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65" yWindow="480" windowWidth="17115" windowHeight="10050"/>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нераспред)'!$A$1:$AE$412</definedName>
    <definedName name="_xlnm.Print_Area" localSheetId="2">Дотации!$A$1:$W$105</definedName>
    <definedName name="_xlnm.Print_Area" localSheetId="5">Иные!$A$1:$NK$262</definedName>
    <definedName name="_xlnm.Print_Area" localSheetId="0">'Итого по видам(с учет нераспр.)'!$A$1:$I$218</definedName>
    <definedName name="_xlnm.Print_Area" localSheetId="4">'Субвенции '!$A$1:$CE$401</definedName>
    <definedName name="_xlnm.Print_Area" localSheetId="3">Субсидии!$A$1:$JC$403</definedName>
  </definedNames>
  <calcPr calcId="144525" iterate="1"/>
</workbook>
</file>

<file path=xl/calcChain.xml><?xml version="1.0" encoding="utf-8"?>
<calcChain xmlns="http://schemas.openxmlformats.org/spreadsheetml/2006/main">
  <c r="E191" i="13" l="1"/>
  <c r="AC408" i="14"/>
  <c r="E235" i="18"/>
  <c r="F408" i="14"/>
  <c r="H191" i="13"/>
  <c r="G98" i="13"/>
  <c r="C408" i="14"/>
  <c r="F191" i="13"/>
  <c r="D408" i="14"/>
  <c r="L13" i="14"/>
  <c r="J13" i="14"/>
  <c r="I13" i="14"/>
  <c r="H13" i="14"/>
  <c r="G15" i="15"/>
  <c r="M11" i="14"/>
  <c r="C101" i="15"/>
  <c r="B101" i="15"/>
  <c r="H8" i="13"/>
  <c r="AB408" i="14"/>
  <c r="AB9" i="14"/>
  <c r="AB10" i="14"/>
  <c r="S143" i="14"/>
  <c r="AE136" i="14"/>
  <c r="AE207" i="14"/>
  <c r="AE219" i="14"/>
  <c r="AE356" i="14"/>
  <c r="AD356" i="14"/>
  <c r="AB356" i="14"/>
  <c r="AA356" i="14"/>
  <c r="AE149" i="14"/>
  <c r="AE151" i="14"/>
  <c r="AD149" i="14"/>
  <c r="AB149" i="14"/>
  <c r="AA149" i="14"/>
  <c r="AE99" i="14"/>
  <c r="AD99" i="14"/>
  <c r="AB99" i="14"/>
  <c r="AA99" i="14"/>
  <c r="AE75" i="14"/>
  <c r="AD75" i="14"/>
  <c r="AC75" i="14"/>
  <c r="AA75" i="14"/>
  <c r="G201" i="18"/>
  <c r="G126" i="18"/>
  <c r="G119" i="18"/>
  <c r="G84" i="18"/>
  <c r="G85" i="18"/>
  <c r="G86" i="18"/>
  <c r="G79" i="18"/>
  <c r="G66" i="18"/>
  <c r="G58" i="18"/>
  <c r="G36" i="18"/>
  <c r="G45" i="18"/>
  <c r="C14" i="18"/>
  <c r="C15" i="18"/>
  <c r="C17" i="18"/>
  <c r="C18" i="18"/>
  <c r="C20" i="18"/>
  <c r="C21" i="18"/>
  <c r="C22" i="18"/>
  <c r="C23" i="18"/>
  <c r="C25" i="18"/>
  <c r="C26" i="18"/>
  <c r="C27" i="18"/>
  <c r="C28" i="18"/>
  <c r="C29" i="18"/>
  <c r="C30" i="18"/>
  <c r="C31" i="18"/>
  <c r="C32" i="18"/>
  <c r="C34" i="18"/>
  <c r="C35" i="18"/>
  <c r="C36" i="18"/>
  <c r="C37" i="18"/>
  <c r="C39" i="18"/>
  <c r="C40" i="18"/>
  <c r="C41" i="18"/>
  <c r="C42" i="18"/>
  <c r="C43" i="18"/>
  <c r="C44" i="18"/>
  <c r="C45" i="18"/>
  <c r="C46" i="18"/>
  <c r="C48" i="18"/>
  <c r="C49" i="18"/>
  <c r="C50" i="18"/>
  <c r="C51" i="18"/>
  <c r="C53" i="18"/>
  <c r="C54" i="18"/>
  <c r="C55" i="18"/>
  <c r="C56" i="18"/>
  <c r="C57" i="18"/>
  <c r="C58" i="18"/>
  <c r="C60" i="18"/>
  <c r="C61" i="18"/>
  <c r="C62" i="18"/>
  <c r="C63" i="18"/>
  <c r="C65" i="18"/>
  <c r="C66" i="18"/>
  <c r="C67" i="18"/>
  <c r="C68" i="18"/>
  <c r="C70" i="18"/>
  <c r="C71" i="18"/>
  <c r="C72" i="18"/>
  <c r="C73" i="18"/>
  <c r="C74" i="18"/>
  <c r="C76" i="18"/>
  <c r="C77" i="18"/>
  <c r="C78" i="18"/>
  <c r="C79" i="18"/>
  <c r="C81" i="18"/>
  <c r="C82" i="18"/>
  <c r="C83" i="18"/>
  <c r="C84" i="18"/>
  <c r="C85" i="18"/>
  <c r="C86" i="18"/>
  <c r="C88" i="18"/>
  <c r="C89" i="18"/>
  <c r="C90" i="18"/>
  <c r="C91" i="18"/>
  <c r="C93" i="18"/>
  <c r="C94" i="18"/>
  <c r="C95" i="18"/>
  <c r="C96" i="18"/>
  <c r="C97" i="18"/>
  <c r="C98" i="18"/>
  <c r="C100" i="18"/>
  <c r="C101" i="18"/>
  <c r="C102" i="18"/>
  <c r="C103" i="18"/>
  <c r="C105" i="18"/>
  <c r="C106" i="18"/>
  <c r="C108" i="18"/>
  <c r="C109" i="18"/>
  <c r="C110" i="18"/>
  <c r="C112" i="18"/>
  <c r="C113" i="18"/>
  <c r="C114" i="18"/>
  <c r="C115" i="18"/>
  <c r="C116" i="18"/>
  <c r="C117" i="18"/>
  <c r="C118" i="18"/>
  <c r="C119" i="18"/>
  <c r="C121" i="18"/>
  <c r="C122" i="18"/>
  <c r="C123" i="18"/>
  <c r="C124" i="18"/>
  <c r="C125" i="18"/>
  <c r="C126" i="18"/>
  <c r="C127" i="18"/>
  <c r="C129" i="18"/>
  <c r="C130" i="18"/>
  <c r="C131" i="18"/>
  <c r="C133" i="18"/>
  <c r="C134" i="18"/>
  <c r="C135" i="18"/>
  <c r="C136" i="18"/>
  <c r="C137" i="18"/>
  <c r="C138" i="18"/>
  <c r="C140" i="18"/>
  <c r="C141" i="18"/>
  <c r="C142" i="18"/>
  <c r="C143" i="18"/>
  <c r="C145" i="18"/>
  <c r="C146" i="18"/>
  <c r="C147" i="18"/>
  <c r="C148" i="18"/>
  <c r="C149" i="18"/>
  <c r="C150" i="18"/>
  <c r="C151" i="18"/>
  <c r="C152" i="18"/>
  <c r="C153" i="18"/>
  <c r="C154" i="18"/>
  <c r="C155" i="18"/>
  <c r="C156" i="18"/>
  <c r="C157" i="18"/>
  <c r="C159" i="18"/>
  <c r="C160" i="18"/>
  <c r="C161" i="18"/>
  <c r="C163" i="18"/>
  <c r="C164" i="18"/>
  <c r="C165" i="18"/>
  <c r="C167" i="18"/>
  <c r="C168" i="18"/>
  <c r="C169" i="18"/>
  <c r="C170" i="18"/>
  <c r="C171" i="18"/>
  <c r="C173" i="18"/>
  <c r="C174" i="18"/>
  <c r="C175" i="18"/>
  <c r="C176" i="18"/>
  <c r="C177" i="18"/>
  <c r="C178" i="18"/>
  <c r="C179" i="18"/>
  <c r="C180" i="18"/>
  <c r="C182" i="18"/>
  <c r="C183" i="18"/>
  <c r="C184" i="18"/>
  <c r="C186" i="18"/>
  <c r="C187" i="18"/>
  <c r="C189" i="18"/>
  <c r="C190" i="18"/>
  <c r="C191" i="18"/>
  <c r="C192" i="18"/>
  <c r="C194" i="18"/>
  <c r="C195" i="18"/>
  <c r="C196" i="18"/>
  <c r="C197" i="18"/>
  <c r="C198" i="18"/>
  <c r="C200" i="18"/>
  <c r="C201" i="18"/>
  <c r="C202" i="18"/>
  <c r="C204" i="18"/>
  <c r="C205" i="18"/>
  <c r="C206" i="18"/>
  <c r="C207" i="18"/>
  <c r="C209" i="18"/>
  <c r="C210" i="18"/>
  <c r="C211" i="18"/>
  <c r="C212" i="18"/>
  <c r="C213" i="18"/>
  <c r="C214" i="18"/>
  <c r="C215" i="18"/>
  <c r="C217" i="18"/>
  <c r="C218" i="18"/>
  <c r="C219" i="18"/>
  <c r="C220" i="18"/>
  <c r="C222" i="18"/>
  <c r="C223" i="18"/>
  <c r="C224" i="18"/>
  <c r="C225" i="18"/>
  <c r="C226" i="18"/>
  <c r="C227" i="18"/>
  <c r="C229" i="18"/>
  <c r="C231" i="18"/>
  <c r="C232" i="18"/>
  <c r="C233" i="18"/>
  <c r="C234" i="18"/>
  <c r="D14" i="18"/>
  <c r="E14" i="18"/>
  <c r="D15" i="18"/>
  <c r="E15" i="18"/>
  <c r="D17" i="18"/>
  <c r="E17" i="18"/>
  <c r="D18" i="18"/>
  <c r="E18" i="18"/>
  <c r="D20" i="18"/>
  <c r="E20" i="18"/>
  <c r="D21" i="18"/>
  <c r="E21" i="18"/>
  <c r="D22" i="18"/>
  <c r="E22" i="18"/>
  <c r="D23" i="18"/>
  <c r="E23" i="18"/>
  <c r="D25" i="18"/>
  <c r="E25" i="18"/>
  <c r="D26" i="18"/>
  <c r="E26" i="18"/>
  <c r="D27" i="18"/>
  <c r="E27" i="18"/>
  <c r="D28" i="18"/>
  <c r="E28" i="18"/>
  <c r="D29" i="18"/>
  <c r="E29" i="18"/>
  <c r="D30" i="18"/>
  <c r="E30" i="18"/>
  <c r="D31" i="18"/>
  <c r="E31" i="18"/>
  <c r="D32" i="18"/>
  <c r="E32" i="18"/>
  <c r="D34" i="18"/>
  <c r="E34" i="18"/>
  <c r="D35" i="18"/>
  <c r="E35" i="18"/>
  <c r="D36" i="18"/>
  <c r="E36" i="18"/>
  <c r="D37" i="18"/>
  <c r="E37" i="18"/>
  <c r="D39" i="18"/>
  <c r="E39" i="18"/>
  <c r="D40" i="18"/>
  <c r="E40" i="18"/>
  <c r="D41" i="18"/>
  <c r="E41" i="18"/>
  <c r="D42" i="18"/>
  <c r="E42" i="18"/>
  <c r="D43" i="18"/>
  <c r="E43" i="18"/>
  <c r="D44" i="18"/>
  <c r="E44" i="18"/>
  <c r="D45" i="18"/>
  <c r="E45" i="18"/>
  <c r="D46" i="18"/>
  <c r="E46" i="18"/>
  <c r="D48" i="18"/>
  <c r="E48" i="18"/>
  <c r="D49" i="18"/>
  <c r="E49" i="18"/>
  <c r="D50" i="18"/>
  <c r="E50" i="18"/>
  <c r="D51" i="18"/>
  <c r="E51" i="18"/>
  <c r="D53" i="18"/>
  <c r="E53" i="18"/>
  <c r="D54" i="18"/>
  <c r="E54" i="18"/>
  <c r="D55" i="18"/>
  <c r="E55" i="18"/>
  <c r="D56" i="18"/>
  <c r="E56" i="18"/>
  <c r="D57" i="18"/>
  <c r="E57" i="18"/>
  <c r="D58" i="18"/>
  <c r="E58" i="18"/>
  <c r="D60" i="18"/>
  <c r="E60" i="18"/>
  <c r="D61" i="18"/>
  <c r="E61" i="18"/>
  <c r="D62" i="18"/>
  <c r="E62" i="18"/>
  <c r="D63" i="18"/>
  <c r="E63" i="18"/>
  <c r="D65" i="18"/>
  <c r="E65" i="18"/>
  <c r="D66" i="18"/>
  <c r="E66" i="18"/>
  <c r="D67" i="18"/>
  <c r="E67" i="18"/>
  <c r="D68" i="18"/>
  <c r="E68" i="18"/>
  <c r="D70" i="18"/>
  <c r="E70" i="18"/>
  <c r="D71" i="18"/>
  <c r="E71" i="18"/>
  <c r="D72" i="18"/>
  <c r="E72" i="18"/>
  <c r="D73" i="18"/>
  <c r="E73" i="18"/>
  <c r="D74" i="18"/>
  <c r="E74" i="18"/>
  <c r="D76" i="18"/>
  <c r="E76" i="18"/>
  <c r="D77" i="18"/>
  <c r="E77" i="18"/>
  <c r="D78" i="18"/>
  <c r="E78" i="18"/>
  <c r="D79" i="18"/>
  <c r="E79" i="18"/>
  <c r="D81" i="18"/>
  <c r="E81" i="18"/>
  <c r="D82" i="18"/>
  <c r="E82" i="18"/>
  <c r="D83" i="18"/>
  <c r="E83" i="18"/>
  <c r="D84" i="18"/>
  <c r="E84" i="18"/>
  <c r="D85" i="18"/>
  <c r="E85" i="18"/>
  <c r="D86" i="18"/>
  <c r="E86" i="18"/>
  <c r="D88" i="18"/>
  <c r="E88" i="18"/>
  <c r="D89" i="18"/>
  <c r="E89" i="18"/>
  <c r="D90" i="18"/>
  <c r="E90" i="18"/>
  <c r="D91" i="18"/>
  <c r="E91" i="18"/>
  <c r="D93" i="18"/>
  <c r="E93" i="18"/>
  <c r="D94" i="18"/>
  <c r="E94" i="18"/>
  <c r="D95" i="18"/>
  <c r="E95" i="18"/>
  <c r="D96" i="18"/>
  <c r="E96" i="18"/>
  <c r="D97" i="18"/>
  <c r="E97" i="18"/>
  <c r="D98" i="18"/>
  <c r="E98" i="18"/>
  <c r="D100" i="18"/>
  <c r="E100" i="18"/>
  <c r="D101" i="18"/>
  <c r="E101" i="18"/>
  <c r="D102" i="18"/>
  <c r="E102" i="18"/>
  <c r="D103" i="18"/>
  <c r="E103" i="18"/>
  <c r="D105" i="18"/>
  <c r="E105" i="18"/>
  <c r="D106" i="18"/>
  <c r="E106" i="18"/>
  <c r="D108" i="18"/>
  <c r="E108" i="18"/>
  <c r="D109" i="18"/>
  <c r="E109" i="18"/>
  <c r="D110" i="18"/>
  <c r="E110" i="18"/>
  <c r="D112" i="18"/>
  <c r="E112" i="18"/>
  <c r="D113" i="18"/>
  <c r="E113" i="18"/>
  <c r="D114" i="18"/>
  <c r="E114" i="18"/>
  <c r="D115" i="18"/>
  <c r="E115" i="18"/>
  <c r="D116" i="18"/>
  <c r="E116" i="18"/>
  <c r="D117" i="18"/>
  <c r="E117" i="18"/>
  <c r="D118" i="18"/>
  <c r="E118" i="18"/>
  <c r="D119" i="18"/>
  <c r="E119" i="18"/>
  <c r="D121" i="18"/>
  <c r="E121" i="18"/>
  <c r="D122" i="18"/>
  <c r="E122" i="18"/>
  <c r="D123" i="18"/>
  <c r="E123" i="18"/>
  <c r="D124" i="18"/>
  <c r="E124" i="18"/>
  <c r="D125" i="18"/>
  <c r="E125" i="18"/>
  <c r="D126" i="18"/>
  <c r="E126" i="18"/>
  <c r="D127" i="18"/>
  <c r="E127" i="18"/>
  <c r="D129" i="18"/>
  <c r="E129" i="18"/>
  <c r="D130" i="18"/>
  <c r="E130" i="18"/>
  <c r="D131" i="18"/>
  <c r="E131" i="18"/>
  <c r="D133" i="18"/>
  <c r="E133" i="18"/>
  <c r="D134" i="18"/>
  <c r="E134" i="18"/>
  <c r="D135" i="18"/>
  <c r="E135" i="18"/>
  <c r="D136" i="18"/>
  <c r="E136" i="18"/>
  <c r="D137" i="18"/>
  <c r="E137" i="18"/>
  <c r="D138" i="18"/>
  <c r="E138" i="18"/>
  <c r="D140" i="18"/>
  <c r="E140" i="18"/>
  <c r="D141" i="18"/>
  <c r="E141" i="18"/>
  <c r="D142" i="18"/>
  <c r="E142" i="18"/>
  <c r="D143" i="18"/>
  <c r="E143" i="18"/>
  <c r="D145" i="18"/>
  <c r="E145" i="18"/>
  <c r="D146" i="18"/>
  <c r="E146" i="18"/>
  <c r="D147" i="18"/>
  <c r="E147" i="18"/>
  <c r="D148" i="18"/>
  <c r="E148" i="18"/>
  <c r="D149" i="18"/>
  <c r="E149" i="18"/>
  <c r="D150" i="18"/>
  <c r="E150" i="18"/>
  <c r="D151" i="18"/>
  <c r="E151" i="18"/>
  <c r="D152" i="18"/>
  <c r="E152" i="18"/>
  <c r="D153" i="18"/>
  <c r="E153" i="18"/>
  <c r="D154" i="18"/>
  <c r="E154" i="18"/>
  <c r="D155" i="18"/>
  <c r="E155" i="18"/>
  <c r="D156" i="18"/>
  <c r="E156" i="18"/>
  <c r="D157" i="18"/>
  <c r="E157" i="18"/>
  <c r="D159" i="18"/>
  <c r="E159" i="18"/>
  <c r="D160" i="18"/>
  <c r="E160" i="18"/>
  <c r="D161" i="18"/>
  <c r="E161" i="18"/>
  <c r="D163" i="18"/>
  <c r="E163" i="18"/>
  <c r="D164" i="18"/>
  <c r="E164" i="18"/>
  <c r="D165" i="18"/>
  <c r="E165" i="18"/>
  <c r="D167" i="18"/>
  <c r="E167" i="18"/>
  <c r="D168" i="18"/>
  <c r="E168" i="18"/>
  <c r="D169" i="18"/>
  <c r="E169" i="18"/>
  <c r="D170" i="18"/>
  <c r="E170" i="18"/>
  <c r="D171" i="18"/>
  <c r="E171" i="18"/>
  <c r="D173" i="18"/>
  <c r="E173" i="18"/>
  <c r="D174" i="18"/>
  <c r="E174" i="18"/>
  <c r="D175" i="18"/>
  <c r="E175" i="18"/>
  <c r="D176" i="18"/>
  <c r="E176" i="18"/>
  <c r="D177" i="18"/>
  <c r="E177" i="18"/>
  <c r="D178" i="18"/>
  <c r="E178" i="18"/>
  <c r="D179" i="18"/>
  <c r="E179" i="18"/>
  <c r="D180" i="18"/>
  <c r="E180" i="18"/>
  <c r="D182" i="18"/>
  <c r="E182" i="18"/>
  <c r="D183" i="18"/>
  <c r="E183" i="18"/>
  <c r="D184" i="18"/>
  <c r="E184" i="18"/>
  <c r="D186" i="18"/>
  <c r="E186" i="18"/>
  <c r="D187" i="18"/>
  <c r="E187" i="18"/>
  <c r="D189" i="18"/>
  <c r="E189" i="18"/>
  <c r="D190" i="18"/>
  <c r="E190" i="18"/>
  <c r="D191" i="18"/>
  <c r="E191" i="18"/>
  <c r="D192" i="18"/>
  <c r="E192" i="18"/>
  <c r="D194" i="18"/>
  <c r="E194" i="18"/>
  <c r="D195" i="18"/>
  <c r="E195" i="18"/>
  <c r="D196" i="18"/>
  <c r="E196" i="18"/>
  <c r="D197" i="18"/>
  <c r="E197" i="18"/>
  <c r="D198" i="18"/>
  <c r="E198" i="18"/>
  <c r="D200" i="18"/>
  <c r="E200" i="18"/>
  <c r="D201" i="18"/>
  <c r="E201" i="18"/>
  <c r="D202" i="18"/>
  <c r="E202" i="18"/>
  <c r="D204" i="18"/>
  <c r="E204" i="18"/>
  <c r="D205" i="18"/>
  <c r="E205" i="18"/>
  <c r="D206" i="18"/>
  <c r="E206" i="18"/>
  <c r="D207" i="18"/>
  <c r="E207" i="18"/>
  <c r="D209" i="18"/>
  <c r="E209" i="18"/>
  <c r="D210" i="18"/>
  <c r="E210" i="18"/>
  <c r="D211" i="18"/>
  <c r="E211" i="18"/>
  <c r="D212" i="18"/>
  <c r="E212" i="18"/>
  <c r="D213" i="18"/>
  <c r="E213" i="18"/>
  <c r="D214" i="18"/>
  <c r="E214" i="18"/>
  <c r="D215" i="18"/>
  <c r="E215" i="18"/>
  <c r="D217" i="18"/>
  <c r="E217" i="18"/>
  <c r="D218" i="18"/>
  <c r="E218" i="18"/>
  <c r="D219" i="18"/>
  <c r="E219" i="18"/>
  <c r="D220" i="18"/>
  <c r="E220" i="18"/>
  <c r="D222" i="18"/>
  <c r="E222" i="18"/>
  <c r="D223" i="18"/>
  <c r="E223" i="18"/>
  <c r="D224" i="18"/>
  <c r="E224" i="18"/>
  <c r="D225" i="18"/>
  <c r="E225" i="18"/>
  <c r="D226" i="18"/>
  <c r="E226" i="18"/>
  <c r="D227" i="18"/>
  <c r="E227" i="18"/>
  <c r="D229" i="18"/>
  <c r="E229" i="18"/>
  <c r="D231" i="18"/>
  <c r="E231" i="18"/>
  <c r="D232" i="18"/>
  <c r="E232" i="18"/>
  <c r="D233" i="18"/>
  <c r="E233" i="18"/>
  <c r="D234" i="18"/>
  <c r="E234" i="18"/>
  <c r="B229" i="18"/>
  <c r="F229" i="18"/>
  <c r="B231" i="18"/>
  <c r="F231" i="18"/>
  <c r="B232" i="18"/>
  <c r="F232" i="18"/>
  <c r="B233" i="18"/>
  <c r="F233" i="18"/>
  <c r="B234" i="18"/>
  <c r="F234" i="18"/>
  <c r="B14" i="18"/>
  <c r="F14" i="18"/>
  <c r="B15" i="18"/>
  <c r="F15" i="18"/>
  <c r="B17" i="18"/>
  <c r="F17" i="18"/>
  <c r="B18" i="18"/>
  <c r="F18" i="18"/>
  <c r="B20" i="18"/>
  <c r="F20" i="18"/>
  <c r="B21" i="18"/>
  <c r="F21" i="18"/>
  <c r="B22" i="18"/>
  <c r="F22" i="18"/>
  <c r="B23" i="18"/>
  <c r="F23" i="18"/>
  <c r="B25" i="18"/>
  <c r="F25" i="18"/>
  <c r="B26" i="18"/>
  <c r="F26" i="18"/>
  <c r="B27" i="18"/>
  <c r="F27" i="18"/>
  <c r="B28" i="18"/>
  <c r="F28" i="18"/>
  <c r="B29" i="18"/>
  <c r="F29" i="18"/>
  <c r="B30" i="18"/>
  <c r="F30" i="18"/>
  <c r="B31" i="18"/>
  <c r="F31" i="18"/>
  <c r="B32" i="18"/>
  <c r="F32" i="18"/>
  <c r="B34" i="18"/>
  <c r="F34" i="18"/>
  <c r="B35" i="18"/>
  <c r="F35" i="18"/>
  <c r="B36" i="18"/>
  <c r="F36" i="18"/>
  <c r="B37" i="18"/>
  <c r="F37" i="18"/>
  <c r="B39" i="18"/>
  <c r="F39" i="18"/>
  <c r="B40" i="18"/>
  <c r="F40" i="18"/>
  <c r="B41" i="18"/>
  <c r="F41" i="18"/>
  <c r="B42" i="18"/>
  <c r="F42" i="18"/>
  <c r="B43" i="18"/>
  <c r="F43" i="18"/>
  <c r="B44" i="18"/>
  <c r="F44" i="18"/>
  <c r="B45" i="18"/>
  <c r="F45" i="18"/>
  <c r="B46" i="18"/>
  <c r="F46" i="18"/>
  <c r="B48" i="18"/>
  <c r="F48" i="18"/>
  <c r="B49" i="18"/>
  <c r="F49" i="18"/>
  <c r="B50" i="18"/>
  <c r="F50" i="18"/>
  <c r="B51" i="18"/>
  <c r="F51" i="18"/>
  <c r="B53" i="18"/>
  <c r="F53" i="18"/>
  <c r="B54" i="18"/>
  <c r="F54" i="18"/>
  <c r="B55" i="18"/>
  <c r="F55" i="18"/>
  <c r="B56" i="18"/>
  <c r="F56" i="18"/>
  <c r="B57" i="18"/>
  <c r="F57" i="18"/>
  <c r="B58" i="18"/>
  <c r="F58" i="18"/>
  <c r="B60" i="18"/>
  <c r="F60" i="18"/>
  <c r="B61" i="18"/>
  <c r="F61" i="18"/>
  <c r="B62" i="18"/>
  <c r="F62" i="18"/>
  <c r="B63" i="18"/>
  <c r="F63" i="18"/>
  <c r="B65" i="18"/>
  <c r="F65" i="18"/>
  <c r="B66" i="18"/>
  <c r="F66" i="18"/>
  <c r="B67" i="18"/>
  <c r="F67" i="18"/>
  <c r="B68" i="18"/>
  <c r="F68" i="18"/>
  <c r="B70" i="18"/>
  <c r="F70" i="18"/>
  <c r="B71" i="18"/>
  <c r="F71" i="18"/>
  <c r="B72" i="18"/>
  <c r="F72" i="18"/>
  <c r="B73" i="18"/>
  <c r="F73" i="18"/>
  <c r="B74" i="18"/>
  <c r="F74" i="18"/>
  <c r="B76" i="18"/>
  <c r="F76" i="18"/>
  <c r="B77" i="18"/>
  <c r="F77" i="18"/>
  <c r="B78" i="18"/>
  <c r="F78" i="18"/>
  <c r="B79" i="18"/>
  <c r="F79" i="18"/>
  <c r="B81" i="18"/>
  <c r="F81" i="18"/>
  <c r="B82" i="18"/>
  <c r="F82" i="18"/>
  <c r="B83" i="18"/>
  <c r="F83" i="18"/>
  <c r="B84" i="18"/>
  <c r="F84" i="18"/>
  <c r="B85" i="18"/>
  <c r="F85" i="18"/>
  <c r="B86" i="18"/>
  <c r="F86" i="18"/>
  <c r="B88" i="18"/>
  <c r="F88" i="18"/>
  <c r="B89" i="18"/>
  <c r="F89" i="18"/>
  <c r="B90" i="18"/>
  <c r="F90" i="18"/>
  <c r="B91" i="18"/>
  <c r="F91" i="18"/>
  <c r="B93" i="18"/>
  <c r="F93" i="18"/>
  <c r="B94" i="18"/>
  <c r="F94" i="18"/>
  <c r="B95" i="18"/>
  <c r="F95" i="18"/>
  <c r="B96" i="18"/>
  <c r="F96" i="18"/>
  <c r="B97" i="18"/>
  <c r="F97" i="18"/>
  <c r="B98" i="18"/>
  <c r="F98" i="18"/>
  <c r="B100" i="18"/>
  <c r="F100" i="18"/>
  <c r="B101" i="18"/>
  <c r="F101" i="18"/>
  <c r="B102" i="18"/>
  <c r="F102" i="18"/>
  <c r="B103" i="18"/>
  <c r="F103" i="18"/>
  <c r="B105" i="18"/>
  <c r="F105" i="18"/>
  <c r="B106" i="18"/>
  <c r="F106" i="18"/>
  <c r="B108" i="18"/>
  <c r="F108" i="18"/>
  <c r="B109" i="18"/>
  <c r="F109" i="18"/>
  <c r="B110" i="18"/>
  <c r="F110" i="18"/>
  <c r="B112" i="18"/>
  <c r="F112" i="18"/>
  <c r="B113" i="18"/>
  <c r="F113" i="18"/>
  <c r="B114" i="18"/>
  <c r="F114" i="18"/>
  <c r="B115" i="18"/>
  <c r="F115" i="18"/>
  <c r="B116" i="18"/>
  <c r="F116" i="18"/>
  <c r="B117" i="18"/>
  <c r="F117" i="18"/>
  <c r="B118" i="18"/>
  <c r="F118" i="18"/>
  <c r="B119" i="18"/>
  <c r="F119" i="18"/>
  <c r="B121" i="18"/>
  <c r="F121" i="18"/>
  <c r="B122" i="18"/>
  <c r="F122" i="18"/>
  <c r="B123" i="18"/>
  <c r="F123" i="18"/>
  <c r="B124" i="18"/>
  <c r="F124" i="18"/>
  <c r="B125" i="18"/>
  <c r="F125" i="18"/>
  <c r="B126" i="18"/>
  <c r="F126" i="18"/>
  <c r="B127" i="18"/>
  <c r="F127" i="18"/>
  <c r="B129" i="18"/>
  <c r="F129" i="18"/>
  <c r="B130" i="18"/>
  <c r="F130" i="18"/>
  <c r="B131" i="18"/>
  <c r="F131" i="18"/>
  <c r="B133" i="18"/>
  <c r="F133" i="18"/>
  <c r="B134" i="18"/>
  <c r="F134" i="18"/>
  <c r="B135" i="18"/>
  <c r="F135" i="18"/>
  <c r="B136" i="18"/>
  <c r="F136" i="18"/>
  <c r="B137" i="18"/>
  <c r="F137" i="18"/>
  <c r="B138" i="18"/>
  <c r="F138" i="18"/>
  <c r="B140" i="18"/>
  <c r="F140" i="18"/>
  <c r="B141" i="18"/>
  <c r="F141" i="18"/>
  <c r="B142" i="18"/>
  <c r="F142" i="18"/>
  <c r="B143" i="18"/>
  <c r="F143" i="18"/>
  <c r="B145" i="18"/>
  <c r="F145" i="18"/>
  <c r="B146" i="18"/>
  <c r="F146" i="18"/>
  <c r="B147" i="18"/>
  <c r="F147" i="18"/>
  <c r="B148" i="18"/>
  <c r="F148" i="18"/>
  <c r="B149" i="18"/>
  <c r="F149" i="18"/>
  <c r="B150" i="18"/>
  <c r="F150" i="18"/>
  <c r="B151" i="18"/>
  <c r="F151" i="18"/>
  <c r="B152" i="18"/>
  <c r="F152" i="18"/>
  <c r="B153" i="18"/>
  <c r="F153" i="18"/>
  <c r="B154" i="18"/>
  <c r="F154" i="18"/>
  <c r="B155" i="18"/>
  <c r="F155" i="18"/>
  <c r="B156" i="18"/>
  <c r="F156" i="18"/>
  <c r="B157" i="18"/>
  <c r="F157" i="18"/>
  <c r="B159" i="18"/>
  <c r="F159" i="18"/>
  <c r="B160" i="18"/>
  <c r="F160" i="18"/>
  <c r="B161" i="18"/>
  <c r="F161" i="18"/>
  <c r="B163" i="18"/>
  <c r="F163" i="18"/>
  <c r="B164" i="18"/>
  <c r="F164" i="18"/>
  <c r="B165" i="18"/>
  <c r="F165" i="18"/>
  <c r="B167" i="18"/>
  <c r="F167" i="18"/>
  <c r="B168" i="18"/>
  <c r="F168" i="18"/>
  <c r="B169" i="18"/>
  <c r="F169" i="18"/>
  <c r="B170" i="18"/>
  <c r="F170" i="18"/>
  <c r="B171" i="18"/>
  <c r="F171" i="18"/>
  <c r="B173" i="18"/>
  <c r="F173" i="18"/>
  <c r="B174" i="18"/>
  <c r="F174" i="18"/>
  <c r="B175" i="18"/>
  <c r="F175" i="18"/>
  <c r="B176" i="18"/>
  <c r="F176" i="18"/>
  <c r="B177" i="18"/>
  <c r="F177" i="18"/>
  <c r="B178" i="18"/>
  <c r="F178" i="18"/>
  <c r="B179" i="18"/>
  <c r="F179" i="18"/>
  <c r="B180" i="18"/>
  <c r="F180" i="18"/>
  <c r="B182" i="18"/>
  <c r="F182" i="18"/>
  <c r="B183" i="18"/>
  <c r="F183" i="18"/>
  <c r="B184" i="18"/>
  <c r="F184" i="18"/>
  <c r="B186" i="18"/>
  <c r="F186" i="18"/>
  <c r="B187" i="18"/>
  <c r="F187" i="18"/>
  <c r="B189" i="18"/>
  <c r="F189" i="18"/>
  <c r="B190" i="18"/>
  <c r="F190" i="18"/>
  <c r="B191" i="18"/>
  <c r="F191" i="18"/>
  <c r="B192" i="18"/>
  <c r="F192" i="18"/>
  <c r="B194" i="18"/>
  <c r="F194" i="18"/>
  <c r="B195" i="18"/>
  <c r="F195" i="18"/>
  <c r="B196" i="18"/>
  <c r="F196" i="18"/>
  <c r="B197" i="18"/>
  <c r="F197" i="18"/>
  <c r="B198" i="18"/>
  <c r="F198" i="18"/>
  <c r="B200" i="18"/>
  <c r="F200" i="18"/>
  <c r="B201" i="18"/>
  <c r="F201" i="18"/>
  <c r="B202" i="18"/>
  <c r="F202" i="18"/>
  <c r="B204" i="18"/>
  <c r="F204" i="18"/>
  <c r="B205" i="18"/>
  <c r="F205" i="18"/>
  <c r="B206" i="18"/>
  <c r="F206" i="18"/>
  <c r="B207" i="18"/>
  <c r="F207" i="18"/>
  <c r="B209" i="18"/>
  <c r="F209" i="18"/>
  <c r="B210" i="18"/>
  <c r="F210" i="18"/>
  <c r="B211" i="18"/>
  <c r="F211" i="18"/>
  <c r="B212" i="18"/>
  <c r="F212" i="18"/>
  <c r="B213" i="18"/>
  <c r="F213" i="18"/>
  <c r="B214" i="18"/>
  <c r="F214" i="18"/>
  <c r="B215" i="18"/>
  <c r="F215" i="18"/>
  <c r="B217" i="18"/>
  <c r="F217" i="18"/>
  <c r="B218" i="18"/>
  <c r="F218" i="18"/>
  <c r="B219" i="18"/>
  <c r="F219" i="18"/>
  <c r="B220" i="18"/>
  <c r="F220" i="18"/>
  <c r="B222" i="18"/>
  <c r="F222" i="18"/>
  <c r="B223" i="18"/>
  <c r="F223" i="18"/>
  <c r="B224" i="18"/>
  <c r="F224" i="18"/>
  <c r="B225" i="18"/>
  <c r="F225" i="18"/>
  <c r="B226" i="18"/>
  <c r="F226" i="18"/>
  <c r="B227" i="18"/>
  <c r="F227" i="18"/>
  <c r="NK227" i="18"/>
  <c r="NJ221" i="18"/>
  <c r="NI221" i="18"/>
  <c r="NK35" i="18"/>
  <c r="NJ33" i="18"/>
  <c r="NK33" i="18" s="1"/>
  <c r="NI33" i="18"/>
  <c r="NF92" i="18"/>
  <c r="NE92" i="18"/>
  <c r="NG93" i="18"/>
  <c r="NG14" i="18"/>
  <c r="NJ13" i="18"/>
  <c r="NI13" i="18"/>
  <c r="NJ12" i="18"/>
  <c r="NI12" i="18"/>
  <c r="NJ11" i="18"/>
  <c r="NI11" i="18"/>
  <c r="NF13" i="18"/>
  <c r="NG13" i="18" s="1"/>
  <c r="NE13" i="18"/>
  <c r="NF12" i="18"/>
  <c r="NE12" i="18"/>
  <c r="NF11" i="18"/>
  <c r="NE11" i="18"/>
  <c r="NC65" i="18"/>
  <c r="NB64" i="18"/>
  <c r="NC64" i="18" s="1"/>
  <c r="NA64" i="18"/>
  <c r="NC163" i="18"/>
  <c r="NB162" i="18"/>
  <c r="NA162" i="18"/>
  <c r="NC133" i="18"/>
  <c r="NB132" i="18"/>
  <c r="NA132" i="18"/>
  <c r="NB13" i="18"/>
  <c r="NA13" i="18"/>
  <c r="NB12" i="18"/>
  <c r="NA12" i="18"/>
  <c r="NB11" i="18"/>
  <c r="NA11" i="18"/>
  <c r="MY163" i="18"/>
  <c r="MX162" i="18"/>
  <c r="MW162" i="18"/>
  <c r="MY133" i="18"/>
  <c r="MX132" i="18"/>
  <c r="MW132" i="18"/>
  <c r="MY14" i="18"/>
  <c r="MX13" i="18"/>
  <c r="MW13" i="18"/>
  <c r="MX12" i="18"/>
  <c r="MW12" i="18"/>
  <c r="MX11" i="18"/>
  <c r="MW11" i="18"/>
  <c r="MT221" i="18"/>
  <c r="MS221" i="18"/>
  <c r="MT107" i="18"/>
  <c r="MS107" i="18"/>
  <c r="MT12" i="18"/>
  <c r="MS12" i="18"/>
  <c r="MU223" i="18"/>
  <c r="MU224" i="18"/>
  <c r="MU225" i="18"/>
  <c r="MT199" i="18"/>
  <c r="MS199" i="18"/>
  <c r="MU201" i="18"/>
  <c r="MU126" i="18"/>
  <c r="MU109" i="18"/>
  <c r="MU110" i="18"/>
  <c r="MU101" i="18"/>
  <c r="MT80" i="18"/>
  <c r="MU80" i="18" s="1"/>
  <c r="MS80" i="18"/>
  <c r="MU84" i="18"/>
  <c r="MU86" i="18"/>
  <c r="MT52" i="18"/>
  <c r="MS52" i="18"/>
  <c r="MU58" i="18"/>
  <c r="MU36" i="18"/>
  <c r="MU35" i="18"/>
  <c r="MU15" i="18"/>
  <c r="MT120" i="18"/>
  <c r="MS120" i="18"/>
  <c r="MT99" i="18"/>
  <c r="MS99" i="18"/>
  <c r="MT33" i="18"/>
  <c r="MS33" i="18"/>
  <c r="MT13" i="18"/>
  <c r="MS13" i="18"/>
  <c r="MT11" i="18"/>
  <c r="MS11" i="18"/>
  <c r="LG231" i="18"/>
  <c r="LG14" i="18"/>
  <c r="KU40" i="18"/>
  <c r="KS38" i="18"/>
  <c r="KT38" i="18"/>
  <c r="KV38" i="18"/>
  <c r="KM229" i="18"/>
  <c r="KM34" i="18"/>
  <c r="KI105" i="18"/>
  <c r="NK12" i="18" l="1"/>
  <c r="NG92" i="18"/>
  <c r="NE10" i="18"/>
  <c r="NE235" i="18" s="1"/>
  <c r="NC162" i="18"/>
  <c r="NK221" i="18"/>
  <c r="NF10" i="18"/>
  <c r="NF235" i="18" s="1"/>
  <c r="H189" i="13" s="1"/>
  <c r="NJ10" i="18"/>
  <c r="NJ235" i="18" s="1"/>
  <c r="H190" i="13" s="1"/>
  <c r="KU38" i="18"/>
  <c r="NB10" i="18"/>
  <c r="NB235" i="18" s="1"/>
  <c r="H188" i="13" s="1"/>
  <c r="MU52" i="18"/>
  <c r="MY132" i="18"/>
  <c r="NI10" i="18"/>
  <c r="NI235" i="18" s="1"/>
  <c r="G190" i="13" s="1"/>
  <c r="NG11" i="18"/>
  <c r="NK10" i="18"/>
  <c r="NC11" i="18"/>
  <c r="NC132" i="18"/>
  <c r="NA10" i="18"/>
  <c r="NA235" i="18" s="1"/>
  <c r="MY162" i="18"/>
  <c r="MX10" i="18"/>
  <c r="MX235" i="18" s="1"/>
  <c r="H187" i="13" s="1"/>
  <c r="MY13" i="18"/>
  <c r="MY11" i="18"/>
  <c r="MW10" i="18"/>
  <c r="MW235" i="18" s="1"/>
  <c r="MU99" i="18"/>
  <c r="MU13" i="18"/>
  <c r="MU107" i="18"/>
  <c r="MU221" i="18"/>
  <c r="MU199" i="18"/>
  <c r="MU120" i="18"/>
  <c r="MT10" i="18"/>
  <c r="MT235" i="18" s="1"/>
  <c r="H186" i="13" s="1"/>
  <c r="MU12" i="18"/>
  <c r="MU33" i="18"/>
  <c r="MS10" i="18"/>
  <c r="MS235" i="18" s="1"/>
  <c r="NG235" i="18" l="1"/>
  <c r="G189" i="13"/>
  <c r="E189" i="13"/>
  <c r="I189" i="13" s="1"/>
  <c r="NC10" i="18"/>
  <c r="NC235" i="18"/>
  <c r="NG10" i="18"/>
  <c r="G188" i="13"/>
  <c r="E188" i="13"/>
  <c r="I188" i="13" s="1"/>
  <c r="NK235" i="18"/>
  <c r="F186" i="13"/>
  <c r="E186" i="13"/>
  <c r="I186" i="13" s="1"/>
  <c r="E190" i="13"/>
  <c r="I190" i="13" s="1"/>
  <c r="G187" i="13"/>
  <c r="E187" i="13"/>
  <c r="I187" i="13" s="1"/>
  <c r="MY235" i="18"/>
  <c r="MY10" i="18"/>
  <c r="MU235" i="18"/>
  <c r="MU10" i="18"/>
  <c r="KE20" i="18"/>
  <c r="DB12" i="18"/>
  <c r="DA12" i="18"/>
  <c r="DC119" i="18"/>
  <c r="DC106" i="18"/>
  <c r="DC79" i="18"/>
  <c r="DC66" i="18"/>
  <c r="DC45" i="18"/>
  <c r="DB38" i="18"/>
  <c r="DA38" i="18"/>
  <c r="DC15" i="18"/>
  <c r="DB13" i="18"/>
  <c r="DA13" i="18"/>
  <c r="MQ227" i="18"/>
  <c r="MQ160" i="18"/>
  <c r="MQ106" i="18"/>
  <c r="MQ40" i="18"/>
  <c r="MQ35" i="18"/>
  <c r="MQ233" i="18"/>
  <c r="MP230" i="18"/>
  <c r="MO230" i="18"/>
  <c r="MP228" i="18"/>
  <c r="MO228" i="18"/>
  <c r="MP221" i="18"/>
  <c r="MO221" i="18"/>
  <c r="MP158" i="18"/>
  <c r="MO158" i="18"/>
  <c r="MP104" i="18"/>
  <c r="MO104" i="18"/>
  <c r="MP38" i="18"/>
  <c r="MO38" i="18"/>
  <c r="MP33" i="18"/>
  <c r="MO33" i="18"/>
  <c r="MP13" i="18"/>
  <c r="MO13" i="18"/>
  <c r="MP12" i="18"/>
  <c r="MO12" i="18"/>
  <c r="MP11" i="18"/>
  <c r="MO11" i="18"/>
  <c r="JC227" i="18"/>
  <c r="JC40" i="18"/>
  <c r="JC35" i="18"/>
  <c r="GQ233" i="18"/>
  <c r="GQ217" i="18"/>
  <c r="GQ173" i="18"/>
  <c r="GQ186" i="18"/>
  <c r="GQ121" i="18"/>
  <c r="GQ129" i="18"/>
  <c r="GQ93" i="18"/>
  <c r="GQ88" i="18"/>
  <c r="GQ39" i="18"/>
  <c r="CI105" i="18"/>
  <c r="CE159" i="18"/>
  <c r="IQ210" i="18"/>
  <c r="IQ106" i="18"/>
  <c r="IQ67" i="18"/>
  <c r="IQ54" i="18"/>
  <c r="FK222" i="18"/>
  <c r="FK173" i="18"/>
  <c r="FK159" i="18"/>
  <c r="FK76" i="18"/>
  <c r="FK25" i="18"/>
  <c r="CM222" i="18"/>
  <c r="FG231" i="18"/>
  <c r="FG217" i="18"/>
  <c r="FG200" i="18"/>
  <c r="FG159" i="18"/>
  <c r="FG140" i="18"/>
  <c r="FG129" i="18"/>
  <c r="FG53" i="18"/>
  <c r="FG25" i="18"/>
  <c r="HK231" i="18"/>
  <c r="DC38" i="18" l="1"/>
  <c r="DC13" i="18"/>
  <c r="MQ230" i="18"/>
  <c r="MQ221" i="18"/>
  <c r="MQ158" i="18"/>
  <c r="MQ104" i="18"/>
  <c r="MQ38" i="18"/>
  <c r="MQ33" i="18"/>
  <c r="MQ12" i="18"/>
  <c r="MO10" i="18"/>
  <c r="MO235" i="18" s="1"/>
  <c r="MP10" i="18"/>
  <c r="E185" i="13" l="1"/>
  <c r="F185" i="13"/>
  <c r="MP235" i="18"/>
  <c r="MQ10" i="18"/>
  <c r="EY40" i="18"/>
  <c r="EX38" i="18"/>
  <c r="EQ35" i="18"/>
  <c r="MQ235" i="18" l="1"/>
  <c r="H185" i="13"/>
  <c r="I185" i="13" s="1"/>
  <c r="AA200" i="18"/>
  <c r="K112" i="18" l="1"/>
  <c r="F397" i="17"/>
  <c r="BK88" i="17" l="1"/>
  <c r="BK89" i="17"/>
  <c r="AQ230" i="17" l="1"/>
  <c r="AQ231" i="17"/>
  <c r="AQ174" i="17"/>
  <c r="AQ175" i="17"/>
  <c r="EQ12" i="16"/>
  <c r="E74" i="13"/>
  <c r="E73" i="13"/>
  <c r="P408" i="14"/>
  <c r="O408" i="14"/>
  <c r="C398" i="16"/>
  <c r="D398" i="16"/>
  <c r="C397" i="16"/>
  <c r="C394" i="16"/>
  <c r="C395" i="16"/>
  <c r="C396" i="16"/>
  <c r="B397" i="16"/>
  <c r="D397" i="16"/>
  <c r="F397" i="16"/>
  <c r="B394" i="16"/>
  <c r="D394" i="16"/>
  <c r="F394" i="16"/>
  <c r="B395" i="16"/>
  <c r="D395" i="16"/>
  <c r="F395" i="16"/>
  <c r="B396" i="16"/>
  <c r="D396" i="16"/>
  <c r="F396" i="16"/>
  <c r="B392" i="16"/>
  <c r="C392" i="16"/>
  <c r="D392" i="16"/>
  <c r="F392" i="16"/>
  <c r="B14" i="16"/>
  <c r="C14" i="16"/>
  <c r="D14" i="16"/>
  <c r="F14" i="16"/>
  <c r="B15" i="16"/>
  <c r="C15" i="16"/>
  <c r="D15" i="16"/>
  <c r="F15" i="16"/>
  <c r="B16" i="16"/>
  <c r="C16" i="16"/>
  <c r="D16" i="16"/>
  <c r="F16" i="16"/>
  <c r="B18" i="16"/>
  <c r="C18" i="16"/>
  <c r="D18" i="16"/>
  <c r="F18" i="16"/>
  <c r="B19" i="16"/>
  <c r="C19" i="16"/>
  <c r="D19" i="16"/>
  <c r="F19" i="16"/>
  <c r="B20" i="16"/>
  <c r="C20" i="16"/>
  <c r="D20" i="16"/>
  <c r="F20" i="16"/>
  <c r="B21" i="16"/>
  <c r="C21" i="16"/>
  <c r="D21" i="16"/>
  <c r="F21" i="16"/>
  <c r="B22" i="16"/>
  <c r="C22" i="16"/>
  <c r="D22" i="16"/>
  <c r="F22" i="16"/>
  <c r="B23" i="16"/>
  <c r="C23" i="16"/>
  <c r="D23" i="16"/>
  <c r="F23" i="16"/>
  <c r="B24" i="16"/>
  <c r="C24" i="16"/>
  <c r="D24" i="16"/>
  <c r="F24" i="16"/>
  <c r="B25" i="16"/>
  <c r="C25" i="16"/>
  <c r="D25" i="16"/>
  <c r="F25" i="16"/>
  <c r="B27" i="16"/>
  <c r="C27" i="16"/>
  <c r="D27" i="16"/>
  <c r="F27" i="16"/>
  <c r="B28" i="16"/>
  <c r="C28" i="16"/>
  <c r="D28" i="16"/>
  <c r="F28" i="16"/>
  <c r="B29" i="16"/>
  <c r="C29" i="16"/>
  <c r="D29" i="16"/>
  <c r="F29" i="16"/>
  <c r="B30" i="16"/>
  <c r="C30" i="16"/>
  <c r="D30" i="16"/>
  <c r="F30" i="16"/>
  <c r="B31" i="16"/>
  <c r="C31" i="16"/>
  <c r="D31" i="16"/>
  <c r="F31" i="16"/>
  <c r="B32" i="16"/>
  <c r="C32" i="16"/>
  <c r="D32" i="16"/>
  <c r="F32" i="16"/>
  <c r="B33" i="16"/>
  <c r="C33" i="16"/>
  <c r="D33" i="16"/>
  <c r="F33" i="16"/>
  <c r="B34" i="16"/>
  <c r="C34" i="16"/>
  <c r="D34" i="16"/>
  <c r="F34" i="16"/>
  <c r="B35" i="16"/>
  <c r="C35" i="16"/>
  <c r="D35" i="16"/>
  <c r="F35" i="16"/>
  <c r="B36" i="16"/>
  <c r="C36" i="16"/>
  <c r="D36" i="16"/>
  <c r="F36" i="16"/>
  <c r="B37" i="16"/>
  <c r="C37" i="16"/>
  <c r="D37" i="16"/>
  <c r="F37" i="16"/>
  <c r="B38" i="16"/>
  <c r="C38" i="16"/>
  <c r="D38" i="16"/>
  <c r="F38" i="16"/>
  <c r="B39" i="16"/>
  <c r="C39" i="16"/>
  <c r="D39" i="16"/>
  <c r="F39" i="16"/>
  <c r="B41" i="16"/>
  <c r="C41" i="16"/>
  <c r="D41" i="16"/>
  <c r="F41" i="16"/>
  <c r="B42" i="16"/>
  <c r="C42" i="16"/>
  <c r="D42" i="16"/>
  <c r="F42" i="16"/>
  <c r="B43" i="16"/>
  <c r="C43" i="16"/>
  <c r="D43" i="16"/>
  <c r="F43" i="16"/>
  <c r="B44" i="16"/>
  <c r="C44" i="16"/>
  <c r="D44" i="16"/>
  <c r="F44" i="16"/>
  <c r="B45" i="16"/>
  <c r="C45" i="16"/>
  <c r="D45" i="16"/>
  <c r="F45" i="16"/>
  <c r="B46" i="16"/>
  <c r="C46" i="16"/>
  <c r="D46" i="16"/>
  <c r="F46" i="16"/>
  <c r="B47" i="16"/>
  <c r="C47" i="16"/>
  <c r="D47" i="16"/>
  <c r="F47" i="16"/>
  <c r="B48" i="16"/>
  <c r="C48" i="16"/>
  <c r="D48" i="16"/>
  <c r="F48" i="16"/>
  <c r="B49" i="16"/>
  <c r="C49" i="16"/>
  <c r="D49" i="16"/>
  <c r="F49" i="16"/>
  <c r="B50" i="16"/>
  <c r="C50" i="16"/>
  <c r="D50" i="16"/>
  <c r="F50" i="16"/>
  <c r="B51" i="16"/>
  <c r="C51" i="16"/>
  <c r="D51" i="16"/>
  <c r="F51" i="16"/>
  <c r="B53" i="16"/>
  <c r="C53" i="16"/>
  <c r="D53" i="16"/>
  <c r="F53" i="16"/>
  <c r="B54" i="16"/>
  <c r="C54" i="16"/>
  <c r="D54" i="16"/>
  <c r="F54" i="16"/>
  <c r="B55" i="16"/>
  <c r="C55" i="16"/>
  <c r="D55" i="16"/>
  <c r="F55" i="16"/>
  <c r="B56" i="16"/>
  <c r="C56" i="16"/>
  <c r="D56" i="16"/>
  <c r="F56" i="16"/>
  <c r="B58" i="16"/>
  <c r="C58" i="16"/>
  <c r="D58" i="16"/>
  <c r="F58" i="16"/>
  <c r="B59" i="16"/>
  <c r="C59" i="16"/>
  <c r="D59" i="16"/>
  <c r="F59" i="16"/>
  <c r="B60" i="16"/>
  <c r="C60" i="16"/>
  <c r="D60" i="16"/>
  <c r="F60" i="16"/>
  <c r="B61" i="16"/>
  <c r="C61" i="16"/>
  <c r="D61" i="16"/>
  <c r="F61" i="16"/>
  <c r="B62" i="16"/>
  <c r="C62" i="16"/>
  <c r="D62" i="16"/>
  <c r="F62" i="16"/>
  <c r="B63" i="16"/>
  <c r="C63" i="16"/>
  <c r="D63" i="16"/>
  <c r="F63" i="16"/>
  <c r="B64" i="16"/>
  <c r="C64" i="16"/>
  <c r="D64" i="16"/>
  <c r="F64" i="16"/>
  <c r="B65" i="16"/>
  <c r="C65" i="16"/>
  <c r="D65" i="16"/>
  <c r="F65" i="16"/>
  <c r="B66" i="16"/>
  <c r="C66" i="16"/>
  <c r="D66" i="16"/>
  <c r="F66" i="16"/>
  <c r="B67" i="16"/>
  <c r="C67" i="16"/>
  <c r="D67" i="16"/>
  <c r="F67" i="16"/>
  <c r="B68" i="16"/>
  <c r="C68" i="16"/>
  <c r="D68" i="16"/>
  <c r="F68" i="16"/>
  <c r="B69" i="16"/>
  <c r="C69" i="16"/>
  <c r="D69" i="16"/>
  <c r="F69" i="16"/>
  <c r="B70" i="16"/>
  <c r="C70" i="16"/>
  <c r="D70" i="16"/>
  <c r="F70" i="16"/>
  <c r="B71" i="16"/>
  <c r="C71" i="16"/>
  <c r="D71" i="16"/>
  <c r="F71" i="16"/>
  <c r="B72" i="16"/>
  <c r="C72" i="16"/>
  <c r="D72" i="16"/>
  <c r="F72" i="16"/>
  <c r="B73" i="16"/>
  <c r="C73" i="16"/>
  <c r="D73" i="16"/>
  <c r="F73" i="16"/>
  <c r="B74" i="16"/>
  <c r="C74" i="16"/>
  <c r="D74" i="16"/>
  <c r="F74" i="16"/>
  <c r="B76" i="16"/>
  <c r="C76" i="16"/>
  <c r="D76" i="16"/>
  <c r="F76" i="16"/>
  <c r="B77" i="16"/>
  <c r="C77" i="16"/>
  <c r="D77" i="16"/>
  <c r="F77" i="16"/>
  <c r="B78" i="16"/>
  <c r="C78" i="16"/>
  <c r="D78" i="16"/>
  <c r="F78" i="16"/>
  <c r="B79" i="16"/>
  <c r="C79" i="16"/>
  <c r="D79" i="16"/>
  <c r="F79" i="16"/>
  <c r="B80" i="16"/>
  <c r="C80" i="16"/>
  <c r="D80" i="16"/>
  <c r="F80" i="16"/>
  <c r="B82" i="16"/>
  <c r="C82" i="16"/>
  <c r="D82" i="16"/>
  <c r="F82" i="16"/>
  <c r="B83" i="16"/>
  <c r="C83" i="16"/>
  <c r="D83" i="16"/>
  <c r="F83" i="16"/>
  <c r="B84" i="16"/>
  <c r="C84" i="16"/>
  <c r="D84" i="16"/>
  <c r="F84" i="16"/>
  <c r="B85" i="16"/>
  <c r="C85" i="16"/>
  <c r="D85" i="16"/>
  <c r="F85" i="16"/>
  <c r="B86" i="16"/>
  <c r="C86" i="16"/>
  <c r="D86" i="16"/>
  <c r="F86" i="16"/>
  <c r="B87" i="16"/>
  <c r="C87" i="16"/>
  <c r="D87" i="16"/>
  <c r="F87" i="16"/>
  <c r="B88" i="16"/>
  <c r="C88" i="16"/>
  <c r="D88" i="16"/>
  <c r="F88" i="16"/>
  <c r="B89" i="16"/>
  <c r="C89" i="16"/>
  <c r="D89" i="16"/>
  <c r="F89" i="16"/>
  <c r="B90" i="16"/>
  <c r="C90" i="16"/>
  <c r="D90" i="16"/>
  <c r="F90" i="16"/>
  <c r="B91" i="16"/>
  <c r="C91" i="16"/>
  <c r="D91" i="16"/>
  <c r="F91" i="16"/>
  <c r="B92" i="16"/>
  <c r="C92" i="16"/>
  <c r="D92" i="16"/>
  <c r="F92" i="16"/>
  <c r="B93" i="16"/>
  <c r="C93" i="16"/>
  <c r="D93" i="16"/>
  <c r="F93" i="16"/>
  <c r="B94" i="16"/>
  <c r="C94" i="16"/>
  <c r="D94" i="16"/>
  <c r="F94" i="16"/>
  <c r="B95" i="16"/>
  <c r="C95" i="16"/>
  <c r="D95" i="16"/>
  <c r="F95" i="16"/>
  <c r="B96" i="16"/>
  <c r="C96" i="16"/>
  <c r="D96" i="16"/>
  <c r="F96" i="16"/>
  <c r="B97" i="16"/>
  <c r="C97" i="16"/>
  <c r="D97" i="16"/>
  <c r="F97" i="16"/>
  <c r="B99" i="16"/>
  <c r="C99" i="16"/>
  <c r="D99" i="16"/>
  <c r="F99" i="16"/>
  <c r="B100" i="16"/>
  <c r="C100" i="16"/>
  <c r="D100" i="16"/>
  <c r="F100" i="16"/>
  <c r="B101" i="16"/>
  <c r="C101" i="16"/>
  <c r="D101" i="16"/>
  <c r="F101" i="16"/>
  <c r="B102" i="16"/>
  <c r="C102" i="16"/>
  <c r="D102" i="16"/>
  <c r="F102" i="16"/>
  <c r="B104" i="16"/>
  <c r="C104" i="16"/>
  <c r="D104" i="16"/>
  <c r="F104" i="16"/>
  <c r="B105" i="16"/>
  <c r="C105" i="16"/>
  <c r="D105" i="16"/>
  <c r="F105" i="16"/>
  <c r="B106" i="16"/>
  <c r="C106" i="16"/>
  <c r="D106" i="16"/>
  <c r="F106" i="16"/>
  <c r="B107" i="16"/>
  <c r="C107" i="16"/>
  <c r="D107" i="16"/>
  <c r="F107" i="16"/>
  <c r="B108" i="16"/>
  <c r="C108" i="16"/>
  <c r="D108" i="16"/>
  <c r="F108" i="16"/>
  <c r="B109" i="16"/>
  <c r="C109" i="16"/>
  <c r="D109" i="16"/>
  <c r="F109" i="16"/>
  <c r="B110" i="16"/>
  <c r="C110" i="16"/>
  <c r="D110" i="16"/>
  <c r="F110" i="16"/>
  <c r="B111" i="16"/>
  <c r="C111" i="16"/>
  <c r="D111" i="16"/>
  <c r="F111" i="16"/>
  <c r="B112" i="16"/>
  <c r="C112" i="16"/>
  <c r="D112" i="16"/>
  <c r="F112" i="16"/>
  <c r="B113" i="16"/>
  <c r="C113" i="16"/>
  <c r="D113" i="16"/>
  <c r="F113" i="16"/>
  <c r="B114" i="16"/>
  <c r="C114" i="16"/>
  <c r="D114" i="16"/>
  <c r="F114" i="16"/>
  <c r="B116" i="16"/>
  <c r="C116" i="16"/>
  <c r="D116" i="16"/>
  <c r="F116" i="16"/>
  <c r="B117" i="16"/>
  <c r="C117" i="16"/>
  <c r="D117" i="16"/>
  <c r="F117" i="16"/>
  <c r="B118" i="16"/>
  <c r="C118" i="16"/>
  <c r="D118" i="16"/>
  <c r="F118" i="16"/>
  <c r="B119" i="16"/>
  <c r="C119" i="16"/>
  <c r="D119" i="16"/>
  <c r="F119" i="16"/>
  <c r="B120" i="16"/>
  <c r="C120" i="16"/>
  <c r="D120" i="16"/>
  <c r="F120" i="16"/>
  <c r="B121" i="16"/>
  <c r="C121" i="16"/>
  <c r="D121" i="16"/>
  <c r="F121" i="16"/>
  <c r="B122" i="16"/>
  <c r="C122" i="16"/>
  <c r="D122" i="16"/>
  <c r="F122" i="16"/>
  <c r="B123" i="16"/>
  <c r="C123" i="16"/>
  <c r="D123" i="16"/>
  <c r="F123" i="16"/>
  <c r="B125" i="16"/>
  <c r="C125" i="16"/>
  <c r="D125" i="16"/>
  <c r="F125" i="16"/>
  <c r="B126" i="16"/>
  <c r="C126" i="16"/>
  <c r="D126" i="16"/>
  <c r="F126" i="16"/>
  <c r="B127" i="16"/>
  <c r="C127" i="16"/>
  <c r="D127" i="16"/>
  <c r="F127" i="16"/>
  <c r="B128" i="16"/>
  <c r="C128" i="16"/>
  <c r="D128" i="16"/>
  <c r="F128" i="16"/>
  <c r="B129" i="16"/>
  <c r="C129" i="16"/>
  <c r="D129" i="16"/>
  <c r="F129" i="16"/>
  <c r="B130" i="16"/>
  <c r="C130" i="16"/>
  <c r="D130" i="16"/>
  <c r="F130" i="16"/>
  <c r="B131" i="16"/>
  <c r="C131" i="16"/>
  <c r="D131" i="16"/>
  <c r="F131" i="16"/>
  <c r="B132" i="16"/>
  <c r="C132" i="16"/>
  <c r="D132" i="16"/>
  <c r="F132" i="16"/>
  <c r="B133" i="16"/>
  <c r="C133" i="16"/>
  <c r="D133" i="16"/>
  <c r="F133" i="16"/>
  <c r="B134" i="16"/>
  <c r="C134" i="16"/>
  <c r="D134" i="16"/>
  <c r="F134" i="16"/>
  <c r="B135" i="16"/>
  <c r="C135" i="16"/>
  <c r="D135" i="16"/>
  <c r="F135" i="16"/>
  <c r="B136" i="16"/>
  <c r="C136" i="16"/>
  <c r="D136" i="16"/>
  <c r="F136" i="16"/>
  <c r="B138" i="16"/>
  <c r="C138" i="16"/>
  <c r="D138" i="16"/>
  <c r="F138" i="16"/>
  <c r="B139" i="16"/>
  <c r="C139" i="16"/>
  <c r="D139" i="16"/>
  <c r="F139" i="16"/>
  <c r="B140" i="16"/>
  <c r="C140" i="16"/>
  <c r="D140" i="16"/>
  <c r="F140" i="16"/>
  <c r="B141" i="16"/>
  <c r="C141" i="16"/>
  <c r="D141" i="16"/>
  <c r="F141" i="16"/>
  <c r="B142" i="16"/>
  <c r="C142" i="16"/>
  <c r="D142" i="16"/>
  <c r="F142" i="16"/>
  <c r="B143" i="16"/>
  <c r="C143" i="16"/>
  <c r="D143" i="16"/>
  <c r="F143" i="16"/>
  <c r="B144" i="16"/>
  <c r="C144" i="16"/>
  <c r="D144" i="16"/>
  <c r="F144" i="16"/>
  <c r="B145" i="16"/>
  <c r="C145" i="16"/>
  <c r="D145" i="16"/>
  <c r="F145" i="16"/>
  <c r="B146" i="16"/>
  <c r="C146" i="16"/>
  <c r="D146" i="16"/>
  <c r="F146" i="16"/>
  <c r="B147" i="16"/>
  <c r="C147" i="16"/>
  <c r="D147" i="16"/>
  <c r="F147" i="16"/>
  <c r="B149" i="16"/>
  <c r="C149" i="16"/>
  <c r="D149" i="16"/>
  <c r="F149" i="16"/>
  <c r="B150" i="16"/>
  <c r="C150" i="16"/>
  <c r="D150" i="16"/>
  <c r="F150" i="16"/>
  <c r="B151" i="16"/>
  <c r="C151" i="16"/>
  <c r="D151" i="16"/>
  <c r="F151" i="16"/>
  <c r="B152" i="16"/>
  <c r="C152" i="16"/>
  <c r="D152" i="16"/>
  <c r="F152" i="16"/>
  <c r="B153" i="16"/>
  <c r="C153" i="16"/>
  <c r="D153" i="16"/>
  <c r="F153" i="16"/>
  <c r="B154" i="16"/>
  <c r="C154" i="16"/>
  <c r="D154" i="16"/>
  <c r="F154" i="16"/>
  <c r="B155" i="16"/>
  <c r="C155" i="16"/>
  <c r="D155" i="16"/>
  <c r="F155" i="16"/>
  <c r="B156" i="16"/>
  <c r="C156" i="16"/>
  <c r="D156" i="16"/>
  <c r="F156" i="16"/>
  <c r="B157" i="16"/>
  <c r="C157" i="16"/>
  <c r="D157" i="16"/>
  <c r="F157" i="16"/>
  <c r="B158" i="16"/>
  <c r="C158" i="16"/>
  <c r="D158" i="16"/>
  <c r="F158" i="16"/>
  <c r="B160" i="16"/>
  <c r="C160" i="16"/>
  <c r="D160" i="16"/>
  <c r="F160" i="16"/>
  <c r="B161" i="16"/>
  <c r="C161" i="16"/>
  <c r="D161" i="16"/>
  <c r="F161" i="16"/>
  <c r="B162" i="16"/>
  <c r="C162" i="16"/>
  <c r="D162" i="16"/>
  <c r="F162" i="16"/>
  <c r="B163" i="16"/>
  <c r="C163" i="16"/>
  <c r="D163" i="16"/>
  <c r="F163" i="16"/>
  <c r="B164" i="16"/>
  <c r="C164" i="16"/>
  <c r="D164" i="16"/>
  <c r="F164" i="16"/>
  <c r="B165" i="16"/>
  <c r="C165" i="16"/>
  <c r="D165" i="16"/>
  <c r="F165" i="16"/>
  <c r="B166" i="16"/>
  <c r="C166" i="16"/>
  <c r="D166" i="16"/>
  <c r="F166" i="16"/>
  <c r="B167" i="16"/>
  <c r="C167" i="16"/>
  <c r="D167" i="16"/>
  <c r="F167" i="16"/>
  <c r="B168" i="16"/>
  <c r="C168" i="16"/>
  <c r="D168" i="16"/>
  <c r="F168" i="16"/>
  <c r="B169" i="16"/>
  <c r="C169" i="16"/>
  <c r="D169" i="16"/>
  <c r="F169" i="16"/>
  <c r="B170" i="16"/>
  <c r="C170" i="16"/>
  <c r="D170" i="16"/>
  <c r="F170" i="16"/>
  <c r="B171" i="16"/>
  <c r="C171" i="16"/>
  <c r="D171" i="16"/>
  <c r="F171" i="16"/>
  <c r="B173" i="16"/>
  <c r="C173" i="16"/>
  <c r="D173" i="16"/>
  <c r="F173" i="16"/>
  <c r="B174" i="16"/>
  <c r="C174" i="16"/>
  <c r="D174" i="16"/>
  <c r="F174" i="16"/>
  <c r="B175" i="16"/>
  <c r="C175" i="16"/>
  <c r="D175" i="16"/>
  <c r="F175" i="16"/>
  <c r="B176" i="16"/>
  <c r="C176" i="16"/>
  <c r="D176" i="16"/>
  <c r="F176" i="16"/>
  <c r="B177" i="16"/>
  <c r="C177" i="16"/>
  <c r="D177" i="16"/>
  <c r="F177" i="16"/>
  <c r="B178" i="16"/>
  <c r="C178" i="16"/>
  <c r="D178" i="16"/>
  <c r="F178" i="16"/>
  <c r="B179" i="16"/>
  <c r="C179" i="16"/>
  <c r="D179" i="16"/>
  <c r="F179" i="16"/>
  <c r="B180" i="16"/>
  <c r="C180" i="16"/>
  <c r="D180" i="16"/>
  <c r="F180" i="16"/>
  <c r="B181" i="16"/>
  <c r="C181" i="16"/>
  <c r="D181" i="16"/>
  <c r="F181" i="16"/>
  <c r="B182" i="16"/>
  <c r="C182" i="16"/>
  <c r="D182" i="16"/>
  <c r="F182" i="16"/>
  <c r="B183" i="16"/>
  <c r="C183" i="16"/>
  <c r="D183" i="16"/>
  <c r="F183" i="16"/>
  <c r="B184" i="16"/>
  <c r="C184" i="16"/>
  <c r="D184" i="16"/>
  <c r="F184" i="16"/>
  <c r="B186" i="16"/>
  <c r="C186" i="16"/>
  <c r="D186" i="16"/>
  <c r="F186" i="16"/>
  <c r="B187" i="16"/>
  <c r="C187" i="16"/>
  <c r="D187" i="16"/>
  <c r="F187" i="16"/>
  <c r="B188" i="16"/>
  <c r="C188" i="16"/>
  <c r="D188" i="16"/>
  <c r="F188" i="16"/>
  <c r="B189" i="16"/>
  <c r="C189" i="16"/>
  <c r="D189" i="16"/>
  <c r="F189" i="16"/>
  <c r="B190" i="16"/>
  <c r="C190" i="16"/>
  <c r="D190" i="16"/>
  <c r="F190" i="16"/>
  <c r="B191" i="16"/>
  <c r="C191" i="16"/>
  <c r="D191" i="16"/>
  <c r="F191" i="16"/>
  <c r="B192" i="16"/>
  <c r="C192" i="16"/>
  <c r="D192" i="16"/>
  <c r="F192" i="16"/>
  <c r="B193" i="16"/>
  <c r="C193" i="16"/>
  <c r="D193" i="16"/>
  <c r="F193" i="16"/>
  <c r="B194" i="16"/>
  <c r="C194" i="16"/>
  <c r="D194" i="16"/>
  <c r="F194" i="16"/>
  <c r="B195" i="16"/>
  <c r="C195" i="16"/>
  <c r="D195" i="16"/>
  <c r="F195" i="16"/>
  <c r="B196" i="16"/>
  <c r="C196" i="16"/>
  <c r="D196" i="16"/>
  <c r="F196" i="16"/>
  <c r="B197" i="16"/>
  <c r="C197" i="16"/>
  <c r="D197" i="16"/>
  <c r="F197" i="16"/>
  <c r="B198" i="16"/>
  <c r="C198" i="16"/>
  <c r="D198" i="16"/>
  <c r="F198" i="16"/>
  <c r="B200" i="16"/>
  <c r="C200" i="16"/>
  <c r="D200" i="16"/>
  <c r="F200" i="16"/>
  <c r="B201" i="16"/>
  <c r="C201" i="16"/>
  <c r="D201" i="16"/>
  <c r="F201" i="16"/>
  <c r="B202" i="16"/>
  <c r="C202" i="16"/>
  <c r="D202" i="16"/>
  <c r="F202" i="16"/>
  <c r="B204" i="16"/>
  <c r="C204" i="16"/>
  <c r="D204" i="16"/>
  <c r="F204" i="16"/>
  <c r="B205" i="16"/>
  <c r="C205" i="16"/>
  <c r="D205" i="16"/>
  <c r="F205" i="16"/>
  <c r="B206" i="16"/>
  <c r="C206" i="16"/>
  <c r="D206" i="16"/>
  <c r="F206" i="16"/>
  <c r="B207" i="16"/>
  <c r="C207" i="16"/>
  <c r="D207" i="16"/>
  <c r="F207" i="16"/>
  <c r="B208" i="16"/>
  <c r="C208" i="16"/>
  <c r="D208" i="16"/>
  <c r="F208" i="16"/>
  <c r="B209" i="16"/>
  <c r="C209" i="16"/>
  <c r="D209" i="16"/>
  <c r="F209" i="16"/>
  <c r="B210" i="16"/>
  <c r="C210" i="16"/>
  <c r="D210" i="16"/>
  <c r="F210" i="16"/>
  <c r="B211" i="16"/>
  <c r="C211" i="16"/>
  <c r="D211" i="16"/>
  <c r="F211" i="16"/>
  <c r="B212" i="16"/>
  <c r="C212" i="16"/>
  <c r="D212" i="16"/>
  <c r="F212" i="16"/>
  <c r="B213" i="16"/>
  <c r="C213" i="16"/>
  <c r="D213" i="16"/>
  <c r="F213" i="16"/>
  <c r="B214" i="16"/>
  <c r="C214" i="16"/>
  <c r="D214" i="16"/>
  <c r="F214" i="16"/>
  <c r="B216" i="16"/>
  <c r="C216" i="16"/>
  <c r="D216" i="16"/>
  <c r="F216" i="16"/>
  <c r="B217" i="16"/>
  <c r="C217" i="16"/>
  <c r="D217" i="16"/>
  <c r="F217" i="16"/>
  <c r="B218" i="16"/>
  <c r="C218" i="16"/>
  <c r="D218" i="16"/>
  <c r="F218" i="16"/>
  <c r="B219" i="16"/>
  <c r="C219" i="16"/>
  <c r="D219" i="16"/>
  <c r="F219" i="16"/>
  <c r="B220" i="16"/>
  <c r="C220" i="16"/>
  <c r="D220" i="16"/>
  <c r="F220" i="16"/>
  <c r="B221" i="16"/>
  <c r="C221" i="16"/>
  <c r="D221" i="16"/>
  <c r="F221" i="16"/>
  <c r="B222" i="16"/>
  <c r="C222" i="16"/>
  <c r="D222" i="16"/>
  <c r="F222" i="16"/>
  <c r="B223" i="16"/>
  <c r="C223" i="16"/>
  <c r="D223" i="16"/>
  <c r="F223" i="16"/>
  <c r="B225" i="16"/>
  <c r="C225" i="16"/>
  <c r="D225" i="16"/>
  <c r="F225" i="16"/>
  <c r="B226" i="16"/>
  <c r="C226" i="16"/>
  <c r="D226" i="16"/>
  <c r="F226" i="16"/>
  <c r="B227" i="16"/>
  <c r="C227" i="16"/>
  <c r="D227" i="16"/>
  <c r="F227" i="16"/>
  <c r="B228" i="16"/>
  <c r="C228" i="16"/>
  <c r="D228" i="16"/>
  <c r="F228" i="16"/>
  <c r="B229" i="16"/>
  <c r="C229" i="16"/>
  <c r="D229" i="16"/>
  <c r="F229" i="16"/>
  <c r="B230" i="16"/>
  <c r="C230" i="16"/>
  <c r="D230" i="16"/>
  <c r="F230" i="16"/>
  <c r="B232" i="16"/>
  <c r="C232" i="16"/>
  <c r="D232" i="16"/>
  <c r="F232" i="16"/>
  <c r="B233" i="16"/>
  <c r="C233" i="16"/>
  <c r="D233" i="16"/>
  <c r="F233" i="16"/>
  <c r="B234" i="16"/>
  <c r="C234" i="16"/>
  <c r="D234" i="16"/>
  <c r="F234" i="16"/>
  <c r="B235" i="16"/>
  <c r="C235" i="16"/>
  <c r="D235" i="16"/>
  <c r="F235" i="16"/>
  <c r="B236" i="16"/>
  <c r="C236" i="16"/>
  <c r="D236" i="16"/>
  <c r="F236" i="16"/>
  <c r="B237" i="16"/>
  <c r="C237" i="16"/>
  <c r="D237" i="16"/>
  <c r="F237" i="16"/>
  <c r="B238" i="16"/>
  <c r="C238" i="16"/>
  <c r="D238" i="16"/>
  <c r="F238" i="16"/>
  <c r="B239" i="16"/>
  <c r="C239" i="16"/>
  <c r="D239" i="16"/>
  <c r="F239" i="16"/>
  <c r="B240" i="16"/>
  <c r="C240" i="16"/>
  <c r="D240" i="16"/>
  <c r="F240" i="16"/>
  <c r="B241" i="16"/>
  <c r="C241" i="16"/>
  <c r="D241" i="16"/>
  <c r="F241" i="16"/>
  <c r="B242" i="16"/>
  <c r="C242" i="16"/>
  <c r="D242" i="16"/>
  <c r="F242" i="16"/>
  <c r="B243" i="16"/>
  <c r="C243" i="16"/>
  <c r="D243" i="16"/>
  <c r="F243" i="16"/>
  <c r="B245" i="16"/>
  <c r="C245" i="16"/>
  <c r="D245" i="16"/>
  <c r="F245" i="16"/>
  <c r="B246" i="16"/>
  <c r="C246" i="16"/>
  <c r="D246" i="16"/>
  <c r="F246" i="16"/>
  <c r="B247" i="16"/>
  <c r="C247" i="16"/>
  <c r="D247" i="16"/>
  <c r="F247" i="16"/>
  <c r="B248" i="16"/>
  <c r="C248" i="16"/>
  <c r="D248" i="16"/>
  <c r="F248" i="16"/>
  <c r="B249" i="16"/>
  <c r="C249" i="16"/>
  <c r="D249" i="16"/>
  <c r="F249" i="16"/>
  <c r="B250" i="16"/>
  <c r="C250" i="16"/>
  <c r="D250" i="16"/>
  <c r="F250" i="16"/>
  <c r="B251" i="16"/>
  <c r="C251" i="16"/>
  <c r="D251" i="16"/>
  <c r="F251" i="16"/>
  <c r="B252" i="16"/>
  <c r="C252" i="16"/>
  <c r="D252" i="16"/>
  <c r="F252" i="16"/>
  <c r="B253" i="16"/>
  <c r="C253" i="16"/>
  <c r="D253" i="16"/>
  <c r="F253" i="16"/>
  <c r="B254" i="16"/>
  <c r="C254" i="16"/>
  <c r="D254" i="16"/>
  <c r="F254" i="16"/>
  <c r="B255" i="16"/>
  <c r="C255" i="16"/>
  <c r="D255" i="16"/>
  <c r="F255" i="16"/>
  <c r="B256" i="16"/>
  <c r="C256" i="16"/>
  <c r="D256" i="16"/>
  <c r="F256" i="16"/>
  <c r="B258" i="16"/>
  <c r="C258" i="16"/>
  <c r="D258" i="16"/>
  <c r="F258" i="16"/>
  <c r="B259" i="16"/>
  <c r="C259" i="16"/>
  <c r="D259" i="16"/>
  <c r="F259" i="16"/>
  <c r="B260" i="16"/>
  <c r="C260" i="16"/>
  <c r="D260" i="16"/>
  <c r="F260" i="16"/>
  <c r="B261" i="16"/>
  <c r="C261" i="16"/>
  <c r="D261" i="16"/>
  <c r="F261" i="16"/>
  <c r="B262" i="16"/>
  <c r="C262" i="16"/>
  <c r="D262" i="16"/>
  <c r="F262" i="16"/>
  <c r="B263" i="16"/>
  <c r="C263" i="16"/>
  <c r="D263" i="16"/>
  <c r="F263" i="16"/>
  <c r="B264" i="16"/>
  <c r="C264" i="16"/>
  <c r="D264" i="16"/>
  <c r="F264" i="16"/>
  <c r="B265" i="16"/>
  <c r="C265" i="16"/>
  <c r="D265" i="16"/>
  <c r="F265" i="16"/>
  <c r="B266" i="16"/>
  <c r="C266" i="16"/>
  <c r="D266" i="16"/>
  <c r="F266" i="16"/>
  <c r="B267" i="16"/>
  <c r="C267" i="16"/>
  <c r="D267" i="16"/>
  <c r="F267" i="16"/>
  <c r="B268" i="16"/>
  <c r="C268" i="16"/>
  <c r="D268" i="16"/>
  <c r="F268" i="16"/>
  <c r="B269" i="16"/>
  <c r="C269" i="16"/>
  <c r="D269" i="16"/>
  <c r="F269" i="16"/>
  <c r="B270" i="16"/>
  <c r="C270" i="16"/>
  <c r="D270" i="16"/>
  <c r="F270" i="16"/>
  <c r="B272" i="16"/>
  <c r="C272" i="16"/>
  <c r="D272" i="16"/>
  <c r="F272" i="16"/>
  <c r="B273" i="16"/>
  <c r="C273" i="16"/>
  <c r="D273" i="16"/>
  <c r="F273" i="16"/>
  <c r="B274" i="16"/>
  <c r="C274" i="16"/>
  <c r="D274" i="16"/>
  <c r="F274" i="16"/>
  <c r="B275" i="16"/>
  <c r="C275" i="16"/>
  <c r="D275" i="16"/>
  <c r="F275" i="16"/>
  <c r="B276" i="16"/>
  <c r="C276" i="16"/>
  <c r="D276" i="16"/>
  <c r="F276" i="16"/>
  <c r="B277" i="16"/>
  <c r="C277" i="16"/>
  <c r="D277" i="16"/>
  <c r="F277" i="16"/>
  <c r="B278" i="16"/>
  <c r="C278" i="16"/>
  <c r="D278" i="16"/>
  <c r="F278" i="16"/>
  <c r="B280" i="16"/>
  <c r="C280" i="16"/>
  <c r="D280" i="16"/>
  <c r="F280" i="16"/>
  <c r="B281" i="16"/>
  <c r="C281" i="16"/>
  <c r="D281" i="16"/>
  <c r="F281" i="16"/>
  <c r="B282" i="16"/>
  <c r="C282" i="16"/>
  <c r="D282" i="16"/>
  <c r="F282" i="16"/>
  <c r="B283" i="16"/>
  <c r="C283" i="16"/>
  <c r="D283" i="16"/>
  <c r="F283" i="16"/>
  <c r="B284" i="16"/>
  <c r="C284" i="16"/>
  <c r="D284" i="16"/>
  <c r="F284" i="16"/>
  <c r="B285" i="16"/>
  <c r="C285" i="16"/>
  <c r="D285" i="16"/>
  <c r="F285" i="16"/>
  <c r="B286" i="16"/>
  <c r="C286" i="16"/>
  <c r="D286" i="16"/>
  <c r="F286" i="16"/>
  <c r="B287" i="16"/>
  <c r="C287" i="16"/>
  <c r="D287" i="16"/>
  <c r="F287" i="16"/>
  <c r="B288" i="16"/>
  <c r="C288" i="16"/>
  <c r="D288" i="16"/>
  <c r="F288" i="16"/>
  <c r="B290" i="16"/>
  <c r="C290" i="16"/>
  <c r="D290" i="16"/>
  <c r="F290" i="16"/>
  <c r="B291" i="16"/>
  <c r="C291" i="16"/>
  <c r="D291" i="16"/>
  <c r="F291" i="16"/>
  <c r="B292" i="16"/>
  <c r="C292" i="16"/>
  <c r="D292" i="16"/>
  <c r="F292" i="16"/>
  <c r="B293" i="16"/>
  <c r="C293" i="16"/>
  <c r="D293" i="16"/>
  <c r="F293" i="16"/>
  <c r="B294" i="16"/>
  <c r="C294" i="16"/>
  <c r="D294" i="16"/>
  <c r="F294" i="16"/>
  <c r="B295" i="16"/>
  <c r="C295" i="16"/>
  <c r="D295" i="16"/>
  <c r="F295" i="16"/>
  <c r="B296" i="16"/>
  <c r="C296" i="16"/>
  <c r="D296" i="16"/>
  <c r="F296" i="16"/>
  <c r="B297" i="16"/>
  <c r="C297" i="16"/>
  <c r="D297" i="16"/>
  <c r="F297" i="16"/>
  <c r="B298" i="16"/>
  <c r="C298" i="16"/>
  <c r="D298" i="16"/>
  <c r="F298" i="16"/>
  <c r="B299" i="16"/>
  <c r="C299" i="16"/>
  <c r="D299" i="16"/>
  <c r="F299" i="16"/>
  <c r="B301" i="16"/>
  <c r="C301" i="16"/>
  <c r="D301" i="16"/>
  <c r="F301" i="16"/>
  <c r="B302" i="16"/>
  <c r="C302" i="16"/>
  <c r="D302" i="16"/>
  <c r="F302" i="16"/>
  <c r="B303" i="16"/>
  <c r="C303" i="16"/>
  <c r="D303" i="16"/>
  <c r="F303" i="16"/>
  <c r="B304" i="16"/>
  <c r="C304" i="16"/>
  <c r="D304" i="16"/>
  <c r="F304" i="16"/>
  <c r="B305" i="16"/>
  <c r="C305" i="16"/>
  <c r="D305" i="16"/>
  <c r="F305" i="16"/>
  <c r="B306" i="16"/>
  <c r="C306" i="16"/>
  <c r="D306" i="16"/>
  <c r="F306" i="16"/>
  <c r="B307" i="16"/>
  <c r="C307" i="16"/>
  <c r="D307" i="16"/>
  <c r="F307" i="16"/>
  <c r="B308" i="16"/>
  <c r="C308" i="16"/>
  <c r="D308" i="16"/>
  <c r="F308" i="16"/>
  <c r="B309" i="16"/>
  <c r="C309" i="16"/>
  <c r="D309" i="16"/>
  <c r="F309" i="16"/>
  <c r="B311" i="16"/>
  <c r="C311" i="16"/>
  <c r="D311" i="16"/>
  <c r="F311" i="16"/>
  <c r="B312" i="16"/>
  <c r="C312" i="16"/>
  <c r="D312" i="16"/>
  <c r="F312" i="16"/>
  <c r="B313" i="16"/>
  <c r="C313" i="16"/>
  <c r="D313" i="16"/>
  <c r="F313" i="16"/>
  <c r="B314" i="16"/>
  <c r="C314" i="16"/>
  <c r="D314" i="16"/>
  <c r="F314" i="16"/>
  <c r="B315" i="16"/>
  <c r="C315" i="16"/>
  <c r="D315" i="16"/>
  <c r="F315" i="16"/>
  <c r="B316" i="16"/>
  <c r="C316" i="16"/>
  <c r="D316" i="16"/>
  <c r="F316" i="16"/>
  <c r="B317" i="16"/>
  <c r="C317" i="16"/>
  <c r="D317" i="16"/>
  <c r="F317" i="16"/>
  <c r="B319" i="16"/>
  <c r="C319" i="16"/>
  <c r="D319" i="16"/>
  <c r="F319" i="16"/>
  <c r="B320" i="16"/>
  <c r="C320" i="16"/>
  <c r="D320" i="16"/>
  <c r="F320" i="16"/>
  <c r="B321" i="16"/>
  <c r="C321" i="16"/>
  <c r="D321" i="16"/>
  <c r="F321" i="16"/>
  <c r="B322" i="16"/>
  <c r="C322" i="16"/>
  <c r="D322" i="16"/>
  <c r="F322" i="16"/>
  <c r="B323" i="16"/>
  <c r="C323" i="16"/>
  <c r="D323" i="16"/>
  <c r="F323" i="16"/>
  <c r="B324" i="16"/>
  <c r="C324" i="16"/>
  <c r="D324" i="16"/>
  <c r="F324" i="16"/>
  <c r="B325" i="16"/>
  <c r="C325" i="16"/>
  <c r="D325" i="16"/>
  <c r="F325" i="16"/>
  <c r="B326" i="16"/>
  <c r="C326" i="16"/>
  <c r="D326" i="16"/>
  <c r="F326" i="16"/>
  <c r="B328" i="16"/>
  <c r="C328" i="16"/>
  <c r="D328" i="16"/>
  <c r="F328" i="16"/>
  <c r="B329" i="16"/>
  <c r="C329" i="16"/>
  <c r="D329" i="16"/>
  <c r="F329" i="16"/>
  <c r="B330" i="16"/>
  <c r="C330" i="16"/>
  <c r="D330" i="16"/>
  <c r="F330" i="16"/>
  <c r="B331" i="16"/>
  <c r="C331" i="16"/>
  <c r="D331" i="16"/>
  <c r="F331" i="16"/>
  <c r="B332" i="16"/>
  <c r="C332" i="16"/>
  <c r="D332" i="16"/>
  <c r="F332" i="16"/>
  <c r="B333" i="16"/>
  <c r="C333" i="16"/>
  <c r="D333" i="16"/>
  <c r="F333" i="16"/>
  <c r="B334" i="16"/>
  <c r="C334" i="16"/>
  <c r="D334" i="16"/>
  <c r="F334" i="16"/>
  <c r="B335" i="16"/>
  <c r="C335" i="16"/>
  <c r="D335" i="16"/>
  <c r="F335" i="16"/>
  <c r="B336" i="16"/>
  <c r="C336" i="16"/>
  <c r="D336" i="16"/>
  <c r="F336" i="16"/>
  <c r="B338" i="16"/>
  <c r="C338" i="16"/>
  <c r="D338" i="16"/>
  <c r="F338" i="16"/>
  <c r="B339" i="16"/>
  <c r="C339" i="16"/>
  <c r="D339" i="16"/>
  <c r="F339" i="16"/>
  <c r="B340" i="16"/>
  <c r="C340" i="16"/>
  <c r="D340" i="16"/>
  <c r="F340" i="16"/>
  <c r="B341" i="16"/>
  <c r="C341" i="16"/>
  <c r="D341" i="16"/>
  <c r="F341" i="16"/>
  <c r="B342" i="16"/>
  <c r="C342" i="16"/>
  <c r="D342" i="16"/>
  <c r="F342" i="16"/>
  <c r="B343" i="16"/>
  <c r="C343" i="16"/>
  <c r="D343" i="16"/>
  <c r="F343" i="16"/>
  <c r="B344" i="16"/>
  <c r="C344" i="16"/>
  <c r="D344" i="16"/>
  <c r="F344" i="16"/>
  <c r="B345" i="16"/>
  <c r="C345" i="16"/>
  <c r="D345" i="16"/>
  <c r="F345" i="16"/>
  <c r="B347" i="16"/>
  <c r="C347" i="16"/>
  <c r="D347" i="16"/>
  <c r="F347" i="16"/>
  <c r="B348" i="16"/>
  <c r="C348" i="16"/>
  <c r="D348" i="16"/>
  <c r="F348" i="16"/>
  <c r="B349" i="16"/>
  <c r="C349" i="16"/>
  <c r="D349" i="16"/>
  <c r="F349" i="16"/>
  <c r="B350" i="16"/>
  <c r="C350" i="16"/>
  <c r="D350" i="16"/>
  <c r="F350" i="16"/>
  <c r="B351" i="16"/>
  <c r="C351" i="16"/>
  <c r="D351" i="16"/>
  <c r="F351" i="16"/>
  <c r="B352" i="16"/>
  <c r="C352" i="16"/>
  <c r="D352" i="16"/>
  <c r="F352" i="16"/>
  <c r="B353" i="16"/>
  <c r="C353" i="16"/>
  <c r="D353" i="16"/>
  <c r="F353" i="16"/>
  <c r="B354" i="16"/>
  <c r="C354" i="16"/>
  <c r="D354" i="16"/>
  <c r="F354" i="16"/>
  <c r="B356" i="16"/>
  <c r="C356" i="16"/>
  <c r="D356" i="16"/>
  <c r="F356" i="16"/>
  <c r="B357" i="16"/>
  <c r="C357" i="16"/>
  <c r="D357" i="16"/>
  <c r="F357" i="16"/>
  <c r="B358" i="16"/>
  <c r="C358" i="16"/>
  <c r="D358" i="16"/>
  <c r="F358" i="16"/>
  <c r="B359" i="16"/>
  <c r="C359" i="16"/>
  <c r="D359" i="16"/>
  <c r="F359" i="16"/>
  <c r="B360" i="16"/>
  <c r="C360" i="16"/>
  <c r="D360" i="16"/>
  <c r="F360" i="16"/>
  <c r="B361" i="16"/>
  <c r="C361" i="16"/>
  <c r="D361" i="16"/>
  <c r="F361" i="16"/>
  <c r="B363" i="16"/>
  <c r="C363" i="16"/>
  <c r="D363" i="16"/>
  <c r="F363" i="16"/>
  <c r="B364" i="16"/>
  <c r="C364" i="16"/>
  <c r="D364" i="16"/>
  <c r="F364" i="16"/>
  <c r="B365" i="16"/>
  <c r="C365" i="16"/>
  <c r="D365" i="16"/>
  <c r="F365" i="16"/>
  <c r="B366" i="16"/>
  <c r="C366" i="16"/>
  <c r="D366" i="16"/>
  <c r="F366" i="16"/>
  <c r="B367" i="16"/>
  <c r="C367" i="16"/>
  <c r="D367" i="16"/>
  <c r="F367" i="16"/>
  <c r="B368" i="16"/>
  <c r="C368" i="16"/>
  <c r="D368" i="16"/>
  <c r="F368" i="16"/>
  <c r="B369" i="16"/>
  <c r="C369" i="16"/>
  <c r="D369" i="16"/>
  <c r="F369" i="16"/>
  <c r="B370" i="16"/>
  <c r="C370" i="16"/>
  <c r="D370" i="16"/>
  <c r="F370" i="16"/>
  <c r="B371" i="16"/>
  <c r="C371" i="16"/>
  <c r="D371" i="16"/>
  <c r="F371" i="16"/>
  <c r="B372" i="16"/>
  <c r="C372" i="16"/>
  <c r="D372" i="16"/>
  <c r="F372" i="16"/>
  <c r="B373" i="16"/>
  <c r="C373" i="16"/>
  <c r="D373" i="16"/>
  <c r="F373" i="16"/>
  <c r="B374" i="16"/>
  <c r="C374" i="16"/>
  <c r="D374" i="16"/>
  <c r="F374" i="16"/>
  <c r="B376" i="16"/>
  <c r="C376" i="16"/>
  <c r="D376" i="16"/>
  <c r="F376" i="16"/>
  <c r="B377" i="16"/>
  <c r="C377" i="16"/>
  <c r="D377" i="16"/>
  <c r="F377" i="16"/>
  <c r="B378" i="16"/>
  <c r="C378" i="16"/>
  <c r="D378" i="16"/>
  <c r="F378" i="16"/>
  <c r="B379" i="16"/>
  <c r="C379" i="16"/>
  <c r="D379" i="16"/>
  <c r="F379" i="16"/>
  <c r="B380" i="16"/>
  <c r="C380" i="16"/>
  <c r="D380" i="16"/>
  <c r="F380" i="16"/>
  <c r="B381" i="16"/>
  <c r="C381" i="16"/>
  <c r="D381" i="16"/>
  <c r="F381" i="16"/>
  <c r="B382" i="16"/>
  <c r="C382" i="16"/>
  <c r="D382" i="16"/>
  <c r="F382" i="16"/>
  <c r="B383" i="16"/>
  <c r="C383" i="16"/>
  <c r="D383" i="16"/>
  <c r="F383" i="16"/>
  <c r="B385" i="16"/>
  <c r="C385" i="16"/>
  <c r="D385" i="16"/>
  <c r="F385" i="16"/>
  <c r="B386" i="16"/>
  <c r="C386" i="16"/>
  <c r="D386" i="16"/>
  <c r="F386" i="16"/>
  <c r="B387" i="16"/>
  <c r="C387" i="16"/>
  <c r="D387" i="16"/>
  <c r="F387" i="16"/>
  <c r="B388" i="16"/>
  <c r="C388" i="16"/>
  <c r="D388" i="16"/>
  <c r="F388" i="16"/>
  <c r="B389" i="16"/>
  <c r="C389" i="16"/>
  <c r="D389" i="16"/>
  <c r="F389" i="16"/>
  <c r="B390" i="16"/>
  <c r="C390" i="16"/>
  <c r="D390" i="16"/>
  <c r="F390" i="16"/>
  <c r="BX398" i="16"/>
  <c r="BZ393" i="16"/>
  <c r="BY393" i="16"/>
  <c r="BZ391" i="16"/>
  <c r="BY391" i="16"/>
  <c r="CA389" i="16"/>
  <c r="BZ384" i="16"/>
  <c r="BY384" i="16"/>
  <c r="CA377" i="16"/>
  <c r="BZ375" i="16"/>
  <c r="BY375" i="16"/>
  <c r="CA368" i="16"/>
  <c r="BZ362" i="16"/>
  <c r="BY362" i="16"/>
  <c r="CA361" i="16"/>
  <c r="BZ355" i="16"/>
  <c r="BY355" i="16"/>
  <c r="CA334" i="16"/>
  <c r="BZ327" i="16"/>
  <c r="BY327" i="16"/>
  <c r="CA323" i="16"/>
  <c r="BZ318" i="16"/>
  <c r="BY318" i="16"/>
  <c r="CA316" i="16"/>
  <c r="BZ310" i="16"/>
  <c r="BY310" i="16"/>
  <c r="BZ300" i="16"/>
  <c r="BY300" i="16"/>
  <c r="BZ289" i="16"/>
  <c r="BY289" i="16"/>
  <c r="CA288" i="16"/>
  <c r="BZ279" i="16"/>
  <c r="CA279" i="16" s="1"/>
  <c r="BY279" i="16"/>
  <c r="CA267" i="16"/>
  <c r="BZ257" i="16"/>
  <c r="BY257" i="16"/>
  <c r="CA209" i="16"/>
  <c r="BZ203" i="16"/>
  <c r="CA203" i="16" s="1"/>
  <c r="BY203" i="16"/>
  <c r="CA201" i="16"/>
  <c r="BZ199" i="16"/>
  <c r="BY199" i="16"/>
  <c r="CA184" i="16"/>
  <c r="BZ172" i="16"/>
  <c r="CA172" i="16" s="1"/>
  <c r="BY172" i="16"/>
  <c r="CA169" i="16"/>
  <c r="BZ159" i="16"/>
  <c r="BY159" i="16"/>
  <c r="CA150" i="16"/>
  <c r="CA148" i="16"/>
  <c r="BZ148" i="16"/>
  <c r="BY148" i="16"/>
  <c r="CA147" i="16"/>
  <c r="CA145" i="16"/>
  <c r="BZ137" i="16"/>
  <c r="BY137" i="16"/>
  <c r="CA131" i="16"/>
  <c r="BZ124" i="16"/>
  <c r="BY124" i="16"/>
  <c r="BZ115" i="16"/>
  <c r="BY115" i="16"/>
  <c r="CA108" i="16"/>
  <c r="BZ103" i="16"/>
  <c r="BY103" i="16"/>
  <c r="BZ98" i="16"/>
  <c r="BY98" i="16"/>
  <c r="BZ81" i="16"/>
  <c r="BY81" i="16"/>
  <c r="CA79" i="16"/>
  <c r="BZ75" i="16"/>
  <c r="BY75" i="16"/>
  <c r="BZ57" i="16"/>
  <c r="BY57" i="16"/>
  <c r="BZ52" i="16"/>
  <c r="BY52" i="16"/>
  <c r="BZ40" i="16"/>
  <c r="BY40" i="16"/>
  <c r="BZ26" i="16"/>
  <c r="BY26" i="16"/>
  <c r="CA21" i="16"/>
  <c r="BZ17" i="16"/>
  <c r="BY17" i="16"/>
  <c r="CA15" i="16"/>
  <c r="BZ13" i="16"/>
  <c r="BY13" i="16"/>
  <c r="BZ12" i="16"/>
  <c r="CA12" i="16" s="1"/>
  <c r="BY12" i="16"/>
  <c r="BZ11" i="16"/>
  <c r="BY11" i="16"/>
  <c r="H77" i="13"/>
  <c r="JC394" i="16"/>
  <c r="JB393" i="16"/>
  <c r="JC393" i="16" s="1"/>
  <c r="JA393" i="16"/>
  <c r="IZ393" i="16"/>
  <c r="IZ384" i="16"/>
  <c r="IZ10" i="16" s="1"/>
  <c r="IZ398" i="16" s="1"/>
  <c r="D77" i="13" s="1"/>
  <c r="JB362" i="16"/>
  <c r="JB10" i="16" s="1"/>
  <c r="JA362" i="16"/>
  <c r="JA346" i="16"/>
  <c r="JA10" i="16" s="1"/>
  <c r="JB12" i="16"/>
  <c r="JA12" i="16"/>
  <c r="JB11" i="16"/>
  <c r="JA11" i="16"/>
  <c r="IZ11" i="16"/>
  <c r="CA318" i="16" l="1"/>
  <c r="CA137" i="16"/>
  <c r="CA355" i="16"/>
  <c r="BY10" i="16"/>
  <c r="BY398" i="16" s="1"/>
  <c r="CA199" i="16"/>
  <c r="CA362" i="16"/>
  <c r="CA13" i="16"/>
  <c r="CA375" i="16"/>
  <c r="CA159" i="16"/>
  <c r="CA310" i="16"/>
  <c r="CA75" i="16"/>
  <c r="CA124" i="16"/>
  <c r="CA257" i="16"/>
  <c r="CA327" i="16"/>
  <c r="BZ10" i="16"/>
  <c r="CA103" i="16"/>
  <c r="CA384" i="16"/>
  <c r="BZ398" i="16"/>
  <c r="CA398" i="16" s="1"/>
  <c r="CA17" i="16"/>
  <c r="JA398" i="16"/>
  <c r="JB398" i="16"/>
  <c r="JC398" i="16" s="1"/>
  <c r="IY138" i="16"/>
  <c r="IY385" i="16"/>
  <c r="IU385" i="16"/>
  <c r="IU138" i="16"/>
  <c r="IH346" i="16"/>
  <c r="IH337" i="16"/>
  <c r="IH300" i="16"/>
  <c r="IH257" i="16"/>
  <c r="IH231" i="16"/>
  <c r="IH224" i="16"/>
  <c r="IH203" i="16"/>
  <c r="IH148" i="16"/>
  <c r="IH115" i="16"/>
  <c r="IH103" i="16"/>
  <c r="II104" i="16"/>
  <c r="IH75" i="16"/>
  <c r="II76" i="16"/>
  <c r="II87" i="16"/>
  <c r="II89" i="16"/>
  <c r="II107" i="16"/>
  <c r="II110" i="16"/>
  <c r="II116" i="16"/>
  <c r="II138" i="16"/>
  <c r="II140" i="16"/>
  <c r="II143" i="16"/>
  <c r="II146" i="16"/>
  <c r="II149" i="16"/>
  <c r="II160" i="16"/>
  <c r="II165" i="16"/>
  <c r="II169" i="16"/>
  <c r="II170" i="16"/>
  <c r="II173" i="16"/>
  <c r="II198" i="16"/>
  <c r="II212" i="16"/>
  <c r="II216" i="16"/>
  <c r="II229" i="16"/>
  <c r="II232" i="16"/>
  <c r="II246" i="16"/>
  <c r="II253" i="16"/>
  <c r="II255" i="16"/>
  <c r="II258" i="16"/>
  <c r="II272" i="16"/>
  <c r="II274" i="16"/>
  <c r="II288" i="16"/>
  <c r="II290" i="16"/>
  <c r="II301" i="16"/>
  <c r="II311" i="16"/>
  <c r="II328" i="16"/>
  <c r="II338" i="16"/>
  <c r="II347" i="16"/>
  <c r="II363" i="16"/>
  <c r="II367" i="16"/>
  <c r="II385" i="16"/>
  <c r="II388" i="16"/>
  <c r="II394" i="16"/>
  <c r="II71" i="16"/>
  <c r="II74" i="16"/>
  <c r="II44" i="16"/>
  <c r="II56" i="16"/>
  <c r="IH40" i="16"/>
  <c r="II14" i="16"/>
  <c r="II18" i="16"/>
  <c r="IA334" i="16"/>
  <c r="CA10" i="16" l="1"/>
  <c r="E77" i="13"/>
  <c r="I77" i="13" s="1"/>
  <c r="F77" i="13"/>
  <c r="G12" i="15" l="1"/>
  <c r="M61" i="14"/>
  <c r="M14" i="14"/>
  <c r="I14" i="14"/>
  <c r="J14" i="14"/>
  <c r="K14" i="14"/>
  <c r="L14" i="14"/>
  <c r="H14" i="14"/>
  <c r="D101" i="15"/>
  <c r="F101" i="15"/>
  <c r="B92" i="15"/>
  <c r="C92" i="15"/>
  <c r="D92" i="15"/>
  <c r="F92" i="15"/>
  <c r="B93" i="15"/>
  <c r="C93" i="15"/>
  <c r="D93" i="15"/>
  <c r="F93" i="15"/>
  <c r="B94" i="15"/>
  <c r="C94" i="15"/>
  <c r="D94" i="15"/>
  <c r="F94" i="15"/>
  <c r="B95" i="15"/>
  <c r="C95" i="15"/>
  <c r="D95" i="15"/>
  <c r="F95" i="15"/>
  <c r="B96" i="15"/>
  <c r="C96" i="15"/>
  <c r="D96" i="15"/>
  <c r="F96" i="15"/>
  <c r="B97" i="15"/>
  <c r="C97" i="15"/>
  <c r="D97" i="15"/>
  <c r="F97" i="15"/>
  <c r="B98" i="15"/>
  <c r="C98" i="15"/>
  <c r="D98" i="15"/>
  <c r="F98" i="15"/>
  <c r="B99" i="15"/>
  <c r="C99" i="15"/>
  <c r="D99" i="15"/>
  <c r="F99" i="15"/>
  <c r="B100" i="15"/>
  <c r="C100" i="15"/>
  <c r="D100" i="15"/>
  <c r="F100" i="15"/>
  <c r="B16" i="15"/>
  <c r="C16" i="15"/>
  <c r="D16" i="15"/>
  <c r="F16" i="15"/>
  <c r="B17" i="15"/>
  <c r="C17" i="15"/>
  <c r="D17" i="15"/>
  <c r="F17" i="15"/>
  <c r="B18" i="15"/>
  <c r="C18" i="15"/>
  <c r="D18" i="15"/>
  <c r="F18" i="15"/>
  <c r="B19" i="15"/>
  <c r="C19" i="15"/>
  <c r="D19" i="15"/>
  <c r="F19" i="15"/>
  <c r="B20" i="15"/>
  <c r="C20" i="15"/>
  <c r="D20" i="15"/>
  <c r="F20" i="15"/>
  <c r="B21" i="15"/>
  <c r="C21" i="15"/>
  <c r="D21" i="15"/>
  <c r="F21" i="15"/>
  <c r="B22" i="15"/>
  <c r="C22" i="15"/>
  <c r="D22" i="15"/>
  <c r="F22" i="15"/>
  <c r="B23" i="15"/>
  <c r="C23" i="15"/>
  <c r="D23" i="15"/>
  <c r="F23" i="15"/>
  <c r="B24" i="15"/>
  <c r="C24" i="15"/>
  <c r="D24" i="15"/>
  <c r="F24" i="15"/>
  <c r="B25" i="15"/>
  <c r="C25" i="15"/>
  <c r="D25" i="15"/>
  <c r="F25" i="15"/>
  <c r="B26" i="15"/>
  <c r="C26" i="15"/>
  <c r="D26" i="15"/>
  <c r="F26" i="15"/>
  <c r="B27" i="15"/>
  <c r="C27" i="15"/>
  <c r="D27" i="15"/>
  <c r="F27" i="15"/>
  <c r="B28" i="15"/>
  <c r="C28" i="15"/>
  <c r="D28" i="15"/>
  <c r="F28" i="15"/>
  <c r="B29" i="15"/>
  <c r="C29" i="15"/>
  <c r="D29" i="15"/>
  <c r="F29" i="15"/>
  <c r="B30" i="15"/>
  <c r="C30" i="15"/>
  <c r="D30" i="15"/>
  <c r="F30" i="15"/>
  <c r="B31" i="15"/>
  <c r="C31" i="15"/>
  <c r="D31" i="15"/>
  <c r="F31" i="15"/>
  <c r="B32" i="15"/>
  <c r="C32" i="15"/>
  <c r="D32" i="15"/>
  <c r="F32" i="15"/>
  <c r="B33" i="15"/>
  <c r="C33" i="15"/>
  <c r="D33" i="15"/>
  <c r="F33" i="15"/>
  <c r="B34" i="15"/>
  <c r="C34" i="15"/>
  <c r="D34" i="15"/>
  <c r="F34" i="15"/>
  <c r="B35" i="15"/>
  <c r="C35" i="15"/>
  <c r="D35" i="15"/>
  <c r="F35" i="15"/>
  <c r="B36" i="15"/>
  <c r="C36" i="15"/>
  <c r="D36" i="15"/>
  <c r="F36" i="15"/>
  <c r="B37" i="15"/>
  <c r="C37" i="15"/>
  <c r="D37" i="15"/>
  <c r="F37" i="15"/>
  <c r="B38" i="15"/>
  <c r="C38" i="15"/>
  <c r="D38" i="15"/>
  <c r="F38" i="15"/>
  <c r="B39" i="15"/>
  <c r="C39" i="15"/>
  <c r="D39" i="15"/>
  <c r="F39" i="15"/>
  <c r="B40" i="15"/>
  <c r="C40" i="15"/>
  <c r="D40" i="15"/>
  <c r="F40" i="15"/>
  <c r="B41" i="15"/>
  <c r="C41" i="15"/>
  <c r="D41" i="15"/>
  <c r="F41" i="15"/>
  <c r="B42" i="15"/>
  <c r="C42" i="15"/>
  <c r="D42" i="15"/>
  <c r="F42" i="15"/>
  <c r="B43" i="15"/>
  <c r="C43" i="15"/>
  <c r="D43" i="15"/>
  <c r="F43" i="15"/>
  <c r="B44" i="15"/>
  <c r="C44" i="15"/>
  <c r="D44" i="15"/>
  <c r="F44" i="15"/>
  <c r="B45" i="15"/>
  <c r="C45" i="15"/>
  <c r="D45" i="15"/>
  <c r="F45" i="15"/>
  <c r="B46" i="15"/>
  <c r="C46" i="15"/>
  <c r="D46" i="15"/>
  <c r="F46" i="15"/>
  <c r="B47" i="15"/>
  <c r="C47" i="15"/>
  <c r="D47" i="15"/>
  <c r="F47" i="15"/>
  <c r="B48" i="15"/>
  <c r="C48" i="15"/>
  <c r="D48" i="15"/>
  <c r="F48" i="15"/>
  <c r="B49" i="15"/>
  <c r="C49" i="15"/>
  <c r="D49" i="15"/>
  <c r="F49" i="15"/>
  <c r="B50" i="15"/>
  <c r="C50" i="15"/>
  <c r="D50" i="15"/>
  <c r="F50" i="15"/>
  <c r="B51" i="15"/>
  <c r="C51" i="15"/>
  <c r="D51" i="15"/>
  <c r="F51" i="15"/>
  <c r="B52" i="15"/>
  <c r="C52" i="15"/>
  <c r="D52" i="15"/>
  <c r="F52" i="15"/>
  <c r="B53" i="15"/>
  <c r="C53" i="15"/>
  <c r="D53" i="15"/>
  <c r="F53" i="15"/>
  <c r="B54" i="15"/>
  <c r="C54" i="15"/>
  <c r="D54" i="15"/>
  <c r="F54" i="15"/>
  <c r="B55" i="15"/>
  <c r="C55" i="15"/>
  <c r="D55" i="15"/>
  <c r="F55" i="15"/>
  <c r="B56" i="15"/>
  <c r="C56" i="15"/>
  <c r="D56" i="15"/>
  <c r="F56" i="15"/>
  <c r="B57" i="15"/>
  <c r="C57" i="15"/>
  <c r="D57" i="15"/>
  <c r="F57" i="15"/>
  <c r="B58" i="15"/>
  <c r="C58" i="15"/>
  <c r="D58" i="15"/>
  <c r="F58" i="15"/>
  <c r="B59" i="15"/>
  <c r="C59" i="15"/>
  <c r="D59" i="15"/>
  <c r="F59" i="15"/>
  <c r="B60" i="15"/>
  <c r="C60" i="15"/>
  <c r="D60" i="15"/>
  <c r="F60" i="15"/>
  <c r="B61" i="15"/>
  <c r="C61" i="15"/>
  <c r="D61" i="15"/>
  <c r="F61" i="15"/>
  <c r="B62" i="15"/>
  <c r="C62" i="15"/>
  <c r="D62" i="15"/>
  <c r="F62" i="15"/>
  <c r="B63" i="15"/>
  <c r="C63" i="15"/>
  <c r="D63" i="15"/>
  <c r="F63" i="15"/>
  <c r="B64" i="15"/>
  <c r="C64" i="15"/>
  <c r="D64" i="15"/>
  <c r="F64" i="15"/>
  <c r="B65" i="15"/>
  <c r="C65" i="15"/>
  <c r="D65" i="15"/>
  <c r="F65" i="15"/>
  <c r="B66" i="15"/>
  <c r="C66" i="15"/>
  <c r="D66" i="15"/>
  <c r="F66" i="15"/>
  <c r="B67" i="15"/>
  <c r="C67" i="15"/>
  <c r="D67" i="15"/>
  <c r="F67" i="15"/>
  <c r="B68" i="15"/>
  <c r="C68" i="15"/>
  <c r="D68" i="15"/>
  <c r="F68" i="15"/>
  <c r="B69" i="15"/>
  <c r="C69" i="15"/>
  <c r="D69" i="15"/>
  <c r="F69" i="15"/>
  <c r="B70" i="15"/>
  <c r="C70" i="15"/>
  <c r="D70" i="15"/>
  <c r="F70" i="15"/>
  <c r="B71" i="15"/>
  <c r="C71" i="15"/>
  <c r="D71" i="15"/>
  <c r="F71" i="15"/>
  <c r="B72" i="15"/>
  <c r="C72" i="15"/>
  <c r="D72" i="15"/>
  <c r="F72" i="15"/>
  <c r="B73" i="15"/>
  <c r="C73" i="15"/>
  <c r="D73" i="15"/>
  <c r="F73" i="15"/>
  <c r="B74" i="15"/>
  <c r="C74" i="15"/>
  <c r="D74" i="15"/>
  <c r="F74" i="15"/>
  <c r="B75" i="15"/>
  <c r="C75" i="15"/>
  <c r="D75" i="15"/>
  <c r="F75" i="15"/>
  <c r="B76" i="15"/>
  <c r="C76" i="15"/>
  <c r="D76" i="15"/>
  <c r="F76" i="15"/>
  <c r="B77" i="15"/>
  <c r="C77" i="15"/>
  <c r="D77" i="15"/>
  <c r="F77" i="15"/>
  <c r="B78" i="15"/>
  <c r="C78" i="15"/>
  <c r="D78" i="15"/>
  <c r="F78" i="15"/>
  <c r="B79" i="15"/>
  <c r="C79" i="15"/>
  <c r="D79" i="15"/>
  <c r="F79" i="15"/>
  <c r="B80" i="15"/>
  <c r="C80" i="15"/>
  <c r="D80" i="15"/>
  <c r="F80" i="15"/>
  <c r="B81" i="15"/>
  <c r="C81" i="15"/>
  <c r="D81" i="15"/>
  <c r="F81" i="15"/>
  <c r="B82" i="15"/>
  <c r="C82" i="15"/>
  <c r="D82" i="15"/>
  <c r="F82" i="15"/>
  <c r="B83" i="15"/>
  <c r="C83" i="15"/>
  <c r="D83" i="15"/>
  <c r="F83" i="15"/>
  <c r="B84" i="15"/>
  <c r="C84" i="15"/>
  <c r="D84" i="15"/>
  <c r="F84" i="15"/>
  <c r="B85" i="15"/>
  <c r="C85" i="15"/>
  <c r="D85" i="15"/>
  <c r="F85" i="15"/>
  <c r="B86" i="15"/>
  <c r="C86" i="15"/>
  <c r="D86" i="15"/>
  <c r="F86" i="15"/>
  <c r="B87" i="15"/>
  <c r="C87" i="15"/>
  <c r="D87" i="15"/>
  <c r="F87" i="15"/>
  <c r="B88" i="15"/>
  <c r="C88" i="15"/>
  <c r="D88" i="15"/>
  <c r="F88" i="15"/>
  <c r="B89" i="15"/>
  <c r="C89" i="15"/>
  <c r="D89" i="15"/>
  <c r="F89" i="15"/>
  <c r="B90" i="15"/>
  <c r="C90" i="15"/>
  <c r="D90" i="15"/>
  <c r="F90" i="15"/>
  <c r="B91" i="15"/>
  <c r="C91" i="15"/>
  <c r="D91" i="15"/>
  <c r="F91" i="15"/>
  <c r="B14" i="15"/>
  <c r="C14" i="15"/>
  <c r="D14" i="15"/>
  <c r="F14" i="15"/>
  <c r="B15" i="15"/>
  <c r="C15" i="15"/>
  <c r="D15" i="15"/>
  <c r="F15" i="15"/>
  <c r="F13" i="15"/>
  <c r="B13" i="15"/>
  <c r="C13" i="15"/>
  <c r="D13" i="15"/>
  <c r="F11" i="15"/>
  <c r="F12" i="15"/>
  <c r="B11" i="15"/>
  <c r="C11" i="15"/>
  <c r="D11" i="15"/>
  <c r="B12" i="15"/>
  <c r="C12" i="15"/>
  <c r="D12" i="15"/>
  <c r="F10" i="15"/>
  <c r="D10" i="15"/>
  <c r="C10" i="15"/>
  <c r="B10" i="15"/>
  <c r="V12" i="15"/>
  <c r="U12" i="15"/>
  <c r="W12" i="15"/>
  <c r="W15" i="15"/>
  <c r="V13" i="15"/>
  <c r="U13" i="15"/>
  <c r="W13" i="15" s="1"/>
  <c r="W25" i="15"/>
  <c r="W27" i="15"/>
  <c r="V25" i="15"/>
  <c r="U25" i="15"/>
  <c r="D12" i="13"/>
  <c r="V96" i="15"/>
  <c r="U96" i="15"/>
  <c r="V94" i="15"/>
  <c r="U94" i="15"/>
  <c r="T94" i="15"/>
  <c r="V23" i="15"/>
  <c r="U23" i="15"/>
  <c r="T23" i="15"/>
  <c r="V10" i="15"/>
  <c r="U10" i="15"/>
  <c r="T13" i="15"/>
  <c r="T10" i="15" s="1"/>
  <c r="T101" i="15" s="1"/>
  <c r="T12" i="15"/>
  <c r="V11" i="15"/>
  <c r="U11" i="15"/>
  <c r="T11" i="15"/>
  <c r="S94" i="15"/>
  <c r="S95" i="15"/>
  <c r="S96" i="15"/>
  <c r="S99" i="15"/>
  <c r="R75" i="15"/>
  <c r="Q75" i="15"/>
  <c r="S75" i="15"/>
  <c r="S76" i="15"/>
  <c r="R73" i="15"/>
  <c r="Q73" i="15"/>
  <c r="S73" i="15"/>
  <c r="S74" i="15"/>
  <c r="R60" i="15"/>
  <c r="Q60" i="15"/>
  <c r="R58" i="15"/>
  <c r="Q58" i="15"/>
  <c r="S58" i="15" s="1"/>
  <c r="R56" i="15"/>
  <c r="Q56" i="15"/>
  <c r="R54" i="15"/>
  <c r="Q54" i="15"/>
  <c r="S54" i="15"/>
  <c r="S55" i="15"/>
  <c r="S56" i="15"/>
  <c r="S57" i="15"/>
  <c r="S59" i="15"/>
  <c r="S60" i="15"/>
  <c r="S61" i="15"/>
  <c r="S48" i="15"/>
  <c r="S49" i="15"/>
  <c r="R48" i="15"/>
  <c r="Q48" i="15"/>
  <c r="R46" i="15"/>
  <c r="Q46" i="15"/>
  <c r="S46" i="15"/>
  <c r="S47" i="15"/>
  <c r="R34" i="15"/>
  <c r="Q34" i="15"/>
  <c r="S34" i="15"/>
  <c r="S35" i="15"/>
  <c r="R32" i="15"/>
  <c r="Q32" i="15"/>
  <c r="S32" i="15"/>
  <c r="S33" i="15"/>
  <c r="S21" i="15"/>
  <c r="S22" i="15"/>
  <c r="S28" i="15"/>
  <c r="W10" i="15" l="1"/>
  <c r="V101" i="15"/>
  <c r="H12" i="13" s="1"/>
  <c r="U101" i="15"/>
  <c r="F12" i="13" l="1"/>
  <c r="E12" i="13"/>
  <c r="I12" i="13" s="1"/>
  <c r="W101" i="15"/>
  <c r="EQ386" i="16"/>
  <c r="GA227" i="18"/>
  <c r="AB53" i="14" l="1"/>
  <c r="AB159" i="14" l="1"/>
  <c r="AB150" i="14"/>
  <c r="AB109" i="14"/>
  <c r="AB81" i="14"/>
  <c r="AB49" i="14"/>
  <c r="AB48" i="14"/>
  <c r="AD109" i="14"/>
  <c r="AC48" i="14"/>
  <c r="AC53" i="14"/>
  <c r="AC81" i="14"/>
  <c r="AC109" i="14"/>
  <c r="AC150" i="14"/>
  <c r="AC159" i="14"/>
  <c r="AA48" i="14"/>
  <c r="AA53" i="14"/>
  <c r="AA81" i="14"/>
  <c r="AA109" i="14"/>
  <c r="AA150" i="14"/>
  <c r="AA159" i="14"/>
  <c r="DJ230" i="18"/>
  <c r="DK232" i="18"/>
  <c r="MM142" i="18"/>
  <c r="ML230" i="18"/>
  <c r="MK230" i="18"/>
  <c r="ML228" i="18"/>
  <c r="MK228" i="18"/>
  <c r="ML221" i="18"/>
  <c r="MK221" i="18"/>
  <c r="ML216" i="18"/>
  <c r="MK216" i="18"/>
  <c r="ML208" i="18"/>
  <c r="MK208" i="18"/>
  <c r="ML203" i="18"/>
  <c r="MK203" i="18"/>
  <c r="ML199" i="18"/>
  <c r="MK199" i="18"/>
  <c r="ML193" i="18"/>
  <c r="MK193" i="18"/>
  <c r="ML188" i="18"/>
  <c r="MK188" i="18"/>
  <c r="ML185" i="18"/>
  <c r="MK185" i="18"/>
  <c r="ML181" i="18"/>
  <c r="MK181" i="18"/>
  <c r="ML172" i="18"/>
  <c r="MK172" i="18"/>
  <c r="ML166" i="18"/>
  <c r="MK166" i="18"/>
  <c r="ML162" i="18"/>
  <c r="MK162" i="18"/>
  <c r="ML158" i="18"/>
  <c r="MK158" i="18"/>
  <c r="ML144" i="18"/>
  <c r="MK144" i="18"/>
  <c r="ML139" i="18"/>
  <c r="MK139" i="18"/>
  <c r="ML132" i="18"/>
  <c r="MK132" i="18"/>
  <c r="ML128" i="18"/>
  <c r="MK128" i="18"/>
  <c r="ML120" i="18"/>
  <c r="MK120" i="18"/>
  <c r="ML111" i="18"/>
  <c r="MK111" i="18"/>
  <c r="ML107" i="18"/>
  <c r="MK107" i="18"/>
  <c r="ML104" i="18"/>
  <c r="MK104" i="18"/>
  <c r="ML99" i="18"/>
  <c r="MK99" i="18"/>
  <c r="ML92" i="18"/>
  <c r="MK92" i="18"/>
  <c r="ML87" i="18"/>
  <c r="MK87" i="18"/>
  <c r="ML80" i="18"/>
  <c r="MK80" i="18"/>
  <c r="ML75" i="18"/>
  <c r="MK75" i="18"/>
  <c r="ML69" i="18"/>
  <c r="MK69" i="18"/>
  <c r="ML64" i="18"/>
  <c r="MK64" i="18"/>
  <c r="ML59" i="18"/>
  <c r="MK59" i="18"/>
  <c r="ML52" i="18"/>
  <c r="MK52" i="18"/>
  <c r="ML47" i="18"/>
  <c r="MK47" i="18"/>
  <c r="ML38" i="18"/>
  <c r="MK38" i="18"/>
  <c r="ML33" i="18"/>
  <c r="MK33" i="18"/>
  <c r="ML24" i="18"/>
  <c r="MK24" i="18"/>
  <c r="ML19" i="18"/>
  <c r="MK19" i="18"/>
  <c r="ML16" i="18"/>
  <c r="MK16" i="18"/>
  <c r="ML13" i="18"/>
  <c r="MK13" i="18"/>
  <c r="ML12" i="18"/>
  <c r="MK12" i="18"/>
  <c r="ML11" i="18"/>
  <c r="MK11" i="18"/>
  <c r="MI232" i="18"/>
  <c r="MH230" i="18"/>
  <c r="MG230" i="18"/>
  <c r="MH228" i="18"/>
  <c r="MG228" i="18"/>
  <c r="MH221" i="18"/>
  <c r="MG221" i="18"/>
  <c r="MH216" i="18"/>
  <c r="MG216" i="18"/>
  <c r="MH208" i="18"/>
  <c r="MG208" i="18"/>
  <c r="MH203" i="18"/>
  <c r="MG203" i="18"/>
  <c r="MH199" i="18"/>
  <c r="MG199" i="18"/>
  <c r="MH193" i="18"/>
  <c r="MG193" i="18"/>
  <c r="MH188" i="18"/>
  <c r="MG188" i="18"/>
  <c r="MH185" i="18"/>
  <c r="MG185" i="18"/>
  <c r="MH181" i="18"/>
  <c r="MG181" i="18"/>
  <c r="MH172" i="18"/>
  <c r="MG172" i="18"/>
  <c r="MH166" i="18"/>
  <c r="MG166" i="18"/>
  <c r="MH144" i="18"/>
  <c r="MG144" i="18"/>
  <c r="MH139" i="18"/>
  <c r="MG139" i="18"/>
  <c r="MH132" i="18"/>
  <c r="MG132" i="18"/>
  <c r="MH128" i="18"/>
  <c r="MG128" i="18"/>
  <c r="MH120" i="18"/>
  <c r="MG120" i="18"/>
  <c r="MH111" i="18"/>
  <c r="MG111" i="18"/>
  <c r="MH107" i="18"/>
  <c r="MG107" i="18"/>
  <c r="MH104" i="18"/>
  <c r="MG104" i="18"/>
  <c r="MH99" i="18"/>
  <c r="MG99" i="18"/>
  <c r="MH92" i="18"/>
  <c r="MG92" i="18"/>
  <c r="MH87" i="18"/>
  <c r="MG87" i="18"/>
  <c r="MH80" i="18"/>
  <c r="MG80" i="18"/>
  <c r="MH75" i="18"/>
  <c r="MG75" i="18"/>
  <c r="MH69" i="18"/>
  <c r="MG69" i="18"/>
  <c r="MH64" i="18"/>
  <c r="MG64" i="18"/>
  <c r="MH59" i="18"/>
  <c r="MG59" i="18"/>
  <c r="MH52" i="18"/>
  <c r="MG52" i="18"/>
  <c r="MH47" i="18"/>
  <c r="MG47" i="18"/>
  <c r="MH38" i="18"/>
  <c r="MG38" i="18"/>
  <c r="MH33" i="18"/>
  <c r="MG33" i="18"/>
  <c r="MH24" i="18"/>
  <c r="MG24" i="18"/>
  <c r="MH19" i="18"/>
  <c r="MG19" i="18"/>
  <c r="MH16" i="18"/>
  <c r="MG16" i="18"/>
  <c r="MH13" i="18"/>
  <c r="MG13" i="18"/>
  <c r="MH12" i="18"/>
  <c r="MG12" i="18"/>
  <c r="MH11" i="18"/>
  <c r="MG11" i="18"/>
  <c r="ME233" i="18"/>
  <c r="ME229" i="18"/>
  <c r="ME140" i="18"/>
  <c r="ME121" i="18"/>
  <c r="ME108" i="18"/>
  <c r="ME100" i="18"/>
  <c r="ME88" i="18"/>
  <c r="ME34" i="18"/>
  <c r="ME232" i="18"/>
  <c r="ME231" i="18"/>
  <c r="MD230" i="18"/>
  <c r="MC230" i="18"/>
  <c r="MD228" i="18"/>
  <c r="MC228" i="18"/>
  <c r="ME222" i="18"/>
  <c r="MD221" i="18"/>
  <c r="MC221" i="18"/>
  <c r="ME217" i="18"/>
  <c r="MD216" i="18"/>
  <c r="MC216" i="18"/>
  <c r="ME209" i="18"/>
  <c r="MD208" i="18"/>
  <c r="MC208" i="18"/>
  <c r="ME204" i="18"/>
  <c r="MD203" i="18"/>
  <c r="MC203" i="18"/>
  <c r="ME200" i="18"/>
  <c r="MD199" i="18"/>
  <c r="MC199" i="18"/>
  <c r="ME194" i="18"/>
  <c r="MD193" i="18"/>
  <c r="MC193" i="18"/>
  <c r="ME189" i="18"/>
  <c r="MD188" i="18"/>
  <c r="MC188" i="18"/>
  <c r="ME186" i="18"/>
  <c r="MD185" i="18"/>
  <c r="MC185" i="18"/>
  <c r="ME182" i="18"/>
  <c r="MD181" i="18"/>
  <c r="MC181" i="18"/>
  <c r="ME173" i="18"/>
  <c r="MD172" i="18"/>
  <c r="MC172" i="18"/>
  <c r="ME167" i="18"/>
  <c r="MD166" i="18"/>
  <c r="MC166" i="18"/>
  <c r="ME163" i="18"/>
  <c r="MD162" i="18"/>
  <c r="MC162" i="18"/>
  <c r="ME159" i="18"/>
  <c r="MD158" i="18"/>
  <c r="MC158" i="18"/>
  <c r="ME145" i="18"/>
  <c r="MD144" i="18"/>
  <c r="MC144" i="18"/>
  <c r="MD139" i="18"/>
  <c r="MC139" i="18"/>
  <c r="ME133" i="18"/>
  <c r="MD132" i="18"/>
  <c r="MC132" i="18"/>
  <c r="ME129" i="18"/>
  <c r="MD128" i="18"/>
  <c r="MC128" i="18"/>
  <c r="MD120" i="18"/>
  <c r="MC120" i="18"/>
  <c r="ME112" i="18"/>
  <c r="MD111" i="18"/>
  <c r="MC111" i="18"/>
  <c r="MD107" i="18"/>
  <c r="MC107" i="18"/>
  <c r="ME105" i="18"/>
  <c r="MD104" i="18"/>
  <c r="MC104" i="18"/>
  <c r="MD99" i="18"/>
  <c r="MC99" i="18"/>
  <c r="ME93" i="18"/>
  <c r="MD92" i="18"/>
  <c r="MC92" i="18"/>
  <c r="MD87" i="18"/>
  <c r="MC87" i="18"/>
  <c r="ME81" i="18"/>
  <c r="MD80" i="18"/>
  <c r="MC80" i="18"/>
  <c r="ME76" i="18"/>
  <c r="MD75" i="18"/>
  <c r="MC75" i="18"/>
  <c r="ME70" i="18"/>
  <c r="MD69" i="18"/>
  <c r="MC69" i="18"/>
  <c r="ME65" i="18"/>
  <c r="MD64" i="18"/>
  <c r="MC64" i="18"/>
  <c r="ME60" i="18"/>
  <c r="MD59" i="18"/>
  <c r="MC59" i="18"/>
  <c r="ME53" i="18"/>
  <c r="MD52" i="18"/>
  <c r="MC52" i="18"/>
  <c r="ME48" i="18"/>
  <c r="MD47" i="18"/>
  <c r="MC47" i="18"/>
  <c r="ME39" i="18"/>
  <c r="MD38" i="18"/>
  <c r="MC38" i="18"/>
  <c r="MD33" i="18"/>
  <c r="MC33" i="18"/>
  <c r="ME25" i="18"/>
  <c r="MD24" i="18"/>
  <c r="MC24" i="18"/>
  <c r="ME20" i="18"/>
  <c r="MD19" i="18"/>
  <c r="MC19" i="18"/>
  <c r="ME17" i="18"/>
  <c r="MD16" i="18"/>
  <c r="MC16" i="18"/>
  <c r="ME14" i="18"/>
  <c r="MD13" i="18"/>
  <c r="MC13" i="18"/>
  <c r="MD12" i="18"/>
  <c r="MC12" i="18"/>
  <c r="MD11" i="18"/>
  <c r="MC11" i="18"/>
  <c r="ME33" i="18" l="1"/>
  <c r="ME107" i="18"/>
  <c r="ML10" i="18"/>
  <c r="MM139" i="18"/>
  <c r="ME87" i="18"/>
  <c r="G202" i="18"/>
  <c r="G127" i="18"/>
  <c r="G91" i="18"/>
  <c r="G90" i="18"/>
  <c r="G89" i="18"/>
  <c r="AD159" i="14"/>
  <c r="AE159" i="14" s="1"/>
  <c r="G160" i="18"/>
  <c r="G110" i="18"/>
  <c r="AD150" i="14"/>
  <c r="AE150" i="14" s="1"/>
  <c r="G50" i="18"/>
  <c r="AD81" i="14"/>
  <c r="AE81" i="14" s="1"/>
  <c r="AD53" i="14"/>
  <c r="AE53" i="14" s="1"/>
  <c r="G32" i="18"/>
  <c r="G31" i="18"/>
  <c r="AD48" i="14"/>
  <c r="AE48" i="14" s="1"/>
  <c r="G27" i="18"/>
  <c r="G54" i="18"/>
  <c r="AE109" i="14"/>
  <c r="ME99" i="18"/>
  <c r="ME104" i="18"/>
  <c r="ME120" i="18"/>
  <c r="ME139" i="18"/>
  <c r="ME216" i="18"/>
  <c r="ME144" i="18"/>
  <c r="ME185" i="18"/>
  <c r="ME203" i="18"/>
  <c r="ME228" i="18"/>
  <c r="ME92" i="18"/>
  <c r="ME132" i="18"/>
  <c r="ME59" i="18"/>
  <c r="ME69" i="18"/>
  <c r="ME19" i="18"/>
  <c r="ME158" i="18"/>
  <c r="ME166" i="18"/>
  <c r="ME199" i="18"/>
  <c r="ME52" i="18"/>
  <c r="MK10" i="18"/>
  <c r="MK235" i="18" s="1"/>
  <c r="MM12" i="18"/>
  <c r="MM10" i="18"/>
  <c r="ML235" i="18"/>
  <c r="MH10" i="18"/>
  <c r="MH235" i="18" s="1"/>
  <c r="MG10" i="18"/>
  <c r="MG235" i="18" s="1"/>
  <c r="G183" i="13" s="1"/>
  <c r="MI230" i="18"/>
  <c r="ME230" i="18"/>
  <c r="ME221" i="18"/>
  <c r="ME208" i="18"/>
  <c r="ME193" i="18"/>
  <c r="ME188" i="18"/>
  <c r="ME181" i="18"/>
  <c r="ME172" i="18"/>
  <c r="ME162" i="18"/>
  <c r="ME128" i="18"/>
  <c r="ME111" i="18"/>
  <c r="ME80" i="18"/>
  <c r="ME75" i="18"/>
  <c r="ME64" i="18"/>
  <c r="MD10" i="18"/>
  <c r="MD235" i="18" s="1"/>
  <c r="H182" i="13" s="1"/>
  <c r="ME11" i="18"/>
  <c r="ME47" i="18"/>
  <c r="ME38" i="18"/>
  <c r="MC10" i="18"/>
  <c r="MC235" i="18" s="1"/>
  <c r="F182" i="13" s="1"/>
  <c r="ME24" i="18"/>
  <c r="ME16" i="18"/>
  <c r="ME13" i="18"/>
  <c r="MA209" i="18"/>
  <c r="MA204" i="18"/>
  <c r="MA88" i="18"/>
  <c r="LZ230" i="18"/>
  <c r="LY230" i="18"/>
  <c r="LZ228" i="18"/>
  <c r="LY228" i="18"/>
  <c r="LZ221" i="18"/>
  <c r="LY221" i="18"/>
  <c r="LZ216" i="18"/>
  <c r="LY216" i="18"/>
  <c r="LZ208" i="18"/>
  <c r="LY208" i="18"/>
  <c r="LZ203" i="18"/>
  <c r="LY203" i="18"/>
  <c r="LZ199" i="18"/>
  <c r="LY199" i="18"/>
  <c r="LZ193" i="18"/>
  <c r="LY193" i="18"/>
  <c r="LZ188" i="18"/>
  <c r="LY188" i="18"/>
  <c r="LZ185" i="18"/>
  <c r="LY185" i="18"/>
  <c r="LZ181" i="18"/>
  <c r="LY181" i="18"/>
  <c r="LZ172" i="18"/>
  <c r="LY172" i="18"/>
  <c r="LZ166" i="18"/>
  <c r="LY166" i="18"/>
  <c r="LZ162" i="18"/>
  <c r="LY162" i="18"/>
  <c r="LZ158" i="18"/>
  <c r="LY158" i="18"/>
  <c r="LZ144" i="18"/>
  <c r="LY144" i="18"/>
  <c r="LZ139" i="18"/>
  <c r="LY139" i="18"/>
  <c r="LZ132" i="18"/>
  <c r="LY132" i="18"/>
  <c r="LZ128" i="18"/>
  <c r="LY128" i="18"/>
  <c r="LZ120" i="18"/>
  <c r="LY120" i="18"/>
  <c r="LZ111" i="18"/>
  <c r="LY111" i="18"/>
  <c r="LZ107" i="18"/>
  <c r="LY107" i="18"/>
  <c r="LZ104" i="18"/>
  <c r="LY104" i="18"/>
  <c r="LZ99" i="18"/>
  <c r="LY99" i="18"/>
  <c r="LZ92" i="18"/>
  <c r="LY92" i="18"/>
  <c r="LZ87" i="18"/>
  <c r="LY87" i="18"/>
  <c r="LZ80" i="18"/>
  <c r="LY80" i="18"/>
  <c r="LZ75" i="18"/>
  <c r="LY75" i="18"/>
  <c r="LZ69" i="18"/>
  <c r="LY69" i="18"/>
  <c r="LZ64" i="18"/>
  <c r="LY64" i="18"/>
  <c r="LZ59" i="18"/>
  <c r="LY59" i="18"/>
  <c r="LZ52" i="18"/>
  <c r="LY52" i="18"/>
  <c r="LZ47" i="18"/>
  <c r="LY47" i="18"/>
  <c r="LZ38" i="18"/>
  <c r="LY38" i="18"/>
  <c r="LZ33" i="18"/>
  <c r="LY33" i="18"/>
  <c r="LZ24" i="18"/>
  <c r="LY24" i="18"/>
  <c r="LZ19" i="18"/>
  <c r="LY19" i="18"/>
  <c r="LZ16" i="18"/>
  <c r="LY16" i="18"/>
  <c r="LZ13" i="18"/>
  <c r="LY13" i="18"/>
  <c r="LZ12" i="18"/>
  <c r="LY12" i="18"/>
  <c r="LZ11" i="18"/>
  <c r="LY11" i="18"/>
  <c r="LW231" i="18"/>
  <c r="LV230" i="18"/>
  <c r="LU230" i="18"/>
  <c r="LV228" i="18"/>
  <c r="LU228" i="18"/>
  <c r="LV221" i="18"/>
  <c r="LU221" i="18"/>
  <c r="LV216" i="18"/>
  <c r="LU216" i="18"/>
  <c r="LV208" i="18"/>
  <c r="LU208" i="18"/>
  <c r="LV203" i="18"/>
  <c r="LU203" i="18"/>
  <c r="LV199" i="18"/>
  <c r="LU199" i="18"/>
  <c r="LV193" i="18"/>
  <c r="LU193" i="18"/>
  <c r="LV188" i="18"/>
  <c r="LU188" i="18"/>
  <c r="LV185" i="18"/>
  <c r="LU185" i="18"/>
  <c r="LV181" i="18"/>
  <c r="LU181" i="18"/>
  <c r="LV172" i="18"/>
  <c r="LU172" i="18"/>
  <c r="LV166" i="18"/>
  <c r="LU166" i="18"/>
  <c r="LV162" i="18"/>
  <c r="LU162" i="18"/>
  <c r="LV158" i="18"/>
  <c r="LU158" i="18"/>
  <c r="LV144" i="18"/>
  <c r="LU144" i="18"/>
  <c r="LV139" i="18"/>
  <c r="LU139" i="18"/>
  <c r="LV132" i="18"/>
  <c r="LU132" i="18"/>
  <c r="LV128" i="18"/>
  <c r="LU128" i="18"/>
  <c r="LV120" i="18"/>
  <c r="LU120" i="18"/>
  <c r="LV111" i="18"/>
  <c r="LU111" i="18"/>
  <c r="LV107" i="18"/>
  <c r="LU107" i="18"/>
  <c r="LV104" i="18"/>
  <c r="LU104" i="18"/>
  <c r="LV99" i="18"/>
  <c r="LU99" i="18"/>
  <c r="LV92" i="18"/>
  <c r="LU92" i="18"/>
  <c r="LV87" i="18"/>
  <c r="LU87" i="18"/>
  <c r="LV80" i="18"/>
  <c r="LU80" i="18"/>
  <c r="LV75" i="18"/>
  <c r="LU75" i="18"/>
  <c r="LV69" i="18"/>
  <c r="LU69" i="18"/>
  <c r="LV64" i="18"/>
  <c r="LU64" i="18"/>
  <c r="LV59" i="18"/>
  <c r="LU59" i="18"/>
  <c r="LV52" i="18"/>
  <c r="LU52" i="18"/>
  <c r="LV47" i="18"/>
  <c r="LU47" i="18"/>
  <c r="LV38" i="18"/>
  <c r="LU38" i="18"/>
  <c r="LV33" i="18"/>
  <c r="LU33" i="18"/>
  <c r="LV24" i="18"/>
  <c r="LU24" i="18"/>
  <c r="LV19" i="18"/>
  <c r="LU19" i="18"/>
  <c r="LV16" i="18"/>
  <c r="LU16" i="18"/>
  <c r="LV13" i="18"/>
  <c r="LU13" i="18"/>
  <c r="LV12" i="18"/>
  <c r="LU12" i="18"/>
  <c r="LV11" i="18"/>
  <c r="LU11" i="18"/>
  <c r="LS222" i="18"/>
  <c r="LS194" i="18"/>
  <c r="LS187" i="18"/>
  <c r="LS39" i="18"/>
  <c r="LS35" i="18"/>
  <c r="LS34" i="18"/>
  <c r="LS14" i="18"/>
  <c r="LS231" i="18"/>
  <c r="LR230" i="18"/>
  <c r="LQ230" i="18"/>
  <c r="LR228" i="18"/>
  <c r="LQ228" i="18"/>
  <c r="LS227" i="18"/>
  <c r="LR221" i="18"/>
  <c r="LQ221" i="18"/>
  <c r="LR216" i="18"/>
  <c r="LQ216" i="18"/>
  <c r="LR208" i="18"/>
  <c r="LQ208" i="18"/>
  <c r="LR203" i="18"/>
  <c r="LQ203" i="18"/>
  <c r="LR199" i="18"/>
  <c r="LQ199" i="18"/>
  <c r="LR193" i="18"/>
  <c r="LQ193" i="18"/>
  <c r="LR188" i="18"/>
  <c r="LQ188" i="18"/>
  <c r="LR185" i="18"/>
  <c r="LQ185" i="18"/>
  <c r="LR181" i="18"/>
  <c r="LQ181" i="18"/>
  <c r="LR172" i="18"/>
  <c r="LQ172" i="18"/>
  <c r="LR166" i="18"/>
  <c r="LQ166" i="18"/>
  <c r="LR162" i="18"/>
  <c r="LQ162" i="18"/>
  <c r="LR158" i="18"/>
  <c r="LQ158" i="18"/>
  <c r="LR144" i="18"/>
  <c r="LQ144" i="18"/>
  <c r="LR139" i="18"/>
  <c r="LQ139" i="18"/>
  <c r="LR132" i="18"/>
  <c r="LQ132" i="18"/>
  <c r="LR128" i="18"/>
  <c r="LQ128" i="18"/>
  <c r="LR120" i="18"/>
  <c r="LQ120" i="18"/>
  <c r="LR111" i="18"/>
  <c r="LQ111" i="18"/>
  <c r="LR107" i="18"/>
  <c r="LQ107" i="18"/>
  <c r="LR104" i="18"/>
  <c r="LQ104" i="18"/>
  <c r="LR99" i="18"/>
  <c r="LQ99" i="18"/>
  <c r="LR92" i="18"/>
  <c r="LQ92" i="18"/>
  <c r="LR87" i="18"/>
  <c r="LQ87" i="18"/>
  <c r="LR80" i="18"/>
  <c r="LQ80" i="18"/>
  <c r="LR75" i="18"/>
  <c r="LQ75" i="18"/>
  <c r="LR69" i="18"/>
  <c r="LQ69" i="18"/>
  <c r="LR64" i="18"/>
  <c r="LQ64" i="18"/>
  <c r="LR59" i="18"/>
  <c r="LQ59" i="18"/>
  <c r="LR52" i="18"/>
  <c r="LQ52" i="18"/>
  <c r="LR47" i="18"/>
  <c r="LQ47" i="18"/>
  <c r="LR38" i="18"/>
  <c r="LQ38" i="18"/>
  <c r="LR33" i="18"/>
  <c r="LQ33" i="18"/>
  <c r="LR24" i="18"/>
  <c r="LQ24" i="18"/>
  <c r="LR19" i="18"/>
  <c r="LQ19" i="18"/>
  <c r="LR16" i="18"/>
  <c r="LQ16" i="18"/>
  <c r="LR13" i="18"/>
  <c r="LQ13" i="18"/>
  <c r="LR12" i="18"/>
  <c r="LQ12" i="18"/>
  <c r="LR11" i="18"/>
  <c r="LQ11" i="18"/>
  <c r="LO233" i="18"/>
  <c r="LN230" i="18"/>
  <c r="LM230" i="18"/>
  <c r="LN228" i="18"/>
  <c r="LM228" i="18"/>
  <c r="LN221" i="18"/>
  <c r="LM221" i="18"/>
  <c r="LN216" i="18"/>
  <c r="LM216" i="18"/>
  <c r="LN208" i="18"/>
  <c r="LM208" i="18"/>
  <c r="LN203" i="18"/>
  <c r="LM203" i="18"/>
  <c r="LN199" i="18"/>
  <c r="LM199" i="18"/>
  <c r="LN193" i="18"/>
  <c r="LM193" i="18"/>
  <c r="LN188" i="18"/>
  <c r="LM188" i="18"/>
  <c r="LN185" i="18"/>
  <c r="LM185" i="18"/>
  <c r="LN181" i="18"/>
  <c r="LM181" i="18"/>
  <c r="LN172" i="18"/>
  <c r="LM172" i="18"/>
  <c r="LN166" i="18"/>
  <c r="LM166" i="18"/>
  <c r="LN162" i="18"/>
  <c r="LM162" i="18"/>
  <c r="LN158" i="18"/>
  <c r="LM158" i="18"/>
  <c r="LN144" i="18"/>
  <c r="LM144" i="18"/>
  <c r="LN139" i="18"/>
  <c r="LM139" i="18"/>
  <c r="LN132" i="18"/>
  <c r="LM132" i="18"/>
  <c r="LN128" i="18"/>
  <c r="LM128" i="18"/>
  <c r="LN120" i="18"/>
  <c r="LM120" i="18"/>
  <c r="LN111" i="18"/>
  <c r="LM111" i="18"/>
  <c r="LN107" i="18"/>
  <c r="LM107" i="18"/>
  <c r="LN104" i="18"/>
  <c r="LM104" i="18"/>
  <c r="LN99" i="18"/>
  <c r="LM99" i="18"/>
  <c r="LN92" i="18"/>
  <c r="LM92" i="18"/>
  <c r="LN87" i="18"/>
  <c r="LM87" i="18"/>
  <c r="LN80" i="18"/>
  <c r="LM80" i="18"/>
  <c r="LN75" i="18"/>
  <c r="LM75" i="18"/>
  <c r="LN69" i="18"/>
  <c r="LM69" i="18"/>
  <c r="LN64" i="18"/>
  <c r="LM64" i="18"/>
  <c r="LN59" i="18"/>
  <c r="LM59" i="18"/>
  <c r="LN52" i="18"/>
  <c r="LM52" i="18"/>
  <c r="LN47" i="18"/>
  <c r="LM47" i="18"/>
  <c r="LN38" i="18"/>
  <c r="LM38" i="18"/>
  <c r="LN33" i="18"/>
  <c r="LM33" i="18"/>
  <c r="LN24" i="18"/>
  <c r="LM24" i="18"/>
  <c r="LN19" i="18"/>
  <c r="LM19" i="18"/>
  <c r="LN16" i="18"/>
  <c r="LM16" i="18"/>
  <c r="LN13" i="18"/>
  <c r="LM13" i="18"/>
  <c r="LN12" i="18"/>
  <c r="LM12" i="18"/>
  <c r="LN11" i="18"/>
  <c r="LM11" i="18"/>
  <c r="LK232" i="18"/>
  <c r="LJ230" i="18"/>
  <c r="LI230" i="18"/>
  <c r="LJ228" i="18"/>
  <c r="LI228" i="18"/>
  <c r="LJ221" i="18"/>
  <c r="LI221" i="18"/>
  <c r="LJ216" i="18"/>
  <c r="LI216" i="18"/>
  <c r="LJ208" i="18"/>
  <c r="LI208" i="18"/>
  <c r="LJ203" i="18"/>
  <c r="LI203" i="18"/>
  <c r="LJ199" i="18"/>
  <c r="LI199" i="18"/>
  <c r="LJ193" i="18"/>
  <c r="LI193" i="18"/>
  <c r="LJ188" i="18"/>
  <c r="LI188" i="18"/>
  <c r="LJ185" i="18"/>
  <c r="LI185" i="18"/>
  <c r="LJ181" i="18"/>
  <c r="LI181" i="18"/>
  <c r="LJ172" i="18"/>
  <c r="LI172" i="18"/>
  <c r="LJ166" i="18"/>
  <c r="LI166" i="18"/>
  <c r="LJ162" i="18"/>
  <c r="LI162" i="18"/>
  <c r="LJ158" i="18"/>
  <c r="LI158" i="18"/>
  <c r="LJ144" i="18"/>
  <c r="LI144" i="18"/>
  <c r="LJ139" i="18"/>
  <c r="LI139" i="18"/>
  <c r="LJ132" i="18"/>
  <c r="LI132" i="18"/>
  <c r="LJ128" i="18"/>
  <c r="LI128" i="18"/>
  <c r="LJ120" i="18"/>
  <c r="LI120" i="18"/>
  <c r="LJ111" i="18"/>
  <c r="LI111" i="18"/>
  <c r="LJ107" i="18"/>
  <c r="LI107" i="18"/>
  <c r="LJ104" i="18"/>
  <c r="LI104" i="18"/>
  <c r="LJ99" i="18"/>
  <c r="LI99" i="18"/>
  <c r="LJ92" i="18"/>
  <c r="LI92" i="18"/>
  <c r="LJ87" i="18"/>
  <c r="LI87" i="18"/>
  <c r="LJ80" i="18"/>
  <c r="LI80" i="18"/>
  <c r="LJ75" i="18"/>
  <c r="LI75" i="18"/>
  <c r="LJ69" i="18"/>
  <c r="LI69" i="18"/>
  <c r="LJ64" i="18"/>
  <c r="LI64" i="18"/>
  <c r="LJ59" i="18"/>
  <c r="LI59" i="18"/>
  <c r="LJ52" i="18"/>
  <c r="LI52" i="18"/>
  <c r="LJ47" i="18"/>
  <c r="LI47" i="18"/>
  <c r="LJ38" i="18"/>
  <c r="LI38" i="18"/>
  <c r="LJ33" i="18"/>
  <c r="LI33" i="18"/>
  <c r="LJ24" i="18"/>
  <c r="LI24" i="18"/>
  <c r="LJ19" i="18"/>
  <c r="LI19" i="18"/>
  <c r="LJ16" i="18"/>
  <c r="LI16" i="18"/>
  <c r="LJ13" i="18"/>
  <c r="LI13" i="18"/>
  <c r="LJ12" i="18"/>
  <c r="LI12" i="18"/>
  <c r="LJ11" i="18"/>
  <c r="LI11" i="18"/>
  <c r="LG163" i="18"/>
  <c r="LG129" i="18"/>
  <c r="LG93" i="18"/>
  <c r="LG81" i="18"/>
  <c r="LG25" i="18"/>
  <c r="LF230" i="18"/>
  <c r="LE230" i="18"/>
  <c r="LF228" i="18"/>
  <c r="LE228" i="18"/>
  <c r="LF221" i="18"/>
  <c r="LE221" i="18"/>
  <c r="LF216" i="18"/>
  <c r="LE216" i="18"/>
  <c r="LF208" i="18"/>
  <c r="LE208" i="18"/>
  <c r="LF203" i="18"/>
  <c r="LE203" i="18"/>
  <c r="LF199" i="18"/>
  <c r="LE199" i="18"/>
  <c r="LF193" i="18"/>
  <c r="LE193" i="18"/>
  <c r="LF188" i="18"/>
  <c r="LE188" i="18"/>
  <c r="LF185" i="18"/>
  <c r="LE185" i="18"/>
  <c r="LF181" i="18"/>
  <c r="LE181" i="18"/>
  <c r="LF172" i="18"/>
  <c r="LE172" i="18"/>
  <c r="LF166" i="18"/>
  <c r="LE166" i="18"/>
  <c r="LF162" i="18"/>
  <c r="LE162" i="18"/>
  <c r="LF158" i="18"/>
  <c r="LE158" i="18"/>
  <c r="LF144" i="18"/>
  <c r="LE144" i="18"/>
  <c r="LF139" i="18"/>
  <c r="LE139" i="18"/>
  <c r="LF132" i="18"/>
  <c r="LE132" i="18"/>
  <c r="LF128" i="18"/>
  <c r="LE128" i="18"/>
  <c r="LF120" i="18"/>
  <c r="LE120" i="18"/>
  <c r="LF111" i="18"/>
  <c r="LE111" i="18"/>
  <c r="LF107" i="18"/>
  <c r="LE107" i="18"/>
  <c r="LF104" i="18"/>
  <c r="LE104" i="18"/>
  <c r="LF99" i="18"/>
  <c r="LE99" i="18"/>
  <c r="LF92" i="18"/>
  <c r="LE92" i="18"/>
  <c r="LF87" i="18"/>
  <c r="LE87" i="18"/>
  <c r="LF80" i="18"/>
  <c r="LE80" i="18"/>
  <c r="LF75" i="18"/>
  <c r="LE75" i="18"/>
  <c r="LF69" i="18"/>
  <c r="LE69" i="18"/>
  <c r="LF64" i="18"/>
  <c r="LE64" i="18"/>
  <c r="LF59" i="18"/>
  <c r="LE59" i="18"/>
  <c r="LF52" i="18"/>
  <c r="LE52" i="18"/>
  <c r="LF47" i="18"/>
  <c r="LE47" i="18"/>
  <c r="LF38" i="18"/>
  <c r="LE38" i="18"/>
  <c r="LF33" i="18"/>
  <c r="LE33" i="18"/>
  <c r="LF24" i="18"/>
  <c r="LE24" i="18"/>
  <c r="LF19" i="18"/>
  <c r="LE19" i="18"/>
  <c r="LF16" i="18"/>
  <c r="LE16" i="18"/>
  <c r="LF13" i="18"/>
  <c r="LE13" i="18"/>
  <c r="LF12" i="18"/>
  <c r="LE12" i="18"/>
  <c r="LF11" i="18"/>
  <c r="LE11" i="18"/>
  <c r="LC227" i="18"/>
  <c r="LC231" i="18"/>
  <c r="LB230" i="18"/>
  <c r="LA230" i="18"/>
  <c r="LB228" i="18"/>
  <c r="LA228" i="18"/>
  <c r="LB221" i="18"/>
  <c r="LA221" i="18"/>
  <c r="LB216" i="18"/>
  <c r="LA216" i="18"/>
  <c r="LB208" i="18"/>
  <c r="LA208" i="18"/>
  <c r="LB203" i="18"/>
  <c r="LA203" i="18"/>
  <c r="LB199" i="18"/>
  <c r="LA199" i="18"/>
  <c r="LB193" i="18"/>
  <c r="LA193" i="18"/>
  <c r="LB188" i="18"/>
  <c r="LA188" i="18"/>
  <c r="LB185" i="18"/>
  <c r="LA185" i="18"/>
  <c r="LB181" i="18"/>
  <c r="LA181" i="18"/>
  <c r="LB172" i="18"/>
  <c r="LA172" i="18"/>
  <c r="LB166" i="18"/>
  <c r="LA166" i="18"/>
  <c r="LB162" i="18"/>
  <c r="LA162" i="18"/>
  <c r="LB158" i="18"/>
  <c r="LA158" i="18"/>
  <c r="LB144" i="18"/>
  <c r="LA144" i="18"/>
  <c r="LB139" i="18"/>
  <c r="LA139" i="18"/>
  <c r="LB132" i="18"/>
  <c r="LA132" i="18"/>
  <c r="LB128" i="18"/>
  <c r="LA128" i="18"/>
  <c r="LB120" i="18"/>
  <c r="LA120" i="18"/>
  <c r="LB111" i="18"/>
  <c r="LA111" i="18"/>
  <c r="LB107" i="18"/>
  <c r="LA107" i="18"/>
  <c r="LB104" i="18"/>
  <c r="LA104" i="18"/>
  <c r="LB99" i="18"/>
  <c r="LA99" i="18"/>
  <c r="LB92" i="18"/>
  <c r="LA92" i="18"/>
  <c r="LB87" i="18"/>
  <c r="LA87" i="18"/>
  <c r="LB80" i="18"/>
  <c r="LA80" i="18"/>
  <c r="LB75" i="18"/>
  <c r="LA75" i="18"/>
  <c r="LB69" i="18"/>
  <c r="LA69" i="18"/>
  <c r="LB64" i="18"/>
  <c r="LA64" i="18"/>
  <c r="LB59" i="18"/>
  <c r="LA59" i="18"/>
  <c r="LB52" i="18"/>
  <c r="LA52" i="18"/>
  <c r="LB47" i="18"/>
  <c r="LA47" i="18"/>
  <c r="LB38" i="18"/>
  <c r="LA38" i="18"/>
  <c r="LB33" i="18"/>
  <c r="LA33" i="18"/>
  <c r="LB24" i="18"/>
  <c r="LA24" i="18"/>
  <c r="LB19" i="18"/>
  <c r="LA19" i="18"/>
  <c r="LB16" i="18"/>
  <c r="LA16" i="18"/>
  <c r="LB13" i="18"/>
  <c r="LA13" i="18"/>
  <c r="LB12" i="18"/>
  <c r="LA12" i="18"/>
  <c r="LB11" i="18"/>
  <c r="LA11" i="18"/>
  <c r="KX38" i="18"/>
  <c r="KW38" i="18"/>
  <c r="LS193" i="18" l="1"/>
  <c r="MA87" i="18"/>
  <c r="MA208" i="18"/>
  <c r="LG230" i="18"/>
  <c r="LS38" i="18"/>
  <c r="LS185" i="18"/>
  <c r="LG13" i="18"/>
  <c r="LG80" i="18"/>
  <c r="LS230" i="18"/>
  <c r="KY38" i="18"/>
  <c r="LC221" i="18"/>
  <c r="LG24" i="18"/>
  <c r="LK230" i="18"/>
  <c r="MA203" i="18"/>
  <c r="LW230" i="18"/>
  <c r="LG11" i="18"/>
  <c r="LO230" i="18"/>
  <c r="LG162" i="18"/>
  <c r="LS13" i="18"/>
  <c r="LG92" i="18"/>
  <c r="LG128" i="18"/>
  <c r="LC230" i="18"/>
  <c r="LN10" i="18"/>
  <c r="LN235" i="18" s="1"/>
  <c r="LM10" i="18"/>
  <c r="LM235" i="18" s="1"/>
  <c r="E182" i="13"/>
  <c r="I182" i="13" s="1"/>
  <c r="LS221" i="18"/>
  <c r="E184" i="13"/>
  <c r="G184" i="13"/>
  <c r="LS33" i="18"/>
  <c r="MM235" i="18"/>
  <c r="H184" i="13"/>
  <c r="E183" i="13"/>
  <c r="MI235" i="18"/>
  <c r="H183" i="13"/>
  <c r="ME10" i="18"/>
  <c r="ME235" i="18"/>
  <c r="MA11" i="18"/>
  <c r="LZ10" i="18"/>
  <c r="LZ235" i="18" s="1"/>
  <c r="H181" i="13" s="1"/>
  <c r="LY10" i="18"/>
  <c r="LY235" i="18" s="1"/>
  <c r="LV10" i="18"/>
  <c r="LV235" i="18" s="1"/>
  <c r="H180" i="13" s="1"/>
  <c r="LU10" i="18"/>
  <c r="LU235" i="18" s="1"/>
  <c r="LS11" i="18"/>
  <c r="LS12" i="18"/>
  <c r="LR10" i="18"/>
  <c r="LR235" i="18" s="1"/>
  <c r="H179" i="13" s="1"/>
  <c r="LQ10" i="18"/>
  <c r="LQ235" i="18" s="1"/>
  <c r="LJ10" i="18"/>
  <c r="LJ235" i="18" s="1"/>
  <c r="LI10" i="18"/>
  <c r="LI235" i="18" s="1"/>
  <c r="LE10" i="18"/>
  <c r="LE235" i="18" s="1"/>
  <c r="LF10" i="18"/>
  <c r="LC12" i="18"/>
  <c r="LB10" i="18"/>
  <c r="LB235" i="18" s="1"/>
  <c r="H175" i="13" s="1"/>
  <c r="LA10" i="18"/>
  <c r="LA235" i="18" s="1"/>
  <c r="KX11" i="18"/>
  <c r="KW11" i="18"/>
  <c r="KY40" i="18"/>
  <c r="KX230" i="18"/>
  <c r="KW230" i="18"/>
  <c r="KX228" i="18"/>
  <c r="KW228" i="18"/>
  <c r="KX221" i="18"/>
  <c r="KW221" i="18"/>
  <c r="KX216" i="18"/>
  <c r="KW216" i="18"/>
  <c r="KX208" i="18"/>
  <c r="KW208" i="18"/>
  <c r="KX203" i="18"/>
  <c r="KW203" i="18"/>
  <c r="KX199" i="18"/>
  <c r="KW199" i="18"/>
  <c r="KX193" i="18"/>
  <c r="KW193" i="18"/>
  <c r="KX188" i="18"/>
  <c r="KW188" i="18"/>
  <c r="KX185" i="18"/>
  <c r="KW185" i="18"/>
  <c r="KX181" i="18"/>
  <c r="KW181" i="18"/>
  <c r="KX172" i="18"/>
  <c r="KW172" i="18"/>
  <c r="KX166" i="18"/>
  <c r="KW166" i="18"/>
  <c r="KX162" i="18"/>
  <c r="KW162" i="18"/>
  <c r="KX158" i="18"/>
  <c r="KW158" i="18"/>
  <c r="KX144" i="18"/>
  <c r="KW144" i="18"/>
  <c r="KX139" i="18"/>
  <c r="KW139" i="18"/>
  <c r="KX132" i="18"/>
  <c r="KW132" i="18"/>
  <c r="KX128" i="18"/>
  <c r="KW128" i="18"/>
  <c r="KX120" i="18"/>
  <c r="KW120" i="18"/>
  <c r="KX111" i="18"/>
  <c r="KW111" i="18"/>
  <c r="KX107" i="18"/>
  <c r="KW107" i="18"/>
  <c r="KX104" i="18"/>
  <c r="KW104" i="18"/>
  <c r="KX99" i="18"/>
  <c r="KW99" i="18"/>
  <c r="KX92" i="18"/>
  <c r="KW92" i="18"/>
  <c r="KX87" i="18"/>
  <c r="KW87" i="18"/>
  <c r="KX80" i="18"/>
  <c r="KW80" i="18"/>
  <c r="KX75" i="18"/>
  <c r="KW75" i="18"/>
  <c r="KX69" i="18"/>
  <c r="KW69" i="18"/>
  <c r="KX64" i="18"/>
  <c r="KW64" i="18"/>
  <c r="KX59" i="18"/>
  <c r="KW59" i="18"/>
  <c r="KX52" i="18"/>
  <c r="KW52" i="18"/>
  <c r="KX47" i="18"/>
  <c r="KW47" i="18"/>
  <c r="KX33" i="18"/>
  <c r="KW33" i="18"/>
  <c r="KX24" i="18"/>
  <c r="KW24" i="18"/>
  <c r="KX19" i="18"/>
  <c r="KW19" i="18"/>
  <c r="KX16" i="18"/>
  <c r="KW16" i="18"/>
  <c r="KX13" i="18"/>
  <c r="KW13" i="18"/>
  <c r="KX12" i="18"/>
  <c r="KW12" i="18"/>
  <c r="KU231" i="18"/>
  <c r="KT230" i="18"/>
  <c r="KS230" i="18"/>
  <c r="KT228" i="18"/>
  <c r="KS228" i="18"/>
  <c r="KT221" i="18"/>
  <c r="KS221" i="18"/>
  <c r="KT216" i="18"/>
  <c r="KS216" i="18"/>
  <c r="KT208" i="18"/>
  <c r="KS208" i="18"/>
  <c r="KT203" i="18"/>
  <c r="KS203" i="18"/>
  <c r="KT199" i="18"/>
  <c r="KS199" i="18"/>
  <c r="KT193" i="18"/>
  <c r="KS193" i="18"/>
  <c r="KT188" i="18"/>
  <c r="KS188" i="18"/>
  <c r="KT185" i="18"/>
  <c r="KS185" i="18"/>
  <c r="KT181" i="18"/>
  <c r="KS181" i="18"/>
  <c r="KT172" i="18"/>
  <c r="KS172" i="18"/>
  <c r="KT166" i="18"/>
  <c r="KS166" i="18"/>
  <c r="KT162" i="18"/>
  <c r="KS162" i="18"/>
  <c r="KT158" i="18"/>
  <c r="KS158" i="18"/>
  <c r="KT144" i="18"/>
  <c r="KS144" i="18"/>
  <c r="KT139" i="18"/>
  <c r="KS139" i="18"/>
  <c r="KT132" i="18"/>
  <c r="KS132" i="18"/>
  <c r="KT128" i="18"/>
  <c r="KS128" i="18"/>
  <c r="KT120" i="18"/>
  <c r="KS120" i="18"/>
  <c r="KT111" i="18"/>
  <c r="KS111" i="18"/>
  <c r="KT107" i="18"/>
  <c r="KS107" i="18"/>
  <c r="KT104" i="18"/>
  <c r="KS104" i="18"/>
  <c r="KT99" i="18"/>
  <c r="KS99" i="18"/>
  <c r="KT92" i="18"/>
  <c r="KS92" i="18"/>
  <c r="KT87" i="18"/>
  <c r="KS87" i="18"/>
  <c r="KT80" i="18"/>
  <c r="KS80" i="18"/>
  <c r="KT75" i="18"/>
  <c r="KS75" i="18"/>
  <c r="KT69" i="18"/>
  <c r="KS69" i="18"/>
  <c r="KT64" i="18"/>
  <c r="KS64" i="18"/>
  <c r="KT59" i="18"/>
  <c r="KS59" i="18"/>
  <c r="KT52" i="18"/>
  <c r="KS52" i="18"/>
  <c r="KT47" i="18"/>
  <c r="KS47" i="18"/>
  <c r="KT33" i="18"/>
  <c r="KS33" i="18"/>
  <c r="KT24" i="18"/>
  <c r="KS24" i="18"/>
  <c r="KT19" i="18"/>
  <c r="KS19" i="18"/>
  <c r="KT16" i="18"/>
  <c r="KS16" i="18"/>
  <c r="KT13" i="18"/>
  <c r="KS13" i="18"/>
  <c r="KT12" i="18"/>
  <c r="KS12" i="18"/>
  <c r="KT11" i="18"/>
  <c r="KS11" i="18"/>
  <c r="KP12" i="18"/>
  <c r="KO12" i="18"/>
  <c r="KP87" i="18"/>
  <c r="KO87" i="18"/>
  <c r="KQ109" i="18"/>
  <c r="KQ90" i="18"/>
  <c r="KQ91" i="18"/>
  <c r="KQ37" i="18"/>
  <c r="KP33" i="18"/>
  <c r="KO33" i="18"/>
  <c r="KP230" i="18"/>
  <c r="KO230" i="18"/>
  <c r="KP228" i="18"/>
  <c r="KO228" i="18"/>
  <c r="KP221" i="18"/>
  <c r="KO221" i="18"/>
  <c r="KP216" i="18"/>
  <c r="KO216" i="18"/>
  <c r="KP208" i="18"/>
  <c r="KO208" i="18"/>
  <c r="KP203" i="18"/>
  <c r="KO203" i="18"/>
  <c r="KP199" i="18"/>
  <c r="KO199" i="18"/>
  <c r="KP193" i="18"/>
  <c r="KO193" i="18"/>
  <c r="KP188" i="18"/>
  <c r="KO188" i="18"/>
  <c r="KP185" i="18"/>
  <c r="KO185" i="18"/>
  <c r="KP181" i="18"/>
  <c r="KO181" i="18"/>
  <c r="KP172" i="18"/>
  <c r="KO172" i="18"/>
  <c r="KP166" i="18"/>
  <c r="KO166" i="18"/>
  <c r="KP162" i="18"/>
  <c r="KO162" i="18"/>
  <c r="KP158" i="18"/>
  <c r="KO158" i="18"/>
  <c r="KP144" i="18"/>
  <c r="KO144" i="18"/>
  <c r="KP139" i="18"/>
  <c r="KO139" i="18"/>
  <c r="KP132" i="18"/>
  <c r="KO132" i="18"/>
  <c r="KP128" i="18"/>
  <c r="KO128" i="18"/>
  <c r="KP120" i="18"/>
  <c r="KO120" i="18"/>
  <c r="KP111" i="18"/>
  <c r="KO111" i="18"/>
  <c r="KP107" i="18"/>
  <c r="KO107" i="18"/>
  <c r="KP104" i="18"/>
  <c r="KO104" i="18"/>
  <c r="KP99" i="18"/>
  <c r="KO99" i="18"/>
  <c r="KP92" i="18"/>
  <c r="KO92" i="18"/>
  <c r="KP80" i="18"/>
  <c r="KO80" i="18"/>
  <c r="KP75" i="18"/>
  <c r="KO75" i="18"/>
  <c r="KP69" i="18"/>
  <c r="KO69" i="18"/>
  <c r="KP64" i="18"/>
  <c r="KO64" i="18"/>
  <c r="KP59" i="18"/>
  <c r="KO59" i="18"/>
  <c r="KP52" i="18"/>
  <c r="KO52" i="18"/>
  <c r="KP47" i="18"/>
  <c r="KO47" i="18"/>
  <c r="KP24" i="18"/>
  <c r="KO24" i="18"/>
  <c r="KP19" i="18"/>
  <c r="KO19" i="18"/>
  <c r="KP16" i="18"/>
  <c r="KO16" i="18"/>
  <c r="KP13" i="18"/>
  <c r="KO13" i="18"/>
  <c r="KP11" i="18"/>
  <c r="KO11" i="18"/>
  <c r="KM231" i="18"/>
  <c r="KM232" i="18"/>
  <c r="KM217" i="18"/>
  <c r="KM204" i="18"/>
  <c r="KM186" i="18"/>
  <c r="KM189" i="18"/>
  <c r="KM194" i="18"/>
  <c r="KM200" i="18"/>
  <c r="KM167" i="18"/>
  <c r="KM173" i="18"/>
  <c r="KM182" i="18"/>
  <c r="KM159" i="18"/>
  <c r="KM145" i="18"/>
  <c r="KM112" i="18"/>
  <c r="KM129" i="18"/>
  <c r="KM93" i="18"/>
  <c r="KM105" i="18"/>
  <c r="KM76" i="18"/>
  <c r="KL75" i="18"/>
  <c r="KK75" i="18"/>
  <c r="KM70" i="18"/>
  <c r="KM48" i="18"/>
  <c r="KM53" i="18"/>
  <c r="KM60" i="18"/>
  <c r="KM25" i="18"/>
  <c r="KM39" i="18"/>
  <c r="KM17" i="18"/>
  <c r="KM20" i="18"/>
  <c r="KL230" i="18"/>
  <c r="KK230" i="18"/>
  <c r="KL228" i="18"/>
  <c r="KK228" i="18"/>
  <c r="KM222" i="18"/>
  <c r="KL221" i="18"/>
  <c r="KK221" i="18"/>
  <c r="KL216" i="18"/>
  <c r="KK216" i="18"/>
  <c r="KM209" i="18"/>
  <c r="KL208" i="18"/>
  <c r="KK208" i="18"/>
  <c r="KL203" i="18"/>
  <c r="KK203" i="18"/>
  <c r="KL199" i="18"/>
  <c r="KK199" i="18"/>
  <c r="KL193" i="18"/>
  <c r="KK193" i="18"/>
  <c r="KL188" i="18"/>
  <c r="KK188" i="18"/>
  <c r="KL185" i="18"/>
  <c r="KK185" i="18"/>
  <c r="KL181" i="18"/>
  <c r="KK181" i="18"/>
  <c r="KL172" i="18"/>
  <c r="KK172" i="18"/>
  <c r="KL166" i="18"/>
  <c r="KK166" i="18"/>
  <c r="KM163" i="18"/>
  <c r="KL162" i="18"/>
  <c r="KK162" i="18"/>
  <c r="KL158" i="18"/>
  <c r="KK158" i="18"/>
  <c r="KL144" i="18"/>
  <c r="KK144" i="18"/>
  <c r="KL139" i="18"/>
  <c r="KK139" i="18"/>
  <c r="KM133" i="18"/>
  <c r="KL132" i="18"/>
  <c r="KK132" i="18"/>
  <c r="KL128" i="18"/>
  <c r="KK128" i="18"/>
  <c r="KL120" i="18"/>
  <c r="KK120" i="18"/>
  <c r="KL111" i="18"/>
  <c r="KK111" i="18"/>
  <c r="KL107" i="18"/>
  <c r="KK107" i="18"/>
  <c r="KL104" i="18"/>
  <c r="KK104" i="18"/>
  <c r="KL99" i="18"/>
  <c r="KK99" i="18"/>
  <c r="KL92" i="18"/>
  <c r="KK92" i="18"/>
  <c r="KL87" i="18"/>
  <c r="KK87" i="18"/>
  <c r="KM81" i="18"/>
  <c r="KL80" i="18"/>
  <c r="KK80" i="18"/>
  <c r="KL69" i="18"/>
  <c r="KK69" i="18"/>
  <c r="KM65" i="18"/>
  <c r="KL64" i="18"/>
  <c r="KK64" i="18"/>
  <c r="KL59" i="18"/>
  <c r="KK59" i="18"/>
  <c r="KL52" i="18"/>
  <c r="KK52" i="18"/>
  <c r="KL47" i="18"/>
  <c r="KK47" i="18"/>
  <c r="KL38" i="18"/>
  <c r="KK38" i="18"/>
  <c r="KL33" i="18"/>
  <c r="KK33" i="18"/>
  <c r="KL24" i="18"/>
  <c r="KK24" i="18"/>
  <c r="KL19" i="18"/>
  <c r="KK19" i="18"/>
  <c r="KL16" i="18"/>
  <c r="KK16" i="18"/>
  <c r="KM14" i="18"/>
  <c r="KL13" i="18"/>
  <c r="KK13" i="18"/>
  <c r="KL12" i="18"/>
  <c r="KK12" i="18"/>
  <c r="KL11" i="18"/>
  <c r="KK11" i="18"/>
  <c r="KA217" i="18"/>
  <c r="JW232" i="18"/>
  <c r="JW222" i="18"/>
  <c r="JW186" i="18"/>
  <c r="JW200" i="18"/>
  <c r="JW167" i="18"/>
  <c r="JW173" i="18"/>
  <c r="JW88" i="18"/>
  <c r="JW65" i="18"/>
  <c r="JW34" i="18"/>
  <c r="JW17" i="18"/>
  <c r="DC232" i="18"/>
  <c r="DB208" i="18"/>
  <c r="DA208" i="18"/>
  <c r="DC210" i="18"/>
  <c r="DB199" i="18"/>
  <c r="DA199" i="18"/>
  <c r="DC202" i="18"/>
  <c r="DC187" i="18"/>
  <c r="DC160" i="18"/>
  <c r="DB158" i="18"/>
  <c r="DA158" i="18"/>
  <c r="DB120" i="18"/>
  <c r="DC127" i="18"/>
  <c r="DC116" i="18"/>
  <c r="DB104" i="18"/>
  <c r="DA104" i="18"/>
  <c r="DB80" i="18"/>
  <c r="DA80" i="18"/>
  <c r="DC85" i="18"/>
  <c r="DB64" i="18"/>
  <c r="DA64" i="18"/>
  <c r="DB47" i="18"/>
  <c r="DA47" i="18"/>
  <c r="DC50" i="18"/>
  <c r="DB24" i="18"/>
  <c r="DA24" i="18"/>
  <c r="DC31" i="18"/>
  <c r="DC32" i="18"/>
  <c r="DC27" i="18"/>
  <c r="DC104" i="18" l="1"/>
  <c r="KM38" i="18"/>
  <c r="KU12" i="18"/>
  <c r="DC64" i="18"/>
  <c r="KW10" i="18"/>
  <c r="KW235" i="18" s="1"/>
  <c r="G174" i="13" s="1"/>
  <c r="KM228" i="18"/>
  <c r="KM33" i="18"/>
  <c r="KM230" i="18"/>
  <c r="I183" i="13"/>
  <c r="LG10" i="18"/>
  <c r="LW235" i="18"/>
  <c r="G176" i="13"/>
  <c r="E176" i="13"/>
  <c r="G180" i="13"/>
  <c r="E180" i="13"/>
  <c r="I180" i="13" s="1"/>
  <c r="DC158" i="18"/>
  <c r="E175" i="13"/>
  <c r="I175" i="13" s="1"/>
  <c r="G175" i="13"/>
  <c r="LK235" i="18"/>
  <c r="H177" i="13"/>
  <c r="G179" i="13"/>
  <c r="E179" i="13"/>
  <c r="I179" i="13" s="1"/>
  <c r="I184" i="13"/>
  <c r="KM19" i="18"/>
  <c r="KM92" i="18"/>
  <c r="KM181" i="18"/>
  <c r="G177" i="13"/>
  <c r="E177" i="13"/>
  <c r="MA235" i="18"/>
  <c r="E181" i="13"/>
  <c r="I181" i="13" s="1"/>
  <c r="G181" i="13"/>
  <c r="KM59" i="18"/>
  <c r="KQ33" i="18"/>
  <c r="G178" i="13"/>
  <c r="E178" i="13"/>
  <c r="DC47" i="18"/>
  <c r="KY12" i="18"/>
  <c r="KX10" i="18"/>
  <c r="LF235" i="18"/>
  <c r="LO235" i="18"/>
  <c r="H178" i="13"/>
  <c r="MA10" i="18"/>
  <c r="LS235" i="18"/>
  <c r="LS10" i="18"/>
  <c r="LC235" i="18"/>
  <c r="LC10" i="18"/>
  <c r="KM144" i="18"/>
  <c r="KQ12" i="18"/>
  <c r="KM24" i="18"/>
  <c r="KM47" i="18"/>
  <c r="KM64" i="18"/>
  <c r="KM111" i="18"/>
  <c r="KM132" i="18"/>
  <c r="KM166" i="18"/>
  <c r="KM185" i="18"/>
  <c r="KM199" i="18"/>
  <c r="KQ107" i="18"/>
  <c r="KU230" i="18"/>
  <c r="DC199" i="18"/>
  <c r="KM69" i="18"/>
  <c r="KQ87" i="18"/>
  <c r="KS10" i="18"/>
  <c r="KS235" i="18" s="1"/>
  <c r="E173" i="13" s="1"/>
  <c r="KM158" i="18"/>
  <c r="KM52" i="18"/>
  <c r="KM172" i="18"/>
  <c r="KM188" i="18"/>
  <c r="KM75" i="18"/>
  <c r="KM216" i="18"/>
  <c r="DC24" i="18"/>
  <c r="KM104" i="18"/>
  <c r="KM203" i="18"/>
  <c r="KM162" i="18"/>
  <c r="KM193" i="18"/>
  <c r="KM16" i="18"/>
  <c r="DC80" i="18"/>
  <c r="DC208" i="18"/>
  <c r="KM128" i="18"/>
  <c r="KT10" i="18"/>
  <c r="KO10" i="18"/>
  <c r="KO235" i="18" s="1"/>
  <c r="KP10" i="18"/>
  <c r="KP235" i="18" s="1"/>
  <c r="KM221" i="18"/>
  <c r="KM208" i="18"/>
  <c r="KM80" i="18"/>
  <c r="KL10" i="18"/>
  <c r="KL235" i="18" s="1"/>
  <c r="H171" i="13" s="1"/>
  <c r="KK10" i="18"/>
  <c r="KK235" i="18" s="1"/>
  <c r="KM11" i="18"/>
  <c r="KM13" i="18"/>
  <c r="KY10" i="18" l="1"/>
  <c r="KT235" i="18"/>
  <c r="KU10" i="18"/>
  <c r="E174" i="13"/>
  <c r="I178" i="13"/>
  <c r="I177" i="13"/>
  <c r="KX235" i="18"/>
  <c r="H174" i="13" s="1"/>
  <c r="LG235" i="18"/>
  <c r="H176" i="13"/>
  <c r="I176" i="13" s="1"/>
  <c r="G173" i="13"/>
  <c r="KU235" i="18"/>
  <c r="H173" i="13"/>
  <c r="I173" i="13" s="1"/>
  <c r="KQ235" i="18"/>
  <c r="H172" i="13"/>
  <c r="G171" i="13"/>
  <c r="E171" i="13"/>
  <c r="I171" i="13" s="1"/>
  <c r="G172" i="13"/>
  <c r="E172" i="13"/>
  <c r="KQ10" i="18"/>
  <c r="KM10" i="18"/>
  <c r="KM235" i="18"/>
  <c r="I174" i="13" l="1"/>
  <c r="KY235" i="18"/>
  <c r="I172" i="13"/>
  <c r="JS231" i="18" l="1"/>
  <c r="JR230" i="18"/>
  <c r="JQ230" i="18"/>
  <c r="JR228" i="18"/>
  <c r="JQ228" i="18"/>
  <c r="JR221" i="18"/>
  <c r="JQ221" i="18"/>
  <c r="JR216" i="18"/>
  <c r="JQ216" i="18"/>
  <c r="JR208" i="18"/>
  <c r="JQ208" i="18"/>
  <c r="JR203" i="18"/>
  <c r="JQ203" i="18"/>
  <c r="JR199" i="18"/>
  <c r="JQ199" i="18"/>
  <c r="JR193" i="18"/>
  <c r="JQ193" i="18"/>
  <c r="JR188" i="18"/>
  <c r="JQ188" i="18"/>
  <c r="JR185" i="18"/>
  <c r="JQ185" i="18"/>
  <c r="JR181" i="18"/>
  <c r="JQ181" i="18"/>
  <c r="JR172" i="18"/>
  <c r="JQ172" i="18"/>
  <c r="JR166" i="18"/>
  <c r="JQ166" i="18"/>
  <c r="JR162" i="18"/>
  <c r="JQ162" i="18"/>
  <c r="JR158" i="18"/>
  <c r="JQ158" i="18"/>
  <c r="JR144" i="18"/>
  <c r="JQ144" i="18"/>
  <c r="JR139" i="18"/>
  <c r="JQ139" i="18"/>
  <c r="JR132" i="18"/>
  <c r="JQ132" i="18"/>
  <c r="JR128" i="18"/>
  <c r="JQ128" i="18"/>
  <c r="JR120" i="18"/>
  <c r="JQ120" i="18"/>
  <c r="JR111" i="18"/>
  <c r="JQ111" i="18"/>
  <c r="JR107" i="18"/>
  <c r="JQ107" i="18"/>
  <c r="JR104" i="18"/>
  <c r="JQ104" i="18"/>
  <c r="JR99" i="18"/>
  <c r="JQ99" i="18"/>
  <c r="JR92" i="18"/>
  <c r="JQ92" i="18"/>
  <c r="JR87" i="18"/>
  <c r="JQ87" i="18"/>
  <c r="JR80" i="18"/>
  <c r="JQ80" i="18"/>
  <c r="JR75" i="18"/>
  <c r="JQ75" i="18"/>
  <c r="JR69" i="18"/>
  <c r="JQ69" i="18"/>
  <c r="JR64" i="18"/>
  <c r="JQ64" i="18"/>
  <c r="JR59" i="18"/>
  <c r="JQ59" i="18"/>
  <c r="JR52" i="18"/>
  <c r="JQ52" i="18"/>
  <c r="JR47" i="18"/>
  <c r="JQ47" i="18"/>
  <c r="JR38" i="18"/>
  <c r="JQ38" i="18"/>
  <c r="JR33" i="18"/>
  <c r="JQ33" i="18"/>
  <c r="JR24" i="18"/>
  <c r="JQ24" i="18"/>
  <c r="JR19" i="18"/>
  <c r="JQ19" i="18"/>
  <c r="JR16" i="18"/>
  <c r="JQ16" i="18"/>
  <c r="JR13" i="18"/>
  <c r="JQ13" i="18"/>
  <c r="JR12" i="18"/>
  <c r="JQ12" i="18"/>
  <c r="JR11" i="18"/>
  <c r="JQ11" i="18"/>
  <c r="JO25" i="18"/>
  <c r="GO128" i="18"/>
  <c r="GO92" i="18"/>
  <c r="CD230" i="18"/>
  <c r="CC230" i="18"/>
  <c r="CD221" i="18"/>
  <c r="CC221" i="18"/>
  <c r="CD216" i="18"/>
  <c r="CC216" i="18"/>
  <c r="CD208" i="18"/>
  <c r="CC208" i="18"/>
  <c r="CD203" i="18"/>
  <c r="CC203" i="18"/>
  <c r="CD199" i="18"/>
  <c r="CC199" i="18"/>
  <c r="CD193" i="18"/>
  <c r="CC193" i="18"/>
  <c r="CD188" i="18"/>
  <c r="CC188" i="18"/>
  <c r="CD185" i="18"/>
  <c r="CC185" i="18"/>
  <c r="CD181" i="18"/>
  <c r="CC181" i="18"/>
  <c r="CD172" i="18"/>
  <c r="CC172" i="18"/>
  <c r="CD166" i="18"/>
  <c r="CC166" i="18"/>
  <c r="CD162" i="18"/>
  <c r="CC162" i="18"/>
  <c r="CD158" i="18"/>
  <c r="CC158" i="18"/>
  <c r="CD139" i="18"/>
  <c r="CC139" i="18"/>
  <c r="CD132" i="18"/>
  <c r="CC132" i="18"/>
  <c r="CD128" i="18"/>
  <c r="CC128" i="18"/>
  <c r="CD120" i="18"/>
  <c r="CC120" i="18"/>
  <c r="CD111" i="18"/>
  <c r="CC111" i="18"/>
  <c r="CD107" i="18"/>
  <c r="CC107" i="18"/>
  <c r="CD104" i="18"/>
  <c r="CC104" i="18"/>
  <c r="CD99" i="18"/>
  <c r="CC99" i="18"/>
  <c r="CD92" i="18"/>
  <c r="CC92" i="18"/>
  <c r="CD87" i="18"/>
  <c r="CC87" i="18"/>
  <c r="CD80" i="18"/>
  <c r="CC80" i="18"/>
  <c r="CD75" i="18"/>
  <c r="CC75" i="18"/>
  <c r="CD69" i="18"/>
  <c r="CC69" i="18"/>
  <c r="CD64" i="18"/>
  <c r="CC64" i="18"/>
  <c r="CD59" i="18"/>
  <c r="CC59" i="18"/>
  <c r="CD52" i="18"/>
  <c r="CC52" i="18"/>
  <c r="CD47" i="18"/>
  <c r="CC47" i="18"/>
  <c r="CD38" i="18"/>
  <c r="CC38" i="18"/>
  <c r="CD33" i="18"/>
  <c r="CC33" i="18"/>
  <c r="CD24" i="18"/>
  <c r="CC24" i="18"/>
  <c r="CD19" i="18"/>
  <c r="CC19" i="18"/>
  <c r="CD16" i="18"/>
  <c r="CC16" i="18"/>
  <c r="CD13" i="18"/>
  <c r="CC13" i="18"/>
  <c r="CD12" i="18"/>
  <c r="CC12" i="18"/>
  <c r="CD11" i="18"/>
  <c r="CC11" i="18"/>
  <c r="IU76" i="18"/>
  <c r="IQ218" i="18"/>
  <c r="IQ168" i="18"/>
  <c r="IQ122" i="18"/>
  <c r="IQ109" i="18"/>
  <c r="IM145" i="18"/>
  <c r="FK167" i="18"/>
  <c r="CM76" i="18"/>
  <c r="FG76" i="18"/>
  <c r="FG48" i="18"/>
  <c r="IA140" i="18"/>
  <c r="IA145" i="18"/>
  <c r="HG159" i="18"/>
  <c r="HG34" i="18"/>
  <c r="CE158" i="18" l="1"/>
  <c r="JR10" i="18"/>
  <c r="JR235" i="18" s="1"/>
  <c r="H166" i="13" s="1"/>
  <c r="JQ10" i="18"/>
  <c r="JQ235" i="18" s="1"/>
  <c r="CD10" i="18"/>
  <c r="CE10" i="18" s="1"/>
  <c r="JS230" i="18"/>
  <c r="JS235" i="18"/>
  <c r="CE11" i="18"/>
  <c r="CC10" i="18"/>
  <c r="CC235" i="18" s="1"/>
  <c r="EW12" i="18"/>
  <c r="EX12" i="18"/>
  <c r="EY12" i="18" s="1"/>
  <c r="EZ12" i="18"/>
  <c r="EV10" i="18"/>
  <c r="EX10" i="18"/>
  <c r="EZ10" i="18"/>
  <c r="EY231" i="18"/>
  <c r="EW38" i="18"/>
  <c r="EU227" i="18"/>
  <c r="EM231" i="18"/>
  <c r="EM54" i="18"/>
  <c r="F117" i="13" l="1"/>
  <c r="E117" i="13"/>
  <c r="EW10" i="18"/>
  <c r="EY38" i="18"/>
  <c r="EY10" i="18"/>
  <c r="CD235" i="18"/>
  <c r="E166" i="13"/>
  <c r="I166" i="13" s="1"/>
  <c r="F166" i="13"/>
  <c r="G13" i="13"/>
  <c r="AU314" i="16"/>
  <c r="AU284" i="16"/>
  <c r="AU286" i="16"/>
  <c r="AU22" i="16"/>
  <c r="AU31" i="16"/>
  <c r="AU32" i="16"/>
  <c r="AU34" i="16"/>
  <c r="AU19" i="16"/>
  <c r="AU21" i="16"/>
  <c r="IY394" i="16"/>
  <c r="IX393" i="16"/>
  <c r="IW393" i="16"/>
  <c r="IV393" i="16"/>
  <c r="IX384" i="16"/>
  <c r="IW384" i="16"/>
  <c r="IV384" i="16"/>
  <c r="IX362" i="16"/>
  <c r="IW362" i="16"/>
  <c r="IW346" i="16"/>
  <c r="IW337" i="16"/>
  <c r="IX327" i="16"/>
  <c r="IW327" i="16"/>
  <c r="IX318" i="16"/>
  <c r="IW318" i="16"/>
  <c r="IX310" i="16"/>
  <c r="IW310" i="16"/>
  <c r="IW300" i="16"/>
  <c r="IV300" i="16"/>
  <c r="IX289" i="16"/>
  <c r="IW289" i="16"/>
  <c r="IX279" i="16"/>
  <c r="IW279" i="16"/>
  <c r="IX271" i="16"/>
  <c r="IW271" i="16"/>
  <c r="IW257" i="16"/>
  <c r="IX244" i="16"/>
  <c r="IW244" i="16"/>
  <c r="IW231" i="16"/>
  <c r="IW224" i="16"/>
  <c r="IX215" i="16"/>
  <c r="IW215" i="16"/>
  <c r="IV215" i="16"/>
  <c r="IW203" i="16"/>
  <c r="IX199" i="16"/>
  <c r="IW199" i="16"/>
  <c r="IX185" i="16"/>
  <c r="IW185" i="16"/>
  <c r="IV185" i="16"/>
  <c r="IX172" i="16"/>
  <c r="IW172" i="16"/>
  <c r="IV172" i="16"/>
  <c r="IX159" i="16"/>
  <c r="IW159" i="16"/>
  <c r="IV159" i="16"/>
  <c r="IW148" i="16"/>
  <c r="IX137" i="16"/>
  <c r="IW137" i="16"/>
  <c r="IV137" i="16"/>
  <c r="IW115" i="16"/>
  <c r="IW103" i="16"/>
  <c r="IX81" i="16"/>
  <c r="IW81" i="16"/>
  <c r="IX52" i="16"/>
  <c r="IW52" i="16"/>
  <c r="IW40" i="16"/>
  <c r="IX26" i="16"/>
  <c r="IW26" i="16"/>
  <c r="IX17" i="16"/>
  <c r="IW17" i="16"/>
  <c r="IX13" i="16"/>
  <c r="IW13" i="16"/>
  <c r="IX12" i="16"/>
  <c r="IW12" i="16"/>
  <c r="IX11" i="16"/>
  <c r="IW11" i="16"/>
  <c r="IV11" i="16"/>
  <c r="IU394" i="16"/>
  <c r="IT393" i="16"/>
  <c r="IS393" i="16"/>
  <c r="IR393" i="16"/>
  <c r="IT384" i="16"/>
  <c r="IS384" i="16"/>
  <c r="IR384" i="16"/>
  <c r="IT362" i="16"/>
  <c r="IS362" i="16"/>
  <c r="IS346" i="16"/>
  <c r="IS337" i="16"/>
  <c r="IT327" i="16"/>
  <c r="IS327" i="16"/>
  <c r="IT318" i="16"/>
  <c r="IS318" i="16"/>
  <c r="IT310" i="16"/>
  <c r="IS310" i="16"/>
  <c r="IS300" i="16"/>
  <c r="IR300" i="16"/>
  <c r="IT289" i="16"/>
  <c r="IS289" i="16"/>
  <c r="IT279" i="16"/>
  <c r="IS279" i="16"/>
  <c r="IT271" i="16"/>
  <c r="IS271" i="16"/>
  <c r="IS257" i="16"/>
  <c r="IT244" i="16"/>
  <c r="IS244" i="16"/>
  <c r="IS231" i="16"/>
  <c r="IS224" i="16"/>
  <c r="IT215" i="16"/>
  <c r="IS215" i="16"/>
  <c r="IR215" i="16"/>
  <c r="IS203" i="16"/>
  <c r="IT199" i="16"/>
  <c r="IS199" i="16"/>
  <c r="IT185" i="16"/>
  <c r="IS185" i="16"/>
  <c r="IR185" i="16"/>
  <c r="IT172" i="16"/>
  <c r="IS172" i="16"/>
  <c r="IR172" i="16"/>
  <c r="IT159" i="16"/>
  <c r="IS159" i="16"/>
  <c r="IR159" i="16"/>
  <c r="IR10" i="16" s="1"/>
  <c r="IR398" i="16" s="1"/>
  <c r="IS148" i="16"/>
  <c r="IT137" i="16"/>
  <c r="IS137" i="16"/>
  <c r="IR137" i="16"/>
  <c r="IS115" i="16"/>
  <c r="IS103" i="16"/>
  <c r="IT81" i="16"/>
  <c r="IS81" i="16"/>
  <c r="IT52" i="16"/>
  <c r="IS52" i="16"/>
  <c r="IS40" i="16"/>
  <c r="IT26" i="16"/>
  <c r="IS26" i="16"/>
  <c r="IT17" i="16"/>
  <c r="IS17" i="16"/>
  <c r="IT13" i="16"/>
  <c r="IS13" i="16"/>
  <c r="IT12" i="16"/>
  <c r="IS12" i="16"/>
  <c r="IT11" i="16"/>
  <c r="IS11" i="16"/>
  <c r="IR11" i="16"/>
  <c r="IQ394" i="16"/>
  <c r="IP393" i="16"/>
  <c r="IQ393" i="16" s="1"/>
  <c r="IO393" i="16"/>
  <c r="IN393" i="16"/>
  <c r="IP384" i="16"/>
  <c r="IO384" i="16"/>
  <c r="IN384" i="16"/>
  <c r="IP362" i="16"/>
  <c r="IO362" i="16"/>
  <c r="IO346" i="16"/>
  <c r="IO337" i="16"/>
  <c r="IP327" i="16"/>
  <c r="IO327" i="16"/>
  <c r="IP318" i="16"/>
  <c r="IO318" i="16"/>
  <c r="IP310" i="16"/>
  <c r="IO310" i="16"/>
  <c r="IO300" i="16"/>
  <c r="IN300" i="16"/>
  <c r="IP289" i="16"/>
  <c r="IO289" i="16"/>
  <c r="IP279" i="16"/>
  <c r="IO279" i="16"/>
  <c r="IP271" i="16"/>
  <c r="IO271" i="16"/>
  <c r="IO257" i="16"/>
  <c r="IP244" i="16"/>
  <c r="IO244" i="16"/>
  <c r="IO231" i="16"/>
  <c r="IO224" i="16"/>
  <c r="IP215" i="16"/>
  <c r="IO215" i="16"/>
  <c r="IN215" i="16"/>
  <c r="IO203" i="16"/>
  <c r="IP199" i="16"/>
  <c r="IO199" i="16"/>
  <c r="IP185" i="16"/>
  <c r="IO185" i="16"/>
  <c r="IN185" i="16"/>
  <c r="IP172" i="16"/>
  <c r="IO172" i="16"/>
  <c r="IN172" i="16"/>
  <c r="IP159" i="16"/>
  <c r="IO159" i="16"/>
  <c r="IN159" i="16"/>
  <c r="IO148" i="16"/>
  <c r="IP137" i="16"/>
  <c r="IO137" i="16"/>
  <c r="IN137" i="16"/>
  <c r="IO115" i="16"/>
  <c r="IO103" i="16"/>
  <c r="IP81" i="16"/>
  <c r="IO81" i="16"/>
  <c r="IP52" i="16"/>
  <c r="IO52" i="16"/>
  <c r="IO40" i="16"/>
  <c r="IP26" i="16"/>
  <c r="IO26" i="16"/>
  <c r="IP17" i="16"/>
  <c r="IO17" i="16"/>
  <c r="IP13" i="16"/>
  <c r="IO13" i="16"/>
  <c r="IP12" i="16"/>
  <c r="IO12" i="16"/>
  <c r="IP11" i="16"/>
  <c r="IO11" i="16"/>
  <c r="IN11" i="16"/>
  <c r="IM394" i="16"/>
  <c r="IL393" i="16"/>
  <c r="IK393" i="16"/>
  <c r="IM393" i="16" s="1"/>
  <c r="IJ393" i="16"/>
  <c r="IL384" i="16"/>
  <c r="IK384" i="16"/>
  <c r="IJ384" i="16"/>
  <c r="IL362" i="16"/>
  <c r="IK362" i="16"/>
  <c r="IK346" i="16"/>
  <c r="IK337" i="16"/>
  <c r="IL327" i="16"/>
  <c r="IK327" i="16"/>
  <c r="IL318" i="16"/>
  <c r="IK318" i="16"/>
  <c r="IL310" i="16"/>
  <c r="IK310" i="16"/>
  <c r="IK300" i="16"/>
  <c r="IJ300" i="16"/>
  <c r="IL289" i="16"/>
  <c r="IK289" i="16"/>
  <c r="IL279" i="16"/>
  <c r="IK279" i="16"/>
  <c r="IL271" i="16"/>
  <c r="IK271" i="16"/>
  <c r="IK257" i="16"/>
  <c r="IL244" i="16"/>
  <c r="IK244" i="16"/>
  <c r="IK231" i="16"/>
  <c r="IK224" i="16"/>
  <c r="IL215" i="16"/>
  <c r="IK215" i="16"/>
  <c r="IJ215" i="16"/>
  <c r="IK203" i="16"/>
  <c r="IL199" i="16"/>
  <c r="IK199" i="16"/>
  <c r="IL185" i="16"/>
  <c r="IK185" i="16"/>
  <c r="IJ185" i="16"/>
  <c r="IL172" i="16"/>
  <c r="IK172" i="16"/>
  <c r="IJ172" i="16"/>
  <c r="IL159" i="16"/>
  <c r="IK159" i="16"/>
  <c r="IJ159" i="16"/>
  <c r="IK148" i="16"/>
  <c r="IL137" i="16"/>
  <c r="IK137" i="16"/>
  <c r="IJ137" i="16"/>
  <c r="IK115" i="16"/>
  <c r="IK103" i="16"/>
  <c r="IL81" i="16"/>
  <c r="IK81" i="16"/>
  <c r="IK75" i="16"/>
  <c r="IL57" i="16"/>
  <c r="IK57" i="16"/>
  <c r="IL52" i="16"/>
  <c r="IK52" i="16"/>
  <c r="IK40" i="16"/>
  <c r="IL26" i="16"/>
  <c r="IK26" i="16"/>
  <c r="IL17" i="16"/>
  <c r="IK17" i="16"/>
  <c r="IL13" i="16"/>
  <c r="IK13" i="16"/>
  <c r="IL12" i="16"/>
  <c r="IK12" i="16"/>
  <c r="IL11" i="16"/>
  <c r="IK11" i="16"/>
  <c r="IJ11" i="16"/>
  <c r="IG346" i="16"/>
  <c r="II346" i="16" s="1"/>
  <c r="IG337" i="16"/>
  <c r="II337" i="16" s="1"/>
  <c r="IH310" i="16"/>
  <c r="IG310" i="16"/>
  <c r="IG224" i="16"/>
  <c r="II224" i="16" s="1"/>
  <c r="IG203" i="16"/>
  <c r="II203" i="16" s="1"/>
  <c r="IG148" i="16"/>
  <c r="II148" i="16" s="1"/>
  <c r="IG115" i="16"/>
  <c r="II115" i="16" s="1"/>
  <c r="IG75" i="16"/>
  <c r="II75" i="16" s="1"/>
  <c r="II65" i="16"/>
  <c r="II69" i="16"/>
  <c r="II70" i="16"/>
  <c r="II62" i="16"/>
  <c r="IG40" i="16"/>
  <c r="II40" i="16" s="1"/>
  <c r="IH393" i="16"/>
  <c r="IG393" i="16"/>
  <c r="IF393" i="16"/>
  <c r="IH384" i="16"/>
  <c r="IG384" i="16"/>
  <c r="IF384" i="16"/>
  <c r="IH362" i="16"/>
  <c r="IG362" i="16"/>
  <c r="IH327" i="16"/>
  <c r="IG327" i="16"/>
  <c r="IH318" i="16"/>
  <c r="IG318" i="16"/>
  <c r="IG300" i="16"/>
  <c r="II300" i="16" s="1"/>
  <c r="IF300" i="16"/>
  <c r="IH289" i="16"/>
  <c r="IG289" i="16"/>
  <c r="IH279" i="16"/>
  <c r="IG279" i="16"/>
  <c r="IH271" i="16"/>
  <c r="IG271" i="16"/>
  <c r="IG257" i="16"/>
  <c r="II257" i="16" s="1"/>
  <c r="IH244" i="16"/>
  <c r="IG244" i="16"/>
  <c r="IG231" i="16"/>
  <c r="II231" i="16" s="1"/>
  <c r="IH215" i="16"/>
  <c r="IG215" i="16"/>
  <c r="IF215" i="16"/>
  <c r="IH199" i="16"/>
  <c r="IG199" i="16"/>
  <c r="IH185" i="16"/>
  <c r="IG185" i="16"/>
  <c r="IF185" i="16"/>
  <c r="IH172" i="16"/>
  <c r="IG172" i="16"/>
  <c r="IF172" i="16"/>
  <c r="IH159" i="16"/>
  <c r="IG159" i="16"/>
  <c r="IF159" i="16"/>
  <c r="IH137" i="16"/>
  <c r="IG137" i="16"/>
  <c r="IF137" i="16"/>
  <c r="IG103" i="16"/>
  <c r="II103" i="16" s="1"/>
  <c r="IH81" i="16"/>
  <c r="IG81" i="16"/>
  <c r="IH57" i="16"/>
  <c r="IG57" i="16"/>
  <c r="IH52" i="16"/>
  <c r="IG52" i="16"/>
  <c r="IH26" i="16"/>
  <c r="IG26" i="16"/>
  <c r="IH17" i="16"/>
  <c r="IG17" i="16"/>
  <c r="IH13" i="16"/>
  <c r="IG13" i="16"/>
  <c r="IH12" i="16"/>
  <c r="IG12" i="16"/>
  <c r="IH11" i="16"/>
  <c r="IG11" i="16"/>
  <c r="IF11" i="16"/>
  <c r="IE394" i="16"/>
  <c r="IE386" i="16"/>
  <c r="EM392" i="16"/>
  <c r="EM338" i="16"/>
  <c r="EM328" i="16"/>
  <c r="EM99" i="16"/>
  <c r="EM104" i="16"/>
  <c r="EM18" i="16"/>
  <c r="FW394" i="16"/>
  <c r="FW386" i="16"/>
  <c r="IJ10" i="16" l="1"/>
  <c r="IJ398" i="16" s="1"/>
  <c r="IV10" i="16"/>
  <c r="II185" i="16"/>
  <c r="IV398" i="16"/>
  <c r="II17" i="16"/>
  <c r="II289" i="16"/>
  <c r="II327" i="16"/>
  <c r="IN10" i="16"/>
  <c r="IN398" i="16" s="1"/>
  <c r="II81" i="16"/>
  <c r="II215" i="16"/>
  <c r="IL10" i="16"/>
  <c r="II13" i="16"/>
  <c r="IF10" i="16"/>
  <c r="IF398" i="16" s="1"/>
  <c r="IU11" i="16"/>
  <c r="IU137" i="16"/>
  <c r="IU384" i="16"/>
  <c r="IW10" i="16"/>
  <c r="IW398" i="16" s="1"/>
  <c r="II52" i="16"/>
  <c r="II244" i="16"/>
  <c r="II384" i="16"/>
  <c r="IY11" i="16"/>
  <c r="IY137" i="16"/>
  <c r="IY384" i="16"/>
  <c r="IX10" i="16"/>
  <c r="IY10" i="16" s="1"/>
  <c r="IY393" i="16"/>
  <c r="IS10" i="16"/>
  <c r="IS398" i="16" s="1"/>
  <c r="E75" i="13" s="1"/>
  <c r="IT10" i="16"/>
  <c r="F75" i="13"/>
  <c r="II393" i="16"/>
  <c r="II362" i="16"/>
  <c r="II310" i="16"/>
  <c r="II279" i="16"/>
  <c r="II271" i="16"/>
  <c r="II172" i="16"/>
  <c r="II159" i="16"/>
  <c r="II137" i="16"/>
  <c r="II57" i="16"/>
  <c r="II12" i="16"/>
  <c r="II11" i="16"/>
  <c r="CE235" i="18"/>
  <c r="H117" i="13"/>
  <c r="I117" i="13" s="1"/>
  <c r="IU393" i="16"/>
  <c r="IO10" i="16"/>
  <c r="IO398" i="16" s="1"/>
  <c r="F74" i="13" s="1"/>
  <c r="IP10" i="16"/>
  <c r="IP398" i="16" s="1"/>
  <c r="IK10" i="16"/>
  <c r="IK398" i="16" s="1"/>
  <c r="IL398" i="16"/>
  <c r="IH10" i="16"/>
  <c r="IH398" i="16" s="1"/>
  <c r="H72" i="13" s="1"/>
  <c r="IG10" i="16"/>
  <c r="IG398" i="16" s="1"/>
  <c r="F72" i="13" s="1"/>
  <c r="IX398" i="16" l="1"/>
  <c r="H76" i="13" s="1"/>
  <c r="IT398" i="16"/>
  <c r="H75" i="13" s="1"/>
  <c r="I75" i="13" s="1"/>
  <c r="IU10" i="16"/>
  <c r="IY398" i="16"/>
  <c r="F76" i="13"/>
  <c r="E76" i="13"/>
  <c r="I76" i="13" s="1"/>
  <c r="IQ398" i="16"/>
  <c r="H74" i="13"/>
  <c r="I74" i="13" s="1"/>
  <c r="IM398" i="16"/>
  <c r="H73" i="13"/>
  <c r="I73" i="13" s="1"/>
  <c r="F73" i="13"/>
  <c r="II10" i="16"/>
  <c r="II398" i="16"/>
  <c r="E72" i="13"/>
  <c r="I72" i="13" s="1"/>
  <c r="HW268" i="16"/>
  <c r="HW270" i="16"/>
  <c r="HV257" i="16"/>
  <c r="HW260" i="16"/>
  <c r="HW261" i="16"/>
  <c r="HW253" i="16"/>
  <c r="HW254" i="16"/>
  <c r="HW255" i="16"/>
  <c r="HV103" i="16"/>
  <c r="HW108" i="16"/>
  <c r="W301" i="16"/>
  <c r="V279" i="16"/>
  <c r="W280" i="16"/>
  <c r="W232" i="16"/>
  <c r="W104" i="16"/>
  <c r="W76" i="16"/>
  <c r="W82" i="16"/>
  <c r="EI395" i="16"/>
  <c r="EI396" i="16"/>
  <c r="FK394" i="16"/>
  <c r="DB310" i="16"/>
  <c r="DC310" i="16" s="1"/>
  <c r="DB300" i="16"/>
  <c r="DA300" i="16"/>
  <c r="DA310" i="16"/>
  <c r="DA115" i="16"/>
  <c r="DC313" i="16"/>
  <c r="DC314" i="16"/>
  <c r="DC315" i="16"/>
  <c r="DC317" i="16"/>
  <c r="DC309" i="16"/>
  <c r="DC243" i="16"/>
  <c r="DC234" i="16"/>
  <c r="DC236" i="16"/>
  <c r="DC230" i="16"/>
  <c r="HG385" i="16"/>
  <c r="AY101" i="16"/>
  <c r="GI394" i="16"/>
  <c r="CI204" i="16"/>
  <c r="IU398" i="16" l="1"/>
  <c r="AB133" i="14"/>
  <c r="EO12" i="18"/>
  <c r="EP12" i="18"/>
  <c r="EN12" i="18"/>
  <c r="Z133" i="14" l="1"/>
  <c r="AA133" i="14"/>
  <c r="AC133" i="14"/>
  <c r="D170" i="13"/>
  <c r="KI65" i="18"/>
  <c r="KH230" i="18"/>
  <c r="KG230" i="18"/>
  <c r="KH228" i="18"/>
  <c r="KG228" i="18"/>
  <c r="KI222" i="18"/>
  <c r="KH221" i="18"/>
  <c r="KG221" i="18"/>
  <c r="KH216" i="18"/>
  <c r="KG216" i="18"/>
  <c r="KI209" i="18"/>
  <c r="KH208" i="18"/>
  <c r="KG208" i="18"/>
  <c r="KH203" i="18"/>
  <c r="KG203" i="18"/>
  <c r="KH199" i="18"/>
  <c r="KG199" i="18"/>
  <c r="KH193" i="18"/>
  <c r="KG193" i="18"/>
  <c r="KH188" i="18"/>
  <c r="KG188" i="18"/>
  <c r="KH185" i="18"/>
  <c r="KG185" i="18"/>
  <c r="KH181" i="18"/>
  <c r="KG181" i="18"/>
  <c r="KH172" i="18"/>
  <c r="KG172" i="18"/>
  <c r="KH166" i="18"/>
  <c r="KG166" i="18"/>
  <c r="KI163" i="18"/>
  <c r="KH162" i="18"/>
  <c r="KG162" i="18"/>
  <c r="KH158" i="18"/>
  <c r="KG158" i="18"/>
  <c r="KH144" i="18"/>
  <c r="KG144" i="18"/>
  <c r="KH139" i="18"/>
  <c r="KG139" i="18"/>
  <c r="KI133" i="18"/>
  <c r="KH132" i="18"/>
  <c r="KG132" i="18"/>
  <c r="KH128" i="18"/>
  <c r="KG128" i="18"/>
  <c r="KH120" i="18"/>
  <c r="KG120" i="18"/>
  <c r="KH111" i="18"/>
  <c r="KG111" i="18"/>
  <c r="KI108" i="18"/>
  <c r="KH107" i="18"/>
  <c r="KG107" i="18"/>
  <c r="KH104" i="18"/>
  <c r="KG104" i="18"/>
  <c r="KH99" i="18"/>
  <c r="KG99" i="18"/>
  <c r="KH92" i="18"/>
  <c r="KG92" i="18"/>
  <c r="KH87" i="18"/>
  <c r="KG87" i="18"/>
  <c r="KI81" i="18"/>
  <c r="KH80" i="18"/>
  <c r="KG80" i="18"/>
  <c r="KH69" i="18"/>
  <c r="KG69" i="18"/>
  <c r="KH64" i="18"/>
  <c r="KG64" i="18"/>
  <c r="KH59" i="18"/>
  <c r="KG59" i="18"/>
  <c r="KH52" i="18"/>
  <c r="KG52" i="18"/>
  <c r="KH47" i="18"/>
  <c r="KG47" i="18"/>
  <c r="KH38" i="18"/>
  <c r="KG38" i="18"/>
  <c r="KI34" i="18"/>
  <c r="KH33" i="18"/>
  <c r="KG33" i="18"/>
  <c r="KH24" i="18"/>
  <c r="KG24" i="18"/>
  <c r="KH19" i="18"/>
  <c r="KG19" i="18"/>
  <c r="KH16" i="18"/>
  <c r="KG16" i="18"/>
  <c r="KI14" i="18"/>
  <c r="KH13" i="18"/>
  <c r="KG13" i="18"/>
  <c r="KH12" i="18"/>
  <c r="KG12" i="18"/>
  <c r="KH11" i="18"/>
  <c r="KG11" i="18"/>
  <c r="D169" i="13"/>
  <c r="KE25" i="18"/>
  <c r="KE34" i="18"/>
  <c r="KE35" i="18"/>
  <c r="KE40" i="18"/>
  <c r="KE48" i="18"/>
  <c r="KE53" i="18"/>
  <c r="KE70" i="18"/>
  <c r="KE76" i="18"/>
  <c r="KE81" i="18"/>
  <c r="KE100" i="18"/>
  <c r="KE105" i="18"/>
  <c r="KE108" i="18"/>
  <c r="KE112" i="18"/>
  <c r="KE121" i="18"/>
  <c r="KE133" i="18"/>
  <c r="KE140" i="18"/>
  <c r="KE145" i="18"/>
  <c r="KE159" i="18"/>
  <c r="KE163" i="18"/>
  <c r="KE173" i="18"/>
  <c r="KE182" i="18"/>
  <c r="KE189" i="18"/>
  <c r="KE194" i="18"/>
  <c r="KE200" i="18"/>
  <c r="KE204" i="18"/>
  <c r="KE209" i="18"/>
  <c r="KE217" i="18"/>
  <c r="KE222" i="18"/>
  <c r="KE231" i="18"/>
  <c r="KE233" i="18"/>
  <c r="KE14" i="18"/>
  <c r="KD230" i="18"/>
  <c r="KC230" i="18"/>
  <c r="KD228" i="18"/>
  <c r="KC228" i="18"/>
  <c r="KD221" i="18"/>
  <c r="KC221" i="18"/>
  <c r="KD216" i="18"/>
  <c r="KC216" i="18"/>
  <c r="KD208" i="18"/>
  <c r="KC208" i="18"/>
  <c r="KD203" i="18"/>
  <c r="KC203" i="18"/>
  <c r="KD199" i="18"/>
  <c r="KC199" i="18"/>
  <c r="KD193" i="18"/>
  <c r="KC193" i="18"/>
  <c r="KD188" i="18"/>
  <c r="KC188" i="18"/>
  <c r="KD185" i="18"/>
  <c r="KC185" i="18"/>
  <c r="KD181" i="18"/>
  <c r="KC181" i="18"/>
  <c r="KD172" i="18"/>
  <c r="KC172" i="18"/>
  <c r="KD166" i="18"/>
  <c r="KC166" i="18"/>
  <c r="KD162" i="18"/>
  <c r="KC162" i="18"/>
  <c r="KD158" i="18"/>
  <c r="KC158" i="18"/>
  <c r="KD144" i="18"/>
  <c r="KC144" i="18"/>
  <c r="KD139" i="18"/>
  <c r="KC139" i="18"/>
  <c r="KD132" i="18"/>
  <c r="KC132" i="18"/>
  <c r="KD128" i="18"/>
  <c r="KC128" i="18"/>
  <c r="KD120" i="18"/>
  <c r="KC120" i="18"/>
  <c r="KD111" i="18"/>
  <c r="KC111" i="18"/>
  <c r="KD107" i="18"/>
  <c r="KC107" i="18"/>
  <c r="KD104" i="18"/>
  <c r="KC104" i="18"/>
  <c r="KD99" i="18"/>
  <c r="KC99" i="18"/>
  <c r="KD92" i="18"/>
  <c r="KC92" i="18"/>
  <c r="KD87" i="18"/>
  <c r="KC87" i="18"/>
  <c r="KD80" i="18"/>
  <c r="KC80" i="18"/>
  <c r="KD75" i="18"/>
  <c r="KC75" i="18"/>
  <c r="KD69" i="18"/>
  <c r="KC69" i="18"/>
  <c r="KD64" i="18"/>
  <c r="KC64" i="18"/>
  <c r="KD59" i="18"/>
  <c r="KC59" i="18"/>
  <c r="KD52" i="18"/>
  <c r="KC52" i="18"/>
  <c r="KD47" i="18"/>
  <c r="KC47" i="18"/>
  <c r="KD38" i="18"/>
  <c r="KC38" i="18"/>
  <c r="KD33" i="18"/>
  <c r="KC33" i="18"/>
  <c r="KD24" i="18"/>
  <c r="KC24" i="18"/>
  <c r="KD19" i="18"/>
  <c r="KC19" i="18"/>
  <c r="KD16" i="18"/>
  <c r="KC16" i="18"/>
  <c r="KD13" i="18"/>
  <c r="KC13" i="18"/>
  <c r="KD12" i="18"/>
  <c r="KC12" i="18"/>
  <c r="KD11" i="18"/>
  <c r="KC11" i="18"/>
  <c r="D168" i="13"/>
  <c r="JZ230" i="18"/>
  <c r="JY230" i="18"/>
  <c r="JZ228" i="18"/>
  <c r="JY228" i="18"/>
  <c r="JZ221" i="18"/>
  <c r="JY221" i="18"/>
  <c r="JZ216" i="18"/>
  <c r="JY216" i="18"/>
  <c r="JZ208" i="18"/>
  <c r="JY208" i="18"/>
  <c r="JZ203" i="18"/>
  <c r="JY203" i="18"/>
  <c r="JZ199" i="18"/>
  <c r="JY199" i="18"/>
  <c r="JZ193" i="18"/>
  <c r="JY193" i="18"/>
  <c r="JZ188" i="18"/>
  <c r="JY188" i="18"/>
  <c r="JZ185" i="18"/>
  <c r="JY185" i="18"/>
  <c r="JZ181" i="18"/>
  <c r="JY181" i="18"/>
  <c r="JZ172" i="18"/>
  <c r="JY172" i="18"/>
  <c r="JZ166" i="18"/>
  <c r="JY166" i="18"/>
  <c r="JZ162" i="18"/>
  <c r="JY162" i="18"/>
  <c r="JZ158" i="18"/>
  <c r="JY158" i="18"/>
  <c r="JZ144" i="18"/>
  <c r="JY144" i="18"/>
  <c r="JZ139" i="18"/>
  <c r="JY139" i="18"/>
  <c r="JZ132" i="18"/>
  <c r="JY132" i="18"/>
  <c r="JZ128" i="18"/>
  <c r="JY128" i="18"/>
  <c r="JZ120" i="18"/>
  <c r="JY120" i="18"/>
  <c r="JZ111" i="18"/>
  <c r="JY111" i="18"/>
  <c r="JZ107" i="18"/>
  <c r="JY107" i="18"/>
  <c r="JZ104" i="18"/>
  <c r="JY104" i="18"/>
  <c r="JZ99" i="18"/>
  <c r="JY99" i="18"/>
  <c r="JZ92" i="18"/>
  <c r="JY92" i="18"/>
  <c r="JZ87" i="18"/>
  <c r="JY87" i="18"/>
  <c r="JZ80" i="18"/>
  <c r="JY80" i="18"/>
  <c r="JZ75" i="18"/>
  <c r="JY75" i="18"/>
  <c r="JZ69" i="18"/>
  <c r="JY69" i="18"/>
  <c r="JZ64" i="18"/>
  <c r="JY64" i="18"/>
  <c r="JZ59" i="18"/>
  <c r="JY59" i="18"/>
  <c r="JZ52" i="18"/>
  <c r="JY52" i="18"/>
  <c r="JZ47" i="18"/>
  <c r="JY47" i="18"/>
  <c r="JZ38" i="18"/>
  <c r="JY38" i="18"/>
  <c r="JZ33" i="18"/>
  <c r="JY33" i="18"/>
  <c r="JZ24" i="18"/>
  <c r="JY24" i="18"/>
  <c r="JZ19" i="18"/>
  <c r="JY19" i="18"/>
  <c r="JZ16" i="18"/>
  <c r="JY16" i="18"/>
  <c r="JZ13" i="18"/>
  <c r="JY13" i="18"/>
  <c r="JZ12" i="18"/>
  <c r="JY12" i="18"/>
  <c r="JZ11" i="18"/>
  <c r="JY11" i="18"/>
  <c r="D167" i="13"/>
  <c r="JW231" i="18"/>
  <c r="JV230" i="18"/>
  <c r="JU230" i="18"/>
  <c r="JV228" i="18"/>
  <c r="JU228" i="18"/>
  <c r="E228" i="18" s="1"/>
  <c r="JV221" i="18"/>
  <c r="JU221" i="18"/>
  <c r="JV216" i="18"/>
  <c r="JU216" i="18"/>
  <c r="E216" i="18" s="1"/>
  <c r="JV208" i="18"/>
  <c r="JU208" i="18"/>
  <c r="JV203" i="18"/>
  <c r="JU203" i="18"/>
  <c r="JV199" i="18"/>
  <c r="JU199" i="18"/>
  <c r="E199" i="18" s="1"/>
  <c r="JV193" i="18"/>
  <c r="JU193" i="18"/>
  <c r="JV188" i="18"/>
  <c r="JU188" i="18"/>
  <c r="JV185" i="18"/>
  <c r="JU185" i="18"/>
  <c r="JV181" i="18"/>
  <c r="JU181" i="18"/>
  <c r="JV172" i="18"/>
  <c r="JU172" i="18"/>
  <c r="JV166" i="18"/>
  <c r="JU166" i="18"/>
  <c r="E166" i="18" s="1"/>
  <c r="JV162" i="18"/>
  <c r="JU162" i="18"/>
  <c r="JV158" i="18"/>
  <c r="JU158" i="18"/>
  <c r="JV144" i="18"/>
  <c r="JU144" i="18"/>
  <c r="E144" i="18" s="1"/>
  <c r="JV139" i="18"/>
  <c r="JU139" i="18"/>
  <c r="JV132" i="18"/>
  <c r="JU132" i="18"/>
  <c r="JV128" i="18"/>
  <c r="JU128" i="18"/>
  <c r="E128" i="18" s="1"/>
  <c r="JV120" i="18"/>
  <c r="JU120" i="18"/>
  <c r="JV111" i="18"/>
  <c r="JU111" i="18"/>
  <c r="JV107" i="18"/>
  <c r="JU107" i="18"/>
  <c r="JV104" i="18"/>
  <c r="JU104" i="18"/>
  <c r="E104" i="18" s="1"/>
  <c r="JV99" i="18"/>
  <c r="JU99" i="18"/>
  <c r="JV92" i="18"/>
  <c r="JU92" i="18"/>
  <c r="E92" i="18" s="1"/>
  <c r="JV87" i="18"/>
  <c r="JU87" i="18"/>
  <c r="E87" i="18" s="1"/>
  <c r="JV80" i="18"/>
  <c r="JU80" i="18"/>
  <c r="JV75" i="18"/>
  <c r="JU75" i="18"/>
  <c r="JV69" i="18"/>
  <c r="JU69" i="18"/>
  <c r="E69" i="18" s="1"/>
  <c r="JV64" i="18"/>
  <c r="JU64" i="18"/>
  <c r="JV59" i="18"/>
  <c r="JU59" i="18"/>
  <c r="E59" i="18" s="1"/>
  <c r="JV52" i="18"/>
  <c r="JU52" i="18"/>
  <c r="E52" i="18" s="1"/>
  <c r="JV47" i="18"/>
  <c r="JU47" i="18"/>
  <c r="JV38" i="18"/>
  <c r="JU38" i="18"/>
  <c r="E38" i="18" s="1"/>
  <c r="JV33" i="18"/>
  <c r="JU33" i="18"/>
  <c r="E33" i="18" s="1"/>
  <c r="JV24" i="18"/>
  <c r="JU24" i="18"/>
  <c r="JV19" i="18"/>
  <c r="JU19" i="18"/>
  <c r="E19" i="18" s="1"/>
  <c r="JV16" i="18"/>
  <c r="JU16" i="18"/>
  <c r="E16" i="18" s="1"/>
  <c r="JV13" i="18"/>
  <c r="JU13" i="18"/>
  <c r="JV12" i="18"/>
  <c r="JU12" i="18"/>
  <c r="E12" i="18" s="1"/>
  <c r="JV11" i="18"/>
  <c r="JU11" i="18"/>
  <c r="DC223" i="18"/>
  <c r="DC224" i="18"/>
  <c r="DC225" i="18"/>
  <c r="DC226" i="18"/>
  <c r="DA120" i="18"/>
  <c r="DC110" i="18"/>
  <c r="DB107" i="18"/>
  <c r="DA107" i="18"/>
  <c r="DC109" i="18"/>
  <c r="DC78" i="18"/>
  <c r="DB75" i="18"/>
  <c r="DA75" i="18"/>
  <c r="DS231" i="18"/>
  <c r="DS227" i="18"/>
  <c r="DS40" i="18"/>
  <c r="E13" i="18" l="1"/>
  <c r="E64" i="18"/>
  <c r="E132" i="18"/>
  <c r="E172" i="18"/>
  <c r="E188" i="18"/>
  <c r="E203" i="18"/>
  <c r="E24" i="18"/>
  <c r="E99" i="18"/>
  <c r="E158" i="18"/>
  <c r="E181" i="18"/>
  <c r="E193" i="18"/>
  <c r="E208" i="18"/>
  <c r="E47" i="18"/>
  <c r="E75" i="18"/>
  <c r="E139" i="18"/>
  <c r="E107" i="18"/>
  <c r="E80" i="18"/>
  <c r="E162" i="18"/>
  <c r="E120" i="18"/>
  <c r="KI104" i="18"/>
  <c r="KE19" i="18"/>
  <c r="KI107" i="18"/>
  <c r="DC107" i="18"/>
  <c r="KI64" i="18"/>
  <c r="KA216" i="18"/>
  <c r="JW199" i="18"/>
  <c r="JW166" i="18"/>
  <c r="JW185" i="18"/>
  <c r="KI132" i="18"/>
  <c r="KE80" i="18"/>
  <c r="KE132" i="18"/>
  <c r="KE158" i="18"/>
  <c r="JW64" i="18"/>
  <c r="JW172" i="18"/>
  <c r="JW221" i="18"/>
  <c r="KE52" i="18"/>
  <c r="KE193" i="18"/>
  <c r="KE208" i="18"/>
  <c r="DC75" i="18"/>
  <c r="JW16" i="18"/>
  <c r="JW33" i="18"/>
  <c r="JW87" i="18"/>
  <c r="KA11" i="18"/>
  <c r="KE104" i="18"/>
  <c r="KE120" i="18"/>
  <c r="KE181" i="18"/>
  <c r="KE33" i="18"/>
  <c r="KE69" i="18"/>
  <c r="KE139" i="18"/>
  <c r="KE162" i="18"/>
  <c r="KE12" i="18"/>
  <c r="KE38" i="18"/>
  <c r="KE75" i="18"/>
  <c r="KE107" i="18"/>
  <c r="KE144" i="18"/>
  <c r="KE199" i="18"/>
  <c r="KE216" i="18"/>
  <c r="DC120" i="18"/>
  <c r="KE13" i="18"/>
  <c r="KE24" i="18"/>
  <c r="KE47" i="18"/>
  <c r="KE99" i="18"/>
  <c r="KE111" i="18"/>
  <c r="KE172" i="18"/>
  <c r="KE188" i="18"/>
  <c r="KE203" i="18"/>
  <c r="KE221" i="18"/>
  <c r="KE230" i="18"/>
  <c r="KE11" i="18"/>
  <c r="JW11" i="18"/>
  <c r="G63" i="18"/>
  <c r="AD133" i="14"/>
  <c r="AE133" i="14" s="1"/>
  <c r="G78" i="18"/>
  <c r="G28" i="18"/>
  <c r="DC12" i="18"/>
  <c r="G61" i="18"/>
  <c r="G62" i="18"/>
  <c r="JZ10" i="18"/>
  <c r="JU10" i="18"/>
  <c r="JU235" i="18" s="1"/>
  <c r="KI162" i="18"/>
  <c r="KI221" i="18"/>
  <c r="KI208" i="18"/>
  <c r="KI80" i="18"/>
  <c r="KH10" i="18"/>
  <c r="KH235" i="18" s="1"/>
  <c r="H170" i="13" s="1"/>
  <c r="KI33" i="18"/>
  <c r="KG10" i="18"/>
  <c r="KG235" i="18" s="1"/>
  <c r="KI11" i="18"/>
  <c r="KI13" i="18"/>
  <c r="KC10" i="18"/>
  <c r="KC235" i="18" s="1"/>
  <c r="KD10" i="18"/>
  <c r="JY10" i="18"/>
  <c r="JY235" i="18" s="1"/>
  <c r="JW230" i="18"/>
  <c r="JV10" i="18"/>
  <c r="JZ235" i="18" l="1"/>
  <c r="H168" i="13" s="1"/>
  <c r="KA10" i="18"/>
  <c r="JV235" i="18"/>
  <c r="H167" i="13" s="1"/>
  <c r="JW10" i="18"/>
  <c r="JW235" i="18"/>
  <c r="G170" i="13"/>
  <c r="E170" i="13"/>
  <c r="I170" i="13" s="1"/>
  <c r="KD235" i="18"/>
  <c r="KE10" i="18"/>
  <c r="G169" i="13"/>
  <c r="E169" i="13"/>
  <c r="G167" i="13"/>
  <c r="E167" i="13"/>
  <c r="G168" i="13"/>
  <c r="E168" i="13"/>
  <c r="KI235" i="18"/>
  <c r="KI10" i="18"/>
  <c r="FC82" i="18"/>
  <c r="D165" i="13"/>
  <c r="JO231" i="18"/>
  <c r="JN230" i="18"/>
  <c r="JM230" i="18"/>
  <c r="JN228" i="18"/>
  <c r="JM228" i="18"/>
  <c r="JN221" i="18"/>
  <c r="JM221" i="18"/>
  <c r="JN216" i="18"/>
  <c r="JM216" i="18"/>
  <c r="JN208" i="18"/>
  <c r="JM208" i="18"/>
  <c r="JN203" i="18"/>
  <c r="JM203" i="18"/>
  <c r="JN199" i="18"/>
  <c r="JM199" i="18"/>
  <c r="JN193" i="18"/>
  <c r="JM193" i="18"/>
  <c r="JN188" i="18"/>
  <c r="JM188" i="18"/>
  <c r="JN185" i="18"/>
  <c r="JM185" i="18"/>
  <c r="JN181" i="18"/>
  <c r="JM181" i="18"/>
  <c r="JN172" i="18"/>
  <c r="JM172" i="18"/>
  <c r="JN166" i="18"/>
  <c r="JM166" i="18"/>
  <c r="JN162" i="18"/>
  <c r="JM162" i="18"/>
  <c r="JN158" i="18"/>
  <c r="JM158" i="18"/>
  <c r="JN144" i="18"/>
  <c r="JM144" i="18"/>
  <c r="JN139" i="18"/>
  <c r="JM139" i="18"/>
  <c r="JN132" i="18"/>
  <c r="JM132" i="18"/>
  <c r="JN128" i="18"/>
  <c r="JM128" i="18"/>
  <c r="JN120" i="18"/>
  <c r="JM120" i="18"/>
  <c r="JN111" i="18"/>
  <c r="JM111" i="18"/>
  <c r="JN107" i="18"/>
  <c r="JM107" i="18"/>
  <c r="JN104" i="18"/>
  <c r="JM104" i="18"/>
  <c r="JN99" i="18"/>
  <c r="JM99" i="18"/>
  <c r="JN92" i="18"/>
  <c r="JM92" i="18"/>
  <c r="JN87" i="18"/>
  <c r="JM87" i="18"/>
  <c r="JN80" i="18"/>
  <c r="JM80" i="18"/>
  <c r="JN75" i="18"/>
  <c r="JM75" i="18"/>
  <c r="JN69" i="18"/>
  <c r="JM69" i="18"/>
  <c r="JN64" i="18"/>
  <c r="JM64" i="18"/>
  <c r="JN59" i="18"/>
  <c r="JM59" i="18"/>
  <c r="JN52" i="18"/>
  <c r="JM52" i="18"/>
  <c r="JN47" i="18"/>
  <c r="JM47" i="18"/>
  <c r="JN38" i="18"/>
  <c r="JM38" i="18"/>
  <c r="JN33" i="18"/>
  <c r="JM33" i="18"/>
  <c r="JN24" i="18"/>
  <c r="JM24" i="18"/>
  <c r="JN19" i="18"/>
  <c r="JM19" i="18"/>
  <c r="JN16" i="18"/>
  <c r="JM16" i="18"/>
  <c r="JN13" i="18"/>
  <c r="JM13" i="18"/>
  <c r="JN12" i="18"/>
  <c r="JM12" i="18"/>
  <c r="JN11" i="18"/>
  <c r="JM11" i="18"/>
  <c r="D164" i="13"/>
  <c r="JK231" i="18"/>
  <c r="JJ230" i="18"/>
  <c r="JI230" i="18"/>
  <c r="JJ228" i="18"/>
  <c r="JI228" i="18"/>
  <c r="JJ221" i="18"/>
  <c r="JI221" i="18"/>
  <c r="JJ216" i="18"/>
  <c r="JI216" i="18"/>
  <c r="JJ208" i="18"/>
  <c r="JI208" i="18"/>
  <c r="JJ203" i="18"/>
  <c r="JI203" i="18"/>
  <c r="JJ199" i="18"/>
  <c r="JI199" i="18"/>
  <c r="JJ193" i="18"/>
  <c r="JI193" i="18"/>
  <c r="JJ188" i="18"/>
  <c r="JI188" i="18"/>
  <c r="JJ185" i="18"/>
  <c r="JI185" i="18"/>
  <c r="JJ181" i="18"/>
  <c r="JI181" i="18"/>
  <c r="JJ172" i="18"/>
  <c r="JI172" i="18"/>
  <c r="JJ166" i="18"/>
  <c r="JI166" i="18"/>
  <c r="JJ162" i="18"/>
  <c r="JI162" i="18"/>
  <c r="JJ158" i="18"/>
  <c r="JI158" i="18"/>
  <c r="JJ144" i="18"/>
  <c r="JI144" i="18"/>
  <c r="JJ139" i="18"/>
  <c r="JI139" i="18"/>
  <c r="JJ132" i="18"/>
  <c r="JI132" i="18"/>
  <c r="JJ128" i="18"/>
  <c r="JI128" i="18"/>
  <c r="JJ120" i="18"/>
  <c r="JI120" i="18"/>
  <c r="JJ111" i="18"/>
  <c r="JI111" i="18"/>
  <c r="JJ107" i="18"/>
  <c r="JI107" i="18"/>
  <c r="JJ104" i="18"/>
  <c r="JI104" i="18"/>
  <c r="JJ99" i="18"/>
  <c r="JI99" i="18"/>
  <c r="JJ92" i="18"/>
  <c r="JI92" i="18"/>
  <c r="JJ87" i="18"/>
  <c r="JI87" i="18"/>
  <c r="JJ80" i="18"/>
  <c r="JI80" i="18"/>
  <c r="JJ75" i="18"/>
  <c r="JI75" i="18"/>
  <c r="JJ69" i="18"/>
  <c r="JI69" i="18"/>
  <c r="JJ64" i="18"/>
  <c r="JI64" i="18"/>
  <c r="JJ59" i="18"/>
  <c r="JI59" i="18"/>
  <c r="JJ52" i="18"/>
  <c r="JI52" i="18"/>
  <c r="JJ47" i="18"/>
  <c r="JI47" i="18"/>
  <c r="JJ38" i="18"/>
  <c r="JI38" i="18"/>
  <c r="JJ33" i="18"/>
  <c r="JI33" i="18"/>
  <c r="JJ24" i="18"/>
  <c r="JI24" i="18"/>
  <c r="JJ19" i="18"/>
  <c r="JI19" i="18"/>
  <c r="JJ16" i="18"/>
  <c r="JI16" i="18"/>
  <c r="JJ13" i="18"/>
  <c r="JI13" i="18"/>
  <c r="JJ12" i="18"/>
  <c r="JI12" i="18"/>
  <c r="JJ11" i="18"/>
  <c r="JI11" i="18"/>
  <c r="D163" i="13"/>
  <c r="JG231" i="18"/>
  <c r="JF230" i="18"/>
  <c r="JE230" i="18"/>
  <c r="JF228" i="18"/>
  <c r="JE228" i="18"/>
  <c r="JF221" i="18"/>
  <c r="JE221" i="18"/>
  <c r="JF216" i="18"/>
  <c r="JE216" i="18"/>
  <c r="JF208" i="18"/>
  <c r="JE208" i="18"/>
  <c r="JF203" i="18"/>
  <c r="JE203" i="18"/>
  <c r="JF199" i="18"/>
  <c r="JE199" i="18"/>
  <c r="JF193" i="18"/>
  <c r="JE193" i="18"/>
  <c r="JF188" i="18"/>
  <c r="JE188" i="18"/>
  <c r="JF185" i="18"/>
  <c r="JE185" i="18"/>
  <c r="JF181" i="18"/>
  <c r="JE181" i="18"/>
  <c r="JF172" i="18"/>
  <c r="JE172" i="18"/>
  <c r="JF166" i="18"/>
  <c r="JE166" i="18"/>
  <c r="JF162" i="18"/>
  <c r="JE162" i="18"/>
  <c r="JF158" i="18"/>
  <c r="JE158" i="18"/>
  <c r="JF144" i="18"/>
  <c r="JE144" i="18"/>
  <c r="JF139" i="18"/>
  <c r="JE139" i="18"/>
  <c r="JF132" i="18"/>
  <c r="JE132" i="18"/>
  <c r="JF128" i="18"/>
  <c r="JE128" i="18"/>
  <c r="JF120" i="18"/>
  <c r="JE120" i="18"/>
  <c r="JF111" i="18"/>
  <c r="JE111" i="18"/>
  <c r="JF107" i="18"/>
  <c r="JE107" i="18"/>
  <c r="JF104" i="18"/>
  <c r="JE104" i="18"/>
  <c r="JF99" i="18"/>
  <c r="JE99" i="18"/>
  <c r="JF92" i="18"/>
  <c r="JE92" i="18"/>
  <c r="JF87" i="18"/>
  <c r="JE87" i="18"/>
  <c r="JF80" i="18"/>
  <c r="JE80" i="18"/>
  <c r="JF75" i="18"/>
  <c r="JE75" i="18"/>
  <c r="JF69" i="18"/>
  <c r="JE69" i="18"/>
  <c r="JF64" i="18"/>
  <c r="JE64" i="18"/>
  <c r="JF59" i="18"/>
  <c r="JE59" i="18"/>
  <c r="JF52" i="18"/>
  <c r="JE52" i="18"/>
  <c r="JF47" i="18"/>
  <c r="JE47" i="18"/>
  <c r="JF38" i="18"/>
  <c r="JE38" i="18"/>
  <c r="JF33" i="18"/>
  <c r="JE33" i="18"/>
  <c r="JF24" i="18"/>
  <c r="JE24" i="18"/>
  <c r="JF19" i="18"/>
  <c r="JE19" i="18"/>
  <c r="JF16" i="18"/>
  <c r="JE16" i="18"/>
  <c r="JF13" i="18"/>
  <c r="JE13" i="18"/>
  <c r="JF12" i="18"/>
  <c r="JE12" i="18"/>
  <c r="JF11" i="18"/>
  <c r="JE11" i="18"/>
  <c r="D162" i="13"/>
  <c r="JC231" i="18"/>
  <c r="JB230" i="18"/>
  <c r="JA230" i="18"/>
  <c r="JB228" i="18"/>
  <c r="JA228" i="18"/>
  <c r="JB221" i="18"/>
  <c r="JA221" i="18"/>
  <c r="JB216" i="18"/>
  <c r="JA216" i="18"/>
  <c r="JB208" i="18"/>
  <c r="JA208" i="18"/>
  <c r="JB203" i="18"/>
  <c r="JA203" i="18"/>
  <c r="JB199" i="18"/>
  <c r="JA199" i="18"/>
  <c r="JB193" i="18"/>
  <c r="JA193" i="18"/>
  <c r="JB188" i="18"/>
  <c r="JA188" i="18"/>
  <c r="JB185" i="18"/>
  <c r="JA185" i="18"/>
  <c r="JB181" i="18"/>
  <c r="JA181" i="18"/>
  <c r="JB172" i="18"/>
  <c r="JA172" i="18"/>
  <c r="JB166" i="18"/>
  <c r="JA166" i="18"/>
  <c r="JB162" i="18"/>
  <c r="JA162" i="18"/>
  <c r="JB158" i="18"/>
  <c r="JA158" i="18"/>
  <c r="JB144" i="18"/>
  <c r="JA144" i="18"/>
  <c r="JB139" i="18"/>
  <c r="JA139" i="18"/>
  <c r="JB132" i="18"/>
  <c r="JA132" i="18"/>
  <c r="JB128" i="18"/>
  <c r="JA128" i="18"/>
  <c r="JB120" i="18"/>
  <c r="JA120" i="18"/>
  <c r="JB111" i="18"/>
  <c r="JA111" i="18"/>
  <c r="JB107" i="18"/>
  <c r="JA107" i="18"/>
  <c r="JB104" i="18"/>
  <c r="JA104" i="18"/>
  <c r="JB99" i="18"/>
  <c r="JA99" i="18"/>
  <c r="JB92" i="18"/>
  <c r="JA92" i="18"/>
  <c r="JB87" i="18"/>
  <c r="JA87" i="18"/>
  <c r="JB80" i="18"/>
  <c r="JA80" i="18"/>
  <c r="JB75" i="18"/>
  <c r="JA75" i="18"/>
  <c r="JB69" i="18"/>
  <c r="JA69" i="18"/>
  <c r="JB64" i="18"/>
  <c r="JA64" i="18"/>
  <c r="JB59" i="18"/>
  <c r="JA59" i="18"/>
  <c r="JB52" i="18"/>
  <c r="JA52" i="18"/>
  <c r="JB47" i="18"/>
  <c r="JA47" i="18"/>
  <c r="JB38" i="18"/>
  <c r="JA38" i="18"/>
  <c r="JB33" i="18"/>
  <c r="JA33" i="18"/>
  <c r="JB24" i="18"/>
  <c r="JA24" i="18"/>
  <c r="JB19" i="18"/>
  <c r="JA19" i="18"/>
  <c r="JB16" i="18"/>
  <c r="JA16" i="18"/>
  <c r="JB13" i="18"/>
  <c r="JA13" i="18"/>
  <c r="JB12" i="18"/>
  <c r="JA12" i="18"/>
  <c r="JB11" i="18"/>
  <c r="JA11" i="18"/>
  <c r="D161" i="13"/>
  <c r="IY231" i="18"/>
  <c r="IX230" i="18"/>
  <c r="IW230" i="18"/>
  <c r="IX228" i="18"/>
  <c r="IW228" i="18"/>
  <c r="IX221" i="18"/>
  <c r="IW221" i="18"/>
  <c r="IX216" i="18"/>
  <c r="IW216" i="18"/>
  <c r="IX208" i="18"/>
  <c r="IW208" i="18"/>
  <c r="IX203" i="18"/>
  <c r="IW203" i="18"/>
  <c r="IX199" i="18"/>
  <c r="IW199" i="18"/>
  <c r="IX193" i="18"/>
  <c r="IW193" i="18"/>
  <c r="IX188" i="18"/>
  <c r="IW188" i="18"/>
  <c r="IX185" i="18"/>
  <c r="IW185" i="18"/>
  <c r="IX181" i="18"/>
  <c r="IW181" i="18"/>
  <c r="IX172" i="18"/>
  <c r="IW172" i="18"/>
  <c r="IX166" i="18"/>
  <c r="IW166" i="18"/>
  <c r="IX162" i="18"/>
  <c r="IW162" i="18"/>
  <c r="IX158" i="18"/>
  <c r="IW158" i="18"/>
  <c r="IX144" i="18"/>
  <c r="IW144" i="18"/>
  <c r="IX139" i="18"/>
  <c r="IW139" i="18"/>
  <c r="IX132" i="18"/>
  <c r="IW132" i="18"/>
  <c r="IX128" i="18"/>
  <c r="IW128" i="18"/>
  <c r="IX120" i="18"/>
  <c r="IW120" i="18"/>
  <c r="IX111" i="18"/>
  <c r="IW111" i="18"/>
  <c r="IX107" i="18"/>
  <c r="IW107" i="18"/>
  <c r="IX104" i="18"/>
  <c r="IW104" i="18"/>
  <c r="IX99" i="18"/>
  <c r="IW99" i="18"/>
  <c r="IX92" i="18"/>
  <c r="IW92" i="18"/>
  <c r="IX87" i="18"/>
  <c r="IW87" i="18"/>
  <c r="IX80" i="18"/>
  <c r="IW80" i="18"/>
  <c r="IX75" i="18"/>
  <c r="IW75" i="18"/>
  <c r="IX69" i="18"/>
  <c r="IW69" i="18"/>
  <c r="IX64" i="18"/>
  <c r="IW64" i="18"/>
  <c r="IX59" i="18"/>
  <c r="IW59" i="18"/>
  <c r="IX52" i="18"/>
  <c r="IW52" i="18"/>
  <c r="IX47" i="18"/>
  <c r="IW47" i="18"/>
  <c r="IX38" i="18"/>
  <c r="IW38" i="18"/>
  <c r="IX33" i="18"/>
  <c r="IW33" i="18"/>
  <c r="IX24" i="18"/>
  <c r="IW24" i="18"/>
  <c r="IX19" i="18"/>
  <c r="IW19" i="18"/>
  <c r="IX16" i="18"/>
  <c r="IW16" i="18"/>
  <c r="IX13" i="18"/>
  <c r="IW13" i="18"/>
  <c r="IX12" i="18"/>
  <c r="IW12" i="18"/>
  <c r="IX11" i="18"/>
  <c r="IW11" i="18"/>
  <c r="CA222" i="18"/>
  <c r="IQ77" i="18"/>
  <c r="JC221" i="18" l="1"/>
  <c r="JC12" i="18"/>
  <c r="JC33" i="18"/>
  <c r="JO11" i="18"/>
  <c r="JC38" i="18"/>
  <c r="I168" i="13"/>
  <c r="KA235" i="18"/>
  <c r="JO230" i="18"/>
  <c r="JM10" i="18"/>
  <c r="JM235" i="18" s="1"/>
  <c r="JA10" i="18"/>
  <c r="JA235" i="18" s="1"/>
  <c r="F162" i="13" s="1"/>
  <c r="I167" i="13"/>
  <c r="JO24" i="18"/>
  <c r="IW10" i="18"/>
  <c r="IW235" i="18" s="1"/>
  <c r="E161" i="13" s="1"/>
  <c r="JN10" i="18"/>
  <c r="JE10" i="18"/>
  <c r="JE235" i="18" s="1"/>
  <c r="JJ10" i="18"/>
  <c r="JJ235" i="18" s="1"/>
  <c r="H164" i="13" s="1"/>
  <c r="JF10" i="18"/>
  <c r="JF235" i="18" s="1"/>
  <c r="H163" i="13" s="1"/>
  <c r="JI10" i="18"/>
  <c r="JI235" i="18" s="1"/>
  <c r="KE235" i="18"/>
  <c r="H169" i="13"/>
  <c r="I169" i="13" s="1"/>
  <c r="IX10" i="18"/>
  <c r="IX235" i="18" s="1"/>
  <c r="H161" i="13" s="1"/>
  <c r="JK230" i="18"/>
  <c r="JG230" i="18"/>
  <c r="JC230" i="18"/>
  <c r="JB10" i="18"/>
  <c r="IY230" i="18"/>
  <c r="JB235" i="18" l="1"/>
  <c r="H162" i="13" s="1"/>
  <c r="JC10" i="18"/>
  <c r="JN235" i="18"/>
  <c r="H165" i="13" s="1"/>
  <c r="JO10" i="18"/>
  <c r="JC235" i="18"/>
  <c r="E162" i="13"/>
  <c r="I162" i="13" s="1"/>
  <c r="F161" i="13"/>
  <c r="I161" i="13"/>
  <c r="IY235" i="18"/>
  <c r="F163" i="13"/>
  <c r="E163" i="13"/>
  <c r="I163" i="13" s="1"/>
  <c r="JK235" i="18"/>
  <c r="E164" i="13"/>
  <c r="I164" i="13" s="1"/>
  <c r="F164" i="13"/>
  <c r="JO235" i="18"/>
  <c r="F165" i="13"/>
  <c r="E165" i="13"/>
  <c r="I165" i="13" s="1"/>
  <c r="JG235" i="18"/>
  <c r="AU229" i="18"/>
  <c r="EV230" i="18"/>
  <c r="EV235" i="18" s="1"/>
  <c r="D135" i="13" s="1"/>
  <c r="EW230" i="18"/>
  <c r="EW235" i="18" s="1"/>
  <c r="EX230" i="18"/>
  <c r="EQ63" i="18"/>
  <c r="FW227" i="18"/>
  <c r="FW35" i="18"/>
  <c r="FW37" i="18"/>
  <c r="EX235" i="18" l="1"/>
  <c r="EY230" i="18"/>
  <c r="H135" i="13"/>
  <c r="EY235" i="18"/>
  <c r="F135" i="13"/>
  <c r="E135" i="13"/>
  <c r="K200" i="18"/>
  <c r="K20" i="18"/>
  <c r="I135" i="13" l="1"/>
  <c r="AQ29" i="17"/>
  <c r="AT124" i="16" l="1"/>
  <c r="AS124" i="16"/>
  <c r="AT362" i="16"/>
  <c r="AS362" i="16"/>
  <c r="AT384" i="16"/>
  <c r="AS384" i="16"/>
  <c r="AS279" i="16"/>
  <c r="AT279" i="16"/>
  <c r="AU56" i="16"/>
  <c r="AU59" i="16"/>
  <c r="AU62" i="16"/>
  <c r="AU70" i="16"/>
  <c r="AU78" i="16"/>
  <c r="AU79" i="16"/>
  <c r="AU80" i="16"/>
  <c r="AU83" i="16"/>
  <c r="AU84" i="16"/>
  <c r="AU86" i="16"/>
  <c r="AU88" i="16"/>
  <c r="AU89" i="16"/>
  <c r="AU90" i="16"/>
  <c r="AU91" i="16"/>
  <c r="AU94" i="16"/>
  <c r="AU100" i="16"/>
  <c r="AU101" i="16"/>
  <c r="AU102" i="16"/>
  <c r="AU105" i="16"/>
  <c r="AU108" i="16"/>
  <c r="AU110" i="16"/>
  <c r="AU114" i="16"/>
  <c r="AU117" i="16"/>
  <c r="AU118" i="16"/>
  <c r="AU119" i="16"/>
  <c r="AU122" i="16"/>
  <c r="AU123" i="16"/>
  <c r="AU126" i="16"/>
  <c r="AU127" i="16"/>
  <c r="AU129" i="16"/>
  <c r="AU131" i="16"/>
  <c r="AU134" i="16"/>
  <c r="AU136" i="16"/>
  <c r="AU139" i="16"/>
  <c r="AU145" i="16"/>
  <c r="AU146" i="16"/>
  <c r="AU150" i="16"/>
  <c r="AU154" i="16"/>
  <c r="AU156" i="16"/>
  <c r="AU161" i="16"/>
  <c r="AU167" i="16"/>
  <c r="AU176" i="16"/>
  <c r="AU179" i="16"/>
  <c r="AU194" i="16"/>
  <c r="AU198" i="16"/>
  <c r="AU201" i="16"/>
  <c r="AU202" i="16"/>
  <c r="AU206" i="16"/>
  <c r="AU207" i="16"/>
  <c r="AU209" i="16"/>
  <c r="AU210" i="16"/>
  <c r="AU211" i="16"/>
  <c r="AU212" i="16"/>
  <c r="AU213" i="16"/>
  <c r="AU217" i="16"/>
  <c r="AU218" i="16"/>
  <c r="AU220" i="16"/>
  <c r="AU229" i="16"/>
  <c r="AU230" i="16"/>
  <c r="AU236" i="16"/>
  <c r="AU239" i="16"/>
  <c r="AU241" i="16"/>
  <c r="AU248" i="16"/>
  <c r="AU249" i="16"/>
  <c r="AU250" i="16"/>
  <c r="AU253" i="16"/>
  <c r="AU254" i="16"/>
  <c r="AU255" i="16"/>
  <c r="AU256" i="16"/>
  <c r="AU269" i="16"/>
  <c r="AU276" i="16"/>
  <c r="AU277" i="16"/>
  <c r="AU279" i="16"/>
  <c r="AU288" i="16"/>
  <c r="AU292" i="16"/>
  <c r="AU293" i="16"/>
  <c r="AU299" i="16"/>
  <c r="AU302" i="16"/>
  <c r="AU303" i="16"/>
  <c r="AU306" i="16"/>
  <c r="AU309" i="16"/>
  <c r="AU313" i="16"/>
  <c r="AU316" i="16"/>
  <c r="AU317" i="16"/>
  <c r="AU321" i="16"/>
  <c r="AU325" i="16"/>
  <c r="AU326" i="16"/>
  <c r="AU333" i="16"/>
  <c r="AU335" i="16"/>
  <c r="AU336" i="16"/>
  <c r="AU340" i="16"/>
  <c r="AU341" i="16"/>
  <c r="AU343" i="16"/>
  <c r="AU351" i="16"/>
  <c r="AU353" i="16"/>
  <c r="AU354" i="16"/>
  <c r="AU358" i="16"/>
  <c r="AU359" i="16"/>
  <c r="AU360" i="16"/>
  <c r="AU361" i="16"/>
  <c r="AU365" i="16"/>
  <c r="AU366" i="16"/>
  <c r="AU367" i="16"/>
  <c r="AU368" i="16"/>
  <c r="AU370" i="16"/>
  <c r="AU373" i="16"/>
  <c r="AU377" i="16"/>
  <c r="AU378" i="16"/>
  <c r="AU379" i="16"/>
  <c r="AU386" i="16"/>
  <c r="AU387" i="16"/>
  <c r="AU388" i="16"/>
  <c r="AU389" i="16"/>
  <c r="AU390" i="16"/>
  <c r="AU392" i="16"/>
  <c r="AU394" i="16"/>
  <c r="AU395" i="16"/>
  <c r="AU396" i="16"/>
  <c r="AU397" i="16"/>
  <c r="AU55" i="16"/>
  <c r="AU44" i="16"/>
  <c r="AU46" i="16"/>
  <c r="AU51" i="16"/>
  <c r="AU16" i="16"/>
  <c r="AU15" i="16"/>
  <c r="ID393" i="16"/>
  <c r="IC393" i="16"/>
  <c r="IB393" i="16"/>
  <c r="ID384" i="16"/>
  <c r="IC384" i="16"/>
  <c r="IB384" i="16"/>
  <c r="ID362" i="16"/>
  <c r="IC362" i="16"/>
  <c r="ID327" i="16"/>
  <c r="IC327" i="16"/>
  <c r="ID318" i="16"/>
  <c r="IC318" i="16"/>
  <c r="IC300" i="16"/>
  <c r="IB300" i="16"/>
  <c r="ID289" i="16"/>
  <c r="IC289" i="16"/>
  <c r="ID279" i="16"/>
  <c r="IC279" i="16"/>
  <c r="ID271" i="16"/>
  <c r="IC271" i="16"/>
  <c r="IC257" i="16"/>
  <c r="ID244" i="16"/>
  <c r="IC244" i="16"/>
  <c r="IC231" i="16"/>
  <c r="ID215" i="16"/>
  <c r="IC215" i="16"/>
  <c r="IB215" i="16"/>
  <c r="ID199" i="16"/>
  <c r="IC199" i="16"/>
  <c r="ID185" i="16"/>
  <c r="IC185" i="16"/>
  <c r="IB185" i="16"/>
  <c r="ID172" i="16"/>
  <c r="IC172" i="16"/>
  <c r="IB172" i="16"/>
  <c r="ID159" i="16"/>
  <c r="IC159" i="16"/>
  <c r="IB159" i="16"/>
  <c r="ID137" i="16"/>
  <c r="IC137" i="16"/>
  <c r="IB137" i="16"/>
  <c r="IC103" i="16"/>
  <c r="ID81" i="16"/>
  <c r="IC81" i="16"/>
  <c r="ID57" i="16"/>
  <c r="IC57" i="16"/>
  <c r="ID52" i="16"/>
  <c r="IC52" i="16"/>
  <c r="ID26" i="16"/>
  <c r="IC26" i="16"/>
  <c r="ID17" i="16"/>
  <c r="IC17" i="16"/>
  <c r="ID13" i="16"/>
  <c r="IC13" i="16"/>
  <c r="ID12" i="16"/>
  <c r="IC12" i="16"/>
  <c r="ID11" i="16"/>
  <c r="IC11" i="16"/>
  <c r="IB11" i="16"/>
  <c r="IE12" i="16" l="1"/>
  <c r="IE393" i="16"/>
  <c r="IB10" i="16"/>
  <c r="IB398" i="16" s="1"/>
  <c r="D71" i="13" s="1"/>
  <c r="AU384" i="16"/>
  <c r="IC10" i="16"/>
  <c r="IC398" i="16" s="1"/>
  <c r="E71" i="13" s="1"/>
  <c r="ID10" i="16"/>
  <c r="ID398" i="16" s="1"/>
  <c r="IE384" i="16"/>
  <c r="DS290" i="16"/>
  <c r="DS160" i="16"/>
  <c r="W385" i="16"/>
  <c r="W319" i="16"/>
  <c r="W290" i="16"/>
  <c r="W245" i="16"/>
  <c r="V98" i="16"/>
  <c r="W99" i="16"/>
  <c r="W27" i="16"/>
  <c r="CY116" i="16"/>
  <c r="CY58" i="16"/>
  <c r="EA186" i="16"/>
  <c r="FC361" i="16"/>
  <c r="DC303" i="16"/>
  <c r="DC304" i="16"/>
  <c r="DC305" i="16"/>
  <c r="DC306" i="16"/>
  <c r="DC307" i="16"/>
  <c r="DC308" i="16"/>
  <c r="DC239" i="16"/>
  <c r="DC240" i="16"/>
  <c r="DC241" i="16"/>
  <c r="DC242" i="16"/>
  <c r="DC238" i="16"/>
  <c r="DC226" i="16"/>
  <c r="DC117" i="16"/>
  <c r="DC118" i="16"/>
  <c r="DC119" i="16"/>
  <c r="DC120" i="16"/>
  <c r="DC122" i="16"/>
  <c r="DC123" i="16"/>
  <c r="FS394" i="16"/>
  <c r="FR393" i="16"/>
  <c r="GY160" i="16"/>
  <c r="GU160" i="16"/>
  <c r="GE338" i="16"/>
  <c r="GE216" i="16"/>
  <c r="BG149" i="16"/>
  <c r="K280" i="16"/>
  <c r="EP384" i="16"/>
  <c r="BS302" i="16"/>
  <c r="AA394" i="16"/>
  <c r="FO273" i="16"/>
  <c r="CM396" i="16"/>
  <c r="CI200" i="16"/>
  <c r="CI14" i="16"/>
  <c r="IE10" i="16" l="1"/>
  <c r="F71" i="13"/>
  <c r="IE398" i="16"/>
  <c r="H71" i="13"/>
  <c r="I71" i="13" s="1"/>
  <c r="BK386" i="16"/>
  <c r="FU12" i="18" l="1"/>
  <c r="FT12" i="18"/>
  <c r="AS12" i="18"/>
  <c r="AT12" i="18"/>
  <c r="AR12" i="18"/>
  <c r="AR11" i="18"/>
  <c r="Z43" i="14"/>
  <c r="AA43" i="14"/>
  <c r="AB43" i="14"/>
  <c r="AC43" i="14"/>
  <c r="AD43" i="14"/>
  <c r="AE43" i="14" s="1"/>
  <c r="Z103" i="14"/>
  <c r="Z104" i="14"/>
  <c r="AA104" i="14"/>
  <c r="AB104" i="14"/>
  <c r="AC104" i="14"/>
  <c r="AD104" i="14"/>
  <c r="AE104" i="14" s="1"/>
  <c r="DP235" i="18"/>
  <c r="CZ235" i="18"/>
  <c r="CZ221" i="18"/>
  <c r="DB221" i="18"/>
  <c r="DA221" i="18"/>
  <c r="E221" i="18" s="1"/>
  <c r="DC221" i="18" l="1"/>
  <c r="AU12" i="18"/>
  <c r="BT235" i="18" l="1"/>
  <c r="BP235" i="18"/>
  <c r="D160" i="13"/>
  <c r="IT230" i="18"/>
  <c r="IS230" i="18"/>
  <c r="IT228" i="18"/>
  <c r="IS228" i="18"/>
  <c r="IT221" i="18"/>
  <c r="IS221" i="18"/>
  <c r="IT216" i="18"/>
  <c r="IS216" i="18"/>
  <c r="IT208" i="18"/>
  <c r="IS208" i="18"/>
  <c r="IT203" i="18"/>
  <c r="IS203" i="18"/>
  <c r="IT199" i="18"/>
  <c r="IS199" i="18"/>
  <c r="IT193" i="18"/>
  <c r="IS193" i="18"/>
  <c r="IT188" i="18"/>
  <c r="IS188" i="18"/>
  <c r="IT185" i="18"/>
  <c r="IS185" i="18"/>
  <c r="IT181" i="18"/>
  <c r="IS181" i="18"/>
  <c r="IT172" i="18"/>
  <c r="IS172" i="18"/>
  <c r="IT166" i="18"/>
  <c r="IS166" i="18"/>
  <c r="IT162" i="18"/>
  <c r="IS162" i="18"/>
  <c r="IT158" i="18"/>
  <c r="IS158" i="18"/>
  <c r="IT144" i="18"/>
  <c r="IS144" i="18"/>
  <c r="IT139" i="18"/>
  <c r="IS139" i="18"/>
  <c r="IT132" i="18"/>
  <c r="IS132" i="18"/>
  <c r="IT128" i="18"/>
  <c r="IS128" i="18"/>
  <c r="IT120" i="18"/>
  <c r="IS120" i="18"/>
  <c r="IT111" i="18"/>
  <c r="IS111" i="18"/>
  <c r="IT107" i="18"/>
  <c r="IS107" i="18"/>
  <c r="IT104" i="18"/>
  <c r="IS104" i="18"/>
  <c r="IT99" i="18"/>
  <c r="IS99" i="18"/>
  <c r="IT92" i="18"/>
  <c r="IS92" i="18"/>
  <c r="IT87" i="18"/>
  <c r="IS87" i="18"/>
  <c r="IT80" i="18"/>
  <c r="IS80" i="18"/>
  <c r="IT75" i="18"/>
  <c r="IS75" i="18"/>
  <c r="IT69" i="18"/>
  <c r="IS69" i="18"/>
  <c r="IT64" i="18"/>
  <c r="IS64" i="18"/>
  <c r="IT59" i="18"/>
  <c r="IS59" i="18"/>
  <c r="IT52" i="18"/>
  <c r="IS52" i="18"/>
  <c r="IT47" i="18"/>
  <c r="IS47" i="18"/>
  <c r="IT38" i="18"/>
  <c r="IS38" i="18"/>
  <c r="IT33" i="18"/>
  <c r="IS33" i="18"/>
  <c r="IT24" i="18"/>
  <c r="IS24" i="18"/>
  <c r="IT19" i="18"/>
  <c r="IS19" i="18"/>
  <c r="IT16" i="18"/>
  <c r="IS16" i="18"/>
  <c r="IT13" i="18"/>
  <c r="IS13" i="18"/>
  <c r="IT12" i="18"/>
  <c r="IS12" i="18"/>
  <c r="IT11" i="18"/>
  <c r="IU11" i="18" s="1"/>
  <c r="IS11" i="18"/>
  <c r="D159" i="13"/>
  <c r="IP230" i="18"/>
  <c r="IO230" i="18"/>
  <c r="IP228" i="18"/>
  <c r="IO228" i="18"/>
  <c r="IP221" i="18"/>
  <c r="IO221" i="18"/>
  <c r="IP216" i="18"/>
  <c r="IO216" i="18"/>
  <c r="IP208" i="18"/>
  <c r="IO208" i="18"/>
  <c r="IP203" i="18"/>
  <c r="IO203" i="18"/>
  <c r="IP199" i="18"/>
  <c r="IO199" i="18"/>
  <c r="IP193" i="18"/>
  <c r="IO193" i="18"/>
  <c r="IP188" i="18"/>
  <c r="IO188" i="18"/>
  <c r="IP185" i="18"/>
  <c r="IO185" i="18"/>
  <c r="IP181" i="18"/>
  <c r="IO181" i="18"/>
  <c r="IP172" i="18"/>
  <c r="IO172" i="18"/>
  <c r="IP166" i="18"/>
  <c r="IO166" i="18"/>
  <c r="IP162" i="18"/>
  <c r="IO162" i="18"/>
  <c r="IP158" i="18"/>
  <c r="IO158" i="18"/>
  <c r="IP144" i="18"/>
  <c r="IO144" i="18"/>
  <c r="IP139" i="18"/>
  <c r="IO139" i="18"/>
  <c r="IP132" i="18"/>
  <c r="IO132" i="18"/>
  <c r="IP128" i="18"/>
  <c r="IO128" i="18"/>
  <c r="IP120" i="18"/>
  <c r="IO120" i="18"/>
  <c r="IP111" i="18"/>
  <c r="IO111" i="18"/>
  <c r="IP107" i="18"/>
  <c r="IO107" i="18"/>
  <c r="IP104" i="18"/>
  <c r="IO104" i="18"/>
  <c r="IP99" i="18"/>
  <c r="IO99" i="18"/>
  <c r="IP92" i="18"/>
  <c r="IO92" i="18"/>
  <c r="IP87" i="18"/>
  <c r="IO87" i="18"/>
  <c r="IP80" i="18"/>
  <c r="IO80" i="18"/>
  <c r="IP75" i="18"/>
  <c r="IO75" i="18"/>
  <c r="IP69" i="18"/>
  <c r="IO69" i="18"/>
  <c r="IP64" i="18"/>
  <c r="IO64" i="18"/>
  <c r="IP59" i="18"/>
  <c r="IO59" i="18"/>
  <c r="IP52" i="18"/>
  <c r="IO52" i="18"/>
  <c r="IP47" i="18"/>
  <c r="IO47" i="18"/>
  <c r="IP38" i="18"/>
  <c r="IO38" i="18"/>
  <c r="IP33" i="18"/>
  <c r="IO33" i="18"/>
  <c r="IP24" i="18"/>
  <c r="IO24" i="18"/>
  <c r="IP19" i="18"/>
  <c r="IO19" i="18"/>
  <c r="IP16" i="18"/>
  <c r="IO16" i="18"/>
  <c r="IP13" i="18"/>
  <c r="IO13" i="18"/>
  <c r="IP12" i="18"/>
  <c r="IO12" i="18"/>
  <c r="IP11" i="18"/>
  <c r="IO11" i="18"/>
  <c r="D158" i="13"/>
  <c r="IL230" i="18"/>
  <c r="IK230" i="18"/>
  <c r="IL228" i="18"/>
  <c r="IK228" i="18"/>
  <c r="IL221" i="18"/>
  <c r="IK221" i="18"/>
  <c r="IL216" i="18"/>
  <c r="IK216" i="18"/>
  <c r="IL208" i="18"/>
  <c r="IK208" i="18"/>
  <c r="IL203" i="18"/>
  <c r="IK203" i="18"/>
  <c r="IL199" i="18"/>
  <c r="IK199" i="18"/>
  <c r="IL193" i="18"/>
  <c r="IK193" i="18"/>
  <c r="IL188" i="18"/>
  <c r="IK188" i="18"/>
  <c r="IL185" i="18"/>
  <c r="IK185" i="18"/>
  <c r="IL181" i="18"/>
  <c r="IK181" i="18"/>
  <c r="IL172" i="18"/>
  <c r="IK172" i="18"/>
  <c r="IL166" i="18"/>
  <c r="IK166" i="18"/>
  <c r="IL162" i="18"/>
  <c r="IK162" i="18"/>
  <c r="IL158" i="18"/>
  <c r="IK158" i="18"/>
  <c r="IL144" i="18"/>
  <c r="IK144" i="18"/>
  <c r="IL139" i="18"/>
  <c r="IK139" i="18"/>
  <c r="IL132" i="18"/>
  <c r="IK132" i="18"/>
  <c r="IL128" i="18"/>
  <c r="IK128" i="18"/>
  <c r="IL120" i="18"/>
  <c r="IK120" i="18"/>
  <c r="IL111" i="18"/>
  <c r="IK111" i="18"/>
  <c r="IL107" i="18"/>
  <c r="IK107" i="18"/>
  <c r="IL104" i="18"/>
  <c r="IK104" i="18"/>
  <c r="IL99" i="18"/>
  <c r="IK99" i="18"/>
  <c r="IL92" i="18"/>
  <c r="IK92" i="18"/>
  <c r="IL87" i="18"/>
  <c r="IK87" i="18"/>
  <c r="IL80" i="18"/>
  <c r="IK80" i="18"/>
  <c r="IL75" i="18"/>
  <c r="IK75" i="18"/>
  <c r="IL69" i="18"/>
  <c r="IK69" i="18"/>
  <c r="IM65" i="18"/>
  <c r="IL64" i="18"/>
  <c r="IK64" i="18"/>
  <c r="IL59" i="18"/>
  <c r="IK59" i="18"/>
  <c r="IL52" i="18"/>
  <c r="IK52" i="18"/>
  <c r="IL47" i="18"/>
  <c r="IK47" i="18"/>
  <c r="IL38" i="18"/>
  <c r="IK38" i="18"/>
  <c r="IL33" i="18"/>
  <c r="IK33" i="18"/>
  <c r="IL24" i="18"/>
  <c r="IK24" i="18"/>
  <c r="IL19" i="18"/>
  <c r="IK19" i="18"/>
  <c r="IL16" i="18"/>
  <c r="IK16" i="18"/>
  <c r="IL13" i="18"/>
  <c r="IK13" i="18"/>
  <c r="IL12" i="18"/>
  <c r="IK12" i="18"/>
  <c r="IL11" i="18"/>
  <c r="IK11" i="18"/>
  <c r="D157" i="13"/>
  <c r="II231" i="18"/>
  <c r="IH230" i="18"/>
  <c r="IG230" i="18"/>
  <c r="IH228" i="18"/>
  <c r="IG228" i="18"/>
  <c r="IH221" i="18"/>
  <c r="IG221" i="18"/>
  <c r="IH216" i="18"/>
  <c r="IG216" i="18"/>
  <c r="IH208" i="18"/>
  <c r="IG208" i="18"/>
  <c r="IH203" i="18"/>
  <c r="IG203" i="18"/>
  <c r="IH199" i="18"/>
  <c r="IG199" i="18"/>
  <c r="IH193" i="18"/>
  <c r="IG193" i="18"/>
  <c r="IH188" i="18"/>
  <c r="IG188" i="18"/>
  <c r="IH185" i="18"/>
  <c r="IG185" i="18"/>
  <c r="IH181" i="18"/>
  <c r="IG181" i="18"/>
  <c r="IH172" i="18"/>
  <c r="IG172" i="18"/>
  <c r="IH166" i="18"/>
  <c r="IG166" i="18"/>
  <c r="IH162" i="18"/>
  <c r="IG162" i="18"/>
  <c r="IH158" i="18"/>
  <c r="IG158" i="18"/>
  <c r="IH144" i="18"/>
  <c r="IG144" i="18"/>
  <c r="IH139" i="18"/>
  <c r="IG139" i="18"/>
  <c r="IH132" i="18"/>
  <c r="IG132" i="18"/>
  <c r="IH128" i="18"/>
  <c r="IG128" i="18"/>
  <c r="IH120" i="18"/>
  <c r="IG120" i="18"/>
  <c r="IH111" i="18"/>
  <c r="IG111" i="18"/>
  <c r="IH107" i="18"/>
  <c r="IG107" i="18"/>
  <c r="IH104" i="18"/>
  <c r="IG104" i="18"/>
  <c r="IH99" i="18"/>
  <c r="IG99" i="18"/>
  <c r="IH92" i="18"/>
  <c r="IG92" i="18"/>
  <c r="IH87" i="18"/>
  <c r="IG87" i="18"/>
  <c r="IH80" i="18"/>
  <c r="IG80" i="18"/>
  <c r="IH75" i="18"/>
  <c r="IG75" i="18"/>
  <c r="IH69" i="18"/>
  <c r="IG69" i="18"/>
  <c r="IH64" i="18"/>
  <c r="IG64" i="18"/>
  <c r="IH59" i="18"/>
  <c r="IG59" i="18"/>
  <c r="IH52" i="18"/>
  <c r="IG52" i="18"/>
  <c r="IH47" i="18"/>
  <c r="IG47" i="18"/>
  <c r="IH38" i="18"/>
  <c r="IG38" i="18"/>
  <c r="IH33" i="18"/>
  <c r="IG33" i="18"/>
  <c r="IH24" i="18"/>
  <c r="IG24" i="18"/>
  <c r="IH19" i="18"/>
  <c r="IG19" i="18"/>
  <c r="IH16" i="18"/>
  <c r="IG16" i="18"/>
  <c r="IH13" i="18"/>
  <c r="IG13" i="18"/>
  <c r="IH12" i="18"/>
  <c r="IG12" i="18"/>
  <c r="IH11" i="18"/>
  <c r="IG11" i="18"/>
  <c r="D156" i="13"/>
  <c r="ID230" i="18"/>
  <c r="IC230" i="18"/>
  <c r="ID228" i="18"/>
  <c r="IC228" i="18"/>
  <c r="ID221" i="18"/>
  <c r="IC221" i="18"/>
  <c r="ID216" i="18"/>
  <c r="IC216" i="18"/>
  <c r="ID208" i="18"/>
  <c r="IC208" i="18"/>
  <c r="ID203" i="18"/>
  <c r="IC203" i="18"/>
  <c r="ID199" i="18"/>
  <c r="IC199" i="18"/>
  <c r="ID193" i="18"/>
  <c r="IC193" i="18"/>
  <c r="ID188" i="18"/>
  <c r="IC188" i="18"/>
  <c r="ID185" i="18"/>
  <c r="IC185" i="18"/>
  <c r="ID181" i="18"/>
  <c r="IC181" i="18"/>
  <c r="ID172" i="18"/>
  <c r="IC172" i="18"/>
  <c r="ID166" i="18"/>
  <c r="IC166" i="18"/>
  <c r="ID162" i="18"/>
  <c r="IC162" i="18"/>
  <c r="ID158" i="18"/>
  <c r="IC158" i="18"/>
  <c r="ID144" i="18"/>
  <c r="IC144" i="18"/>
  <c r="ID139" i="18"/>
  <c r="IC139" i="18"/>
  <c r="ID132" i="18"/>
  <c r="IC132" i="18"/>
  <c r="ID128" i="18"/>
  <c r="IC128" i="18"/>
  <c r="ID120" i="18"/>
  <c r="IC120" i="18"/>
  <c r="ID111" i="18"/>
  <c r="IC111" i="18"/>
  <c r="ID107" i="18"/>
  <c r="IC107" i="18"/>
  <c r="ID104" i="18"/>
  <c r="IC104" i="18"/>
  <c r="ID99" i="18"/>
  <c r="IC99" i="18"/>
  <c r="ID92" i="18"/>
  <c r="IC92" i="18"/>
  <c r="ID87" i="18"/>
  <c r="IC87" i="18"/>
  <c r="ID80" i="18"/>
  <c r="IC80" i="18"/>
  <c r="ID75" i="18"/>
  <c r="IC75" i="18"/>
  <c r="ID69" i="18"/>
  <c r="IC69" i="18"/>
  <c r="IE65" i="18"/>
  <c r="ID64" i="18"/>
  <c r="IC64" i="18"/>
  <c r="ID59" i="18"/>
  <c r="IC59" i="18"/>
  <c r="ID52" i="18"/>
  <c r="IC52" i="18"/>
  <c r="ID47" i="18"/>
  <c r="IC47" i="18"/>
  <c r="ID38" i="18"/>
  <c r="IC38" i="18"/>
  <c r="ID33" i="18"/>
  <c r="IC33" i="18"/>
  <c r="ID24" i="18"/>
  <c r="IC24" i="18"/>
  <c r="ID19" i="18"/>
  <c r="IC19" i="18"/>
  <c r="ID16" i="18"/>
  <c r="IC16" i="18"/>
  <c r="ID13" i="18"/>
  <c r="IC13" i="18"/>
  <c r="ID12" i="18"/>
  <c r="IC12" i="18"/>
  <c r="ID11" i="18"/>
  <c r="IC11" i="18"/>
  <c r="IQ52" i="18" l="1"/>
  <c r="IQ104" i="18"/>
  <c r="IQ120" i="18"/>
  <c r="IQ208" i="18"/>
  <c r="IQ75" i="18"/>
  <c r="IQ216" i="18"/>
  <c r="IM139" i="18"/>
  <c r="IM144" i="18"/>
  <c r="IQ64" i="18"/>
  <c r="IQ107" i="18"/>
  <c r="IQ12" i="18"/>
  <c r="IQ166" i="18"/>
  <c r="IU75" i="18"/>
  <c r="IM64" i="18"/>
  <c r="IH10" i="18"/>
  <c r="IG10" i="18"/>
  <c r="IT10" i="18"/>
  <c r="II230" i="18"/>
  <c r="IK10" i="18"/>
  <c r="IP10" i="18"/>
  <c r="IS10" i="18"/>
  <c r="ID10" i="18"/>
  <c r="IO10" i="18"/>
  <c r="IM11" i="18"/>
  <c r="IL10" i="18"/>
  <c r="IC10" i="18"/>
  <c r="IE11" i="18"/>
  <c r="IK235" i="18" l="1"/>
  <c r="F158" i="13" s="1"/>
  <c r="IT235" i="18"/>
  <c r="H160" i="13" s="1"/>
  <c r="IC235" i="18"/>
  <c r="IO235" i="18"/>
  <c r="F159" i="13" s="1"/>
  <c r="ID235" i="18"/>
  <c r="H156" i="13" s="1"/>
  <c r="IG235" i="18"/>
  <c r="E157" i="13" s="1"/>
  <c r="IS235" i="18"/>
  <c r="F160" i="13" s="1"/>
  <c r="IH235" i="18"/>
  <c r="H157" i="13" s="1"/>
  <c r="IQ10" i="18"/>
  <c r="IM10" i="18"/>
  <c r="IL235" i="18"/>
  <c r="H158" i="13" s="1"/>
  <c r="IP235" i="18"/>
  <c r="E158" i="13"/>
  <c r="IE10" i="18"/>
  <c r="IU10" i="18"/>
  <c r="D155" i="13"/>
  <c r="HZ230" i="18"/>
  <c r="HY230" i="18"/>
  <c r="HZ228" i="18"/>
  <c r="HY228" i="18"/>
  <c r="HZ221" i="18"/>
  <c r="HY221" i="18"/>
  <c r="HZ216" i="18"/>
  <c r="HY216" i="18"/>
  <c r="HZ208" i="18"/>
  <c r="HY208" i="18"/>
  <c r="HZ203" i="18"/>
  <c r="HY203" i="18"/>
  <c r="HZ199" i="18"/>
  <c r="HY199" i="18"/>
  <c r="HZ193" i="18"/>
  <c r="HY193" i="18"/>
  <c r="HZ188" i="18"/>
  <c r="HY188" i="18"/>
  <c r="HZ185" i="18"/>
  <c r="HY185" i="18"/>
  <c r="HZ181" i="18"/>
  <c r="HY181" i="18"/>
  <c r="HZ172" i="18"/>
  <c r="HY172" i="18"/>
  <c r="HZ166" i="18"/>
  <c r="HY166" i="18"/>
  <c r="HZ162" i="18"/>
  <c r="HY162" i="18"/>
  <c r="HZ158" i="18"/>
  <c r="HY158" i="18"/>
  <c r="HZ144" i="18"/>
  <c r="HY144" i="18"/>
  <c r="HZ139" i="18"/>
  <c r="HY139" i="18"/>
  <c r="HZ132" i="18"/>
  <c r="HY132" i="18"/>
  <c r="HZ128" i="18"/>
  <c r="HY128" i="18"/>
  <c r="HZ120" i="18"/>
  <c r="HY120" i="18"/>
  <c r="HZ111" i="18"/>
  <c r="HY111" i="18"/>
  <c r="HZ107" i="18"/>
  <c r="HY107" i="18"/>
  <c r="HZ104" i="18"/>
  <c r="HY104" i="18"/>
  <c r="HZ99" i="18"/>
  <c r="HY99" i="18"/>
  <c r="HZ92" i="18"/>
  <c r="HY92" i="18"/>
  <c r="HZ87" i="18"/>
  <c r="HY87" i="18"/>
  <c r="HZ80" i="18"/>
  <c r="HY80" i="18"/>
  <c r="HZ75" i="18"/>
  <c r="HY75" i="18"/>
  <c r="HZ69" i="18"/>
  <c r="HY69" i="18"/>
  <c r="IA65" i="18"/>
  <c r="HZ64" i="18"/>
  <c r="HY64" i="18"/>
  <c r="HZ59" i="18"/>
  <c r="HY59" i="18"/>
  <c r="HZ52" i="18"/>
  <c r="HY52" i="18"/>
  <c r="HZ47" i="18"/>
  <c r="HY47" i="18"/>
  <c r="HZ38" i="18"/>
  <c r="HY38" i="18"/>
  <c r="HZ33" i="18"/>
  <c r="HY33" i="18"/>
  <c r="HZ24" i="18"/>
  <c r="HY24" i="18"/>
  <c r="HZ19" i="18"/>
  <c r="HY19" i="18"/>
  <c r="HZ16" i="18"/>
  <c r="HY16" i="18"/>
  <c r="HZ13" i="18"/>
  <c r="HY13" i="18"/>
  <c r="HZ12" i="18"/>
  <c r="HY12" i="18"/>
  <c r="HZ11" i="18"/>
  <c r="HY11" i="18"/>
  <c r="D154" i="13"/>
  <c r="HV230" i="18"/>
  <c r="HU230" i="18"/>
  <c r="HV228" i="18"/>
  <c r="HU228" i="18"/>
  <c r="HV221" i="18"/>
  <c r="HU221" i="18"/>
  <c r="HV216" i="18"/>
  <c r="HU216" i="18"/>
  <c r="HV208" i="18"/>
  <c r="HU208" i="18"/>
  <c r="HV203" i="18"/>
  <c r="HU203" i="18"/>
  <c r="HV199" i="18"/>
  <c r="HU199" i="18"/>
  <c r="HV193" i="18"/>
  <c r="HU193" i="18"/>
  <c r="HV188" i="18"/>
  <c r="HU188" i="18"/>
  <c r="HV185" i="18"/>
  <c r="HU185" i="18"/>
  <c r="HV181" i="18"/>
  <c r="HU181" i="18"/>
  <c r="HV172" i="18"/>
  <c r="HU172" i="18"/>
  <c r="HV166" i="18"/>
  <c r="HU166" i="18"/>
  <c r="HV162" i="18"/>
  <c r="HU162" i="18"/>
  <c r="HV158" i="18"/>
  <c r="HU158" i="18"/>
  <c r="HV144" i="18"/>
  <c r="HU144" i="18"/>
  <c r="HV139" i="18"/>
  <c r="HU139" i="18"/>
  <c r="HV132" i="18"/>
  <c r="HU132" i="18"/>
  <c r="HV128" i="18"/>
  <c r="HU128" i="18"/>
  <c r="HV120" i="18"/>
  <c r="HU120" i="18"/>
  <c r="HV111" i="18"/>
  <c r="HU111" i="18"/>
  <c r="HV107" i="18"/>
  <c r="HU107" i="18"/>
  <c r="HV104" i="18"/>
  <c r="HU104" i="18"/>
  <c r="HV99" i="18"/>
  <c r="HU99" i="18"/>
  <c r="HV92" i="18"/>
  <c r="HU92" i="18"/>
  <c r="HV87" i="18"/>
  <c r="HU87" i="18"/>
  <c r="HV80" i="18"/>
  <c r="HU80" i="18"/>
  <c r="HV75" i="18"/>
  <c r="HU75" i="18"/>
  <c r="HV69" i="18"/>
  <c r="HU69" i="18"/>
  <c r="HW65" i="18"/>
  <c r="HV64" i="18"/>
  <c r="HU64" i="18"/>
  <c r="HV59" i="18"/>
  <c r="HU59" i="18"/>
  <c r="HV52" i="18"/>
  <c r="HU52" i="18"/>
  <c r="HV47" i="18"/>
  <c r="HU47" i="18"/>
  <c r="HV38" i="18"/>
  <c r="HU38" i="18"/>
  <c r="HV33" i="18"/>
  <c r="HU33" i="18"/>
  <c r="HV24" i="18"/>
  <c r="HU24" i="18"/>
  <c r="HV19" i="18"/>
  <c r="HU19" i="18"/>
  <c r="HV16" i="18"/>
  <c r="HU16" i="18"/>
  <c r="HV13" i="18"/>
  <c r="HU13" i="18"/>
  <c r="HV12" i="18"/>
  <c r="HU12" i="18"/>
  <c r="HV11" i="18"/>
  <c r="HU11" i="18"/>
  <c r="D153" i="13"/>
  <c r="HR230" i="18"/>
  <c r="HQ230" i="18"/>
  <c r="HR228" i="18"/>
  <c r="HQ228" i="18"/>
  <c r="HR221" i="18"/>
  <c r="HQ221" i="18"/>
  <c r="HR216" i="18"/>
  <c r="HQ216" i="18"/>
  <c r="HR208" i="18"/>
  <c r="HQ208" i="18"/>
  <c r="HR203" i="18"/>
  <c r="HQ203" i="18"/>
  <c r="HR199" i="18"/>
  <c r="HQ199" i="18"/>
  <c r="HR193" i="18"/>
  <c r="HQ193" i="18"/>
  <c r="HR188" i="18"/>
  <c r="HQ188" i="18"/>
  <c r="HR185" i="18"/>
  <c r="HQ185" i="18"/>
  <c r="HR181" i="18"/>
  <c r="HQ181" i="18"/>
  <c r="HR172" i="18"/>
  <c r="HQ172" i="18"/>
  <c r="HR166" i="18"/>
  <c r="HQ166" i="18"/>
  <c r="HR162" i="18"/>
  <c r="HQ162" i="18"/>
  <c r="HR158" i="18"/>
  <c r="HQ158" i="18"/>
  <c r="HR144" i="18"/>
  <c r="HQ144" i="18"/>
  <c r="HR139" i="18"/>
  <c r="HQ139" i="18"/>
  <c r="HR132" i="18"/>
  <c r="HQ132" i="18"/>
  <c r="HR128" i="18"/>
  <c r="HQ128" i="18"/>
  <c r="HR120" i="18"/>
  <c r="HQ120" i="18"/>
  <c r="HR111" i="18"/>
  <c r="HQ111" i="18"/>
  <c r="HR107" i="18"/>
  <c r="HQ107" i="18"/>
  <c r="HR104" i="18"/>
  <c r="HQ104" i="18"/>
  <c r="HR99" i="18"/>
  <c r="HQ99" i="18"/>
  <c r="HR92" i="18"/>
  <c r="HQ92" i="18"/>
  <c r="HR87" i="18"/>
  <c r="HQ87" i="18"/>
  <c r="HR80" i="18"/>
  <c r="HQ80" i="18"/>
  <c r="HR75" i="18"/>
  <c r="HQ75" i="18"/>
  <c r="HR69" i="18"/>
  <c r="HQ69" i="18"/>
  <c r="HS65" i="18"/>
  <c r="HR64" i="18"/>
  <c r="HQ64" i="18"/>
  <c r="HR59" i="18"/>
  <c r="HQ59" i="18"/>
  <c r="HR52" i="18"/>
  <c r="HQ52" i="18"/>
  <c r="HR47" i="18"/>
  <c r="HQ47" i="18"/>
  <c r="HR38" i="18"/>
  <c r="HQ38" i="18"/>
  <c r="HR33" i="18"/>
  <c r="HQ33" i="18"/>
  <c r="HR24" i="18"/>
  <c r="HQ24" i="18"/>
  <c r="HR19" i="18"/>
  <c r="HQ19" i="18"/>
  <c r="HR16" i="18"/>
  <c r="HQ16" i="18"/>
  <c r="HR13" i="18"/>
  <c r="HQ13" i="18"/>
  <c r="HR12" i="18"/>
  <c r="HQ12" i="18"/>
  <c r="HR11" i="18"/>
  <c r="HQ11" i="18"/>
  <c r="D152" i="13"/>
  <c r="HN230" i="18"/>
  <c r="HM230" i="18"/>
  <c r="HN228" i="18"/>
  <c r="HM228" i="18"/>
  <c r="HN221" i="18"/>
  <c r="HM221" i="18"/>
  <c r="HN216" i="18"/>
  <c r="HM216" i="18"/>
  <c r="HN208" i="18"/>
  <c r="HM208" i="18"/>
  <c r="HN203" i="18"/>
  <c r="HM203" i="18"/>
  <c r="HN199" i="18"/>
  <c r="HM199" i="18"/>
  <c r="HN193" i="18"/>
  <c r="HM193" i="18"/>
  <c r="HN188" i="18"/>
  <c r="HM188" i="18"/>
  <c r="HN185" i="18"/>
  <c r="HM185" i="18"/>
  <c r="HN181" i="18"/>
  <c r="HM181" i="18"/>
  <c r="HN172" i="18"/>
  <c r="HM172" i="18"/>
  <c r="HN166" i="18"/>
  <c r="HM166" i="18"/>
  <c r="HN162" i="18"/>
  <c r="HM162" i="18"/>
  <c r="HN158" i="18"/>
  <c r="HM158" i="18"/>
  <c r="HO145" i="18"/>
  <c r="HN144" i="18"/>
  <c r="HM144" i="18"/>
  <c r="HO140" i="18"/>
  <c r="HN139" i="18"/>
  <c r="HM139" i="18"/>
  <c r="HN132" i="18"/>
  <c r="HM132" i="18"/>
  <c r="HN128" i="18"/>
  <c r="HM128" i="18"/>
  <c r="HN120" i="18"/>
  <c r="HM120" i="18"/>
  <c r="HN111" i="18"/>
  <c r="HM111" i="18"/>
  <c r="HN107" i="18"/>
  <c r="HM107" i="18"/>
  <c r="HN104" i="18"/>
  <c r="HM104" i="18"/>
  <c r="HN99" i="18"/>
  <c r="HM99" i="18"/>
  <c r="HN92" i="18"/>
  <c r="HM92" i="18"/>
  <c r="HN87" i="18"/>
  <c r="HM87" i="18"/>
  <c r="HN80" i="18"/>
  <c r="HM80" i="18"/>
  <c r="HN75" i="18"/>
  <c r="HM75" i="18"/>
  <c r="HN69" i="18"/>
  <c r="HM69" i="18"/>
  <c r="HO65" i="18"/>
  <c r="HN64" i="18"/>
  <c r="HO64" i="18" s="1"/>
  <c r="HM64" i="18"/>
  <c r="HN59" i="18"/>
  <c r="HM59" i="18"/>
  <c r="HN52" i="18"/>
  <c r="HM52" i="18"/>
  <c r="HN47" i="18"/>
  <c r="HM47" i="18"/>
  <c r="HN38" i="18"/>
  <c r="HM38" i="18"/>
  <c r="HN33" i="18"/>
  <c r="HM33" i="18"/>
  <c r="HN24" i="18"/>
  <c r="HM24" i="18"/>
  <c r="HN19" i="18"/>
  <c r="HM19" i="18"/>
  <c r="HN16" i="18"/>
  <c r="HM16" i="18"/>
  <c r="HN13" i="18"/>
  <c r="HM13" i="18"/>
  <c r="HN12" i="18"/>
  <c r="HM12" i="18"/>
  <c r="HN11" i="18"/>
  <c r="HM11" i="18"/>
  <c r="D151" i="13"/>
  <c r="HS64" i="18" l="1"/>
  <c r="HW64" i="18"/>
  <c r="IA64" i="18"/>
  <c r="IA144" i="18"/>
  <c r="IA139" i="18"/>
  <c r="F157" i="13"/>
  <c r="II235" i="18"/>
  <c r="IE235" i="18"/>
  <c r="E156" i="13"/>
  <c r="I156" i="13" s="1"/>
  <c r="F156" i="13"/>
  <c r="E160" i="13"/>
  <c r="I160" i="13" s="1"/>
  <c r="IU235" i="18"/>
  <c r="E159" i="13"/>
  <c r="IQ235" i="18"/>
  <c r="I157" i="13"/>
  <c r="IM235" i="18"/>
  <c r="H159" i="13"/>
  <c r="HU10" i="18"/>
  <c r="HN10" i="18"/>
  <c r="HZ10" i="18"/>
  <c r="HZ235" i="18" s="1"/>
  <c r="HR10" i="18"/>
  <c r="HV10" i="18"/>
  <c r="I158" i="13"/>
  <c r="HQ10" i="18"/>
  <c r="HO144" i="18"/>
  <c r="HY10" i="18"/>
  <c r="IA11" i="18"/>
  <c r="HW11" i="18"/>
  <c r="HS11" i="18"/>
  <c r="HO139" i="18"/>
  <c r="HO11" i="18"/>
  <c r="HM10" i="18"/>
  <c r="HK233" i="18"/>
  <c r="HJ230" i="18"/>
  <c r="HI230" i="18"/>
  <c r="HJ228" i="18"/>
  <c r="HI228" i="18"/>
  <c r="HK222" i="18"/>
  <c r="HJ221" i="18"/>
  <c r="HI221" i="18"/>
  <c r="HK217" i="18"/>
  <c r="HJ216" i="18"/>
  <c r="HI216" i="18"/>
  <c r="HK209" i="18"/>
  <c r="HJ208" i="18"/>
  <c r="HI208" i="18"/>
  <c r="HJ203" i="18"/>
  <c r="HI203" i="18"/>
  <c r="HK200" i="18"/>
  <c r="HJ199" i="18"/>
  <c r="HI199" i="18"/>
  <c r="HK194" i="18"/>
  <c r="HJ193" i="18"/>
  <c r="HI193" i="18"/>
  <c r="HJ188" i="18"/>
  <c r="HI188" i="18"/>
  <c r="HK186" i="18"/>
  <c r="HJ185" i="18"/>
  <c r="HI185" i="18"/>
  <c r="HK182" i="18"/>
  <c r="HJ181" i="18"/>
  <c r="HI181" i="18"/>
  <c r="HK173" i="18"/>
  <c r="HJ172" i="18"/>
  <c r="HI172" i="18"/>
  <c r="HK167" i="18"/>
  <c r="HJ166" i="18"/>
  <c r="HI166" i="18"/>
  <c r="HK163" i="18"/>
  <c r="HJ162" i="18"/>
  <c r="HI162" i="18"/>
  <c r="HK159" i="18"/>
  <c r="HJ158" i="18"/>
  <c r="HI158" i="18"/>
  <c r="HK145" i="18"/>
  <c r="HJ144" i="18"/>
  <c r="HI144" i="18"/>
  <c r="HK140" i="18"/>
  <c r="HJ139" i="18"/>
  <c r="HI139" i="18"/>
  <c r="HK133" i="18"/>
  <c r="HJ132" i="18"/>
  <c r="HI132" i="18"/>
  <c r="HJ128" i="18"/>
  <c r="HI128" i="18"/>
  <c r="HK121" i="18"/>
  <c r="HJ120" i="18"/>
  <c r="HI120" i="18"/>
  <c r="HK112" i="18"/>
  <c r="HJ111" i="18"/>
  <c r="HI111" i="18"/>
  <c r="HK108" i="18"/>
  <c r="HJ107" i="18"/>
  <c r="HI107" i="18"/>
  <c r="HK105" i="18"/>
  <c r="HJ104" i="18"/>
  <c r="HI104" i="18"/>
  <c r="HK100" i="18"/>
  <c r="HJ99" i="18"/>
  <c r="HI99" i="18"/>
  <c r="HK93" i="18"/>
  <c r="HJ92" i="18"/>
  <c r="HI92" i="18"/>
  <c r="HK88" i="18"/>
  <c r="HJ87" i="18"/>
  <c r="HI87" i="18"/>
  <c r="HK81" i="18"/>
  <c r="HJ80" i="18"/>
  <c r="HI80" i="18"/>
  <c r="HJ75" i="18"/>
  <c r="HI75" i="18"/>
  <c r="HK70" i="18"/>
  <c r="HJ69" i="18"/>
  <c r="HI69" i="18"/>
  <c r="HK65" i="18"/>
  <c r="HJ64" i="18"/>
  <c r="HI64" i="18"/>
  <c r="HJ59" i="18"/>
  <c r="HI59" i="18"/>
  <c r="HK53" i="18"/>
  <c r="HJ52" i="18"/>
  <c r="HI52" i="18"/>
  <c r="HK48" i="18"/>
  <c r="HJ47" i="18"/>
  <c r="HI47" i="18"/>
  <c r="HK39" i="18"/>
  <c r="HJ38" i="18"/>
  <c r="HI38" i="18"/>
  <c r="HK34" i="18"/>
  <c r="HJ33" i="18"/>
  <c r="HI33" i="18"/>
  <c r="HK25" i="18"/>
  <c r="HJ24" i="18"/>
  <c r="HI24" i="18"/>
  <c r="HK20" i="18"/>
  <c r="HJ19" i="18"/>
  <c r="HI19" i="18"/>
  <c r="HK17" i="18"/>
  <c r="HJ16" i="18"/>
  <c r="HI16" i="18"/>
  <c r="HK14" i="18"/>
  <c r="HJ13" i="18"/>
  <c r="HI13" i="18"/>
  <c r="HJ12" i="18"/>
  <c r="HI12" i="18"/>
  <c r="HJ11" i="18"/>
  <c r="HI11" i="18"/>
  <c r="HE193" i="18"/>
  <c r="HC159" i="18"/>
  <c r="HC34" i="18"/>
  <c r="D150" i="13"/>
  <c r="D149" i="13"/>
  <c r="HF230" i="18"/>
  <c r="HE230" i="18"/>
  <c r="HF228" i="18"/>
  <c r="HE228" i="18"/>
  <c r="HF221" i="18"/>
  <c r="HE221" i="18"/>
  <c r="HF216" i="18"/>
  <c r="HE216" i="18"/>
  <c r="HF208" i="18"/>
  <c r="HE208" i="18"/>
  <c r="HF203" i="18"/>
  <c r="HE203" i="18"/>
  <c r="HF199" i="18"/>
  <c r="HE199" i="18"/>
  <c r="HF193" i="18"/>
  <c r="HF188" i="18"/>
  <c r="HE188" i="18"/>
  <c r="HF185" i="18"/>
  <c r="HE185" i="18"/>
  <c r="HF181" i="18"/>
  <c r="HE181" i="18"/>
  <c r="HF172" i="18"/>
  <c r="HE172" i="18"/>
  <c r="HF166" i="18"/>
  <c r="HE166" i="18"/>
  <c r="HF162" i="18"/>
  <c r="HE162" i="18"/>
  <c r="HF158" i="18"/>
  <c r="HE158" i="18"/>
  <c r="HF144" i="18"/>
  <c r="HE144" i="18"/>
  <c r="HF139" i="18"/>
  <c r="HE139" i="18"/>
  <c r="HF132" i="18"/>
  <c r="HE132" i="18"/>
  <c r="HF128" i="18"/>
  <c r="HE128" i="18"/>
  <c r="HF120" i="18"/>
  <c r="HE120" i="18"/>
  <c r="HF111" i="18"/>
  <c r="HE111" i="18"/>
  <c r="HF107" i="18"/>
  <c r="HE107" i="18"/>
  <c r="HF104" i="18"/>
  <c r="HE104" i="18"/>
  <c r="HF99" i="18"/>
  <c r="HE99" i="18"/>
  <c r="HF92" i="18"/>
  <c r="HE92" i="18"/>
  <c r="HF87" i="18"/>
  <c r="HE87" i="18"/>
  <c r="HF80" i="18"/>
  <c r="HE80" i="18"/>
  <c r="HF75" i="18"/>
  <c r="HE75" i="18"/>
  <c r="HF69" i="18"/>
  <c r="HE69" i="18"/>
  <c r="HF64" i="18"/>
  <c r="HE64" i="18"/>
  <c r="HF59" i="18"/>
  <c r="HE59" i="18"/>
  <c r="HF52" i="18"/>
  <c r="HE52" i="18"/>
  <c r="HF47" i="18"/>
  <c r="HE47" i="18"/>
  <c r="HF38" i="18"/>
  <c r="HE38" i="18"/>
  <c r="HF33" i="18"/>
  <c r="HE33" i="18"/>
  <c r="HF24" i="18"/>
  <c r="HE24" i="18"/>
  <c r="HF19" i="18"/>
  <c r="HE19" i="18"/>
  <c r="HF16" i="18"/>
  <c r="HE16" i="18"/>
  <c r="HF13" i="18"/>
  <c r="HE13" i="18"/>
  <c r="HF12" i="18"/>
  <c r="HE12" i="18"/>
  <c r="HF11" i="18"/>
  <c r="HE11" i="18"/>
  <c r="HB230" i="18"/>
  <c r="HA230" i="18"/>
  <c r="HB228" i="18"/>
  <c r="HA228" i="18"/>
  <c r="HB221" i="18"/>
  <c r="HA221" i="18"/>
  <c r="HB216" i="18"/>
  <c r="HA216" i="18"/>
  <c r="HB208" i="18"/>
  <c r="HA208" i="18"/>
  <c r="HB203" i="18"/>
  <c r="HA203" i="18"/>
  <c r="HB199" i="18"/>
  <c r="HA199" i="18"/>
  <c r="HB193" i="18"/>
  <c r="HA193" i="18"/>
  <c r="HB188" i="18"/>
  <c r="HA188" i="18"/>
  <c r="HB185" i="18"/>
  <c r="HA185" i="18"/>
  <c r="HB181" i="18"/>
  <c r="HA181" i="18"/>
  <c r="HB172" i="18"/>
  <c r="HA172" i="18"/>
  <c r="HB166" i="18"/>
  <c r="HA166" i="18"/>
  <c r="HB162" i="18"/>
  <c r="HA162" i="18"/>
  <c r="HB158" i="18"/>
  <c r="HA158" i="18"/>
  <c r="HB144" i="18"/>
  <c r="HA144" i="18"/>
  <c r="HB139" i="18"/>
  <c r="HA139" i="18"/>
  <c r="HB132" i="18"/>
  <c r="HA132" i="18"/>
  <c r="HB128" i="18"/>
  <c r="HA128" i="18"/>
  <c r="HB120" i="18"/>
  <c r="HA120" i="18"/>
  <c r="HB111" i="18"/>
  <c r="HA111" i="18"/>
  <c r="HB107" i="18"/>
  <c r="HA107" i="18"/>
  <c r="HB104" i="18"/>
  <c r="HA104" i="18"/>
  <c r="HB99" i="18"/>
  <c r="HA99" i="18"/>
  <c r="HB92" i="18"/>
  <c r="HA92" i="18"/>
  <c r="HB87" i="18"/>
  <c r="HA87" i="18"/>
  <c r="HB80" i="18"/>
  <c r="HA80" i="18"/>
  <c r="HB75" i="18"/>
  <c r="HA75" i="18"/>
  <c r="HB69" i="18"/>
  <c r="HA69" i="18"/>
  <c r="HB64" i="18"/>
  <c r="HA64" i="18"/>
  <c r="HB59" i="18"/>
  <c r="HA59" i="18"/>
  <c r="HB47" i="18"/>
  <c r="HA47" i="18"/>
  <c r="HB38" i="18"/>
  <c r="HA38" i="18"/>
  <c r="HB33" i="18"/>
  <c r="HA33" i="18"/>
  <c r="HB24" i="18"/>
  <c r="HA24" i="18"/>
  <c r="HB19" i="18"/>
  <c r="HA19" i="18"/>
  <c r="HB16" i="18"/>
  <c r="HA16" i="18"/>
  <c r="HB13" i="18"/>
  <c r="HA13" i="18"/>
  <c r="HB12" i="18"/>
  <c r="HA12" i="18"/>
  <c r="HB11" i="18"/>
  <c r="HA11" i="18"/>
  <c r="D148" i="13"/>
  <c r="GX230" i="18"/>
  <c r="GW230" i="18"/>
  <c r="GX228" i="18"/>
  <c r="GW228" i="18"/>
  <c r="GX221" i="18"/>
  <c r="GW221" i="18"/>
  <c r="GX216" i="18"/>
  <c r="GW216" i="18"/>
  <c r="GX208" i="18"/>
  <c r="GW208" i="18"/>
  <c r="GX203" i="18"/>
  <c r="GW203" i="18"/>
  <c r="GX199" i="18"/>
  <c r="GW199" i="18"/>
  <c r="GY194" i="18"/>
  <c r="GX193" i="18"/>
  <c r="GW193" i="18"/>
  <c r="GX188" i="18"/>
  <c r="GW188" i="18"/>
  <c r="GX185" i="18"/>
  <c r="GW185" i="18"/>
  <c r="GX181" i="18"/>
  <c r="GW181" i="18"/>
  <c r="GX172" i="18"/>
  <c r="GW172" i="18"/>
  <c r="GX166" i="18"/>
  <c r="GW166" i="18"/>
  <c r="GX162" i="18"/>
  <c r="GW162" i="18"/>
  <c r="GX158" i="18"/>
  <c r="GW158" i="18"/>
  <c r="GX144" i="18"/>
  <c r="GW144" i="18"/>
  <c r="GX139" i="18"/>
  <c r="GW139" i="18"/>
  <c r="GX132" i="18"/>
  <c r="GW132" i="18"/>
  <c r="GX128" i="18"/>
  <c r="GW128" i="18"/>
  <c r="GX120" i="18"/>
  <c r="GW120" i="18"/>
  <c r="GX111" i="18"/>
  <c r="GW111" i="18"/>
  <c r="GX107" i="18"/>
  <c r="GW107" i="18"/>
  <c r="GX104" i="18"/>
  <c r="GW104" i="18"/>
  <c r="GX99" i="18"/>
  <c r="GW99" i="18"/>
  <c r="GX92" i="18"/>
  <c r="GW92" i="18"/>
  <c r="GX87" i="18"/>
  <c r="GW87" i="18"/>
  <c r="GY81" i="18"/>
  <c r="GX80" i="18"/>
  <c r="GW80" i="18"/>
  <c r="GX75" i="18"/>
  <c r="GW75" i="18"/>
  <c r="GX69" i="18"/>
  <c r="GW69" i="18"/>
  <c r="GX64" i="18"/>
  <c r="GW64" i="18"/>
  <c r="GX59" i="18"/>
  <c r="GW59" i="18"/>
  <c r="GY53" i="18"/>
  <c r="GX52" i="18"/>
  <c r="GW52" i="18"/>
  <c r="GX47" i="18"/>
  <c r="GW47" i="18"/>
  <c r="GY39" i="18"/>
  <c r="GX38" i="18"/>
  <c r="GW38" i="18"/>
  <c r="GX33" i="18"/>
  <c r="GW33" i="18"/>
  <c r="GX24" i="18"/>
  <c r="GW24" i="18"/>
  <c r="GX19" i="18"/>
  <c r="GW19" i="18"/>
  <c r="GX16" i="18"/>
  <c r="GW16" i="18"/>
  <c r="GX13" i="18"/>
  <c r="GW13" i="18"/>
  <c r="GX12" i="18"/>
  <c r="GW12" i="18"/>
  <c r="GX11" i="18"/>
  <c r="GW11" i="18"/>
  <c r="D147" i="13"/>
  <c r="GT230" i="18"/>
  <c r="GS230" i="18"/>
  <c r="GT228" i="18"/>
  <c r="GS228" i="18"/>
  <c r="GT221" i="18"/>
  <c r="GS221" i="18"/>
  <c r="GT216" i="18"/>
  <c r="GS216" i="18"/>
  <c r="GT208" i="18"/>
  <c r="GS208" i="18"/>
  <c r="GT203" i="18"/>
  <c r="GS203" i="18"/>
  <c r="GT199" i="18"/>
  <c r="GS199" i="18"/>
  <c r="GU194" i="18"/>
  <c r="GT193" i="18"/>
  <c r="GS193" i="18"/>
  <c r="GT188" i="18"/>
  <c r="GS188" i="18"/>
  <c r="GT185" i="18"/>
  <c r="GS185" i="18"/>
  <c r="GT181" i="18"/>
  <c r="GS181" i="18"/>
  <c r="GT172" i="18"/>
  <c r="GS172" i="18"/>
  <c r="GT166" i="18"/>
  <c r="GS166" i="18"/>
  <c r="GT162" i="18"/>
  <c r="GS162" i="18"/>
  <c r="GT158" i="18"/>
  <c r="GS158" i="18"/>
  <c r="GT144" i="18"/>
  <c r="GS144" i="18"/>
  <c r="GT139" i="18"/>
  <c r="GS139" i="18"/>
  <c r="GT132" i="18"/>
  <c r="GS132" i="18"/>
  <c r="GT128" i="18"/>
  <c r="GS128" i="18"/>
  <c r="GT120" i="18"/>
  <c r="GS120" i="18"/>
  <c r="GT111" i="18"/>
  <c r="GS111" i="18"/>
  <c r="GT107" i="18"/>
  <c r="GS107" i="18"/>
  <c r="GT104" i="18"/>
  <c r="GS104" i="18"/>
  <c r="GT99" i="18"/>
  <c r="GS99" i="18"/>
  <c r="GT92" i="18"/>
  <c r="GS92" i="18"/>
  <c r="GT87" i="18"/>
  <c r="GS87" i="18"/>
  <c r="GU81" i="18"/>
  <c r="GT80" i="18"/>
  <c r="GS80" i="18"/>
  <c r="GT75" i="18"/>
  <c r="GS75" i="18"/>
  <c r="GT69" i="18"/>
  <c r="GS69" i="18"/>
  <c r="GT64" i="18"/>
  <c r="GS64" i="18"/>
  <c r="GT59" i="18"/>
  <c r="GS59" i="18"/>
  <c r="GU53" i="18"/>
  <c r="GT52" i="18"/>
  <c r="GS52" i="18"/>
  <c r="GT47" i="18"/>
  <c r="GS47" i="18"/>
  <c r="GU39" i="18"/>
  <c r="GT38" i="18"/>
  <c r="GS38" i="18"/>
  <c r="GT33" i="18"/>
  <c r="GS33" i="18"/>
  <c r="GT24" i="18"/>
  <c r="GS24" i="18"/>
  <c r="GT19" i="18"/>
  <c r="GS19" i="18"/>
  <c r="GT16" i="18"/>
  <c r="GS16" i="18"/>
  <c r="GT13" i="18"/>
  <c r="GS13" i="18"/>
  <c r="GT12" i="18"/>
  <c r="GS12" i="18"/>
  <c r="GT11" i="18"/>
  <c r="GS11" i="18"/>
  <c r="HG158" i="18" l="1"/>
  <c r="HG33" i="18"/>
  <c r="I159" i="13"/>
  <c r="HV235" i="18"/>
  <c r="HQ235" i="18"/>
  <c r="E153" i="13" s="1"/>
  <c r="HR235" i="18"/>
  <c r="H153" i="13" s="1"/>
  <c r="HM235" i="18"/>
  <c r="F152" i="13" s="1"/>
  <c r="HN235" i="18"/>
  <c r="H152" i="13" s="1"/>
  <c r="HY235" i="18"/>
  <c r="HU235" i="18"/>
  <c r="HK111" i="18"/>
  <c r="HW10" i="18"/>
  <c r="HK216" i="18"/>
  <c r="HC158" i="18"/>
  <c r="HK69" i="18"/>
  <c r="HS10" i="18"/>
  <c r="GU193" i="18"/>
  <c r="HK104" i="18"/>
  <c r="HK181" i="18"/>
  <c r="HK221" i="18"/>
  <c r="HK16" i="18"/>
  <c r="HK24" i="18"/>
  <c r="HK38" i="18"/>
  <c r="HC33" i="18"/>
  <c r="HK107" i="18"/>
  <c r="IA10" i="18"/>
  <c r="HK13" i="18"/>
  <c r="HK47" i="18"/>
  <c r="H155" i="13"/>
  <c r="GU52" i="18"/>
  <c r="HK139" i="18"/>
  <c r="HK208" i="18"/>
  <c r="HK120" i="18"/>
  <c r="HK132" i="18"/>
  <c r="HK144" i="18"/>
  <c r="HK33" i="18"/>
  <c r="HK80" i="18"/>
  <c r="HK185" i="18"/>
  <c r="HO10" i="18"/>
  <c r="HK230" i="18"/>
  <c r="HK199" i="18"/>
  <c r="HK193" i="18"/>
  <c r="HK172" i="18"/>
  <c r="HK166" i="18"/>
  <c r="HK162" i="18"/>
  <c r="HK158" i="18"/>
  <c r="HK99" i="18"/>
  <c r="HK92" i="18"/>
  <c r="HK87" i="18"/>
  <c r="HK64" i="18"/>
  <c r="HK52" i="18"/>
  <c r="HJ10" i="18"/>
  <c r="HK11" i="18"/>
  <c r="HK19" i="18"/>
  <c r="HI10" i="18"/>
  <c r="HF10" i="18"/>
  <c r="HE10" i="18"/>
  <c r="HG11" i="18"/>
  <c r="HA10" i="18"/>
  <c r="HB10" i="18"/>
  <c r="HC11" i="18"/>
  <c r="GY193" i="18"/>
  <c r="GY80" i="18"/>
  <c r="GY11" i="18"/>
  <c r="GY52" i="18"/>
  <c r="GY38" i="18"/>
  <c r="GW10" i="18"/>
  <c r="GX10" i="18"/>
  <c r="GU80" i="18"/>
  <c r="GU38" i="18"/>
  <c r="GS10" i="18"/>
  <c r="GU11" i="18"/>
  <c r="GT10" i="18"/>
  <c r="HW235" i="18" l="1"/>
  <c r="F153" i="13"/>
  <c r="H154" i="13"/>
  <c r="E152" i="13"/>
  <c r="I152" i="13" s="1"/>
  <c r="HO235" i="18"/>
  <c r="I153" i="13"/>
  <c r="E155" i="13"/>
  <c r="I155" i="13" s="1"/>
  <c r="GX235" i="18"/>
  <c r="HI235" i="18"/>
  <c r="HB235" i="18"/>
  <c r="H149" i="13" s="1"/>
  <c r="HA235" i="18"/>
  <c r="F149" i="13" s="1"/>
  <c r="HF235" i="18"/>
  <c r="GW235" i="18"/>
  <c r="E148" i="13" s="1"/>
  <c r="GS235" i="18"/>
  <c r="F147" i="13" s="1"/>
  <c r="F155" i="13"/>
  <c r="HJ235" i="18"/>
  <c r="H151" i="13" s="1"/>
  <c r="HS235" i="18"/>
  <c r="F154" i="13"/>
  <c r="E154" i="13"/>
  <c r="HE235" i="18"/>
  <c r="E150" i="13" s="1"/>
  <c r="IA235" i="18"/>
  <c r="HG10" i="18"/>
  <c r="HK10" i="18"/>
  <c r="H150" i="13"/>
  <c r="HC10" i="18"/>
  <c r="GY10" i="18"/>
  <c r="GU10" i="18"/>
  <c r="GT235" i="18"/>
  <c r="AM233" i="18"/>
  <c r="AM232" i="18"/>
  <c r="AM231" i="18"/>
  <c r="AL230" i="18"/>
  <c r="AK230" i="18"/>
  <c r="AM229" i="18"/>
  <c r="AL228" i="18"/>
  <c r="AK228" i="18"/>
  <c r="AM222" i="18"/>
  <c r="AL221" i="18"/>
  <c r="AK221" i="18"/>
  <c r="AM217" i="18"/>
  <c r="AL216" i="18"/>
  <c r="AK216" i="18"/>
  <c r="AM209" i="18"/>
  <c r="AL208" i="18"/>
  <c r="AK208" i="18"/>
  <c r="AM204" i="18"/>
  <c r="AL203" i="18"/>
  <c r="AK203" i="18"/>
  <c r="AM200" i="18"/>
  <c r="AL199" i="18"/>
  <c r="AK199" i="18"/>
  <c r="AM194" i="18"/>
  <c r="AL193" i="18"/>
  <c r="AK193" i="18"/>
  <c r="AM189" i="18"/>
  <c r="AL188" i="18"/>
  <c r="AK188" i="18"/>
  <c r="AM186" i="18"/>
  <c r="AL185" i="18"/>
  <c r="AK185" i="18"/>
  <c r="AM182" i="18"/>
  <c r="AL181" i="18"/>
  <c r="AK181" i="18"/>
  <c r="AM173" i="18"/>
  <c r="AL172" i="18"/>
  <c r="AK172" i="18"/>
  <c r="AM167" i="18"/>
  <c r="AL166" i="18"/>
  <c r="AK166" i="18"/>
  <c r="AM163" i="18"/>
  <c r="AL162" i="18"/>
  <c r="AK162" i="18"/>
  <c r="AM159" i="18"/>
  <c r="AL158" i="18"/>
  <c r="AK158" i="18"/>
  <c r="AM145" i="18"/>
  <c r="AL144" i="18"/>
  <c r="AK144" i="18"/>
  <c r="AM140" i="18"/>
  <c r="AL139" i="18"/>
  <c r="AK139" i="18"/>
  <c r="AM133" i="18"/>
  <c r="AL132" i="18"/>
  <c r="AK132" i="18"/>
  <c r="AM129" i="18"/>
  <c r="AL128" i="18"/>
  <c r="AK128" i="18"/>
  <c r="AM121" i="18"/>
  <c r="AL120" i="18"/>
  <c r="AK120" i="18"/>
  <c r="AM112" i="18"/>
  <c r="AL111" i="18"/>
  <c r="AK111" i="18"/>
  <c r="AM108" i="18"/>
  <c r="AL107" i="18"/>
  <c r="AK107" i="18"/>
  <c r="AM105" i="18"/>
  <c r="AL104" i="18"/>
  <c r="AK104" i="18"/>
  <c r="AM100" i="18"/>
  <c r="AL99" i="18"/>
  <c r="AK99" i="18"/>
  <c r="AM93" i="18"/>
  <c r="AL92" i="18"/>
  <c r="AK92" i="18"/>
  <c r="AM88" i="18"/>
  <c r="AL87" i="18"/>
  <c r="AK87" i="18"/>
  <c r="AM81" i="18"/>
  <c r="AL80" i="18"/>
  <c r="AK80" i="18"/>
  <c r="AM76" i="18"/>
  <c r="AL75" i="18"/>
  <c r="AK75" i="18"/>
  <c r="AM70" i="18"/>
  <c r="AL69" i="18"/>
  <c r="AK69" i="18"/>
  <c r="AM65" i="18"/>
  <c r="AL64" i="18"/>
  <c r="AK64" i="18"/>
  <c r="AM60" i="18"/>
  <c r="AL59" i="18"/>
  <c r="AK59" i="18"/>
  <c r="AM53" i="18"/>
  <c r="AL52" i="18"/>
  <c r="AK52" i="18"/>
  <c r="AM48" i="18"/>
  <c r="AL47" i="18"/>
  <c r="AK47" i="18"/>
  <c r="AM39" i="18"/>
  <c r="AL38" i="18"/>
  <c r="AK38" i="18"/>
  <c r="AM34" i="18"/>
  <c r="AL33" i="18"/>
  <c r="AK33" i="18"/>
  <c r="AM25" i="18"/>
  <c r="AL24" i="18"/>
  <c r="AK24" i="18"/>
  <c r="AM20" i="18"/>
  <c r="AL19" i="18"/>
  <c r="AK19" i="18"/>
  <c r="AM17" i="18"/>
  <c r="AL16" i="18"/>
  <c r="AK16" i="18"/>
  <c r="AM14" i="18"/>
  <c r="AL13" i="18"/>
  <c r="AK13" i="18"/>
  <c r="AL12" i="18"/>
  <c r="AK12" i="18"/>
  <c r="AL11" i="18"/>
  <c r="AK11" i="18"/>
  <c r="AI229" i="18"/>
  <c r="AI25" i="18"/>
  <c r="AI233" i="18"/>
  <c r="AI232" i="18"/>
  <c r="AI231" i="18"/>
  <c r="AH230" i="18"/>
  <c r="AG230" i="18"/>
  <c r="AH228" i="18"/>
  <c r="AG228" i="18"/>
  <c r="AI222" i="18"/>
  <c r="AH221" i="18"/>
  <c r="AG221" i="18"/>
  <c r="AI217" i="18"/>
  <c r="AH216" i="18"/>
  <c r="AG216" i="18"/>
  <c r="AI209" i="18"/>
  <c r="AH208" i="18"/>
  <c r="AG208" i="18"/>
  <c r="AI204" i="18"/>
  <c r="AH203" i="18"/>
  <c r="AG203" i="18"/>
  <c r="AI200" i="18"/>
  <c r="AH199" i="18"/>
  <c r="AG199" i="18"/>
  <c r="AI194" i="18"/>
  <c r="AH193" i="18"/>
  <c r="AG193" i="18"/>
  <c r="AI189" i="18"/>
  <c r="AH188" i="18"/>
  <c r="AG188" i="18"/>
  <c r="AI186" i="18"/>
  <c r="AH185" i="18"/>
  <c r="AG185" i="18"/>
  <c r="AI182" i="18"/>
  <c r="AH181" i="18"/>
  <c r="AG181" i="18"/>
  <c r="AI173" i="18"/>
  <c r="AH172" i="18"/>
  <c r="AG172" i="18"/>
  <c r="AI167" i="18"/>
  <c r="AH166" i="18"/>
  <c r="AG166" i="18"/>
  <c r="AI163" i="18"/>
  <c r="AH162" i="18"/>
  <c r="AG162" i="18"/>
  <c r="AI159" i="18"/>
  <c r="AH158" i="18"/>
  <c r="AG158" i="18"/>
  <c r="AI145" i="18"/>
  <c r="AH144" i="18"/>
  <c r="AG144" i="18"/>
  <c r="AI140" i="18"/>
  <c r="AH139" i="18"/>
  <c r="AG139" i="18"/>
  <c r="AI133" i="18"/>
  <c r="AH132" i="18"/>
  <c r="AG132" i="18"/>
  <c r="AI129" i="18"/>
  <c r="AH128" i="18"/>
  <c r="AG128" i="18"/>
  <c r="AI121" i="18"/>
  <c r="AH120" i="18"/>
  <c r="AG120" i="18"/>
  <c r="AI112" i="18"/>
  <c r="AH111" i="18"/>
  <c r="AG111" i="18"/>
  <c r="AI108" i="18"/>
  <c r="AH107" i="18"/>
  <c r="AG107" i="18"/>
  <c r="AI105" i="18"/>
  <c r="AH104" i="18"/>
  <c r="AG104" i="18"/>
  <c r="AI100" i="18"/>
  <c r="AH99" i="18"/>
  <c r="AG99" i="18"/>
  <c r="AI93" i="18"/>
  <c r="AH92" i="18"/>
  <c r="AG92" i="18"/>
  <c r="AI88" i="18"/>
  <c r="AH87" i="18"/>
  <c r="AG87" i="18"/>
  <c r="AI81" i="18"/>
  <c r="AH80" i="18"/>
  <c r="AG80" i="18"/>
  <c r="AI76" i="18"/>
  <c r="AH75" i="18"/>
  <c r="AG75" i="18"/>
  <c r="AI70" i="18"/>
  <c r="AH69" i="18"/>
  <c r="AG69" i="18"/>
  <c r="AI65" i="18"/>
  <c r="AH64" i="18"/>
  <c r="AG64" i="18"/>
  <c r="AI60" i="18"/>
  <c r="AH59" i="18"/>
  <c r="AG59" i="18"/>
  <c r="AI53" i="18"/>
  <c r="AH52" i="18"/>
  <c r="AG52" i="18"/>
  <c r="AI48" i="18"/>
  <c r="AH47" i="18"/>
  <c r="AG47" i="18"/>
  <c r="AI39" i="18"/>
  <c r="AH38" i="18"/>
  <c r="AG38" i="18"/>
  <c r="AI34" i="18"/>
  <c r="AH33" i="18"/>
  <c r="AG33" i="18"/>
  <c r="AH24" i="18"/>
  <c r="AG24" i="18"/>
  <c r="AI20" i="18"/>
  <c r="AH19" i="18"/>
  <c r="AG19" i="18"/>
  <c r="AI17" i="18"/>
  <c r="AH16" i="18"/>
  <c r="AG16" i="18"/>
  <c r="AI14" i="18"/>
  <c r="AH13" i="18"/>
  <c r="AG13" i="18"/>
  <c r="AH12" i="18"/>
  <c r="AG12" i="18"/>
  <c r="AH11" i="18"/>
  <c r="AG11" i="18"/>
  <c r="AZ235" i="18"/>
  <c r="DD230" i="18"/>
  <c r="DD228" i="18"/>
  <c r="DD221" i="18"/>
  <c r="DD216" i="18"/>
  <c r="DD208" i="18"/>
  <c r="DD203" i="18"/>
  <c r="DD199" i="18"/>
  <c r="DD193" i="18"/>
  <c r="DD188" i="18"/>
  <c r="DD185" i="18"/>
  <c r="DD181" i="18"/>
  <c r="DD172" i="18"/>
  <c r="DD166" i="18"/>
  <c r="DD162" i="18"/>
  <c r="DD158" i="18"/>
  <c r="DD144" i="18"/>
  <c r="DD139" i="18"/>
  <c r="DD132" i="18"/>
  <c r="DD128" i="18"/>
  <c r="DD120" i="18"/>
  <c r="DD111" i="18"/>
  <c r="DD107" i="18"/>
  <c r="DD104" i="18"/>
  <c r="DD99" i="18"/>
  <c r="DD92" i="18"/>
  <c r="DD87" i="18"/>
  <c r="DD80" i="18"/>
  <c r="DD75" i="18"/>
  <c r="DD69" i="18"/>
  <c r="DD64" i="18"/>
  <c r="DD59" i="18"/>
  <c r="DD52" i="18"/>
  <c r="DD47" i="18"/>
  <c r="DD38" i="18"/>
  <c r="DD33" i="18"/>
  <c r="DD24" i="18"/>
  <c r="DD19" i="18"/>
  <c r="DD16" i="18"/>
  <c r="DD13" i="18"/>
  <c r="DD12" i="18"/>
  <c r="DD11" i="18"/>
  <c r="DH230" i="18"/>
  <c r="DH228" i="18"/>
  <c r="DH221" i="18"/>
  <c r="DH216" i="18"/>
  <c r="DH208" i="18"/>
  <c r="DH203" i="18"/>
  <c r="DH199" i="18"/>
  <c r="DH193" i="18"/>
  <c r="DH188" i="18"/>
  <c r="DH185" i="18"/>
  <c r="DH181" i="18"/>
  <c r="DH172" i="18"/>
  <c r="DH166" i="18"/>
  <c r="DH162" i="18"/>
  <c r="DH158" i="18"/>
  <c r="DH144" i="18"/>
  <c r="DH139" i="18"/>
  <c r="DH132" i="18"/>
  <c r="DH128" i="18"/>
  <c r="DH120" i="18"/>
  <c r="DH111" i="18"/>
  <c r="DH107" i="18"/>
  <c r="DH104" i="18"/>
  <c r="DH99" i="18"/>
  <c r="DH92" i="18"/>
  <c r="DH87" i="18"/>
  <c r="DH80" i="18"/>
  <c r="DH75" i="18"/>
  <c r="DH69" i="18"/>
  <c r="DH64" i="18"/>
  <c r="DH59" i="18"/>
  <c r="DH52" i="18"/>
  <c r="DH47" i="18"/>
  <c r="DH38" i="18"/>
  <c r="DH33" i="18"/>
  <c r="DH24" i="18"/>
  <c r="DH19" i="18"/>
  <c r="DH16" i="18"/>
  <c r="DH13" i="18"/>
  <c r="DH12" i="18"/>
  <c r="DH11" i="18"/>
  <c r="DI230" i="18"/>
  <c r="DJ228" i="18"/>
  <c r="DI228" i="18"/>
  <c r="DJ221" i="18"/>
  <c r="DI221" i="18"/>
  <c r="DJ216" i="18"/>
  <c r="DI216" i="18"/>
  <c r="DJ208" i="18"/>
  <c r="DI208" i="18"/>
  <c r="DJ203" i="18"/>
  <c r="DI203" i="18"/>
  <c r="DJ199" i="18"/>
  <c r="DI199" i="18"/>
  <c r="DJ193" i="18"/>
  <c r="DI193" i="18"/>
  <c r="DJ188" i="18"/>
  <c r="DI188" i="18"/>
  <c r="DJ185" i="18"/>
  <c r="DI185" i="18"/>
  <c r="DJ181" i="18"/>
  <c r="DI181" i="18"/>
  <c r="DJ172" i="18"/>
  <c r="DI172" i="18"/>
  <c r="DJ166" i="18"/>
  <c r="DI166" i="18"/>
  <c r="DJ162" i="18"/>
  <c r="DI162" i="18"/>
  <c r="DJ158" i="18"/>
  <c r="DI158" i="18"/>
  <c r="DJ144" i="18"/>
  <c r="DI144" i="18"/>
  <c r="DJ139" i="18"/>
  <c r="DI139" i="18"/>
  <c r="DJ132" i="18"/>
  <c r="DI132" i="18"/>
  <c r="DJ128" i="18"/>
  <c r="DI128" i="18"/>
  <c r="DJ120" i="18"/>
  <c r="DI120" i="18"/>
  <c r="DJ111" i="18"/>
  <c r="DI111" i="18"/>
  <c r="DJ107" i="18"/>
  <c r="DI107" i="18"/>
  <c r="DJ104" i="18"/>
  <c r="DI104" i="18"/>
  <c r="DJ99" i="18"/>
  <c r="DI99" i="18"/>
  <c r="DJ92" i="18"/>
  <c r="DI92" i="18"/>
  <c r="DJ87" i="18"/>
  <c r="DI87" i="18"/>
  <c r="DJ80" i="18"/>
  <c r="DI80" i="18"/>
  <c r="DJ75" i="18"/>
  <c r="DI75" i="18"/>
  <c r="DJ69" i="18"/>
  <c r="DI69" i="18"/>
  <c r="DJ64" i="18"/>
  <c r="DI64" i="18"/>
  <c r="DJ59" i="18"/>
  <c r="DI59" i="18"/>
  <c r="DJ52" i="18"/>
  <c r="DI52" i="18"/>
  <c r="DJ47" i="18"/>
  <c r="DI47" i="18"/>
  <c r="DJ38" i="18"/>
  <c r="DI38" i="18"/>
  <c r="DJ33" i="18"/>
  <c r="DI33" i="18"/>
  <c r="DJ24" i="18"/>
  <c r="DI24" i="18"/>
  <c r="DJ19" i="18"/>
  <c r="DI19" i="18"/>
  <c r="DJ16" i="18"/>
  <c r="DI16" i="18"/>
  <c r="DJ13" i="18"/>
  <c r="DI13" i="18"/>
  <c r="DJ12" i="18"/>
  <c r="DI12" i="18"/>
  <c r="DJ11" i="18"/>
  <c r="DI11" i="18"/>
  <c r="DF228" i="18"/>
  <c r="DE228" i="18"/>
  <c r="DG81" i="18"/>
  <c r="DG88" i="18"/>
  <c r="DG93" i="18"/>
  <c r="DG100" i="18"/>
  <c r="DG105" i="18"/>
  <c r="DG108" i="18"/>
  <c r="DG112" i="18"/>
  <c r="DG121" i="18"/>
  <c r="DG129" i="18"/>
  <c r="DG133" i="18"/>
  <c r="DG140" i="18"/>
  <c r="DG145" i="18"/>
  <c r="DG159" i="18"/>
  <c r="DG163" i="18"/>
  <c r="DG167" i="18"/>
  <c r="DG173" i="18"/>
  <c r="DG182" i="18"/>
  <c r="DG186" i="18"/>
  <c r="DG189" i="18"/>
  <c r="DG194" i="18"/>
  <c r="DG200" i="18"/>
  <c r="DG204" i="18"/>
  <c r="DG209" i="18"/>
  <c r="DG217" i="18"/>
  <c r="DG222" i="18"/>
  <c r="DG229" i="18"/>
  <c r="DG231" i="18"/>
  <c r="DG233" i="18"/>
  <c r="DG14" i="18"/>
  <c r="DG17" i="18"/>
  <c r="DG20" i="18"/>
  <c r="DG25" i="18"/>
  <c r="DG34" i="18"/>
  <c r="DG39" i="18"/>
  <c r="DG48" i="18"/>
  <c r="DG53" i="18"/>
  <c r="DG60" i="18"/>
  <c r="DG65" i="18"/>
  <c r="DG70" i="18"/>
  <c r="GF230" i="18"/>
  <c r="GF228" i="18"/>
  <c r="GF221" i="18"/>
  <c r="GF216" i="18"/>
  <c r="GF208" i="18"/>
  <c r="GF203" i="18"/>
  <c r="GF199" i="18"/>
  <c r="GF193" i="18"/>
  <c r="GF188" i="18"/>
  <c r="GF185" i="18"/>
  <c r="GF181" i="18"/>
  <c r="GF172" i="18"/>
  <c r="GF166" i="18"/>
  <c r="GF162" i="18"/>
  <c r="GF158" i="18"/>
  <c r="GF144" i="18"/>
  <c r="GF139" i="18"/>
  <c r="GF132" i="18"/>
  <c r="GF128" i="18"/>
  <c r="GF120" i="18"/>
  <c r="GF111" i="18"/>
  <c r="GF107" i="18"/>
  <c r="GF104" i="18"/>
  <c r="GF99" i="18"/>
  <c r="GF92" i="18"/>
  <c r="GF87" i="18"/>
  <c r="GF80" i="18"/>
  <c r="GF75" i="18"/>
  <c r="GF69" i="18"/>
  <c r="GF64" i="18"/>
  <c r="GF59" i="18"/>
  <c r="GF52" i="18"/>
  <c r="GF47" i="18"/>
  <c r="GF38" i="18"/>
  <c r="GF33" i="18"/>
  <c r="GF24" i="18"/>
  <c r="GF19" i="18"/>
  <c r="GF16" i="18"/>
  <c r="GF13" i="18"/>
  <c r="GF12" i="18"/>
  <c r="GF11" i="18"/>
  <c r="GH228" i="18"/>
  <c r="GG228" i="18"/>
  <c r="BH230" i="18"/>
  <c r="BH228" i="18"/>
  <c r="BH221" i="18"/>
  <c r="BH216" i="18"/>
  <c r="BH208" i="18"/>
  <c r="BH203" i="18"/>
  <c r="BH199" i="18"/>
  <c r="BH193" i="18"/>
  <c r="BH188" i="18"/>
  <c r="BH185" i="18"/>
  <c r="BH181" i="18"/>
  <c r="BH172" i="18"/>
  <c r="BH166" i="18"/>
  <c r="BH162" i="18"/>
  <c r="BH158" i="18"/>
  <c r="BH144" i="18"/>
  <c r="BH139" i="18"/>
  <c r="BH132" i="18"/>
  <c r="BH128" i="18"/>
  <c r="BH120" i="18"/>
  <c r="BH111" i="18"/>
  <c r="BH107" i="18"/>
  <c r="BH104" i="18"/>
  <c r="BH99" i="18"/>
  <c r="BH92" i="18"/>
  <c r="BH87" i="18"/>
  <c r="BH80" i="18"/>
  <c r="BH75" i="18"/>
  <c r="BH69" i="18"/>
  <c r="BH64" i="18"/>
  <c r="BH59" i="18"/>
  <c r="BH52" i="18"/>
  <c r="BH47" i="18"/>
  <c r="BH38" i="18"/>
  <c r="BH33" i="18"/>
  <c r="BH24" i="18"/>
  <c r="BH19" i="18"/>
  <c r="BH16" i="18"/>
  <c r="BH13" i="18"/>
  <c r="BH11" i="18"/>
  <c r="BJ228" i="18"/>
  <c r="BI228" i="18"/>
  <c r="EB230" i="18"/>
  <c r="EB228" i="18"/>
  <c r="EB221" i="18"/>
  <c r="EB216" i="18"/>
  <c r="EB208" i="18"/>
  <c r="EB203" i="18"/>
  <c r="EB199" i="18"/>
  <c r="EB193" i="18"/>
  <c r="EB188" i="18"/>
  <c r="EB185" i="18"/>
  <c r="EB181" i="18"/>
  <c r="EB172" i="18"/>
  <c r="EB166" i="18"/>
  <c r="EB162" i="18"/>
  <c r="EB158" i="18"/>
  <c r="EB144" i="18"/>
  <c r="EB139" i="18"/>
  <c r="EB132" i="18"/>
  <c r="EB128" i="18"/>
  <c r="EB120" i="18"/>
  <c r="EB111" i="18"/>
  <c r="EB107" i="18"/>
  <c r="EB104" i="18"/>
  <c r="EB99" i="18"/>
  <c r="EB92" i="18"/>
  <c r="EB87" i="18"/>
  <c r="EB80" i="18"/>
  <c r="EB75" i="18"/>
  <c r="EB69" i="18"/>
  <c r="EB64" i="18"/>
  <c r="EB59" i="18"/>
  <c r="EB52" i="18"/>
  <c r="EB47" i="18"/>
  <c r="EB38" i="18"/>
  <c r="EB33" i="18"/>
  <c r="EB24" i="18"/>
  <c r="EB19" i="18"/>
  <c r="EB16" i="18"/>
  <c r="EB13" i="18"/>
  <c r="EB12" i="18"/>
  <c r="EB11" i="18"/>
  <c r="ED228" i="18"/>
  <c r="EC228" i="18"/>
  <c r="D109" i="13"/>
  <c r="AX230" i="18"/>
  <c r="AW230" i="18"/>
  <c r="AX228" i="18"/>
  <c r="AW228" i="18"/>
  <c r="AX221" i="18"/>
  <c r="AW221" i="18"/>
  <c r="AX216" i="18"/>
  <c r="AW216" i="18"/>
  <c r="AX208" i="18"/>
  <c r="AW208" i="18"/>
  <c r="AX203" i="18"/>
  <c r="AW203" i="18"/>
  <c r="AX199" i="18"/>
  <c r="AW199" i="18"/>
  <c r="AX193" i="18"/>
  <c r="AW193" i="18"/>
  <c r="AX188" i="18"/>
  <c r="AW188" i="18"/>
  <c r="AX185" i="18"/>
  <c r="AW185" i="18"/>
  <c r="AX181" i="18"/>
  <c r="AW181" i="18"/>
  <c r="AX172" i="18"/>
  <c r="AW172" i="18"/>
  <c r="AX166" i="18"/>
  <c r="AW166" i="18"/>
  <c r="AX162" i="18"/>
  <c r="AW162" i="18"/>
  <c r="AX158" i="18"/>
  <c r="AW158" i="18"/>
  <c r="AX144" i="18"/>
  <c r="AW144" i="18"/>
  <c r="AX139" i="18"/>
  <c r="AW139" i="18"/>
  <c r="AX132" i="18"/>
  <c r="AW132" i="18"/>
  <c r="AX128" i="18"/>
  <c r="AW128" i="18"/>
  <c r="AX120" i="18"/>
  <c r="AW120" i="18"/>
  <c r="AX111" i="18"/>
  <c r="AW111" i="18"/>
  <c r="AX107" i="18"/>
  <c r="AW107" i="18"/>
  <c r="AX104" i="18"/>
  <c r="AW104" i="18"/>
  <c r="AX99" i="18"/>
  <c r="AW99" i="18"/>
  <c r="AX92" i="18"/>
  <c r="AW92" i="18"/>
  <c r="AX87" i="18"/>
  <c r="AW87" i="18"/>
  <c r="AX80" i="18"/>
  <c r="AW80" i="18"/>
  <c r="AX75" i="18"/>
  <c r="AW75" i="18"/>
  <c r="AX69" i="18"/>
  <c r="AW69" i="18"/>
  <c r="AY65" i="18"/>
  <c r="AX64" i="18"/>
  <c r="AW64" i="18"/>
  <c r="AX59" i="18"/>
  <c r="AW59" i="18"/>
  <c r="AX52" i="18"/>
  <c r="AW52" i="18"/>
  <c r="AX47" i="18"/>
  <c r="AW47" i="18"/>
  <c r="AX38" i="18"/>
  <c r="AW38" i="18"/>
  <c r="AX33" i="18"/>
  <c r="AW33" i="18"/>
  <c r="AX24" i="18"/>
  <c r="AW24" i="18"/>
  <c r="AX19" i="18"/>
  <c r="AW19" i="18"/>
  <c r="AX16" i="18"/>
  <c r="AW16" i="18"/>
  <c r="AX13" i="18"/>
  <c r="AW13" i="18"/>
  <c r="AX12" i="18"/>
  <c r="AW12" i="18"/>
  <c r="AX11" i="18"/>
  <c r="AW11" i="18"/>
  <c r="AR230" i="18"/>
  <c r="AR228" i="18"/>
  <c r="AR221" i="18"/>
  <c r="AR216" i="18"/>
  <c r="AR208" i="18"/>
  <c r="AR203" i="18"/>
  <c r="AR199" i="18"/>
  <c r="AR193" i="18"/>
  <c r="AR188" i="18"/>
  <c r="AR185" i="18"/>
  <c r="AR181" i="18"/>
  <c r="AR172" i="18"/>
  <c r="AR166" i="18"/>
  <c r="AR162" i="18"/>
  <c r="AR158" i="18"/>
  <c r="AR144" i="18"/>
  <c r="AR139" i="18"/>
  <c r="AR132" i="18"/>
  <c r="AR128" i="18"/>
  <c r="AR120" i="18"/>
  <c r="AR111" i="18"/>
  <c r="AR107" i="18"/>
  <c r="AR104" i="18"/>
  <c r="AR99" i="18"/>
  <c r="AR92" i="18"/>
  <c r="AR87" i="18"/>
  <c r="AR80" i="18"/>
  <c r="AR75" i="18"/>
  <c r="AR69" i="18"/>
  <c r="AR64" i="18"/>
  <c r="AR59" i="18"/>
  <c r="AR52" i="18"/>
  <c r="AR47" i="18"/>
  <c r="AR38" i="18"/>
  <c r="AR33" i="18"/>
  <c r="AR24" i="18"/>
  <c r="AR19" i="18"/>
  <c r="AR16" i="18"/>
  <c r="AR13" i="18"/>
  <c r="AT228" i="18"/>
  <c r="AS228" i="18"/>
  <c r="AT24" i="18"/>
  <c r="AS24" i="18"/>
  <c r="AU28" i="18"/>
  <c r="I154" i="13" l="1"/>
  <c r="HC235" i="18"/>
  <c r="E149" i="13"/>
  <c r="I149" i="13" s="1"/>
  <c r="GY235" i="18"/>
  <c r="H148" i="13"/>
  <c r="E147" i="13"/>
  <c r="F148" i="13"/>
  <c r="I150" i="13"/>
  <c r="HK235" i="18"/>
  <c r="HG235" i="18"/>
  <c r="E151" i="13"/>
  <c r="I151" i="13" s="1"/>
  <c r="F150" i="13"/>
  <c r="F151" i="13"/>
  <c r="EE228" i="18"/>
  <c r="BK228" i="18"/>
  <c r="GI228" i="18"/>
  <c r="AM52" i="18"/>
  <c r="AI221" i="18"/>
  <c r="AM162" i="18"/>
  <c r="GF10" i="18"/>
  <c r="AI52" i="18"/>
  <c r="AI172" i="18"/>
  <c r="AI185" i="18"/>
  <c r="AI193" i="18"/>
  <c r="AM104" i="18"/>
  <c r="AU228" i="18"/>
  <c r="AI162" i="18"/>
  <c r="AM64" i="18"/>
  <c r="AM75" i="18"/>
  <c r="DG228" i="18"/>
  <c r="AI16" i="18"/>
  <c r="AI19" i="18"/>
  <c r="AM111" i="18"/>
  <c r="AM139" i="18"/>
  <c r="AM208" i="18"/>
  <c r="AI64" i="18"/>
  <c r="AI75" i="18"/>
  <c r="AI87" i="18"/>
  <c r="AI120" i="18"/>
  <c r="AM16" i="18"/>
  <c r="AM24" i="18"/>
  <c r="AM38" i="18"/>
  <c r="AM181" i="18"/>
  <c r="AM199" i="18"/>
  <c r="DJ10" i="18"/>
  <c r="AM87" i="18"/>
  <c r="AM221" i="18"/>
  <c r="AI13" i="18"/>
  <c r="AI228" i="18"/>
  <c r="AM120" i="18"/>
  <c r="AM144" i="18"/>
  <c r="BH10" i="18"/>
  <c r="DD10" i="18"/>
  <c r="AI80" i="18"/>
  <c r="AI104" i="18"/>
  <c r="AI111" i="18"/>
  <c r="AI158" i="18"/>
  <c r="AM13" i="18"/>
  <c r="AM33" i="18"/>
  <c r="AM47" i="18"/>
  <c r="AM172" i="18"/>
  <c r="AM193" i="18"/>
  <c r="EB10" i="18"/>
  <c r="DH10" i="18"/>
  <c r="AI188" i="18"/>
  <c r="AI199" i="18"/>
  <c r="AI208" i="18"/>
  <c r="AM69" i="18"/>
  <c r="AM92" i="18"/>
  <c r="AM228" i="18"/>
  <c r="I148" i="13"/>
  <c r="GU235" i="18"/>
  <c r="H147" i="13"/>
  <c r="AM230" i="18"/>
  <c r="AM216" i="18"/>
  <c r="AM203" i="18"/>
  <c r="AM188" i="18"/>
  <c r="AM185" i="18"/>
  <c r="AM166" i="18"/>
  <c r="AM158" i="18"/>
  <c r="AM132" i="18"/>
  <c r="AM128" i="18"/>
  <c r="AM107" i="18"/>
  <c r="AM99" i="18"/>
  <c r="AM80" i="18"/>
  <c r="AK10" i="18"/>
  <c r="AM59" i="18"/>
  <c r="AL10" i="18"/>
  <c r="AM19" i="18"/>
  <c r="AM11" i="18"/>
  <c r="AI47" i="18"/>
  <c r="AI230" i="18"/>
  <c r="AI216" i="18"/>
  <c r="AI203" i="18"/>
  <c r="AI181" i="18"/>
  <c r="AI166" i="18"/>
  <c r="AI144" i="18"/>
  <c r="AI139" i="18"/>
  <c r="AI132" i="18"/>
  <c r="AI128" i="18"/>
  <c r="AI107" i="18"/>
  <c r="AI99" i="18"/>
  <c r="AI92" i="18"/>
  <c r="AI69" i="18"/>
  <c r="AI59" i="18"/>
  <c r="AI38" i="18"/>
  <c r="AI33" i="18"/>
  <c r="AI24" i="18"/>
  <c r="AI11" i="18"/>
  <c r="AH10" i="18"/>
  <c r="AG10" i="18"/>
  <c r="DK230" i="18"/>
  <c r="DI10" i="18"/>
  <c r="AR10" i="18"/>
  <c r="AX10" i="18"/>
  <c r="AY11" i="18"/>
  <c r="AY64" i="18"/>
  <c r="AW10" i="18"/>
  <c r="I147" i="13" l="1"/>
  <c r="AK235" i="18"/>
  <c r="F106" i="13" s="1"/>
  <c r="AX235" i="18"/>
  <c r="H109" i="13" s="1"/>
  <c r="AR235" i="18"/>
  <c r="D108" i="13" s="1"/>
  <c r="AH235" i="18"/>
  <c r="DJ235" i="18"/>
  <c r="H125" i="13" s="1"/>
  <c r="GF235" i="18"/>
  <c r="D144" i="13" s="1"/>
  <c r="DI235" i="18"/>
  <c r="F125" i="13" s="1"/>
  <c r="AW235" i="18"/>
  <c r="F109" i="13" s="1"/>
  <c r="EB235" i="18"/>
  <c r="D130" i="13" s="1"/>
  <c r="AL235" i="18"/>
  <c r="H106" i="13" s="1"/>
  <c r="DD235" i="18"/>
  <c r="AG235" i="18"/>
  <c r="DH235" i="18"/>
  <c r="D125" i="13" s="1"/>
  <c r="BH235" i="18"/>
  <c r="AM10" i="18"/>
  <c r="AI10" i="18"/>
  <c r="AY10" i="18"/>
  <c r="ER235" i="18"/>
  <c r="D134" i="13" s="1"/>
  <c r="EN230" i="18"/>
  <c r="EN221" i="18"/>
  <c r="EN216" i="18"/>
  <c r="EN208" i="18"/>
  <c r="EN203" i="18"/>
  <c r="EN199" i="18"/>
  <c r="EN193" i="18"/>
  <c r="EN188" i="18"/>
  <c r="EN185" i="18"/>
  <c r="EN181" i="18"/>
  <c r="EN172" i="18"/>
  <c r="EN166" i="18"/>
  <c r="EN162" i="18"/>
  <c r="EN158" i="18"/>
  <c r="EN144" i="18"/>
  <c r="EN139" i="18"/>
  <c r="EN132" i="18"/>
  <c r="EN128" i="18"/>
  <c r="EN120" i="18"/>
  <c r="EN111" i="18"/>
  <c r="EN107" i="18"/>
  <c r="EN104" i="18"/>
  <c r="EN99" i="18"/>
  <c r="EN92" i="18"/>
  <c r="EN87" i="18"/>
  <c r="EN80" i="18"/>
  <c r="EN75" i="18"/>
  <c r="EN69" i="18"/>
  <c r="EN64" i="18"/>
  <c r="EN59" i="18"/>
  <c r="EN52" i="18"/>
  <c r="EN47" i="18"/>
  <c r="EN38" i="18"/>
  <c r="EN33" i="18"/>
  <c r="EN24" i="18"/>
  <c r="EN19" i="18"/>
  <c r="EN16" i="18"/>
  <c r="EN13" i="18"/>
  <c r="EN11" i="18"/>
  <c r="EP59" i="18"/>
  <c r="EO59" i="18"/>
  <c r="EJ235" i="18"/>
  <c r="DL230" i="18"/>
  <c r="DL221" i="18"/>
  <c r="DL216" i="18"/>
  <c r="DL208" i="18"/>
  <c r="DL203" i="18"/>
  <c r="DL199" i="18"/>
  <c r="DL193" i="18"/>
  <c r="DL188" i="18"/>
  <c r="DL185" i="18"/>
  <c r="DL181" i="18"/>
  <c r="DL172" i="18"/>
  <c r="DL166" i="18"/>
  <c r="DL162" i="18"/>
  <c r="DL158" i="18"/>
  <c r="DL144" i="18"/>
  <c r="DL139" i="18"/>
  <c r="DL132" i="18"/>
  <c r="DL128" i="18"/>
  <c r="DL120" i="18"/>
  <c r="DL111" i="18"/>
  <c r="DL107" i="18"/>
  <c r="DL104" i="18"/>
  <c r="DL99" i="18"/>
  <c r="DL92" i="18"/>
  <c r="DL87" i="18"/>
  <c r="DL80" i="18"/>
  <c r="DL75" i="18"/>
  <c r="DL69" i="18"/>
  <c r="DL64" i="18"/>
  <c r="DL59" i="18"/>
  <c r="DL52" i="18"/>
  <c r="DL47" i="18"/>
  <c r="DL38" i="18"/>
  <c r="DL33" i="18"/>
  <c r="DL24" i="18"/>
  <c r="DL19" i="18"/>
  <c r="DL16" i="18"/>
  <c r="DL13" i="18"/>
  <c r="DL12" i="18"/>
  <c r="DL11" i="18"/>
  <c r="CR230" i="18"/>
  <c r="CR228" i="18"/>
  <c r="CR221" i="18"/>
  <c r="CR216" i="18"/>
  <c r="CR208" i="18"/>
  <c r="CR203" i="18"/>
  <c r="CR199" i="18"/>
  <c r="CR193" i="18"/>
  <c r="CR188" i="18"/>
  <c r="CR185" i="18"/>
  <c r="CR181" i="18"/>
  <c r="CR172" i="18"/>
  <c r="CR166" i="18"/>
  <c r="CR162" i="18"/>
  <c r="CR158" i="18"/>
  <c r="CR144" i="18"/>
  <c r="CR139" i="18"/>
  <c r="CR132" i="18"/>
  <c r="CR128" i="18"/>
  <c r="CR120" i="18"/>
  <c r="CR111" i="18"/>
  <c r="CR107" i="18"/>
  <c r="CR104" i="18"/>
  <c r="CR99" i="18"/>
  <c r="CR92" i="18"/>
  <c r="CR87" i="18"/>
  <c r="CR80" i="18"/>
  <c r="CR75" i="18"/>
  <c r="CR69" i="18"/>
  <c r="CR64" i="18"/>
  <c r="CR59" i="18"/>
  <c r="CR52" i="18"/>
  <c r="CR47" i="18"/>
  <c r="CR38" i="18"/>
  <c r="CR33" i="18"/>
  <c r="CR24" i="18"/>
  <c r="CR19" i="18"/>
  <c r="CR16" i="18"/>
  <c r="CR13" i="18"/>
  <c r="CR12" i="18"/>
  <c r="CR11" i="18"/>
  <c r="CT228" i="18"/>
  <c r="CS228" i="18"/>
  <c r="GJ11" i="18"/>
  <c r="GJ13" i="18"/>
  <c r="GJ10" i="18" s="1"/>
  <c r="FT230" i="18"/>
  <c r="FT221" i="18"/>
  <c r="FU33" i="18"/>
  <c r="FT33" i="18"/>
  <c r="GB230" i="18"/>
  <c r="FS231" i="18"/>
  <c r="FR230" i="18"/>
  <c r="FQ230" i="18"/>
  <c r="FP230" i="18"/>
  <c r="FR228" i="18"/>
  <c r="FQ228" i="18"/>
  <c r="FP228" i="18"/>
  <c r="FQ10" i="18"/>
  <c r="FP10" i="18"/>
  <c r="FR12" i="18"/>
  <c r="FQ12" i="18"/>
  <c r="FP12" i="18"/>
  <c r="FR11" i="18"/>
  <c r="FQ11" i="18"/>
  <c r="FP11" i="18"/>
  <c r="FR10" i="18"/>
  <c r="FL230" i="18"/>
  <c r="FL228" i="18"/>
  <c r="FL221" i="18"/>
  <c r="FL216" i="18"/>
  <c r="FL208" i="18"/>
  <c r="FL203" i="18"/>
  <c r="FL199" i="18"/>
  <c r="FL193" i="18"/>
  <c r="FL188" i="18"/>
  <c r="FL185" i="18"/>
  <c r="FL181" i="18"/>
  <c r="FL172" i="18"/>
  <c r="FL166" i="18"/>
  <c r="FL162" i="18"/>
  <c r="FL158" i="18"/>
  <c r="FL144" i="18"/>
  <c r="FL139" i="18"/>
  <c r="FL132" i="18"/>
  <c r="FL128" i="18"/>
  <c r="FL120" i="18"/>
  <c r="FL111" i="18"/>
  <c r="FL107" i="18"/>
  <c r="FL104" i="18"/>
  <c r="FL99" i="18"/>
  <c r="FL92" i="18"/>
  <c r="FL87" i="18"/>
  <c r="FL80" i="18"/>
  <c r="FL75" i="18"/>
  <c r="FL69" i="18"/>
  <c r="FL64" i="18"/>
  <c r="FL59" i="18"/>
  <c r="FL52" i="18"/>
  <c r="FL47" i="18"/>
  <c r="FL38" i="18"/>
  <c r="FL33" i="18"/>
  <c r="FL24" i="18"/>
  <c r="FL19" i="18"/>
  <c r="FL16" i="18"/>
  <c r="FL13" i="18"/>
  <c r="FL12" i="18"/>
  <c r="FL11" i="18"/>
  <c r="FN228" i="18"/>
  <c r="FM228" i="18"/>
  <c r="EF230" i="18"/>
  <c r="EF228" i="18"/>
  <c r="EF221" i="18"/>
  <c r="EF216" i="18"/>
  <c r="EF208" i="18"/>
  <c r="EF203" i="18"/>
  <c r="EF199" i="18"/>
  <c r="EF193" i="18"/>
  <c r="EF188" i="18"/>
  <c r="EF185" i="18"/>
  <c r="EF181" i="18"/>
  <c r="EF172" i="18"/>
  <c r="EF166" i="18"/>
  <c r="EF162" i="18"/>
  <c r="EF158" i="18"/>
  <c r="EF144" i="18"/>
  <c r="EF139" i="18"/>
  <c r="EF132" i="18"/>
  <c r="EF128" i="18"/>
  <c r="EF120" i="18"/>
  <c r="EF111" i="18"/>
  <c r="EF107" i="18"/>
  <c r="EF104" i="18"/>
  <c r="EF99" i="18"/>
  <c r="EF92" i="18"/>
  <c r="EF87" i="18"/>
  <c r="EF80" i="18"/>
  <c r="EF75" i="18"/>
  <c r="EF69" i="18"/>
  <c r="EF64" i="18"/>
  <c r="EF59" i="18"/>
  <c r="EF52" i="18"/>
  <c r="EF47" i="18"/>
  <c r="EF38" i="18"/>
  <c r="EF33" i="18"/>
  <c r="EF24" i="18"/>
  <c r="EF19" i="18"/>
  <c r="EF16" i="18"/>
  <c r="EF13" i="18"/>
  <c r="EF12" i="18"/>
  <c r="EF11" i="18"/>
  <c r="EH228" i="18"/>
  <c r="EG228" i="18"/>
  <c r="CV230" i="18"/>
  <c r="CV235" i="18" s="1"/>
  <c r="D122" i="13" s="1"/>
  <c r="DT230" i="18"/>
  <c r="L230" i="18"/>
  <c r="L228" i="18"/>
  <c r="L221" i="18"/>
  <c r="L216" i="18"/>
  <c r="L208" i="18"/>
  <c r="L203" i="18"/>
  <c r="L199" i="18"/>
  <c r="L193" i="18"/>
  <c r="L188" i="18"/>
  <c r="L185" i="18"/>
  <c r="L181" i="18"/>
  <c r="L172" i="18"/>
  <c r="L166" i="18"/>
  <c r="L162" i="18"/>
  <c r="L158" i="18"/>
  <c r="L144" i="18"/>
  <c r="L139" i="18"/>
  <c r="L132" i="18"/>
  <c r="L128" i="18"/>
  <c r="L120" i="18"/>
  <c r="L111" i="18"/>
  <c r="L107" i="18"/>
  <c r="L104" i="18"/>
  <c r="L99" i="18"/>
  <c r="L92" i="18"/>
  <c r="L87" i="18"/>
  <c r="L80" i="18"/>
  <c r="L75" i="18"/>
  <c r="L69" i="18"/>
  <c r="L64" i="18"/>
  <c r="L59" i="18"/>
  <c r="L52" i="18"/>
  <c r="L47" i="18"/>
  <c r="L38" i="18"/>
  <c r="L33" i="18"/>
  <c r="L24" i="18"/>
  <c r="L19" i="18"/>
  <c r="L16" i="18"/>
  <c r="L13" i="18"/>
  <c r="L12" i="18"/>
  <c r="L11" i="18"/>
  <c r="N228" i="18"/>
  <c r="M228" i="18"/>
  <c r="BD230" i="18"/>
  <c r="BD11" i="18"/>
  <c r="BD10" i="18"/>
  <c r="AB230" i="18"/>
  <c r="AB221" i="18"/>
  <c r="AB216" i="18"/>
  <c r="AB208" i="18"/>
  <c r="AB203" i="18"/>
  <c r="AB199" i="18"/>
  <c r="AB193" i="18"/>
  <c r="AB188" i="18"/>
  <c r="AB185" i="18"/>
  <c r="AB181" i="18"/>
  <c r="AB172" i="18"/>
  <c r="AB166" i="18"/>
  <c r="AB162" i="18"/>
  <c r="AB158" i="18"/>
  <c r="AB144" i="18"/>
  <c r="AB139" i="18"/>
  <c r="AB132" i="18"/>
  <c r="AB128" i="18"/>
  <c r="AB120" i="18"/>
  <c r="AB111" i="18"/>
  <c r="AB107" i="18"/>
  <c r="AB104" i="18"/>
  <c r="AB99" i="18"/>
  <c r="AB92" i="18"/>
  <c r="AB87" i="18"/>
  <c r="AB80" i="18"/>
  <c r="AB75" i="18"/>
  <c r="AB69" i="18"/>
  <c r="AB64" i="18"/>
  <c r="AB59" i="18"/>
  <c r="AB52" i="18"/>
  <c r="AB47" i="18"/>
  <c r="AB38" i="18"/>
  <c r="AB33" i="18"/>
  <c r="AB24" i="18"/>
  <c r="AB19" i="18"/>
  <c r="AB16" i="18"/>
  <c r="AB13" i="18"/>
  <c r="AB11" i="18"/>
  <c r="X230" i="18"/>
  <c r="X228" i="18"/>
  <c r="X221" i="18"/>
  <c r="X216" i="18"/>
  <c r="X208" i="18"/>
  <c r="X203" i="18"/>
  <c r="X199" i="18"/>
  <c r="X193" i="18"/>
  <c r="X188" i="18"/>
  <c r="X185" i="18"/>
  <c r="X181" i="18"/>
  <c r="X172" i="18"/>
  <c r="X166" i="18"/>
  <c r="X162" i="18"/>
  <c r="X158" i="18"/>
  <c r="X144" i="18"/>
  <c r="X139" i="18"/>
  <c r="X132" i="18"/>
  <c r="X128" i="18"/>
  <c r="X120" i="18"/>
  <c r="X111" i="18"/>
  <c r="X107" i="18"/>
  <c r="X104" i="18"/>
  <c r="X99" i="18"/>
  <c r="X92" i="18"/>
  <c r="X87" i="18"/>
  <c r="X80" i="18"/>
  <c r="X75" i="18"/>
  <c r="X69" i="18"/>
  <c r="X64" i="18"/>
  <c r="X59" i="18"/>
  <c r="X52" i="18"/>
  <c r="X47" i="18"/>
  <c r="X38" i="18"/>
  <c r="X33" i="18"/>
  <c r="X24" i="18"/>
  <c r="X19" i="18"/>
  <c r="X16" i="18"/>
  <c r="X13" i="18"/>
  <c r="X11" i="18"/>
  <c r="Z228" i="18"/>
  <c r="Y228" i="18"/>
  <c r="T230" i="18"/>
  <c r="T228" i="18"/>
  <c r="T221" i="18"/>
  <c r="T216" i="18"/>
  <c r="T208" i="18"/>
  <c r="T203" i="18"/>
  <c r="T199" i="18"/>
  <c r="T193" i="18"/>
  <c r="T188" i="18"/>
  <c r="T185" i="18"/>
  <c r="T181" i="18"/>
  <c r="T172" i="18"/>
  <c r="T166" i="18"/>
  <c r="T162" i="18"/>
  <c r="T158" i="18"/>
  <c r="T144" i="18"/>
  <c r="T139" i="18"/>
  <c r="T132" i="18"/>
  <c r="T128" i="18"/>
  <c r="T120" i="18"/>
  <c r="T111" i="18"/>
  <c r="T107" i="18"/>
  <c r="T104" i="18"/>
  <c r="T99" i="18"/>
  <c r="T92" i="18"/>
  <c r="T87" i="18"/>
  <c r="T80" i="18"/>
  <c r="T75" i="18"/>
  <c r="T69" i="18"/>
  <c r="T64" i="18"/>
  <c r="T59" i="18"/>
  <c r="T52" i="18"/>
  <c r="T47" i="18"/>
  <c r="T38" i="18"/>
  <c r="T33" i="18"/>
  <c r="T24" i="18"/>
  <c r="T19" i="18"/>
  <c r="T16" i="18"/>
  <c r="T13" i="18"/>
  <c r="T11" i="18"/>
  <c r="V228" i="18"/>
  <c r="U228" i="18"/>
  <c r="P230" i="18"/>
  <c r="P228" i="18"/>
  <c r="P221" i="18"/>
  <c r="P216" i="18"/>
  <c r="P208" i="18"/>
  <c r="P203" i="18"/>
  <c r="P199" i="18"/>
  <c r="P193" i="18"/>
  <c r="P188" i="18"/>
  <c r="P185" i="18"/>
  <c r="P181" i="18"/>
  <c r="P172" i="18"/>
  <c r="P166" i="18"/>
  <c r="P162" i="18"/>
  <c r="P158" i="18"/>
  <c r="P144" i="18"/>
  <c r="P139" i="18"/>
  <c r="P132" i="18"/>
  <c r="P128" i="18"/>
  <c r="P120" i="18"/>
  <c r="P111" i="18"/>
  <c r="P107" i="18"/>
  <c r="P104" i="18"/>
  <c r="P99" i="18"/>
  <c r="P92" i="18"/>
  <c r="P87" i="18"/>
  <c r="P80" i="18"/>
  <c r="P75" i="18"/>
  <c r="P69" i="18"/>
  <c r="P64" i="18"/>
  <c r="P59" i="18"/>
  <c r="P52" i="18"/>
  <c r="P47" i="18"/>
  <c r="P38" i="18"/>
  <c r="P33" i="18"/>
  <c r="P24" i="18"/>
  <c r="P19" i="18"/>
  <c r="P16" i="18"/>
  <c r="P13" i="18"/>
  <c r="P12" i="18"/>
  <c r="P11" i="18"/>
  <c r="R228" i="18"/>
  <c r="Q228" i="18"/>
  <c r="C228" i="18" l="1"/>
  <c r="B228" i="18"/>
  <c r="F228" i="18"/>
  <c r="D228" i="18"/>
  <c r="E106" i="13"/>
  <c r="I106" i="13" s="1"/>
  <c r="AY235" i="18"/>
  <c r="E109" i="13"/>
  <c r="I109" i="13" s="1"/>
  <c r="AI235" i="18"/>
  <c r="AM235" i="18"/>
  <c r="FT10" i="18"/>
  <c r="FT235" i="18" s="1"/>
  <c r="E125" i="13"/>
  <c r="I125" i="13" s="1"/>
  <c r="DK235" i="18"/>
  <c r="GJ235" i="18"/>
  <c r="D145" i="13" s="1"/>
  <c r="GB235" i="18"/>
  <c r="D132" i="13"/>
  <c r="DT235" i="18"/>
  <c r="D128" i="13" s="1"/>
  <c r="FO228" i="18"/>
  <c r="BD235" i="18"/>
  <c r="O228" i="18"/>
  <c r="CU228" i="18"/>
  <c r="X10" i="18"/>
  <c r="AA228" i="18"/>
  <c r="S228" i="18"/>
  <c r="L10" i="18"/>
  <c r="W228" i="18"/>
  <c r="EI228" i="18"/>
  <c r="CR10" i="18"/>
  <c r="FL10" i="18"/>
  <c r="DL10" i="18"/>
  <c r="EN10" i="18"/>
  <c r="T10" i="18"/>
  <c r="EF10" i="18"/>
  <c r="AB10" i="18"/>
  <c r="P10" i="18"/>
  <c r="FQ235" i="18"/>
  <c r="FS230" i="18"/>
  <c r="FP235" i="18"/>
  <c r="D140" i="13" s="1"/>
  <c r="FR235" i="18"/>
  <c r="H140" i="13" s="1"/>
  <c r="D141" i="13" l="1"/>
  <c r="FL235" i="18"/>
  <c r="D139" i="13" s="1"/>
  <c r="CR235" i="18"/>
  <c r="T235" i="18"/>
  <c r="AB235" i="18"/>
  <c r="EF235" i="18"/>
  <c r="D131" i="13" s="1"/>
  <c r="P235" i="18"/>
  <c r="X235" i="18"/>
  <c r="EN235" i="18"/>
  <c r="D133" i="13" s="1"/>
  <c r="L235" i="18"/>
  <c r="DL235" i="18"/>
  <c r="D126" i="13" s="1"/>
  <c r="G228" i="18"/>
  <c r="F140" i="13"/>
  <c r="E140" i="13"/>
  <c r="I140" i="13" s="1"/>
  <c r="FS235" i="18"/>
  <c r="H230" i="18"/>
  <c r="H221" i="18"/>
  <c r="H216" i="18"/>
  <c r="H208" i="18"/>
  <c r="H203" i="18"/>
  <c r="H199" i="18"/>
  <c r="H193" i="18"/>
  <c r="H188" i="18"/>
  <c r="H185" i="18"/>
  <c r="H181" i="18"/>
  <c r="H172" i="18"/>
  <c r="H166" i="18"/>
  <c r="H162" i="18"/>
  <c r="H158" i="18"/>
  <c r="H144" i="18"/>
  <c r="H139" i="18"/>
  <c r="H132" i="18"/>
  <c r="H128" i="18"/>
  <c r="H120" i="18"/>
  <c r="H111" i="18"/>
  <c r="H107" i="18"/>
  <c r="H104" i="18"/>
  <c r="H99" i="18"/>
  <c r="H92" i="18"/>
  <c r="H87" i="18"/>
  <c r="H80" i="18"/>
  <c r="H75" i="18"/>
  <c r="H69" i="18"/>
  <c r="H64" i="18"/>
  <c r="H59" i="18"/>
  <c r="H52" i="18"/>
  <c r="H47" i="18"/>
  <c r="H38" i="18"/>
  <c r="H33" i="18"/>
  <c r="H24" i="18"/>
  <c r="H19" i="18"/>
  <c r="H16" i="18"/>
  <c r="H13" i="18"/>
  <c r="H12" i="18"/>
  <c r="H11" i="18"/>
  <c r="K209" i="18"/>
  <c r="K194" i="18"/>
  <c r="AN230" i="18"/>
  <c r="AN221" i="18"/>
  <c r="AN216" i="18"/>
  <c r="AN208" i="18"/>
  <c r="AN203" i="18"/>
  <c r="AN199" i="18"/>
  <c r="AN193" i="18"/>
  <c r="AN188" i="18"/>
  <c r="AN185" i="18"/>
  <c r="AN181" i="18"/>
  <c r="AN172" i="18"/>
  <c r="AN166" i="18"/>
  <c r="AN162" i="18"/>
  <c r="AN158" i="18"/>
  <c r="AN144" i="18"/>
  <c r="AN139" i="18"/>
  <c r="AN132" i="18"/>
  <c r="AN128" i="18"/>
  <c r="AN120" i="18"/>
  <c r="AN111" i="18"/>
  <c r="AN107" i="18"/>
  <c r="AN104" i="18"/>
  <c r="AN99" i="18"/>
  <c r="AN92" i="18"/>
  <c r="AN87" i="18"/>
  <c r="AN80" i="18"/>
  <c r="AN75" i="18"/>
  <c r="AN69" i="18"/>
  <c r="AN64" i="18"/>
  <c r="AN59" i="18"/>
  <c r="AN52" i="18"/>
  <c r="AN47" i="18"/>
  <c r="AN38" i="18"/>
  <c r="AN33" i="18"/>
  <c r="AN24" i="18"/>
  <c r="AN19" i="18"/>
  <c r="AN16" i="18"/>
  <c r="AN13" i="18"/>
  <c r="AN12" i="18"/>
  <c r="AN11" i="18"/>
  <c r="B12" i="18" l="1"/>
  <c r="B38" i="18"/>
  <c r="B75" i="18"/>
  <c r="B107" i="18"/>
  <c r="B144" i="18"/>
  <c r="B185" i="18"/>
  <c r="B216" i="18"/>
  <c r="B13" i="18"/>
  <c r="B47" i="18"/>
  <c r="B80" i="18"/>
  <c r="B111" i="18"/>
  <c r="B158" i="18"/>
  <c r="B188" i="18"/>
  <c r="B221" i="18"/>
  <c r="B16" i="18"/>
  <c r="B52" i="18"/>
  <c r="B87" i="18"/>
  <c r="B120" i="18"/>
  <c r="B162" i="18"/>
  <c r="B193" i="18"/>
  <c r="B230" i="18"/>
  <c r="B19" i="18"/>
  <c r="B59" i="18"/>
  <c r="B92" i="18"/>
  <c r="B128" i="18"/>
  <c r="B166" i="18"/>
  <c r="B199" i="18"/>
  <c r="B24" i="18"/>
  <c r="B64" i="18"/>
  <c r="B99" i="18"/>
  <c r="B132" i="18"/>
  <c r="B172" i="18"/>
  <c r="B203" i="18"/>
  <c r="B11" i="18"/>
  <c r="B33" i="18"/>
  <c r="B69" i="18"/>
  <c r="B104" i="18"/>
  <c r="B139" i="18"/>
  <c r="B181" i="18"/>
  <c r="B208" i="18"/>
  <c r="AN10" i="18"/>
  <c r="H10" i="18"/>
  <c r="H11" i="16"/>
  <c r="I11" i="16"/>
  <c r="J11" i="16"/>
  <c r="L11" i="16"/>
  <c r="M11" i="16"/>
  <c r="N11" i="16"/>
  <c r="P11" i="16"/>
  <c r="Q11" i="16"/>
  <c r="R11" i="16"/>
  <c r="S11" i="16"/>
  <c r="T11" i="16"/>
  <c r="U11" i="16"/>
  <c r="V11" i="16"/>
  <c r="X11" i="16"/>
  <c r="Y11" i="16"/>
  <c r="Z11" i="16"/>
  <c r="AA11" i="16" s="1"/>
  <c r="AB11" i="16"/>
  <c r="AC11" i="16"/>
  <c r="AE11" i="16" s="1"/>
  <c r="AD11" i="16"/>
  <c r="AF11" i="16"/>
  <c r="AG11" i="16"/>
  <c r="AH11" i="16"/>
  <c r="AJ11" i="16"/>
  <c r="AK11" i="16"/>
  <c r="AL11" i="16"/>
  <c r="AN11" i="16"/>
  <c r="AO11" i="16"/>
  <c r="AP11" i="16"/>
  <c r="AS11" i="16"/>
  <c r="AT11" i="16"/>
  <c r="AV11" i="16"/>
  <c r="AW11" i="16"/>
  <c r="AX11" i="16"/>
  <c r="AZ11" i="16"/>
  <c r="BA11" i="16"/>
  <c r="BB11" i="16"/>
  <c r="BD11" i="16"/>
  <c r="BE11" i="16"/>
  <c r="BF11" i="16"/>
  <c r="BG11" i="16" s="1"/>
  <c r="BI11" i="16"/>
  <c r="BJ11" i="16"/>
  <c r="BL11" i="16"/>
  <c r="BM11" i="16"/>
  <c r="BN11" i="16"/>
  <c r="BP11" i="16"/>
  <c r="BQ11" i="16"/>
  <c r="BR11" i="16"/>
  <c r="BU11" i="16"/>
  <c r="BV11" i="16"/>
  <c r="CB11" i="16"/>
  <c r="CC11" i="16"/>
  <c r="CD11" i="16"/>
  <c r="CF11" i="16"/>
  <c r="CG11" i="16"/>
  <c r="CH11" i="16"/>
  <c r="CJ11" i="16"/>
  <c r="CK11" i="16"/>
  <c r="CL11" i="16"/>
  <c r="CN11" i="16"/>
  <c r="CO11" i="16"/>
  <c r="CP11" i="16"/>
  <c r="CR11" i="16"/>
  <c r="CS11" i="16"/>
  <c r="CT11" i="16"/>
  <c r="CV11" i="16"/>
  <c r="CW11" i="16"/>
  <c r="CX11" i="16"/>
  <c r="DA11" i="16"/>
  <c r="DB11" i="16"/>
  <c r="DD11" i="16"/>
  <c r="DE11" i="16"/>
  <c r="DF11" i="16"/>
  <c r="DH11" i="16"/>
  <c r="DI11" i="16"/>
  <c r="DJ11" i="16"/>
  <c r="DL11" i="16"/>
  <c r="DM11" i="16"/>
  <c r="DN11" i="16"/>
  <c r="DP11" i="16"/>
  <c r="DQ11" i="16"/>
  <c r="DR11" i="16"/>
  <c r="DU11" i="16"/>
  <c r="DV11" i="16"/>
  <c r="DX11" i="16"/>
  <c r="DY11" i="16"/>
  <c r="DZ11" i="16"/>
  <c r="EC11" i="16"/>
  <c r="ED11" i="16"/>
  <c r="EF11" i="16"/>
  <c r="EG11" i="16"/>
  <c r="EH11" i="16"/>
  <c r="EJ11" i="16"/>
  <c r="EK11" i="16"/>
  <c r="EL11" i="16"/>
  <c r="EN11" i="16"/>
  <c r="EO11" i="16"/>
  <c r="EP11" i="16"/>
  <c r="ER11" i="16"/>
  <c r="ES11" i="16"/>
  <c r="ET11" i="16"/>
  <c r="EV11" i="16"/>
  <c r="EW11" i="16"/>
  <c r="EX11" i="16"/>
  <c r="EZ11" i="16"/>
  <c r="FA11" i="16"/>
  <c r="FB11" i="16"/>
  <c r="FC11" i="16" s="1"/>
  <c r="FD11" i="16"/>
  <c r="FE11" i="16"/>
  <c r="FF11" i="16"/>
  <c r="FH11" i="16"/>
  <c r="FI11" i="16"/>
  <c r="FJ11" i="16"/>
  <c r="FL11" i="16"/>
  <c r="FM11" i="16"/>
  <c r="FN11" i="16"/>
  <c r="FU11" i="16"/>
  <c r="FV11" i="16"/>
  <c r="FX11" i="16"/>
  <c r="FY11" i="16"/>
  <c r="FZ11" i="16"/>
  <c r="GB11" i="16"/>
  <c r="GC11" i="16"/>
  <c r="GD11" i="16"/>
  <c r="GF11" i="16"/>
  <c r="GG11" i="16"/>
  <c r="GH11" i="16"/>
  <c r="GJ11" i="16"/>
  <c r="GK11" i="16"/>
  <c r="GL11" i="16"/>
  <c r="GN11" i="16"/>
  <c r="GO11" i="16"/>
  <c r="GP11" i="16"/>
  <c r="GR11" i="16"/>
  <c r="GS11" i="16"/>
  <c r="GT11" i="16"/>
  <c r="GV11" i="16"/>
  <c r="GW11" i="16"/>
  <c r="GX11" i="16"/>
  <c r="GZ11" i="16"/>
  <c r="HA11" i="16"/>
  <c r="HB11" i="16"/>
  <c r="HD11" i="16"/>
  <c r="HE11" i="16"/>
  <c r="HF11" i="16"/>
  <c r="HH11" i="16"/>
  <c r="HI11" i="16"/>
  <c r="HJ11" i="16"/>
  <c r="HL11" i="16"/>
  <c r="HM11" i="16"/>
  <c r="HN11" i="16"/>
  <c r="HP11" i="16"/>
  <c r="HQ11" i="16"/>
  <c r="HR11" i="16"/>
  <c r="HT11" i="16"/>
  <c r="HU11" i="16"/>
  <c r="HV11" i="16"/>
  <c r="HX11" i="16"/>
  <c r="HY11" i="16"/>
  <c r="HZ11" i="16"/>
  <c r="H12" i="16"/>
  <c r="I12" i="16"/>
  <c r="J12" i="16"/>
  <c r="L12" i="16"/>
  <c r="M12" i="16"/>
  <c r="N12" i="16"/>
  <c r="P12" i="16"/>
  <c r="Q12" i="16"/>
  <c r="R12" i="16"/>
  <c r="T12" i="16"/>
  <c r="U12" i="16"/>
  <c r="V12" i="16"/>
  <c r="X12" i="16"/>
  <c r="Y12" i="16"/>
  <c r="Z12" i="16"/>
  <c r="AB12" i="16"/>
  <c r="AC12" i="16"/>
  <c r="AD12" i="16"/>
  <c r="AF12" i="16"/>
  <c r="AG12" i="16"/>
  <c r="AH12" i="16"/>
  <c r="AO12" i="16"/>
  <c r="AP12" i="16"/>
  <c r="AS12" i="16"/>
  <c r="AT12" i="16"/>
  <c r="AV12" i="16"/>
  <c r="AW12" i="16"/>
  <c r="AX12" i="16"/>
  <c r="AZ12" i="16"/>
  <c r="BA12" i="16"/>
  <c r="BB12" i="16"/>
  <c r="BD12" i="16"/>
  <c r="BE12" i="16"/>
  <c r="BF12" i="16"/>
  <c r="BH12" i="16"/>
  <c r="BI12" i="16"/>
  <c r="BJ12" i="16"/>
  <c r="BL12" i="16"/>
  <c r="BM12" i="16"/>
  <c r="BN12" i="16"/>
  <c r="BP12" i="16"/>
  <c r="BQ12" i="16"/>
  <c r="BR12" i="16"/>
  <c r="BT12" i="16"/>
  <c r="BU12" i="16"/>
  <c r="BV12" i="16"/>
  <c r="CB12" i="16"/>
  <c r="CC12" i="16"/>
  <c r="CD12" i="16"/>
  <c r="CF12" i="16"/>
  <c r="CG12" i="16"/>
  <c r="CH12" i="16"/>
  <c r="CJ12" i="16"/>
  <c r="CK12" i="16"/>
  <c r="CL12" i="16"/>
  <c r="CN12" i="16"/>
  <c r="CO12" i="16"/>
  <c r="CP12" i="16"/>
  <c r="CR12" i="16"/>
  <c r="CS12" i="16"/>
  <c r="CT12" i="16"/>
  <c r="CV12" i="16"/>
  <c r="CW12" i="16"/>
  <c r="CX12" i="16"/>
  <c r="CZ12" i="16"/>
  <c r="DA12" i="16"/>
  <c r="DB12" i="16"/>
  <c r="DD12" i="16"/>
  <c r="DE12" i="16"/>
  <c r="DF12" i="16"/>
  <c r="DH12" i="16"/>
  <c r="DI12" i="16"/>
  <c r="DJ12" i="16"/>
  <c r="DL12" i="16"/>
  <c r="DM12" i="16"/>
  <c r="DN12" i="16"/>
  <c r="DP12" i="16"/>
  <c r="DQ12" i="16"/>
  <c r="DR12" i="16"/>
  <c r="DU12" i="16"/>
  <c r="DV12" i="16"/>
  <c r="DX12" i="16"/>
  <c r="DY12" i="16"/>
  <c r="DZ12" i="16"/>
  <c r="EC12" i="16"/>
  <c r="ED12" i="16"/>
  <c r="EF12" i="16"/>
  <c r="EG12" i="16"/>
  <c r="EH12" i="16"/>
  <c r="EJ12" i="16"/>
  <c r="EK12" i="16"/>
  <c r="EL12" i="16"/>
  <c r="EN12" i="16"/>
  <c r="EO12" i="16"/>
  <c r="EP12" i="16"/>
  <c r="ER12" i="16"/>
  <c r="ES12" i="16"/>
  <c r="ET12" i="16"/>
  <c r="EV12" i="16"/>
  <c r="EW12" i="16"/>
  <c r="EX12" i="16"/>
  <c r="EZ12" i="16"/>
  <c r="FA12" i="16"/>
  <c r="FB12" i="16"/>
  <c r="FD12" i="16"/>
  <c r="FE12" i="16"/>
  <c r="FF12" i="16"/>
  <c r="FH12" i="16"/>
  <c r="FI12" i="16"/>
  <c r="FJ12" i="16"/>
  <c r="FL12" i="16"/>
  <c r="FM12" i="16"/>
  <c r="FN12" i="16"/>
  <c r="FU12" i="16"/>
  <c r="FV12" i="16"/>
  <c r="FX12" i="16"/>
  <c r="FY12" i="16"/>
  <c r="FZ12" i="16"/>
  <c r="GB12" i="16"/>
  <c r="GC12" i="16"/>
  <c r="GD12" i="16"/>
  <c r="GG12" i="16"/>
  <c r="GH12" i="16"/>
  <c r="GJ12" i="16"/>
  <c r="GK12" i="16"/>
  <c r="GL12" i="16"/>
  <c r="GM12" i="16" s="1"/>
  <c r="GO12" i="16"/>
  <c r="GP12" i="16"/>
  <c r="GS12" i="16"/>
  <c r="GT12" i="16"/>
  <c r="GW12" i="16"/>
  <c r="GX12" i="16"/>
  <c r="HA12" i="16"/>
  <c r="HB12" i="16"/>
  <c r="HE12" i="16"/>
  <c r="HF12" i="16"/>
  <c r="HI12" i="16"/>
  <c r="HJ12" i="16"/>
  <c r="HM12" i="16"/>
  <c r="HN12" i="16"/>
  <c r="HQ12" i="16"/>
  <c r="HR12" i="16"/>
  <c r="HU12" i="16"/>
  <c r="HV12" i="16"/>
  <c r="HW12" i="16" s="1"/>
  <c r="HY12" i="16"/>
  <c r="HZ12" i="16"/>
  <c r="H13" i="16"/>
  <c r="I13" i="16"/>
  <c r="J13" i="16"/>
  <c r="K13" i="16"/>
  <c r="L13" i="16"/>
  <c r="M13" i="16"/>
  <c r="N13" i="16"/>
  <c r="O13" i="16"/>
  <c r="P13" i="16"/>
  <c r="Q13" i="16"/>
  <c r="R13" i="16"/>
  <c r="S13" i="16"/>
  <c r="T13" i="16"/>
  <c r="U13" i="16"/>
  <c r="V13" i="16"/>
  <c r="X13" i="16"/>
  <c r="Y13" i="16"/>
  <c r="Z13" i="16"/>
  <c r="AB13" i="16"/>
  <c r="AC13" i="16"/>
  <c r="AD13" i="16"/>
  <c r="AF13" i="16"/>
  <c r="AG13" i="16"/>
  <c r="AH13" i="16"/>
  <c r="AO13" i="16"/>
  <c r="AP13" i="16"/>
  <c r="AQ13" i="16"/>
  <c r="AS13" i="16"/>
  <c r="AT13" i="16"/>
  <c r="AV13" i="16"/>
  <c r="AW13" i="16"/>
  <c r="AX13" i="16"/>
  <c r="AZ13" i="16"/>
  <c r="BA13" i="16"/>
  <c r="BB13" i="16"/>
  <c r="BD13" i="16"/>
  <c r="BE13" i="16"/>
  <c r="BF13" i="16"/>
  <c r="BI13" i="16"/>
  <c r="BJ13" i="16"/>
  <c r="BK13" i="16"/>
  <c r="BL13" i="16"/>
  <c r="BM13" i="16"/>
  <c r="BN13" i="16"/>
  <c r="BP13" i="16"/>
  <c r="BQ13" i="16"/>
  <c r="BR13" i="16"/>
  <c r="BS13" i="16"/>
  <c r="BU13" i="16"/>
  <c r="BV13" i="16"/>
  <c r="BW13" i="16"/>
  <c r="CB13" i="16"/>
  <c r="CC13" i="16"/>
  <c r="CD13" i="16"/>
  <c r="CF13" i="16"/>
  <c r="CG13" i="16"/>
  <c r="CH13" i="16"/>
  <c r="CJ13" i="16"/>
  <c r="CK13" i="16"/>
  <c r="CL13" i="16"/>
  <c r="CN13" i="16"/>
  <c r="CO13" i="16"/>
  <c r="CP13" i="16"/>
  <c r="CR13" i="16"/>
  <c r="CS13" i="16"/>
  <c r="CT13" i="16"/>
  <c r="CU13" i="16"/>
  <c r="CV13" i="16"/>
  <c r="CW13" i="16"/>
  <c r="CX13" i="16"/>
  <c r="DA13" i="16"/>
  <c r="DB13" i="16"/>
  <c r="DD13" i="16"/>
  <c r="DE13" i="16"/>
  <c r="DF13" i="16"/>
  <c r="DH13" i="16"/>
  <c r="DI13" i="16"/>
  <c r="DJ13" i="16"/>
  <c r="DL13" i="16"/>
  <c r="DM13" i="16"/>
  <c r="DN13" i="16"/>
  <c r="DP13" i="16"/>
  <c r="DQ13" i="16"/>
  <c r="DR13" i="16"/>
  <c r="DU13" i="16"/>
  <c r="DV13" i="16"/>
  <c r="DW13" i="16"/>
  <c r="DY13" i="16"/>
  <c r="DZ13" i="16"/>
  <c r="EC13" i="16"/>
  <c r="ED13" i="16"/>
  <c r="EF13" i="16"/>
  <c r="EG13" i="16"/>
  <c r="EH13" i="16"/>
  <c r="EJ13" i="16"/>
  <c r="EK13" i="16"/>
  <c r="EL13" i="16"/>
  <c r="FA13" i="16"/>
  <c r="FB13" i="16"/>
  <c r="FC13" i="16"/>
  <c r="FL13" i="16"/>
  <c r="FM13" i="16"/>
  <c r="FN13" i="16"/>
  <c r="FU13" i="16"/>
  <c r="FV13" i="16"/>
  <c r="FX13" i="16"/>
  <c r="FY13" i="16"/>
  <c r="FZ13" i="16"/>
  <c r="GB13" i="16"/>
  <c r="GC13" i="16"/>
  <c r="GD13" i="16"/>
  <c r="GG13" i="16"/>
  <c r="GH13" i="16"/>
  <c r="GJ13" i="16"/>
  <c r="GK13" i="16"/>
  <c r="GL13" i="16"/>
  <c r="GM13" i="16" s="1"/>
  <c r="GO13" i="16"/>
  <c r="GP13" i="16"/>
  <c r="GS13" i="16"/>
  <c r="GT13" i="16"/>
  <c r="GW13" i="16"/>
  <c r="GX13" i="16"/>
  <c r="HA13" i="16"/>
  <c r="HB13" i="16"/>
  <c r="HE13" i="16"/>
  <c r="HF13" i="16"/>
  <c r="HI13" i="16"/>
  <c r="HJ13" i="16"/>
  <c r="HM13" i="16"/>
  <c r="HN13" i="16"/>
  <c r="HQ13" i="16"/>
  <c r="HR13" i="16"/>
  <c r="HU13" i="16"/>
  <c r="HV13" i="16"/>
  <c r="HY13" i="16"/>
  <c r="HZ13" i="16"/>
  <c r="AA14" i="16"/>
  <c r="AE14" i="16"/>
  <c r="AI14" i="16"/>
  <c r="BC14" i="16"/>
  <c r="CE14" i="16"/>
  <c r="CM14" i="16"/>
  <c r="CQ14" i="16"/>
  <c r="EI14" i="16"/>
  <c r="EM14" i="16"/>
  <c r="GM14" i="16"/>
  <c r="GQ14" i="16"/>
  <c r="AY15" i="16"/>
  <c r="BO15" i="16"/>
  <c r="BO16" i="16"/>
  <c r="H17" i="16"/>
  <c r="I17" i="16"/>
  <c r="J17" i="16"/>
  <c r="K17" i="16"/>
  <c r="L17" i="16"/>
  <c r="M17" i="16"/>
  <c r="N17" i="16"/>
  <c r="P17" i="16"/>
  <c r="Q17" i="16"/>
  <c r="R17" i="16"/>
  <c r="S17" i="16"/>
  <c r="T17" i="16"/>
  <c r="U17" i="16"/>
  <c r="V17" i="16"/>
  <c r="W17" i="16"/>
  <c r="X17" i="16"/>
  <c r="Y17" i="16"/>
  <c r="Z17" i="16"/>
  <c r="AB17" i="16"/>
  <c r="AC17" i="16"/>
  <c r="AD17" i="16"/>
  <c r="AF17" i="16"/>
  <c r="AG17" i="16"/>
  <c r="AH17" i="16"/>
  <c r="AO17" i="16"/>
  <c r="AP17" i="16"/>
  <c r="AQ17" i="16"/>
  <c r="AS17" i="16"/>
  <c r="AT17" i="16"/>
  <c r="AV17" i="16"/>
  <c r="AW17" i="16"/>
  <c r="AX17" i="16"/>
  <c r="AZ17" i="16"/>
  <c r="BA17" i="16"/>
  <c r="BB17" i="16"/>
  <c r="BD17" i="16"/>
  <c r="BE17" i="16"/>
  <c r="BF17" i="16"/>
  <c r="BI17" i="16"/>
  <c r="BJ17" i="16"/>
  <c r="BK17" i="16"/>
  <c r="BL17" i="16"/>
  <c r="BM17" i="16"/>
  <c r="BN17" i="16"/>
  <c r="BP17" i="16"/>
  <c r="BQ17" i="16"/>
  <c r="BR17" i="16"/>
  <c r="BS17" i="16"/>
  <c r="BU17" i="16"/>
  <c r="BV17" i="16"/>
  <c r="BW17" i="16"/>
  <c r="CB17" i="16"/>
  <c r="CC17" i="16"/>
  <c r="CD17" i="16"/>
  <c r="CF17" i="16"/>
  <c r="CG17" i="16"/>
  <c r="CH17" i="16"/>
  <c r="CJ17" i="16"/>
  <c r="CK17" i="16"/>
  <c r="CL17" i="16"/>
  <c r="CN17" i="16"/>
  <c r="CO17" i="16"/>
  <c r="CP17" i="16"/>
  <c r="CR17" i="16"/>
  <c r="CS17" i="16"/>
  <c r="CT17" i="16"/>
  <c r="CU17" i="16"/>
  <c r="CV17" i="16"/>
  <c r="CW17" i="16"/>
  <c r="CX17" i="16"/>
  <c r="DA17" i="16"/>
  <c r="DB17" i="16"/>
  <c r="DD17" i="16"/>
  <c r="DE17" i="16"/>
  <c r="DF17" i="16"/>
  <c r="DH17" i="16"/>
  <c r="DI17" i="16"/>
  <c r="DJ17" i="16"/>
  <c r="DL17" i="16"/>
  <c r="DM17" i="16"/>
  <c r="DN17" i="16"/>
  <c r="DP17" i="16"/>
  <c r="DQ17" i="16"/>
  <c r="DR17" i="16"/>
  <c r="DU17" i="16"/>
  <c r="DV17" i="16"/>
  <c r="DW17" i="16"/>
  <c r="DY17" i="16"/>
  <c r="DZ17" i="16"/>
  <c r="EC17" i="16"/>
  <c r="ED17" i="16"/>
  <c r="EF17" i="16"/>
  <c r="EG17" i="16"/>
  <c r="EH17" i="16"/>
  <c r="EJ17" i="16"/>
  <c r="EK17" i="16"/>
  <c r="EL17" i="16"/>
  <c r="FA17" i="16"/>
  <c r="FB17" i="16"/>
  <c r="FC17" i="16"/>
  <c r="FL17" i="16"/>
  <c r="FM17" i="16"/>
  <c r="FN17" i="16"/>
  <c r="GK17" i="16"/>
  <c r="GL17" i="16"/>
  <c r="GO17" i="16"/>
  <c r="GP17" i="16"/>
  <c r="GS17" i="16"/>
  <c r="GT17" i="16"/>
  <c r="GW17" i="16"/>
  <c r="GX17" i="16"/>
  <c r="HA17" i="16"/>
  <c r="HB17" i="16"/>
  <c r="HE17" i="16"/>
  <c r="HF17" i="16"/>
  <c r="HI17" i="16"/>
  <c r="HJ17" i="16"/>
  <c r="HM17" i="16"/>
  <c r="HN17" i="16"/>
  <c r="HQ17" i="16"/>
  <c r="HR17" i="16"/>
  <c r="HU17" i="16"/>
  <c r="HV17" i="16"/>
  <c r="HY17" i="16"/>
  <c r="HZ17" i="16"/>
  <c r="AI18" i="16"/>
  <c r="BC18" i="16"/>
  <c r="CE18" i="16"/>
  <c r="CM18" i="16"/>
  <c r="CQ18" i="16"/>
  <c r="EI18" i="16"/>
  <c r="AY19" i="16"/>
  <c r="BO20" i="16"/>
  <c r="BO21" i="16"/>
  <c r="BO22" i="16"/>
  <c r="BO23" i="16"/>
  <c r="BO24" i="16"/>
  <c r="BO25" i="16"/>
  <c r="H26" i="16"/>
  <c r="I26" i="16"/>
  <c r="J26" i="16"/>
  <c r="L26" i="16"/>
  <c r="M26" i="16"/>
  <c r="N26" i="16"/>
  <c r="O26" i="16"/>
  <c r="P26" i="16"/>
  <c r="Q26" i="16"/>
  <c r="R26" i="16"/>
  <c r="S26" i="16"/>
  <c r="T26" i="16"/>
  <c r="U26" i="16"/>
  <c r="V26" i="16"/>
  <c r="X26" i="16"/>
  <c r="Y26" i="16"/>
  <c r="Z26" i="16"/>
  <c r="AB26" i="16"/>
  <c r="AC26" i="16"/>
  <c r="AD26" i="16"/>
  <c r="AF26" i="16"/>
  <c r="AG26" i="16"/>
  <c r="AH26" i="16"/>
  <c r="AO26" i="16"/>
  <c r="AP26" i="16"/>
  <c r="AQ26" i="16"/>
  <c r="AS26" i="16"/>
  <c r="AT26" i="16"/>
  <c r="AV26" i="16"/>
  <c r="AW26" i="16"/>
  <c r="AX26" i="16"/>
  <c r="AZ26" i="16"/>
  <c r="BA26" i="16"/>
  <c r="BB26" i="16"/>
  <c r="BD26" i="16"/>
  <c r="BE26" i="16"/>
  <c r="BF26" i="16"/>
  <c r="BG26" i="16"/>
  <c r="BI26" i="16"/>
  <c r="BJ26" i="16"/>
  <c r="BK26" i="16"/>
  <c r="BL26" i="16"/>
  <c r="BM26" i="16"/>
  <c r="BN26" i="16"/>
  <c r="BP26" i="16"/>
  <c r="BQ26" i="16"/>
  <c r="BR26" i="16"/>
  <c r="BS26" i="16"/>
  <c r="BU26" i="16"/>
  <c r="BV26" i="16"/>
  <c r="BW26" i="16"/>
  <c r="CB26" i="16"/>
  <c r="CC26" i="16"/>
  <c r="CD26" i="16"/>
  <c r="CF26" i="16"/>
  <c r="CG26" i="16"/>
  <c r="CH26" i="16"/>
  <c r="CI26" i="16"/>
  <c r="CJ26" i="16"/>
  <c r="CK26" i="16"/>
  <c r="CL26" i="16"/>
  <c r="CN26" i="16"/>
  <c r="CO26" i="16"/>
  <c r="CP26" i="16"/>
  <c r="CR26" i="16"/>
  <c r="CS26" i="16"/>
  <c r="CT26" i="16"/>
  <c r="CU26" i="16"/>
  <c r="CV26" i="16"/>
  <c r="CW26" i="16"/>
  <c r="CX26" i="16"/>
  <c r="DA26" i="16"/>
  <c r="DB26" i="16"/>
  <c r="DC26" i="16"/>
  <c r="DD26" i="16"/>
  <c r="DE26" i="16"/>
  <c r="DF26" i="16"/>
  <c r="DG26" i="16"/>
  <c r="DH26" i="16"/>
  <c r="DI26" i="16"/>
  <c r="DJ26" i="16"/>
  <c r="DK26" i="16"/>
  <c r="DL26" i="16"/>
  <c r="DM26" i="16"/>
  <c r="DN26" i="16"/>
  <c r="DO26" i="16"/>
  <c r="DP26" i="16"/>
  <c r="DQ26" i="16"/>
  <c r="DR26" i="16"/>
  <c r="DS26" i="16"/>
  <c r="DU26" i="16"/>
  <c r="DV26" i="16"/>
  <c r="DW26" i="16"/>
  <c r="DX26" i="16"/>
  <c r="DY26" i="16"/>
  <c r="DZ26" i="16"/>
  <c r="EC26" i="16"/>
  <c r="ED26" i="16"/>
  <c r="EF26" i="16"/>
  <c r="EG26" i="16"/>
  <c r="EH26" i="16"/>
  <c r="EJ26" i="16"/>
  <c r="EK26" i="16"/>
  <c r="EL26" i="16"/>
  <c r="EM26" i="16" s="1"/>
  <c r="FA26" i="16"/>
  <c r="FB26" i="16"/>
  <c r="FC26" i="16"/>
  <c r="FL26" i="16"/>
  <c r="FM26" i="16"/>
  <c r="FN26" i="16"/>
  <c r="FU26" i="16"/>
  <c r="FV26" i="16"/>
  <c r="FX26" i="16"/>
  <c r="FY26" i="16"/>
  <c r="FZ26" i="16"/>
  <c r="GB26" i="16"/>
  <c r="GC26" i="16"/>
  <c r="GD26" i="16"/>
  <c r="GG26" i="16"/>
  <c r="GH26" i="16"/>
  <c r="GK26" i="16"/>
  <c r="GL26" i="16"/>
  <c r="GO26" i="16"/>
  <c r="GP26" i="16"/>
  <c r="GS26" i="16"/>
  <c r="GT26" i="16"/>
  <c r="GW26" i="16"/>
  <c r="GX26" i="16"/>
  <c r="HA26" i="16"/>
  <c r="HB26" i="16"/>
  <c r="HE26" i="16"/>
  <c r="HF26" i="16"/>
  <c r="HI26" i="16"/>
  <c r="HJ26" i="16"/>
  <c r="HM26" i="16"/>
  <c r="HN26" i="16"/>
  <c r="HQ26" i="16"/>
  <c r="HR26" i="16"/>
  <c r="HU26" i="16"/>
  <c r="HV26" i="16"/>
  <c r="HY26" i="16"/>
  <c r="HZ26" i="16"/>
  <c r="K27" i="16"/>
  <c r="AI27" i="16"/>
  <c r="BC27" i="16"/>
  <c r="BC26" i="16" s="1"/>
  <c r="CE27" i="16"/>
  <c r="CM27" i="16"/>
  <c r="CQ27" i="16"/>
  <c r="EA27" i="16"/>
  <c r="EI27" i="16"/>
  <c r="EM27" i="16"/>
  <c r="AY28" i="16"/>
  <c r="EA28" i="16"/>
  <c r="BO29" i="16"/>
  <c r="BO31" i="16"/>
  <c r="BO32" i="16"/>
  <c r="BO33" i="16"/>
  <c r="BO34" i="16"/>
  <c r="BO35" i="16"/>
  <c r="H40" i="16"/>
  <c r="I40" i="16"/>
  <c r="J40" i="16"/>
  <c r="L40" i="16"/>
  <c r="M40" i="16"/>
  <c r="N40" i="16"/>
  <c r="P40" i="16"/>
  <c r="Q40" i="16"/>
  <c r="R40" i="16"/>
  <c r="T40" i="16"/>
  <c r="U40" i="16"/>
  <c r="V40" i="16"/>
  <c r="X40" i="16"/>
  <c r="Y40" i="16"/>
  <c r="Z40" i="16"/>
  <c r="AB40" i="16"/>
  <c r="AC40" i="16"/>
  <c r="AD40" i="16"/>
  <c r="AF40" i="16"/>
  <c r="AG40" i="16"/>
  <c r="AH40" i="16"/>
  <c r="AI40" i="16" s="1"/>
  <c r="AO40" i="16"/>
  <c r="AP40" i="16"/>
  <c r="AS40" i="16"/>
  <c r="AT40" i="16"/>
  <c r="AV40" i="16"/>
  <c r="AW40" i="16"/>
  <c r="AX40" i="16"/>
  <c r="AZ40" i="16"/>
  <c r="BA40" i="16"/>
  <c r="BC40" i="16" s="1"/>
  <c r="BB40" i="16"/>
  <c r="BD40" i="16"/>
  <c r="BE40" i="16"/>
  <c r="BF40" i="16"/>
  <c r="BI40" i="16"/>
  <c r="BJ40" i="16"/>
  <c r="BL40" i="16"/>
  <c r="BM40" i="16"/>
  <c r="BN40" i="16"/>
  <c r="BP40" i="16"/>
  <c r="BQ40" i="16"/>
  <c r="BR40" i="16"/>
  <c r="BU40" i="16"/>
  <c r="BV40" i="16"/>
  <c r="CB40" i="16"/>
  <c r="CC40" i="16"/>
  <c r="CD40" i="16"/>
  <c r="CF40" i="16"/>
  <c r="CG40" i="16"/>
  <c r="CH40" i="16"/>
  <c r="CJ40" i="16"/>
  <c r="CK40" i="16"/>
  <c r="CL40" i="16"/>
  <c r="CN40" i="16"/>
  <c r="CO40" i="16"/>
  <c r="CP40" i="16"/>
  <c r="CR40" i="16"/>
  <c r="CS40" i="16"/>
  <c r="CT40" i="16"/>
  <c r="CV40" i="16"/>
  <c r="CW40" i="16"/>
  <c r="CX40" i="16"/>
  <c r="DA40" i="16"/>
  <c r="DB40" i="16"/>
  <c r="DD40" i="16"/>
  <c r="DE40" i="16"/>
  <c r="DF40" i="16"/>
  <c r="DH40" i="16"/>
  <c r="DI40" i="16"/>
  <c r="DJ40" i="16"/>
  <c r="DL40" i="16"/>
  <c r="DM40" i="16"/>
  <c r="DN40" i="16"/>
  <c r="DP40" i="16"/>
  <c r="DQ40" i="16"/>
  <c r="DR40" i="16"/>
  <c r="DU40" i="16"/>
  <c r="DV40" i="16"/>
  <c r="DY40" i="16"/>
  <c r="DZ40" i="16"/>
  <c r="EC40" i="16"/>
  <c r="ED40" i="16"/>
  <c r="EF40" i="16"/>
  <c r="EG40" i="16"/>
  <c r="EH40" i="16"/>
  <c r="EJ40" i="16"/>
  <c r="EK40" i="16"/>
  <c r="EL40" i="16"/>
  <c r="FA40" i="16"/>
  <c r="FB40" i="16"/>
  <c r="FL40" i="16"/>
  <c r="FM40" i="16"/>
  <c r="FN40" i="16"/>
  <c r="O41" i="16"/>
  <c r="AI41" i="16"/>
  <c r="BC41" i="16"/>
  <c r="CE41" i="16"/>
  <c r="CI41" i="16"/>
  <c r="CM41" i="16"/>
  <c r="CQ41" i="16"/>
  <c r="EI41" i="16"/>
  <c r="EM41" i="16"/>
  <c r="BO42" i="16"/>
  <c r="AY43" i="16"/>
  <c r="BO44" i="16"/>
  <c r="BO45" i="16"/>
  <c r="BO46" i="16"/>
  <c r="BO48" i="16"/>
  <c r="AA49" i="16"/>
  <c r="BO49" i="16"/>
  <c r="BO50" i="16"/>
  <c r="BO51" i="16"/>
  <c r="H52" i="16"/>
  <c r="I52" i="16"/>
  <c r="J52" i="16"/>
  <c r="L52" i="16"/>
  <c r="M52" i="16"/>
  <c r="N52" i="16"/>
  <c r="P52" i="16"/>
  <c r="Q52" i="16"/>
  <c r="R52" i="16"/>
  <c r="X52" i="16"/>
  <c r="Y52" i="16"/>
  <c r="Z52" i="16"/>
  <c r="AA52" i="16"/>
  <c r="AB52" i="16"/>
  <c r="AC52" i="16"/>
  <c r="AE52" i="16" s="1"/>
  <c r="AD52" i="16"/>
  <c r="AF52" i="16"/>
  <c r="AG52" i="16"/>
  <c r="AH52" i="16"/>
  <c r="AI52" i="16" s="1"/>
  <c r="AJ52" i="16"/>
  <c r="AK52" i="16"/>
  <c r="AL52" i="16"/>
  <c r="AN52" i="16"/>
  <c r="AN10" i="16" s="1"/>
  <c r="AN398" i="16" s="1"/>
  <c r="AO52" i="16"/>
  <c r="AP52" i="16"/>
  <c r="AS52" i="16"/>
  <c r="AT52" i="16"/>
  <c r="AV52" i="16"/>
  <c r="AW52" i="16"/>
  <c r="AX52" i="16"/>
  <c r="AZ52" i="16"/>
  <c r="BA52" i="16"/>
  <c r="BB52" i="16"/>
  <c r="BD52" i="16"/>
  <c r="BE52" i="16"/>
  <c r="BF52" i="16"/>
  <c r="BI52" i="16"/>
  <c r="BJ52" i="16"/>
  <c r="BK52" i="16"/>
  <c r="BL52" i="16"/>
  <c r="BM52" i="16"/>
  <c r="BN52" i="16"/>
  <c r="BP52" i="16"/>
  <c r="BQ52" i="16"/>
  <c r="BR52" i="16"/>
  <c r="BT52" i="16"/>
  <c r="BT10" i="16" s="1"/>
  <c r="BT398" i="16" s="1"/>
  <c r="BU52" i="16"/>
  <c r="BV52" i="16"/>
  <c r="CB52" i="16"/>
  <c r="CC52" i="16"/>
  <c r="CD52" i="16"/>
  <c r="CF52" i="16"/>
  <c r="CG52" i="16"/>
  <c r="CH52" i="16"/>
  <c r="CJ52" i="16"/>
  <c r="CK52" i="16"/>
  <c r="CL52" i="16"/>
  <c r="CN52" i="16"/>
  <c r="CO52" i="16"/>
  <c r="CP52" i="16"/>
  <c r="CR52" i="16"/>
  <c r="CS52" i="16"/>
  <c r="CT52" i="16"/>
  <c r="CX52" i="16"/>
  <c r="DA52" i="16"/>
  <c r="DB52" i="16"/>
  <c r="DC52" i="16"/>
  <c r="DD52" i="16"/>
  <c r="DE52" i="16"/>
  <c r="DF52" i="16"/>
  <c r="DH52" i="16"/>
  <c r="DI52" i="16"/>
  <c r="DJ52" i="16"/>
  <c r="DK52" i="16"/>
  <c r="DL52" i="16"/>
  <c r="DM52" i="16"/>
  <c r="DN52" i="16"/>
  <c r="DP52" i="16"/>
  <c r="DQ52" i="16"/>
  <c r="DR52" i="16"/>
  <c r="DU52" i="16"/>
  <c r="DV52" i="16"/>
  <c r="DY52" i="16"/>
  <c r="DZ52" i="16"/>
  <c r="EC52" i="16"/>
  <c r="ED52" i="16"/>
  <c r="EF52" i="16"/>
  <c r="EG52" i="16"/>
  <c r="EH52" i="16"/>
  <c r="EI52" i="16"/>
  <c r="EJ52" i="16"/>
  <c r="EK52" i="16"/>
  <c r="EM52" i="16" s="1"/>
  <c r="EL52" i="16"/>
  <c r="FA52" i="16"/>
  <c r="FB52" i="16"/>
  <c r="FC52" i="16"/>
  <c r="FL52" i="16"/>
  <c r="FM52" i="16"/>
  <c r="FN52" i="16"/>
  <c r="FU52" i="16"/>
  <c r="FV52" i="16"/>
  <c r="FX52" i="16"/>
  <c r="FY52" i="16"/>
  <c r="FZ52" i="16"/>
  <c r="GB52" i="16"/>
  <c r="GC52" i="16"/>
  <c r="GD52" i="16"/>
  <c r="GG52" i="16"/>
  <c r="GH52" i="16"/>
  <c r="GK52" i="16"/>
  <c r="GL52" i="16"/>
  <c r="GO52" i="16"/>
  <c r="GP52" i="16"/>
  <c r="GS52" i="16"/>
  <c r="GT52" i="16"/>
  <c r="GW52" i="16"/>
  <c r="GX52" i="16"/>
  <c r="HA52" i="16"/>
  <c r="HB52" i="16"/>
  <c r="HE52" i="16"/>
  <c r="HF52" i="16"/>
  <c r="HI52" i="16"/>
  <c r="HJ52" i="16"/>
  <c r="HM52" i="16"/>
  <c r="HN52" i="16"/>
  <c r="HQ52" i="16"/>
  <c r="HR52" i="16"/>
  <c r="HU52" i="16"/>
  <c r="HV52" i="16"/>
  <c r="HY52" i="16"/>
  <c r="HZ52" i="16"/>
  <c r="O53" i="16"/>
  <c r="AI53" i="16"/>
  <c r="AQ53" i="16"/>
  <c r="BC53" i="16"/>
  <c r="BC52" i="16" s="1"/>
  <c r="CE53" i="16"/>
  <c r="CI53" i="16"/>
  <c r="CM53" i="16"/>
  <c r="CQ53" i="16"/>
  <c r="EI53" i="16"/>
  <c r="EM53" i="16"/>
  <c r="AY54" i="16"/>
  <c r="CU54" i="16"/>
  <c r="DW54" i="16"/>
  <c r="AE55" i="16"/>
  <c r="BO55" i="16"/>
  <c r="BW55" i="16"/>
  <c r="BO56" i="16"/>
  <c r="H57" i="16"/>
  <c r="I57" i="16"/>
  <c r="J57" i="16"/>
  <c r="L57" i="16"/>
  <c r="M57" i="16"/>
  <c r="N57" i="16"/>
  <c r="P57" i="16"/>
  <c r="Q57" i="16"/>
  <c r="R57" i="16"/>
  <c r="AB57" i="16"/>
  <c r="AC57" i="16"/>
  <c r="AD57" i="16"/>
  <c r="AE57" i="16" s="1"/>
  <c r="AF57" i="16"/>
  <c r="AG57" i="16"/>
  <c r="AH57" i="16"/>
  <c r="AO57" i="16"/>
  <c r="AP57" i="16"/>
  <c r="AQ57" i="16"/>
  <c r="AS57" i="16"/>
  <c r="AT57" i="16"/>
  <c r="AV57" i="16"/>
  <c r="AW57" i="16"/>
  <c r="AX57" i="16"/>
  <c r="AZ57" i="16"/>
  <c r="BA57" i="16"/>
  <c r="BB57" i="16"/>
  <c r="BD57" i="16"/>
  <c r="BE57" i="16"/>
  <c r="BF57" i="16"/>
  <c r="BI57" i="16"/>
  <c r="BJ57" i="16"/>
  <c r="BK57" i="16"/>
  <c r="BL57" i="16"/>
  <c r="BM57" i="16"/>
  <c r="BN57" i="16"/>
  <c r="BP57" i="16"/>
  <c r="BQ57" i="16"/>
  <c r="BR57" i="16"/>
  <c r="BU57" i="16"/>
  <c r="BV57" i="16"/>
  <c r="BW57" i="16"/>
  <c r="CB57" i="16"/>
  <c r="CC57" i="16"/>
  <c r="CD57" i="16"/>
  <c r="CF57" i="16"/>
  <c r="CG57" i="16"/>
  <c r="CH57" i="16"/>
  <c r="CJ57" i="16"/>
  <c r="CK57" i="16"/>
  <c r="CL57" i="16"/>
  <c r="CN57" i="16"/>
  <c r="CO57" i="16"/>
  <c r="CP57" i="16"/>
  <c r="CR57" i="16"/>
  <c r="CS57" i="16"/>
  <c r="CT57" i="16"/>
  <c r="CU57" i="16"/>
  <c r="CW57" i="16"/>
  <c r="CX57" i="16"/>
  <c r="DA57" i="16"/>
  <c r="DB57" i="16"/>
  <c r="DC57" i="16"/>
  <c r="DD57" i="16"/>
  <c r="DE57" i="16"/>
  <c r="DF57" i="16"/>
  <c r="DH57" i="16"/>
  <c r="DI57" i="16"/>
  <c r="DJ57" i="16"/>
  <c r="DL57" i="16"/>
  <c r="DM57" i="16"/>
  <c r="DN57" i="16"/>
  <c r="DP57" i="16"/>
  <c r="DQ57" i="16"/>
  <c r="DR57" i="16"/>
  <c r="DU57" i="16"/>
  <c r="DV57" i="16"/>
  <c r="DX57" i="16"/>
  <c r="DY57" i="16"/>
  <c r="DZ57" i="16"/>
  <c r="EC57" i="16"/>
  <c r="ED57" i="16"/>
  <c r="EF57" i="16"/>
  <c r="EG57" i="16"/>
  <c r="EH57" i="16"/>
  <c r="EJ57" i="16"/>
  <c r="EK57" i="16"/>
  <c r="EL57" i="16"/>
  <c r="EN57" i="16"/>
  <c r="EO57" i="16"/>
  <c r="EP57" i="16"/>
  <c r="ER57" i="16"/>
  <c r="ES57" i="16"/>
  <c r="ET57" i="16"/>
  <c r="EV57" i="16"/>
  <c r="EV10" i="16" s="1"/>
  <c r="EW57" i="16"/>
  <c r="EW10" i="16" s="1"/>
  <c r="EX57" i="16"/>
  <c r="FA57" i="16"/>
  <c r="FB57" i="16"/>
  <c r="FD57" i="16"/>
  <c r="FD10" i="16" s="1"/>
  <c r="FE57" i="16"/>
  <c r="FE10" i="16" s="1"/>
  <c r="FF57" i="16"/>
  <c r="FH57" i="16"/>
  <c r="FH10" i="16" s="1"/>
  <c r="FI57" i="16"/>
  <c r="FI10" i="16" s="1"/>
  <c r="FJ57" i="16"/>
  <c r="FL57" i="16"/>
  <c r="FM57" i="16"/>
  <c r="FN57" i="16"/>
  <c r="FX57" i="16"/>
  <c r="FY57" i="16"/>
  <c r="FZ57" i="16"/>
  <c r="GB57" i="16"/>
  <c r="GC57" i="16"/>
  <c r="GD57" i="16"/>
  <c r="GK57" i="16"/>
  <c r="GL57" i="16"/>
  <c r="GO57" i="16"/>
  <c r="GP57" i="16"/>
  <c r="GS57" i="16"/>
  <c r="GT57" i="16"/>
  <c r="GW57" i="16"/>
  <c r="GX57" i="16"/>
  <c r="HA57" i="16"/>
  <c r="HB57" i="16"/>
  <c r="HE57" i="16"/>
  <c r="HF57" i="16"/>
  <c r="HI57" i="16"/>
  <c r="HJ57" i="16"/>
  <c r="HM57" i="16"/>
  <c r="HN57" i="16"/>
  <c r="HQ57" i="16"/>
  <c r="HR57" i="16"/>
  <c r="HU57" i="16"/>
  <c r="HV57" i="16"/>
  <c r="HY57" i="16"/>
  <c r="HZ57" i="16"/>
  <c r="O58" i="16"/>
  <c r="S58" i="16"/>
  <c r="S57" i="16" s="1"/>
  <c r="AE58" i="16"/>
  <c r="AI58" i="16"/>
  <c r="BC58" i="16"/>
  <c r="BC57" i="16" s="1"/>
  <c r="CE58" i="16"/>
  <c r="CI58" i="16"/>
  <c r="CM58" i="16"/>
  <c r="CQ58" i="16"/>
  <c r="EA58" i="16"/>
  <c r="EI58" i="16"/>
  <c r="EM58" i="16"/>
  <c r="AI59" i="16"/>
  <c r="AY59" i="16"/>
  <c r="FO59" i="16"/>
  <c r="GA59" i="16"/>
  <c r="BO60" i="16"/>
  <c r="BO61" i="16"/>
  <c r="BO62" i="16"/>
  <c r="BO63" i="16"/>
  <c r="BO64" i="16"/>
  <c r="BO65" i="16"/>
  <c r="BO66" i="16"/>
  <c r="BO68" i="16"/>
  <c r="BO69" i="16"/>
  <c r="BO70" i="16"/>
  <c r="BO71" i="16"/>
  <c r="BO72" i="16"/>
  <c r="BO73" i="16"/>
  <c r="BO74" i="16"/>
  <c r="H75" i="16"/>
  <c r="I75" i="16"/>
  <c r="J75" i="16"/>
  <c r="L75" i="16"/>
  <c r="M75" i="16"/>
  <c r="N75" i="16"/>
  <c r="P75" i="16"/>
  <c r="Q75" i="16"/>
  <c r="R75" i="16"/>
  <c r="S75" i="16"/>
  <c r="T75" i="16"/>
  <c r="U75" i="16"/>
  <c r="V75" i="16"/>
  <c r="AB75" i="16"/>
  <c r="AC75" i="16"/>
  <c r="AD75" i="16"/>
  <c r="AE75" i="16" s="1"/>
  <c r="AF75" i="16"/>
  <c r="AG75" i="16"/>
  <c r="AH75" i="16"/>
  <c r="AO75" i="16"/>
  <c r="AP75" i="16"/>
  <c r="AQ75" i="16"/>
  <c r="AS75" i="16"/>
  <c r="AT75" i="16"/>
  <c r="AV75" i="16"/>
  <c r="AW75" i="16"/>
  <c r="AX75" i="16"/>
  <c r="AZ75" i="16"/>
  <c r="BA75" i="16"/>
  <c r="BB75" i="16"/>
  <c r="BD75" i="16"/>
  <c r="BE75" i="16"/>
  <c r="BF75" i="16"/>
  <c r="BG75" i="16"/>
  <c r="BI75" i="16"/>
  <c r="BJ75" i="16"/>
  <c r="BK75" i="16"/>
  <c r="BL75" i="16"/>
  <c r="BM75" i="16"/>
  <c r="BN75" i="16"/>
  <c r="BP75" i="16"/>
  <c r="BQ75" i="16"/>
  <c r="BR75" i="16"/>
  <c r="BS75" i="16"/>
  <c r="BU75" i="16"/>
  <c r="BV75" i="16"/>
  <c r="BW75" i="16"/>
  <c r="CB75" i="16"/>
  <c r="CC75" i="16"/>
  <c r="CD75" i="16"/>
  <c r="CF75" i="16"/>
  <c r="CG75" i="16"/>
  <c r="CH75" i="16"/>
  <c r="CJ75" i="16"/>
  <c r="CK75" i="16"/>
  <c r="CL75" i="16"/>
  <c r="CN75" i="16"/>
  <c r="CO75" i="16"/>
  <c r="CP75" i="16"/>
  <c r="CR75" i="16"/>
  <c r="CS75" i="16"/>
  <c r="CT75" i="16"/>
  <c r="CU75" i="16"/>
  <c r="DA75" i="16"/>
  <c r="DB75" i="16"/>
  <c r="DC75" i="16"/>
  <c r="DD75" i="16"/>
  <c r="DE75" i="16"/>
  <c r="DF75" i="16"/>
  <c r="DH75" i="16"/>
  <c r="DI75" i="16"/>
  <c r="DJ75" i="16"/>
  <c r="DL75" i="16"/>
  <c r="DM75" i="16"/>
  <c r="DN75" i="16"/>
  <c r="DP75" i="16"/>
  <c r="DQ75" i="16"/>
  <c r="DR75" i="16"/>
  <c r="DU75" i="16"/>
  <c r="DV75" i="16"/>
  <c r="DW75" i="16"/>
  <c r="DY75" i="16"/>
  <c r="DZ75" i="16"/>
  <c r="EC75" i="16"/>
  <c r="ED75" i="16"/>
  <c r="EF75" i="16"/>
  <c r="EG75" i="16"/>
  <c r="EH75" i="16"/>
  <c r="EI75" i="16" s="1"/>
  <c r="EJ75" i="16"/>
  <c r="EK75" i="16"/>
  <c r="EL75" i="16"/>
  <c r="FA75" i="16"/>
  <c r="FB75" i="16"/>
  <c r="FC75" i="16"/>
  <c r="FL75" i="16"/>
  <c r="FM75" i="16"/>
  <c r="FN75" i="16"/>
  <c r="K76" i="16"/>
  <c r="AE76" i="16"/>
  <c r="AI76" i="16"/>
  <c r="BC76" i="16"/>
  <c r="BC75" i="16" s="1"/>
  <c r="CE76" i="16"/>
  <c r="CI76" i="16"/>
  <c r="CM76" i="16"/>
  <c r="CQ76" i="16"/>
  <c r="EI76" i="16"/>
  <c r="EM76" i="16"/>
  <c r="AY77" i="16"/>
  <c r="BO77" i="16"/>
  <c r="BO78" i="16"/>
  <c r="BO79" i="16"/>
  <c r="BO80" i="16"/>
  <c r="H81" i="16"/>
  <c r="I81" i="16"/>
  <c r="J81" i="16"/>
  <c r="L81" i="16"/>
  <c r="M81" i="16"/>
  <c r="N81" i="16"/>
  <c r="O81" i="16" s="1"/>
  <c r="P81" i="16"/>
  <c r="Q81" i="16"/>
  <c r="R81" i="16"/>
  <c r="S81" i="16"/>
  <c r="T81" i="16"/>
  <c r="U81" i="16"/>
  <c r="V81" i="16"/>
  <c r="X81" i="16"/>
  <c r="Y81" i="16"/>
  <c r="Z81" i="16"/>
  <c r="AA81" i="16" s="1"/>
  <c r="AB81" i="16"/>
  <c r="AC81" i="16"/>
  <c r="AD81" i="16"/>
  <c r="AF81" i="16"/>
  <c r="AG81" i="16"/>
  <c r="AH81" i="16"/>
  <c r="AI81" i="16" s="1"/>
  <c r="AO81" i="16"/>
  <c r="AP81" i="16"/>
  <c r="AQ81" i="16"/>
  <c r="AS81" i="16"/>
  <c r="AT81" i="16"/>
  <c r="AV81" i="16"/>
  <c r="AW81" i="16"/>
  <c r="AX81" i="16"/>
  <c r="AZ81" i="16"/>
  <c r="BA81" i="16"/>
  <c r="BB81" i="16"/>
  <c r="BD81" i="16"/>
  <c r="BE81" i="16"/>
  <c r="BF81" i="16"/>
  <c r="BI81" i="16"/>
  <c r="BJ81" i="16"/>
  <c r="BK81" i="16"/>
  <c r="BL81" i="16"/>
  <c r="BM81" i="16"/>
  <c r="BN81" i="16"/>
  <c r="BP81" i="16"/>
  <c r="BQ81" i="16"/>
  <c r="BR81" i="16"/>
  <c r="BS81" i="16"/>
  <c r="BU81" i="16"/>
  <c r="BV81" i="16"/>
  <c r="BW81" i="16"/>
  <c r="CB81" i="16"/>
  <c r="CC81" i="16"/>
  <c r="CD81" i="16"/>
  <c r="CF81" i="16"/>
  <c r="CG81" i="16"/>
  <c r="CH81" i="16"/>
  <c r="CJ81" i="16"/>
  <c r="CK81" i="16"/>
  <c r="CL81" i="16"/>
  <c r="CN81" i="16"/>
  <c r="CO81" i="16"/>
  <c r="CP81" i="16"/>
  <c r="CR81" i="16"/>
  <c r="CS81" i="16"/>
  <c r="CT81" i="16"/>
  <c r="CU81" i="16"/>
  <c r="CV81" i="16"/>
  <c r="CW81" i="16"/>
  <c r="CX81" i="16"/>
  <c r="DA81" i="16"/>
  <c r="DB81" i="16"/>
  <c r="DD81" i="16"/>
  <c r="DE81" i="16"/>
  <c r="DF81" i="16"/>
  <c r="DG81" i="16"/>
  <c r="DH81" i="16"/>
  <c r="DI81" i="16"/>
  <c r="DJ81" i="16"/>
  <c r="DK81" i="16"/>
  <c r="DL81" i="16"/>
  <c r="DM81" i="16"/>
  <c r="DN81" i="16"/>
  <c r="DO81" i="16"/>
  <c r="DP81" i="16"/>
  <c r="DQ81" i="16"/>
  <c r="DR81" i="16"/>
  <c r="DS81" i="16"/>
  <c r="DU81" i="16"/>
  <c r="DV81" i="16"/>
  <c r="DW81" i="16"/>
  <c r="DY81" i="16"/>
  <c r="DZ81" i="16"/>
  <c r="EC81" i="16"/>
  <c r="ED81" i="16"/>
  <c r="EF81" i="16"/>
  <c r="EG81" i="16"/>
  <c r="EH81" i="16"/>
  <c r="EJ81" i="16"/>
  <c r="EK81" i="16"/>
  <c r="EL81" i="16"/>
  <c r="FA81" i="16"/>
  <c r="FB81" i="16"/>
  <c r="FL81" i="16"/>
  <c r="FM81" i="16"/>
  <c r="FN81" i="16"/>
  <c r="FU81" i="16"/>
  <c r="FV81" i="16"/>
  <c r="FX81" i="16"/>
  <c r="FY81" i="16"/>
  <c r="FZ81" i="16"/>
  <c r="GB81" i="16"/>
  <c r="GC81" i="16"/>
  <c r="GD81" i="16"/>
  <c r="GG81" i="16"/>
  <c r="GH81" i="16"/>
  <c r="GK81" i="16"/>
  <c r="GL81" i="16"/>
  <c r="GO81" i="16"/>
  <c r="GP81" i="16"/>
  <c r="GS81" i="16"/>
  <c r="GT81" i="16"/>
  <c r="GW81" i="16"/>
  <c r="GX81" i="16"/>
  <c r="HA81" i="16"/>
  <c r="HB81" i="16"/>
  <c r="HE81" i="16"/>
  <c r="HF81" i="16"/>
  <c r="HI81" i="16"/>
  <c r="HJ81" i="16"/>
  <c r="HM81" i="16"/>
  <c r="HN81" i="16"/>
  <c r="HQ81" i="16"/>
  <c r="HR81" i="16"/>
  <c r="HU81" i="16"/>
  <c r="HV81" i="16"/>
  <c r="HY81" i="16"/>
  <c r="HZ81" i="16"/>
  <c r="K82" i="16"/>
  <c r="O82" i="16"/>
  <c r="AA82" i="16"/>
  <c r="AI82" i="16"/>
  <c r="BC82" i="16"/>
  <c r="BC81" i="16" s="1"/>
  <c r="CE82" i="16"/>
  <c r="CI82" i="16"/>
  <c r="CM82" i="16"/>
  <c r="CQ82" i="16"/>
  <c r="EI82" i="16"/>
  <c r="EM82" i="16"/>
  <c r="AY83" i="16"/>
  <c r="BO84" i="16"/>
  <c r="BO85" i="16"/>
  <c r="BO86" i="16"/>
  <c r="BO87" i="16"/>
  <c r="BO88" i="16"/>
  <c r="BO89" i="16"/>
  <c r="BO90" i="16"/>
  <c r="BO91" i="16"/>
  <c r="BO92" i="16"/>
  <c r="BO94" i="16"/>
  <c r="BO95" i="16"/>
  <c r="BO96" i="16"/>
  <c r="BO97" i="16"/>
  <c r="H98" i="16"/>
  <c r="I98" i="16"/>
  <c r="J98" i="16"/>
  <c r="L98" i="16"/>
  <c r="M98" i="16"/>
  <c r="N98" i="16"/>
  <c r="O98" i="16"/>
  <c r="P98" i="16"/>
  <c r="Q98" i="16"/>
  <c r="R98" i="16"/>
  <c r="S98" i="16"/>
  <c r="U98" i="16"/>
  <c r="W98" i="16" s="1"/>
  <c r="X98" i="16"/>
  <c r="Y98" i="16"/>
  <c r="Z98" i="16"/>
  <c r="AA98" i="16"/>
  <c r="AB98" i="16"/>
  <c r="AC98" i="16"/>
  <c r="AD98" i="16"/>
  <c r="AF98" i="16"/>
  <c r="AG98" i="16"/>
  <c r="AH98" i="16"/>
  <c r="AI98" i="16"/>
  <c r="AO98" i="16"/>
  <c r="AP98" i="16"/>
  <c r="AQ98" i="16"/>
  <c r="AS98" i="16"/>
  <c r="AT98" i="16"/>
  <c r="AV98" i="16"/>
  <c r="AW98" i="16"/>
  <c r="AX98" i="16"/>
  <c r="AZ98" i="16"/>
  <c r="BA98" i="16"/>
  <c r="BB98" i="16"/>
  <c r="BD98" i="16"/>
  <c r="BE98" i="16"/>
  <c r="BF98" i="16"/>
  <c r="BG98" i="16"/>
  <c r="BI98" i="16"/>
  <c r="BJ98" i="16"/>
  <c r="BK98" i="16"/>
  <c r="BL98" i="16"/>
  <c r="BM98" i="16"/>
  <c r="BN98" i="16"/>
  <c r="BP98" i="16"/>
  <c r="BQ98" i="16"/>
  <c r="BR98" i="16"/>
  <c r="BS98" i="16"/>
  <c r="BU98" i="16"/>
  <c r="BV98" i="16"/>
  <c r="BW98" i="16"/>
  <c r="CB98" i="16"/>
  <c r="CC98" i="16"/>
  <c r="CD98" i="16"/>
  <c r="CF98" i="16"/>
  <c r="CG98" i="16"/>
  <c r="CH98" i="16"/>
  <c r="CJ98" i="16"/>
  <c r="CK98" i="16"/>
  <c r="CL98" i="16"/>
  <c r="CN98" i="16"/>
  <c r="CO98" i="16"/>
  <c r="CP98" i="16"/>
  <c r="CR98" i="16"/>
  <c r="CS98" i="16"/>
  <c r="CT98" i="16"/>
  <c r="CU98" i="16"/>
  <c r="CX98" i="16"/>
  <c r="DA98" i="16"/>
  <c r="DB98" i="16"/>
  <c r="DC98" i="16"/>
  <c r="DD98" i="16"/>
  <c r="DE98" i="16"/>
  <c r="DF98" i="16"/>
  <c r="DH98" i="16"/>
  <c r="DI98" i="16"/>
  <c r="DJ98" i="16"/>
  <c r="DL98" i="16"/>
  <c r="DM98" i="16"/>
  <c r="DN98" i="16"/>
  <c r="DP98" i="16"/>
  <c r="DQ98" i="16"/>
  <c r="DR98" i="16"/>
  <c r="DU98" i="16"/>
  <c r="DV98" i="16"/>
  <c r="DW98" i="16"/>
  <c r="DY98" i="16"/>
  <c r="DZ98" i="16"/>
  <c r="EC98" i="16"/>
  <c r="ED98" i="16"/>
  <c r="EF98" i="16"/>
  <c r="EG98" i="16"/>
  <c r="EH98" i="16"/>
  <c r="EJ98" i="16"/>
  <c r="EK98" i="16"/>
  <c r="EL98" i="16"/>
  <c r="FA98" i="16"/>
  <c r="FB98" i="16"/>
  <c r="FC98" i="16"/>
  <c r="FL98" i="16"/>
  <c r="FM98" i="16"/>
  <c r="FN98" i="16"/>
  <c r="K99" i="16"/>
  <c r="AI99" i="16"/>
  <c r="BC99" i="16"/>
  <c r="BC98" i="16" s="1"/>
  <c r="CE99" i="16"/>
  <c r="CI99" i="16"/>
  <c r="CM99" i="16"/>
  <c r="EI99" i="16"/>
  <c r="EI98" i="16" s="1"/>
  <c r="AY98" i="16"/>
  <c r="BO100" i="16"/>
  <c r="BO101" i="16"/>
  <c r="BO102" i="16"/>
  <c r="H103" i="16"/>
  <c r="I103" i="16"/>
  <c r="J103" i="16"/>
  <c r="L103" i="16"/>
  <c r="M103" i="16"/>
  <c r="N103" i="16"/>
  <c r="P103" i="16"/>
  <c r="Q103" i="16"/>
  <c r="R103" i="16"/>
  <c r="S103" i="16"/>
  <c r="T103" i="16"/>
  <c r="U103" i="16"/>
  <c r="V103" i="16"/>
  <c r="X103" i="16"/>
  <c r="Y103" i="16"/>
  <c r="Z103" i="16"/>
  <c r="AB103" i="16"/>
  <c r="AC103" i="16"/>
  <c r="AD103" i="16"/>
  <c r="AE103" i="16"/>
  <c r="AF103" i="16"/>
  <c r="AG103" i="16"/>
  <c r="AH103" i="16"/>
  <c r="AO103" i="16"/>
  <c r="AP103" i="16"/>
  <c r="AQ103" i="16"/>
  <c r="AS103" i="16"/>
  <c r="AT103" i="16"/>
  <c r="AV103" i="16"/>
  <c r="AW103" i="16"/>
  <c r="AX103" i="16"/>
  <c r="AZ103" i="16"/>
  <c r="BA103" i="16"/>
  <c r="BB103" i="16"/>
  <c r="BD103" i="16"/>
  <c r="BE103" i="16"/>
  <c r="BF103" i="16"/>
  <c r="BI103" i="16"/>
  <c r="BJ103" i="16"/>
  <c r="BK103" i="16"/>
  <c r="BL103" i="16"/>
  <c r="BM103" i="16"/>
  <c r="BN103" i="16"/>
  <c r="BP103" i="16"/>
  <c r="BQ103" i="16"/>
  <c r="BR103" i="16"/>
  <c r="BS103" i="16"/>
  <c r="BU103" i="16"/>
  <c r="BV103" i="16"/>
  <c r="BW103" i="16"/>
  <c r="CB103" i="16"/>
  <c r="CC103" i="16"/>
  <c r="CD103" i="16"/>
  <c r="CF103" i="16"/>
  <c r="CG103" i="16"/>
  <c r="CH103" i="16"/>
  <c r="CI103" i="16" s="1"/>
  <c r="CJ103" i="16"/>
  <c r="CK103" i="16"/>
  <c r="CL103" i="16"/>
  <c r="CN103" i="16"/>
  <c r="CO103" i="16"/>
  <c r="CP103" i="16"/>
  <c r="CR103" i="16"/>
  <c r="CS103" i="16"/>
  <c r="CT103" i="16"/>
  <c r="CU103" i="16"/>
  <c r="CV103" i="16"/>
  <c r="CW103" i="16"/>
  <c r="CX103" i="16"/>
  <c r="DA103" i="16"/>
  <c r="DB103" i="16"/>
  <c r="DD103" i="16"/>
  <c r="DE103" i="16"/>
  <c r="DF103" i="16"/>
  <c r="DG103" i="16"/>
  <c r="DH103" i="16"/>
  <c r="DI103" i="16"/>
  <c r="DJ103" i="16"/>
  <c r="DK103" i="16"/>
  <c r="DL103" i="16"/>
  <c r="DM103" i="16"/>
  <c r="DN103" i="16"/>
  <c r="DO103" i="16"/>
  <c r="DP103" i="16"/>
  <c r="DQ103" i="16"/>
  <c r="DR103" i="16"/>
  <c r="DS103" i="16"/>
  <c r="DU103" i="16"/>
  <c r="DV103" i="16"/>
  <c r="DW103" i="16"/>
  <c r="DY103" i="16"/>
  <c r="DZ103" i="16"/>
  <c r="EC103" i="16"/>
  <c r="ED103" i="16"/>
  <c r="EF103" i="16"/>
  <c r="EG103" i="16"/>
  <c r="EH103" i="16"/>
  <c r="EJ103" i="16"/>
  <c r="EK103" i="16"/>
  <c r="EL103" i="16"/>
  <c r="FA103" i="16"/>
  <c r="FB103" i="16"/>
  <c r="FC103" i="16"/>
  <c r="FL103" i="16"/>
  <c r="FM103" i="16"/>
  <c r="FN103" i="16"/>
  <c r="HU103" i="16"/>
  <c r="HW103" i="16" s="1"/>
  <c r="HY103" i="16"/>
  <c r="K104" i="16"/>
  <c r="O104" i="16"/>
  <c r="AA104" i="16"/>
  <c r="AI104" i="16"/>
  <c r="BC104" i="16"/>
  <c r="BC103" i="16" s="1"/>
  <c r="CE104" i="16"/>
  <c r="CI104" i="16"/>
  <c r="CM104" i="16"/>
  <c r="CQ104" i="16"/>
  <c r="EI104" i="16"/>
  <c r="BO105" i="16"/>
  <c r="BO106" i="16"/>
  <c r="BO107" i="16"/>
  <c r="AY108" i="16"/>
  <c r="BO109" i="16"/>
  <c r="BO110" i="16"/>
  <c r="BO111" i="16"/>
  <c r="BO112" i="16"/>
  <c r="BO113" i="16"/>
  <c r="BO114" i="16"/>
  <c r="H115" i="16"/>
  <c r="I115" i="16"/>
  <c r="J115" i="16"/>
  <c r="L115" i="16"/>
  <c r="M115" i="16"/>
  <c r="N115" i="16"/>
  <c r="P115" i="16"/>
  <c r="Q115" i="16"/>
  <c r="R115" i="16"/>
  <c r="S115" i="16"/>
  <c r="T115" i="16"/>
  <c r="U115" i="16"/>
  <c r="V115" i="16"/>
  <c r="X115" i="16"/>
  <c r="Y115" i="16"/>
  <c r="Z115" i="16"/>
  <c r="AA115" i="16" s="1"/>
  <c r="AB115" i="16"/>
  <c r="AC115" i="16"/>
  <c r="AD115" i="16"/>
  <c r="AE115" i="16"/>
  <c r="AF115" i="16"/>
  <c r="AG115" i="16"/>
  <c r="AH115" i="16"/>
  <c r="AO115" i="16"/>
  <c r="AP115" i="16"/>
  <c r="AQ115" i="16"/>
  <c r="AS115" i="16"/>
  <c r="AT115" i="16"/>
  <c r="AV115" i="16"/>
  <c r="AW115" i="16"/>
  <c r="AX115" i="16"/>
  <c r="AZ115" i="16"/>
  <c r="BA115" i="16"/>
  <c r="BB115" i="16"/>
  <c r="BD115" i="16"/>
  <c r="BE115" i="16"/>
  <c r="BF115" i="16"/>
  <c r="BG115" i="16"/>
  <c r="BI115" i="16"/>
  <c r="BJ115" i="16"/>
  <c r="BK115" i="16"/>
  <c r="BL115" i="16"/>
  <c r="BM115" i="16"/>
  <c r="BN115" i="16"/>
  <c r="BP115" i="16"/>
  <c r="BQ115" i="16"/>
  <c r="BR115" i="16"/>
  <c r="BS115" i="16"/>
  <c r="BU115" i="16"/>
  <c r="BV115" i="16"/>
  <c r="BW115" i="16"/>
  <c r="CB115" i="16"/>
  <c r="CC115" i="16"/>
  <c r="CD115" i="16"/>
  <c r="CF115" i="16"/>
  <c r="CG115" i="16"/>
  <c r="CH115" i="16"/>
  <c r="CJ115" i="16"/>
  <c r="CK115" i="16"/>
  <c r="CL115" i="16"/>
  <c r="CN115" i="16"/>
  <c r="CO115" i="16"/>
  <c r="CP115" i="16"/>
  <c r="CQ115" i="16"/>
  <c r="CR115" i="16"/>
  <c r="CS115" i="16"/>
  <c r="CT115" i="16"/>
  <c r="CU115" i="16"/>
  <c r="CW115" i="16"/>
  <c r="CX115" i="16"/>
  <c r="CZ115" i="16"/>
  <c r="DB115" i="16"/>
  <c r="DC115" i="16" s="1"/>
  <c r="DD115" i="16"/>
  <c r="DE115" i="16"/>
  <c r="DF115" i="16"/>
  <c r="DG115" i="16"/>
  <c r="DH115" i="16"/>
  <c r="DI115" i="16"/>
  <c r="DJ115" i="16"/>
  <c r="DK115" i="16"/>
  <c r="DL115" i="16"/>
  <c r="DM115" i="16"/>
  <c r="DN115" i="16"/>
  <c r="DO115" i="16"/>
  <c r="DP115" i="16"/>
  <c r="DQ115" i="16"/>
  <c r="DR115" i="16"/>
  <c r="DS115" i="16"/>
  <c r="DU115" i="16"/>
  <c r="DV115" i="16"/>
  <c r="DW115" i="16"/>
  <c r="DY115" i="16"/>
  <c r="DZ115" i="16"/>
  <c r="EC115" i="16"/>
  <c r="ED115" i="16"/>
  <c r="EF115" i="16"/>
  <c r="EG115" i="16"/>
  <c r="EH115" i="16"/>
  <c r="EJ115" i="16"/>
  <c r="EK115" i="16"/>
  <c r="EL115" i="16"/>
  <c r="FA115" i="16"/>
  <c r="FB115" i="16"/>
  <c r="FC115" i="16"/>
  <c r="FL115" i="16"/>
  <c r="FM115" i="16"/>
  <c r="FN115" i="16"/>
  <c r="AA116" i="16"/>
  <c r="AI116" i="16"/>
  <c r="BC116" i="16"/>
  <c r="BC115" i="16" s="1"/>
  <c r="CE116" i="16"/>
  <c r="CI116" i="16"/>
  <c r="CM116" i="16"/>
  <c r="EI116" i="16"/>
  <c r="EM116" i="16"/>
  <c r="BO117" i="16"/>
  <c r="BO118" i="16"/>
  <c r="BO119" i="16"/>
  <c r="BO120" i="16"/>
  <c r="AY121" i="16"/>
  <c r="BO122" i="16"/>
  <c r="BO123" i="16"/>
  <c r="H124" i="16"/>
  <c r="I124" i="16"/>
  <c r="J124" i="16"/>
  <c r="K124" i="16"/>
  <c r="L124" i="16"/>
  <c r="M124" i="16"/>
  <c r="N124" i="16"/>
  <c r="O124" i="16"/>
  <c r="P124" i="16"/>
  <c r="Q124" i="16"/>
  <c r="R124" i="16"/>
  <c r="S124" i="16"/>
  <c r="T124" i="16"/>
  <c r="U124" i="16"/>
  <c r="V124" i="16"/>
  <c r="W124" i="16"/>
  <c r="AB124" i="16"/>
  <c r="AC124" i="16"/>
  <c r="AD124" i="16"/>
  <c r="AF124" i="16"/>
  <c r="AG124" i="16"/>
  <c r="AI124" i="16" s="1"/>
  <c r="AH124" i="16"/>
  <c r="AO124" i="16"/>
  <c r="AP124" i="16"/>
  <c r="AQ124" i="16"/>
  <c r="AU124" i="16"/>
  <c r="AV124" i="16"/>
  <c r="AW124" i="16"/>
  <c r="AX124" i="16"/>
  <c r="AZ124" i="16"/>
  <c r="BA124" i="16"/>
  <c r="BB124" i="16"/>
  <c r="BD124" i="16"/>
  <c r="BE124" i="16"/>
  <c r="BF124" i="16"/>
  <c r="BI124" i="16"/>
  <c r="BJ124" i="16"/>
  <c r="BK124" i="16"/>
  <c r="BL124" i="16"/>
  <c r="BM124" i="16"/>
  <c r="BN124" i="16"/>
  <c r="BP124" i="16"/>
  <c r="BQ124" i="16"/>
  <c r="BR124" i="16"/>
  <c r="BS124" i="16"/>
  <c r="BU124" i="16"/>
  <c r="BV124" i="16"/>
  <c r="BW124" i="16"/>
  <c r="CB124" i="16"/>
  <c r="CC124" i="16"/>
  <c r="CD124" i="16"/>
  <c r="CF124" i="16"/>
  <c r="CG124" i="16"/>
  <c r="CH124" i="16"/>
  <c r="CJ124" i="16"/>
  <c r="CK124" i="16"/>
  <c r="CL124" i="16"/>
  <c r="CN124" i="16"/>
  <c r="CO124" i="16"/>
  <c r="CP124" i="16"/>
  <c r="CR124" i="16"/>
  <c r="CS124" i="16"/>
  <c r="CT124" i="16"/>
  <c r="CU124" i="16"/>
  <c r="CV124" i="16"/>
  <c r="CW124" i="16"/>
  <c r="CX124" i="16"/>
  <c r="DA124" i="16"/>
  <c r="DB124" i="16"/>
  <c r="DC124" i="16"/>
  <c r="DD124" i="16"/>
  <c r="DE124" i="16"/>
  <c r="DF124" i="16"/>
  <c r="DH124" i="16"/>
  <c r="DI124" i="16"/>
  <c r="DJ124" i="16"/>
  <c r="DL124" i="16"/>
  <c r="DM124" i="16"/>
  <c r="DN124" i="16"/>
  <c r="DP124" i="16"/>
  <c r="DQ124" i="16"/>
  <c r="DR124" i="16"/>
  <c r="DU124" i="16"/>
  <c r="DV124" i="16"/>
  <c r="DW124" i="16"/>
  <c r="DY124" i="16"/>
  <c r="DZ124" i="16"/>
  <c r="EC124" i="16"/>
  <c r="ED124" i="16"/>
  <c r="EF124" i="16"/>
  <c r="EG124" i="16"/>
  <c r="EH124" i="16"/>
  <c r="EJ124" i="16"/>
  <c r="EK124" i="16"/>
  <c r="EL124" i="16"/>
  <c r="FA124" i="16"/>
  <c r="FB124" i="16"/>
  <c r="FC124" i="16"/>
  <c r="FL124" i="16"/>
  <c r="FM124" i="16"/>
  <c r="FN124" i="16"/>
  <c r="AI125" i="16"/>
  <c r="BC125" i="16"/>
  <c r="BC124" i="16" s="1"/>
  <c r="CE125" i="16"/>
  <c r="CM125" i="16"/>
  <c r="CQ125" i="16"/>
  <c r="EI125" i="16"/>
  <c r="EM125" i="16"/>
  <c r="BO126" i="16"/>
  <c r="BO127" i="16"/>
  <c r="BO128" i="16"/>
  <c r="BO129" i="16"/>
  <c r="BO130" i="16"/>
  <c r="BO131" i="16"/>
  <c r="BO132" i="16"/>
  <c r="BO133" i="16"/>
  <c r="BO134" i="16"/>
  <c r="AY135" i="16"/>
  <c r="BO136" i="16"/>
  <c r="H137" i="16"/>
  <c r="I137" i="16"/>
  <c r="J137" i="16"/>
  <c r="L137" i="16"/>
  <c r="M137" i="16"/>
  <c r="N137" i="16"/>
  <c r="P137" i="16"/>
  <c r="Q137" i="16"/>
  <c r="R137" i="16"/>
  <c r="S137" i="16"/>
  <c r="T137" i="16"/>
  <c r="U137" i="16"/>
  <c r="V137" i="16"/>
  <c r="X137" i="16"/>
  <c r="Y137" i="16"/>
  <c r="Z137" i="16"/>
  <c r="AF137" i="16"/>
  <c r="AG137" i="16"/>
  <c r="AH137" i="16"/>
  <c r="AO137" i="16"/>
  <c r="AP137" i="16"/>
  <c r="AQ137" i="16"/>
  <c r="AS137" i="16"/>
  <c r="AT137" i="16"/>
  <c r="AV137" i="16"/>
  <c r="AW137" i="16"/>
  <c r="AX137" i="16"/>
  <c r="AZ137" i="16"/>
  <c r="BA137" i="16"/>
  <c r="BB137" i="16"/>
  <c r="BD137" i="16"/>
  <c r="BE137" i="16"/>
  <c r="BF137" i="16"/>
  <c r="BG137" i="16"/>
  <c r="BI137" i="16"/>
  <c r="BJ137" i="16"/>
  <c r="BK137" i="16"/>
  <c r="BL137" i="16"/>
  <c r="BM137" i="16"/>
  <c r="BN137" i="16"/>
  <c r="BP137" i="16"/>
  <c r="BQ137" i="16"/>
  <c r="BR137" i="16"/>
  <c r="BU137" i="16"/>
  <c r="BV137" i="16"/>
  <c r="BW137" i="16"/>
  <c r="CB137" i="16"/>
  <c r="CC137" i="16"/>
  <c r="CD137" i="16"/>
  <c r="CF137" i="16"/>
  <c r="CG137" i="16"/>
  <c r="CH137" i="16"/>
  <c r="CJ137" i="16"/>
  <c r="CK137" i="16"/>
  <c r="CL137" i="16"/>
  <c r="CN137" i="16"/>
  <c r="CO137" i="16"/>
  <c r="CP137" i="16"/>
  <c r="CR137" i="16"/>
  <c r="CS137" i="16"/>
  <c r="CT137" i="16"/>
  <c r="CU137" i="16"/>
  <c r="CZ137" i="16"/>
  <c r="DA137" i="16"/>
  <c r="DB137" i="16"/>
  <c r="DD137" i="16"/>
  <c r="DE137" i="16"/>
  <c r="DF137" i="16"/>
  <c r="DH137" i="16"/>
  <c r="DI137" i="16"/>
  <c r="DJ137" i="16"/>
  <c r="DK137" i="16"/>
  <c r="DL137" i="16"/>
  <c r="DM137" i="16"/>
  <c r="DN137" i="16"/>
  <c r="DP137" i="16"/>
  <c r="DQ137" i="16"/>
  <c r="DR137" i="16"/>
  <c r="DU137" i="16"/>
  <c r="DV137" i="16"/>
  <c r="DW137" i="16"/>
  <c r="DY137" i="16"/>
  <c r="DZ137" i="16"/>
  <c r="EC137" i="16"/>
  <c r="ED137" i="16"/>
  <c r="EF137" i="16"/>
  <c r="EG137" i="16"/>
  <c r="EH137" i="16"/>
  <c r="EJ137" i="16"/>
  <c r="EK137" i="16"/>
  <c r="EL137" i="16"/>
  <c r="EP137" i="16"/>
  <c r="ET137" i="16"/>
  <c r="EX137" i="16"/>
  <c r="FA137" i="16"/>
  <c r="FB137" i="16"/>
  <c r="FC137" i="16"/>
  <c r="FF137" i="16"/>
  <c r="FF10" i="16" s="1"/>
  <c r="FJ137" i="16"/>
  <c r="FJ10" i="16" s="1"/>
  <c r="GF137" i="16"/>
  <c r="GG137" i="16"/>
  <c r="GH137" i="16"/>
  <c r="GJ137" i="16"/>
  <c r="GK137" i="16"/>
  <c r="GL137" i="16"/>
  <c r="GN137" i="16"/>
  <c r="GO137" i="16"/>
  <c r="GP137" i="16"/>
  <c r="GR137" i="16"/>
  <c r="GS137" i="16"/>
  <c r="GT137" i="16"/>
  <c r="GV137" i="16"/>
  <c r="GW137" i="16"/>
  <c r="GX137" i="16"/>
  <c r="GZ137" i="16"/>
  <c r="HA137" i="16"/>
  <c r="HB137" i="16"/>
  <c r="HD137" i="16"/>
  <c r="HE137" i="16"/>
  <c r="HF137" i="16"/>
  <c r="HH137" i="16"/>
  <c r="HI137" i="16"/>
  <c r="HJ137" i="16"/>
  <c r="HL137" i="16"/>
  <c r="HM137" i="16"/>
  <c r="HN137" i="16"/>
  <c r="HP137" i="16"/>
  <c r="HQ137" i="16"/>
  <c r="HR137" i="16"/>
  <c r="HT137" i="16"/>
  <c r="HU137" i="16"/>
  <c r="HV137" i="16"/>
  <c r="HX137" i="16"/>
  <c r="HY137" i="16"/>
  <c r="HZ137" i="16"/>
  <c r="O138" i="16"/>
  <c r="AI138" i="16"/>
  <c r="BC138" i="16"/>
  <c r="BC137" i="16" s="1"/>
  <c r="CE138" i="16"/>
  <c r="CI138" i="16"/>
  <c r="CM138" i="16"/>
  <c r="CQ138" i="16"/>
  <c r="EI138" i="16"/>
  <c r="EM138" i="16"/>
  <c r="AY139" i="16"/>
  <c r="BO140" i="16"/>
  <c r="DC140" i="16"/>
  <c r="BO141" i="16"/>
  <c r="DC141" i="16"/>
  <c r="BO142" i="16"/>
  <c r="DC142" i="16"/>
  <c r="BO143" i="16"/>
  <c r="DC143" i="16"/>
  <c r="BO144" i="16"/>
  <c r="DC144" i="16"/>
  <c r="BO145" i="16"/>
  <c r="DC145" i="16"/>
  <c r="BO146" i="16"/>
  <c r="DC146" i="16"/>
  <c r="BO147" i="16"/>
  <c r="DC147" i="16"/>
  <c r="H148" i="16"/>
  <c r="I148" i="16"/>
  <c r="J148" i="16"/>
  <c r="L148" i="16"/>
  <c r="M148" i="16"/>
  <c r="N148" i="16"/>
  <c r="O148" i="16"/>
  <c r="P148" i="16"/>
  <c r="Q148" i="16"/>
  <c r="R148" i="16"/>
  <c r="S148" i="16"/>
  <c r="T148" i="16"/>
  <c r="U148" i="16"/>
  <c r="V148" i="16"/>
  <c r="X148" i="16"/>
  <c r="Y148" i="16"/>
  <c r="Z148" i="16"/>
  <c r="AB148" i="16"/>
  <c r="AC148" i="16"/>
  <c r="AD148" i="16"/>
  <c r="AF148" i="16"/>
  <c r="AG148" i="16"/>
  <c r="AH148" i="16"/>
  <c r="AO148" i="16"/>
  <c r="AP148" i="16"/>
  <c r="AQ148" i="16"/>
  <c r="AS148" i="16"/>
  <c r="AT148" i="16"/>
  <c r="AV148" i="16"/>
  <c r="AW148" i="16"/>
  <c r="AX148" i="16"/>
  <c r="AZ148" i="16"/>
  <c r="BA148" i="16"/>
  <c r="BB148" i="16"/>
  <c r="BD148" i="16"/>
  <c r="BE148" i="16"/>
  <c r="BF148" i="16"/>
  <c r="BI148" i="16"/>
  <c r="BJ148" i="16"/>
  <c r="BK148" i="16"/>
  <c r="BL148" i="16"/>
  <c r="BM148" i="16"/>
  <c r="BN148" i="16"/>
  <c r="BP148" i="16"/>
  <c r="BQ148" i="16"/>
  <c r="BR148" i="16"/>
  <c r="BS148" i="16"/>
  <c r="BU148" i="16"/>
  <c r="BV148" i="16"/>
  <c r="BW148" i="16"/>
  <c r="CB148" i="16"/>
  <c r="CC148" i="16"/>
  <c r="CD148" i="16"/>
  <c r="CF148" i="16"/>
  <c r="CG148" i="16"/>
  <c r="CH148" i="16"/>
  <c r="CJ148" i="16"/>
  <c r="CK148" i="16"/>
  <c r="CL148" i="16"/>
  <c r="CN148" i="16"/>
  <c r="CO148" i="16"/>
  <c r="CP148" i="16"/>
  <c r="CR148" i="16"/>
  <c r="CS148" i="16"/>
  <c r="CT148" i="16"/>
  <c r="CU148" i="16"/>
  <c r="DA148" i="16"/>
  <c r="DB148" i="16"/>
  <c r="DC148" i="16"/>
  <c r="DD148" i="16"/>
  <c r="DE148" i="16"/>
  <c r="DF148" i="16"/>
  <c r="DH148" i="16"/>
  <c r="DI148" i="16"/>
  <c r="DJ148" i="16"/>
  <c r="DL148" i="16"/>
  <c r="DM148" i="16"/>
  <c r="DN148" i="16"/>
  <c r="DP148" i="16"/>
  <c r="DQ148" i="16"/>
  <c r="DR148" i="16"/>
  <c r="DU148" i="16"/>
  <c r="DV148" i="16"/>
  <c r="DW148" i="16"/>
  <c r="DY148" i="16"/>
  <c r="DZ148" i="16"/>
  <c r="EC148" i="16"/>
  <c r="ED148" i="16"/>
  <c r="EF148" i="16"/>
  <c r="EG148" i="16"/>
  <c r="EH148" i="16"/>
  <c r="EJ148" i="16"/>
  <c r="EK148" i="16"/>
  <c r="EL148" i="16"/>
  <c r="FA148" i="16"/>
  <c r="FB148" i="16"/>
  <c r="FC148" i="16"/>
  <c r="AA149" i="16"/>
  <c r="AI149" i="16"/>
  <c r="BC149" i="16"/>
  <c r="BC148" i="16" s="1"/>
  <c r="CE149" i="16"/>
  <c r="CM149" i="16"/>
  <c r="CQ149" i="16"/>
  <c r="EI149" i="16"/>
  <c r="EM149" i="16"/>
  <c r="AY150" i="16"/>
  <c r="BO150" i="16"/>
  <c r="BO151" i="16"/>
  <c r="BO152" i="16"/>
  <c r="BO153" i="16"/>
  <c r="BO154" i="16"/>
  <c r="BO155" i="16"/>
  <c r="BO156" i="16"/>
  <c r="BO157" i="16"/>
  <c r="BO158" i="16"/>
  <c r="H159" i="16"/>
  <c r="I159" i="16"/>
  <c r="J159" i="16"/>
  <c r="L159" i="16"/>
  <c r="M159" i="16"/>
  <c r="N159" i="16"/>
  <c r="P159" i="16"/>
  <c r="Q159" i="16"/>
  <c r="R159" i="16"/>
  <c r="S159" i="16"/>
  <c r="T159" i="16"/>
  <c r="U159" i="16"/>
  <c r="V159" i="16"/>
  <c r="X159" i="16"/>
  <c r="Y159" i="16"/>
  <c r="Z159" i="16"/>
  <c r="AB159" i="16"/>
  <c r="AC159" i="16"/>
  <c r="AD159" i="16"/>
  <c r="AE159" i="16"/>
  <c r="AF159" i="16"/>
  <c r="AG159" i="16"/>
  <c r="AH159" i="16"/>
  <c r="AO159" i="16"/>
  <c r="AP159" i="16"/>
  <c r="AQ159" i="16"/>
  <c r="AS159" i="16"/>
  <c r="AT159" i="16"/>
  <c r="AV159" i="16"/>
  <c r="AW159" i="16"/>
  <c r="AX159" i="16"/>
  <c r="AZ159" i="16"/>
  <c r="BA159" i="16"/>
  <c r="BB159" i="16"/>
  <c r="BD159" i="16"/>
  <c r="BE159" i="16"/>
  <c r="BF159" i="16"/>
  <c r="BG159" i="16"/>
  <c r="BI159" i="16"/>
  <c r="BJ159" i="16"/>
  <c r="BK159" i="16"/>
  <c r="BL159" i="16"/>
  <c r="BM159" i="16"/>
  <c r="BN159" i="16"/>
  <c r="BP159" i="16"/>
  <c r="BQ159" i="16"/>
  <c r="BR159" i="16"/>
  <c r="BU159" i="16"/>
  <c r="BV159" i="16"/>
  <c r="BW159" i="16"/>
  <c r="CB159" i="16"/>
  <c r="CC159" i="16"/>
  <c r="CD159" i="16"/>
  <c r="CF159" i="16"/>
  <c r="CG159" i="16"/>
  <c r="CH159" i="16"/>
  <c r="CJ159" i="16"/>
  <c r="CK159" i="16"/>
  <c r="CL159" i="16"/>
  <c r="CN159" i="16"/>
  <c r="CO159" i="16"/>
  <c r="CP159" i="16"/>
  <c r="CR159" i="16"/>
  <c r="CS159" i="16"/>
  <c r="CT159" i="16"/>
  <c r="CU159" i="16"/>
  <c r="DA159" i="16"/>
  <c r="DB159" i="16"/>
  <c r="DC159" i="16"/>
  <c r="DD159" i="16"/>
  <c r="DE159" i="16"/>
  <c r="DF159" i="16"/>
  <c r="DH159" i="16"/>
  <c r="DI159" i="16"/>
  <c r="DJ159" i="16"/>
  <c r="DL159" i="16"/>
  <c r="DM159" i="16"/>
  <c r="DN159" i="16"/>
  <c r="DP159" i="16"/>
  <c r="DQ159" i="16"/>
  <c r="DR159" i="16"/>
  <c r="DU159" i="16"/>
  <c r="DV159" i="16"/>
  <c r="DW159" i="16"/>
  <c r="DY159" i="16"/>
  <c r="DZ159" i="16"/>
  <c r="EC159" i="16"/>
  <c r="ED159" i="16"/>
  <c r="EF159" i="16"/>
  <c r="EG159" i="16"/>
  <c r="EH159" i="16"/>
  <c r="EJ159" i="16"/>
  <c r="EK159" i="16"/>
  <c r="EL159" i="16"/>
  <c r="FA159" i="16"/>
  <c r="FB159" i="16"/>
  <c r="FC159" i="16"/>
  <c r="FL159" i="16"/>
  <c r="FM159" i="16"/>
  <c r="FN159" i="16"/>
  <c r="FU159" i="16"/>
  <c r="FV159" i="16"/>
  <c r="FX159" i="16"/>
  <c r="FY159" i="16"/>
  <c r="FZ159" i="16"/>
  <c r="GB159" i="16"/>
  <c r="GC159" i="16"/>
  <c r="GD159" i="16"/>
  <c r="GG159" i="16"/>
  <c r="GH159" i="16"/>
  <c r="GK159" i="16"/>
  <c r="GL159" i="16"/>
  <c r="GO159" i="16"/>
  <c r="GP159" i="16"/>
  <c r="GR159" i="16"/>
  <c r="GS159" i="16"/>
  <c r="GT159" i="16"/>
  <c r="GV159" i="16"/>
  <c r="GW159" i="16"/>
  <c r="GX159" i="16"/>
  <c r="GZ159" i="16"/>
  <c r="HA159" i="16"/>
  <c r="HB159" i="16"/>
  <c r="HD159" i="16"/>
  <c r="HE159" i="16"/>
  <c r="HF159" i="16"/>
  <c r="HH159" i="16"/>
  <c r="HI159" i="16"/>
  <c r="HJ159" i="16"/>
  <c r="HL159" i="16"/>
  <c r="HM159" i="16"/>
  <c r="HN159" i="16"/>
  <c r="HP159" i="16"/>
  <c r="HQ159" i="16"/>
  <c r="HR159" i="16"/>
  <c r="HT159" i="16"/>
  <c r="HU159" i="16"/>
  <c r="HV159" i="16"/>
  <c r="HX159" i="16"/>
  <c r="HY159" i="16"/>
  <c r="HZ159" i="16"/>
  <c r="O160" i="16"/>
  <c r="AI160" i="16"/>
  <c r="BC160" i="16"/>
  <c r="BC159" i="16" s="1"/>
  <c r="CE160" i="16"/>
  <c r="CI160" i="16"/>
  <c r="CM160" i="16"/>
  <c r="CQ160" i="16"/>
  <c r="DK160" i="16"/>
  <c r="EI160" i="16"/>
  <c r="EM160" i="16"/>
  <c r="AY161" i="16"/>
  <c r="FO161" i="16"/>
  <c r="BO162" i="16"/>
  <c r="BO163" i="16"/>
  <c r="BO164" i="16"/>
  <c r="BO165" i="16"/>
  <c r="BO166" i="16"/>
  <c r="BO167" i="16"/>
  <c r="BO168" i="16"/>
  <c r="BO169" i="16"/>
  <c r="BO170" i="16"/>
  <c r="BO171" i="16"/>
  <c r="H172" i="16"/>
  <c r="I172" i="16"/>
  <c r="J172" i="16"/>
  <c r="L172" i="16"/>
  <c r="M172" i="16"/>
  <c r="N172" i="16"/>
  <c r="P172" i="16"/>
  <c r="Q172" i="16"/>
  <c r="R172" i="16"/>
  <c r="S172" i="16"/>
  <c r="T172" i="16"/>
  <c r="U172" i="16"/>
  <c r="V172" i="16"/>
  <c r="X172" i="16"/>
  <c r="Y172" i="16"/>
  <c r="Z172" i="16"/>
  <c r="AB172" i="16"/>
  <c r="AC172" i="16"/>
  <c r="AD172" i="16"/>
  <c r="AE172" i="16"/>
  <c r="AF172" i="16"/>
  <c r="AG172" i="16"/>
  <c r="AH172" i="16"/>
  <c r="AO172" i="16"/>
  <c r="AP172" i="16"/>
  <c r="AQ172" i="16"/>
  <c r="AS172" i="16"/>
  <c r="AU172" i="16" s="1"/>
  <c r="AT172" i="16"/>
  <c r="AV172" i="16"/>
  <c r="AW172" i="16"/>
  <c r="AX172" i="16"/>
  <c r="AZ172" i="16"/>
  <c r="BA172" i="16"/>
  <c r="BB172" i="16"/>
  <c r="BD172" i="16"/>
  <c r="BE172" i="16"/>
  <c r="BF172" i="16"/>
  <c r="BI172" i="16"/>
  <c r="BJ172" i="16"/>
  <c r="BK172" i="16"/>
  <c r="BL172" i="16"/>
  <c r="BM172" i="16"/>
  <c r="BN172" i="16"/>
  <c r="BP172" i="16"/>
  <c r="BQ172" i="16"/>
  <c r="BR172" i="16"/>
  <c r="BU172" i="16"/>
  <c r="BV172" i="16"/>
  <c r="BW172" i="16"/>
  <c r="CB172" i="16"/>
  <c r="CC172" i="16"/>
  <c r="CD172" i="16"/>
  <c r="CF172" i="16"/>
  <c r="CG172" i="16"/>
  <c r="CH172" i="16"/>
  <c r="CI172" i="16" s="1"/>
  <c r="CJ172" i="16"/>
  <c r="CK172" i="16"/>
  <c r="CL172" i="16"/>
  <c r="CN172" i="16"/>
  <c r="CO172" i="16"/>
  <c r="CP172" i="16"/>
  <c r="CQ172" i="16" s="1"/>
  <c r="CR172" i="16"/>
  <c r="CS172" i="16"/>
  <c r="CT172" i="16"/>
  <c r="CU172" i="16"/>
  <c r="CV172" i="16"/>
  <c r="CW172" i="16"/>
  <c r="CX172" i="16"/>
  <c r="DA172" i="16"/>
  <c r="DB172" i="16"/>
  <c r="DD172" i="16"/>
  <c r="DE172" i="16"/>
  <c r="DF172" i="16"/>
  <c r="DH172" i="16"/>
  <c r="DI172" i="16"/>
  <c r="DJ172" i="16"/>
  <c r="DL172" i="16"/>
  <c r="DM172" i="16"/>
  <c r="DN172" i="16"/>
  <c r="DP172" i="16"/>
  <c r="DQ172" i="16"/>
  <c r="DR172" i="16"/>
  <c r="DU172" i="16"/>
  <c r="DV172" i="16"/>
  <c r="DW172" i="16"/>
  <c r="DY172" i="16"/>
  <c r="DZ172" i="16"/>
  <c r="EC172" i="16"/>
  <c r="ED172" i="16"/>
  <c r="EF172" i="16"/>
  <c r="EG172" i="16"/>
  <c r="EH172" i="16"/>
  <c r="EJ172" i="16"/>
  <c r="EK172" i="16"/>
  <c r="EL172" i="16"/>
  <c r="FA172" i="16"/>
  <c r="FB172" i="16"/>
  <c r="FC172" i="16"/>
  <c r="GJ172" i="16"/>
  <c r="GK172" i="16"/>
  <c r="GL172" i="16"/>
  <c r="GO172" i="16"/>
  <c r="GP172" i="16"/>
  <c r="GR172" i="16"/>
  <c r="GS172" i="16"/>
  <c r="GT172" i="16"/>
  <c r="GV172" i="16"/>
  <c r="GW172" i="16"/>
  <c r="GX172" i="16"/>
  <c r="GZ172" i="16"/>
  <c r="HA172" i="16"/>
  <c r="HB172" i="16"/>
  <c r="HD172" i="16"/>
  <c r="HE172" i="16"/>
  <c r="HF172" i="16"/>
  <c r="HH172" i="16"/>
  <c r="HI172" i="16"/>
  <c r="HJ172" i="16"/>
  <c r="HL172" i="16"/>
  <c r="HM172" i="16"/>
  <c r="HN172" i="16"/>
  <c r="HP172" i="16"/>
  <c r="HQ172" i="16"/>
  <c r="HR172" i="16"/>
  <c r="HT172" i="16"/>
  <c r="HU172" i="16"/>
  <c r="HV172" i="16"/>
  <c r="HX172" i="16"/>
  <c r="HY172" i="16"/>
  <c r="HZ172" i="16"/>
  <c r="AA173" i="16"/>
  <c r="AI173" i="16"/>
  <c r="BC173" i="16"/>
  <c r="BC172" i="16" s="1"/>
  <c r="CE173" i="16"/>
  <c r="CI173" i="16"/>
  <c r="CM173" i="16"/>
  <c r="CQ173" i="16"/>
  <c r="EI173" i="16"/>
  <c r="EM173" i="16"/>
  <c r="GM173" i="16"/>
  <c r="GQ173" i="16"/>
  <c r="AY174" i="16"/>
  <c r="BO175" i="16"/>
  <c r="BO176" i="16"/>
  <c r="BO177" i="16"/>
  <c r="BO179" i="16"/>
  <c r="BO180" i="16"/>
  <c r="BO181" i="16"/>
  <c r="BO182" i="16"/>
  <c r="BO183" i="16"/>
  <c r="BO184" i="16"/>
  <c r="H185" i="16"/>
  <c r="I185" i="16"/>
  <c r="J185" i="16"/>
  <c r="L185" i="16"/>
  <c r="M185" i="16"/>
  <c r="N185" i="16"/>
  <c r="O185" i="16" s="1"/>
  <c r="P185" i="16"/>
  <c r="Q185" i="16"/>
  <c r="R185" i="16"/>
  <c r="S185" i="16"/>
  <c r="T185" i="16"/>
  <c r="U185" i="16"/>
  <c r="V185" i="16"/>
  <c r="X185" i="16"/>
  <c r="Y185" i="16"/>
  <c r="Z185" i="16"/>
  <c r="AB185" i="16"/>
  <c r="AC185" i="16"/>
  <c r="AD185" i="16"/>
  <c r="AF185" i="16"/>
  <c r="AG185" i="16"/>
  <c r="AH185" i="16"/>
  <c r="AO185" i="16"/>
  <c r="AP185" i="16"/>
  <c r="AQ185" i="16"/>
  <c r="AS185" i="16"/>
  <c r="AT185" i="16"/>
  <c r="AV185" i="16"/>
  <c r="AW185" i="16"/>
  <c r="AX185" i="16"/>
  <c r="AZ185" i="16"/>
  <c r="BA185" i="16"/>
  <c r="BB185" i="16"/>
  <c r="BD185" i="16"/>
  <c r="BE185" i="16"/>
  <c r="BF185" i="16"/>
  <c r="BI185" i="16"/>
  <c r="BJ185" i="16"/>
  <c r="BK185" i="16"/>
  <c r="BL185" i="16"/>
  <c r="BM185" i="16"/>
  <c r="BN185" i="16"/>
  <c r="BP185" i="16"/>
  <c r="BQ185" i="16"/>
  <c r="BR185" i="16"/>
  <c r="BS185" i="16"/>
  <c r="BU185" i="16"/>
  <c r="BV185" i="16"/>
  <c r="BW185" i="16"/>
  <c r="CB185" i="16"/>
  <c r="CC185" i="16"/>
  <c r="CD185" i="16"/>
  <c r="CF185" i="16"/>
  <c r="CG185" i="16"/>
  <c r="CH185" i="16"/>
  <c r="CJ185" i="16"/>
  <c r="CK185" i="16"/>
  <c r="CL185" i="16"/>
  <c r="CN185" i="16"/>
  <c r="CO185" i="16"/>
  <c r="CP185" i="16"/>
  <c r="CR185" i="16"/>
  <c r="CS185" i="16"/>
  <c r="CT185" i="16"/>
  <c r="CU185" i="16"/>
  <c r="CV185" i="16"/>
  <c r="CW185" i="16"/>
  <c r="CX185" i="16"/>
  <c r="DA185" i="16"/>
  <c r="DB185" i="16"/>
  <c r="DC185" i="16"/>
  <c r="DD185" i="16"/>
  <c r="DE185" i="16"/>
  <c r="DF185" i="16"/>
  <c r="DG185" i="16"/>
  <c r="DH185" i="16"/>
  <c r="DI185" i="16"/>
  <c r="DJ185" i="16"/>
  <c r="DK185" i="16"/>
  <c r="DL185" i="16"/>
  <c r="DM185" i="16"/>
  <c r="DN185" i="16"/>
  <c r="DO185" i="16"/>
  <c r="DP185" i="16"/>
  <c r="DQ185" i="16"/>
  <c r="DR185" i="16"/>
  <c r="DS185" i="16"/>
  <c r="DU185" i="16"/>
  <c r="DV185" i="16"/>
  <c r="DW185" i="16"/>
  <c r="DX185" i="16"/>
  <c r="DY185" i="16"/>
  <c r="DZ185" i="16"/>
  <c r="EC185" i="16"/>
  <c r="ED185" i="16"/>
  <c r="EF185" i="16"/>
  <c r="EG185" i="16"/>
  <c r="EH185" i="16"/>
  <c r="EJ185" i="16"/>
  <c r="EK185" i="16"/>
  <c r="EL185" i="16"/>
  <c r="FA185" i="16"/>
  <c r="FB185" i="16"/>
  <c r="FC185" i="16"/>
  <c r="GF185" i="16"/>
  <c r="GG185" i="16"/>
  <c r="GH185" i="16"/>
  <c r="GJ185" i="16"/>
  <c r="GK185" i="16"/>
  <c r="GL185" i="16"/>
  <c r="GN185" i="16"/>
  <c r="GO185" i="16"/>
  <c r="GP185" i="16"/>
  <c r="GR185" i="16"/>
  <c r="GS185" i="16"/>
  <c r="GT185" i="16"/>
  <c r="GV185" i="16"/>
  <c r="GW185" i="16"/>
  <c r="GX185" i="16"/>
  <c r="GZ185" i="16"/>
  <c r="HA185" i="16"/>
  <c r="HB185" i="16"/>
  <c r="HD185" i="16"/>
  <c r="HE185" i="16"/>
  <c r="HF185" i="16"/>
  <c r="HH185" i="16"/>
  <c r="HI185" i="16"/>
  <c r="HJ185" i="16"/>
  <c r="HL185" i="16"/>
  <c r="HM185" i="16"/>
  <c r="HN185" i="16"/>
  <c r="HP185" i="16"/>
  <c r="HQ185" i="16"/>
  <c r="HR185" i="16"/>
  <c r="HT185" i="16"/>
  <c r="HU185" i="16"/>
  <c r="HV185" i="16"/>
  <c r="HX185" i="16"/>
  <c r="HY185" i="16"/>
  <c r="HZ185" i="16"/>
  <c r="O186" i="16"/>
  <c r="AA186" i="16"/>
  <c r="AI186" i="16"/>
  <c r="BC186" i="16"/>
  <c r="BC185" i="16" s="1"/>
  <c r="CE186" i="16"/>
  <c r="CI186" i="16"/>
  <c r="CM186" i="16"/>
  <c r="CQ186" i="16"/>
  <c r="EI186" i="16"/>
  <c r="EM186" i="16"/>
  <c r="AY187" i="16"/>
  <c r="EA187" i="16"/>
  <c r="BO188" i="16"/>
  <c r="BO189" i="16"/>
  <c r="BO190" i="16"/>
  <c r="BO191" i="16"/>
  <c r="BO192" i="16"/>
  <c r="BO193" i="16"/>
  <c r="BO194" i="16"/>
  <c r="BO195" i="16"/>
  <c r="BO196" i="16"/>
  <c r="BO197" i="16"/>
  <c r="BO198" i="16"/>
  <c r="H199" i="16"/>
  <c r="I199" i="16"/>
  <c r="J199" i="16"/>
  <c r="K199" i="16"/>
  <c r="L199" i="16"/>
  <c r="M199" i="16"/>
  <c r="N199" i="16"/>
  <c r="P199" i="16"/>
  <c r="Q199" i="16"/>
  <c r="R199" i="16"/>
  <c r="S199" i="16"/>
  <c r="AB199" i="16"/>
  <c r="AC199" i="16"/>
  <c r="AD199" i="16"/>
  <c r="AF199" i="16"/>
  <c r="AG199" i="16"/>
  <c r="AH199" i="16"/>
  <c r="AO199" i="16"/>
  <c r="AP199" i="16"/>
  <c r="AQ199" i="16"/>
  <c r="AS199" i="16"/>
  <c r="AT199" i="16"/>
  <c r="AV199" i="16"/>
  <c r="AW199" i="16"/>
  <c r="AX199" i="16"/>
  <c r="AZ199" i="16"/>
  <c r="BA199" i="16"/>
  <c r="BB199" i="16"/>
  <c r="BD199" i="16"/>
  <c r="BE199" i="16"/>
  <c r="BF199" i="16"/>
  <c r="BI199" i="16"/>
  <c r="BJ199" i="16"/>
  <c r="BK199" i="16"/>
  <c r="BL199" i="16"/>
  <c r="BM199" i="16"/>
  <c r="BN199" i="16"/>
  <c r="BP199" i="16"/>
  <c r="BQ199" i="16"/>
  <c r="BR199" i="16"/>
  <c r="BS199" i="16"/>
  <c r="BU199" i="16"/>
  <c r="BV199" i="16"/>
  <c r="BW199" i="16"/>
  <c r="CB199" i="16"/>
  <c r="CC199" i="16"/>
  <c r="CD199" i="16"/>
  <c r="CF199" i="16"/>
  <c r="CG199" i="16"/>
  <c r="CH199" i="16"/>
  <c r="CJ199" i="16"/>
  <c r="CK199" i="16"/>
  <c r="CL199" i="16"/>
  <c r="CN199" i="16"/>
  <c r="CO199" i="16"/>
  <c r="CP199" i="16"/>
  <c r="CR199" i="16"/>
  <c r="CS199" i="16"/>
  <c r="CT199" i="16"/>
  <c r="CU199" i="16"/>
  <c r="CV199" i="16"/>
  <c r="CW199" i="16"/>
  <c r="CX199" i="16"/>
  <c r="DA199" i="16"/>
  <c r="DB199" i="16"/>
  <c r="DD199" i="16"/>
  <c r="DE199" i="16"/>
  <c r="DF199" i="16"/>
  <c r="DH199" i="16"/>
  <c r="DI199" i="16"/>
  <c r="DJ199" i="16"/>
  <c r="DL199" i="16"/>
  <c r="DM199" i="16"/>
  <c r="DN199" i="16"/>
  <c r="DP199" i="16"/>
  <c r="DQ199" i="16"/>
  <c r="DR199" i="16"/>
  <c r="DU199" i="16"/>
  <c r="DV199" i="16"/>
  <c r="DW199" i="16"/>
  <c r="DY199" i="16"/>
  <c r="DZ199" i="16"/>
  <c r="EC199" i="16"/>
  <c r="ED199" i="16"/>
  <c r="EF199" i="16"/>
  <c r="EG199" i="16"/>
  <c r="EH199" i="16"/>
  <c r="EJ199" i="16"/>
  <c r="EK199" i="16"/>
  <c r="EL199" i="16"/>
  <c r="FA199" i="16"/>
  <c r="FB199" i="16"/>
  <c r="FU199" i="16"/>
  <c r="FV199" i="16"/>
  <c r="FX199" i="16"/>
  <c r="FY199" i="16"/>
  <c r="FZ199" i="16"/>
  <c r="GB199" i="16"/>
  <c r="GC199" i="16"/>
  <c r="GD199" i="16"/>
  <c r="GG199" i="16"/>
  <c r="GH199" i="16"/>
  <c r="GK199" i="16"/>
  <c r="GL199" i="16"/>
  <c r="GO199" i="16"/>
  <c r="GP199" i="16"/>
  <c r="GS199" i="16"/>
  <c r="GT199" i="16"/>
  <c r="GW199" i="16"/>
  <c r="GX199" i="16"/>
  <c r="HA199" i="16"/>
  <c r="HB199" i="16"/>
  <c r="HE199" i="16"/>
  <c r="HF199" i="16"/>
  <c r="HI199" i="16"/>
  <c r="HJ199" i="16"/>
  <c r="HM199" i="16"/>
  <c r="HN199" i="16"/>
  <c r="HQ199" i="16"/>
  <c r="HR199" i="16"/>
  <c r="HU199" i="16"/>
  <c r="HV199" i="16"/>
  <c r="HY199" i="16"/>
  <c r="HZ199" i="16"/>
  <c r="AE200" i="16"/>
  <c r="AI200" i="16"/>
  <c r="BC200" i="16"/>
  <c r="BC199" i="16" s="1"/>
  <c r="CE200" i="16"/>
  <c r="CM200" i="16"/>
  <c r="CQ200" i="16"/>
  <c r="EI200" i="16"/>
  <c r="EM200" i="16"/>
  <c r="AY201" i="16"/>
  <c r="BO202" i="16"/>
  <c r="H203" i="16"/>
  <c r="I203" i="16"/>
  <c r="J203" i="16"/>
  <c r="L203" i="16"/>
  <c r="M203" i="16"/>
  <c r="O203" i="16" s="1"/>
  <c r="N203" i="16"/>
  <c r="P203" i="16"/>
  <c r="Q203" i="16"/>
  <c r="R203" i="16"/>
  <c r="S203" i="16"/>
  <c r="T203" i="16"/>
  <c r="U203" i="16"/>
  <c r="V203" i="16"/>
  <c r="X203" i="16"/>
  <c r="Y203" i="16"/>
  <c r="Z203" i="16"/>
  <c r="AB203" i="16"/>
  <c r="AC203" i="16"/>
  <c r="AD203" i="16"/>
  <c r="AF203" i="16"/>
  <c r="AG203" i="16"/>
  <c r="AH203" i="16"/>
  <c r="AO203" i="16"/>
  <c r="AP203" i="16"/>
  <c r="AQ203" i="16"/>
  <c r="AS203" i="16"/>
  <c r="AT203" i="16"/>
  <c r="AV203" i="16"/>
  <c r="AW203" i="16"/>
  <c r="AX203" i="16"/>
  <c r="AZ203" i="16"/>
  <c r="BA203" i="16"/>
  <c r="BB203" i="16"/>
  <c r="BD203" i="16"/>
  <c r="BE203" i="16"/>
  <c r="BF203" i="16"/>
  <c r="BI203" i="16"/>
  <c r="BJ203" i="16"/>
  <c r="BK203" i="16"/>
  <c r="BL203" i="16"/>
  <c r="BM203" i="16"/>
  <c r="BN203" i="16"/>
  <c r="BP203" i="16"/>
  <c r="BQ203" i="16"/>
  <c r="BR203" i="16"/>
  <c r="BS203" i="16"/>
  <c r="BU203" i="16"/>
  <c r="BV203" i="16"/>
  <c r="BW203" i="16"/>
  <c r="CB203" i="16"/>
  <c r="CC203" i="16"/>
  <c r="CD203" i="16"/>
  <c r="CF203" i="16"/>
  <c r="CG203" i="16"/>
  <c r="CH203" i="16"/>
  <c r="CJ203" i="16"/>
  <c r="CK203" i="16"/>
  <c r="CL203" i="16"/>
  <c r="CN203" i="16"/>
  <c r="CO203" i="16"/>
  <c r="CP203" i="16"/>
  <c r="CR203" i="16"/>
  <c r="CS203" i="16"/>
  <c r="CT203" i="16"/>
  <c r="CU203" i="16"/>
  <c r="CV203" i="16"/>
  <c r="CW203" i="16"/>
  <c r="CX203" i="16"/>
  <c r="DA203" i="16"/>
  <c r="DB203" i="16"/>
  <c r="DC203" i="16"/>
  <c r="DD203" i="16"/>
  <c r="DE203" i="16"/>
  <c r="DF203" i="16"/>
  <c r="DH203" i="16"/>
  <c r="DI203" i="16"/>
  <c r="DJ203" i="16"/>
  <c r="DL203" i="16"/>
  <c r="DM203" i="16"/>
  <c r="DN203" i="16"/>
  <c r="DP203" i="16"/>
  <c r="DQ203" i="16"/>
  <c r="DR203" i="16"/>
  <c r="DU203" i="16"/>
  <c r="DV203" i="16"/>
  <c r="DW203" i="16"/>
  <c r="DY203" i="16"/>
  <c r="DZ203" i="16"/>
  <c r="EC203" i="16"/>
  <c r="ED203" i="16"/>
  <c r="EF203" i="16"/>
  <c r="EG203" i="16"/>
  <c r="EH203" i="16"/>
  <c r="EJ203" i="16"/>
  <c r="EK203" i="16"/>
  <c r="EL203" i="16"/>
  <c r="FA203" i="16"/>
  <c r="FB203" i="16"/>
  <c r="FC203" i="16"/>
  <c r="K204" i="16"/>
  <c r="O204" i="16"/>
  <c r="W204" i="16"/>
  <c r="AI204" i="16"/>
  <c r="BC204" i="16"/>
  <c r="BC203" i="16" s="1"/>
  <c r="CE204" i="16"/>
  <c r="CM204" i="16"/>
  <c r="CQ204" i="16"/>
  <c r="EI204" i="16"/>
  <c r="EM204" i="16"/>
  <c r="AY205" i="16"/>
  <c r="BO206" i="16"/>
  <c r="BO207" i="16"/>
  <c r="BO208" i="16"/>
  <c r="BO209" i="16"/>
  <c r="BO210" i="16"/>
  <c r="BO211" i="16"/>
  <c r="BO212" i="16"/>
  <c r="BO213" i="16"/>
  <c r="BO214" i="16"/>
  <c r="H215" i="16"/>
  <c r="I215" i="16"/>
  <c r="J215" i="16"/>
  <c r="L215" i="16"/>
  <c r="M215" i="16"/>
  <c r="N215" i="16"/>
  <c r="O215" i="16" s="1"/>
  <c r="P215" i="16"/>
  <c r="Q215" i="16"/>
  <c r="R215" i="16"/>
  <c r="S215" i="16"/>
  <c r="T215" i="16"/>
  <c r="U215" i="16"/>
  <c r="V215" i="16"/>
  <c r="W215" i="16"/>
  <c r="X215" i="16"/>
  <c r="Y215" i="16"/>
  <c r="Z215" i="16"/>
  <c r="AB215" i="16"/>
  <c r="AC215" i="16"/>
  <c r="AD215" i="16"/>
  <c r="AF215" i="16"/>
  <c r="AG215" i="16"/>
  <c r="AH215" i="16"/>
  <c r="AO215" i="16"/>
  <c r="AP215" i="16"/>
  <c r="AQ215" i="16"/>
  <c r="AS215" i="16"/>
  <c r="AT215" i="16"/>
  <c r="AV215" i="16"/>
  <c r="AW215" i="16"/>
  <c r="AX215" i="16"/>
  <c r="AZ215" i="16"/>
  <c r="BA215" i="16"/>
  <c r="BB215" i="16"/>
  <c r="BD215" i="16"/>
  <c r="BE215" i="16"/>
  <c r="BF215" i="16"/>
  <c r="BI215" i="16"/>
  <c r="BJ215" i="16"/>
  <c r="BK215" i="16"/>
  <c r="BL215" i="16"/>
  <c r="BM215" i="16"/>
  <c r="BN215" i="16"/>
  <c r="BP215" i="16"/>
  <c r="BQ215" i="16"/>
  <c r="BR215" i="16"/>
  <c r="BS215" i="16"/>
  <c r="BU215" i="16"/>
  <c r="BV215" i="16"/>
  <c r="BW215" i="16"/>
  <c r="CB215" i="16"/>
  <c r="CC215" i="16"/>
  <c r="CD215" i="16"/>
  <c r="CF215" i="16"/>
  <c r="CG215" i="16"/>
  <c r="CH215" i="16"/>
  <c r="CJ215" i="16"/>
  <c r="CK215" i="16"/>
  <c r="CL215" i="16"/>
  <c r="CN215" i="16"/>
  <c r="CO215" i="16"/>
  <c r="CP215" i="16"/>
  <c r="CR215" i="16"/>
  <c r="CS215" i="16"/>
  <c r="CT215" i="16"/>
  <c r="CU215" i="16"/>
  <c r="CX215" i="16"/>
  <c r="DA215" i="16"/>
  <c r="DB215" i="16"/>
  <c r="DC215" i="16"/>
  <c r="DD215" i="16"/>
  <c r="DE215" i="16"/>
  <c r="DF215" i="16"/>
  <c r="DH215" i="16"/>
  <c r="DI215" i="16"/>
  <c r="DJ215" i="16"/>
  <c r="DL215" i="16"/>
  <c r="DM215" i="16"/>
  <c r="DN215" i="16"/>
  <c r="DP215" i="16"/>
  <c r="DQ215" i="16"/>
  <c r="DR215" i="16"/>
  <c r="DU215" i="16"/>
  <c r="DV215" i="16"/>
  <c r="DW215" i="16"/>
  <c r="DY215" i="16"/>
  <c r="DZ215" i="16"/>
  <c r="EC215" i="16"/>
  <c r="ED215" i="16"/>
  <c r="EF215" i="16"/>
  <c r="EG215" i="16"/>
  <c r="EH215" i="16"/>
  <c r="EJ215" i="16"/>
  <c r="EK215" i="16"/>
  <c r="EL215" i="16"/>
  <c r="FA215" i="16"/>
  <c r="FB215" i="16"/>
  <c r="FC215" i="16"/>
  <c r="GB215" i="16"/>
  <c r="GC215" i="16"/>
  <c r="GD215" i="16"/>
  <c r="GR215" i="16"/>
  <c r="GS215" i="16"/>
  <c r="GT215" i="16"/>
  <c r="GV215" i="16"/>
  <c r="GW215" i="16"/>
  <c r="GX215" i="16"/>
  <c r="GZ215" i="16"/>
  <c r="HA215" i="16"/>
  <c r="HB215" i="16"/>
  <c r="HD215" i="16"/>
  <c r="HE215" i="16"/>
  <c r="HF215" i="16"/>
  <c r="HH215" i="16"/>
  <c r="HI215" i="16"/>
  <c r="HJ215" i="16"/>
  <c r="HL215" i="16"/>
  <c r="HM215" i="16"/>
  <c r="HN215" i="16"/>
  <c r="HP215" i="16"/>
  <c r="HQ215" i="16"/>
  <c r="HR215" i="16"/>
  <c r="HT215" i="16"/>
  <c r="HU215" i="16"/>
  <c r="HV215" i="16"/>
  <c r="HX215" i="16"/>
  <c r="HY215" i="16"/>
  <c r="HZ215" i="16"/>
  <c r="O216" i="16"/>
  <c r="AA216" i="16"/>
  <c r="AE216" i="16"/>
  <c r="AI216" i="16"/>
  <c r="BC216" i="16"/>
  <c r="BC215" i="16" s="1"/>
  <c r="CE216" i="16"/>
  <c r="CI216" i="16"/>
  <c r="CM216" i="16"/>
  <c r="CQ216" i="16"/>
  <c r="EI216" i="16"/>
  <c r="EM216" i="16"/>
  <c r="AY217" i="16"/>
  <c r="BO218" i="16"/>
  <c r="BO219" i="16"/>
  <c r="BO220" i="16"/>
  <c r="BO221" i="16"/>
  <c r="BO222" i="16"/>
  <c r="BO223" i="16"/>
  <c r="H224" i="16"/>
  <c r="I224" i="16"/>
  <c r="J224" i="16"/>
  <c r="K224" i="16"/>
  <c r="L224" i="16"/>
  <c r="M224" i="16"/>
  <c r="N224" i="16"/>
  <c r="O224" i="16" s="1"/>
  <c r="P224" i="16"/>
  <c r="Q224" i="16"/>
  <c r="R224" i="16"/>
  <c r="S224" i="16"/>
  <c r="X224" i="16"/>
  <c r="Y224" i="16"/>
  <c r="Z224" i="16"/>
  <c r="AB224" i="16"/>
  <c r="AC224" i="16"/>
  <c r="AD224" i="16"/>
  <c r="AE224" i="16"/>
  <c r="AF224" i="16"/>
  <c r="AG224" i="16"/>
  <c r="AH224" i="16"/>
  <c r="AO224" i="16"/>
  <c r="AP224" i="16"/>
  <c r="AQ224" i="16"/>
  <c r="AS224" i="16"/>
  <c r="AT224" i="16"/>
  <c r="AV224" i="16"/>
  <c r="AW224" i="16"/>
  <c r="AX224" i="16"/>
  <c r="AZ224" i="16"/>
  <c r="BA224" i="16"/>
  <c r="BB224" i="16"/>
  <c r="BD224" i="16"/>
  <c r="BE224" i="16"/>
  <c r="BF224" i="16"/>
  <c r="BI224" i="16"/>
  <c r="BJ224" i="16"/>
  <c r="BK224" i="16"/>
  <c r="BL224" i="16"/>
  <c r="BM224" i="16"/>
  <c r="BN224" i="16"/>
  <c r="BP224" i="16"/>
  <c r="BQ224" i="16"/>
  <c r="BR224" i="16"/>
  <c r="BS224" i="16"/>
  <c r="BU224" i="16"/>
  <c r="BV224" i="16"/>
  <c r="BW224" i="16"/>
  <c r="CB224" i="16"/>
  <c r="CC224" i="16"/>
  <c r="CD224" i="16"/>
  <c r="CF224" i="16"/>
  <c r="CG224" i="16"/>
  <c r="CH224" i="16"/>
  <c r="CJ224" i="16"/>
  <c r="CK224" i="16"/>
  <c r="CL224" i="16"/>
  <c r="CN224" i="16"/>
  <c r="CO224" i="16"/>
  <c r="CP224" i="16"/>
  <c r="CR224" i="16"/>
  <c r="CS224" i="16"/>
  <c r="CT224" i="16"/>
  <c r="CU224" i="16"/>
  <c r="CV224" i="16"/>
  <c r="CW224" i="16"/>
  <c r="CX224" i="16"/>
  <c r="CZ224" i="16"/>
  <c r="DA224" i="16"/>
  <c r="DB224" i="16"/>
  <c r="DC224" i="16" s="1"/>
  <c r="DD224" i="16"/>
  <c r="DE224" i="16"/>
  <c r="DF224" i="16"/>
  <c r="DG224" i="16"/>
  <c r="DH224" i="16"/>
  <c r="DI224" i="16"/>
  <c r="DJ224" i="16"/>
  <c r="DK224" i="16"/>
  <c r="DL224" i="16"/>
  <c r="DM224" i="16"/>
  <c r="DN224" i="16"/>
  <c r="DO224" i="16"/>
  <c r="DP224" i="16"/>
  <c r="DQ224" i="16"/>
  <c r="DR224" i="16"/>
  <c r="DS224" i="16"/>
  <c r="DU224" i="16"/>
  <c r="DV224" i="16"/>
  <c r="DW224" i="16"/>
  <c r="DY224" i="16"/>
  <c r="DZ224" i="16"/>
  <c r="EC224" i="16"/>
  <c r="ED224" i="16"/>
  <c r="EF224" i="16"/>
  <c r="EG224" i="16"/>
  <c r="EH224" i="16"/>
  <c r="EJ224" i="16"/>
  <c r="EK224" i="16"/>
  <c r="EL224" i="16"/>
  <c r="FA224" i="16"/>
  <c r="FB224" i="16"/>
  <c r="FC224" i="16"/>
  <c r="O225" i="16"/>
  <c r="AA225" i="16"/>
  <c r="AI225" i="16"/>
  <c r="BC225" i="16"/>
  <c r="BC224" i="16" s="1"/>
  <c r="CE225" i="16"/>
  <c r="CI225" i="16"/>
  <c r="CM225" i="16"/>
  <c r="CQ225" i="16"/>
  <c r="EI225" i="16"/>
  <c r="EM225" i="16"/>
  <c r="BO226" i="16"/>
  <c r="AY229" i="16"/>
  <c r="BO230" i="16"/>
  <c r="H231" i="16"/>
  <c r="I231" i="16"/>
  <c r="J231" i="16"/>
  <c r="L231" i="16"/>
  <c r="M231" i="16"/>
  <c r="N231" i="16"/>
  <c r="P231" i="16"/>
  <c r="Q231" i="16"/>
  <c r="R231" i="16"/>
  <c r="S231" i="16"/>
  <c r="T231" i="16"/>
  <c r="U231" i="16"/>
  <c r="V231" i="16"/>
  <c r="X231" i="16"/>
  <c r="Y231" i="16"/>
  <c r="Z231" i="16"/>
  <c r="AB231" i="16"/>
  <c r="AC231" i="16"/>
  <c r="AD231" i="16"/>
  <c r="AE231" i="16" s="1"/>
  <c r="AF231" i="16"/>
  <c r="AG231" i="16"/>
  <c r="AI231" i="16" s="1"/>
  <c r="AH231" i="16"/>
  <c r="AO231" i="16"/>
  <c r="AP231" i="16"/>
  <c r="AQ231" i="16"/>
  <c r="AS231" i="16"/>
  <c r="AT231" i="16"/>
  <c r="AV231" i="16"/>
  <c r="AW231" i="16"/>
  <c r="AX231" i="16"/>
  <c r="AZ231" i="16"/>
  <c r="BA231" i="16"/>
  <c r="BB231" i="16"/>
  <c r="BD231" i="16"/>
  <c r="BE231" i="16"/>
  <c r="BF231" i="16"/>
  <c r="BG231" i="16"/>
  <c r="BI231" i="16"/>
  <c r="BJ231" i="16"/>
  <c r="BK231" i="16"/>
  <c r="BL231" i="16"/>
  <c r="BM231" i="16"/>
  <c r="BN231" i="16"/>
  <c r="BP231" i="16"/>
  <c r="BQ231" i="16"/>
  <c r="BR231" i="16"/>
  <c r="BS231" i="16"/>
  <c r="BU231" i="16"/>
  <c r="BV231" i="16"/>
  <c r="BW231" i="16"/>
  <c r="CB231" i="16"/>
  <c r="CC231" i="16"/>
  <c r="CD231" i="16"/>
  <c r="CF231" i="16"/>
  <c r="CG231" i="16"/>
  <c r="CH231" i="16"/>
  <c r="CJ231" i="16"/>
  <c r="CK231" i="16"/>
  <c r="CL231" i="16"/>
  <c r="CN231" i="16"/>
  <c r="CO231" i="16"/>
  <c r="CP231" i="16"/>
  <c r="CR231" i="16"/>
  <c r="CS231" i="16"/>
  <c r="CT231" i="16"/>
  <c r="CU231" i="16"/>
  <c r="CV231" i="16"/>
  <c r="CW231" i="16"/>
  <c r="CX231" i="16"/>
  <c r="CZ231" i="16"/>
  <c r="DA231" i="16"/>
  <c r="DB231" i="16"/>
  <c r="DD231" i="16"/>
  <c r="DE231" i="16"/>
  <c r="DF231" i="16"/>
  <c r="DG231" i="16"/>
  <c r="DH231" i="16"/>
  <c r="DI231" i="16"/>
  <c r="DJ231" i="16"/>
  <c r="DK231" i="16"/>
  <c r="DL231" i="16"/>
  <c r="DM231" i="16"/>
  <c r="DN231" i="16"/>
  <c r="DO231" i="16"/>
  <c r="DP231" i="16"/>
  <c r="DQ231" i="16"/>
  <c r="DR231" i="16"/>
  <c r="DS231" i="16"/>
  <c r="DU231" i="16"/>
  <c r="DV231" i="16"/>
  <c r="DW231" i="16"/>
  <c r="DY231" i="16"/>
  <c r="DZ231" i="16"/>
  <c r="EC231" i="16"/>
  <c r="ED231" i="16"/>
  <c r="EF231" i="16"/>
  <c r="EG231" i="16"/>
  <c r="EH231" i="16"/>
  <c r="EJ231" i="16"/>
  <c r="EK231" i="16"/>
  <c r="EL231" i="16"/>
  <c r="FA231" i="16"/>
  <c r="FB231" i="16"/>
  <c r="FC231" i="16"/>
  <c r="GK231" i="16"/>
  <c r="GO231" i="16"/>
  <c r="GS231" i="16"/>
  <c r="GW231" i="16"/>
  <c r="HA231" i="16"/>
  <c r="HE231" i="16"/>
  <c r="HI231" i="16"/>
  <c r="HM231" i="16"/>
  <c r="HQ231" i="16"/>
  <c r="HU231" i="16"/>
  <c r="HY231" i="16"/>
  <c r="K232" i="16"/>
  <c r="O232" i="16"/>
  <c r="AA232" i="16"/>
  <c r="AE232" i="16"/>
  <c r="AI232" i="16"/>
  <c r="BC232" i="16"/>
  <c r="BC231" i="16" s="1"/>
  <c r="CE232" i="16"/>
  <c r="CI232" i="16"/>
  <c r="CM232" i="16"/>
  <c r="CQ232" i="16"/>
  <c r="EI232" i="16"/>
  <c r="EM232" i="16"/>
  <c r="AY233" i="16"/>
  <c r="BO234" i="16"/>
  <c r="BO236" i="16"/>
  <c r="BO238" i="16"/>
  <c r="BO239" i="16"/>
  <c r="BO240" i="16"/>
  <c r="BO241" i="16"/>
  <c r="BO242" i="16"/>
  <c r="BO243" i="16"/>
  <c r="H244" i="16"/>
  <c r="I244" i="16"/>
  <c r="J244" i="16"/>
  <c r="L244" i="16"/>
  <c r="M244" i="16"/>
  <c r="N244" i="16"/>
  <c r="P244" i="16"/>
  <c r="Q244" i="16"/>
  <c r="R244" i="16"/>
  <c r="S244" i="16"/>
  <c r="T244" i="16"/>
  <c r="U244" i="16"/>
  <c r="V244" i="16"/>
  <c r="X244" i="16"/>
  <c r="Y244" i="16"/>
  <c r="Z244" i="16"/>
  <c r="AB244" i="16"/>
  <c r="AC244" i="16"/>
  <c r="AD244" i="16"/>
  <c r="AF244" i="16"/>
  <c r="AG244" i="16"/>
  <c r="AH244" i="16"/>
  <c r="AO244" i="16"/>
  <c r="AP244" i="16"/>
  <c r="AQ244" i="16"/>
  <c r="AS244" i="16"/>
  <c r="AT244" i="16"/>
  <c r="AV244" i="16"/>
  <c r="AW244" i="16"/>
  <c r="AX244" i="16"/>
  <c r="AZ244" i="16"/>
  <c r="BA244" i="16"/>
  <c r="BB244" i="16"/>
  <c r="BD244" i="16"/>
  <c r="BE244" i="16"/>
  <c r="BF244" i="16"/>
  <c r="BG244" i="16"/>
  <c r="BI244" i="16"/>
  <c r="BJ244" i="16"/>
  <c r="BK244" i="16"/>
  <c r="BL244" i="16"/>
  <c r="BM244" i="16"/>
  <c r="BN244" i="16"/>
  <c r="BP244" i="16"/>
  <c r="BQ244" i="16"/>
  <c r="BR244" i="16"/>
  <c r="BS244" i="16"/>
  <c r="BU244" i="16"/>
  <c r="BV244" i="16"/>
  <c r="BW244" i="16"/>
  <c r="CB244" i="16"/>
  <c r="CC244" i="16"/>
  <c r="CD244" i="16"/>
  <c r="CF244" i="16"/>
  <c r="CG244" i="16"/>
  <c r="CH244" i="16"/>
  <c r="CJ244" i="16"/>
  <c r="CK244" i="16"/>
  <c r="CL244" i="16"/>
  <c r="CN244" i="16"/>
  <c r="CO244" i="16"/>
  <c r="CP244" i="16"/>
  <c r="CR244" i="16"/>
  <c r="CS244" i="16"/>
  <c r="CT244" i="16"/>
  <c r="CU244" i="16"/>
  <c r="CX244" i="16"/>
  <c r="DA244" i="16"/>
  <c r="DB244" i="16"/>
  <c r="DD244" i="16"/>
  <c r="DE244" i="16"/>
  <c r="DF244" i="16"/>
  <c r="DH244" i="16"/>
  <c r="DI244" i="16"/>
  <c r="DJ244" i="16"/>
  <c r="DL244" i="16"/>
  <c r="DM244" i="16"/>
  <c r="DN244" i="16"/>
  <c r="DP244" i="16"/>
  <c r="DQ244" i="16"/>
  <c r="DR244" i="16"/>
  <c r="DU244" i="16"/>
  <c r="DV244" i="16"/>
  <c r="DW244" i="16"/>
  <c r="DY244" i="16"/>
  <c r="DZ244" i="16"/>
  <c r="EC244" i="16"/>
  <c r="ED244" i="16"/>
  <c r="EF244" i="16"/>
  <c r="EG244" i="16"/>
  <c r="EH244" i="16"/>
  <c r="EJ244" i="16"/>
  <c r="EK244" i="16"/>
  <c r="EL244" i="16"/>
  <c r="FA244" i="16"/>
  <c r="FB244" i="16"/>
  <c r="FC244" i="16"/>
  <c r="FU244" i="16"/>
  <c r="FV244" i="16"/>
  <c r="FX244" i="16"/>
  <c r="FY244" i="16"/>
  <c r="FZ244" i="16"/>
  <c r="GB244" i="16"/>
  <c r="GC244" i="16"/>
  <c r="GD244" i="16"/>
  <c r="GG244" i="16"/>
  <c r="GH244" i="16"/>
  <c r="GK244" i="16"/>
  <c r="GL244" i="16"/>
  <c r="GO244" i="16"/>
  <c r="GP244" i="16"/>
  <c r="GS244" i="16"/>
  <c r="GT244" i="16"/>
  <c r="GW244" i="16"/>
  <c r="GX244" i="16"/>
  <c r="HA244" i="16"/>
  <c r="HB244" i="16"/>
  <c r="HE244" i="16"/>
  <c r="HF244" i="16"/>
  <c r="HI244" i="16"/>
  <c r="HJ244" i="16"/>
  <c r="HM244" i="16"/>
  <c r="HN244" i="16"/>
  <c r="HQ244" i="16"/>
  <c r="HR244" i="16"/>
  <c r="HU244" i="16"/>
  <c r="HV244" i="16"/>
  <c r="HY244" i="16"/>
  <c r="HZ244" i="16"/>
  <c r="K245" i="16"/>
  <c r="O245" i="16"/>
  <c r="AA245" i="16"/>
  <c r="AI245" i="16"/>
  <c r="BC245" i="16"/>
  <c r="BC244" i="16" s="1"/>
  <c r="CE245" i="16"/>
  <c r="CI245" i="16"/>
  <c r="CM245" i="16"/>
  <c r="CQ245" i="16"/>
  <c r="EI245" i="16"/>
  <c r="EM245" i="16"/>
  <c r="BO246" i="16"/>
  <c r="BO247" i="16"/>
  <c r="BO248" i="16"/>
  <c r="BO249" i="16"/>
  <c r="BO250" i="16"/>
  <c r="AY251" i="16"/>
  <c r="BO252" i="16"/>
  <c r="BO253" i="16"/>
  <c r="BO254" i="16"/>
  <c r="BO255" i="16"/>
  <c r="BO256" i="16"/>
  <c r="H257" i="16"/>
  <c r="I257" i="16"/>
  <c r="J257" i="16"/>
  <c r="K257" i="16"/>
  <c r="L257" i="16"/>
  <c r="M257" i="16"/>
  <c r="N257" i="16"/>
  <c r="O257" i="16"/>
  <c r="P257" i="16"/>
  <c r="Q257" i="16"/>
  <c r="R257" i="16"/>
  <c r="S257" i="16"/>
  <c r="T257" i="16"/>
  <c r="U257" i="16"/>
  <c r="V257" i="16"/>
  <c r="X257" i="16"/>
  <c r="Y257" i="16"/>
  <c r="Z257" i="16"/>
  <c r="AB257" i="16"/>
  <c r="AC257" i="16"/>
  <c r="AD257" i="16"/>
  <c r="AF257" i="16"/>
  <c r="AG257" i="16"/>
  <c r="AH257" i="16"/>
  <c r="AJ257" i="16"/>
  <c r="AO257" i="16"/>
  <c r="AP257" i="16"/>
  <c r="AQ257" i="16"/>
  <c r="AS257" i="16"/>
  <c r="AT257" i="16"/>
  <c r="AV257" i="16"/>
  <c r="AW257" i="16"/>
  <c r="AX257" i="16"/>
  <c r="AZ257" i="16"/>
  <c r="BA257" i="16"/>
  <c r="BB257" i="16"/>
  <c r="BD257" i="16"/>
  <c r="BE257" i="16"/>
  <c r="BF257" i="16"/>
  <c r="BG257" i="16"/>
  <c r="BI257" i="16"/>
  <c r="BJ257" i="16"/>
  <c r="BK257" i="16"/>
  <c r="BL257" i="16"/>
  <c r="BM257" i="16"/>
  <c r="BN257" i="16"/>
  <c r="BP257" i="16"/>
  <c r="BQ257" i="16"/>
  <c r="BR257" i="16"/>
  <c r="BS257" i="16"/>
  <c r="BU257" i="16"/>
  <c r="BV257" i="16"/>
  <c r="BW257" i="16"/>
  <c r="CB257" i="16"/>
  <c r="CC257" i="16"/>
  <c r="CD257" i="16"/>
  <c r="CF257" i="16"/>
  <c r="CG257" i="16"/>
  <c r="CH257" i="16"/>
  <c r="CJ257" i="16"/>
  <c r="CK257" i="16"/>
  <c r="CL257" i="16"/>
  <c r="CN257" i="16"/>
  <c r="CO257" i="16"/>
  <c r="CP257" i="16"/>
  <c r="CR257" i="16"/>
  <c r="CS257" i="16"/>
  <c r="CT257" i="16"/>
  <c r="CU257" i="16"/>
  <c r="CX257" i="16"/>
  <c r="DA257" i="16"/>
  <c r="DB257" i="16"/>
  <c r="DD257" i="16"/>
  <c r="DE257" i="16"/>
  <c r="DF257" i="16"/>
  <c r="DH257" i="16"/>
  <c r="DI257" i="16"/>
  <c r="DJ257" i="16"/>
  <c r="DL257" i="16"/>
  <c r="DM257" i="16"/>
  <c r="DN257" i="16"/>
  <c r="DP257" i="16"/>
  <c r="DQ257" i="16"/>
  <c r="DR257" i="16"/>
  <c r="DU257" i="16"/>
  <c r="DV257" i="16"/>
  <c r="DW257" i="16"/>
  <c r="DY257" i="16"/>
  <c r="DZ257" i="16"/>
  <c r="EC257" i="16"/>
  <c r="ED257" i="16"/>
  <c r="EF257" i="16"/>
  <c r="EG257" i="16"/>
  <c r="EH257" i="16"/>
  <c r="EJ257" i="16"/>
  <c r="EK257" i="16"/>
  <c r="EL257" i="16"/>
  <c r="FA257" i="16"/>
  <c r="FB257" i="16"/>
  <c r="FC257" i="16"/>
  <c r="HU257" i="16"/>
  <c r="HW257" i="16" s="1"/>
  <c r="HY257" i="16"/>
  <c r="AE258" i="16"/>
  <c r="AI258" i="16"/>
  <c r="BC258" i="16"/>
  <c r="BC257" i="16" s="1"/>
  <c r="CE258" i="16"/>
  <c r="CI258" i="16"/>
  <c r="CM258" i="16"/>
  <c r="EI258" i="16"/>
  <c r="EM258" i="16"/>
  <c r="BO259" i="16"/>
  <c r="BO260" i="16"/>
  <c r="BO261" i="16"/>
  <c r="BO262" i="16"/>
  <c r="BO263" i="16"/>
  <c r="BO264" i="16"/>
  <c r="BO265" i="16"/>
  <c r="BO266" i="16"/>
  <c r="AY267" i="16"/>
  <c r="BO267" i="16"/>
  <c r="BO268" i="16"/>
  <c r="BO269" i="16"/>
  <c r="BO270" i="16"/>
  <c r="H271" i="16"/>
  <c r="I271" i="16"/>
  <c r="J271" i="16"/>
  <c r="L271" i="16"/>
  <c r="M271" i="16"/>
  <c r="N271" i="16"/>
  <c r="P271" i="16"/>
  <c r="Q271" i="16"/>
  <c r="R271" i="16"/>
  <c r="S271" i="16"/>
  <c r="T271" i="16"/>
  <c r="U271" i="16"/>
  <c r="V271" i="16"/>
  <c r="X271" i="16"/>
  <c r="Y271" i="16"/>
  <c r="Z271" i="16"/>
  <c r="AA271" i="16" s="1"/>
  <c r="AB271" i="16"/>
  <c r="AC271" i="16"/>
  <c r="AD271" i="16"/>
  <c r="AE271" i="16"/>
  <c r="AF271" i="16"/>
  <c r="AG271" i="16"/>
  <c r="AH271" i="16"/>
  <c r="AI271" i="16" s="1"/>
  <c r="AO271" i="16"/>
  <c r="AP271" i="16"/>
  <c r="AQ271" i="16"/>
  <c r="AS271" i="16"/>
  <c r="AT271" i="16"/>
  <c r="AV271" i="16"/>
  <c r="AW271" i="16"/>
  <c r="AX271" i="16"/>
  <c r="AZ271" i="16"/>
  <c r="BA271" i="16"/>
  <c r="BB271" i="16"/>
  <c r="BD271" i="16"/>
  <c r="BE271" i="16"/>
  <c r="BF271" i="16"/>
  <c r="BI271" i="16"/>
  <c r="BJ271" i="16"/>
  <c r="BK271" i="16"/>
  <c r="BL271" i="16"/>
  <c r="BM271" i="16"/>
  <c r="BN271" i="16"/>
  <c r="BP271" i="16"/>
  <c r="BQ271" i="16"/>
  <c r="BR271" i="16"/>
  <c r="BS271" i="16"/>
  <c r="BU271" i="16"/>
  <c r="BV271" i="16"/>
  <c r="BW271" i="16"/>
  <c r="CB271" i="16"/>
  <c r="CC271" i="16"/>
  <c r="CD271" i="16"/>
  <c r="CF271" i="16"/>
  <c r="CG271" i="16"/>
  <c r="CH271" i="16"/>
  <c r="CJ271" i="16"/>
  <c r="CK271" i="16"/>
  <c r="CL271" i="16"/>
  <c r="CN271" i="16"/>
  <c r="CO271" i="16"/>
  <c r="CP271" i="16"/>
  <c r="CR271" i="16"/>
  <c r="CS271" i="16"/>
  <c r="CT271" i="16"/>
  <c r="CU271" i="16"/>
  <c r="CV271" i="16"/>
  <c r="CW271" i="16"/>
  <c r="CX271" i="16"/>
  <c r="DA271" i="16"/>
  <c r="DB271" i="16"/>
  <c r="DC271" i="16"/>
  <c r="DD271" i="16"/>
  <c r="DE271" i="16"/>
  <c r="DF271" i="16"/>
  <c r="DG271" i="16"/>
  <c r="DH271" i="16"/>
  <c r="DI271" i="16"/>
  <c r="DJ271" i="16"/>
  <c r="DK271" i="16"/>
  <c r="DL271" i="16"/>
  <c r="DM271" i="16"/>
  <c r="DN271" i="16"/>
  <c r="DO271" i="16"/>
  <c r="DP271" i="16"/>
  <c r="DQ271" i="16"/>
  <c r="DR271" i="16"/>
  <c r="DS271" i="16"/>
  <c r="DU271" i="16"/>
  <c r="DV271" i="16"/>
  <c r="DW271" i="16"/>
  <c r="DY271" i="16"/>
  <c r="DZ271" i="16"/>
  <c r="EC271" i="16"/>
  <c r="ED271" i="16"/>
  <c r="EF271" i="16"/>
  <c r="EG271" i="16"/>
  <c r="EH271" i="16"/>
  <c r="EJ271" i="16"/>
  <c r="EK271" i="16"/>
  <c r="EL271" i="16"/>
  <c r="EN271" i="16"/>
  <c r="EO271" i="16"/>
  <c r="EP271" i="16"/>
  <c r="ER271" i="16"/>
  <c r="ES271" i="16"/>
  <c r="ET271" i="16"/>
  <c r="FA271" i="16"/>
  <c r="FB271" i="16"/>
  <c r="FL271" i="16"/>
  <c r="FM271" i="16"/>
  <c r="FN271" i="16"/>
  <c r="FX271" i="16"/>
  <c r="FY271" i="16"/>
  <c r="FZ271" i="16"/>
  <c r="GB271" i="16"/>
  <c r="GC271" i="16"/>
  <c r="GD271" i="16"/>
  <c r="GS271" i="16"/>
  <c r="GT271" i="16"/>
  <c r="GW271" i="16"/>
  <c r="GX271" i="16"/>
  <c r="HA271" i="16"/>
  <c r="HB271" i="16"/>
  <c r="HE271" i="16"/>
  <c r="HF271" i="16"/>
  <c r="HI271" i="16"/>
  <c r="HJ271" i="16"/>
  <c r="HM271" i="16"/>
  <c r="HN271" i="16"/>
  <c r="HQ271" i="16"/>
  <c r="HR271" i="16"/>
  <c r="HU271" i="16"/>
  <c r="HV271" i="16"/>
  <c r="HY271" i="16"/>
  <c r="HZ271" i="16"/>
  <c r="O272" i="16"/>
  <c r="AA272" i="16"/>
  <c r="AI272" i="16"/>
  <c r="BC272" i="16"/>
  <c r="BC271" i="16" s="1"/>
  <c r="CE272" i="16"/>
  <c r="CI272" i="16"/>
  <c r="CM272" i="16"/>
  <c r="CQ272" i="16"/>
  <c r="EI272" i="16"/>
  <c r="EM272" i="16"/>
  <c r="EU272" i="16"/>
  <c r="GA272" i="16"/>
  <c r="AY273" i="16"/>
  <c r="BO274" i="16"/>
  <c r="BO275" i="16"/>
  <c r="BO276" i="16"/>
  <c r="BO277" i="16"/>
  <c r="BO278" i="16"/>
  <c r="H279" i="16"/>
  <c r="I279" i="16"/>
  <c r="J279" i="16"/>
  <c r="L279" i="16"/>
  <c r="M279" i="16"/>
  <c r="N279" i="16"/>
  <c r="O279" i="16" s="1"/>
  <c r="P279" i="16"/>
  <c r="Q279" i="16"/>
  <c r="R279" i="16"/>
  <c r="S279" i="16"/>
  <c r="U279" i="16"/>
  <c r="W279" i="16" s="1"/>
  <c r="X279" i="16"/>
  <c r="Y279" i="16"/>
  <c r="Z279" i="16"/>
  <c r="AA279" i="16"/>
  <c r="AF279" i="16"/>
  <c r="AG279" i="16"/>
  <c r="AH279" i="16"/>
  <c r="AO279" i="16"/>
  <c r="AP279" i="16"/>
  <c r="AQ279" i="16"/>
  <c r="AV279" i="16"/>
  <c r="AW279" i="16"/>
  <c r="AX279" i="16"/>
  <c r="AZ279" i="16"/>
  <c r="BA279" i="16"/>
  <c r="BB279" i="16"/>
  <c r="BD279" i="16"/>
  <c r="BE279" i="16"/>
  <c r="BF279" i="16"/>
  <c r="BI279" i="16"/>
  <c r="BJ279" i="16"/>
  <c r="BK279" i="16"/>
  <c r="BL279" i="16"/>
  <c r="BM279" i="16"/>
  <c r="BN279" i="16"/>
  <c r="BP279" i="16"/>
  <c r="BQ279" i="16"/>
  <c r="BR279" i="16"/>
  <c r="BS279" i="16"/>
  <c r="BU279" i="16"/>
  <c r="BV279" i="16"/>
  <c r="BW279" i="16"/>
  <c r="CB279" i="16"/>
  <c r="CC279" i="16"/>
  <c r="CD279" i="16"/>
  <c r="CF279" i="16"/>
  <c r="CG279" i="16"/>
  <c r="CH279" i="16"/>
  <c r="CJ279" i="16"/>
  <c r="CK279" i="16"/>
  <c r="CL279" i="16"/>
  <c r="CN279" i="16"/>
  <c r="CO279" i="16"/>
  <c r="CP279" i="16"/>
  <c r="CR279" i="16"/>
  <c r="CS279" i="16"/>
  <c r="CT279" i="16"/>
  <c r="CU279" i="16"/>
  <c r="CX279" i="16"/>
  <c r="DA279" i="16"/>
  <c r="DB279" i="16"/>
  <c r="DD279" i="16"/>
  <c r="DE279" i="16"/>
  <c r="DF279" i="16"/>
  <c r="DH279" i="16"/>
  <c r="DI279" i="16"/>
  <c r="DJ279" i="16"/>
  <c r="DK279" i="16"/>
  <c r="DL279" i="16"/>
  <c r="DM279" i="16"/>
  <c r="DN279" i="16"/>
  <c r="DP279" i="16"/>
  <c r="DQ279" i="16"/>
  <c r="DR279" i="16"/>
  <c r="DU279" i="16"/>
  <c r="DV279" i="16"/>
  <c r="DW279" i="16"/>
  <c r="DY279" i="16"/>
  <c r="DZ279" i="16"/>
  <c r="EC279" i="16"/>
  <c r="ED279" i="16"/>
  <c r="EF279" i="16"/>
  <c r="EG279" i="16"/>
  <c r="EH279" i="16"/>
  <c r="EJ279" i="16"/>
  <c r="EK279" i="16"/>
  <c r="EL279" i="16"/>
  <c r="FA279" i="16"/>
  <c r="FB279" i="16"/>
  <c r="FC279" i="16"/>
  <c r="FX279" i="16"/>
  <c r="FY279" i="16"/>
  <c r="FZ279" i="16"/>
  <c r="GB279" i="16"/>
  <c r="GC279" i="16"/>
  <c r="GD279" i="16"/>
  <c r="GG279" i="16"/>
  <c r="GH279" i="16"/>
  <c r="GK279" i="16"/>
  <c r="GL279" i="16"/>
  <c r="GO279" i="16"/>
  <c r="GP279" i="16"/>
  <c r="GS279" i="16"/>
  <c r="GT279" i="16"/>
  <c r="GW279" i="16"/>
  <c r="GX279" i="16"/>
  <c r="HA279" i="16"/>
  <c r="HB279" i="16"/>
  <c r="HE279" i="16"/>
  <c r="HF279" i="16"/>
  <c r="HI279" i="16"/>
  <c r="HJ279" i="16"/>
  <c r="HM279" i="16"/>
  <c r="HN279" i="16"/>
  <c r="HQ279" i="16"/>
  <c r="HR279" i="16"/>
  <c r="HU279" i="16"/>
  <c r="HV279" i="16"/>
  <c r="HY279" i="16"/>
  <c r="HZ279" i="16"/>
  <c r="O280" i="16"/>
  <c r="AI280" i="16"/>
  <c r="BC280" i="16"/>
  <c r="BC279" i="16" s="1"/>
  <c r="CE280" i="16"/>
  <c r="CI280" i="16"/>
  <c r="CM280" i="16"/>
  <c r="CQ280" i="16"/>
  <c r="EI280" i="16"/>
  <c r="EM280" i="16"/>
  <c r="BO281" i="16"/>
  <c r="BO283" i="16"/>
  <c r="BO284" i="16"/>
  <c r="BO285" i="16"/>
  <c r="BO286" i="16"/>
  <c r="AY288" i="16"/>
  <c r="BO288" i="16"/>
  <c r="H289" i="16"/>
  <c r="I289" i="16"/>
  <c r="J289" i="16"/>
  <c r="L289" i="16"/>
  <c r="M289" i="16"/>
  <c r="N289" i="16"/>
  <c r="P289" i="16"/>
  <c r="Q289" i="16"/>
  <c r="R289" i="16"/>
  <c r="S289" i="16"/>
  <c r="T289" i="16"/>
  <c r="U289" i="16"/>
  <c r="V289" i="16"/>
  <c r="X289" i="16"/>
  <c r="Y289" i="16"/>
  <c r="Z289" i="16"/>
  <c r="AB289" i="16"/>
  <c r="AC289" i="16"/>
  <c r="AD289" i="16"/>
  <c r="AF289" i="16"/>
  <c r="AG289" i="16"/>
  <c r="AH289" i="16"/>
  <c r="AO289" i="16"/>
  <c r="AP289" i="16"/>
  <c r="AQ289" i="16"/>
  <c r="AS289" i="16"/>
  <c r="AT289" i="16"/>
  <c r="AV289" i="16"/>
  <c r="AW289" i="16"/>
  <c r="AX289" i="16"/>
  <c r="AZ289" i="16"/>
  <c r="BA289" i="16"/>
  <c r="BB289" i="16"/>
  <c r="BD289" i="16"/>
  <c r="BE289" i="16"/>
  <c r="BF289" i="16"/>
  <c r="BG289" i="16"/>
  <c r="BI289" i="16"/>
  <c r="BJ289" i="16"/>
  <c r="BK289" i="16"/>
  <c r="BL289" i="16"/>
  <c r="BM289" i="16"/>
  <c r="BN289" i="16"/>
  <c r="BP289" i="16"/>
  <c r="BQ289" i="16"/>
  <c r="BR289" i="16"/>
  <c r="BU289" i="16"/>
  <c r="BV289" i="16"/>
  <c r="BW289" i="16"/>
  <c r="CB289" i="16"/>
  <c r="CC289" i="16"/>
  <c r="CD289" i="16"/>
  <c r="CE289" i="16" s="1"/>
  <c r="CF289" i="16"/>
  <c r="CG289" i="16"/>
  <c r="CH289" i="16"/>
  <c r="CJ289" i="16"/>
  <c r="CK289" i="16"/>
  <c r="CL289" i="16"/>
  <c r="CN289" i="16"/>
  <c r="CO289" i="16"/>
  <c r="CP289" i="16"/>
  <c r="CR289" i="16"/>
  <c r="CS289" i="16"/>
  <c r="CT289" i="16"/>
  <c r="CU289" i="16"/>
  <c r="CV289" i="16"/>
  <c r="CW289" i="16"/>
  <c r="CX289" i="16"/>
  <c r="DA289" i="16"/>
  <c r="DB289" i="16"/>
  <c r="DD289" i="16"/>
  <c r="DE289" i="16"/>
  <c r="DF289" i="16"/>
  <c r="DG289" i="16"/>
  <c r="DH289" i="16"/>
  <c r="DI289" i="16"/>
  <c r="DJ289" i="16"/>
  <c r="DL289" i="16"/>
  <c r="DM289" i="16"/>
  <c r="DN289" i="16"/>
  <c r="DP289" i="16"/>
  <c r="DQ289" i="16"/>
  <c r="DR289" i="16"/>
  <c r="DU289" i="16"/>
  <c r="DV289" i="16"/>
  <c r="DW289" i="16"/>
  <c r="DY289" i="16"/>
  <c r="DZ289" i="16"/>
  <c r="EC289" i="16"/>
  <c r="ED289" i="16"/>
  <c r="EF289" i="16"/>
  <c r="EG289" i="16"/>
  <c r="EH289" i="16"/>
  <c r="EJ289" i="16"/>
  <c r="EK289" i="16"/>
  <c r="EL289" i="16"/>
  <c r="FA289" i="16"/>
  <c r="FB289" i="16"/>
  <c r="FL289" i="16"/>
  <c r="FM289" i="16"/>
  <c r="FN289" i="16"/>
  <c r="GK289" i="16"/>
  <c r="GL289" i="16"/>
  <c r="GO289" i="16"/>
  <c r="GP289" i="16"/>
  <c r="GS289" i="16"/>
  <c r="GT289" i="16"/>
  <c r="GW289" i="16"/>
  <c r="GX289" i="16"/>
  <c r="HA289" i="16"/>
  <c r="HB289" i="16"/>
  <c r="HE289" i="16"/>
  <c r="HF289" i="16"/>
  <c r="HI289" i="16"/>
  <c r="HJ289" i="16"/>
  <c r="HM289" i="16"/>
  <c r="HN289" i="16"/>
  <c r="HQ289" i="16"/>
  <c r="HR289" i="16"/>
  <c r="HU289" i="16"/>
  <c r="HV289" i="16"/>
  <c r="HY289" i="16"/>
  <c r="HZ289" i="16"/>
  <c r="K290" i="16"/>
  <c r="O290" i="16"/>
  <c r="AA290" i="16"/>
  <c r="AE290" i="16"/>
  <c r="AI290" i="16"/>
  <c r="BC290" i="16"/>
  <c r="BC289" i="16" s="1"/>
  <c r="CE290" i="16"/>
  <c r="CI290" i="16"/>
  <c r="CM290" i="16"/>
  <c r="CQ290" i="16"/>
  <c r="DK290" i="16"/>
  <c r="EI290" i="16"/>
  <c r="EM290" i="16"/>
  <c r="AY291" i="16"/>
  <c r="FO291" i="16"/>
  <c r="BO292" i="16"/>
  <c r="BO293" i="16"/>
  <c r="BO294" i="16"/>
  <c r="BO295" i="16"/>
  <c r="BO296" i="16"/>
  <c r="BO297" i="16"/>
  <c r="BO298" i="16"/>
  <c r="BO299" i="16"/>
  <c r="H300" i="16"/>
  <c r="I300" i="16"/>
  <c r="J300" i="16"/>
  <c r="L300" i="16"/>
  <c r="M300" i="16"/>
  <c r="N300" i="16"/>
  <c r="O300" i="16"/>
  <c r="P300" i="16"/>
  <c r="Q300" i="16"/>
  <c r="R300" i="16"/>
  <c r="S300" i="16"/>
  <c r="T300" i="16"/>
  <c r="U300" i="16"/>
  <c r="V300" i="16"/>
  <c r="X300" i="16"/>
  <c r="Y300" i="16"/>
  <c r="Z300" i="16"/>
  <c r="AF300" i="16"/>
  <c r="AG300" i="16"/>
  <c r="AH300" i="16"/>
  <c r="AI300" i="16" s="1"/>
  <c r="AO300" i="16"/>
  <c r="AP300" i="16"/>
  <c r="AQ300" i="16"/>
  <c r="AS300" i="16"/>
  <c r="AT300" i="16"/>
  <c r="AV300" i="16"/>
  <c r="AW300" i="16"/>
  <c r="AX300" i="16"/>
  <c r="AZ300" i="16"/>
  <c r="BA300" i="16"/>
  <c r="BB300" i="16"/>
  <c r="BD300" i="16"/>
  <c r="BE300" i="16"/>
  <c r="BF300" i="16"/>
  <c r="BI300" i="16"/>
  <c r="BJ300" i="16"/>
  <c r="BK300" i="16"/>
  <c r="BL300" i="16"/>
  <c r="BM300" i="16"/>
  <c r="BN300" i="16"/>
  <c r="BP300" i="16"/>
  <c r="BQ300" i="16"/>
  <c r="BR300" i="16"/>
  <c r="BU300" i="16"/>
  <c r="BV300" i="16"/>
  <c r="BW300" i="16"/>
  <c r="CB300" i="16"/>
  <c r="CC300" i="16"/>
  <c r="CD300" i="16"/>
  <c r="CF300" i="16"/>
  <c r="CG300" i="16"/>
  <c r="CH300" i="16"/>
  <c r="CJ300" i="16"/>
  <c r="CK300" i="16"/>
  <c r="CL300" i="16"/>
  <c r="CN300" i="16"/>
  <c r="CO300" i="16"/>
  <c r="CP300" i="16"/>
  <c r="CR300" i="16"/>
  <c r="CS300" i="16"/>
  <c r="CT300" i="16"/>
  <c r="CU300" i="16"/>
  <c r="CX300" i="16"/>
  <c r="CZ300" i="16"/>
  <c r="DD300" i="16"/>
  <c r="DE300" i="16"/>
  <c r="DF300" i="16"/>
  <c r="DG300" i="16"/>
  <c r="DH300" i="16"/>
  <c r="DI300" i="16"/>
  <c r="DJ300" i="16"/>
  <c r="DK300" i="16"/>
  <c r="DL300" i="16"/>
  <c r="DM300" i="16"/>
  <c r="DN300" i="16"/>
  <c r="DO300" i="16"/>
  <c r="DP300" i="16"/>
  <c r="DQ300" i="16"/>
  <c r="DR300" i="16"/>
  <c r="DS300" i="16"/>
  <c r="DU300" i="16"/>
  <c r="DV300" i="16"/>
  <c r="DW300" i="16"/>
  <c r="DX300" i="16"/>
  <c r="DY300" i="16"/>
  <c r="DZ300" i="16"/>
  <c r="EC300" i="16"/>
  <c r="ED300" i="16"/>
  <c r="EF300" i="16"/>
  <c r="EG300" i="16"/>
  <c r="EH300" i="16"/>
  <c r="EJ300" i="16"/>
  <c r="EK300" i="16"/>
  <c r="EL300" i="16"/>
  <c r="EZ300" i="16"/>
  <c r="FA300" i="16"/>
  <c r="FB300" i="16"/>
  <c r="FX300" i="16"/>
  <c r="FY300" i="16"/>
  <c r="FZ300" i="16"/>
  <c r="GB300" i="16"/>
  <c r="GC300" i="16"/>
  <c r="GD300" i="16"/>
  <c r="GF300" i="16"/>
  <c r="GG300" i="16"/>
  <c r="GJ300" i="16"/>
  <c r="GK300" i="16"/>
  <c r="GN300" i="16"/>
  <c r="GO300" i="16"/>
  <c r="GR300" i="16"/>
  <c r="GS300" i="16"/>
  <c r="GV300" i="16"/>
  <c r="GW300" i="16"/>
  <c r="GZ300" i="16"/>
  <c r="HA300" i="16"/>
  <c r="HD300" i="16"/>
  <c r="HE300" i="16"/>
  <c r="HH300" i="16"/>
  <c r="HI300" i="16"/>
  <c r="HL300" i="16"/>
  <c r="HM300" i="16"/>
  <c r="HP300" i="16"/>
  <c r="HQ300" i="16"/>
  <c r="HT300" i="16"/>
  <c r="HU300" i="16"/>
  <c r="HX300" i="16"/>
  <c r="HY300" i="16"/>
  <c r="K301" i="16"/>
  <c r="AI301" i="16"/>
  <c r="BC301" i="16"/>
  <c r="BC300" i="16" s="1"/>
  <c r="CE301" i="16"/>
  <c r="CI301" i="16"/>
  <c r="CM301" i="16"/>
  <c r="CQ301" i="16"/>
  <c r="EA301" i="16"/>
  <c r="EI301" i="16"/>
  <c r="EM301" i="16"/>
  <c r="FC301" i="16"/>
  <c r="AY302" i="16"/>
  <c r="BO303" i="16"/>
  <c r="BO304" i="16"/>
  <c r="BO305" i="16"/>
  <c r="BO306" i="16"/>
  <c r="BO307" i="16"/>
  <c r="BO308" i="16"/>
  <c r="BO309" i="16"/>
  <c r="L310" i="16"/>
  <c r="M310" i="16"/>
  <c r="N310" i="16"/>
  <c r="P310" i="16"/>
  <c r="Q310" i="16"/>
  <c r="R310" i="16"/>
  <c r="S310" i="16"/>
  <c r="T310" i="16"/>
  <c r="U310" i="16"/>
  <c r="V310" i="16"/>
  <c r="X310" i="16"/>
  <c r="Y310" i="16"/>
  <c r="Z310" i="16"/>
  <c r="AF310" i="16"/>
  <c r="AG310" i="16"/>
  <c r="AH310" i="16"/>
  <c r="AO310" i="16"/>
  <c r="AP310" i="16"/>
  <c r="AQ310" i="16"/>
  <c r="AS310" i="16"/>
  <c r="AT310" i="16"/>
  <c r="AV310" i="16"/>
  <c r="AW310" i="16"/>
  <c r="AX310" i="16"/>
  <c r="AZ310" i="16"/>
  <c r="BA310" i="16"/>
  <c r="BB310" i="16"/>
  <c r="BD310" i="16"/>
  <c r="BE310" i="16"/>
  <c r="BF310" i="16"/>
  <c r="BG310" i="16"/>
  <c r="BI310" i="16"/>
  <c r="BJ310" i="16"/>
  <c r="BK310" i="16"/>
  <c r="BL310" i="16"/>
  <c r="BM310" i="16"/>
  <c r="BN310" i="16"/>
  <c r="BP310" i="16"/>
  <c r="BQ310" i="16"/>
  <c r="BR310" i="16"/>
  <c r="BS310" i="16"/>
  <c r="BU310" i="16"/>
  <c r="BV310" i="16"/>
  <c r="BW310" i="16"/>
  <c r="CB310" i="16"/>
  <c r="CC310" i="16"/>
  <c r="CD310" i="16"/>
  <c r="CF310" i="16"/>
  <c r="CG310" i="16"/>
  <c r="CH310" i="16"/>
  <c r="CJ310" i="16"/>
  <c r="CK310" i="16"/>
  <c r="CL310" i="16"/>
  <c r="CN310" i="16"/>
  <c r="CO310" i="16"/>
  <c r="CP310" i="16"/>
  <c r="CR310" i="16"/>
  <c r="CS310" i="16"/>
  <c r="CT310" i="16"/>
  <c r="CU310" i="16"/>
  <c r="CX310" i="16"/>
  <c r="CZ310" i="16"/>
  <c r="DD310" i="16"/>
  <c r="DE310" i="16"/>
  <c r="DF310" i="16"/>
  <c r="DG310" i="16"/>
  <c r="DH310" i="16"/>
  <c r="DI310" i="16"/>
  <c r="DJ310" i="16"/>
  <c r="DK310" i="16"/>
  <c r="DL310" i="16"/>
  <c r="DM310" i="16"/>
  <c r="DN310" i="16"/>
  <c r="DO310" i="16"/>
  <c r="DP310" i="16"/>
  <c r="DQ310" i="16"/>
  <c r="DR310" i="16"/>
  <c r="DS310" i="16"/>
  <c r="DU310" i="16"/>
  <c r="DV310" i="16"/>
  <c r="DW310" i="16"/>
  <c r="DY310" i="16"/>
  <c r="DZ310" i="16"/>
  <c r="EC310" i="16"/>
  <c r="ED310" i="16"/>
  <c r="EF310" i="16"/>
  <c r="EG310" i="16"/>
  <c r="EH310" i="16"/>
  <c r="EJ310" i="16"/>
  <c r="EK310" i="16"/>
  <c r="EL310" i="16"/>
  <c r="FA310" i="16"/>
  <c r="FB310" i="16"/>
  <c r="FC310" i="16"/>
  <c r="O311" i="16"/>
  <c r="AA311" i="16"/>
  <c r="AI311" i="16"/>
  <c r="BC311" i="16"/>
  <c r="BC310" i="16" s="1"/>
  <c r="CE311" i="16"/>
  <c r="CI311" i="16"/>
  <c r="CM311" i="16"/>
  <c r="CQ311" i="16"/>
  <c r="EI311" i="16"/>
  <c r="EM311" i="16"/>
  <c r="BO313" i="16"/>
  <c r="BO314" i="16"/>
  <c r="BO315" i="16"/>
  <c r="AY316" i="16"/>
  <c r="BO317" i="16"/>
  <c r="H318" i="16"/>
  <c r="I318" i="16"/>
  <c r="J318" i="16"/>
  <c r="L318" i="16"/>
  <c r="M318" i="16"/>
  <c r="N318" i="16"/>
  <c r="P318" i="16"/>
  <c r="Q318" i="16"/>
  <c r="R318" i="16"/>
  <c r="S318" i="16"/>
  <c r="T318" i="16"/>
  <c r="U318" i="16"/>
  <c r="V318" i="16"/>
  <c r="X318" i="16"/>
  <c r="Y318" i="16"/>
  <c r="Z318" i="16"/>
  <c r="AB318" i="16"/>
  <c r="AC318" i="16"/>
  <c r="AD318" i="16"/>
  <c r="AF318" i="16"/>
  <c r="AG318" i="16"/>
  <c r="AH318" i="16"/>
  <c r="AO318" i="16"/>
  <c r="AP318" i="16"/>
  <c r="AQ318" i="16"/>
  <c r="AS318" i="16"/>
  <c r="AT318" i="16"/>
  <c r="AV318" i="16"/>
  <c r="AW318" i="16"/>
  <c r="AX318" i="16"/>
  <c r="AZ318" i="16"/>
  <c r="BA318" i="16"/>
  <c r="BB318" i="16"/>
  <c r="BD318" i="16"/>
  <c r="BE318" i="16"/>
  <c r="BF318" i="16"/>
  <c r="BI318" i="16"/>
  <c r="BJ318" i="16"/>
  <c r="BK318" i="16"/>
  <c r="BL318" i="16"/>
  <c r="BM318" i="16"/>
  <c r="BN318" i="16"/>
  <c r="BP318" i="16"/>
  <c r="BQ318" i="16"/>
  <c r="BR318" i="16"/>
  <c r="BS318" i="16"/>
  <c r="BU318" i="16"/>
  <c r="BV318" i="16"/>
  <c r="BW318" i="16"/>
  <c r="CB318" i="16"/>
  <c r="CC318" i="16"/>
  <c r="CD318" i="16"/>
  <c r="CF318" i="16"/>
  <c r="CG318" i="16"/>
  <c r="CH318" i="16"/>
  <c r="CJ318" i="16"/>
  <c r="CK318" i="16"/>
  <c r="CL318" i="16"/>
  <c r="CN318" i="16"/>
  <c r="CO318" i="16"/>
  <c r="CP318" i="16"/>
  <c r="CR318" i="16"/>
  <c r="CS318" i="16"/>
  <c r="CT318" i="16"/>
  <c r="CU318" i="16"/>
  <c r="CV318" i="16"/>
  <c r="CW318" i="16"/>
  <c r="CX318" i="16"/>
  <c r="DA318" i="16"/>
  <c r="DB318" i="16"/>
  <c r="DC318" i="16"/>
  <c r="DD318" i="16"/>
  <c r="DE318" i="16"/>
  <c r="DF318" i="16"/>
  <c r="DG318" i="16"/>
  <c r="DH318" i="16"/>
  <c r="DI318" i="16"/>
  <c r="DJ318" i="16"/>
  <c r="DK318" i="16"/>
  <c r="DL318" i="16"/>
  <c r="DM318" i="16"/>
  <c r="DN318" i="16"/>
  <c r="DO318" i="16"/>
  <c r="DP318" i="16"/>
  <c r="DQ318" i="16"/>
  <c r="DR318" i="16"/>
  <c r="DS318" i="16"/>
  <c r="DU318" i="16"/>
  <c r="DV318" i="16"/>
  <c r="DW318" i="16"/>
  <c r="DY318" i="16"/>
  <c r="DZ318" i="16"/>
  <c r="EC318" i="16"/>
  <c r="ED318" i="16"/>
  <c r="EF318" i="16"/>
  <c r="EG318" i="16"/>
  <c r="EH318" i="16"/>
  <c r="EJ318" i="16"/>
  <c r="EK318" i="16"/>
  <c r="EL318" i="16"/>
  <c r="EM318" i="16" s="1"/>
  <c r="FA318" i="16"/>
  <c r="FB318" i="16"/>
  <c r="FC318" i="16"/>
  <c r="GK318" i="16"/>
  <c r="GL318" i="16"/>
  <c r="GO318" i="16"/>
  <c r="GP318" i="16"/>
  <c r="GS318" i="16"/>
  <c r="GT318" i="16"/>
  <c r="GW318" i="16"/>
  <c r="GX318" i="16"/>
  <c r="HA318" i="16"/>
  <c r="HB318" i="16"/>
  <c r="HE318" i="16"/>
  <c r="HF318" i="16"/>
  <c r="HI318" i="16"/>
  <c r="HJ318" i="16"/>
  <c r="HM318" i="16"/>
  <c r="HN318" i="16"/>
  <c r="HQ318" i="16"/>
  <c r="HR318" i="16"/>
  <c r="HU318" i="16"/>
  <c r="HV318" i="16"/>
  <c r="HY318" i="16"/>
  <c r="HZ318" i="16"/>
  <c r="K319" i="16"/>
  <c r="O319" i="16"/>
  <c r="AA319" i="16"/>
  <c r="AE319" i="16"/>
  <c r="AI319" i="16"/>
  <c r="BC319" i="16"/>
  <c r="BC318" i="16" s="1"/>
  <c r="CE319" i="16"/>
  <c r="CI319" i="16"/>
  <c r="CM319" i="16"/>
  <c r="CQ319" i="16"/>
  <c r="EI319" i="16"/>
  <c r="EM319" i="16"/>
  <c r="AY320" i="16"/>
  <c r="BO321" i="16"/>
  <c r="BO322" i="16"/>
  <c r="BO323" i="16"/>
  <c r="BO324" i="16"/>
  <c r="BO325" i="16"/>
  <c r="BO326" i="16"/>
  <c r="H327" i="16"/>
  <c r="I327" i="16"/>
  <c r="J327" i="16"/>
  <c r="L327" i="16"/>
  <c r="M327" i="16"/>
  <c r="N327" i="16"/>
  <c r="P327" i="16"/>
  <c r="Q327" i="16"/>
  <c r="R327" i="16"/>
  <c r="S327" i="16"/>
  <c r="T327" i="16"/>
  <c r="U327" i="16"/>
  <c r="V327" i="16"/>
  <c r="X327" i="16"/>
  <c r="Y327" i="16"/>
  <c r="Z327" i="16"/>
  <c r="AA327" i="16" s="1"/>
  <c r="AB327" i="16"/>
  <c r="AC327" i="16"/>
  <c r="AD327" i="16"/>
  <c r="AF327" i="16"/>
  <c r="AG327" i="16"/>
  <c r="AH327" i="16"/>
  <c r="AI327" i="16" s="1"/>
  <c r="AO327" i="16"/>
  <c r="AP327" i="16"/>
  <c r="AQ327" i="16"/>
  <c r="AS327" i="16"/>
  <c r="AT327" i="16"/>
  <c r="AV327" i="16"/>
  <c r="AW327" i="16"/>
  <c r="AX327" i="16"/>
  <c r="AZ327" i="16"/>
  <c r="BA327" i="16"/>
  <c r="BB327" i="16"/>
  <c r="BD327" i="16"/>
  <c r="BE327" i="16"/>
  <c r="BF327" i="16"/>
  <c r="BG327" i="16"/>
  <c r="BI327" i="16"/>
  <c r="BJ327" i="16"/>
  <c r="BK327" i="16"/>
  <c r="BL327" i="16"/>
  <c r="BM327" i="16"/>
  <c r="BN327" i="16"/>
  <c r="BP327" i="16"/>
  <c r="BQ327" i="16"/>
  <c r="BR327" i="16"/>
  <c r="BU327" i="16"/>
  <c r="BV327" i="16"/>
  <c r="BW327" i="16"/>
  <c r="CB327" i="16"/>
  <c r="CC327" i="16"/>
  <c r="CD327" i="16"/>
  <c r="CF327" i="16"/>
  <c r="CG327" i="16"/>
  <c r="CH327" i="16"/>
  <c r="CJ327" i="16"/>
  <c r="CK327" i="16"/>
  <c r="CL327" i="16"/>
  <c r="CN327" i="16"/>
  <c r="CO327" i="16"/>
  <c r="CP327" i="16"/>
  <c r="CR327" i="16"/>
  <c r="CS327" i="16"/>
  <c r="CT327" i="16"/>
  <c r="CU327" i="16"/>
  <c r="DA327" i="16"/>
  <c r="DB327" i="16"/>
  <c r="DC327" i="16"/>
  <c r="DD327" i="16"/>
  <c r="DE327" i="16"/>
  <c r="DF327" i="16"/>
  <c r="DG327" i="16"/>
  <c r="DH327" i="16"/>
  <c r="DI327" i="16"/>
  <c r="DJ327" i="16"/>
  <c r="DK327" i="16"/>
  <c r="DL327" i="16"/>
  <c r="DM327" i="16"/>
  <c r="DN327" i="16"/>
  <c r="DO327" i="16"/>
  <c r="DP327" i="16"/>
  <c r="DQ327" i="16"/>
  <c r="DR327" i="16"/>
  <c r="DS327" i="16"/>
  <c r="DU327" i="16"/>
  <c r="DV327" i="16"/>
  <c r="DW327" i="16"/>
  <c r="DY327" i="16"/>
  <c r="DZ327" i="16"/>
  <c r="EC327" i="16"/>
  <c r="ED327" i="16"/>
  <c r="EF327" i="16"/>
  <c r="EG327" i="16"/>
  <c r="EH327" i="16"/>
  <c r="EJ327" i="16"/>
  <c r="EK327" i="16"/>
  <c r="EL327" i="16"/>
  <c r="FA327" i="16"/>
  <c r="FB327" i="16"/>
  <c r="FC327" i="16"/>
  <c r="GS327" i="16"/>
  <c r="GT327" i="16"/>
  <c r="GW327" i="16"/>
  <c r="GX327" i="16"/>
  <c r="HA327" i="16"/>
  <c r="HB327" i="16"/>
  <c r="HE327" i="16"/>
  <c r="HF327" i="16"/>
  <c r="HI327" i="16"/>
  <c r="HJ327" i="16"/>
  <c r="HM327" i="16"/>
  <c r="HN327" i="16"/>
  <c r="HQ327" i="16"/>
  <c r="HR327" i="16"/>
  <c r="HU327" i="16"/>
  <c r="HV327" i="16"/>
  <c r="HY327" i="16"/>
  <c r="HZ327" i="16"/>
  <c r="AA328" i="16"/>
  <c r="AE328" i="16"/>
  <c r="AI328" i="16"/>
  <c r="BC328" i="16"/>
  <c r="BC327" i="16" s="1"/>
  <c r="CE328" i="16"/>
  <c r="CI328" i="16"/>
  <c r="CM328" i="16"/>
  <c r="CQ328" i="16"/>
  <c r="EI328" i="16"/>
  <c r="BO329" i="16"/>
  <c r="BO330" i="16"/>
  <c r="BO331" i="16"/>
  <c r="BO332" i="16"/>
  <c r="BO333" i="16"/>
  <c r="AY334" i="16"/>
  <c r="BO335" i="16"/>
  <c r="BO336" i="16"/>
  <c r="H337" i="16"/>
  <c r="I337" i="16"/>
  <c r="J337" i="16"/>
  <c r="K337" i="16"/>
  <c r="L337" i="16"/>
  <c r="M337" i="16"/>
  <c r="N337" i="16"/>
  <c r="P337" i="16"/>
  <c r="Q337" i="16"/>
  <c r="R337" i="16"/>
  <c r="S337" i="16"/>
  <c r="T337" i="16"/>
  <c r="U337" i="16"/>
  <c r="V337" i="16"/>
  <c r="AB337" i="16"/>
  <c r="AC337" i="16"/>
  <c r="AD337" i="16"/>
  <c r="AF337" i="16"/>
  <c r="AG337" i="16"/>
  <c r="AH337" i="16"/>
  <c r="AI337" i="16" s="1"/>
  <c r="AO337" i="16"/>
  <c r="AP337" i="16"/>
  <c r="AQ337" i="16"/>
  <c r="AS337" i="16"/>
  <c r="AT337" i="16"/>
  <c r="AV337" i="16"/>
  <c r="AW337" i="16"/>
  <c r="AX337" i="16"/>
  <c r="AZ337" i="16"/>
  <c r="BA337" i="16"/>
  <c r="BB337" i="16"/>
  <c r="BD337" i="16"/>
  <c r="BE337" i="16"/>
  <c r="BF337" i="16"/>
  <c r="BI337" i="16"/>
  <c r="BJ337" i="16"/>
  <c r="BK337" i="16"/>
  <c r="BL337" i="16"/>
  <c r="BM337" i="16"/>
  <c r="BN337" i="16"/>
  <c r="BP337" i="16"/>
  <c r="BQ337" i="16"/>
  <c r="BR337" i="16"/>
  <c r="BU337" i="16"/>
  <c r="BV337" i="16"/>
  <c r="BW337" i="16"/>
  <c r="CB337" i="16"/>
  <c r="CC337" i="16"/>
  <c r="CD337" i="16"/>
  <c r="CF337" i="16"/>
  <c r="CG337" i="16"/>
  <c r="CH337" i="16"/>
  <c r="CJ337" i="16"/>
  <c r="CK337" i="16"/>
  <c r="CL337" i="16"/>
  <c r="CN337" i="16"/>
  <c r="CO337" i="16"/>
  <c r="CP337" i="16"/>
  <c r="CR337" i="16"/>
  <c r="CS337" i="16"/>
  <c r="CT337" i="16"/>
  <c r="CU337" i="16"/>
  <c r="CV337" i="16"/>
  <c r="CW337" i="16"/>
  <c r="CX337" i="16"/>
  <c r="DA337" i="16"/>
  <c r="DB337" i="16"/>
  <c r="DD337" i="16"/>
  <c r="DE337" i="16"/>
  <c r="DF337" i="16"/>
  <c r="DH337" i="16"/>
  <c r="DI337" i="16"/>
  <c r="DJ337" i="16"/>
  <c r="DL337" i="16"/>
  <c r="DM337" i="16"/>
  <c r="DN337" i="16"/>
  <c r="DP337" i="16"/>
  <c r="DQ337" i="16"/>
  <c r="DR337" i="16"/>
  <c r="DU337" i="16"/>
  <c r="DV337" i="16"/>
  <c r="DW337" i="16"/>
  <c r="DY337" i="16"/>
  <c r="DZ337" i="16"/>
  <c r="EC337" i="16"/>
  <c r="ED337" i="16"/>
  <c r="EF337" i="16"/>
  <c r="EG337" i="16"/>
  <c r="EH337" i="16"/>
  <c r="EJ337" i="16"/>
  <c r="EK337" i="16"/>
  <c r="EL337" i="16"/>
  <c r="FA337" i="16"/>
  <c r="FB337" i="16"/>
  <c r="FC337" i="16"/>
  <c r="GB337" i="16"/>
  <c r="GC337" i="16"/>
  <c r="GD337" i="16"/>
  <c r="O338" i="16"/>
  <c r="AE338" i="16"/>
  <c r="AI338" i="16"/>
  <c r="BC338" i="16"/>
  <c r="CE338" i="16"/>
  <c r="CI338" i="16"/>
  <c r="CM338" i="16"/>
  <c r="CQ338" i="16"/>
  <c r="EI338" i="16"/>
  <c r="BO339" i="16"/>
  <c r="BO340" i="16"/>
  <c r="BO341" i="16"/>
  <c r="BO343" i="16"/>
  <c r="AY345" i="16"/>
  <c r="H346" i="16"/>
  <c r="I346" i="16"/>
  <c r="J346" i="16"/>
  <c r="L346" i="16"/>
  <c r="M346" i="16"/>
  <c r="N346" i="16"/>
  <c r="P346" i="16"/>
  <c r="Q346" i="16"/>
  <c r="R346" i="16"/>
  <c r="S346" i="16"/>
  <c r="T346" i="16"/>
  <c r="U346" i="16"/>
  <c r="V346" i="16"/>
  <c r="X346" i="16"/>
  <c r="Y346" i="16"/>
  <c r="Z346" i="16"/>
  <c r="AB346" i="16"/>
  <c r="AC346" i="16"/>
  <c r="AD346" i="16"/>
  <c r="AF346" i="16"/>
  <c r="AG346" i="16"/>
  <c r="AH346" i="16"/>
  <c r="AJ346" i="16"/>
  <c r="AK346" i="16"/>
  <c r="AL346" i="16"/>
  <c r="AO346" i="16"/>
  <c r="AP346" i="16"/>
  <c r="AQ346" i="16"/>
  <c r="AS346" i="16"/>
  <c r="AT346" i="16"/>
  <c r="AV346" i="16"/>
  <c r="AW346" i="16"/>
  <c r="AX346" i="16"/>
  <c r="AZ346" i="16"/>
  <c r="BA346" i="16"/>
  <c r="BB346" i="16"/>
  <c r="BD346" i="16"/>
  <c r="BE346" i="16"/>
  <c r="BF346" i="16"/>
  <c r="BG346" i="16"/>
  <c r="BI346" i="16"/>
  <c r="BJ346" i="16"/>
  <c r="BK346" i="16"/>
  <c r="BL346" i="16"/>
  <c r="BM346" i="16"/>
  <c r="BN346" i="16"/>
  <c r="BP346" i="16"/>
  <c r="BQ346" i="16"/>
  <c r="BR346" i="16"/>
  <c r="BU346" i="16"/>
  <c r="BV346" i="16"/>
  <c r="BW346" i="16"/>
  <c r="CB346" i="16"/>
  <c r="CC346" i="16"/>
  <c r="CD346" i="16"/>
  <c r="CF346" i="16"/>
  <c r="CG346" i="16"/>
  <c r="CH346" i="16"/>
  <c r="CJ346" i="16"/>
  <c r="CK346" i="16"/>
  <c r="CL346" i="16"/>
  <c r="CN346" i="16"/>
  <c r="CO346" i="16"/>
  <c r="CP346" i="16"/>
  <c r="CR346" i="16"/>
  <c r="CS346" i="16"/>
  <c r="CT346" i="16"/>
  <c r="CU346" i="16"/>
  <c r="CV346" i="16"/>
  <c r="CW346" i="16"/>
  <c r="CX346" i="16"/>
  <c r="DA346" i="16"/>
  <c r="DB346" i="16"/>
  <c r="DD346" i="16"/>
  <c r="DE346" i="16"/>
  <c r="DF346" i="16"/>
  <c r="DH346" i="16"/>
  <c r="DI346" i="16"/>
  <c r="DJ346" i="16"/>
  <c r="DL346" i="16"/>
  <c r="DM346" i="16"/>
  <c r="DN346" i="16"/>
  <c r="DP346" i="16"/>
  <c r="DQ346" i="16"/>
  <c r="DR346" i="16"/>
  <c r="DU346" i="16"/>
  <c r="DV346" i="16"/>
  <c r="DW346" i="16"/>
  <c r="DY346" i="16"/>
  <c r="DZ346" i="16"/>
  <c r="EC346" i="16"/>
  <c r="ED346" i="16"/>
  <c r="EF346" i="16"/>
  <c r="EG346" i="16"/>
  <c r="EH346" i="16"/>
  <c r="EJ346" i="16"/>
  <c r="EK346" i="16"/>
  <c r="EL346" i="16"/>
  <c r="FA346" i="16"/>
  <c r="FB346" i="16"/>
  <c r="FC346" i="16"/>
  <c r="AI347" i="16"/>
  <c r="BC347" i="16"/>
  <c r="CE347" i="16"/>
  <c r="CM347" i="16"/>
  <c r="EI347" i="16"/>
  <c r="EM347" i="16"/>
  <c r="BO348" i="16"/>
  <c r="BO349" i="16"/>
  <c r="BO350" i="16"/>
  <c r="BO351" i="16"/>
  <c r="AY353" i="16"/>
  <c r="BO354" i="16"/>
  <c r="H355" i="16"/>
  <c r="I355" i="16"/>
  <c r="J355" i="16"/>
  <c r="L355" i="16"/>
  <c r="M355" i="16"/>
  <c r="N355" i="16"/>
  <c r="O355" i="16"/>
  <c r="P355" i="16"/>
  <c r="Q355" i="16"/>
  <c r="R355" i="16"/>
  <c r="S355" i="16"/>
  <c r="T355" i="16"/>
  <c r="U355" i="16"/>
  <c r="V355" i="16"/>
  <c r="AB355" i="16"/>
  <c r="AC355" i="16"/>
  <c r="AD355" i="16"/>
  <c r="AF355" i="16"/>
  <c r="AG355" i="16"/>
  <c r="AH355" i="16"/>
  <c r="AO355" i="16"/>
  <c r="AP355" i="16"/>
  <c r="AQ355" i="16"/>
  <c r="AS355" i="16"/>
  <c r="AT355" i="16"/>
  <c r="AV355" i="16"/>
  <c r="AW355" i="16"/>
  <c r="AX355" i="16"/>
  <c r="AY355" i="16" s="1"/>
  <c r="AZ355" i="16"/>
  <c r="BA355" i="16"/>
  <c r="BB355" i="16"/>
  <c r="BD355" i="16"/>
  <c r="BE355" i="16"/>
  <c r="BF355" i="16"/>
  <c r="BG355" i="16"/>
  <c r="BI355" i="16"/>
  <c r="BJ355" i="16"/>
  <c r="BK355" i="16"/>
  <c r="BL355" i="16"/>
  <c r="BM355" i="16"/>
  <c r="BN355" i="16"/>
  <c r="BP355" i="16"/>
  <c r="BQ355" i="16"/>
  <c r="BR355" i="16"/>
  <c r="BS355" i="16"/>
  <c r="BU355" i="16"/>
  <c r="BV355" i="16"/>
  <c r="BW355" i="16"/>
  <c r="CB355" i="16"/>
  <c r="CC355" i="16"/>
  <c r="CD355" i="16"/>
  <c r="CF355" i="16"/>
  <c r="CG355" i="16"/>
  <c r="CH355" i="16"/>
  <c r="CJ355" i="16"/>
  <c r="CK355" i="16"/>
  <c r="CL355" i="16"/>
  <c r="CN355" i="16"/>
  <c r="CO355" i="16"/>
  <c r="CP355" i="16"/>
  <c r="CR355" i="16"/>
  <c r="CS355" i="16"/>
  <c r="CT355" i="16"/>
  <c r="CU355" i="16"/>
  <c r="CV355" i="16"/>
  <c r="CW355" i="16"/>
  <c r="CX355" i="16"/>
  <c r="DA355" i="16"/>
  <c r="DB355" i="16"/>
  <c r="DD355" i="16"/>
  <c r="DE355" i="16"/>
  <c r="DF355" i="16"/>
  <c r="DH355" i="16"/>
  <c r="DI355" i="16"/>
  <c r="DJ355" i="16"/>
  <c r="DL355" i="16"/>
  <c r="DM355" i="16"/>
  <c r="DN355" i="16"/>
  <c r="DP355" i="16"/>
  <c r="DQ355" i="16"/>
  <c r="DR355" i="16"/>
  <c r="DU355" i="16"/>
  <c r="DV355" i="16"/>
  <c r="DW355" i="16"/>
  <c r="DY355" i="16"/>
  <c r="DZ355" i="16"/>
  <c r="EC355" i="16"/>
  <c r="ED355" i="16"/>
  <c r="EF355" i="16"/>
  <c r="EG355" i="16"/>
  <c r="EH355" i="16"/>
  <c r="EJ355" i="16"/>
  <c r="EK355" i="16"/>
  <c r="EL355" i="16"/>
  <c r="EZ355" i="16"/>
  <c r="FA355" i="16"/>
  <c r="FB355" i="16"/>
  <c r="AI356" i="16"/>
  <c r="BC356" i="16"/>
  <c r="CE356" i="16"/>
  <c r="CM356" i="16"/>
  <c r="CQ356" i="16"/>
  <c r="EI356" i="16"/>
  <c r="EM356" i="16"/>
  <c r="BO358" i="16"/>
  <c r="BO359" i="16"/>
  <c r="BO360" i="16"/>
  <c r="AY361" i="16"/>
  <c r="H362" i="16"/>
  <c r="I362" i="16"/>
  <c r="J362" i="16"/>
  <c r="L362" i="16"/>
  <c r="M362" i="16"/>
  <c r="N362" i="16"/>
  <c r="P362" i="16"/>
  <c r="Q362" i="16"/>
  <c r="R362" i="16"/>
  <c r="S362" i="16"/>
  <c r="T362" i="16"/>
  <c r="U362" i="16"/>
  <c r="V362" i="16"/>
  <c r="X362" i="16"/>
  <c r="Y362" i="16"/>
  <c r="Z362" i="16"/>
  <c r="AB362" i="16"/>
  <c r="AC362" i="16"/>
  <c r="AE362" i="16" s="1"/>
  <c r="AD362" i="16"/>
  <c r="AF362" i="16"/>
  <c r="AG362" i="16"/>
  <c r="AH362" i="16"/>
  <c r="AO362" i="16"/>
  <c r="AP362" i="16"/>
  <c r="AQ362" i="16"/>
  <c r="AV362" i="16"/>
  <c r="AW362" i="16"/>
  <c r="AX362" i="16"/>
  <c r="AZ362" i="16"/>
  <c r="BA362" i="16"/>
  <c r="BB362" i="16"/>
  <c r="BD362" i="16"/>
  <c r="BE362" i="16"/>
  <c r="BF362" i="16"/>
  <c r="BG362" i="16"/>
  <c r="BI362" i="16"/>
  <c r="BJ362" i="16"/>
  <c r="BK362" i="16"/>
  <c r="BL362" i="16"/>
  <c r="BM362" i="16"/>
  <c r="BN362" i="16"/>
  <c r="BP362" i="16"/>
  <c r="BQ362" i="16"/>
  <c r="BR362" i="16"/>
  <c r="BS362" i="16"/>
  <c r="BU362" i="16"/>
  <c r="BV362" i="16"/>
  <c r="BW362" i="16"/>
  <c r="CB362" i="16"/>
  <c r="CC362" i="16"/>
  <c r="CD362" i="16"/>
  <c r="CF362" i="16"/>
  <c r="CG362" i="16"/>
  <c r="CH362" i="16"/>
  <c r="CJ362" i="16"/>
  <c r="CK362" i="16"/>
  <c r="CL362" i="16"/>
  <c r="CN362" i="16"/>
  <c r="CO362" i="16"/>
  <c r="CP362" i="16"/>
  <c r="CR362" i="16"/>
  <c r="CS362" i="16"/>
  <c r="CT362" i="16"/>
  <c r="CU362" i="16"/>
  <c r="DA362" i="16"/>
  <c r="DB362" i="16"/>
  <c r="DD362" i="16"/>
  <c r="DE362" i="16"/>
  <c r="DF362" i="16"/>
  <c r="DH362" i="16"/>
  <c r="DI362" i="16"/>
  <c r="DJ362" i="16"/>
  <c r="DL362" i="16"/>
  <c r="DM362" i="16"/>
  <c r="DN362" i="16"/>
  <c r="DP362" i="16"/>
  <c r="DQ362" i="16"/>
  <c r="DR362" i="16"/>
  <c r="DU362" i="16"/>
  <c r="DV362" i="16"/>
  <c r="DW362" i="16"/>
  <c r="DY362" i="16"/>
  <c r="DZ362" i="16"/>
  <c r="EC362" i="16"/>
  <c r="ED362" i="16"/>
  <c r="EF362" i="16"/>
  <c r="EG362" i="16"/>
  <c r="EH362" i="16"/>
  <c r="EJ362" i="16"/>
  <c r="EK362" i="16"/>
  <c r="EL362" i="16"/>
  <c r="FA362" i="16"/>
  <c r="FB362" i="16"/>
  <c r="FU362" i="16"/>
  <c r="FV362" i="16"/>
  <c r="FX362" i="16"/>
  <c r="FY362" i="16"/>
  <c r="FZ362" i="16"/>
  <c r="GB362" i="16"/>
  <c r="GC362" i="16"/>
  <c r="GD362" i="16"/>
  <c r="GG362" i="16"/>
  <c r="GH362" i="16"/>
  <c r="GK362" i="16"/>
  <c r="GL362" i="16"/>
  <c r="GO362" i="16"/>
  <c r="GP362" i="16"/>
  <c r="GS362" i="16"/>
  <c r="GT362" i="16"/>
  <c r="GW362" i="16"/>
  <c r="GX362" i="16"/>
  <c r="HA362" i="16"/>
  <c r="HB362" i="16"/>
  <c r="HE362" i="16"/>
  <c r="HF362" i="16"/>
  <c r="HI362" i="16"/>
  <c r="HJ362" i="16"/>
  <c r="HM362" i="16"/>
  <c r="HN362" i="16"/>
  <c r="HQ362" i="16"/>
  <c r="HR362" i="16"/>
  <c r="HU362" i="16"/>
  <c r="HV362" i="16"/>
  <c r="HY362" i="16"/>
  <c r="HZ362" i="16"/>
  <c r="AA363" i="16"/>
  <c r="AE363" i="16"/>
  <c r="AI363" i="16"/>
  <c r="BC363" i="16"/>
  <c r="CE363" i="16"/>
  <c r="CI363" i="16"/>
  <c r="CM363" i="16"/>
  <c r="CQ363" i="16"/>
  <c r="EI363" i="16"/>
  <c r="EM363" i="16"/>
  <c r="BO365" i="16"/>
  <c r="BO366" i="16"/>
  <c r="BO367" i="16"/>
  <c r="BO368" i="16"/>
  <c r="AY370" i="16"/>
  <c r="BO372" i="16"/>
  <c r="BO373" i="16"/>
  <c r="BO374" i="16"/>
  <c r="H375" i="16"/>
  <c r="I375" i="16"/>
  <c r="J375" i="16"/>
  <c r="L375" i="16"/>
  <c r="M375" i="16"/>
  <c r="N375" i="16"/>
  <c r="P375" i="16"/>
  <c r="Q375" i="16"/>
  <c r="R375" i="16"/>
  <c r="S375" i="16"/>
  <c r="X375" i="16"/>
  <c r="Y375" i="16"/>
  <c r="Z375" i="16"/>
  <c r="AB375" i="16"/>
  <c r="AC375" i="16"/>
  <c r="AD375" i="16"/>
  <c r="AE375" i="16"/>
  <c r="AF375" i="16"/>
  <c r="AG375" i="16"/>
  <c r="AH375" i="16"/>
  <c r="AO375" i="16"/>
  <c r="AP375" i="16"/>
  <c r="AQ375" i="16"/>
  <c r="AS375" i="16"/>
  <c r="AT375" i="16"/>
  <c r="AV375" i="16"/>
  <c r="AW375" i="16"/>
  <c r="AX375" i="16"/>
  <c r="AY375" i="16" s="1"/>
  <c r="AZ375" i="16"/>
  <c r="BA375" i="16"/>
  <c r="BB375" i="16"/>
  <c r="BD375" i="16"/>
  <c r="BE375" i="16"/>
  <c r="BF375" i="16"/>
  <c r="BG375" i="16"/>
  <c r="BI375" i="16"/>
  <c r="BJ375" i="16"/>
  <c r="BK375" i="16"/>
  <c r="BL375" i="16"/>
  <c r="BM375" i="16"/>
  <c r="BN375" i="16"/>
  <c r="BP375" i="16"/>
  <c r="BQ375" i="16"/>
  <c r="BR375" i="16"/>
  <c r="BS375" i="16"/>
  <c r="BU375" i="16"/>
  <c r="BV375" i="16"/>
  <c r="BW375" i="16"/>
  <c r="CB375" i="16"/>
  <c r="CC375" i="16"/>
  <c r="CD375" i="16"/>
  <c r="CF375" i="16"/>
  <c r="CG375" i="16"/>
  <c r="CH375" i="16"/>
  <c r="CJ375" i="16"/>
  <c r="CK375" i="16"/>
  <c r="CL375" i="16"/>
  <c r="CN375" i="16"/>
  <c r="CO375" i="16"/>
  <c r="CP375" i="16"/>
  <c r="CR375" i="16"/>
  <c r="CS375" i="16"/>
  <c r="CT375" i="16"/>
  <c r="CU375" i="16"/>
  <c r="CX375" i="16"/>
  <c r="DA375" i="16"/>
  <c r="DB375" i="16"/>
  <c r="DD375" i="16"/>
  <c r="DE375" i="16"/>
  <c r="DF375" i="16"/>
  <c r="DH375" i="16"/>
  <c r="DI375" i="16"/>
  <c r="DJ375" i="16"/>
  <c r="DL375" i="16"/>
  <c r="DM375" i="16"/>
  <c r="DN375" i="16"/>
  <c r="DP375" i="16"/>
  <c r="DQ375" i="16"/>
  <c r="DR375" i="16"/>
  <c r="DU375" i="16"/>
  <c r="DV375" i="16"/>
  <c r="DW375" i="16"/>
  <c r="DY375" i="16"/>
  <c r="DZ375" i="16"/>
  <c r="EC375" i="16"/>
  <c r="ED375" i="16"/>
  <c r="EF375" i="16"/>
  <c r="EG375" i="16"/>
  <c r="EH375" i="16"/>
  <c r="EI375" i="16" s="1"/>
  <c r="EJ375" i="16"/>
  <c r="EK375" i="16"/>
  <c r="EL375" i="16"/>
  <c r="FA375" i="16"/>
  <c r="FB375" i="16"/>
  <c r="FT375" i="16"/>
  <c r="FU375" i="16"/>
  <c r="FV375" i="16"/>
  <c r="AI376" i="16"/>
  <c r="BC376" i="16"/>
  <c r="BC375" i="16" s="1"/>
  <c r="CE376" i="16"/>
  <c r="CI376" i="16"/>
  <c r="CM376" i="16"/>
  <c r="CQ376" i="16"/>
  <c r="EI376" i="16"/>
  <c r="EM376" i="16"/>
  <c r="AY377" i="16"/>
  <c r="BO378" i="16"/>
  <c r="BO379" i="16"/>
  <c r="BO380" i="16"/>
  <c r="BO381" i="16"/>
  <c r="BO382" i="16"/>
  <c r="BO383" i="16"/>
  <c r="H384" i="16"/>
  <c r="I384" i="16"/>
  <c r="J384" i="16"/>
  <c r="L384" i="16"/>
  <c r="M384" i="16"/>
  <c r="N384" i="16"/>
  <c r="P384" i="16"/>
  <c r="Q384" i="16"/>
  <c r="R384" i="16"/>
  <c r="S384" i="16"/>
  <c r="T384" i="16"/>
  <c r="U384" i="16"/>
  <c r="V384" i="16"/>
  <c r="W384" i="16" s="1"/>
  <c r="X384" i="16"/>
  <c r="Y384" i="16"/>
  <c r="Z384" i="16"/>
  <c r="AB384" i="16"/>
  <c r="AC384" i="16"/>
  <c r="AD384" i="16"/>
  <c r="AF384" i="16"/>
  <c r="AG384" i="16"/>
  <c r="AH384" i="16"/>
  <c r="AJ384" i="16"/>
  <c r="AK384" i="16"/>
  <c r="AL384" i="16"/>
  <c r="AO384" i="16"/>
  <c r="AP384" i="16"/>
  <c r="AQ384" i="16"/>
  <c r="AV384" i="16"/>
  <c r="AW384" i="16"/>
  <c r="AX384" i="16"/>
  <c r="AZ384" i="16"/>
  <c r="BA384" i="16"/>
  <c r="BB384" i="16"/>
  <c r="BD384" i="16"/>
  <c r="BE384" i="16"/>
  <c r="BF384" i="16"/>
  <c r="BH384" i="16"/>
  <c r="BH10" i="16" s="1"/>
  <c r="BH398" i="16" s="1"/>
  <c r="BI384" i="16"/>
  <c r="BJ384" i="16"/>
  <c r="BL384" i="16"/>
  <c r="BM384" i="16"/>
  <c r="BN384" i="16"/>
  <c r="BP384" i="16"/>
  <c r="BQ384" i="16"/>
  <c r="BR384" i="16"/>
  <c r="BU384" i="16"/>
  <c r="BV384" i="16"/>
  <c r="BW384" i="16"/>
  <c r="CB384" i="16"/>
  <c r="CC384" i="16"/>
  <c r="CD384" i="16"/>
  <c r="CF384" i="16"/>
  <c r="CG384" i="16"/>
  <c r="CH384" i="16"/>
  <c r="CJ384" i="16"/>
  <c r="CK384" i="16"/>
  <c r="CL384" i="16"/>
  <c r="CN384" i="16"/>
  <c r="CO384" i="16"/>
  <c r="CP384" i="16"/>
  <c r="CR384" i="16"/>
  <c r="CS384" i="16"/>
  <c r="CT384" i="16"/>
  <c r="CU384" i="16"/>
  <c r="CV384" i="16"/>
  <c r="CW384" i="16"/>
  <c r="CX384" i="16"/>
  <c r="DA384" i="16"/>
  <c r="DB384" i="16"/>
  <c r="DD384" i="16"/>
  <c r="DE384" i="16"/>
  <c r="DF384" i="16"/>
  <c r="DH384" i="16"/>
  <c r="DI384" i="16"/>
  <c r="DJ384" i="16"/>
  <c r="DL384" i="16"/>
  <c r="DM384" i="16"/>
  <c r="DN384" i="16"/>
  <c r="DP384" i="16"/>
  <c r="DQ384" i="16"/>
  <c r="DR384" i="16"/>
  <c r="DU384" i="16"/>
  <c r="DV384" i="16"/>
  <c r="DW384" i="16"/>
  <c r="DY384" i="16"/>
  <c r="DZ384" i="16"/>
  <c r="EC384" i="16"/>
  <c r="ED384" i="16"/>
  <c r="EF384" i="16"/>
  <c r="EG384" i="16"/>
  <c r="EH384" i="16"/>
  <c r="EI384" i="16" s="1"/>
  <c r="EJ384" i="16"/>
  <c r="EK384" i="16"/>
  <c r="EL384" i="16"/>
  <c r="EN384" i="16"/>
  <c r="EO384" i="16"/>
  <c r="ER384" i="16"/>
  <c r="ES384" i="16"/>
  <c r="FA384" i="16"/>
  <c r="FB384" i="16"/>
  <c r="FU384" i="16"/>
  <c r="FV384" i="16"/>
  <c r="FX384" i="16"/>
  <c r="FY384" i="16"/>
  <c r="FZ384" i="16"/>
  <c r="GB384" i="16"/>
  <c r="GC384" i="16"/>
  <c r="GD384" i="16"/>
  <c r="GF384" i="16"/>
  <c r="GG384" i="16"/>
  <c r="GH384" i="16"/>
  <c r="GJ384" i="16"/>
  <c r="GK384" i="16"/>
  <c r="GL384" i="16"/>
  <c r="GO384" i="16"/>
  <c r="GP384" i="16"/>
  <c r="GR384" i="16"/>
  <c r="GS384" i="16"/>
  <c r="GT384" i="16"/>
  <c r="GV384" i="16"/>
  <c r="GW384" i="16"/>
  <c r="GX384" i="16"/>
  <c r="GZ384" i="16"/>
  <c r="HA384" i="16"/>
  <c r="HB384" i="16"/>
  <c r="HD384" i="16"/>
  <c r="HE384" i="16"/>
  <c r="HF384" i="16"/>
  <c r="HH384" i="16"/>
  <c r="HI384" i="16"/>
  <c r="HJ384" i="16"/>
  <c r="HL384" i="16"/>
  <c r="HM384" i="16"/>
  <c r="HN384" i="16"/>
  <c r="HP384" i="16"/>
  <c r="HQ384" i="16"/>
  <c r="HR384" i="16"/>
  <c r="HT384" i="16"/>
  <c r="HU384" i="16"/>
  <c r="HV384" i="16"/>
  <c r="HX384" i="16"/>
  <c r="HY384" i="16"/>
  <c r="HZ384" i="16"/>
  <c r="K385" i="16"/>
  <c r="O385" i="16"/>
  <c r="AA385" i="16"/>
  <c r="AE385" i="16"/>
  <c r="AI385" i="16"/>
  <c r="BC385" i="16"/>
  <c r="CE385" i="16"/>
  <c r="CI385" i="16"/>
  <c r="CM385" i="16"/>
  <c r="CQ385" i="16"/>
  <c r="DG385" i="16"/>
  <c r="DO385" i="16"/>
  <c r="EI385" i="16"/>
  <c r="EM385" i="16"/>
  <c r="GA385" i="16"/>
  <c r="GM385" i="16"/>
  <c r="GQ385" i="16"/>
  <c r="AY386" i="16"/>
  <c r="GM386" i="16"/>
  <c r="GQ386" i="16"/>
  <c r="BO387" i="16"/>
  <c r="BO388" i="16"/>
  <c r="BO389" i="16"/>
  <c r="BO390" i="16"/>
  <c r="AR391" i="16"/>
  <c r="B391" i="16" s="1"/>
  <c r="AS391" i="16"/>
  <c r="AT391" i="16"/>
  <c r="AV391" i="16"/>
  <c r="AW391" i="16"/>
  <c r="AX391" i="16"/>
  <c r="AZ391" i="16"/>
  <c r="BA391" i="16"/>
  <c r="BB391" i="16"/>
  <c r="CB391" i="16"/>
  <c r="CC391" i="16"/>
  <c r="CD391" i="16"/>
  <c r="CN391" i="16"/>
  <c r="CO391" i="16"/>
  <c r="CP391" i="16"/>
  <c r="EF391" i="16"/>
  <c r="EG391" i="16"/>
  <c r="EH391" i="16"/>
  <c r="EJ391" i="16"/>
  <c r="EK391" i="16"/>
  <c r="EL391" i="16"/>
  <c r="AY392" i="16"/>
  <c r="BC392" i="16"/>
  <c r="CE392" i="16"/>
  <c r="CQ392" i="16"/>
  <c r="EI392" i="16"/>
  <c r="H393" i="16"/>
  <c r="I393" i="16"/>
  <c r="J393" i="16"/>
  <c r="L393" i="16"/>
  <c r="M393" i="16"/>
  <c r="N393" i="16"/>
  <c r="X393" i="16"/>
  <c r="Y393" i="16"/>
  <c r="Z393" i="16"/>
  <c r="AA393" i="16" s="1"/>
  <c r="AB393" i="16"/>
  <c r="AC393" i="16"/>
  <c r="AD393" i="16"/>
  <c r="AF393" i="16"/>
  <c r="AG393" i="16"/>
  <c r="AH393" i="16"/>
  <c r="AI393" i="16" s="1"/>
  <c r="AJ393" i="16"/>
  <c r="AK393" i="16"/>
  <c r="AL393" i="16"/>
  <c r="AS393" i="16"/>
  <c r="AT393" i="16"/>
  <c r="AV393" i="16"/>
  <c r="AW393" i="16"/>
  <c r="AX393" i="16"/>
  <c r="AZ393" i="16"/>
  <c r="BA393" i="16"/>
  <c r="BB393" i="16"/>
  <c r="BD393" i="16"/>
  <c r="BE393" i="16"/>
  <c r="BF393" i="16"/>
  <c r="BH393" i="16"/>
  <c r="BI393" i="16"/>
  <c r="BJ393" i="16"/>
  <c r="BL393" i="16"/>
  <c r="BM393" i="16"/>
  <c r="BN393" i="16"/>
  <c r="BP393" i="16"/>
  <c r="BQ393" i="16"/>
  <c r="BR393" i="16"/>
  <c r="BU393" i="16"/>
  <c r="BV393" i="16"/>
  <c r="CB393" i="16"/>
  <c r="CC393" i="16"/>
  <c r="CD393" i="16"/>
  <c r="CF393" i="16"/>
  <c r="CG393" i="16"/>
  <c r="CH393" i="16"/>
  <c r="CJ393" i="16"/>
  <c r="CK393" i="16"/>
  <c r="CL393" i="16"/>
  <c r="CN393" i="16"/>
  <c r="CO393" i="16"/>
  <c r="CP393" i="16"/>
  <c r="CR393" i="16"/>
  <c r="CS393" i="16"/>
  <c r="CT393" i="16"/>
  <c r="CV393" i="16"/>
  <c r="CW393" i="16"/>
  <c r="CX393" i="16"/>
  <c r="DA393" i="16"/>
  <c r="DB393" i="16"/>
  <c r="DD393" i="16"/>
  <c r="DE393" i="16"/>
  <c r="DF393" i="16"/>
  <c r="DH393" i="16"/>
  <c r="DI393" i="16"/>
  <c r="DJ393" i="16"/>
  <c r="DL393" i="16"/>
  <c r="DM393" i="16"/>
  <c r="DN393" i="16"/>
  <c r="DP393" i="16"/>
  <c r="DQ393" i="16"/>
  <c r="DR393" i="16"/>
  <c r="DY393" i="16"/>
  <c r="DZ393" i="16"/>
  <c r="EB393" i="16"/>
  <c r="EC393" i="16"/>
  <c r="ED393" i="16"/>
  <c r="EF393" i="16"/>
  <c r="EG393" i="16"/>
  <c r="EH393" i="16"/>
  <c r="EJ393" i="16"/>
  <c r="EK393" i="16"/>
  <c r="EL393" i="16"/>
  <c r="EV393" i="16"/>
  <c r="EW393" i="16"/>
  <c r="EX393" i="16"/>
  <c r="FA393" i="16"/>
  <c r="FB393" i="16"/>
  <c r="FD393" i="16"/>
  <c r="FE393" i="16"/>
  <c r="FF393" i="16"/>
  <c r="FH393" i="16"/>
  <c r="FI393" i="16"/>
  <c r="FI398" i="16" s="1"/>
  <c r="FJ393" i="16"/>
  <c r="FL393" i="16"/>
  <c r="FM393" i="16"/>
  <c r="FN393" i="16"/>
  <c r="FP393" i="16"/>
  <c r="FQ393" i="16"/>
  <c r="FS393" i="16" s="1"/>
  <c r="FT393" i="16"/>
  <c r="FT398" i="16" s="1"/>
  <c r="FU393" i="16"/>
  <c r="FV393" i="16"/>
  <c r="FX393" i="16"/>
  <c r="FY393" i="16"/>
  <c r="FZ393" i="16"/>
  <c r="GB393" i="16"/>
  <c r="GC393" i="16"/>
  <c r="GD393" i="16"/>
  <c r="GF393" i="16"/>
  <c r="GG393" i="16"/>
  <c r="GH393" i="16"/>
  <c r="GI393" i="16" s="1"/>
  <c r="GJ393" i="16"/>
  <c r="GK393" i="16"/>
  <c r="GL393" i="16"/>
  <c r="GN393" i="16"/>
  <c r="GO393" i="16"/>
  <c r="GP393" i="16"/>
  <c r="GR393" i="16"/>
  <c r="GS393" i="16"/>
  <c r="GT393" i="16"/>
  <c r="GV393" i="16"/>
  <c r="GW393" i="16"/>
  <c r="GX393" i="16"/>
  <c r="GZ393" i="16"/>
  <c r="HA393" i="16"/>
  <c r="HB393" i="16"/>
  <c r="HD393" i="16"/>
  <c r="HE393" i="16"/>
  <c r="HF393" i="16"/>
  <c r="HH393" i="16"/>
  <c r="HI393" i="16"/>
  <c r="HJ393" i="16"/>
  <c r="HL393" i="16"/>
  <c r="HM393" i="16"/>
  <c r="HN393" i="16"/>
  <c r="HP393" i="16"/>
  <c r="HQ393" i="16"/>
  <c r="HR393" i="16"/>
  <c r="HT393" i="16"/>
  <c r="HU393" i="16"/>
  <c r="HV393" i="16"/>
  <c r="HX393" i="16"/>
  <c r="HY393" i="16"/>
  <c r="HZ393" i="16"/>
  <c r="O394" i="16"/>
  <c r="AI394" i="16"/>
  <c r="AY394" i="16"/>
  <c r="BC394" i="16"/>
  <c r="BK394" i="16"/>
  <c r="CE394" i="16"/>
  <c r="CI394" i="16"/>
  <c r="CM394" i="16"/>
  <c r="CQ394" i="16"/>
  <c r="CU394" i="16"/>
  <c r="DG394" i="16"/>
  <c r="DO394" i="16"/>
  <c r="EE394" i="16"/>
  <c r="EI394" i="16"/>
  <c r="EM394" i="16"/>
  <c r="EY394" i="16"/>
  <c r="FG394" i="16"/>
  <c r="GA394" i="16"/>
  <c r="GE394" i="16"/>
  <c r="HC394" i="16"/>
  <c r="HG394" i="16"/>
  <c r="HK394" i="16"/>
  <c r="HO394" i="16"/>
  <c r="HS394" i="16"/>
  <c r="AY395" i="16"/>
  <c r="BC395" i="16"/>
  <c r="CE395" i="16"/>
  <c r="CM395" i="16"/>
  <c r="CQ395" i="16"/>
  <c r="AY396" i="16"/>
  <c r="BC396" i="16"/>
  <c r="CE396" i="16"/>
  <c r="CQ396" i="16"/>
  <c r="FO396" i="16"/>
  <c r="EB398" i="16"/>
  <c r="FP398" i="16"/>
  <c r="FR398" i="16"/>
  <c r="B397" i="17"/>
  <c r="E390" i="17"/>
  <c r="B390" i="17"/>
  <c r="BL392" i="17"/>
  <c r="BL390" i="17"/>
  <c r="BL383" i="17"/>
  <c r="BL374" i="17"/>
  <c r="BL361" i="17"/>
  <c r="BL352" i="17"/>
  <c r="BL344" i="17"/>
  <c r="BL333" i="17"/>
  <c r="BL323" i="17"/>
  <c r="BL315" i="17"/>
  <c r="BL306" i="17"/>
  <c r="BL296" i="17"/>
  <c r="BL286" i="17"/>
  <c r="BL276" i="17"/>
  <c r="BL269" i="17"/>
  <c r="BL255" i="17"/>
  <c r="BL242" i="17"/>
  <c r="BL230" i="17"/>
  <c r="BL223" i="17"/>
  <c r="BL215" i="17"/>
  <c r="BL203" i="17"/>
  <c r="BL199" i="17"/>
  <c r="BL186" i="17"/>
  <c r="BL174" i="17"/>
  <c r="BL162" i="17"/>
  <c r="BL151" i="17"/>
  <c r="BL139" i="17"/>
  <c r="BL125" i="17"/>
  <c r="BL116" i="17"/>
  <c r="BL104" i="17"/>
  <c r="BL99" i="17"/>
  <c r="BL83" i="17"/>
  <c r="BL77" i="17"/>
  <c r="BL60" i="17"/>
  <c r="BL56" i="17"/>
  <c r="BL42" i="17"/>
  <c r="BL28" i="17"/>
  <c r="BL19" i="17"/>
  <c r="BL15" i="17"/>
  <c r="BL12" i="17" s="1"/>
  <c r="BL397" i="17" s="1"/>
  <c r="BL14" i="17"/>
  <c r="BL13" i="17"/>
  <c r="BN390" i="17"/>
  <c r="BM390"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BO390" i="17" l="1"/>
  <c r="AI244" i="16"/>
  <c r="EM224" i="16"/>
  <c r="AA215" i="16"/>
  <c r="CM203" i="16"/>
  <c r="DS159" i="16"/>
  <c r="AY137" i="16"/>
  <c r="EM98" i="16"/>
  <c r="EI57" i="16"/>
  <c r="AY40" i="16"/>
  <c r="AA12" i="16"/>
  <c r="AY159" i="16"/>
  <c r="CQ148" i="16"/>
  <c r="CE137" i="16"/>
  <c r="AI103" i="16"/>
  <c r="AA40" i="16"/>
  <c r="CM17" i="16"/>
  <c r="D393" i="16"/>
  <c r="C393" i="16"/>
  <c r="CQ26" i="16"/>
  <c r="EI17" i="16"/>
  <c r="EI13" i="16"/>
  <c r="EA12" i="16"/>
  <c r="FO393" i="16"/>
  <c r="AE318" i="16"/>
  <c r="AY289" i="16"/>
  <c r="EI148" i="16"/>
  <c r="AI57" i="16"/>
  <c r="CQ13" i="16"/>
  <c r="CI13" i="16"/>
  <c r="AE13" i="16"/>
  <c r="C300" i="16"/>
  <c r="D300" i="16"/>
  <c r="K279" i="16"/>
  <c r="F279" i="16"/>
  <c r="B393" i="16"/>
  <c r="F391" i="16"/>
  <c r="F384" i="16"/>
  <c r="B375" i="16"/>
  <c r="CQ355" i="16"/>
  <c r="EI346" i="16"/>
  <c r="F337" i="16"/>
  <c r="O318" i="16"/>
  <c r="AA310" i="16"/>
  <c r="B310" i="16"/>
  <c r="K300" i="16"/>
  <c r="F300" i="16"/>
  <c r="CM279" i="16"/>
  <c r="CE279" i="16"/>
  <c r="D271" i="16"/>
  <c r="C271" i="16"/>
  <c r="CI257" i="16"/>
  <c r="O244" i="16"/>
  <c r="AA231" i="16"/>
  <c r="B215" i="16"/>
  <c r="AE199" i="16"/>
  <c r="D199" i="16"/>
  <c r="C199" i="16"/>
  <c r="F185" i="16"/>
  <c r="AA172" i="16"/>
  <c r="CM159" i="16"/>
  <c r="DC137" i="16"/>
  <c r="B115" i="16"/>
  <c r="F103" i="16"/>
  <c r="C98" i="16"/>
  <c r="D98" i="16"/>
  <c r="CQ81" i="16"/>
  <c r="CI81" i="16"/>
  <c r="W81" i="16"/>
  <c r="B81" i="16"/>
  <c r="GA57" i="16"/>
  <c r="CM57" i="16"/>
  <c r="AU57" i="16"/>
  <c r="F52" i="16"/>
  <c r="EI40" i="16"/>
  <c r="D40" i="16"/>
  <c r="C40" i="16"/>
  <c r="AI26" i="16"/>
  <c r="BC17" i="16"/>
  <c r="CU12" i="16"/>
  <c r="D12" i="16"/>
  <c r="C12" i="16"/>
  <c r="B271" i="16"/>
  <c r="F231" i="16"/>
  <c r="B199" i="16"/>
  <c r="C185" i="16"/>
  <c r="D185" i="16"/>
  <c r="F172" i="16"/>
  <c r="F124" i="16"/>
  <c r="K103" i="16"/>
  <c r="D103" i="16"/>
  <c r="C103" i="16"/>
  <c r="B98" i="16"/>
  <c r="F57" i="16"/>
  <c r="D52" i="16"/>
  <c r="C52" i="16"/>
  <c r="B40" i="16"/>
  <c r="B12" i="16"/>
  <c r="F257" i="16"/>
  <c r="C231" i="16"/>
  <c r="D231" i="16"/>
  <c r="F224" i="16"/>
  <c r="B185" i="16"/>
  <c r="D172" i="16"/>
  <c r="C172" i="16"/>
  <c r="F159" i="16"/>
  <c r="AI148" i="16"/>
  <c r="F137" i="16"/>
  <c r="D124" i="16"/>
  <c r="C124" i="16"/>
  <c r="AI115" i="16"/>
  <c r="B103" i="16"/>
  <c r="EI81" i="16"/>
  <c r="K75" i="16"/>
  <c r="F75" i="16"/>
  <c r="C57" i="16"/>
  <c r="D57" i="16"/>
  <c r="B52" i="16"/>
  <c r="K26" i="16"/>
  <c r="F26" i="16"/>
  <c r="F17" i="16"/>
  <c r="F13" i="16"/>
  <c r="AE12" i="16"/>
  <c r="AQ11" i="16"/>
  <c r="C384" i="16"/>
  <c r="D384" i="16"/>
  <c r="D337" i="16"/>
  <c r="C337" i="16"/>
  <c r="GM384" i="16"/>
  <c r="F362" i="16"/>
  <c r="F355" i="16"/>
  <c r="D346" i="16"/>
  <c r="C346" i="16"/>
  <c r="F327" i="16"/>
  <c r="F318" i="16"/>
  <c r="D289" i="16"/>
  <c r="C289" i="16"/>
  <c r="B279" i="16"/>
  <c r="C257" i="16"/>
  <c r="D257" i="16"/>
  <c r="F244" i="16"/>
  <c r="B231" i="16"/>
  <c r="C224" i="16"/>
  <c r="D224" i="16"/>
  <c r="F203" i="16"/>
  <c r="B172" i="16"/>
  <c r="C159" i="16"/>
  <c r="D159" i="16"/>
  <c r="F148" i="16"/>
  <c r="C137" i="16"/>
  <c r="D137" i="16"/>
  <c r="EI124" i="16"/>
  <c r="B124" i="16"/>
  <c r="C75" i="16"/>
  <c r="D75" i="16"/>
  <c r="EW398" i="16"/>
  <c r="B57" i="16"/>
  <c r="CI52" i="16"/>
  <c r="O40" i="16"/>
  <c r="C26" i="16"/>
  <c r="D26" i="16"/>
  <c r="C17" i="16"/>
  <c r="D17" i="16"/>
  <c r="C13" i="16"/>
  <c r="D13" i="16"/>
  <c r="F11" i="16"/>
  <c r="B384" i="16"/>
  <c r="F346" i="16"/>
  <c r="B337" i="16"/>
  <c r="F375" i="16"/>
  <c r="C362" i="16"/>
  <c r="D362" i="16"/>
  <c r="D355" i="16"/>
  <c r="C355" i="16"/>
  <c r="B346" i="16"/>
  <c r="C327" i="16"/>
  <c r="D327" i="16"/>
  <c r="C318" i="16"/>
  <c r="D318" i="16"/>
  <c r="F310" i="16"/>
  <c r="B289" i="16"/>
  <c r="EI279" i="16"/>
  <c r="B257" i="16"/>
  <c r="D244" i="16"/>
  <c r="C244" i="16"/>
  <c r="AU224" i="16"/>
  <c r="B224" i="16"/>
  <c r="F215" i="16"/>
  <c r="C203" i="16"/>
  <c r="D203" i="16"/>
  <c r="B159" i="16"/>
  <c r="D148" i="16"/>
  <c r="C148" i="16"/>
  <c r="B137" i="16"/>
  <c r="F115" i="16"/>
  <c r="O103" i="16"/>
  <c r="F81" i="16"/>
  <c r="B75" i="16"/>
  <c r="FE398" i="16"/>
  <c r="B26" i="16"/>
  <c r="B17" i="16"/>
  <c r="B13" i="16"/>
  <c r="C11" i="16"/>
  <c r="D11" i="16"/>
  <c r="C391" i="16"/>
  <c r="D391" i="16"/>
  <c r="B300" i="16"/>
  <c r="AI289" i="16"/>
  <c r="K289" i="16"/>
  <c r="F289" i="16"/>
  <c r="C279" i="16"/>
  <c r="D279" i="16"/>
  <c r="F393" i="16"/>
  <c r="EI391" i="16"/>
  <c r="EY393" i="16"/>
  <c r="AA384" i="16"/>
  <c r="C375" i="16"/>
  <c r="D375" i="16"/>
  <c r="EM362" i="16"/>
  <c r="B362" i="16"/>
  <c r="B355" i="16"/>
  <c r="B327" i="16"/>
  <c r="EI318" i="16"/>
  <c r="CQ318" i="16"/>
  <c r="CI318" i="16"/>
  <c r="B318" i="16"/>
  <c r="O310" i="16"/>
  <c r="D310" i="16"/>
  <c r="C310" i="16"/>
  <c r="EM300" i="16"/>
  <c r="CQ300" i="16"/>
  <c r="CI300" i="16"/>
  <c r="F271" i="16"/>
  <c r="AI257" i="16"/>
  <c r="B244" i="16"/>
  <c r="EI224" i="16"/>
  <c r="CQ224" i="16"/>
  <c r="CI224" i="16"/>
  <c r="C215" i="16"/>
  <c r="D215" i="16"/>
  <c r="B203" i="16"/>
  <c r="F199" i="16"/>
  <c r="AY148" i="16"/>
  <c r="B148" i="16"/>
  <c r="D115" i="16"/>
  <c r="C115" i="16"/>
  <c r="AA103" i="16"/>
  <c r="F98" i="16"/>
  <c r="K81" i="16"/>
  <c r="C81" i="16"/>
  <c r="D81" i="16"/>
  <c r="FD398" i="16"/>
  <c r="CU52" i="16"/>
  <c r="CM52" i="16"/>
  <c r="CI40" i="16"/>
  <c r="F40" i="16"/>
  <c r="AI17" i="16"/>
  <c r="AI13" i="16"/>
  <c r="AA13" i="16"/>
  <c r="IA12" i="16"/>
  <c r="GQ12" i="16"/>
  <c r="FC12" i="16"/>
  <c r="AI12" i="16"/>
  <c r="F12" i="16"/>
  <c r="B11" i="16"/>
  <c r="HG393" i="16"/>
  <c r="DG393" i="16"/>
  <c r="AY391" i="16"/>
  <c r="DO384" i="16"/>
  <c r="CQ384" i="16"/>
  <c r="AE384" i="16"/>
  <c r="CQ375" i="16"/>
  <c r="CI375" i="16"/>
  <c r="CQ362" i="16"/>
  <c r="CI362" i="16"/>
  <c r="FC355" i="16"/>
  <c r="EI355" i="16"/>
  <c r="O337" i="16"/>
  <c r="IA327" i="16"/>
  <c r="EI327" i="16"/>
  <c r="CM327" i="16"/>
  <c r="AY318" i="16"/>
  <c r="W318" i="16"/>
  <c r="CQ310" i="16"/>
  <c r="CI310" i="16"/>
  <c r="AA289" i="16"/>
  <c r="EI271" i="16"/>
  <c r="CQ271" i="16"/>
  <c r="CI271" i="16"/>
  <c r="CQ244" i="16"/>
  <c r="CI244" i="16"/>
  <c r="AA244" i="16"/>
  <c r="CQ231" i="16"/>
  <c r="CI231" i="16"/>
  <c r="K231" i="16"/>
  <c r="AY224" i="16"/>
  <c r="EI215" i="16"/>
  <c r="CQ215" i="16"/>
  <c r="CI215" i="16"/>
  <c r="AE215" i="16"/>
  <c r="AI203" i="16"/>
  <c r="CM199" i="16"/>
  <c r="AI199" i="16"/>
  <c r="CQ185" i="16"/>
  <c r="CI185" i="16"/>
  <c r="EI172" i="16"/>
  <c r="FO159" i="16"/>
  <c r="AI159" i="16"/>
  <c r="BG148" i="16"/>
  <c r="CQ103" i="16"/>
  <c r="CM98" i="16"/>
  <c r="CM75" i="16"/>
  <c r="EA57" i="16"/>
  <c r="CQ40" i="16"/>
  <c r="CE17" i="16"/>
  <c r="AY13" i="16"/>
  <c r="FH398" i="16"/>
  <c r="AR398" i="16"/>
  <c r="HC393" i="16"/>
  <c r="FG393" i="16"/>
  <c r="O384" i="16"/>
  <c r="EI362" i="16"/>
  <c r="AY362" i="16"/>
  <c r="AI362" i="16"/>
  <c r="CM346" i="16"/>
  <c r="CQ337" i="16"/>
  <c r="CI337" i="16"/>
  <c r="AE337" i="16"/>
  <c r="CM318" i="16"/>
  <c r="AI318" i="16"/>
  <c r="AY310" i="16"/>
  <c r="CQ289" i="16"/>
  <c r="CQ279" i="16"/>
  <c r="CI279" i="16"/>
  <c r="GA271" i="16"/>
  <c r="AY271" i="16"/>
  <c r="EI257" i="16"/>
  <c r="AY244" i="16"/>
  <c r="W244" i="16"/>
  <c r="AY231" i="16"/>
  <c r="W231" i="16"/>
  <c r="CM224" i="16"/>
  <c r="AI224" i="16"/>
  <c r="CQ203" i="16"/>
  <c r="W203" i="16"/>
  <c r="EI199" i="16"/>
  <c r="CQ159" i="16"/>
  <c r="CI159" i="16"/>
  <c r="CM148" i="16"/>
  <c r="CE148" i="16"/>
  <c r="AI137" i="16"/>
  <c r="O137" i="16"/>
  <c r="EM124" i="16"/>
  <c r="CQ124" i="16"/>
  <c r="EI115" i="16"/>
  <c r="CI115" i="16"/>
  <c r="EI103" i="16"/>
  <c r="AY103" i="16"/>
  <c r="EM81" i="16"/>
  <c r="CM81" i="16"/>
  <c r="W75" i="16"/>
  <c r="FO57" i="16"/>
  <c r="CQ57" i="16"/>
  <c r="CI57" i="16"/>
  <c r="CQ52" i="16"/>
  <c r="BW52" i="16"/>
  <c r="AY52" i="16"/>
  <c r="AU40" i="16"/>
  <c r="CM26" i="16"/>
  <c r="AY26" i="16"/>
  <c r="W26" i="16"/>
  <c r="CQ17" i="16"/>
  <c r="CM13" i="16"/>
  <c r="GA11" i="16"/>
  <c r="EV398" i="16"/>
  <c r="EM391" i="16"/>
  <c r="CQ391" i="16"/>
  <c r="HG384" i="16"/>
  <c r="GA384" i="16"/>
  <c r="AI384" i="16"/>
  <c r="CM375" i="16"/>
  <c r="CM362" i="16"/>
  <c r="AA362" i="16"/>
  <c r="EM327" i="16"/>
  <c r="CQ327" i="16"/>
  <c r="CI327" i="16"/>
  <c r="AA318" i="16"/>
  <c r="CM310" i="16"/>
  <c r="EM289" i="16"/>
  <c r="AE289" i="16"/>
  <c r="W289" i="16"/>
  <c r="AI279" i="16"/>
  <c r="EU271" i="16"/>
  <c r="CM271" i="16"/>
  <c r="CE271" i="16"/>
  <c r="O271" i="16"/>
  <c r="AY257" i="16"/>
  <c r="CM244" i="16"/>
  <c r="CM231" i="16"/>
  <c r="O231" i="16"/>
  <c r="GE215" i="16"/>
  <c r="CM215" i="16"/>
  <c r="AI215" i="16"/>
  <c r="EM203" i="16"/>
  <c r="CQ199" i="16"/>
  <c r="CI199" i="16"/>
  <c r="CM185" i="16"/>
  <c r="AI185" i="16"/>
  <c r="GM172" i="16"/>
  <c r="EM172" i="16"/>
  <c r="AI172" i="16"/>
  <c r="EI159" i="16"/>
  <c r="EX10" i="16"/>
  <c r="EI137" i="16"/>
  <c r="CM103" i="16"/>
  <c r="K98" i="16"/>
  <c r="CQ75" i="16"/>
  <c r="CM40" i="16"/>
  <c r="CE26" i="16"/>
  <c r="GQ13" i="16"/>
  <c r="BC13" i="16"/>
  <c r="GA12" i="16"/>
  <c r="EM393" i="16"/>
  <c r="EM375" i="16"/>
  <c r="CM355" i="16"/>
  <c r="AI346" i="16"/>
  <c r="AY327" i="16"/>
  <c r="AE327" i="16"/>
  <c r="AI310" i="16"/>
  <c r="CE300" i="16"/>
  <c r="BS300" i="16"/>
  <c r="W300" i="16"/>
  <c r="FO289" i="16"/>
  <c r="DK289" i="16"/>
  <c r="O289" i="16"/>
  <c r="FO271" i="16"/>
  <c r="CM257" i="16"/>
  <c r="AE257" i="16"/>
  <c r="AY199" i="16"/>
  <c r="CM172" i="16"/>
  <c r="CQ137" i="16"/>
  <c r="CM115" i="16"/>
  <c r="CE115" i="16"/>
  <c r="EM103" i="16"/>
  <c r="W103" i="16"/>
  <c r="O52" i="16"/>
  <c r="EI26" i="16"/>
  <c r="AY17" i="16"/>
  <c r="DW12" i="16"/>
  <c r="GE11" i="16"/>
  <c r="EU11" i="16"/>
  <c r="AI11" i="16"/>
  <c r="AU393" i="16"/>
  <c r="AU300" i="16"/>
  <c r="AU203" i="16"/>
  <c r="AU185" i="16"/>
  <c r="AU75" i="16"/>
  <c r="AU26" i="16"/>
  <c r="AU17" i="16"/>
  <c r="EM355" i="16"/>
  <c r="EM337" i="16"/>
  <c r="EM257" i="16"/>
  <c r="EM244" i="16"/>
  <c r="EM215" i="16"/>
  <c r="EM199" i="16"/>
  <c r="EM185" i="16"/>
  <c r="EM115" i="16"/>
  <c r="EM40" i="16"/>
  <c r="EM17" i="16"/>
  <c r="EM13" i="16"/>
  <c r="FW393" i="16"/>
  <c r="FW384" i="16"/>
  <c r="DW52" i="16"/>
  <c r="HW244" i="16"/>
  <c r="HS393" i="16"/>
  <c r="DO11" i="16"/>
  <c r="CY57" i="16"/>
  <c r="CY115" i="16"/>
  <c r="GQ172" i="16"/>
  <c r="CE391" i="16"/>
  <c r="CE346" i="16"/>
  <c r="CE310" i="16"/>
  <c r="CE224" i="16"/>
  <c r="CE124" i="16"/>
  <c r="CE103" i="16"/>
  <c r="CE52" i="16"/>
  <c r="CE40" i="16"/>
  <c r="CE13" i="16"/>
  <c r="DG384" i="16"/>
  <c r="DK159" i="16"/>
  <c r="EA26" i="16"/>
  <c r="FK393" i="16"/>
  <c r="FJ398" i="16"/>
  <c r="FK398" i="16" s="1"/>
  <c r="DC231" i="16"/>
  <c r="AY81" i="16"/>
  <c r="GU159" i="16"/>
  <c r="GU11" i="16"/>
  <c r="GE337" i="16"/>
  <c r="EE393" i="16"/>
  <c r="O11" i="16"/>
  <c r="BW12" i="16"/>
  <c r="CM384" i="16"/>
  <c r="CM289" i="16"/>
  <c r="CM124" i="16"/>
  <c r="CI203" i="16"/>
  <c r="BC355" i="16"/>
  <c r="BC337" i="16"/>
  <c r="BO257" i="16"/>
  <c r="EQ384" i="16"/>
  <c r="B10" i="18"/>
  <c r="AU391" i="16"/>
  <c r="AU355" i="16"/>
  <c r="AU346" i="16"/>
  <c r="AU337" i="16"/>
  <c r="AU327" i="16"/>
  <c r="AU318" i="16"/>
  <c r="AU310" i="16"/>
  <c r="AU257" i="16"/>
  <c r="AU244" i="16"/>
  <c r="AU231" i="16"/>
  <c r="AU199" i="16"/>
  <c r="AU159" i="16"/>
  <c r="AU148" i="16"/>
  <c r="AU137" i="16"/>
  <c r="AU103" i="16"/>
  <c r="AU98" i="16"/>
  <c r="AU52" i="16"/>
  <c r="AT10" i="16"/>
  <c r="AT398" i="16" s="1"/>
  <c r="AU13" i="16"/>
  <c r="EM346" i="16"/>
  <c r="EM310" i="16"/>
  <c r="EM279" i="16"/>
  <c r="EM271" i="16"/>
  <c r="EM231" i="16"/>
  <c r="EM148" i="16"/>
  <c r="EM137" i="16"/>
  <c r="EM11" i="16"/>
  <c r="AQ52" i="16"/>
  <c r="HO393" i="16"/>
  <c r="DS289" i="16"/>
  <c r="DO393" i="16"/>
  <c r="EI393" i="16"/>
  <c r="EI289" i="16"/>
  <c r="EI244" i="16"/>
  <c r="EI231" i="16"/>
  <c r="CE362" i="16"/>
  <c r="CE257" i="16"/>
  <c r="CE231" i="16"/>
  <c r="CE203" i="16"/>
  <c r="CE199" i="16"/>
  <c r="CE172" i="16"/>
  <c r="CE98" i="16"/>
  <c r="CE81" i="16"/>
  <c r="CE75" i="16"/>
  <c r="EA185" i="16"/>
  <c r="EA11" i="16"/>
  <c r="FC300" i="16"/>
  <c r="DC300" i="16"/>
  <c r="FQ398" i="16"/>
  <c r="FS398" i="16" s="1"/>
  <c r="AY384" i="16"/>
  <c r="AY337" i="16"/>
  <c r="AY203" i="16"/>
  <c r="AY124" i="16"/>
  <c r="AY75" i="16"/>
  <c r="AY57" i="16"/>
  <c r="GY159" i="16"/>
  <c r="GE393" i="16"/>
  <c r="BS12" i="16"/>
  <c r="FO12" i="16"/>
  <c r="FF398" i="16"/>
  <c r="FG398" i="16" s="1"/>
  <c r="CQ393" i="16"/>
  <c r="CQ11" i="16"/>
  <c r="CM300" i="16"/>
  <c r="CM337" i="16"/>
  <c r="CM137" i="16"/>
  <c r="CI393" i="16"/>
  <c r="CI289" i="16"/>
  <c r="CI11" i="16"/>
  <c r="BC346" i="16"/>
  <c r="BO375" i="16"/>
  <c r="BO346" i="16"/>
  <c r="BO327" i="16"/>
  <c r="BO310" i="16"/>
  <c r="BO279" i="16"/>
  <c r="BO271" i="16"/>
  <c r="BO244" i="16"/>
  <c r="BO224" i="16"/>
  <c r="BO215" i="16"/>
  <c r="BO203" i="16"/>
  <c r="BO172" i="16"/>
  <c r="BO124" i="16"/>
  <c r="BO115" i="16"/>
  <c r="BO98" i="16"/>
  <c r="BO40" i="16"/>
  <c r="BO26" i="16"/>
  <c r="BO13" i="16"/>
  <c r="BK393" i="16"/>
  <c r="BK384" i="16"/>
  <c r="BK12" i="16"/>
  <c r="AU375" i="16"/>
  <c r="AU362" i="16"/>
  <c r="AU289" i="16"/>
  <c r="AU271" i="16"/>
  <c r="AU215" i="16"/>
  <c r="AU12" i="16"/>
  <c r="AU115" i="16"/>
  <c r="AU81" i="16"/>
  <c r="DS11" i="16"/>
  <c r="W11" i="16"/>
  <c r="CY11" i="16"/>
  <c r="GQ384" i="16"/>
  <c r="EI337" i="16"/>
  <c r="EI310" i="16"/>
  <c r="EI300" i="16"/>
  <c r="EI185" i="16"/>
  <c r="EI11" i="16"/>
  <c r="CE393" i="16"/>
  <c r="CE384" i="16"/>
  <c r="CE375" i="16"/>
  <c r="CE355" i="16"/>
  <c r="CE337" i="16"/>
  <c r="CE327" i="16"/>
  <c r="CE318" i="16"/>
  <c r="CE185" i="16"/>
  <c r="CE159" i="16"/>
  <c r="CE11" i="16"/>
  <c r="DG11" i="16"/>
  <c r="DK11" i="16"/>
  <c r="EA300" i="16"/>
  <c r="DC12" i="16"/>
  <c r="AY393" i="16"/>
  <c r="AY346" i="16"/>
  <c r="AY300" i="16"/>
  <c r="AY279" i="16"/>
  <c r="AY215" i="16"/>
  <c r="AY12" i="16"/>
  <c r="AY185" i="16"/>
  <c r="AY172" i="16"/>
  <c r="K384" i="16"/>
  <c r="EX398" i="16"/>
  <c r="EY398" i="16" s="1"/>
  <c r="CM393" i="16"/>
  <c r="CM11" i="16"/>
  <c r="CI384" i="16"/>
  <c r="CI137" i="16"/>
  <c r="CI98" i="16"/>
  <c r="BC393" i="16"/>
  <c r="BC391" i="16"/>
  <c r="BC384" i="16"/>
  <c r="BC362" i="16"/>
  <c r="BC11" i="16"/>
  <c r="BO384" i="16"/>
  <c r="BO362" i="16"/>
  <c r="BO337" i="16"/>
  <c r="BO318" i="16"/>
  <c r="BO300" i="16"/>
  <c r="BO289" i="16"/>
  <c r="BO231" i="16"/>
  <c r="BO199" i="16"/>
  <c r="BO185" i="16"/>
  <c r="BO148" i="16"/>
  <c r="BO137" i="16"/>
  <c r="BO103" i="16"/>
  <c r="BO81" i="16"/>
  <c r="BO75" i="16"/>
  <c r="BO52" i="16"/>
  <c r="BO12" i="16"/>
  <c r="H235" i="18"/>
  <c r="AN235" i="18"/>
  <c r="O393" i="16"/>
  <c r="EM384" i="16"/>
  <c r="AI375" i="16"/>
  <c r="BO355" i="16"/>
  <c r="HK393" i="16"/>
  <c r="GA393" i="16"/>
  <c r="CU393" i="16"/>
  <c r="AI355" i="16"/>
  <c r="AL10" i="16"/>
  <c r="AL398" i="16" s="1"/>
  <c r="ES10" i="16"/>
  <c r="ES398" i="16" s="1"/>
  <c r="AA224" i="16"/>
  <c r="CE215" i="16"/>
  <c r="EZ10" i="16"/>
  <c r="EZ398" i="16" s="1"/>
  <c r="EO10" i="16"/>
  <c r="EN10" i="16"/>
  <c r="K203" i="16"/>
  <c r="AK10" i="16"/>
  <c r="AK398" i="16" s="1"/>
  <c r="K318" i="16"/>
  <c r="CE244" i="16"/>
  <c r="EI203" i="16"/>
  <c r="AJ10" i="16"/>
  <c r="AJ398" i="16" s="1"/>
  <c r="AA185" i="16"/>
  <c r="FZ10" i="16"/>
  <c r="EM159" i="16"/>
  <c r="AA148" i="16"/>
  <c r="HJ10" i="16"/>
  <c r="HJ398" i="16" s="1"/>
  <c r="GL10" i="16"/>
  <c r="ET10" i="16"/>
  <c r="BQ10" i="16"/>
  <c r="BQ398" i="16" s="1"/>
  <c r="AW10" i="16"/>
  <c r="AW398" i="16" s="1"/>
  <c r="AO10" i="16"/>
  <c r="AO398" i="16" s="1"/>
  <c r="FN10" i="16"/>
  <c r="HQ10" i="16"/>
  <c r="HQ398" i="16" s="1"/>
  <c r="HE10" i="16"/>
  <c r="HE398" i="16" s="1"/>
  <c r="GS10" i="16"/>
  <c r="GS398" i="16" s="1"/>
  <c r="GG10" i="16"/>
  <c r="GG398" i="16" s="1"/>
  <c r="FB10" i="16"/>
  <c r="DL10" i="16"/>
  <c r="DL398" i="16" s="1"/>
  <c r="DF10" i="16"/>
  <c r="CK10" i="16"/>
  <c r="CK398" i="16" s="1"/>
  <c r="BP10" i="16"/>
  <c r="BP398" i="16" s="1"/>
  <c r="BJ10" i="16"/>
  <c r="BB10" i="16"/>
  <c r="AV10" i="16"/>
  <c r="AV398" i="16" s="1"/>
  <c r="U10" i="16"/>
  <c r="U398" i="16" s="1"/>
  <c r="BA10" i="16"/>
  <c r="BA398" i="16" s="1"/>
  <c r="HY10" i="16"/>
  <c r="HY398" i="16" s="1"/>
  <c r="HM10" i="16"/>
  <c r="HM398" i="16" s="1"/>
  <c r="GC10" i="16"/>
  <c r="GC398" i="16" s="1"/>
  <c r="FA10" i="16"/>
  <c r="FA398" i="16" s="1"/>
  <c r="HZ10" i="16"/>
  <c r="HN10" i="16"/>
  <c r="HN398" i="16" s="1"/>
  <c r="HB10" i="16"/>
  <c r="HB398" i="16" s="1"/>
  <c r="GP10" i="16"/>
  <c r="FL10" i="16"/>
  <c r="FL398" i="16" s="1"/>
  <c r="EJ10" i="16"/>
  <c r="EJ398" i="16" s="1"/>
  <c r="EC10" i="16"/>
  <c r="EC398" i="16" s="1"/>
  <c r="DR10" i="16"/>
  <c r="DJ10" i="16"/>
  <c r="DB10" i="16"/>
  <c r="CT10" i="16"/>
  <c r="CN10" i="16"/>
  <c r="CG10" i="16"/>
  <c r="CG398" i="16" s="1"/>
  <c r="FY10" i="16"/>
  <c r="FY398" i="16" s="1"/>
  <c r="HI10" i="16"/>
  <c r="HI398" i="16" s="1"/>
  <c r="HA10" i="16"/>
  <c r="HA398" i="16" s="1"/>
  <c r="GK10" i="16"/>
  <c r="GK398" i="16" s="1"/>
  <c r="EP10" i="16"/>
  <c r="V10" i="16"/>
  <c r="P10" i="16"/>
  <c r="P398" i="16" s="1"/>
  <c r="CZ10" i="16"/>
  <c r="CZ398" i="16" s="1"/>
  <c r="BI10" i="16"/>
  <c r="T10" i="16"/>
  <c r="T398" i="16" s="1"/>
  <c r="CH10" i="16"/>
  <c r="CB10" i="16"/>
  <c r="CB398" i="16" s="1"/>
  <c r="BU10" i="16"/>
  <c r="BU398" i="16" s="1"/>
  <c r="BN10" i="16"/>
  <c r="HX10" i="16"/>
  <c r="HX398" i="16" s="1"/>
  <c r="HP10" i="16"/>
  <c r="HP398" i="16" s="1"/>
  <c r="HH10" i="16"/>
  <c r="HH398" i="16" s="1"/>
  <c r="GZ10" i="16"/>
  <c r="GZ398" i="16" s="1"/>
  <c r="GR10" i="16"/>
  <c r="GR398" i="16" s="1"/>
  <c r="GJ10" i="16"/>
  <c r="GJ398" i="16" s="1"/>
  <c r="DY10" i="16"/>
  <c r="DY398" i="16" s="1"/>
  <c r="CX10" i="16"/>
  <c r="CC10" i="16"/>
  <c r="CC398" i="16" s="1"/>
  <c r="EL10" i="16"/>
  <c r="EF10" i="16"/>
  <c r="EF398" i="16" s="1"/>
  <c r="CD10" i="16"/>
  <c r="BV10" i="16"/>
  <c r="DQ10" i="16"/>
  <c r="DQ398" i="16" s="1"/>
  <c r="CR10" i="16"/>
  <c r="CR398" i="16" s="1"/>
  <c r="CL10" i="16"/>
  <c r="BF10" i="16"/>
  <c r="AZ10" i="16"/>
  <c r="AZ398" i="16" s="1"/>
  <c r="AS10" i="16"/>
  <c r="O159" i="16"/>
  <c r="HV10" i="16"/>
  <c r="GX10" i="16"/>
  <c r="GH10" i="16"/>
  <c r="GH398" i="16" s="1"/>
  <c r="GI398" i="16" s="1"/>
  <c r="CV10" i="16"/>
  <c r="CV398" i="16" s="1"/>
  <c r="AP10" i="16"/>
  <c r="N10" i="16"/>
  <c r="H10" i="16"/>
  <c r="EG10" i="16"/>
  <c r="EG398" i="16" s="1"/>
  <c r="DP10" i="16"/>
  <c r="DP398" i="16" s="1"/>
  <c r="DD10" i="16"/>
  <c r="DD398" i="16" s="1"/>
  <c r="AX10" i="16"/>
  <c r="AY115" i="16"/>
  <c r="FM10" i="16"/>
  <c r="FM398" i="16" s="1"/>
  <c r="EK10" i="16"/>
  <c r="EK398" i="16" s="1"/>
  <c r="ED10" i="16"/>
  <c r="ED398" i="16" s="1"/>
  <c r="EE398" i="16" s="1"/>
  <c r="DV10" i="16"/>
  <c r="DE10" i="16"/>
  <c r="DE398" i="16" s="1"/>
  <c r="CW10" i="16"/>
  <c r="CW398" i="16" s="1"/>
  <c r="CP10" i="16"/>
  <c r="CJ10" i="16"/>
  <c r="CJ398" i="16" s="1"/>
  <c r="FV10" i="16"/>
  <c r="FV398" i="16" s="1"/>
  <c r="FU10" i="16"/>
  <c r="FU398" i="16" s="1"/>
  <c r="HU10" i="16"/>
  <c r="HU398" i="16" s="1"/>
  <c r="GO10" i="16"/>
  <c r="GO398" i="16" s="1"/>
  <c r="AC10" i="16"/>
  <c r="AC398" i="16" s="1"/>
  <c r="CO10" i="16"/>
  <c r="CO398" i="16" s="1"/>
  <c r="HR10" i="16"/>
  <c r="HR398" i="16" s="1"/>
  <c r="HS398" i="16" s="1"/>
  <c r="HF10" i="16"/>
  <c r="GT10" i="16"/>
  <c r="FX10" i="16"/>
  <c r="FX398" i="16" s="1"/>
  <c r="ER10" i="16"/>
  <c r="ER398" i="16" s="1"/>
  <c r="DM10" i="16"/>
  <c r="DM398" i="16" s="1"/>
  <c r="CS10" i="16"/>
  <c r="CS398" i="16" s="1"/>
  <c r="GW10" i="16"/>
  <c r="GW398" i="16" s="1"/>
  <c r="GD10" i="16"/>
  <c r="DZ10" i="16"/>
  <c r="DI10" i="16"/>
  <c r="DI398" i="16" s="1"/>
  <c r="DA10" i="16"/>
  <c r="DA398" i="16" s="1"/>
  <c r="CF10" i="16"/>
  <c r="CF398" i="16" s="1"/>
  <c r="BR10" i="16"/>
  <c r="BL10" i="16"/>
  <c r="BL398" i="16" s="1"/>
  <c r="Y10" i="16"/>
  <c r="Y398" i="16" s="1"/>
  <c r="L10" i="16"/>
  <c r="L398" i="16" s="1"/>
  <c r="K244" i="16"/>
  <c r="DX10" i="16"/>
  <c r="DX398" i="16" s="1"/>
  <c r="GB10" i="16"/>
  <c r="GB398" i="16" s="1"/>
  <c r="BO159" i="16"/>
  <c r="HT10" i="16"/>
  <c r="HT398" i="16" s="1"/>
  <c r="HL10" i="16"/>
  <c r="HL398" i="16" s="1"/>
  <c r="HD10" i="16"/>
  <c r="HD398" i="16" s="1"/>
  <c r="GV10" i="16"/>
  <c r="GV398" i="16" s="1"/>
  <c r="GN10" i="16"/>
  <c r="GF10" i="16"/>
  <c r="GF398" i="16" s="1"/>
  <c r="DU10" i="16"/>
  <c r="DU398" i="16" s="1"/>
  <c r="DN10" i="16"/>
  <c r="DH10" i="16"/>
  <c r="DH398" i="16" s="1"/>
  <c r="BD10" i="16"/>
  <c r="BD398" i="16" s="1"/>
  <c r="Q10" i="16"/>
  <c r="Q398" i="16" s="1"/>
  <c r="AH10" i="16"/>
  <c r="AB10" i="16"/>
  <c r="AB398" i="16" s="1"/>
  <c r="M10" i="16"/>
  <c r="M398" i="16" s="1"/>
  <c r="BM10" i="16"/>
  <c r="BM398" i="16" s="1"/>
  <c r="BO17" i="16"/>
  <c r="BE10" i="16"/>
  <c r="BE398" i="16" s="1"/>
  <c r="AF10" i="16"/>
  <c r="AF398" i="16" s="1"/>
  <c r="X10" i="16"/>
  <c r="X398" i="16" s="1"/>
  <c r="EM75" i="16"/>
  <c r="CI75" i="16"/>
  <c r="AI75" i="16"/>
  <c r="CE57" i="16"/>
  <c r="BO57" i="16"/>
  <c r="AD10" i="16"/>
  <c r="R10" i="16"/>
  <c r="K11" i="16"/>
  <c r="EH10" i="16"/>
  <c r="J10" i="16"/>
  <c r="AG10" i="16"/>
  <c r="AG398" i="16" s="1"/>
  <c r="I10" i="16"/>
  <c r="Z10" i="16"/>
  <c r="EM57" i="16"/>
  <c r="O57" i="16"/>
  <c r="AZ12" i="17"/>
  <c r="AZ397" i="17" s="1"/>
  <c r="BT392" i="17"/>
  <c r="BT383" i="17"/>
  <c r="BT374" i="17"/>
  <c r="BT361" i="17"/>
  <c r="BT352" i="17"/>
  <c r="BT344" i="17"/>
  <c r="BT333" i="17"/>
  <c r="BT323" i="17"/>
  <c r="BT315" i="17"/>
  <c r="BT306" i="17"/>
  <c r="BT296" i="17"/>
  <c r="BT286" i="17"/>
  <c r="BT276" i="17"/>
  <c r="BT269" i="17"/>
  <c r="BT255" i="17"/>
  <c r="BT242" i="17"/>
  <c r="BT230" i="17"/>
  <c r="BT223" i="17"/>
  <c r="BT215" i="17"/>
  <c r="BT203" i="17"/>
  <c r="BT199" i="17"/>
  <c r="BT186" i="17"/>
  <c r="BT174" i="17"/>
  <c r="BT162" i="17"/>
  <c r="BT151" i="17"/>
  <c r="BT139" i="17"/>
  <c r="BT125" i="17"/>
  <c r="BT116" i="17"/>
  <c r="BT104" i="17"/>
  <c r="BT99" i="17"/>
  <c r="BT83" i="17"/>
  <c r="BT77" i="17"/>
  <c r="BT60" i="17"/>
  <c r="BT56" i="17"/>
  <c r="BT42" i="17"/>
  <c r="BT28" i="17"/>
  <c r="BT19" i="17"/>
  <c r="BT15" i="17"/>
  <c r="BT14" i="17"/>
  <c r="BT13" i="17"/>
  <c r="BT12" i="17"/>
  <c r="BT397" i="17" s="1"/>
  <c r="BH392" i="17"/>
  <c r="BH390"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2" i="17" s="1"/>
  <c r="BH397" i="17" s="1"/>
  <c r="BH14" i="17"/>
  <c r="BH13" i="17"/>
  <c r="BK390" i="17"/>
  <c r="BJ390" i="17"/>
  <c r="BI390" i="17"/>
  <c r="B235" i="18" l="1"/>
  <c r="B10" i="16"/>
  <c r="H398" i="16"/>
  <c r="I398" i="16"/>
  <c r="D10" i="16"/>
  <c r="C10" i="16"/>
  <c r="F10" i="16"/>
  <c r="EN398" i="16"/>
  <c r="EO398" i="16"/>
  <c r="CN398" i="16"/>
  <c r="BJ398" i="16"/>
  <c r="BK10" i="16"/>
  <c r="AS398" i="16"/>
  <c r="AU398" i="16" s="1"/>
  <c r="AU10" i="16"/>
  <c r="BI398" i="16"/>
  <c r="K10" i="16"/>
  <c r="J398" i="16"/>
  <c r="AA10" i="16"/>
  <c r="Z398" i="16"/>
  <c r="AA398" i="16" s="1"/>
  <c r="AI10" i="16"/>
  <c r="AH398" i="16"/>
  <c r="AI398" i="16" s="1"/>
  <c r="AQ10" i="16"/>
  <c r="AQ398" i="16" s="1"/>
  <c r="AP398" i="16"/>
  <c r="BG10" i="16"/>
  <c r="BG398" i="16" s="1"/>
  <c r="BF398" i="16"/>
  <c r="CE10" i="16"/>
  <c r="CD398" i="16"/>
  <c r="CE398" i="16" s="1"/>
  <c r="EQ10" i="16"/>
  <c r="EQ398" i="16" s="1"/>
  <c r="EP398" i="16"/>
  <c r="IA10" i="16"/>
  <c r="HZ398" i="16"/>
  <c r="IA398" i="16" s="1"/>
  <c r="EU10" i="16"/>
  <c r="EU398" i="16" s="1"/>
  <c r="ET398" i="16"/>
  <c r="CQ10" i="16"/>
  <c r="CP398" i="16"/>
  <c r="CQ398" i="16" s="1"/>
  <c r="BO10" i="16"/>
  <c r="BN398" i="16"/>
  <c r="BO398" i="16" s="1"/>
  <c r="DG10" i="16"/>
  <c r="DF398" i="16"/>
  <c r="DG398" i="16" s="1"/>
  <c r="GM10" i="16"/>
  <c r="GL398" i="16"/>
  <c r="GM398" i="16" s="1"/>
  <c r="GA10" i="16"/>
  <c r="FZ398" i="16"/>
  <c r="GA398" i="16" s="1"/>
  <c r="EA10" i="16"/>
  <c r="EA398" i="16" s="1"/>
  <c r="DZ398" i="16"/>
  <c r="CM10" i="16"/>
  <c r="CL398" i="16"/>
  <c r="CM398" i="16" s="1"/>
  <c r="CU10" i="16"/>
  <c r="CT398" i="16"/>
  <c r="CU398" i="16" s="1"/>
  <c r="FO10" i="16"/>
  <c r="FN398" i="16"/>
  <c r="FO398" i="16" s="1"/>
  <c r="HK398" i="16"/>
  <c r="GE10" i="16"/>
  <c r="GD398" i="16"/>
  <c r="GE398" i="16" s="1"/>
  <c r="AY10" i="16"/>
  <c r="AX398" i="16"/>
  <c r="AY398" i="16" s="1"/>
  <c r="GY10" i="16"/>
  <c r="GX398" i="16"/>
  <c r="GY398" i="16" s="1"/>
  <c r="EM10" i="16"/>
  <c r="EL398" i="16"/>
  <c r="EM398" i="16" s="1"/>
  <c r="DC10" i="16"/>
  <c r="DC398" i="16" s="1"/>
  <c r="DB398" i="16"/>
  <c r="GQ10" i="16"/>
  <c r="GP398" i="16"/>
  <c r="GQ398" i="16" s="1"/>
  <c r="BC10" i="16"/>
  <c r="BB398" i="16"/>
  <c r="BC398" i="16" s="1"/>
  <c r="FC10" i="16"/>
  <c r="FB398" i="16"/>
  <c r="FC398" i="16" s="1"/>
  <c r="S10" i="16"/>
  <c r="S398" i="16" s="1"/>
  <c r="R398" i="16"/>
  <c r="DO10" i="16"/>
  <c r="DN398" i="16"/>
  <c r="DO398" i="16" s="1"/>
  <c r="GU10" i="16"/>
  <c r="GT398" i="16"/>
  <c r="GU398" i="16" s="1"/>
  <c r="DW10" i="16"/>
  <c r="DW398" i="16" s="1"/>
  <c r="DV398" i="16"/>
  <c r="HW10" i="16"/>
  <c r="HV398" i="16"/>
  <c r="HW398" i="16" s="1"/>
  <c r="CI10" i="16"/>
  <c r="CH398" i="16"/>
  <c r="CI398" i="16" s="1"/>
  <c r="DK10" i="16"/>
  <c r="DJ398" i="16"/>
  <c r="DK398" i="16" s="1"/>
  <c r="HC398" i="16"/>
  <c r="EI10" i="16"/>
  <c r="EH398" i="16"/>
  <c r="EI398" i="16" s="1"/>
  <c r="BS10" i="16"/>
  <c r="BR398" i="16"/>
  <c r="BS398" i="16" s="1"/>
  <c r="AE10" i="16"/>
  <c r="AD398" i="16"/>
  <c r="AE398" i="16" s="1"/>
  <c r="HG10" i="16"/>
  <c r="HF398" i="16"/>
  <c r="FW398" i="16"/>
  <c r="O10" i="16"/>
  <c r="N398" i="16"/>
  <c r="O398" i="16" s="1"/>
  <c r="BW10" i="16"/>
  <c r="BV398" i="16"/>
  <c r="BW398" i="16" s="1"/>
  <c r="CY10" i="16"/>
  <c r="CX398" i="16"/>
  <c r="CY398" i="16" s="1"/>
  <c r="W10" i="16"/>
  <c r="W398" i="16" s="1"/>
  <c r="V398" i="16"/>
  <c r="DS10" i="16"/>
  <c r="DR398" i="16"/>
  <c r="DS398" i="16" s="1"/>
  <c r="HO398" i="16"/>
  <c r="BP392"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2" i="17" s="1"/>
  <c r="BP397" i="17" s="1"/>
  <c r="BP14" i="17"/>
  <c r="BP13" i="17"/>
  <c r="BR390" i="17"/>
  <c r="BS390" i="17" s="1"/>
  <c r="BQ390" i="17"/>
  <c r="BX392" i="17"/>
  <c r="BX383" i="17"/>
  <c r="BX56" i="17"/>
  <c r="BX12" i="17" s="1"/>
  <c r="BX397" i="17" s="1"/>
  <c r="BX14" i="17"/>
  <c r="BX13" i="17"/>
  <c r="BD392" i="17"/>
  <c r="BD383" i="17"/>
  <c r="BD374" i="17"/>
  <c r="BD361" i="17"/>
  <c r="BD352" i="17"/>
  <c r="BD344" i="17"/>
  <c r="BD333" i="17"/>
  <c r="BD323" i="17"/>
  <c r="BD315" i="17"/>
  <c r="BD306" i="17"/>
  <c r="BD296" i="17"/>
  <c r="BD286" i="17"/>
  <c r="BD276" i="17"/>
  <c r="BD269" i="17"/>
  <c r="BD255" i="17"/>
  <c r="BD242" i="17"/>
  <c r="BD230" i="17"/>
  <c r="BD223" i="17"/>
  <c r="BD215" i="17"/>
  <c r="BD203" i="17"/>
  <c r="BD199" i="17"/>
  <c r="BD186" i="17"/>
  <c r="BD174" i="17"/>
  <c r="BD162" i="17"/>
  <c r="BD151" i="17"/>
  <c r="BD139" i="17"/>
  <c r="BD125" i="17"/>
  <c r="BD116" i="17"/>
  <c r="BD104" i="17"/>
  <c r="BD99" i="17"/>
  <c r="BD83" i="17"/>
  <c r="BD77" i="17"/>
  <c r="BD60" i="17"/>
  <c r="BD56" i="17"/>
  <c r="BD12" i="17" s="1"/>
  <c r="BD397" i="17" s="1"/>
  <c r="BD42" i="17"/>
  <c r="BD28" i="17"/>
  <c r="BD19" i="17"/>
  <c r="BD15" i="17"/>
  <c r="BD14" i="17"/>
  <c r="BD13" i="17"/>
  <c r="AV392"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2" i="17" s="1"/>
  <c r="AV397" i="17" s="1"/>
  <c r="AV14" i="17"/>
  <c r="AV13" i="17"/>
  <c r="AX390" i="17"/>
  <c r="AW390" i="17"/>
  <c r="AR392" i="17"/>
  <c r="AR390"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2" i="17" s="1"/>
  <c r="AR397" i="17" s="1"/>
  <c r="AR14" i="17"/>
  <c r="AR13" i="17"/>
  <c r="AT390" i="17"/>
  <c r="AS390" i="17"/>
  <c r="AN392"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4" i="17"/>
  <c r="AN13" i="17"/>
  <c r="AN12" i="17"/>
  <c r="AN397" i="17" s="1"/>
  <c r="AJ392"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2" i="17" s="1"/>
  <c r="AJ397" i="17" s="1"/>
  <c r="AJ14" i="17"/>
  <c r="AJ13" i="17"/>
  <c r="AL390" i="17"/>
  <c r="AM390" i="17" s="1"/>
  <c r="AK390" i="17"/>
  <c r="AF392"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2" i="17" s="1"/>
  <c r="AF397" i="17" s="1"/>
  <c r="AF14" i="17"/>
  <c r="AF13" i="17"/>
  <c r="AH390" i="17"/>
  <c r="AI390" i="17" s="1"/>
  <c r="AG390" i="17"/>
  <c r="T392"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2" i="17" s="1"/>
  <c r="T397" i="17" s="1"/>
  <c r="T14" i="17"/>
  <c r="T13" i="17"/>
  <c r="V390" i="17"/>
  <c r="W390" i="17" s="1"/>
  <c r="U390" i="17"/>
  <c r="L392"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2" i="17" s="1"/>
  <c r="L397" i="17" s="1"/>
  <c r="L14" i="17"/>
  <c r="L13" i="17"/>
  <c r="N390" i="17"/>
  <c r="O390" i="17" s="1"/>
  <c r="M390" i="17"/>
  <c r="P392" i="17"/>
  <c r="P390" i="17"/>
  <c r="P383" i="17"/>
  <c r="P374" i="17"/>
  <c r="P361" i="17"/>
  <c r="P352" i="17"/>
  <c r="P344" i="17"/>
  <c r="P333" i="17"/>
  <c r="P323" i="17"/>
  <c r="P315" i="17"/>
  <c r="P306" i="17"/>
  <c r="P296" i="17"/>
  <c r="P28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2" i="17" s="1"/>
  <c r="P397" i="17" s="1"/>
  <c r="P14" i="17"/>
  <c r="P13" i="17"/>
  <c r="R390" i="17"/>
  <c r="S390" i="17" s="1"/>
  <c r="Q390" i="17"/>
  <c r="AB392"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51" i="17"/>
  <c r="AB139" i="17"/>
  <c r="AB125" i="17"/>
  <c r="AB116" i="17"/>
  <c r="AB104" i="17"/>
  <c r="AB99" i="17"/>
  <c r="AB83" i="17"/>
  <c r="AB77" i="17"/>
  <c r="AB60" i="17"/>
  <c r="AB56" i="17"/>
  <c r="AB42" i="17"/>
  <c r="AB28" i="17"/>
  <c r="AB19" i="17"/>
  <c r="AB15" i="17"/>
  <c r="AB12" i="17" s="1"/>
  <c r="AB397" i="17" s="1"/>
  <c r="AB14" i="17"/>
  <c r="AB13" i="17"/>
  <c r="AD390" i="17"/>
  <c r="AC390" i="17"/>
  <c r="H392"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2" i="17" s="1"/>
  <c r="H397" i="17" s="1"/>
  <c r="H14" i="17"/>
  <c r="H13" i="17"/>
  <c r="J390" i="17"/>
  <c r="I390" i="17"/>
  <c r="CB392" i="17"/>
  <c r="CB390" i="17"/>
  <c r="CB383" i="17"/>
  <c r="CB374" i="17"/>
  <c r="CB361" i="17"/>
  <c r="CB352" i="17"/>
  <c r="CB344" i="17"/>
  <c r="CB333" i="17"/>
  <c r="CB323" i="17"/>
  <c r="CB315" i="17"/>
  <c r="CB306" i="17"/>
  <c r="CB296" i="17"/>
  <c r="CB286" i="17"/>
  <c r="CB276" i="17"/>
  <c r="CB269" i="17"/>
  <c r="CB255" i="17"/>
  <c r="CB242" i="17"/>
  <c r="CB230" i="17"/>
  <c r="CB223" i="17"/>
  <c r="CB215" i="17"/>
  <c r="CB203" i="17"/>
  <c r="CB199" i="17"/>
  <c r="CB186" i="17"/>
  <c r="CB174" i="17"/>
  <c r="CB162" i="17"/>
  <c r="CB151" i="17"/>
  <c r="CB139" i="17"/>
  <c r="CB125" i="17"/>
  <c r="CB116" i="17"/>
  <c r="CB104" i="17"/>
  <c r="CB99" i="17"/>
  <c r="CB83" i="17"/>
  <c r="CB77" i="17"/>
  <c r="CB60" i="17"/>
  <c r="CB56" i="17"/>
  <c r="CB42" i="17"/>
  <c r="CB28" i="17"/>
  <c r="CB19" i="17"/>
  <c r="CB15" i="17"/>
  <c r="CB12" i="17" s="1"/>
  <c r="CB397" i="17" s="1"/>
  <c r="CB14" i="17"/>
  <c r="CB13" i="17"/>
  <c r="CD390" i="17"/>
  <c r="CC390" i="17"/>
  <c r="CE200" i="17"/>
  <c r="CE126" i="17"/>
  <c r="CE117" i="17"/>
  <c r="X392"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2" i="17" s="1"/>
  <c r="X397" i="17" s="1"/>
  <c r="X14" i="17"/>
  <c r="X13" i="17"/>
  <c r="Z390" i="17"/>
  <c r="AA390" i="17" s="1"/>
  <c r="Y390" i="17"/>
  <c r="AY390" i="17" l="1"/>
  <c r="F398" i="16"/>
  <c r="B398" i="16"/>
  <c r="HG398" i="16"/>
  <c r="H65" i="13"/>
  <c r="AU390" i="17"/>
  <c r="AE390" i="17"/>
  <c r="K390" i="17"/>
  <c r="BK398" i="16"/>
  <c r="K398" i="16"/>
  <c r="G13" i="16"/>
  <c r="G14" i="16"/>
  <c r="G15" i="16"/>
  <c r="G16" i="16"/>
  <c r="G17" i="16"/>
  <c r="G18" i="16"/>
  <c r="G19" i="16"/>
  <c r="G20" i="16"/>
  <c r="G21" i="16"/>
  <c r="G22" i="16"/>
  <c r="G23" i="16"/>
  <c r="G24" i="16"/>
  <c r="G25" i="16"/>
  <c r="G26" i="16"/>
  <c r="G27" i="16"/>
  <c r="G28" i="16"/>
  <c r="G29" i="16"/>
  <c r="G31" i="16"/>
  <c r="G32" i="16"/>
  <c r="G33" i="16"/>
  <c r="G34" i="16"/>
  <c r="G35" i="16"/>
  <c r="G40" i="16"/>
  <c r="G41" i="16"/>
  <c r="G42" i="16"/>
  <c r="G43" i="16"/>
  <c r="G44" i="16"/>
  <c r="G45" i="16"/>
  <c r="G46" i="16"/>
  <c r="G48" i="16"/>
  <c r="G49" i="16"/>
  <c r="G50" i="16"/>
  <c r="G51" i="16"/>
  <c r="G52" i="16"/>
  <c r="G53" i="16"/>
  <c r="G54" i="16"/>
  <c r="G55" i="16"/>
  <c r="G56" i="16"/>
  <c r="G57" i="16"/>
  <c r="G58" i="16"/>
  <c r="G59" i="16"/>
  <c r="G60" i="16"/>
  <c r="G61" i="16"/>
  <c r="G62" i="16"/>
  <c r="G63" i="16"/>
  <c r="G64" i="16"/>
  <c r="G65" i="16"/>
  <c r="G66" i="16"/>
  <c r="G68" i="16"/>
  <c r="G69" i="16"/>
  <c r="G70" i="16"/>
  <c r="G71" i="16"/>
  <c r="G72" i="16"/>
  <c r="G73" i="16"/>
  <c r="G74" i="16"/>
  <c r="G75" i="16"/>
  <c r="G76" i="16"/>
  <c r="G77" i="16"/>
  <c r="G78" i="16"/>
  <c r="G79" i="16"/>
  <c r="G80" i="16"/>
  <c r="G81" i="16"/>
  <c r="G82" i="16"/>
  <c r="G83" i="16"/>
  <c r="G84" i="16"/>
  <c r="G85" i="16"/>
  <c r="G86" i="16"/>
  <c r="G87" i="16"/>
  <c r="G88" i="16"/>
  <c r="G89" i="16"/>
  <c r="G90" i="16"/>
  <c r="G91" i="16"/>
  <c r="G92" i="16"/>
  <c r="G94" i="16"/>
  <c r="G95" i="16"/>
  <c r="G96" i="16"/>
  <c r="G97" i="16"/>
  <c r="G98" i="16"/>
  <c r="G99" i="16"/>
  <c r="G100" i="16"/>
  <c r="G101" i="16"/>
  <c r="G102" i="16"/>
  <c r="G103" i="16"/>
  <c r="G104" i="16"/>
  <c r="G105" i="16"/>
  <c r="G106" i="16"/>
  <c r="G107" i="16"/>
  <c r="G108" i="16"/>
  <c r="G109" i="16"/>
  <c r="G110" i="16"/>
  <c r="G111" i="16"/>
  <c r="G112" i="16"/>
  <c r="G113" i="16"/>
  <c r="G114" i="16"/>
  <c r="G115" i="16"/>
  <c r="G116" i="16"/>
  <c r="G117" i="16"/>
  <c r="G118" i="16"/>
  <c r="G119" i="16"/>
  <c r="G120" i="16"/>
  <c r="G121" i="16"/>
  <c r="G122" i="16"/>
  <c r="G123" i="16"/>
  <c r="G124" i="16"/>
  <c r="G125" i="16"/>
  <c r="G126" i="16"/>
  <c r="G127" i="16"/>
  <c r="G128" i="16"/>
  <c r="G129" i="16"/>
  <c r="G130" i="16"/>
  <c r="G131" i="16"/>
  <c r="G132" i="16"/>
  <c r="G133" i="16"/>
  <c r="G134" i="16"/>
  <c r="G135" i="16"/>
  <c r="G136" i="16"/>
  <c r="G137" i="16"/>
  <c r="G138" i="16"/>
  <c r="G139" i="16"/>
  <c r="G140" i="16"/>
  <c r="G141" i="16"/>
  <c r="G142" i="16"/>
  <c r="G143" i="16"/>
  <c r="G144" i="16"/>
  <c r="G145" i="16"/>
  <c r="G146" i="16"/>
  <c r="G147" i="16"/>
  <c r="G148" i="16"/>
  <c r="G149" i="16"/>
  <c r="G150" i="16"/>
  <c r="G151" i="16"/>
  <c r="G152" i="16"/>
  <c r="G153" i="16"/>
  <c r="G154" i="16"/>
  <c r="G155" i="16"/>
  <c r="G156" i="16"/>
  <c r="G157" i="16"/>
  <c r="G158" i="16"/>
  <c r="G159" i="16"/>
  <c r="G160" i="16"/>
  <c r="G161" i="16"/>
  <c r="G162" i="16"/>
  <c r="G163" i="16"/>
  <c r="G164" i="16"/>
  <c r="G165" i="16"/>
  <c r="G166" i="16"/>
  <c r="G167" i="16"/>
  <c r="G168" i="16"/>
  <c r="G169" i="16"/>
  <c r="G170" i="16"/>
  <c r="G171" i="16"/>
  <c r="G172" i="16"/>
  <c r="G173" i="16"/>
  <c r="G174" i="16"/>
  <c r="G175" i="16"/>
  <c r="G176" i="16"/>
  <c r="G177" i="16"/>
  <c r="G179" i="16"/>
  <c r="G180" i="16"/>
  <c r="G181" i="16"/>
  <c r="G182" i="16"/>
  <c r="G183" i="16"/>
  <c r="G184" i="16"/>
  <c r="G185" i="16"/>
  <c r="G186" i="16"/>
  <c r="G187" i="16"/>
  <c r="G188" i="16"/>
  <c r="G189" i="16"/>
  <c r="G190" i="16"/>
  <c r="G191" i="16"/>
  <c r="G192" i="16"/>
  <c r="G193" i="16"/>
  <c r="G194" i="16"/>
  <c r="G195" i="16"/>
  <c r="G196" i="16"/>
  <c r="G197" i="16"/>
  <c r="G198" i="16"/>
  <c r="G199" i="16"/>
  <c r="G200" i="16"/>
  <c r="G201" i="16"/>
  <c r="G202" i="16"/>
  <c r="G203" i="16"/>
  <c r="G204" i="16"/>
  <c r="G205" i="16"/>
  <c r="G206" i="16"/>
  <c r="G207" i="16"/>
  <c r="G208" i="16"/>
  <c r="G209" i="16"/>
  <c r="G210" i="16"/>
  <c r="G211" i="16"/>
  <c r="G212" i="16"/>
  <c r="G213" i="16"/>
  <c r="G214" i="16"/>
  <c r="G215" i="16"/>
  <c r="G216" i="16"/>
  <c r="G217" i="16"/>
  <c r="G218" i="16"/>
  <c r="G219" i="16"/>
  <c r="G220" i="16"/>
  <c r="G221" i="16"/>
  <c r="G222" i="16"/>
  <c r="G223" i="16"/>
  <c r="G224" i="16"/>
  <c r="G225" i="16"/>
  <c r="G226" i="16"/>
  <c r="G229" i="16"/>
  <c r="G230" i="16"/>
  <c r="G231" i="16"/>
  <c r="G232" i="16"/>
  <c r="G233" i="16"/>
  <c r="G234" i="16"/>
  <c r="G236" i="16"/>
  <c r="G238" i="16"/>
  <c r="G239" i="16"/>
  <c r="G240" i="16"/>
  <c r="G241" i="16"/>
  <c r="G242" i="16"/>
  <c r="G243" i="16"/>
  <c r="G244" i="16"/>
  <c r="G245" i="16"/>
  <c r="G246" i="16"/>
  <c r="G247" i="16"/>
  <c r="G248" i="16"/>
  <c r="G249" i="16"/>
  <c r="G250" i="16"/>
  <c r="G251" i="16"/>
  <c r="G252" i="16"/>
  <c r="G253" i="16"/>
  <c r="G254" i="16"/>
  <c r="G255" i="16"/>
  <c r="G256" i="16"/>
  <c r="G257" i="16"/>
  <c r="G258" i="16"/>
  <c r="G259" i="16"/>
  <c r="G260" i="16"/>
  <c r="G261" i="16"/>
  <c r="G262" i="16"/>
  <c r="G263" i="16"/>
  <c r="G264" i="16"/>
  <c r="G265" i="16"/>
  <c r="G266" i="16"/>
  <c r="G267" i="16"/>
  <c r="G268" i="16"/>
  <c r="G269" i="16"/>
  <c r="G270" i="16"/>
  <c r="G271" i="16"/>
  <c r="G272" i="16"/>
  <c r="G273" i="16"/>
  <c r="G274" i="16"/>
  <c r="G275" i="16"/>
  <c r="G276" i="16"/>
  <c r="G277" i="16"/>
  <c r="G278" i="16"/>
  <c r="G279" i="16"/>
  <c r="G280" i="16"/>
  <c r="G281" i="16"/>
  <c r="G283" i="16"/>
  <c r="G284" i="16"/>
  <c r="G285" i="16"/>
  <c r="G286" i="16"/>
  <c r="G288" i="16"/>
  <c r="G289" i="16"/>
  <c r="G290" i="16"/>
  <c r="G291" i="16"/>
  <c r="G292" i="16"/>
  <c r="G293" i="16"/>
  <c r="G294" i="16"/>
  <c r="G295" i="16"/>
  <c r="G296" i="16"/>
  <c r="G297" i="16"/>
  <c r="G298" i="16"/>
  <c r="G299" i="16"/>
  <c r="G300" i="16"/>
  <c r="G301" i="16"/>
  <c r="G302" i="16"/>
  <c r="G303" i="16"/>
  <c r="G304" i="16"/>
  <c r="G305" i="16"/>
  <c r="G306" i="16"/>
  <c r="G307" i="16"/>
  <c r="G308" i="16"/>
  <c r="G309" i="16"/>
  <c r="G310" i="16"/>
  <c r="G311" i="16"/>
  <c r="G313" i="16"/>
  <c r="G314" i="16"/>
  <c r="G315" i="16"/>
  <c r="G316" i="16"/>
  <c r="G317" i="16"/>
  <c r="G318" i="16"/>
  <c r="G319" i="16"/>
  <c r="G320" i="16"/>
  <c r="G321" i="16"/>
  <c r="G322" i="16"/>
  <c r="G323" i="16"/>
  <c r="G324" i="16"/>
  <c r="G325" i="16"/>
  <c r="G326" i="16"/>
  <c r="G327" i="16"/>
  <c r="G328" i="16"/>
  <c r="G329" i="16"/>
  <c r="G330" i="16"/>
  <c r="G331" i="16"/>
  <c r="G332" i="16"/>
  <c r="G333" i="16"/>
  <c r="G334" i="16"/>
  <c r="G335" i="16"/>
  <c r="G336" i="16"/>
  <c r="G337" i="16"/>
  <c r="G338" i="16"/>
  <c r="G339" i="16"/>
  <c r="G340" i="16"/>
  <c r="G341" i="16"/>
  <c r="G343" i="16"/>
  <c r="G345" i="16"/>
  <c r="G346" i="16"/>
  <c r="G347" i="16"/>
  <c r="G348" i="16"/>
  <c r="G349" i="16"/>
  <c r="G350" i="16"/>
  <c r="G351" i="16"/>
  <c r="G353" i="16"/>
  <c r="G354" i="16"/>
  <c r="G355" i="16"/>
  <c r="G356" i="16"/>
  <c r="G358" i="16"/>
  <c r="G359" i="16"/>
  <c r="G360" i="16"/>
  <c r="G361" i="16"/>
  <c r="G362" i="16"/>
  <c r="G363" i="16"/>
  <c r="G365" i="16"/>
  <c r="G366" i="16"/>
  <c r="G367" i="16"/>
  <c r="G368" i="16"/>
  <c r="G370" i="16"/>
  <c r="G372" i="16"/>
  <c r="G373" i="16"/>
  <c r="G374" i="16"/>
  <c r="G375" i="16"/>
  <c r="G376" i="16"/>
  <c r="G377" i="16"/>
  <c r="G378" i="16"/>
  <c r="G379" i="16"/>
  <c r="G380" i="16"/>
  <c r="G381" i="16"/>
  <c r="G382" i="16"/>
  <c r="G383" i="16"/>
  <c r="G384" i="16"/>
  <c r="G385" i="16"/>
  <c r="G386" i="16"/>
  <c r="G387" i="16"/>
  <c r="G388" i="16"/>
  <c r="G389" i="16"/>
  <c r="G390" i="16"/>
  <c r="G391" i="16"/>
  <c r="G392" i="16"/>
  <c r="G393" i="16"/>
  <c r="G394" i="16"/>
  <c r="G395" i="16"/>
  <c r="G396" i="16"/>
  <c r="G397" i="16"/>
  <c r="G11" i="16"/>
  <c r="G12" i="16"/>
  <c r="G10" i="16"/>
  <c r="G398" i="16" l="1"/>
  <c r="D43" i="13"/>
  <c r="D61" i="13"/>
  <c r="D70" i="13" l="1"/>
  <c r="H64" i="13"/>
  <c r="D42" i="13"/>
  <c r="F67" i="13"/>
  <c r="F68" i="13"/>
  <c r="F63" i="13"/>
  <c r="H63" i="13"/>
  <c r="F66" i="13"/>
  <c r="H69" i="13"/>
  <c r="D64" i="13"/>
  <c r="D67" i="13"/>
  <c r="D68" i="13"/>
  <c r="D65" i="13"/>
  <c r="D69" i="13"/>
  <c r="F42" i="13"/>
  <c r="D66" i="13"/>
  <c r="E63" i="13" l="1"/>
  <c r="I63" i="13" s="1"/>
  <c r="E42" i="13"/>
  <c r="E67" i="13"/>
  <c r="E68" i="13"/>
  <c r="E66" i="13"/>
  <c r="H70" i="13"/>
  <c r="H67" i="13"/>
  <c r="D63" i="13"/>
  <c r="F69" i="13"/>
  <c r="E69" i="13"/>
  <c r="I69" i="13" s="1"/>
  <c r="F70" i="13"/>
  <c r="E70" i="13"/>
  <c r="I70" i="13" s="1"/>
  <c r="H42" i="13"/>
  <c r="E65" i="13"/>
  <c r="I65" i="13" s="1"/>
  <c r="F65" i="13"/>
  <c r="F64" i="13"/>
  <c r="E64" i="13"/>
  <c r="I64" i="13" s="1"/>
  <c r="H66" i="13"/>
  <c r="H68" i="13"/>
  <c r="H61" i="13"/>
  <c r="F61" i="13"/>
  <c r="E61" i="13"/>
  <c r="I42" i="13" l="1"/>
  <c r="I68" i="13"/>
  <c r="I67" i="13"/>
  <c r="D58" i="13"/>
  <c r="I66" i="13"/>
  <c r="D62" i="13"/>
  <c r="H58" i="13"/>
  <c r="F49" i="13"/>
  <c r="I61" i="13"/>
  <c r="H62" i="13"/>
  <c r="D49" i="13"/>
  <c r="E49" i="13" l="1"/>
  <c r="E62" i="13"/>
  <c r="I62" i="13" s="1"/>
  <c r="F62" i="13"/>
  <c r="H49" i="13"/>
  <c r="F58" i="13"/>
  <c r="E58" i="13"/>
  <c r="I58" i="13" s="1"/>
  <c r="L401" i="14"/>
  <c r="P88" i="15"/>
  <c r="P86" i="15"/>
  <c r="P84" i="15"/>
  <c r="P82" i="15"/>
  <c r="P80" i="15"/>
  <c r="P69" i="15"/>
  <c r="P67" i="15"/>
  <c r="P64" i="15"/>
  <c r="P62" i="15"/>
  <c r="P52" i="15"/>
  <c r="P50" i="15"/>
  <c r="P44" i="15"/>
  <c r="P42" i="15"/>
  <c r="P40" i="15"/>
  <c r="P38" i="15"/>
  <c r="P36" i="15"/>
  <c r="P30" i="15"/>
  <c r="P28" i="15"/>
  <c r="P23" i="15"/>
  <c r="P21" i="15"/>
  <c r="P18" i="15"/>
  <c r="P16" i="15"/>
  <c r="P13" i="15"/>
  <c r="P94" i="15"/>
  <c r="R94" i="15"/>
  <c r="Q94" i="15"/>
  <c r="S70" i="15"/>
  <c r="M90" i="15"/>
  <c r="M88" i="15"/>
  <c r="M86" i="15"/>
  <c r="M84" i="15"/>
  <c r="M82" i="15"/>
  <c r="M80" i="15"/>
  <c r="M77" i="15"/>
  <c r="M75" i="15"/>
  <c r="M73" i="15"/>
  <c r="M71" i="15"/>
  <c r="M69" i="15"/>
  <c r="M67" i="15"/>
  <c r="M64" i="15"/>
  <c r="M62" i="15"/>
  <c r="M60" i="15"/>
  <c r="M58" i="15"/>
  <c r="M56" i="15"/>
  <c r="M54" i="15"/>
  <c r="M52" i="15"/>
  <c r="M50" i="15"/>
  <c r="M48" i="15"/>
  <c r="M46" i="15"/>
  <c r="M44" i="15"/>
  <c r="M42" i="15"/>
  <c r="M40" i="15"/>
  <c r="M38" i="15"/>
  <c r="M36" i="15"/>
  <c r="M34" i="15"/>
  <c r="M32" i="15"/>
  <c r="M30" i="15"/>
  <c r="M28" i="15"/>
  <c r="M25" i="15"/>
  <c r="M23" i="15"/>
  <c r="M21" i="15"/>
  <c r="M18" i="15"/>
  <c r="M16" i="15"/>
  <c r="M13" i="15"/>
  <c r="M94" i="15"/>
  <c r="N94" i="15"/>
  <c r="L94" i="15"/>
  <c r="I49" i="13" l="1"/>
  <c r="O94" i="15"/>
  <c r="AD280" i="14" l="1"/>
  <c r="AD218" i="14"/>
  <c r="AA218" i="14"/>
  <c r="AA280" i="14"/>
  <c r="AB218" i="14" l="1"/>
  <c r="AB280" i="14"/>
  <c r="AC218" i="14"/>
  <c r="AC280" i="14"/>
  <c r="GQ167" i="18" l="1"/>
  <c r="GQ145" i="18"/>
  <c r="GQ105" i="18"/>
  <c r="GQ140" i="18"/>
  <c r="GQ76" i="18"/>
  <c r="GQ70" i="18"/>
  <c r="GQ231" i="18"/>
  <c r="GP230" i="18"/>
  <c r="GO230" i="18"/>
  <c r="GQ222" i="18"/>
  <c r="GP221" i="18"/>
  <c r="GO221" i="18"/>
  <c r="GP216" i="18"/>
  <c r="GO216" i="18"/>
  <c r="GP208" i="18"/>
  <c r="GO208" i="18"/>
  <c r="GP203" i="18"/>
  <c r="GO203" i="18"/>
  <c r="GP199" i="18"/>
  <c r="GO199" i="18"/>
  <c r="GP193" i="18"/>
  <c r="GP185" i="18"/>
  <c r="GO185" i="18"/>
  <c r="GP181" i="18"/>
  <c r="GO181" i="18"/>
  <c r="GP172" i="18"/>
  <c r="GO172" i="18"/>
  <c r="GP166" i="18"/>
  <c r="GO166" i="18"/>
  <c r="GP162" i="18"/>
  <c r="GO162" i="18"/>
  <c r="GP158" i="18"/>
  <c r="GO158" i="18"/>
  <c r="GP144" i="18"/>
  <c r="GO144" i="18"/>
  <c r="GP139" i="18"/>
  <c r="GO139" i="18"/>
  <c r="GP132" i="18"/>
  <c r="GP128" i="18"/>
  <c r="GQ128" i="18" s="1"/>
  <c r="GP120" i="18"/>
  <c r="GO120" i="18"/>
  <c r="GP111" i="18"/>
  <c r="GO111" i="18"/>
  <c r="GP107" i="18"/>
  <c r="GO107" i="18"/>
  <c r="GP104" i="18"/>
  <c r="GO104" i="18"/>
  <c r="GP99" i="18"/>
  <c r="GP92" i="18"/>
  <c r="GQ92" i="18" s="1"/>
  <c r="GP87" i="18"/>
  <c r="GO87" i="18"/>
  <c r="GP80" i="18"/>
  <c r="GO80" i="18"/>
  <c r="GP75" i="18"/>
  <c r="GO75" i="18"/>
  <c r="GP69" i="18"/>
  <c r="GO69" i="18"/>
  <c r="GP64" i="18"/>
  <c r="GO64" i="18"/>
  <c r="GP59" i="18"/>
  <c r="GO59" i="18"/>
  <c r="GP52" i="18"/>
  <c r="GO52" i="18"/>
  <c r="GP47" i="18"/>
  <c r="GO47" i="18"/>
  <c r="GP38" i="18"/>
  <c r="GQ38" i="18" s="1"/>
  <c r="GO38" i="18"/>
  <c r="GP33" i="18"/>
  <c r="GO33" i="18"/>
  <c r="GP24" i="18"/>
  <c r="GO24" i="18"/>
  <c r="GP19" i="18"/>
  <c r="GO19" i="18"/>
  <c r="GP16" i="18"/>
  <c r="GO16" i="18"/>
  <c r="GQ14" i="18"/>
  <c r="GP13" i="18"/>
  <c r="GO13" i="18"/>
  <c r="GP12" i="18"/>
  <c r="GO12" i="18"/>
  <c r="GP11" i="18"/>
  <c r="GO11" i="18"/>
  <c r="GL230" i="18"/>
  <c r="GK230" i="18"/>
  <c r="GL221" i="18"/>
  <c r="GK221" i="18"/>
  <c r="GL59" i="18"/>
  <c r="GK59" i="18"/>
  <c r="GL52" i="18"/>
  <c r="GK52" i="18"/>
  <c r="GL47" i="18"/>
  <c r="GK47" i="18"/>
  <c r="GL38" i="18"/>
  <c r="GK38" i="18"/>
  <c r="GL33" i="18"/>
  <c r="GK33" i="18"/>
  <c r="GL24" i="18"/>
  <c r="GK24" i="18"/>
  <c r="GL19" i="18"/>
  <c r="GK19" i="18"/>
  <c r="GL16" i="18"/>
  <c r="GK16" i="18"/>
  <c r="GM14" i="18"/>
  <c r="GL13" i="18"/>
  <c r="GK13" i="18"/>
  <c r="GL12" i="18"/>
  <c r="GK12" i="18"/>
  <c r="GL11" i="18"/>
  <c r="GK11" i="18"/>
  <c r="GI48" i="18"/>
  <c r="GI53" i="18"/>
  <c r="GI60" i="18"/>
  <c r="GI65" i="18"/>
  <c r="GI70" i="18"/>
  <c r="GI76" i="18"/>
  <c r="GI81" i="18"/>
  <c r="GI88" i="18"/>
  <c r="GI93" i="18"/>
  <c r="GI100" i="18"/>
  <c r="GI105" i="18"/>
  <c r="GI108" i="18"/>
  <c r="GI112" i="18"/>
  <c r="GI121" i="18"/>
  <c r="GI129" i="18"/>
  <c r="GI133" i="18"/>
  <c r="GI140" i="18"/>
  <c r="GI145" i="18"/>
  <c r="GI159" i="18"/>
  <c r="GI163" i="18"/>
  <c r="GI167" i="18"/>
  <c r="GI173" i="18"/>
  <c r="GI182" i="18"/>
  <c r="GI186" i="18"/>
  <c r="GI189" i="18"/>
  <c r="GI194" i="18"/>
  <c r="GI200" i="18"/>
  <c r="GI204" i="18"/>
  <c r="GI209" i="18"/>
  <c r="GI217" i="18"/>
  <c r="GI222" i="18"/>
  <c r="GI231" i="18"/>
  <c r="GI229" i="18"/>
  <c r="GI232" i="18"/>
  <c r="GI233" i="18"/>
  <c r="GI25" i="18"/>
  <c r="GI34" i="18"/>
  <c r="GI39" i="18"/>
  <c r="GI14" i="18"/>
  <c r="GI17" i="18"/>
  <c r="GI20" i="18"/>
  <c r="GE231" i="18"/>
  <c r="EP128" i="18"/>
  <c r="EQ206" i="18"/>
  <c r="EQ196" i="18"/>
  <c r="EQ154" i="18"/>
  <c r="EQ130" i="18"/>
  <c r="EQ134" i="18"/>
  <c r="EQ122" i="18"/>
  <c r="EQ94" i="18"/>
  <c r="EQ82" i="18"/>
  <c r="EQ89" i="18"/>
  <c r="EQ74" i="18"/>
  <c r="EQ15" i="18"/>
  <c r="EQ18" i="18"/>
  <c r="EQ21" i="18"/>
  <c r="CI222" i="18"/>
  <c r="EE222" i="18"/>
  <c r="GQ185" i="18" l="1"/>
  <c r="GQ120" i="18"/>
  <c r="GQ221" i="18"/>
  <c r="GQ87" i="18"/>
  <c r="GQ172" i="18"/>
  <c r="GQ216" i="18"/>
  <c r="GO10" i="18"/>
  <c r="GQ69" i="18"/>
  <c r="GQ104" i="18"/>
  <c r="GM13" i="18"/>
  <c r="GQ230" i="18"/>
  <c r="GQ75" i="18"/>
  <c r="GQ144" i="18"/>
  <c r="GQ166" i="18"/>
  <c r="GQ139" i="18"/>
  <c r="GP10" i="18"/>
  <c r="GQ11" i="18"/>
  <c r="GQ13" i="18"/>
  <c r="GM11" i="18"/>
  <c r="GK10" i="18"/>
  <c r="GL10" i="18"/>
  <c r="GP235" i="18" l="1"/>
  <c r="H146" i="13" s="1"/>
  <c r="GO235" i="18"/>
  <c r="E146" i="13" s="1"/>
  <c r="GK235" i="18"/>
  <c r="GM10" i="18"/>
  <c r="GL235" i="18"/>
  <c r="GQ10" i="18"/>
  <c r="F146" i="13" l="1"/>
  <c r="E145" i="13"/>
  <c r="F145" i="13"/>
  <c r="GM235" i="18"/>
  <c r="H145" i="13"/>
  <c r="I145" i="13" s="1"/>
  <c r="I146" i="13"/>
  <c r="GQ235" i="18"/>
  <c r="CE394" i="17"/>
  <c r="BC270" i="17"/>
  <c r="H27" i="14" l="1"/>
  <c r="J401" i="14"/>
  <c r="H401" i="14"/>
  <c r="I26" i="14"/>
  <c r="J26" i="14"/>
  <c r="L26" i="14"/>
  <c r="I27" i="14"/>
  <c r="J27" i="14"/>
  <c r="L27" i="14"/>
  <c r="H399" i="14"/>
  <c r="I399" i="14"/>
  <c r="J399" i="14"/>
  <c r="G8" i="13"/>
  <c r="S37" i="15"/>
  <c r="G94" i="15" l="1"/>
  <c r="I401" i="14"/>
  <c r="M401" i="14" s="1"/>
  <c r="L399" i="14"/>
  <c r="H55" i="13" l="1"/>
  <c r="F55" i="13"/>
  <c r="E55" i="13"/>
  <c r="I55" i="13" l="1"/>
  <c r="D55" i="13"/>
  <c r="D38" i="13"/>
  <c r="D44" i="13"/>
  <c r="D51" i="13"/>
  <c r="D14" i="13"/>
  <c r="AB382" i="14" l="1"/>
  <c r="AB336" i="14"/>
  <c r="AB319" i="14"/>
  <c r="AB314" i="14"/>
  <c r="AB310" i="14"/>
  <c r="AB309" i="14"/>
  <c r="AB247" i="14"/>
  <c r="AB243" i="14"/>
  <c r="AB212" i="14"/>
  <c r="AB176" i="14"/>
  <c r="AB41" i="14"/>
  <c r="AA41" i="14"/>
  <c r="AA176" i="14"/>
  <c r="AA212" i="14"/>
  <c r="AA243" i="14"/>
  <c r="AA247" i="14"/>
  <c r="AA309" i="14"/>
  <c r="AA310" i="14"/>
  <c r="AA314" i="14"/>
  <c r="AA319" i="14"/>
  <c r="AA336" i="14"/>
  <c r="AA382" i="14"/>
  <c r="AC176" i="14"/>
  <c r="AC212" i="14"/>
  <c r="AC243" i="14"/>
  <c r="AC247" i="14"/>
  <c r="AC309" i="14"/>
  <c r="AC310" i="14"/>
  <c r="AC314" i="14"/>
  <c r="AC319" i="14"/>
  <c r="AC336" i="14"/>
  <c r="AC340" i="14"/>
  <c r="AC370" i="14"/>
  <c r="AC382" i="14"/>
  <c r="AC158" i="14"/>
  <c r="AC103" i="14"/>
  <c r="AC102" i="14"/>
  <c r="AC41" i="14"/>
  <c r="AC18" i="14"/>
  <c r="AC14" i="14"/>
  <c r="AD14" i="14"/>
  <c r="G18" i="18"/>
  <c r="AD41" i="14"/>
  <c r="G35" i="18"/>
  <c r="G37" i="18"/>
  <c r="G40" i="18"/>
  <c r="AD102" i="14"/>
  <c r="AD103" i="14"/>
  <c r="G67" i="18"/>
  <c r="AD122" i="14"/>
  <c r="AD123" i="14"/>
  <c r="G82" i="18"/>
  <c r="AD158" i="14"/>
  <c r="G94" i="18"/>
  <c r="AD176" i="14"/>
  <c r="G101" i="18"/>
  <c r="G106" i="18"/>
  <c r="G116" i="18"/>
  <c r="G122" i="18"/>
  <c r="G130" i="18"/>
  <c r="AD243" i="14"/>
  <c r="AD247" i="14"/>
  <c r="G142" i="18"/>
  <c r="G154" i="18"/>
  <c r="G165" i="18"/>
  <c r="G168" i="18"/>
  <c r="G174" i="18"/>
  <c r="AD309" i="14"/>
  <c r="AD310" i="14"/>
  <c r="AD314" i="14"/>
  <c r="G184" i="18"/>
  <c r="G187" i="18"/>
  <c r="AD336" i="14"/>
  <c r="AD340" i="14"/>
  <c r="G196" i="18"/>
  <c r="G204" i="18"/>
  <c r="AD370" i="14"/>
  <c r="G210" i="18"/>
  <c r="AD382" i="14"/>
  <c r="G218" i="18"/>
  <c r="G224" i="18"/>
  <c r="G225" i="18"/>
  <c r="G226" i="18"/>
  <c r="G227" i="18" l="1"/>
  <c r="G134" i="18"/>
  <c r="G109" i="18"/>
  <c r="G77" i="18"/>
  <c r="G21" i="18"/>
  <c r="AD18" i="14"/>
  <c r="AD212" i="14"/>
  <c r="AD298" i="14"/>
  <c r="G206" i="18"/>
  <c r="G74" i="18"/>
  <c r="AD319" i="14"/>
  <c r="G15" i="18"/>
  <c r="G192" i="18"/>
  <c r="AC235" i="14" l="1"/>
  <c r="AD235" i="14"/>
  <c r="AB235" i="14"/>
  <c r="AB82" i="14"/>
  <c r="GH230" i="18" l="1"/>
  <c r="GG230" i="18"/>
  <c r="GH221" i="18"/>
  <c r="GG221" i="18"/>
  <c r="GH216" i="18"/>
  <c r="GG216" i="18"/>
  <c r="GH208" i="18"/>
  <c r="GG208" i="18"/>
  <c r="GH203" i="18"/>
  <c r="GG203" i="18"/>
  <c r="GH199" i="18"/>
  <c r="GG199" i="18"/>
  <c r="GH193" i="18"/>
  <c r="GG193" i="18"/>
  <c r="GH188" i="18"/>
  <c r="GG188" i="18"/>
  <c r="GH185" i="18"/>
  <c r="GG185" i="18"/>
  <c r="GH181" i="18"/>
  <c r="GG181" i="18"/>
  <c r="GH172" i="18"/>
  <c r="GG172" i="18"/>
  <c r="GH166" i="18"/>
  <c r="GG166" i="18"/>
  <c r="GH162" i="18"/>
  <c r="GG162" i="18"/>
  <c r="GH158" i="18"/>
  <c r="GG158" i="18"/>
  <c r="GH144" i="18"/>
  <c r="GG144" i="18"/>
  <c r="GH139" i="18"/>
  <c r="GG139" i="18"/>
  <c r="GH132" i="18"/>
  <c r="GG132" i="18"/>
  <c r="GH128" i="18"/>
  <c r="GG128" i="18"/>
  <c r="GH120" i="18"/>
  <c r="GG120" i="18"/>
  <c r="GH111" i="18"/>
  <c r="GG111" i="18"/>
  <c r="GH107" i="18"/>
  <c r="GG107" i="18"/>
  <c r="GH104" i="18"/>
  <c r="GG104" i="18"/>
  <c r="GH99" i="18"/>
  <c r="GG99" i="18"/>
  <c r="GH92" i="18"/>
  <c r="GG92" i="18"/>
  <c r="GH87" i="18"/>
  <c r="GG87" i="18"/>
  <c r="GH80" i="18"/>
  <c r="GG80" i="18"/>
  <c r="GH75" i="18"/>
  <c r="GG75" i="18"/>
  <c r="GH69" i="18"/>
  <c r="GG69" i="18"/>
  <c r="GH64" i="18"/>
  <c r="GG64" i="18"/>
  <c r="GH59" i="18"/>
  <c r="GG59" i="18"/>
  <c r="GH52" i="18"/>
  <c r="GG52" i="18"/>
  <c r="GH47" i="18"/>
  <c r="GG47" i="18"/>
  <c r="GH38" i="18"/>
  <c r="GG38" i="18"/>
  <c r="GH33" i="18"/>
  <c r="GG33" i="18"/>
  <c r="GH24" i="18"/>
  <c r="GG24" i="18"/>
  <c r="GH19" i="18"/>
  <c r="GG19" i="18"/>
  <c r="GH16" i="18"/>
  <c r="GG16" i="18"/>
  <c r="GH13" i="18"/>
  <c r="GG13" i="18"/>
  <c r="GH12" i="18"/>
  <c r="GG12" i="18"/>
  <c r="GH11" i="18"/>
  <c r="GG11" i="18"/>
  <c r="D143" i="13"/>
  <c r="GD230" i="18"/>
  <c r="GC230" i="18"/>
  <c r="GD221" i="18"/>
  <c r="GC221" i="18"/>
  <c r="GD216" i="18"/>
  <c r="GC216" i="18"/>
  <c r="GD208" i="18"/>
  <c r="GC208" i="18"/>
  <c r="GD203" i="18"/>
  <c r="GC203" i="18"/>
  <c r="GD199" i="18"/>
  <c r="GC199" i="18"/>
  <c r="GD193" i="18"/>
  <c r="GC193" i="18"/>
  <c r="GD188" i="18"/>
  <c r="GC188" i="18"/>
  <c r="GD185" i="18"/>
  <c r="GC185" i="18"/>
  <c r="GD181" i="18"/>
  <c r="GC181" i="18"/>
  <c r="GD172" i="18"/>
  <c r="GC172" i="18"/>
  <c r="GD166" i="18"/>
  <c r="GC166" i="18"/>
  <c r="GD162" i="18"/>
  <c r="GC162" i="18"/>
  <c r="GD158" i="18"/>
  <c r="GC158" i="18"/>
  <c r="GD144" i="18"/>
  <c r="GC144" i="18"/>
  <c r="GD139" i="18"/>
  <c r="GC139" i="18"/>
  <c r="GD132" i="18"/>
  <c r="GC132" i="18"/>
  <c r="GD128" i="18"/>
  <c r="GC128" i="18"/>
  <c r="GD120" i="18"/>
  <c r="GC120" i="18"/>
  <c r="GD111" i="18"/>
  <c r="GC111" i="18"/>
  <c r="GD107" i="18"/>
  <c r="GC107" i="18"/>
  <c r="GD104" i="18"/>
  <c r="GC104" i="18"/>
  <c r="GD99" i="18"/>
  <c r="GC99" i="18"/>
  <c r="GD92" i="18"/>
  <c r="GC92" i="18"/>
  <c r="GD87" i="18"/>
  <c r="GC87" i="18"/>
  <c r="GD80" i="18"/>
  <c r="GC80" i="18"/>
  <c r="GD75" i="18"/>
  <c r="GC75" i="18"/>
  <c r="GD69" i="18"/>
  <c r="GC69" i="18"/>
  <c r="GD64" i="18"/>
  <c r="GC64" i="18"/>
  <c r="GD59" i="18"/>
  <c r="GC59" i="18"/>
  <c r="GD52" i="18"/>
  <c r="GC52" i="18"/>
  <c r="GD47" i="18"/>
  <c r="GC47" i="18"/>
  <c r="GD38" i="18"/>
  <c r="GC38" i="18"/>
  <c r="GD33" i="18"/>
  <c r="GC33" i="18"/>
  <c r="GD24" i="18"/>
  <c r="GC24" i="18"/>
  <c r="GD19" i="18"/>
  <c r="GC19" i="18"/>
  <c r="GD16" i="18"/>
  <c r="GC16" i="18"/>
  <c r="GD13" i="18"/>
  <c r="GC13" i="18"/>
  <c r="GD12" i="18"/>
  <c r="GC12" i="18"/>
  <c r="GD11" i="18"/>
  <c r="GC11" i="18"/>
  <c r="FW226" i="18"/>
  <c r="FO194" i="18"/>
  <c r="FN139" i="18"/>
  <c r="AA235" i="14"/>
  <c r="EO128" i="18"/>
  <c r="EQ128" i="18" s="1"/>
  <c r="EQ227" i="18"/>
  <c r="EQ210" i="18"/>
  <c r="EQ192" i="18"/>
  <c r="EQ187" i="18"/>
  <c r="EQ174" i="18"/>
  <c r="EQ184" i="18"/>
  <c r="EQ165" i="18"/>
  <c r="EQ168" i="18"/>
  <c r="EQ142" i="18"/>
  <c r="EQ109" i="18"/>
  <c r="EQ116" i="18"/>
  <c r="EQ106" i="18"/>
  <c r="EQ101" i="18"/>
  <c r="EQ77" i="18"/>
  <c r="EQ67" i="18"/>
  <c r="EQ61" i="18"/>
  <c r="EQ62" i="18"/>
  <c r="EQ40" i="18"/>
  <c r="EL216" i="18"/>
  <c r="EK216" i="18"/>
  <c r="EL12" i="18"/>
  <c r="EK12" i="18"/>
  <c r="EM35" i="18"/>
  <c r="EM40" i="18"/>
  <c r="BC159" i="18"/>
  <c r="BC140" i="18"/>
  <c r="BC129" i="18"/>
  <c r="BC48" i="18"/>
  <c r="CQ20" i="18"/>
  <c r="EE34" i="18"/>
  <c r="GI19" i="18" l="1"/>
  <c r="GI38" i="18"/>
  <c r="GI59" i="18"/>
  <c r="GI13" i="18"/>
  <c r="GI24" i="18"/>
  <c r="GI47" i="18"/>
  <c r="GI64" i="18"/>
  <c r="GI80" i="18"/>
  <c r="GI99" i="18"/>
  <c r="GI111" i="18"/>
  <c r="GI132" i="18"/>
  <c r="GI158" i="18"/>
  <c r="GI172" i="18"/>
  <c r="GI188" i="18"/>
  <c r="GI203" i="18"/>
  <c r="GI221" i="18"/>
  <c r="GI11" i="18"/>
  <c r="GI16" i="18"/>
  <c r="GI33" i="18"/>
  <c r="GI52" i="18"/>
  <c r="GI230" i="18"/>
  <c r="GI216" i="18"/>
  <c r="GI208" i="18"/>
  <c r="GI199" i="18"/>
  <c r="GI193" i="18"/>
  <c r="GI185" i="18"/>
  <c r="GI181" i="18"/>
  <c r="GI166" i="18"/>
  <c r="GI162" i="18"/>
  <c r="GI144" i="18"/>
  <c r="GI139" i="18"/>
  <c r="GI128" i="18"/>
  <c r="GI120" i="18"/>
  <c r="GI107" i="18"/>
  <c r="GI104" i="18"/>
  <c r="GI92" i="18"/>
  <c r="GI87" i="18"/>
  <c r="GI75" i="18"/>
  <c r="GI69" i="18"/>
  <c r="GD10" i="18"/>
  <c r="GC10" i="18"/>
  <c r="GH10" i="18"/>
  <c r="GE230" i="18"/>
  <c r="GG10" i="18"/>
  <c r="AU232" i="18"/>
  <c r="AP12" i="18"/>
  <c r="AQ35" i="18"/>
  <c r="GH235" i="18" l="1"/>
  <c r="GC235" i="18"/>
  <c r="GD235" i="18"/>
  <c r="GG235" i="18"/>
  <c r="H144" i="13"/>
  <c r="GI10" i="18"/>
  <c r="F144" i="13" l="1"/>
  <c r="H143" i="13"/>
  <c r="GE235" i="18"/>
  <c r="E144" i="13"/>
  <c r="I144" i="13" s="1"/>
  <c r="E143" i="13"/>
  <c r="F143" i="13"/>
  <c r="GI235" i="18"/>
  <c r="I143" i="13" l="1"/>
  <c r="AA82" i="14"/>
  <c r="AC82" i="14"/>
  <c r="AA94" i="14"/>
  <c r="AC94" i="14"/>
  <c r="AA103" i="14"/>
  <c r="AE103" i="14" s="1"/>
  <c r="AB103" i="14"/>
  <c r="AA169" i="14"/>
  <c r="AC169" i="14"/>
  <c r="AD169" i="14"/>
  <c r="AA298" i="14"/>
  <c r="AC298" i="14"/>
  <c r="AA339" i="14"/>
  <c r="AC339" i="14"/>
  <c r="AD339" i="14"/>
  <c r="FZ230" i="18"/>
  <c r="FY230" i="18"/>
  <c r="FZ221" i="18"/>
  <c r="FY221" i="18"/>
  <c r="FZ216" i="18"/>
  <c r="FY216" i="18"/>
  <c r="FZ208" i="18"/>
  <c r="FY208" i="18"/>
  <c r="FZ203" i="18"/>
  <c r="FY203" i="18"/>
  <c r="FZ199" i="18"/>
  <c r="FY199" i="18"/>
  <c r="FZ193" i="18"/>
  <c r="FY193" i="18"/>
  <c r="FZ188" i="18"/>
  <c r="FY188" i="18"/>
  <c r="FZ185" i="18"/>
  <c r="FY185" i="18"/>
  <c r="FZ181" i="18"/>
  <c r="FY181" i="18"/>
  <c r="FZ172" i="18"/>
  <c r="FY172" i="18"/>
  <c r="FZ166" i="18"/>
  <c r="FY166" i="18"/>
  <c r="FZ162" i="18"/>
  <c r="FY162" i="18"/>
  <c r="FZ158" i="18"/>
  <c r="FY158" i="18"/>
  <c r="FZ144" i="18"/>
  <c r="FY144" i="18"/>
  <c r="FZ139" i="18"/>
  <c r="FY139" i="18"/>
  <c r="FZ132" i="18"/>
  <c r="FY132" i="18"/>
  <c r="FZ128" i="18"/>
  <c r="FY128" i="18"/>
  <c r="FZ120" i="18"/>
  <c r="FY120" i="18"/>
  <c r="FZ111" i="18"/>
  <c r="FY111" i="18"/>
  <c r="FZ107" i="18"/>
  <c r="FY107" i="18"/>
  <c r="FZ104" i="18"/>
  <c r="FY104" i="18"/>
  <c r="FZ99" i="18"/>
  <c r="FY99" i="18"/>
  <c r="FZ92" i="18"/>
  <c r="FY92" i="18"/>
  <c r="FZ87" i="18"/>
  <c r="FY87" i="18"/>
  <c r="FZ80" i="18"/>
  <c r="FY80" i="18"/>
  <c r="FZ75" i="18"/>
  <c r="FY75" i="18"/>
  <c r="FZ69" i="18"/>
  <c r="FY69" i="18"/>
  <c r="FZ64" i="18"/>
  <c r="FY64" i="18"/>
  <c r="FZ59" i="18"/>
  <c r="FY59" i="18"/>
  <c r="FZ52" i="18"/>
  <c r="FY52" i="18"/>
  <c r="FZ47" i="18"/>
  <c r="FY47" i="18"/>
  <c r="FZ38" i="18"/>
  <c r="FY38" i="18"/>
  <c r="FZ33" i="18"/>
  <c r="FY33" i="18"/>
  <c r="FZ24" i="18"/>
  <c r="FY24" i="18"/>
  <c r="FZ19" i="18"/>
  <c r="FY19" i="18"/>
  <c r="FZ16" i="18"/>
  <c r="FY16" i="18"/>
  <c r="FZ13" i="18"/>
  <c r="FY13" i="18"/>
  <c r="FZ12" i="18"/>
  <c r="FY12" i="18"/>
  <c r="FZ11" i="18"/>
  <c r="FY11" i="18"/>
  <c r="FW231" i="18"/>
  <c r="FV230" i="18"/>
  <c r="FU230" i="18"/>
  <c r="FV221" i="18"/>
  <c r="FU221" i="18"/>
  <c r="FV216" i="18"/>
  <c r="FU216" i="18"/>
  <c r="FV208" i="18"/>
  <c r="FU208" i="18"/>
  <c r="FV203" i="18"/>
  <c r="FU203" i="18"/>
  <c r="FV199" i="18"/>
  <c r="FU199" i="18"/>
  <c r="FV193" i="18"/>
  <c r="FU193" i="18"/>
  <c r="FV188" i="18"/>
  <c r="FU188" i="18"/>
  <c r="FV185" i="18"/>
  <c r="FU185" i="18"/>
  <c r="FV181" i="18"/>
  <c r="FU181" i="18"/>
  <c r="FV172" i="18"/>
  <c r="FU172" i="18"/>
  <c r="FV166" i="18"/>
  <c r="FU166" i="18"/>
  <c r="FV162" i="18"/>
  <c r="FU162" i="18"/>
  <c r="FV158" i="18"/>
  <c r="FU158" i="18"/>
  <c r="FV144" i="18"/>
  <c r="FU144" i="18"/>
  <c r="FV139" i="18"/>
  <c r="FU139" i="18"/>
  <c r="FV132" i="18"/>
  <c r="FU132" i="18"/>
  <c r="FV128" i="18"/>
  <c r="FU128" i="18"/>
  <c r="FV120" i="18"/>
  <c r="FU120" i="18"/>
  <c r="FV111" i="18"/>
  <c r="FU111" i="18"/>
  <c r="FV107" i="18"/>
  <c r="FU107" i="18"/>
  <c r="FV104" i="18"/>
  <c r="FU104" i="18"/>
  <c r="FV99" i="18"/>
  <c r="FU99" i="18"/>
  <c r="FV92" i="18"/>
  <c r="FU92" i="18"/>
  <c r="FV87" i="18"/>
  <c r="FU87" i="18"/>
  <c r="FV80" i="18"/>
  <c r="FU80" i="18"/>
  <c r="FV75" i="18"/>
  <c r="FU75" i="18"/>
  <c r="FV69" i="18"/>
  <c r="FU69" i="18"/>
  <c r="FV64" i="18"/>
  <c r="FU64" i="18"/>
  <c r="FV59" i="18"/>
  <c r="FU59" i="18"/>
  <c r="FV52" i="18"/>
  <c r="FU52" i="18"/>
  <c r="FV47" i="18"/>
  <c r="FU47" i="18"/>
  <c r="FV38" i="18"/>
  <c r="FU38" i="18"/>
  <c r="FV33" i="18"/>
  <c r="FW33" i="18" s="1"/>
  <c r="FV24" i="18"/>
  <c r="FU24" i="18"/>
  <c r="FV19" i="18"/>
  <c r="FU19" i="18"/>
  <c r="FV16" i="18"/>
  <c r="FU16" i="18"/>
  <c r="FV13" i="18"/>
  <c r="FU13" i="18"/>
  <c r="FV12" i="18"/>
  <c r="FV11" i="18"/>
  <c r="FU11" i="18"/>
  <c r="FO108" i="18"/>
  <c r="FO20" i="18"/>
  <c r="FO25" i="18"/>
  <c r="FO232" i="18"/>
  <c r="FO229" i="18"/>
  <c r="FO231" i="18"/>
  <c r="FN230" i="18"/>
  <c r="FM230" i="18"/>
  <c r="FO222" i="18"/>
  <c r="FN221" i="18"/>
  <c r="FM221" i="18"/>
  <c r="FO217" i="18"/>
  <c r="FN216" i="18"/>
  <c r="FM216" i="18"/>
  <c r="FO209" i="18"/>
  <c r="FN208" i="18"/>
  <c r="FM208" i="18"/>
  <c r="FO204" i="18"/>
  <c r="FN203" i="18"/>
  <c r="FM203" i="18"/>
  <c r="FO200" i="18"/>
  <c r="FN199" i="18"/>
  <c r="FM199" i="18"/>
  <c r="FN193" i="18"/>
  <c r="FM193" i="18"/>
  <c r="FO189" i="18"/>
  <c r="FN188" i="18"/>
  <c r="FM188" i="18"/>
  <c r="FO186" i="18"/>
  <c r="FN185" i="18"/>
  <c r="FM185" i="18"/>
  <c r="FO182" i="18"/>
  <c r="FN181" i="18"/>
  <c r="FM181" i="18"/>
  <c r="FO173" i="18"/>
  <c r="FN172" i="18"/>
  <c r="FM172" i="18"/>
  <c r="FO167" i="18"/>
  <c r="FN166" i="18"/>
  <c r="FM166" i="18"/>
  <c r="FO163" i="18"/>
  <c r="FN162" i="18"/>
  <c r="FM162" i="18"/>
  <c r="FO159" i="18"/>
  <c r="FN158" i="18"/>
  <c r="FM158" i="18"/>
  <c r="FO145" i="18"/>
  <c r="FN144" i="18"/>
  <c r="FM144" i="18"/>
  <c r="FO140" i="18"/>
  <c r="FM139" i="18"/>
  <c r="FO133" i="18"/>
  <c r="FN132" i="18"/>
  <c r="FM132" i="18"/>
  <c r="FO129" i="18"/>
  <c r="FN128" i="18"/>
  <c r="FM128" i="18"/>
  <c r="FO121" i="18"/>
  <c r="FN120" i="18"/>
  <c r="FM120" i="18"/>
  <c r="FO112" i="18"/>
  <c r="FN111" i="18"/>
  <c r="FM111" i="18"/>
  <c r="FN107" i="18"/>
  <c r="FM107" i="18"/>
  <c r="FO105" i="18"/>
  <c r="FN104" i="18"/>
  <c r="FM104" i="18"/>
  <c r="FO100" i="18"/>
  <c r="FN99" i="18"/>
  <c r="FM99" i="18"/>
  <c r="FO93" i="18"/>
  <c r="FN92" i="18"/>
  <c r="FM92" i="18"/>
  <c r="FO88" i="18"/>
  <c r="FN87" i="18"/>
  <c r="FM87" i="18"/>
  <c r="FO81" i="18"/>
  <c r="FN80" i="18"/>
  <c r="FM80" i="18"/>
  <c r="FO76" i="18"/>
  <c r="FN75" i="18"/>
  <c r="FM75" i="18"/>
  <c r="FO70" i="18"/>
  <c r="FN69" i="18"/>
  <c r="FM69" i="18"/>
  <c r="FO65" i="18"/>
  <c r="FN64" i="18"/>
  <c r="FM64" i="18"/>
  <c r="FO60" i="18"/>
  <c r="FN59" i="18"/>
  <c r="FM59" i="18"/>
  <c r="FO53" i="18"/>
  <c r="FN52" i="18"/>
  <c r="FM52" i="18"/>
  <c r="FO48" i="18"/>
  <c r="FN47" i="18"/>
  <c r="FM47" i="18"/>
  <c r="FO39" i="18"/>
  <c r="FN38" i="18"/>
  <c r="FM38" i="18"/>
  <c r="FO34" i="18"/>
  <c r="FN33" i="18"/>
  <c r="FM33" i="18"/>
  <c r="FN24" i="18"/>
  <c r="FM24" i="18"/>
  <c r="FN19" i="18"/>
  <c r="FM19" i="18"/>
  <c r="FO17" i="18"/>
  <c r="FN16" i="18"/>
  <c r="FM16" i="18"/>
  <c r="FO14" i="18"/>
  <c r="FN13" i="18"/>
  <c r="FM13" i="18"/>
  <c r="FN12" i="18"/>
  <c r="FM12" i="18"/>
  <c r="FN11" i="18"/>
  <c r="FM11" i="18"/>
  <c r="FJ230" i="18"/>
  <c r="FI230" i="18"/>
  <c r="FJ221" i="18"/>
  <c r="FI221" i="18"/>
  <c r="FJ216" i="18"/>
  <c r="FI216" i="18"/>
  <c r="FJ208" i="18"/>
  <c r="FI208" i="18"/>
  <c r="FJ203" i="18"/>
  <c r="FI203" i="18"/>
  <c r="FJ199" i="18"/>
  <c r="FI199" i="18"/>
  <c r="FJ193" i="18"/>
  <c r="FI193" i="18"/>
  <c r="FJ188" i="18"/>
  <c r="FI188" i="18"/>
  <c r="FJ185" i="18"/>
  <c r="FI185" i="18"/>
  <c r="FJ181" i="18"/>
  <c r="FI181" i="18"/>
  <c r="FJ172" i="18"/>
  <c r="FI172" i="18"/>
  <c r="FJ166" i="18"/>
  <c r="FI166" i="18"/>
  <c r="FJ162" i="18"/>
  <c r="FI162" i="18"/>
  <c r="FJ158" i="18"/>
  <c r="FI158" i="18"/>
  <c r="FJ144" i="18"/>
  <c r="FI144" i="18"/>
  <c r="FJ139" i="18"/>
  <c r="FI139" i="18"/>
  <c r="FJ132" i="18"/>
  <c r="FI132" i="18"/>
  <c r="FJ128" i="18"/>
  <c r="FI128" i="18"/>
  <c r="FJ120" i="18"/>
  <c r="FI120" i="18"/>
  <c r="FJ111" i="18"/>
  <c r="FI111" i="18"/>
  <c r="FJ107" i="18"/>
  <c r="FI107" i="18"/>
  <c r="FJ104" i="18"/>
  <c r="FI104" i="18"/>
  <c r="FJ99" i="18"/>
  <c r="FI99" i="18"/>
  <c r="FJ92" i="18"/>
  <c r="FI92" i="18"/>
  <c r="FJ87" i="18"/>
  <c r="FI87" i="18"/>
  <c r="FJ80" i="18"/>
  <c r="FI80" i="18"/>
  <c r="FJ75" i="18"/>
  <c r="FI75" i="18"/>
  <c r="FJ69" i="18"/>
  <c r="FI69" i="18"/>
  <c r="FJ64" i="18"/>
  <c r="FI64" i="18"/>
  <c r="FJ59" i="18"/>
  <c r="FI59" i="18"/>
  <c r="FJ52" i="18"/>
  <c r="FI52" i="18"/>
  <c r="FJ47" i="18"/>
  <c r="FI47" i="18"/>
  <c r="FJ38" i="18"/>
  <c r="FI38" i="18"/>
  <c r="FJ33" i="18"/>
  <c r="FI33" i="18"/>
  <c r="FJ24" i="18"/>
  <c r="FI24" i="18"/>
  <c r="FJ19" i="18"/>
  <c r="FI19" i="18"/>
  <c r="FJ16" i="18"/>
  <c r="FI16" i="18"/>
  <c r="FJ13" i="18"/>
  <c r="FI13" i="18"/>
  <c r="FJ12" i="18"/>
  <c r="FI12" i="18"/>
  <c r="FJ11" i="18"/>
  <c r="FI11" i="18"/>
  <c r="FF230" i="18"/>
  <c r="FE230" i="18"/>
  <c r="FF221" i="18"/>
  <c r="FE221" i="18"/>
  <c r="FF216" i="18"/>
  <c r="FG216" i="18" s="1"/>
  <c r="FE216" i="18"/>
  <c r="FF208" i="18"/>
  <c r="FE208" i="18"/>
  <c r="FF203" i="18"/>
  <c r="FE203" i="18"/>
  <c r="FF199" i="18"/>
  <c r="FG199" i="18" s="1"/>
  <c r="FE199" i="18"/>
  <c r="FF193" i="18"/>
  <c r="FE193" i="18"/>
  <c r="FF188" i="18"/>
  <c r="FE188" i="18"/>
  <c r="FF185" i="18"/>
  <c r="FE185" i="18"/>
  <c r="FF181" i="18"/>
  <c r="FE181" i="18"/>
  <c r="FF172" i="18"/>
  <c r="FE172" i="18"/>
  <c r="FF166" i="18"/>
  <c r="FE166" i="18"/>
  <c r="FF162" i="18"/>
  <c r="FE162" i="18"/>
  <c r="FF158" i="18"/>
  <c r="FE158" i="18"/>
  <c r="FF144" i="18"/>
  <c r="FE144" i="18"/>
  <c r="FF139" i="18"/>
  <c r="FE139" i="18"/>
  <c r="FF132" i="18"/>
  <c r="FE132" i="18"/>
  <c r="FF128" i="18"/>
  <c r="FG128" i="18" s="1"/>
  <c r="FE128" i="18"/>
  <c r="FF120" i="18"/>
  <c r="FE120" i="18"/>
  <c r="FF111" i="18"/>
  <c r="FE111" i="18"/>
  <c r="FF107" i="18"/>
  <c r="FE107" i="18"/>
  <c r="FF104" i="18"/>
  <c r="FE104" i="18"/>
  <c r="FF99" i="18"/>
  <c r="FE99" i="18"/>
  <c r="FF92" i="18"/>
  <c r="FE92" i="18"/>
  <c r="FF87" i="18"/>
  <c r="FE87" i="18"/>
  <c r="FF80" i="18"/>
  <c r="FE80" i="18"/>
  <c r="FF75" i="18"/>
  <c r="FE75" i="18"/>
  <c r="FF69" i="18"/>
  <c r="FE69" i="18"/>
  <c r="FF64" i="18"/>
  <c r="FE64" i="18"/>
  <c r="FF59" i="18"/>
  <c r="FE59" i="18"/>
  <c r="FF52" i="18"/>
  <c r="FE52" i="18"/>
  <c r="FF47" i="18"/>
  <c r="FE47" i="18"/>
  <c r="FF38" i="18"/>
  <c r="FE38" i="18"/>
  <c r="FF33" i="18"/>
  <c r="FE33" i="18"/>
  <c r="FF24" i="18"/>
  <c r="FE24" i="18"/>
  <c r="FF19" i="18"/>
  <c r="FE19" i="18"/>
  <c r="FF16" i="18"/>
  <c r="FE16" i="18"/>
  <c r="FF13" i="18"/>
  <c r="FE13" i="18"/>
  <c r="FF12" i="18"/>
  <c r="FE12" i="18"/>
  <c r="FF11" i="18"/>
  <c r="FE11" i="18"/>
  <c r="FC231" i="18"/>
  <c r="FB230" i="18"/>
  <c r="FA230" i="18"/>
  <c r="FB221" i="18"/>
  <c r="FA221" i="18"/>
  <c r="FB216" i="18"/>
  <c r="FA216" i="18"/>
  <c r="FB208" i="18"/>
  <c r="FA208" i="18"/>
  <c r="FB203" i="18"/>
  <c r="FA203" i="18"/>
  <c r="FB199" i="18"/>
  <c r="FA199" i="18"/>
  <c r="FB193" i="18"/>
  <c r="FA193" i="18"/>
  <c r="FB188" i="18"/>
  <c r="FA188" i="18"/>
  <c r="FB185" i="18"/>
  <c r="FA185" i="18"/>
  <c r="FB181" i="18"/>
  <c r="FA181" i="18"/>
  <c r="FB172" i="18"/>
  <c r="FA172" i="18"/>
  <c r="FB166" i="18"/>
  <c r="FA166" i="18"/>
  <c r="FB162" i="18"/>
  <c r="FA162" i="18"/>
  <c r="FB158" i="18"/>
  <c r="FA158" i="18"/>
  <c r="FB144" i="18"/>
  <c r="FA144" i="18"/>
  <c r="FB139" i="18"/>
  <c r="FA139" i="18"/>
  <c r="FB132" i="18"/>
  <c r="FA132" i="18"/>
  <c r="FB128" i="18"/>
  <c r="FA128" i="18"/>
  <c r="FB120" i="18"/>
  <c r="FA120" i="18"/>
  <c r="FB111" i="18"/>
  <c r="FA111" i="18"/>
  <c r="FB107" i="18"/>
  <c r="FA107" i="18"/>
  <c r="FB104" i="18"/>
  <c r="FA104" i="18"/>
  <c r="FB99" i="18"/>
  <c r="FA99" i="18"/>
  <c r="FB92" i="18"/>
  <c r="FA92" i="18"/>
  <c r="FB87" i="18"/>
  <c r="FA87" i="18"/>
  <c r="FB80" i="18"/>
  <c r="FA80" i="18"/>
  <c r="FB75" i="18"/>
  <c r="FA75" i="18"/>
  <c r="FB69" i="18"/>
  <c r="FA69" i="18"/>
  <c r="FB64" i="18"/>
  <c r="FA64" i="18"/>
  <c r="FB59" i="18"/>
  <c r="FA59" i="18"/>
  <c r="FB52" i="18"/>
  <c r="FA52" i="18"/>
  <c r="FB47" i="18"/>
  <c r="FA47" i="18"/>
  <c r="FB38" i="18"/>
  <c r="FA38" i="18"/>
  <c r="FB33" i="18"/>
  <c r="FA33" i="18"/>
  <c r="FB24" i="18"/>
  <c r="FA24" i="18"/>
  <c r="FB19" i="18"/>
  <c r="FA19" i="18"/>
  <c r="FB16" i="18"/>
  <c r="FA16" i="18"/>
  <c r="FB13" i="18"/>
  <c r="FA13" i="18"/>
  <c r="FB12" i="18"/>
  <c r="FA12" i="18"/>
  <c r="FB11" i="18"/>
  <c r="FA11" i="18"/>
  <c r="EU231" i="18"/>
  <c r="ET230" i="18"/>
  <c r="ES230" i="18"/>
  <c r="ET221" i="18"/>
  <c r="ES221" i="18"/>
  <c r="ET216" i="18"/>
  <c r="ES216" i="18"/>
  <c r="ET208" i="18"/>
  <c r="ES208" i="18"/>
  <c r="ET203" i="18"/>
  <c r="ES203" i="18"/>
  <c r="ET199" i="18"/>
  <c r="ES199" i="18"/>
  <c r="ET193" i="18"/>
  <c r="ES193" i="18"/>
  <c r="ET188" i="18"/>
  <c r="ES188" i="18"/>
  <c r="ET185" i="18"/>
  <c r="ES185" i="18"/>
  <c r="ET181" i="18"/>
  <c r="ES181" i="18"/>
  <c r="ET172" i="18"/>
  <c r="ES172" i="18"/>
  <c r="ET166" i="18"/>
  <c r="ES166" i="18"/>
  <c r="ET162" i="18"/>
  <c r="ES162" i="18"/>
  <c r="ET158" i="18"/>
  <c r="ES158" i="18"/>
  <c r="ET144" i="18"/>
  <c r="ES144" i="18"/>
  <c r="ET139" i="18"/>
  <c r="ES139" i="18"/>
  <c r="ET132" i="18"/>
  <c r="ES132" i="18"/>
  <c r="ET128" i="18"/>
  <c r="ES128" i="18"/>
  <c r="ET120" i="18"/>
  <c r="ES120" i="18"/>
  <c r="ET111" i="18"/>
  <c r="ES111" i="18"/>
  <c r="ET107" i="18"/>
  <c r="ES107" i="18"/>
  <c r="ET104" i="18"/>
  <c r="ES104" i="18"/>
  <c r="ET99" i="18"/>
  <c r="ES99" i="18"/>
  <c r="ET92" i="18"/>
  <c r="ES92" i="18"/>
  <c r="ET87" i="18"/>
  <c r="ES87" i="18"/>
  <c r="ET80" i="18"/>
  <c r="ES80" i="18"/>
  <c r="ET75" i="18"/>
  <c r="ES75" i="18"/>
  <c r="ET69" i="18"/>
  <c r="ES69" i="18"/>
  <c r="ET64" i="18"/>
  <c r="ES64" i="18"/>
  <c r="ET59" i="18"/>
  <c r="ES59" i="18"/>
  <c r="ET52" i="18"/>
  <c r="ES52" i="18"/>
  <c r="ET47" i="18"/>
  <c r="ES47" i="18"/>
  <c r="ET38" i="18"/>
  <c r="ES38" i="18"/>
  <c r="ET33" i="18"/>
  <c r="ES33" i="18"/>
  <c r="ET24" i="18"/>
  <c r="ES24" i="18"/>
  <c r="ET19" i="18"/>
  <c r="ES19" i="18"/>
  <c r="ET16" i="18"/>
  <c r="ES16" i="18"/>
  <c r="ET13" i="18"/>
  <c r="ES13" i="18"/>
  <c r="ET12" i="18"/>
  <c r="ES12" i="18"/>
  <c r="ET11" i="18"/>
  <c r="ES11" i="18"/>
  <c r="EP162" i="18"/>
  <c r="EO162" i="18"/>
  <c r="EQ59" i="18"/>
  <c r="EP230" i="18"/>
  <c r="EO230" i="18"/>
  <c r="EP221" i="18"/>
  <c r="EO221" i="18"/>
  <c r="EP216" i="18"/>
  <c r="EO216" i="18"/>
  <c r="EP208" i="18"/>
  <c r="EO208" i="18"/>
  <c r="EP203" i="18"/>
  <c r="EO203" i="18"/>
  <c r="EP199" i="18"/>
  <c r="EO199" i="18"/>
  <c r="EP193" i="18"/>
  <c r="EO193" i="18"/>
  <c r="EP188" i="18"/>
  <c r="EO188" i="18"/>
  <c r="EP185" i="18"/>
  <c r="EO185" i="18"/>
  <c r="EP181" i="18"/>
  <c r="EO181" i="18"/>
  <c r="EP172" i="18"/>
  <c r="EO172" i="18"/>
  <c r="EP166" i="18"/>
  <c r="EO166" i="18"/>
  <c r="EP158" i="18"/>
  <c r="EO158" i="18"/>
  <c r="EP144" i="18"/>
  <c r="EO144" i="18"/>
  <c r="EP139" i="18"/>
  <c r="EO139" i="18"/>
  <c r="EP132" i="18"/>
  <c r="EO132" i="18"/>
  <c r="EP120" i="18"/>
  <c r="EO120" i="18"/>
  <c r="EP111" i="18"/>
  <c r="EO111" i="18"/>
  <c r="EP107" i="18"/>
  <c r="EO107" i="18"/>
  <c r="EP104" i="18"/>
  <c r="EO104" i="18"/>
  <c r="EP99" i="18"/>
  <c r="EO99" i="18"/>
  <c r="EP92" i="18"/>
  <c r="EO92" i="18"/>
  <c r="EP87" i="18"/>
  <c r="EO87" i="18"/>
  <c r="EP80" i="18"/>
  <c r="EO80" i="18"/>
  <c r="EP75" i="18"/>
  <c r="EO75" i="18"/>
  <c r="EP69" i="18"/>
  <c r="EO69" i="18"/>
  <c r="EP64" i="18"/>
  <c r="EO64" i="18"/>
  <c r="EP52" i="18"/>
  <c r="EO52" i="18"/>
  <c r="EP47" i="18"/>
  <c r="EO47" i="18"/>
  <c r="EP38" i="18"/>
  <c r="EO38" i="18"/>
  <c r="EP33" i="18"/>
  <c r="EO33" i="18"/>
  <c r="EP24" i="18"/>
  <c r="EO24" i="18"/>
  <c r="EP19" i="18"/>
  <c r="EO19" i="18"/>
  <c r="EP16" i="18"/>
  <c r="EO16" i="18"/>
  <c r="EP13" i="18"/>
  <c r="EO13" i="18"/>
  <c r="EP11" i="18"/>
  <c r="EO11" i="18"/>
  <c r="EL230" i="18"/>
  <c r="EK230" i="18"/>
  <c r="EL221" i="18"/>
  <c r="EK221" i="18"/>
  <c r="EL208" i="18"/>
  <c r="EK208" i="18"/>
  <c r="EL203" i="18"/>
  <c r="EK203" i="18"/>
  <c r="EL199" i="18"/>
  <c r="EK199" i="18"/>
  <c r="EL193" i="18"/>
  <c r="EK193" i="18"/>
  <c r="EL188" i="18"/>
  <c r="EK188" i="18"/>
  <c r="EL185" i="18"/>
  <c r="EK185" i="18"/>
  <c r="EL181" i="18"/>
  <c r="EK181" i="18"/>
  <c r="EL172" i="18"/>
  <c r="EK172" i="18"/>
  <c r="EL166" i="18"/>
  <c r="EK166" i="18"/>
  <c r="EL162" i="18"/>
  <c r="EK162" i="18"/>
  <c r="EL158" i="18"/>
  <c r="EK158" i="18"/>
  <c r="EL144" i="18"/>
  <c r="EK144" i="18"/>
  <c r="EL139" i="18"/>
  <c r="EK139" i="18"/>
  <c r="EL132" i="18"/>
  <c r="EK132" i="18"/>
  <c r="EL128" i="18"/>
  <c r="EK128" i="18"/>
  <c r="EL120" i="18"/>
  <c r="EK120" i="18"/>
  <c r="EL111" i="18"/>
  <c r="EK111" i="18"/>
  <c r="EL107" i="18"/>
  <c r="EK107" i="18"/>
  <c r="EL104" i="18"/>
  <c r="EK104" i="18"/>
  <c r="EL99" i="18"/>
  <c r="EK99" i="18"/>
  <c r="EL92" i="18"/>
  <c r="EK92" i="18"/>
  <c r="EL87" i="18"/>
  <c r="EK87" i="18"/>
  <c r="EL80" i="18"/>
  <c r="EK80" i="18"/>
  <c r="EL75" i="18"/>
  <c r="EK75" i="18"/>
  <c r="EL69" i="18"/>
  <c r="EK69" i="18"/>
  <c r="EL64" i="18"/>
  <c r="EK64" i="18"/>
  <c r="EL59" i="18"/>
  <c r="EK59" i="18"/>
  <c r="EL52" i="18"/>
  <c r="EK52" i="18"/>
  <c r="EL47" i="18"/>
  <c r="EK47" i="18"/>
  <c r="EL38" i="18"/>
  <c r="EK38" i="18"/>
  <c r="EL33" i="18"/>
  <c r="EK33" i="18"/>
  <c r="EL24" i="18"/>
  <c r="EK24" i="18"/>
  <c r="EL19" i="18"/>
  <c r="EK19" i="18"/>
  <c r="EL16" i="18"/>
  <c r="EK16" i="18"/>
  <c r="EL13" i="18"/>
  <c r="EK13" i="18"/>
  <c r="EL11" i="18"/>
  <c r="EK11" i="18"/>
  <c r="GA12" i="18" l="1"/>
  <c r="FG52" i="18"/>
  <c r="FG139" i="18"/>
  <c r="FG230" i="18"/>
  <c r="EU230" i="18"/>
  <c r="FK24" i="18"/>
  <c r="FK158" i="18"/>
  <c r="FK172" i="18"/>
  <c r="FK221" i="18"/>
  <c r="EQ33" i="18"/>
  <c r="FG24" i="18"/>
  <c r="FG158" i="18"/>
  <c r="FK75" i="18"/>
  <c r="FG75" i="18"/>
  <c r="EM52" i="18"/>
  <c r="EU221" i="18"/>
  <c r="FG47" i="18"/>
  <c r="FK166" i="18"/>
  <c r="EM230" i="18"/>
  <c r="GA221" i="18"/>
  <c r="FC80" i="18"/>
  <c r="FC12" i="18"/>
  <c r="FO158" i="18"/>
  <c r="EQ16" i="18"/>
  <c r="EQ13" i="18"/>
  <c r="EQ69" i="18"/>
  <c r="EQ87" i="18"/>
  <c r="EQ144" i="18"/>
  <c r="EQ203" i="18"/>
  <c r="EU216" i="18"/>
  <c r="EQ19" i="18"/>
  <c r="EQ80" i="18"/>
  <c r="FK11" i="18"/>
  <c r="FO47" i="18"/>
  <c r="FO69" i="18"/>
  <c r="FO104" i="18"/>
  <c r="FA10" i="18"/>
  <c r="EQ75" i="18"/>
  <c r="EQ181" i="18"/>
  <c r="EQ193" i="18"/>
  <c r="EQ208" i="18"/>
  <c r="EQ64" i="18"/>
  <c r="EQ111" i="18"/>
  <c r="FG11" i="18"/>
  <c r="FO111" i="18"/>
  <c r="FO172" i="18"/>
  <c r="EQ172" i="18"/>
  <c r="EQ188" i="18"/>
  <c r="FO52" i="18"/>
  <c r="FO107" i="18"/>
  <c r="EQ162" i="18"/>
  <c r="EM33" i="18"/>
  <c r="EQ107" i="18"/>
  <c r="EM38" i="18"/>
  <c r="G223" i="18"/>
  <c r="FW221" i="18"/>
  <c r="FO221" i="18"/>
  <c r="FJ10" i="18"/>
  <c r="FO19" i="18"/>
  <c r="FY10" i="18"/>
  <c r="AD94" i="14"/>
  <c r="ET10" i="18"/>
  <c r="FO24" i="18"/>
  <c r="FO188" i="18"/>
  <c r="FO199" i="18"/>
  <c r="FU10" i="18"/>
  <c r="FV10" i="18"/>
  <c r="AD82" i="14"/>
  <c r="FO203" i="18"/>
  <c r="FW12" i="18"/>
  <c r="FZ10" i="18"/>
  <c r="FW230" i="18"/>
  <c r="FF10" i="18"/>
  <c r="FO166" i="18"/>
  <c r="FO181" i="18"/>
  <c r="EP10" i="18"/>
  <c r="FB10" i="18"/>
  <c r="EQ12" i="18"/>
  <c r="FO64" i="18"/>
  <c r="FO87" i="18"/>
  <c r="FO230" i="18"/>
  <c r="FO216" i="18"/>
  <c r="FO208" i="18"/>
  <c r="FO193" i="18"/>
  <c r="FO185" i="18"/>
  <c r="FO162" i="18"/>
  <c r="FO144" i="18"/>
  <c r="FO139" i="18"/>
  <c r="FO132" i="18"/>
  <c r="FO128" i="18"/>
  <c r="FO120" i="18"/>
  <c r="FO99" i="18"/>
  <c r="FO92" i="18"/>
  <c r="FO80" i="18"/>
  <c r="FO75" i="18"/>
  <c r="FO59" i="18"/>
  <c r="FO38" i="18"/>
  <c r="FO33" i="18"/>
  <c r="FO16" i="18"/>
  <c r="FM10" i="18"/>
  <c r="FN10" i="18"/>
  <c r="FO11" i="18"/>
  <c r="FO13" i="18"/>
  <c r="FI10" i="18"/>
  <c r="FE10" i="18"/>
  <c r="FC230" i="18"/>
  <c r="ES10" i="18"/>
  <c r="EQ221" i="18"/>
  <c r="EQ185" i="18"/>
  <c r="EQ166" i="18"/>
  <c r="EQ139" i="18"/>
  <c r="EQ132" i="18"/>
  <c r="EQ120" i="18"/>
  <c r="EQ104" i="18"/>
  <c r="EQ99" i="18"/>
  <c r="EQ92" i="18"/>
  <c r="EQ38" i="18"/>
  <c r="EO10" i="18"/>
  <c r="EL10" i="18"/>
  <c r="EK10" i="18"/>
  <c r="EM12" i="18"/>
  <c r="FC10" i="18" l="1"/>
  <c r="FV235" i="18"/>
  <c r="FN235" i="18"/>
  <c r="H139" i="13" s="1"/>
  <c r="FA235" i="18"/>
  <c r="EO235" i="18"/>
  <c r="FJ235" i="18"/>
  <c r="ES235" i="18"/>
  <c r="FB235" i="18"/>
  <c r="H136" i="13" s="1"/>
  <c r="FU235" i="18"/>
  <c r="E141" i="13" s="1"/>
  <c r="FM235" i="18"/>
  <c r="FI235" i="18"/>
  <c r="F138" i="13" s="1"/>
  <c r="EK235" i="18"/>
  <c r="E132" i="13" s="1"/>
  <c r="EL235" i="18"/>
  <c r="H132" i="13" s="1"/>
  <c r="ET235" i="18"/>
  <c r="FY235" i="18"/>
  <c r="E142" i="13" s="1"/>
  <c r="FE235" i="18"/>
  <c r="E137" i="13" s="1"/>
  <c r="H141" i="13"/>
  <c r="EP235" i="18"/>
  <c r="H133" i="13" s="1"/>
  <c r="FZ235" i="18"/>
  <c r="GA10" i="18"/>
  <c r="FF235" i="18"/>
  <c r="H137" i="13" s="1"/>
  <c r="FG10" i="18"/>
  <c r="FW10" i="18"/>
  <c r="FK10" i="18"/>
  <c r="FO10" i="18"/>
  <c r="EQ10" i="18"/>
  <c r="EM10" i="18"/>
  <c r="EU235" i="18" l="1"/>
  <c r="E133" i="13"/>
  <c r="E139" i="13"/>
  <c r="I139" i="13" s="1"/>
  <c r="H134" i="13"/>
  <c r="F136" i="13"/>
  <c r="F134" i="13"/>
  <c r="F142" i="13"/>
  <c r="F139" i="13"/>
  <c r="F141" i="13"/>
  <c r="E134" i="13"/>
  <c r="FO235" i="18"/>
  <c r="E138" i="13"/>
  <c r="E136" i="13"/>
  <c r="I136" i="13" s="1"/>
  <c r="EM235" i="18"/>
  <c r="F137" i="13"/>
  <c r="I133" i="13"/>
  <c r="F133" i="13"/>
  <c r="EQ235" i="18"/>
  <c r="I132" i="13"/>
  <c r="F132" i="13"/>
  <c r="FC235" i="18"/>
  <c r="FW235" i="18"/>
  <c r="I141" i="13"/>
  <c r="I137" i="13"/>
  <c r="FG235" i="18"/>
  <c r="H142" i="13"/>
  <c r="I142" i="13" s="1"/>
  <c r="GA235" i="18"/>
  <c r="H138" i="13"/>
  <c r="FK235" i="18"/>
  <c r="AA151" i="14"/>
  <c r="Z151" i="14"/>
  <c r="AC151" i="14"/>
  <c r="AD151" i="14"/>
  <c r="AB151" i="14"/>
  <c r="EI209" i="18"/>
  <c r="EI173" i="18"/>
  <c r="EH172" i="18"/>
  <c r="EI34" i="18"/>
  <c r="EI20" i="18"/>
  <c r="EE231" i="18"/>
  <c r="DF208" i="18"/>
  <c r="DF172" i="18"/>
  <c r="AA204" i="18"/>
  <c r="I134" i="13" l="1"/>
  <c r="I138" i="13"/>
  <c r="K65" i="18"/>
  <c r="DB111" i="18" l="1"/>
  <c r="DA111" i="18"/>
  <c r="E111" i="18" s="1"/>
  <c r="AO12" i="18"/>
  <c r="AQ12" i="18" s="1"/>
  <c r="AO11" i="18"/>
  <c r="DC111" i="18" l="1"/>
  <c r="EH208" i="18"/>
  <c r="EI233" i="18"/>
  <c r="EI232" i="18"/>
  <c r="EI229" i="18"/>
  <c r="EI231" i="18"/>
  <c r="EH230" i="18"/>
  <c r="EG230" i="18"/>
  <c r="EI222" i="18"/>
  <c r="EH221" i="18"/>
  <c r="EG221" i="18"/>
  <c r="EI217" i="18"/>
  <c r="EH216" i="18"/>
  <c r="EG216" i="18"/>
  <c r="EG208" i="18"/>
  <c r="EI204" i="18"/>
  <c r="EH203" i="18"/>
  <c r="EG203" i="18"/>
  <c r="EI200" i="18"/>
  <c r="EH199" i="18"/>
  <c r="EG199" i="18"/>
  <c r="EI194" i="18"/>
  <c r="EH193" i="18"/>
  <c r="EG193" i="18"/>
  <c r="EI189" i="18"/>
  <c r="EH188" i="18"/>
  <c r="EG188" i="18"/>
  <c r="EI186" i="18"/>
  <c r="EH185" i="18"/>
  <c r="EG185" i="18"/>
  <c r="EI182" i="18"/>
  <c r="EH181" i="18"/>
  <c r="EG181" i="18"/>
  <c r="EG172" i="18"/>
  <c r="EI172" i="18" s="1"/>
  <c r="EI167" i="18"/>
  <c r="EH166" i="18"/>
  <c r="EG166" i="18"/>
  <c r="EI163" i="18"/>
  <c r="EH162" i="18"/>
  <c r="EG162" i="18"/>
  <c r="EI159" i="18"/>
  <c r="EH158" i="18"/>
  <c r="EG158" i="18"/>
  <c r="EI145" i="18"/>
  <c r="EH144" i="18"/>
  <c r="EG144" i="18"/>
  <c r="EI140" i="18"/>
  <c r="EH139" i="18"/>
  <c r="EG139" i="18"/>
  <c r="EI133" i="18"/>
  <c r="EH132" i="18"/>
  <c r="EG132" i="18"/>
  <c r="EI129" i="18"/>
  <c r="EH128" i="18"/>
  <c r="EG128" i="18"/>
  <c r="EI121" i="18"/>
  <c r="EH120" i="18"/>
  <c r="EG120" i="18"/>
  <c r="EI112" i="18"/>
  <c r="EH111" i="18"/>
  <c r="EG111" i="18"/>
  <c r="EI108" i="18"/>
  <c r="EH107" i="18"/>
  <c r="EG107" i="18"/>
  <c r="EI105" i="18"/>
  <c r="EH104" i="18"/>
  <c r="EG104" i="18"/>
  <c r="EI100" i="18"/>
  <c r="EH99" i="18"/>
  <c r="EG99" i="18"/>
  <c r="EI93" i="18"/>
  <c r="EH92" i="18"/>
  <c r="EG92" i="18"/>
  <c r="EI88" i="18"/>
  <c r="EH87" i="18"/>
  <c r="EG87" i="18"/>
  <c r="EI81" i="18"/>
  <c r="EH80" i="18"/>
  <c r="EG80" i="18"/>
  <c r="EI76" i="18"/>
  <c r="EH75" i="18"/>
  <c r="EG75" i="18"/>
  <c r="EI70" i="18"/>
  <c r="EH69" i="18"/>
  <c r="EG69" i="18"/>
  <c r="EI65" i="18"/>
  <c r="EH64" i="18"/>
  <c r="EG64" i="18"/>
  <c r="EI60" i="18"/>
  <c r="EH59" i="18"/>
  <c r="EG59" i="18"/>
  <c r="EI53" i="18"/>
  <c r="EH52" i="18"/>
  <c r="EG52" i="18"/>
  <c r="EI48" i="18"/>
  <c r="EH47" i="18"/>
  <c r="EG47" i="18"/>
  <c r="EI39" i="18"/>
  <c r="EH38" i="18"/>
  <c r="EG38" i="18"/>
  <c r="EH33" i="18"/>
  <c r="EG33" i="18"/>
  <c r="EI25" i="18"/>
  <c r="EH24" i="18"/>
  <c r="EG24" i="18"/>
  <c r="EH19" i="18"/>
  <c r="EG19" i="18"/>
  <c r="EI17" i="18"/>
  <c r="EH16" i="18"/>
  <c r="EG16" i="18"/>
  <c r="EI14" i="18"/>
  <c r="EH13" i="18"/>
  <c r="EG13" i="18"/>
  <c r="EH12" i="18"/>
  <c r="EG12" i="18"/>
  <c r="EH11" i="18"/>
  <c r="EG11" i="18"/>
  <c r="EC199" i="18"/>
  <c r="EE194" i="18"/>
  <c r="EC16" i="18"/>
  <c r="EE233" i="18"/>
  <c r="EE232" i="18"/>
  <c r="EE229" i="18"/>
  <c r="ED230" i="18"/>
  <c r="EC230" i="18"/>
  <c r="ED221" i="18"/>
  <c r="EC221" i="18"/>
  <c r="EE217" i="18"/>
  <c r="ED216" i="18"/>
  <c r="EC216" i="18"/>
  <c r="EE209" i="18"/>
  <c r="ED208" i="18"/>
  <c r="EC208" i="18"/>
  <c r="EE204" i="18"/>
  <c r="ED203" i="18"/>
  <c r="EC203" i="18"/>
  <c r="EE200" i="18"/>
  <c r="ED199" i="18"/>
  <c r="ED193" i="18"/>
  <c r="EC193" i="18"/>
  <c r="EE189" i="18"/>
  <c r="ED188" i="18"/>
  <c r="EC188" i="18"/>
  <c r="EE186" i="18"/>
  <c r="ED185" i="18"/>
  <c r="EC185" i="18"/>
  <c r="EE182" i="18"/>
  <c r="ED181" i="18"/>
  <c r="EC181" i="18"/>
  <c r="EE173" i="18"/>
  <c r="ED172" i="18"/>
  <c r="EC172" i="18"/>
  <c r="EE167" i="18"/>
  <c r="ED166" i="18"/>
  <c r="EC166" i="18"/>
  <c r="EE163" i="18"/>
  <c r="ED162" i="18"/>
  <c r="EC162" i="18"/>
  <c r="EE159" i="18"/>
  <c r="ED158" i="18"/>
  <c r="EC158" i="18"/>
  <c r="EE145" i="18"/>
  <c r="ED144" i="18"/>
  <c r="EC144" i="18"/>
  <c r="EE140" i="18"/>
  <c r="ED139" i="18"/>
  <c r="EC139" i="18"/>
  <c r="EE133" i="18"/>
  <c r="ED132" i="18"/>
  <c r="EC132" i="18"/>
  <c r="EE129" i="18"/>
  <c r="ED128" i="18"/>
  <c r="EC128" i="18"/>
  <c r="EE121" i="18"/>
  <c r="ED120" i="18"/>
  <c r="EC120" i="18"/>
  <c r="EE112" i="18"/>
  <c r="ED111" i="18"/>
  <c r="EC111" i="18"/>
  <c r="EE108" i="18"/>
  <c r="ED107" i="18"/>
  <c r="EC107" i="18"/>
  <c r="EE105" i="18"/>
  <c r="ED104" i="18"/>
  <c r="EC104" i="18"/>
  <c r="EE100" i="18"/>
  <c r="ED99" i="18"/>
  <c r="EC99" i="18"/>
  <c r="EE93" i="18"/>
  <c r="ED92" i="18"/>
  <c r="EC92" i="18"/>
  <c r="EE88" i="18"/>
  <c r="ED87" i="18"/>
  <c r="EC87" i="18"/>
  <c r="EE81" i="18"/>
  <c r="ED80" i="18"/>
  <c r="EC80" i="18"/>
  <c r="EE76" i="18"/>
  <c r="ED75" i="18"/>
  <c r="EC75" i="18"/>
  <c r="EE70" i="18"/>
  <c r="ED69" i="18"/>
  <c r="EC69" i="18"/>
  <c r="EE65" i="18"/>
  <c r="ED64" i="18"/>
  <c r="EC64" i="18"/>
  <c r="EE60" i="18"/>
  <c r="ED59" i="18"/>
  <c r="EC59" i="18"/>
  <c r="EE53" i="18"/>
  <c r="ED52" i="18"/>
  <c r="EC52" i="18"/>
  <c r="EE48" i="18"/>
  <c r="ED47" i="18"/>
  <c r="EC47" i="18"/>
  <c r="EE39" i="18"/>
  <c r="ED38" i="18"/>
  <c r="EC38" i="18"/>
  <c r="ED33" i="18"/>
  <c r="EC33" i="18"/>
  <c r="EE25" i="18"/>
  <c r="ED24" i="18"/>
  <c r="EC24" i="18"/>
  <c r="EE20" i="18"/>
  <c r="ED19" i="18"/>
  <c r="EC19" i="18"/>
  <c r="EE17" i="18"/>
  <c r="ED16" i="18"/>
  <c r="EE14" i="18"/>
  <c r="ED13" i="18"/>
  <c r="EC13" i="18"/>
  <c r="ED12" i="18"/>
  <c r="EC12" i="18"/>
  <c r="ED11" i="18"/>
  <c r="EC11" i="18"/>
  <c r="EA231" i="18"/>
  <c r="DZ230" i="18"/>
  <c r="DY230" i="18"/>
  <c r="DZ221" i="18"/>
  <c r="DY221" i="18"/>
  <c r="DZ216" i="18"/>
  <c r="DY216" i="18"/>
  <c r="DZ208" i="18"/>
  <c r="DY208" i="18"/>
  <c r="DZ203" i="18"/>
  <c r="DY203" i="18"/>
  <c r="DZ199" i="18"/>
  <c r="DY199" i="18"/>
  <c r="DZ193" i="18"/>
  <c r="DY193" i="18"/>
  <c r="DZ188" i="18"/>
  <c r="DY188" i="18"/>
  <c r="DZ185" i="18"/>
  <c r="DY185" i="18"/>
  <c r="DZ181" i="18"/>
  <c r="DY181" i="18"/>
  <c r="DZ172" i="18"/>
  <c r="DY172" i="18"/>
  <c r="DZ166" i="18"/>
  <c r="DY166" i="18"/>
  <c r="DZ162" i="18"/>
  <c r="DY162" i="18"/>
  <c r="DZ158" i="18"/>
  <c r="DY158" i="18"/>
  <c r="DZ144" i="18"/>
  <c r="DY144" i="18"/>
  <c r="DZ139" i="18"/>
  <c r="DY139" i="18"/>
  <c r="DZ132" i="18"/>
  <c r="DZ128" i="18"/>
  <c r="DY128" i="18"/>
  <c r="DZ120" i="18"/>
  <c r="DY120" i="18"/>
  <c r="DZ111" i="18"/>
  <c r="DY111" i="18"/>
  <c r="DZ107" i="18"/>
  <c r="DZ104" i="18"/>
  <c r="DY104" i="18"/>
  <c r="DZ99" i="18"/>
  <c r="DY99" i="18"/>
  <c r="DZ92" i="18"/>
  <c r="DY92" i="18"/>
  <c r="DZ87" i="18"/>
  <c r="DY87" i="18"/>
  <c r="DZ80" i="18"/>
  <c r="DY80" i="18"/>
  <c r="DZ75" i="18"/>
  <c r="DY75" i="18"/>
  <c r="DZ69" i="18"/>
  <c r="DY69" i="18"/>
  <c r="DZ64" i="18"/>
  <c r="DY64" i="18"/>
  <c r="DZ59" i="18"/>
  <c r="DY59" i="18"/>
  <c r="DZ52" i="18"/>
  <c r="DY52" i="18"/>
  <c r="DZ47" i="18"/>
  <c r="DY47" i="18"/>
  <c r="DZ38" i="18"/>
  <c r="DY38" i="18"/>
  <c r="DZ33" i="18"/>
  <c r="DY33" i="18"/>
  <c r="DZ24" i="18"/>
  <c r="DY24" i="18"/>
  <c r="DZ19" i="18"/>
  <c r="DY19" i="18"/>
  <c r="DZ16" i="18"/>
  <c r="DY16" i="18"/>
  <c r="DZ13" i="18"/>
  <c r="DY13" i="18"/>
  <c r="DZ11" i="18"/>
  <c r="DY11" i="18"/>
  <c r="DW231" i="18"/>
  <c r="DV230" i="18"/>
  <c r="DU230" i="18"/>
  <c r="DV221" i="18"/>
  <c r="DU221" i="18"/>
  <c r="DV216" i="18"/>
  <c r="DU216" i="18"/>
  <c r="DV208" i="18"/>
  <c r="DU208" i="18"/>
  <c r="DV203" i="18"/>
  <c r="DU203" i="18"/>
  <c r="DV199" i="18"/>
  <c r="DU199" i="18"/>
  <c r="DV193" i="18"/>
  <c r="DU193" i="18"/>
  <c r="DV188" i="18"/>
  <c r="DU188" i="18"/>
  <c r="DV185" i="18"/>
  <c r="DU185" i="18"/>
  <c r="DV181" i="18"/>
  <c r="DU181" i="18"/>
  <c r="DV172" i="18"/>
  <c r="DU172" i="18"/>
  <c r="DV166" i="18"/>
  <c r="DU166" i="18"/>
  <c r="DV162" i="18"/>
  <c r="DU162" i="18"/>
  <c r="DV158" i="18"/>
  <c r="DU158" i="18"/>
  <c r="DV144" i="18"/>
  <c r="DU144" i="18"/>
  <c r="DV139" i="18"/>
  <c r="DU139" i="18"/>
  <c r="DV132" i="18"/>
  <c r="DV128" i="18"/>
  <c r="DU128" i="18"/>
  <c r="DV120" i="18"/>
  <c r="DU120" i="18"/>
  <c r="DV111" i="18"/>
  <c r="DU111" i="18"/>
  <c r="DV107" i="18"/>
  <c r="DV104" i="18"/>
  <c r="DU104" i="18"/>
  <c r="DV99" i="18"/>
  <c r="DU99" i="18"/>
  <c r="DV92" i="18"/>
  <c r="DU92" i="18"/>
  <c r="DV87" i="18"/>
  <c r="DU87" i="18"/>
  <c r="DV80" i="18"/>
  <c r="DU80" i="18"/>
  <c r="DV75" i="18"/>
  <c r="DU75" i="18"/>
  <c r="DV69" i="18"/>
  <c r="DU69" i="18"/>
  <c r="DV64" i="18"/>
  <c r="DU64" i="18"/>
  <c r="DV59" i="18"/>
  <c r="DU59" i="18"/>
  <c r="DV52" i="18"/>
  <c r="DU52" i="18"/>
  <c r="DV47" i="18"/>
  <c r="DU47" i="18"/>
  <c r="DV38" i="18"/>
  <c r="DU38" i="18"/>
  <c r="DV33" i="18"/>
  <c r="DU33" i="18"/>
  <c r="DV24" i="18"/>
  <c r="DU24" i="18"/>
  <c r="DV19" i="18"/>
  <c r="DU19" i="18"/>
  <c r="DV16" i="18"/>
  <c r="DU16" i="18"/>
  <c r="DV13" i="18"/>
  <c r="DU13" i="18"/>
  <c r="DV11" i="18"/>
  <c r="DU11" i="18"/>
  <c r="EE33" i="18" l="1"/>
  <c r="EE221" i="18"/>
  <c r="EI33" i="18"/>
  <c r="EI208" i="18"/>
  <c r="EI19" i="18"/>
  <c r="EE19" i="18"/>
  <c r="EE230" i="18"/>
  <c r="EE99" i="18"/>
  <c r="EI80" i="18"/>
  <c r="EE13" i="18"/>
  <c r="EE24" i="18"/>
  <c r="EE75" i="18"/>
  <c r="EE107" i="18"/>
  <c r="EE162" i="18"/>
  <c r="EI120" i="18"/>
  <c r="EE193" i="18"/>
  <c r="EI13" i="18"/>
  <c r="EI92" i="18"/>
  <c r="DU10" i="18"/>
  <c r="EE144" i="18"/>
  <c r="EE120" i="18"/>
  <c r="EE172" i="18"/>
  <c r="EE203" i="18"/>
  <c r="EE64" i="18"/>
  <c r="EE139" i="18"/>
  <c r="EI75" i="18"/>
  <c r="EI158" i="18"/>
  <c r="EI188" i="18"/>
  <c r="EE47" i="18"/>
  <c r="EE52" i="18"/>
  <c r="EE208" i="18"/>
  <c r="DV10" i="18"/>
  <c r="DY10" i="18"/>
  <c r="EE38" i="18"/>
  <c r="EE87" i="18"/>
  <c r="EI128" i="18"/>
  <c r="DW230" i="18"/>
  <c r="DZ10" i="18"/>
  <c r="EE132" i="18"/>
  <c r="EE185" i="18"/>
  <c r="EE216" i="18"/>
  <c r="EI230" i="18"/>
  <c r="EI221" i="18"/>
  <c r="EI216" i="18"/>
  <c r="EI203" i="18"/>
  <c r="EI199" i="18"/>
  <c r="EI193" i="18"/>
  <c r="EI185" i="18"/>
  <c r="EI181" i="18"/>
  <c r="EI166" i="18"/>
  <c r="EI162" i="18"/>
  <c r="EI144" i="18"/>
  <c r="EI139" i="18"/>
  <c r="EI132" i="18"/>
  <c r="EI111" i="18"/>
  <c r="EI107" i="18"/>
  <c r="EI104" i="18"/>
  <c r="EI99" i="18"/>
  <c r="EI87" i="18"/>
  <c r="EI69" i="18"/>
  <c r="EI64" i="18"/>
  <c r="EI59" i="18"/>
  <c r="EI52" i="18"/>
  <c r="EI47" i="18"/>
  <c r="EI38" i="18"/>
  <c r="EI24" i="18"/>
  <c r="EG10" i="18"/>
  <c r="EH10" i="18"/>
  <c r="EI16" i="18"/>
  <c r="EI11" i="18"/>
  <c r="EE199" i="18"/>
  <c r="EE188" i="18"/>
  <c r="EE181" i="18"/>
  <c r="EE166" i="18"/>
  <c r="EE158" i="18"/>
  <c r="EE128" i="18"/>
  <c r="EE111" i="18"/>
  <c r="EE104" i="18"/>
  <c r="EE92" i="18"/>
  <c r="EE80" i="18"/>
  <c r="EE69" i="18"/>
  <c r="EE59" i="18"/>
  <c r="ED10" i="18"/>
  <c r="EC10" i="18"/>
  <c r="EE11" i="18"/>
  <c r="EE16" i="18"/>
  <c r="EA230" i="18"/>
  <c r="ED235" i="18" l="1"/>
  <c r="EC235" i="18"/>
  <c r="EH235" i="18"/>
  <c r="EG235" i="18"/>
  <c r="F131" i="13" s="1"/>
  <c r="DU235" i="18"/>
  <c r="F128" i="13" s="1"/>
  <c r="F130" i="13"/>
  <c r="H130" i="13"/>
  <c r="DV235" i="18"/>
  <c r="H128" i="13" s="1"/>
  <c r="DY235" i="18"/>
  <c r="E129" i="13" s="1"/>
  <c r="DZ235" i="18"/>
  <c r="H129" i="13" s="1"/>
  <c r="I129" i="13" s="1"/>
  <c r="E130" i="13"/>
  <c r="EI10" i="18"/>
  <c r="EE10" i="18"/>
  <c r="DS35" i="18"/>
  <c r="DR230" i="18"/>
  <c r="DQ230" i="18"/>
  <c r="DR221" i="18"/>
  <c r="DQ221" i="18"/>
  <c r="DR216" i="18"/>
  <c r="DQ216" i="18"/>
  <c r="DQ208" i="18"/>
  <c r="DR203" i="18"/>
  <c r="DQ203" i="18"/>
  <c r="DR199" i="18"/>
  <c r="DQ199" i="18"/>
  <c r="DR193" i="18"/>
  <c r="DQ193" i="18"/>
  <c r="DR188" i="18"/>
  <c r="DQ188" i="18"/>
  <c r="DR185" i="18"/>
  <c r="DQ185" i="18"/>
  <c r="DR181" i="18"/>
  <c r="DQ181" i="18"/>
  <c r="DQ172" i="18"/>
  <c r="DR166" i="18"/>
  <c r="DQ166" i="18"/>
  <c r="DR162" i="18"/>
  <c r="DQ162" i="18"/>
  <c r="DR158" i="18"/>
  <c r="DQ158" i="18"/>
  <c r="DR144" i="18"/>
  <c r="DQ144" i="18"/>
  <c r="DR139" i="18"/>
  <c r="DQ139" i="18"/>
  <c r="DR132" i="18"/>
  <c r="DQ132" i="18"/>
  <c r="DR128" i="18"/>
  <c r="DQ128" i="18"/>
  <c r="DR120" i="18"/>
  <c r="DQ120" i="18"/>
  <c r="DR111" i="18"/>
  <c r="DQ111" i="18"/>
  <c r="DR107" i="18"/>
  <c r="DQ107" i="18"/>
  <c r="DR104" i="18"/>
  <c r="DQ104" i="18"/>
  <c r="DR99" i="18"/>
  <c r="DQ99" i="18"/>
  <c r="DR92" i="18"/>
  <c r="DQ92" i="18"/>
  <c r="DR87" i="18"/>
  <c r="DQ87" i="18"/>
  <c r="DR80" i="18"/>
  <c r="DQ80" i="18"/>
  <c r="DR75" i="18"/>
  <c r="DQ75" i="18"/>
  <c r="DR69" i="18"/>
  <c r="DQ69" i="18"/>
  <c r="DR64" i="18"/>
  <c r="DQ64" i="18"/>
  <c r="DR59" i="18"/>
  <c r="DQ59" i="18"/>
  <c r="DR52" i="18"/>
  <c r="DQ52" i="18"/>
  <c r="DR47" i="18"/>
  <c r="DQ47" i="18"/>
  <c r="DR38" i="18"/>
  <c r="DQ38" i="18"/>
  <c r="DR33" i="18"/>
  <c r="DQ33" i="18"/>
  <c r="DR24" i="18"/>
  <c r="DQ24" i="18"/>
  <c r="DR19" i="18"/>
  <c r="DQ19" i="18"/>
  <c r="DR16" i="18"/>
  <c r="DQ16" i="18"/>
  <c r="DR13" i="18"/>
  <c r="DQ13" i="18"/>
  <c r="DR12" i="18"/>
  <c r="DQ12" i="18"/>
  <c r="DR11" i="18"/>
  <c r="DQ11" i="18"/>
  <c r="DO231" i="18"/>
  <c r="DN230" i="18"/>
  <c r="DM230" i="18"/>
  <c r="DN221" i="18"/>
  <c r="DM221" i="18"/>
  <c r="DN216" i="18"/>
  <c r="DM216" i="18"/>
  <c r="DM208" i="18"/>
  <c r="DN203" i="18"/>
  <c r="DM203" i="18"/>
  <c r="DN199" i="18"/>
  <c r="DM199" i="18"/>
  <c r="DN193" i="18"/>
  <c r="DM193" i="18"/>
  <c r="DN188" i="18"/>
  <c r="DM188" i="18"/>
  <c r="DN185" i="18"/>
  <c r="DM185" i="18"/>
  <c r="DN181" i="18"/>
  <c r="DM181" i="18"/>
  <c r="DM172" i="18"/>
  <c r="DN166" i="18"/>
  <c r="DM166" i="18"/>
  <c r="DN162" i="18"/>
  <c r="DM162" i="18"/>
  <c r="DN158" i="18"/>
  <c r="DM158" i="18"/>
  <c r="DN144" i="18"/>
  <c r="DM144" i="18"/>
  <c r="DN139" i="18"/>
  <c r="DM139" i="18"/>
  <c r="DN132" i="18"/>
  <c r="DM132" i="18"/>
  <c r="DN128" i="18"/>
  <c r="DM128" i="18"/>
  <c r="DN120" i="18"/>
  <c r="DM120" i="18"/>
  <c r="DN111" i="18"/>
  <c r="DM111" i="18"/>
  <c r="DN107" i="18"/>
  <c r="DM107" i="18"/>
  <c r="DN104" i="18"/>
  <c r="DM104" i="18"/>
  <c r="DN99" i="18"/>
  <c r="DM99" i="18"/>
  <c r="DN92" i="18"/>
  <c r="DM92" i="18"/>
  <c r="DN87" i="18"/>
  <c r="DM87" i="18"/>
  <c r="DN80" i="18"/>
  <c r="DM80" i="18"/>
  <c r="DN75" i="18"/>
  <c r="DM75" i="18"/>
  <c r="DN69" i="18"/>
  <c r="DM69" i="18"/>
  <c r="DN64" i="18"/>
  <c r="DM64" i="18"/>
  <c r="DN59" i="18"/>
  <c r="DM59" i="18"/>
  <c r="DN52" i="18"/>
  <c r="DM52" i="18"/>
  <c r="DN47" i="18"/>
  <c r="DM47" i="18"/>
  <c r="DN38" i="18"/>
  <c r="DM38" i="18"/>
  <c r="DN33" i="18"/>
  <c r="DM33" i="18"/>
  <c r="DN24" i="18"/>
  <c r="DM24" i="18"/>
  <c r="DN19" i="18"/>
  <c r="DM19" i="18"/>
  <c r="DN16" i="18"/>
  <c r="DM16" i="18"/>
  <c r="DN13" i="18"/>
  <c r="DM13" i="18"/>
  <c r="DN12" i="18"/>
  <c r="DM12" i="18"/>
  <c r="DN11" i="18"/>
  <c r="DM11" i="18"/>
  <c r="AU233" i="18"/>
  <c r="D115" i="13"/>
  <c r="BV230" i="18"/>
  <c r="BU230" i="18"/>
  <c r="BV221" i="18"/>
  <c r="BU221" i="18"/>
  <c r="BV216" i="18"/>
  <c r="BU216" i="18"/>
  <c r="BV208" i="18"/>
  <c r="BU208" i="18"/>
  <c r="BV203" i="18"/>
  <c r="BU203" i="18"/>
  <c r="BV199" i="18"/>
  <c r="BU199" i="18"/>
  <c r="BV193" i="18"/>
  <c r="BU193" i="18"/>
  <c r="BV188" i="18"/>
  <c r="BU188" i="18"/>
  <c r="BV185" i="18"/>
  <c r="BU185" i="18"/>
  <c r="BV181" i="18"/>
  <c r="BU181" i="18"/>
  <c r="BV172" i="18"/>
  <c r="BU172" i="18"/>
  <c r="BV166" i="18"/>
  <c r="BU166" i="18"/>
  <c r="BV162" i="18"/>
  <c r="BU162" i="18"/>
  <c r="BV158" i="18"/>
  <c r="BU158" i="18"/>
  <c r="BV144" i="18"/>
  <c r="BU144" i="18"/>
  <c r="BV139" i="18"/>
  <c r="BU139" i="18"/>
  <c r="BV132" i="18"/>
  <c r="BU132" i="18"/>
  <c r="BV128" i="18"/>
  <c r="BU128" i="18"/>
  <c r="BV120" i="18"/>
  <c r="BU120" i="18"/>
  <c r="BV111" i="18"/>
  <c r="BU111" i="18"/>
  <c r="BV107" i="18"/>
  <c r="BU107" i="18"/>
  <c r="BV104" i="18"/>
  <c r="BU104" i="18"/>
  <c r="BV99" i="18"/>
  <c r="BU99" i="18"/>
  <c r="BV92" i="18"/>
  <c r="BU92" i="18"/>
  <c r="BV87" i="18"/>
  <c r="BU87" i="18"/>
  <c r="BV80" i="18"/>
  <c r="BU80" i="18"/>
  <c r="BV75" i="18"/>
  <c r="BU75" i="18"/>
  <c r="BV69" i="18"/>
  <c r="BU69" i="18"/>
  <c r="BV64" i="18"/>
  <c r="BU64" i="18"/>
  <c r="BV59" i="18"/>
  <c r="BU59" i="18"/>
  <c r="BV52" i="18"/>
  <c r="BU52" i="18"/>
  <c r="BV47" i="18"/>
  <c r="BU47" i="18"/>
  <c r="BV38" i="18"/>
  <c r="BU38" i="18"/>
  <c r="BV33" i="18"/>
  <c r="BU33" i="18"/>
  <c r="BV24" i="18"/>
  <c r="BU24" i="18"/>
  <c r="BV19" i="18"/>
  <c r="BU19" i="18"/>
  <c r="BV16" i="18"/>
  <c r="BU16" i="18"/>
  <c r="BV13" i="18"/>
  <c r="BU13" i="18"/>
  <c r="BV11" i="18"/>
  <c r="BU11" i="18"/>
  <c r="DE172" i="18"/>
  <c r="DG172" i="18" s="1"/>
  <c r="DE208" i="18"/>
  <c r="DG208" i="18" s="1"/>
  <c r="DF139" i="18"/>
  <c r="DE139" i="18"/>
  <c r="DF230" i="18"/>
  <c r="DE230" i="18"/>
  <c r="DF221" i="18"/>
  <c r="DE221" i="18"/>
  <c r="DF216" i="18"/>
  <c r="DE216" i="18"/>
  <c r="DF203" i="18"/>
  <c r="DE203" i="18"/>
  <c r="DF199" i="18"/>
  <c r="DE199" i="18"/>
  <c r="DF193" i="18"/>
  <c r="DE193" i="18"/>
  <c r="DF188" i="18"/>
  <c r="DE188" i="18"/>
  <c r="DF185" i="18"/>
  <c r="DE185" i="18"/>
  <c r="DF181" i="18"/>
  <c r="DE181" i="18"/>
  <c r="DF166" i="18"/>
  <c r="DE166" i="18"/>
  <c r="DF162" i="18"/>
  <c r="DE162" i="18"/>
  <c r="DF158" i="18"/>
  <c r="DE158" i="18"/>
  <c r="DF144" i="18"/>
  <c r="DE144" i="18"/>
  <c r="DF132" i="18"/>
  <c r="DE132" i="18"/>
  <c r="DF128" i="18"/>
  <c r="DE128" i="18"/>
  <c r="DF120" i="18"/>
  <c r="DE120" i="18"/>
  <c r="DF111" i="18"/>
  <c r="DE111" i="18"/>
  <c r="DF107" i="18"/>
  <c r="DE107" i="18"/>
  <c r="DF104" i="18"/>
  <c r="DE104" i="18"/>
  <c r="DF99" i="18"/>
  <c r="DE99" i="18"/>
  <c r="DF92" i="18"/>
  <c r="DE92" i="18"/>
  <c r="DF87" i="18"/>
  <c r="DE87" i="18"/>
  <c r="DF80" i="18"/>
  <c r="DE80" i="18"/>
  <c r="DG76" i="18"/>
  <c r="DF75" i="18"/>
  <c r="DE75" i="18"/>
  <c r="DF69" i="18"/>
  <c r="DE69" i="18"/>
  <c r="DF64" i="18"/>
  <c r="DE64" i="18"/>
  <c r="DF59" i="18"/>
  <c r="DE59" i="18"/>
  <c r="DF52" i="18"/>
  <c r="DE52" i="18"/>
  <c r="DF47" i="18"/>
  <c r="DE47" i="18"/>
  <c r="DF38" i="18"/>
  <c r="DE38" i="18"/>
  <c r="DF33" i="18"/>
  <c r="DE33" i="18"/>
  <c r="DF24" i="18"/>
  <c r="DE24" i="18"/>
  <c r="DF19" i="18"/>
  <c r="DE19" i="18"/>
  <c r="DF16" i="18"/>
  <c r="DE16" i="18"/>
  <c r="DF13" i="18"/>
  <c r="DE13" i="18"/>
  <c r="DF12" i="18"/>
  <c r="DE12" i="18"/>
  <c r="DF11" i="18"/>
  <c r="DE11" i="18"/>
  <c r="DS38" i="18" l="1"/>
  <c r="DS221" i="18"/>
  <c r="DS230" i="18"/>
  <c r="H131" i="13"/>
  <c r="DG38" i="18"/>
  <c r="DG19" i="18"/>
  <c r="DG75" i="18"/>
  <c r="DG59" i="18"/>
  <c r="DG181" i="18"/>
  <c r="DG24" i="18"/>
  <c r="DG47" i="18"/>
  <c r="DG80" i="18"/>
  <c r="DG16" i="18"/>
  <c r="DG69" i="18"/>
  <c r="DG13" i="18"/>
  <c r="DG64" i="18"/>
  <c r="DG33" i="18"/>
  <c r="DG52" i="18"/>
  <c r="F129" i="13"/>
  <c r="DG230" i="18"/>
  <c r="DG221" i="18"/>
  <c r="DG216" i="18"/>
  <c r="DG203" i="18"/>
  <c r="DG199" i="18"/>
  <c r="DG193" i="18"/>
  <c r="DG188" i="18"/>
  <c r="DG185" i="18"/>
  <c r="DG166" i="18"/>
  <c r="DG162" i="18"/>
  <c r="DG158" i="18"/>
  <c r="DG144" i="18"/>
  <c r="DG139" i="18"/>
  <c r="DG132" i="18"/>
  <c r="DG128" i="18"/>
  <c r="DG120" i="18"/>
  <c r="DG111" i="18"/>
  <c r="DG107" i="18"/>
  <c r="DG104" i="18"/>
  <c r="DG99" i="18"/>
  <c r="DG92" i="18"/>
  <c r="DG87" i="18"/>
  <c r="E131" i="13"/>
  <c r="I131" i="13" s="1"/>
  <c r="EI235" i="18"/>
  <c r="E128" i="13"/>
  <c r="I128" i="13" s="1"/>
  <c r="I130" i="13"/>
  <c r="DW235" i="18"/>
  <c r="EE235" i="18"/>
  <c r="EA235" i="18"/>
  <c r="DS12" i="18"/>
  <c r="BU10" i="18"/>
  <c r="BV10" i="18"/>
  <c r="DO230" i="18"/>
  <c r="DE10" i="18"/>
  <c r="DQ10" i="18"/>
  <c r="DR10" i="18"/>
  <c r="DS33" i="18"/>
  <c r="DN10" i="18"/>
  <c r="DM10" i="18"/>
  <c r="DF10" i="18"/>
  <c r="DG11" i="18"/>
  <c r="DE235" i="18" l="1"/>
  <c r="DN235" i="18"/>
  <c r="BU235" i="18"/>
  <c r="DQ235" i="18"/>
  <c r="F127" i="13" s="1"/>
  <c r="DF235" i="18"/>
  <c r="DM235" i="18"/>
  <c r="BV235" i="18"/>
  <c r="DR235" i="18"/>
  <c r="H127" i="13" s="1"/>
  <c r="D124" i="13"/>
  <c r="F124" i="13"/>
  <c r="H126" i="13"/>
  <c r="DS10" i="18"/>
  <c r="DG10" i="18"/>
  <c r="F126" i="13" l="1"/>
  <c r="F115" i="13"/>
  <c r="E126" i="13"/>
  <c r="I126" i="13" s="1"/>
  <c r="E115" i="13"/>
  <c r="E127" i="13"/>
  <c r="I127" i="13" s="1"/>
  <c r="DO235" i="18"/>
  <c r="E124" i="13"/>
  <c r="DS235" i="18"/>
  <c r="DG235" i="18"/>
  <c r="H124" i="13"/>
  <c r="F16" i="17"/>
  <c r="F17" i="17"/>
  <c r="F18" i="17"/>
  <c r="F20" i="17"/>
  <c r="F21" i="17"/>
  <c r="F22" i="17"/>
  <c r="F23" i="17"/>
  <c r="F24" i="17"/>
  <c r="F25" i="17"/>
  <c r="F26" i="17"/>
  <c r="F27"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3" i="17"/>
  <c r="F391" i="17"/>
  <c r="F390" i="17" s="1"/>
  <c r="F394" i="17"/>
  <c r="F395" i="17"/>
  <c r="F396" i="17"/>
  <c r="B16" i="17"/>
  <c r="C16" i="17"/>
  <c r="D16" i="17"/>
  <c r="B17" i="17"/>
  <c r="C17" i="17"/>
  <c r="D17" i="17"/>
  <c r="B18" i="17"/>
  <c r="C18" i="17"/>
  <c r="D18" i="17"/>
  <c r="B20" i="17"/>
  <c r="C20" i="17"/>
  <c r="D20" i="17"/>
  <c r="B21" i="17"/>
  <c r="C21" i="17"/>
  <c r="D21" i="17"/>
  <c r="B22" i="17"/>
  <c r="C22" i="17"/>
  <c r="D22" i="17"/>
  <c r="B23" i="17"/>
  <c r="C23" i="17"/>
  <c r="D23" i="17"/>
  <c r="B24" i="17"/>
  <c r="C24" i="17"/>
  <c r="D24" i="17"/>
  <c r="B25" i="17"/>
  <c r="C25" i="17"/>
  <c r="D25" i="17"/>
  <c r="B26" i="17"/>
  <c r="C26" i="17"/>
  <c r="D26" i="17"/>
  <c r="B27" i="17"/>
  <c r="C27" i="17"/>
  <c r="D27" i="17"/>
  <c r="B29" i="17"/>
  <c r="C29" i="17"/>
  <c r="D29" i="17"/>
  <c r="F29" i="17" s="1"/>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7" i="17"/>
  <c r="C57" i="17"/>
  <c r="D57" i="17"/>
  <c r="B58" i="17"/>
  <c r="C58" i="17"/>
  <c r="D58" i="17"/>
  <c r="B59" i="17"/>
  <c r="C59" i="17"/>
  <c r="D59"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8" i="17"/>
  <c r="C78" i="17"/>
  <c r="D78" i="17"/>
  <c r="B79" i="17"/>
  <c r="C79" i="17"/>
  <c r="D79" i="17"/>
  <c r="B80" i="17"/>
  <c r="C80" i="17"/>
  <c r="D80" i="17"/>
  <c r="B81" i="17"/>
  <c r="C81" i="17"/>
  <c r="D81" i="17"/>
  <c r="B82" i="17"/>
  <c r="C82" i="17"/>
  <c r="D82"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100" i="17"/>
  <c r="C100" i="17"/>
  <c r="D100" i="17"/>
  <c r="B101" i="17"/>
  <c r="C101" i="17"/>
  <c r="D101" i="17"/>
  <c r="B102" i="17"/>
  <c r="C102" i="17"/>
  <c r="D102" i="17"/>
  <c r="B103" i="17"/>
  <c r="C103" i="17"/>
  <c r="D103"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200" i="17"/>
  <c r="C200" i="17"/>
  <c r="D200" i="17"/>
  <c r="B201" i="17"/>
  <c r="C201" i="17"/>
  <c r="D201" i="17"/>
  <c r="B202" i="17"/>
  <c r="C202" i="17"/>
  <c r="D202"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6" i="17"/>
  <c r="C216" i="17"/>
  <c r="D216" i="17"/>
  <c r="B217" i="17"/>
  <c r="C217" i="17"/>
  <c r="D217" i="17"/>
  <c r="B218" i="17"/>
  <c r="C218" i="17"/>
  <c r="D218" i="17"/>
  <c r="B219" i="17"/>
  <c r="C219" i="17"/>
  <c r="D219" i="17"/>
  <c r="B220" i="17"/>
  <c r="C220" i="17"/>
  <c r="D220" i="17"/>
  <c r="B221" i="17"/>
  <c r="C221" i="17"/>
  <c r="D221" i="17"/>
  <c r="B222" i="17"/>
  <c r="C222" i="17"/>
  <c r="D222" i="17"/>
  <c r="B224" i="17"/>
  <c r="C224" i="17"/>
  <c r="D224" i="17"/>
  <c r="B225" i="17"/>
  <c r="C225" i="17"/>
  <c r="D225" i="17"/>
  <c r="B226" i="17"/>
  <c r="C226" i="17"/>
  <c r="D226" i="17"/>
  <c r="B227" i="17"/>
  <c r="C227" i="17"/>
  <c r="D227" i="17"/>
  <c r="B228" i="17"/>
  <c r="C228" i="17"/>
  <c r="D228" i="17"/>
  <c r="B229" i="17"/>
  <c r="C229" i="17"/>
  <c r="D229"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70" i="17"/>
  <c r="C270" i="17"/>
  <c r="D270" i="17"/>
  <c r="B271" i="17"/>
  <c r="C271" i="17"/>
  <c r="D271" i="17"/>
  <c r="B272" i="17"/>
  <c r="C272" i="17"/>
  <c r="D272" i="17"/>
  <c r="B273" i="17"/>
  <c r="C273" i="17"/>
  <c r="D273" i="17"/>
  <c r="B274" i="17"/>
  <c r="C274" i="17"/>
  <c r="D274" i="17"/>
  <c r="B275" i="17"/>
  <c r="C275" i="17"/>
  <c r="D275"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6" i="17"/>
  <c r="C316" i="17"/>
  <c r="D316" i="17"/>
  <c r="B317" i="17"/>
  <c r="C317" i="17"/>
  <c r="D317" i="17"/>
  <c r="B318" i="17"/>
  <c r="C318" i="17"/>
  <c r="D318" i="17"/>
  <c r="B319" i="17"/>
  <c r="C319" i="17"/>
  <c r="D319" i="17"/>
  <c r="B320" i="17"/>
  <c r="C320" i="17"/>
  <c r="D320" i="17"/>
  <c r="B321" i="17"/>
  <c r="C321" i="17"/>
  <c r="D321" i="17"/>
  <c r="B322" i="17"/>
  <c r="C322" i="17"/>
  <c r="D322"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5" i="17"/>
  <c r="C345" i="17"/>
  <c r="D345" i="17"/>
  <c r="B346" i="17"/>
  <c r="C346" i="17"/>
  <c r="D346" i="17"/>
  <c r="B347" i="17"/>
  <c r="C347" i="17"/>
  <c r="D347" i="17"/>
  <c r="B348" i="17"/>
  <c r="C348" i="17"/>
  <c r="D348" i="17"/>
  <c r="B349" i="17"/>
  <c r="C349" i="17"/>
  <c r="D349" i="17"/>
  <c r="B350" i="17"/>
  <c r="C350" i="17"/>
  <c r="D350" i="17"/>
  <c r="B351" i="17"/>
  <c r="C351" i="17"/>
  <c r="D351"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4" i="17"/>
  <c r="C384" i="17"/>
  <c r="D384" i="17"/>
  <c r="B385" i="17"/>
  <c r="C385" i="17"/>
  <c r="D385" i="17"/>
  <c r="B386" i="17"/>
  <c r="C386" i="17"/>
  <c r="D386" i="17"/>
  <c r="B387" i="17"/>
  <c r="C387" i="17"/>
  <c r="D387" i="17"/>
  <c r="B388" i="17"/>
  <c r="C388" i="17"/>
  <c r="D388" i="17"/>
  <c r="B389" i="17"/>
  <c r="C389" i="17"/>
  <c r="D389" i="17"/>
  <c r="B393" i="17"/>
  <c r="C393" i="17"/>
  <c r="D393" i="17"/>
  <c r="B391" i="17"/>
  <c r="C391" i="17"/>
  <c r="C390" i="17" s="1"/>
  <c r="D391" i="17"/>
  <c r="D390" i="17" s="1"/>
  <c r="B394" i="17"/>
  <c r="C394" i="17"/>
  <c r="D394" i="17"/>
  <c r="B395" i="17"/>
  <c r="C395" i="17"/>
  <c r="D395" i="17"/>
  <c r="B396" i="17"/>
  <c r="C396" i="17"/>
  <c r="D396" i="17"/>
  <c r="BU269" i="17"/>
  <c r="B361" i="17"/>
  <c r="B13" i="17"/>
  <c r="AU126" i="17"/>
  <c r="B383" i="17"/>
  <c r="B374" i="17"/>
  <c r="B352" i="17"/>
  <c r="B344" i="17"/>
  <c r="B333" i="17"/>
  <c r="B323" i="17"/>
  <c r="B315" i="17"/>
  <c r="B306" i="17"/>
  <c r="B296" i="17"/>
  <c r="B286" i="17"/>
  <c r="B276" i="17"/>
  <c r="B269" i="17"/>
  <c r="B255" i="17"/>
  <c r="B242" i="17"/>
  <c r="B230" i="17"/>
  <c r="B223" i="17"/>
  <c r="B215" i="17"/>
  <c r="B203" i="17"/>
  <c r="B199" i="17"/>
  <c r="B186" i="17"/>
  <c r="B174" i="17"/>
  <c r="B162" i="17"/>
  <c r="B151" i="17"/>
  <c r="B139" i="17"/>
  <c r="B125" i="17"/>
  <c r="B116" i="17"/>
  <c r="B104" i="17"/>
  <c r="B99" i="17"/>
  <c r="B83" i="17"/>
  <c r="B77" i="17"/>
  <c r="B60" i="17"/>
  <c r="B56" i="17"/>
  <c r="B42" i="17"/>
  <c r="B28" i="17"/>
  <c r="B19" i="17"/>
  <c r="CE307" i="17"/>
  <c r="CD306" i="17"/>
  <c r="CC306" i="17"/>
  <c r="CE100" i="17"/>
  <c r="G390" i="17" l="1"/>
  <c r="B14" i="17"/>
  <c r="B392" i="17"/>
  <c r="B15" i="17"/>
  <c r="I124" i="13"/>
  <c r="CE306" i="17"/>
  <c r="N395" i="14" l="1"/>
  <c r="N396" i="14"/>
  <c r="N397" i="14"/>
  <c r="N398" i="14"/>
  <c r="N399" i="14"/>
  <c r="N400" i="14"/>
  <c r="N404" i="14"/>
  <c r="N402" i="14"/>
  <c r="N401" i="14" s="1"/>
  <c r="N405" i="14"/>
  <c r="N406" i="14"/>
  <c r="D56" i="13" l="1"/>
  <c r="H60" i="13" l="1"/>
  <c r="D60" i="13"/>
  <c r="D57" i="13"/>
  <c r="F60" i="13" l="1"/>
  <c r="E60" i="13"/>
  <c r="I60" i="13" s="1"/>
  <c r="D46" i="13"/>
  <c r="H59" i="13"/>
  <c r="D59" i="13"/>
  <c r="F56" i="13"/>
  <c r="F59" i="13"/>
  <c r="H57" i="13"/>
  <c r="F57" i="13"/>
  <c r="D50" i="13" l="1"/>
  <c r="D52" i="13"/>
  <c r="E56" i="13"/>
  <c r="H56" i="13"/>
  <c r="E59" i="13"/>
  <c r="I59" i="13" s="1"/>
  <c r="E57" i="13"/>
  <c r="I57" i="13" s="1"/>
  <c r="D53" i="13"/>
  <c r="D47" i="13"/>
  <c r="I56" i="13" l="1"/>
  <c r="H40" i="13"/>
  <c r="E40" i="13"/>
  <c r="D40" i="13"/>
  <c r="F40" i="13" l="1"/>
  <c r="D54" i="13"/>
  <c r="D15" i="13"/>
  <c r="H54" i="13"/>
  <c r="F54" i="13"/>
  <c r="I40" i="13"/>
  <c r="E54" i="13" l="1"/>
  <c r="I54" i="13" s="1"/>
  <c r="D17" i="13"/>
  <c r="D37" i="13"/>
  <c r="D45" i="13" l="1"/>
  <c r="H96" i="15"/>
  <c r="H101" i="15" s="1"/>
  <c r="P12" i="15"/>
  <c r="P11" i="15"/>
  <c r="S87" i="15"/>
  <c r="R86" i="15"/>
  <c r="Q86" i="15"/>
  <c r="R64" i="15"/>
  <c r="Q64" i="15"/>
  <c r="S65" i="15"/>
  <c r="R52" i="15"/>
  <c r="Q52" i="15"/>
  <c r="S53" i="15"/>
  <c r="R50" i="15"/>
  <c r="Q50" i="15"/>
  <c r="S51" i="15"/>
  <c r="S19" i="15"/>
  <c r="L90" i="15"/>
  <c r="L88" i="15"/>
  <c r="L86" i="15"/>
  <c r="L84" i="15"/>
  <c r="L82" i="15"/>
  <c r="L80" i="15"/>
  <c r="L77" i="15"/>
  <c r="L75" i="15"/>
  <c r="L73" i="15"/>
  <c r="L71" i="15"/>
  <c r="L69" i="15"/>
  <c r="L67" i="15"/>
  <c r="L64" i="15"/>
  <c r="L62" i="15"/>
  <c r="L60" i="15"/>
  <c r="L58" i="15"/>
  <c r="L56" i="15"/>
  <c r="L54" i="15"/>
  <c r="L52" i="15"/>
  <c r="L50" i="15"/>
  <c r="L48" i="15"/>
  <c r="L46" i="15"/>
  <c r="L44" i="15"/>
  <c r="L42" i="15"/>
  <c r="L40" i="15"/>
  <c r="L38" i="15"/>
  <c r="L36" i="15"/>
  <c r="L34" i="15"/>
  <c r="L32" i="15"/>
  <c r="L30" i="15"/>
  <c r="L28" i="15"/>
  <c r="L25" i="15"/>
  <c r="L23" i="15"/>
  <c r="L21" i="15"/>
  <c r="L18" i="15"/>
  <c r="L16" i="15"/>
  <c r="L13" i="15"/>
  <c r="L12" i="15"/>
  <c r="L11" i="15"/>
  <c r="O22" i="15"/>
  <c r="S50" i="15" l="1"/>
  <c r="S64" i="15"/>
  <c r="L10" i="15"/>
  <c r="D28" i="13"/>
  <c r="F35" i="13"/>
  <c r="D35" i="13"/>
  <c r="H35" i="13"/>
  <c r="S86" i="15"/>
  <c r="S52" i="15"/>
  <c r="E35" i="13"/>
  <c r="I35" i="13" l="1"/>
  <c r="BE10" i="18"/>
  <c r="BF10" i="18"/>
  <c r="I11" i="18"/>
  <c r="J11" i="18"/>
  <c r="M11" i="18"/>
  <c r="N11" i="18"/>
  <c r="Q11" i="18"/>
  <c r="R11" i="18"/>
  <c r="U11" i="18"/>
  <c r="V11" i="18"/>
  <c r="Y11" i="18"/>
  <c r="Z11" i="18"/>
  <c r="AC11" i="18"/>
  <c r="AD11" i="18"/>
  <c r="AS11" i="18"/>
  <c r="AT11" i="18"/>
  <c r="BA11" i="18"/>
  <c r="BB11" i="18"/>
  <c r="BE11" i="18"/>
  <c r="BF11" i="18"/>
  <c r="BI11" i="18"/>
  <c r="BJ11" i="18"/>
  <c r="BM11" i="18"/>
  <c r="BN11" i="18"/>
  <c r="BQ11" i="18"/>
  <c r="BR11" i="18"/>
  <c r="BY11" i="18"/>
  <c r="BZ11" i="18"/>
  <c r="CG11" i="18"/>
  <c r="CH11" i="18"/>
  <c r="CK11" i="18"/>
  <c r="CL11" i="18"/>
  <c r="CO11" i="18"/>
  <c r="CP11" i="18"/>
  <c r="CS11" i="18"/>
  <c r="CT11" i="18"/>
  <c r="DA11" i="18"/>
  <c r="E11" i="18" s="1"/>
  <c r="DB11" i="18"/>
  <c r="I12" i="18"/>
  <c r="J12" i="18"/>
  <c r="M12" i="18"/>
  <c r="N12" i="18"/>
  <c r="Q12" i="18"/>
  <c r="R12" i="18"/>
  <c r="BA12" i="18"/>
  <c r="BB12" i="18"/>
  <c r="BY12" i="18"/>
  <c r="BZ12" i="18"/>
  <c r="CO12" i="18"/>
  <c r="CP12" i="18"/>
  <c r="CS12" i="18"/>
  <c r="CT12" i="18"/>
  <c r="I13" i="18"/>
  <c r="J13" i="18"/>
  <c r="M13" i="18"/>
  <c r="N13" i="18"/>
  <c r="Q13" i="18"/>
  <c r="R13" i="18"/>
  <c r="U13" i="18"/>
  <c r="V13" i="18"/>
  <c r="Y13" i="18"/>
  <c r="Z13" i="18"/>
  <c r="AC13" i="18"/>
  <c r="AD13" i="18"/>
  <c r="AO13" i="18"/>
  <c r="AP13" i="18"/>
  <c r="AQ13" i="18"/>
  <c r="AS13" i="18"/>
  <c r="AT13" i="18"/>
  <c r="BA13" i="18"/>
  <c r="BB13" i="18"/>
  <c r="BI13" i="18"/>
  <c r="BJ13" i="18"/>
  <c r="BM13" i="18"/>
  <c r="BN13" i="18"/>
  <c r="BQ13" i="18"/>
  <c r="BR13" i="18"/>
  <c r="BY13" i="18"/>
  <c r="BZ13" i="18"/>
  <c r="CG13" i="18"/>
  <c r="CH13" i="18"/>
  <c r="CK13" i="18"/>
  <c r="CL13" i="18"/>
  <c r="CO13" i="18"/>
  <c r="CP13" i="18"/>
  <c r="CS13" i="18"/>
  <c r="CT13" i="18"/>
  <c r="Z13" i="14"/>
  <c r="AA13" i="14"/>
  <c r="AB13" i="14"/>
  <c r="AC13" i="14"/>
  <c r="O14" i="18"/>
  <c r="S14" i="18"/>
  <c r="W14" i="18"/>
  <c r="AA14" i="18"/>
  <c r="AU14" i="18"/>
  <c r="BK14" i="18"/>
  <c r="CU14" i="18"/>
  <c r="Z14" i="14"/>
  <c r="AA14" i="14"/>
  <c r="AE14" i="14" s="1"/>
  <c r="AB14" i="14"/>
  <c r="I16" i="18"/>
  <c r="J16" i="18"/>
  <c r="M16" i="18"/>
  <c r="N16" i="18"/>
  <c r="Q16" i="18"/>
  <c r="R16" i="18"/>
  <c r="U16" i="18"/>
  <c r="V16" i="18"/>
  <c r="Y16" i="18"/>
  <c r="Z16" i="18"/>
  <c r="AC16" i="18"/>
  <c r="AD16" i="18"/>
  <c r="AO16" i="18"/>
  <c r="AP16" i="18"/>
  <c r="AQ16" i="18"/>
  <c r="AS16" i="18"/>
  <c r="AT16" i="18"/>
  <c r="BA16" i="18"/>
  <c r="BB16" i="18"/>
  <c r="BI16" i="18"/>
  <c r="BJ16" i="18"/>
  <c r="BM16" i="18"/>
  <c r="BN16" i="18"/>
  <c r="BQ16" i="18"/>
  <c r="BR16" i="18"/>
  <c r="BY16" i="18"/>
  <c r="BZ16" i="18"/>
  <c r="CG16" i="18"/>
  <c r="CH16" i="18"/>
  <c r="CK16" i="18"/>
  <c r="CL16" i="18"/>
  <c r="CO16" i="18"/>
  <c r="CP16" i="18"/>
  <c r="CS16" i="18"/>
  <c r="CT16" i="18"/>
  <c r="Z17" i="14"/>
  <c r="AA17" i="14"/>
  <c r="AB17" i="14"/>
  <c r="AC17" i="14"/>
  <c r="AD17" i="14"/>
  <c r="O17" i="18"/>
  <c r="S17" i="18"/>
  <c r="W17" i="18"/>
  <c r="AA17" i="18"/>
  <c r="AU17" i="18"/>
  <c r="BK17" i="18"/>
  <c r="CU17" i="18"/>
  <c r="Z18" i="14"/>
  <c r="AB18" i="14"/>
  <c r="I19" i="18"/>
  <c r="J19" i="18"/>
  <c r="M19" i="18"/>
  <c r="N19" i="18"/>
  <c r="Q19" i="18"/>
  <c r="R19" i="18"/>
  <c r="U19" i="18"/>
  <c r="V19" i="18"/>
  <c r="Y19" i="18"/>
  <c r="Z19" i="18"/>
  <c r="AC19" i="18"/>
  <c r="AD19" i="18"/>
  <c r="AO19" i="18"/>
  <c r="AP19" i="18"/>
  <c r="AQ19" i="18"/>
  <c r="AS19" i="18"/>
  <c r="AT19" i="18"/>
  <c r="BA19" i="18"/>
  <c r="BB19" i="18"/>
  <c r="BI19" i="18"/>
  <c r="BJ19" i="18"/>
  <c r="BM19" i="18"/>
  <c r="BN19" i="18"/>
  <c r="BQ19" i="18"/>
  <c r="BR19" i="18"/>
  <c r="BY19" i="18"/>
  <c r="BZ19" i="18"/>
  <c r="CG19" i="18"/>
  <c r="CH19" i="18"/>
  <c r="CK19" i="18"/>
  <c r="CL19" i="18"/>
  <c r="CO19" i="18"/>
  <c r="CP19" i="18"/>
  <c r="CS19" i="18"/>
  <c r="CT19" i="18"/>
  <c r="Z26" i="14"/>
  <c r="AB26" i="14"/>
  <c r="AC26" i="14"/>
  <c r="AD26" i="14"/>
  <c r="O20" i="18"/>
  <c r="W20" i="18"/>
  <c r="AA20" i="18"/>
  <c r="AU20" i="18"/>
  <c r="BK20" i="18"/>
  <c r="CU20" i="18"/>
  <c r="Z27" i="14"/>
  <c r="AA27" i="14"/>
  <c r="AB27" i="14"/>
  <c r="AC27" i="14"/>
  <c r="AD27" i="14"/>
  <c r="Z28" i="14"/>
  <c r="AA28" i="14"/>
  <c r="AB28" i="14"/>
  <c r="AC28" i="14"/>
  <c r="AD28" i="14"/>
  <c r="Z30" i="14"/>
  <c r="AA30" i="14"/>
  <c r="AB30" i="14"/>
  <c r="AC30" i="14"/>
  <c r="AD30" i="14"/>
  <c r="I24" i="18"/>
  <c r="J24" i="18"/>
  <c r="K24" i="18"/>
  <c r="M24" i="18"/>
  <c r="N24" i="18"/>
  <c r="Q24" i="18"/>
  <c r="R24" i="18"/>
  <c r="U24" i="18"/>
  <c r="V24" i="18"/>
  <c r="Y24" i="18"/>
  <c r="Z24" i="18"/>
  <c r="AC24" i="18"/>
  <c r="AD24" i="18"/>
  <c r="AO24" i="18"/>
  <c r="AP24" i="18"/>
  <c r="AQ24" i="18"/>
  <c r="BA24" i="18"/>
  <c r="BB24" i="18"/>
  <c r="BI24" i="18"/>
  <c r="BJ24" i="18"/>
  <c r="BM24" i="18"/>
  <c r="BN24" i="18"/>
  <c r="BQ24" i="18"/>
  <c r="BR24" i="18"/>
  <c r="BY24" i="18"/>
  <c r="BZ24" i="18"/>
  <c r="CG24" i="18"/>
  <c r="CH24" i="18"/>
  <c r="CK24" i="18"/>
  <c r="CL24" i="18"/>
  <c r="CO24" i="18"/>
  <c r="CP24" i="18"/>
  <c r="CS24" i="18"/>
  <c r="CT24" i="18"/>
  <c r="Z40" i="14"/>
  <c r="AA40" i="14"/>
  <c r="AB40" i="14"/>
  <c r="AC40" i="14"/>
  <c r="AD40" i="14"/>
  <c r="O25" i="18"/>
  <c r="S25" i="18"/>
  <c r="W25" i="18"/>
  <c r="AA25" i="18"/>
  <c r="BK25" i="18"/>
  <c r="CU25" i="18"/>
  <c r="Z42" i="14"/>
  <c r="AA42" i="14"/>
  <c r="AB42" i="14"/>
  <c r="AC42" i="14"/>
  <c r="AD42" i="14"/>
  <c r="Z45" i="14"/>
  <c r="AA45" i="14"/>
  <c r="AB45" i="14"/>
  <c r="AC45" i="14"/>
  <c r="Z47" i="14"/>
  <c r="AA47" i="14"/>
  <c r="AB47" i="14"/>
  <c r="AC47" i="14"/>
  <c r="AD47" i="14"/>
  <c r="I33" i="18"/>
  <c r="J33" i="18"/>
  <c r="M33" i="18"/>
  <c r="N33" i="18"/>
  <c r="Q33" i="18"/>
  <c r="R33" i="18"/>
  <c r="U33" i="18"/>
  <c r="V33" i="18"/>
  <c r="Y33" i="18"/>
  <c r="Z33" i="18"/>
  <c r="AC33" i="18"/>
  <c r="AD33" i="18"/>
  <c r="AO33" i="18"/>
  <c r="AP33" i="18"/>
  <c r="AQ33" i="18"/>
  <c r="AS33" i="18"/>
  <c r="AT33" i="18"/>
  <c r="BA33" i="18"/>
  <c r="BB33" i="18"/>
  <c r="BI33" i="18"/>
  <c r="BJ33" i="18"/>
  <c r="BM33" i="18"/>
  <c r="BN33" i="18"/>
  <c r="BQ33" i="18"/>
  <c r="BR33" i="18"/>
  <c r="BY33" i="18"/>
  <c r="BZ33" i="18"/>
  <c r="CG33" i="18"/>
  <c r="CH33" i="18"/>
  <c r="CK33" i="18"/>
  <c r="CL33" i="18"/>
  <c r="CO33" i="18"/>
  <c r="CP33" i="18"/>
  <c r="CS33" i="18"/>
  <c r="CT33" i="18"/>
  <c r="Z55" i="14"/>
  <c r="AA55" i="14"/>
  <c r="AB55" i="14"/>
  <c r="AC55" i="14"/>
  <c r="AD55" i="14"/>
  <c r="O34" i="18"/>
  <c r="S34" i="18"/>
  <c r="W34" i="18"/>
  <c r="AA34" i="18"/>
  <c r="AE34" i="18"/>
  <c r="AU34" i="18"/>
  <c r="BK34" i="18"/>
  <c r="Z56" i="14"/>
  <c r="AA56" i="14"/>
  <c r="AB56" i="14"/>
  <c r="AC56" i="14"/>
  <c r="AD56" i="14"/>
  <c r="Z58" i="14"/>
  <c r="AB58" i="14"/>
  <c r="AC58" i="14"/>
  <c r="AD58" i="14"/>
  <c r="Z57" i="14"/>
  <c r="AA57" i="14"/>
  <c r="AB57" i="14"/>
  <c r="AC57" i="14"/>
  <c r="AD57" i="14"/>
  <c r="I38" i="18"/>
  <c r="J38" i="18"/>
  <c r="M38" i="18"/>
  <c r="N38" i="18"/>
  <c r="Q38" i="18"/>
  <c r="R38" i="18"/>
  <c r="U38" i="18"/>
  <c r="V38" i="18"/>
  <c r="Y38" i="18"/>
  <c r="Z38" i="18"/>
  <c r="AC38" i="18"/>
  <c r="AD38" i="18"/>
  <c r="AO38" i="18"/>
  <c r="AP38" i="18"/>
  <c r="AQ38" i="18"/>
  <c r="AS38" i="18"/>
  <c r="AT38" i="18"/>
  <c r="BA38" i="18"/>
  <c r="BB38" i="18"/>
  <c r="BI38" i="18"/>
  <c r="BJ38" i="18"/>
  <c r="BM38" i="18"/>
  <c r="BN38" i="18"/>
  <c r="BQ38" i="18"/>
  <c r="BR38" i="18"/>
  <c r="BY38" i="18"/>
  <c r="BZ38" i="18"/>
  <c r="CG38" i="18"/>
  <c r="CH38" i="18"/>
  <c r="CK38" i="18"/>
  <c r="CL38" i="18"/>
  <c r="CO38" i="18"/>
  <c r="CP38" i="18"/>
  <c r="CS38" i="18"/>
  <c r="CT38" i="18"/>
  <c r="Z60" i="14"/>
  <c r="AA60" i="14"/>
  <c r="AB60" i="14"/>
  <c r="AC60" i="14"/>
  <c r="AD60" i="14"/>
  <c r="K39" i="18"/>
  <c r="O39" i="18"/>
  <c r="S39" i="18"/>
  <c r="W39" i="18"/>
  <c r="AA39" i="18"/>
  <c r="AU39" i="18"/>
  <c r="BK39" i="18"/>
  <c r="CU39" i="18"/>
  <c r="Z61" i="14"/>
  <c r="AA61" i="14"/>
  <c r="AB61" i="14"/>
  <c r="AC61" i="14"/>
  <c r="AD61" i="14"/>
  <c r="Z68" i="14"/>
  <c r="AA68" i="14"/>
  <c r="AB68" i="14"/>
  <c r="AC68" i="14"/>
  <c r="AD68" i="14"/>
  <c r="I47" i="18"/>
  <c r="J47" i="18"/>
  <c r="M47" i="18"/>
  <c r="N47" i="18"/>
  <c r="Q47" i="18"/>
  <c r="R47" i="18"/>
  <c r="U47" i="18"/>
  <c r="V47" i="18"/>
  <c r="Y47" i="18"/>
  <c r="Z47" i="18"/>
  <c r="AC47" i="18"/>
  <c r="AD47" i="18"/>
  <c r="AO47" i="18"/>
  <c r="AP47" i="18"/>
  <c r="AQ47" i="18"/>
  <c r="AS47" i="18"/>
  <c r="AT47" i="18"/>
  <c r="BA47" i="18"/>
  <c r="BB47" i="18"/>
  <c r="BI47" i="18"/>
  <c r="BJ47" i="18"/>
  <c r="BM47" i="18"/>
  <c r="BN47" i="18"/>
  <c r="BQ47" i="18"/>
  <c r="BR47" i="18"/>
  <c r="BY47" i="18"/>
  <c r="BZ47" i="18"/>
  <c r="CG47" i="18"/>
  <c r="CH47" i="18"/>
  <c r="CK47" i="18"/>
  <c r="CL47" i="18"/>
  <c r="CO47" i="18"/>
  <c r="CP47" i="18"/>
  <c r="CS47" i="18"/>
  <c r="CT47" i="18"/>
  <c r="Z78" i="14"/>
  <c r="AA78" i="14"/>
  <c r="AB78" i="14"/>
  <c r="AC78" i="14"/>
  <c r="O48" i="18"/>
  <c r="S48" i="18"/>
  <c r="W48" i="18"/>
  <c r="AA48" i="18"/>
  <c r="AE48" i="18"/>
  <c r="AU48" i="18"/>
  <c r="BK48" i="18"/>
  <c r="CU48" i="18"/>
  <c r="Z79" i="14"/>
  <c r="AA79" i="14"/>
  <c r="AB79" i="14"/>
  <c r="AC79" i="14"/>
  <c r="AD79" i="14"/>
  <c r="I52" i="18"/>
  <c r="J52" i="18"/>
  <c r="K52" i="18"/>
  <c r="M52" i="18"/>
  <c r="N52" i="18"/>
  <c r="Q52" i="18"/>
  <c r="R52" i="18"/>
  <c r="U52" i="18"/>
  <c r="V52" i="18"/>
  <c r="Y52" i="18"/>
  <c r="Z52" i="18"/>
  <c r="AC52" i="18"/>
  <c r="AD52" i="18"/>
  <c r="AO52" i="18"/>
  <c r="AP52" i="18"/>
  <c r="AQ52" i="18"/>
  <c r="AS52" i="18"/>
  <c r="AT52" i="18"/>
  <c r="BA52" i="18"/>
  <c r="BB52" i="18"/>
  <c r="BI52" i="18"/>
  <c r="BJ52" i="18"/>
  <c r="BM52" i="18"/>
  <c r="BN52" i="18"/>
  <c r="BQ52" i="18"/>
  <c r="BR52" i="18"/>
  <c r="BY52" i="18"/>
  <c r="BZ52" i="18"/>
  <c r="CG52" i="18"/>
  <c r="CH52" i="18"/>
  <c r="CK52" i="18"/>
  <c r="CL52" i="18"/>
  <c r="CO52" i="18"/>
  <c r="CP52" i="18"/>
  <c r="CS52" i="18"/>
  <c r="CT52" i="18"/>
  <c r="Z84" i="14"/>
  <c r="AA84" i="14"/>
  <c r="AB84" i="14"/>
  <c r="AC84" i="14"/>
  <c r="AD84" i="14"/>
  <c r="O53" i="18"/>
  <c r="S53" i="18"/>
  <c r="W53" i="18"/>
  <c r="AA53" i="18"/>
  <c r="AU53" i="18"/>
  <c r="BK53" i="18"/>
  <c r="CU53" i="18"/>
  <c r="Z85" i="14"/>
  <c r="AA85" i="14"/>
  <c r="AB85" i="14"/>
  <c r="AC85" i="14"/>
  <c r="AD85" i="14"/>
  <c r="Z95" i="14"/>
  <c r="AA95" i="14"/>
  <c r="AB95" i="14"/>
  <c r="AC95" i="14"/>
  <c r="AD95" i="14"/>
  <c r="Z98" i="14"/>
  <c r="AA98" i="14"/>
  <c r="AB98" i="14"/>
  <c r="AC98" i="14"/>
  <c r="AD98" i="14"/>
  <c r="I59" i="18"/>
  <c r="J59" i="18"/>
  <c r="K59" i="18"/>
  <c r="M59" i="18"/>
  <c r="N59" i="18"/>
  <c r="Q59" i="18"/>
  <c r="R59" i="18"/>
  <c r="U59" i="18"/>
  <c r="V59" i="18"/>
  <c r="Y59" i="18"/>
  <c r="Z59" i="18"/>
  <c r="AC59" i="18"/>
  <c r="AD59" i="18"/>
  <c r="AO59" i="18"/>
  <c r="AP59" i="18"/>
  <c r="AQ59" i="18"/>
  <c r="AS59" i="18"/>
  <c r="AT59" i="18"/>
  <c r="BA59" i="18"/>
  <c r="BB59" i="18"/>
  <c r="BI59" i="18"/>
  <c r="BJ59" i="18"/>
  <c r="BM59" i="18"/>
  <c r="BN59" i="18"/>
  <c r="BQ59" i="18"/>
  <c r="BR59" i="18"/>
  <c r="BY59" i="18"/>
  <c r="BZ59" i="18"/>
  <c r="CG59" i="18"/>
  <c r="CH59" i="18"/>
  <c r="CK59" i="18"/>
  <c r="CL59" i="18"/>
  <c r="CO59" i="18"/>
  <c r="CP59" i="18"/>
  <c r="CS59" i="18"/>
  <c r="CT59" i="18"/>
  <c r="Z101" i="14"/>
  <c r="AA101" i="14"/>
  <c r="AB101" i="14"/>
  <c r="AC101" i="14"/>
  <c r="AD101" i="14"/>
  <c r="O60" i="18"/>
  <c r="S60" i="18"/>
  <c r="W60" i="18"/>
  <c r="AE60" i="18"/>
  <c r="AU60" i="18"/>
  <c r="BK60" i="18"/>
  <c r="CU60" i="18"/>
  <c r="Z102" i="14"/>
  <c r="AA102" i="14"/>
  <c r="AE102" i="14" s="1"/>
  <c r="AB102" i="14"/>
  <c r="I64" i="18"/>
  <c r="J64" i="18"/>
  <c r="M64" i="18"/>
  <c r="N64" i="18"/>
  <c r="Q64" i="18"/>
  <c r="R64" i="18"/>
  <c r="U64" i="18"/>
  <c r="V64" i="18"/>
  <c r="Y64" i="18"/>
  <c r="Z64" i="18"/>
  <c r="AC64" i="18"/>
  <c r="AD64" i="18"/>
  <c r="AO64" i="18"/>
  <c r="AP64" i="18"/>
  <c r="AQ64" i="18"/>
  <c r="AS64" i="18"/>
  <c r="AT64" i="18"/>
  <c r="BA64" i="18"/>
  <c r="BB64" i="18"/>
  <c r="BI64" i="18"/>
  <c r="BJ64" i="18"/>
  <c r="BM64" i="18"/>
  <c r="BN64" i="18"/>
  <c r="BQ64" i="18"/>
  <c r="BR64" i="18"/>
  <c r="BY64" i="18"/>
  <c r="BZ64" i="18"/>
  <c r="CG64" i="18"/>
  <c r="CH64" i="18"/>
  <c r="CK64" i="18"/>
  <c r="CL64" i="18"/>
  <c r="CO64" i="18"/>
  <c r="CP64" i="18"/>
  <c r="CS64" i="18"/>
  <c r="CT64" i="18"/>
  <c r="Z106" i="14"/>
  <c r="AA106" i="14"/>
  <c r="AB106" i="14"/>
  <c r="AC106" i="14"/>
  <c r="AD106" i="14"/>
  <c r="O65" i="18"/>
  <c r="S65" i="18"/>
  <c r="W65" i="18"/>
  <c r="AA65" i="18"/>
  <c r="AU65" i="18"/>
  <c r="BK65" i="18"/>
  <c r="CU65" i="18"/>
  <c r="Z110" i="14"/>
  <c r="AA110" i="14"/>
  <c r="AB110" i="14"/>
  <c r="AC110" i="14"/>
  <c r="AD110" i="14"/>
  <c r="Z114" i="14"/>
  <c r="AA114" i="14"/>
  <c r="AB114" i="14"/>
  <c r="AC114" i="14"/>
  <c r="AD114" i="14"/>
  <c r="I69" i="18"/>
  <c r="J69" i="18"/>
  <c r="M69" i="18"/>
  <c r="N69" i="18"/>
  <c r="Q69" i="18"/>
  <c r="R69" i="18"/>
  <c r="U69" i="18"/>
  <c r="V69" i="18"/>
  <c r="Y69" i="18"/>
  <c r="Z69" i="18"/>
  <c r="AC69" i="18"/>
  <c r="AD69" i="18"/>
  <c r="AO69" i="18"/>
  <c r="AP69" i="18"/>
  <c r="AQ69" i="18"/>
  <c r="AS69" i="18"/>
  <c r="AT69" i="18"/>
  <c r="BA69" i="18"/>
  <c r="BB69" i="18"/>
  <c r="BI69" i="18"/>
  <c r="BJ69" i="18"/>
  <c r="BM69" i="18"/>
  <c r="BN69" i="18"/>
  <c r="BQ69" i="18"/>
  <c r="BR69" i="18"/>
  <c r="BY69" i="18"/>
  <c r="BZ69" i="18"/>
  <c r="CG69" i="18"/>
  <c r="CH69" i="18"/>
  <c r="CK69" i="18"/>
  <c r="CL69" i="18"/>
  <c r="CO69" i="18"/>
  <c r="CP69" i="18"/>
  <c r="CS69" i="18"/>
  <c r="CT69" i="18"/>
  <c r="Z118" i="14"/>
  <c r="AA118" i="14"/>
  <c r="AB118" i="14"/>
  <c r="AC118" i="14"/>
  <c r="AD118" i="14"/>
  <c r="O70" i="18"/>
  <c r="S70" i="18"/>
  <c r="W70" i="18"/>
  <c r="AE70" i="18"/>
  <c r="AU70" i="18"/>
  <c r="BK70" i="18"/>
  <c r="CU70" i="18"/>
  <c r="Z121" i="14"/>
  <c r="AA121" i="14"/>
  <c r="AB121" i="14"/>
  <c r="AC121" i="14"/>
  <c r="AD121" i="14"/>
  <c r="Z122" i="14"/>
  <c r="AB122" i="14"/>
  <c r="AC122" i="14"/>
  <c r="Z123" i="14"/>
  <c r="AA123" i="14"/>
  <c r="AE123" i="14" s="1"/>
  <c r="AB123" i="14"/>
  <c r="AC123" i="14"/>
  <c r="I75" i="18"/>
  <c r="J75" i="18"/>
  <c r="K75" i="18"/>
  <c r="M75" i="18"/>
  <c r="N75" i="18"/>
  <c r="Q75" i="18"/>
  <c r="R75" i="18"/>
  <c r="U75" i="18"/>
  <c r="V75" i="18"/>
  <c r="Y75" i="18"/>
  <c r="Z75" i="18"/>
  <c r="AC75" i="18"/>
  <c r="AD75" i="18"/>
  <c r="AO75" i="18"/>
  <c r="AP75" i="18"/>
  <c r="AQ75" i="18"/>
  <c r="AS75" i="18"/>
  <c r="AT75" i="18"/>
  <c r="BA75" i="18"/>
  <c r="BB75" i="18"/>
  <c r="BI75" i="18"/>
  <c r="BJ75" i="18"/>
  <c r="BM75" i="18"/>
  <c r="BN75" i="18"/>
  <c r="BQ75" i="18"/>
  <c r="BR75" i="18"/>
  <c r="BY75" i="18"/>
  <c r="BZ75" i="18"/>
  <c r="CG75" i="18"/>
  <c r="CH75" i="18"/>
  <c r="CK75" i="18"/>
  <c r="CL75" i="18"/>
  <c r="CO75" i="18"/>
  <c r="CP75" i="18"/>
  <c r="CS75" i="18"/>
  <c r="CT75" i="18"/>
  <c r="Z127" i="14"/>
  <c r="AA127" i="14"/>
  <c r="AB127" i="14"/>
  <c r="AC127" i="14"/>
  <c r="AD127" i="14"/>
  <c r="O76" i="18"/>
  <c r="S76" i="18"/>
  <c r="W76" i="18"/>
  <c r="AA76" i="18"/>
  <c r="AU76" i="18"/>
  <c r="BK76" i="18"/>
  <c r="CU76" i="18"/>
  <c r="Z132" i="14"/>
  <c r="AA132" i="14"/>
  <c r="AB132" i="14"/>
  <c r="AC132" i="14"/>
  <c r="AD132" i="14"/>
  <c r="Z136" i="14"/>
  <c r="AA136" i="14"/>
  <c r="AB136" i="14"/>
  <c r="AC136" i="14"/>
  <c r="AD136" i="14"/>
  <c r="I80" i="18"/>
  <c r="J80" i="18"/>
  <c r="M80" i="18"/>
  <c r="N80" i="18"/>
  <c r="Q80" i="18"/>
  <c r="R80" i="18"/>
  <c r="U80" i="18"/>
  <c r="V80" i="18"/>
  <c r="Y80" i="18"/>
  <c r="Z80" i="18"/>
  <c r="AC80" i="18"/>
  <c r="AD80" i="18"/>
  <c r="AO80" i="18"/>
  <c r="AP80" i="18"/>
  <c r="AQ80" i="18"/>
  <c r="AS80" i="18"/>
  <c r="AT80" i="18"/>
  <c r="BA80" i="18"/>
  <c r="BB80" i="18"/>
  <c r="BI80" i="18"/>
  <c r="BJ80" i="18"/>
  <c r="BM80" i="18"/>
  <c r="BN80" i="18"/>
  <c r="BQ80" i="18"/>
  <c r="BR80" i="18"/>
  <c r="BY80" i="18"/>
  <c r="BZ80" i="18"/>
  <c r="CG80" i="18"/>
  <c r="CH80" i="18"/>
  <c r="CK80" i="18"/>
  <c r="CL80" i="18"/>
  <c r="CO80" i="18"/>
  <c r="CP80" i="18"/>
  <c r="CS80" i="18"/>
  <c r="CT80" i="18"/>
  <c r="Z141" i="14"/>
  <c r="AA141" i="14"/>
  <c r="AB141" i="14"/>
  <c r="AC141" i="14"/>
  <c r="AD141" i="14"/>
  <c r="K81" i="18"/>
  <c r="O81" i="18"/>
  <c r="S81" i="18"/>
  <c r="W81" i="18"/>
  <c r="AA81" i="18"/>
  <c r="AU81" i="18"/>
  <c r="BK81" i="18"/>
  <c r="CU81" i="18"/>
  <c r="Z142" i="14"/>
  <c r="AA142" i="14"/>
  <c r="AB142" i="14"/>
  <c r="AC142" i="14"/>
  <c r="AD142" i="14"/>
  <c r="Z147" i="14"/>
  <c r="AA147" i="14"/>
  <c r="AB147" i="14"/>
  <c r="AC147" i="14"/>
  <c r="AD147" i="14"/>
  <c r="I87" i="18"/>
  <c r="J87" i="18"/>
  <c r="M87" i="18"/>
  <c r="N87" i="18"/>
  <c r="Q87" i="18"/>
  <c r="R87" i="18"/>
  <c r="U87" i="18"/>
  <c r="V87" i="18"/>
  <c r="Y87" i="18"/>
  <c r="Z87" i="18"/>
  <c r="AC87" i="18"/>
  <c r="AD87" i="18"/>
  <c r="AO87" i="18"/>
  <c r="AP87" i="18"/>
  <c r="AQ87" i="18"/>
  <c r="AS87" i="18"/>
  <c r="AT87" i="18"/>
  <c r="BA87" i="18"/>
  <c r="BB87" i="18"/>
  <c r="BI87" i="18"/>
  <c r="BJ87" i="18"/>
  <c r="BM87" i="18"/>
  <c r="BN87" i="18"/>
  <c r="BQ87" i="18"/>
  <c r="BR87" i="18"/>
  <c r="BY87" i="18"/>
  <c r="BZ87" i="18"/>
  <c r="CG87" i="18"/>
  <c r="CH87" i="18"/>
  <c r="CK87" i="18"/>
  <c r="CL87" i="18"/>
  <c r="CO87" i="18"/>
  <c r="CP87" i="18"/>
  <c r="CS87" i="18"/>
  <c r="CT87" i="18"/>
  <c r="Z154" i="14"/>
  <c r="AA154" i="14"/>
  <c r="AB154" i="14"/>
  <c r="AC154" i="14"/>
  <c r="O88" i="18"/>
  <c r="S88" i="18"/>
  <c r="W88" i="18"/>
  <c r="AA88" i="18"/>
  <c r="AU88" i="18"/>
  <c r="BK88" i="18"/>
  <c r="CU88" i="18"/>
  <c r="Z158" i="14"/>
  <c r="AA158" i="14"/>
  <c r="AE158" i="14" s="1"/>
  <c r="AB158" i="14"/>
  <c r="Z163" i="14"/>
  <c r="AA163" i="14"/>
  <c r="AB163" i="14"/>
  <c r="AC163" i="14"/>
  <c r="AD163" i="14"/>
  <c r="I92" i="18"/>
  <c r="J92" i="18"/>
  <c r="M92" i="18"/>
  <c r="N92" i="18"/>
  <c r="Q92" i="18"/>
  <c r="R92" i="18"/>
  <c r="U92" i="18"/>
  <c r="V92" i="18"/>
  <c r="Y92" i="18"/>
  <c r="Z92" i="18"/>
  <c r="AC92" i="18"/>
  <c r="AD92" i="18"/>
  <c r="AO92" i="18"/>
  <c r="AP92" i="18"/>
  <c r="AQ92" i="18"/>
  <c r="AS92" i="18"/>
  <c r="AT92" i="18"/>
  <c r="BA92" i="18"/>
  <c r="BB92" i="18"/>
  <c r="BI92" i="18"/>
  <c r="BJ92" i="18"/>
  <c r="BM92" i="18"/>
  <c r="BN92" i="18"/>
  <c r="BQ92" i="18"/>
  <c r="BR92" i="18"/>
  <c r="BY92" i="18"/>
  <c r="BZ92" i="18"/>
  <c r="CG92" i="18"/>
  <c r="CH92" i="18"/>
  <c r="CK92" i="18"/>
  <c r="CL92" i="18"/>
  <c r="CO92" i="18"/>
  <c r="CP92" i="18"/>
  <c r="CS92" i="18"/>
  <c r="CT92" i="18"/>
  <c r="Z165" i="14"/>
  <c r="AA165" i="14"/>
  <c r="AB165" i="14"/>
  <c r="AC165" i="14"/>
  <c r="AD165" i="14"/>
  <c r="O93" i="18"/>
  <c r="S93" i="18"/>
  <c r="W93" i="18"/>
  <c r="AA93" i="18"/>
  <c r="AU93" i="18"/>
  <c r="BK93" i="18"/>
  <c r="CU93" i="18"/>
  <c r="Z166" i="14"/>
  <c r="AA166" i="14"/>
  <c r="AB166" i="14"/>
  <c r="AC166" i="14"/>
  <c r="Z167" i="14"/>
  <c r="AA167" i="14"/>
  <c r="AB167" i="14"/>
  <c r="AC167" i="14"/>
  <c r="AD167" i="14"/>
  <c r="Z175" i="14"/>
  <c r="AA175" i="14"/>
  <c r="AB175" i="14"/>
  <c r="AC175" i="14"/>
  <c r="AD175" i="14"/>
  <c r="I99" i="18"/>
  <c r="J99" i="18"/>
  <c r="M99" i="18"/>
  <c r="N99" i="18"/>
  <c r="Q99" i="18"/>
  <c r="R99" i="18"/>
  <c r="U99" i="18"/>
  <c r="V99" i="18"/>
  <c r="Y99" i="18"/>
  <c r="Z99" i="18"/>
  <c r="AC99" i="18"/>
  <c r="AD99" i="18"/>
  <c r="AO99" i="18"/>
  <c r="AP99" i="18"/>
  <c r="AQ99" i="18"/>
  <c r="AS99" i="18"/>
  <c r="AT99" i="18"/>
  <c r="BA99" i="18"/>
  <c r="BB99" i="18"/>
  <c r="BI99" i="18"/>
  <c r="BJ99" i="18"/>
  <c r="BM99" i="18"/>
  <c r="BN99" i="18"/>
  <c r="BQ99" i="18"/>
  <c r="BR99" i="18"/>
  <c r="BY99" i="18"/>
  <c r="BZ99" i="18"/>
  <c r="CG99" i="18"/>
  <c r="CH99" i="18"/>
  <c r="CK99" i="18"/>
  <c r="CL99" i="18"/>
  <c r="CO99" i="18"/>
  <c r="CP99" i="18"/>
  <c r="CS99" i="18"/>
  <c r="CT99" i="18"/>
  <c r="Z178" i="14"/>
  <c r="AA178" i="14"/>
  <c r="AB178" i="14"/>
  <c r="AC178" i="14"/>
  <c r="O100" i="18"/>
  <c r="S100" i="18"/>
  <c r="W100" i="18"/>
  <c r="AA100" i="18"/>
  <c r="AU100" i="18"/>
  <c r="BK100" i="18"/>
  <c r="CU100" i="18"/>
  <c r="Z179" i="14"/>
  <c r="AA179" i="14"/>
  <c r="AB179" i="14"/>
  <c r="AC179" i="14"/>
  <c r="AD179" i="14"/>
  <c r="Z183" i="14"/>
  <c r="AA183" i="14"/>
  <c r="AB183" i="14"/>
  <c r="AC183" i="14"/>
  <c r="AD183" i="14"/>
  <c r="Z188" i="14"/>
  <c r="AB188" i="14"/>
  <c r="AC188" i="14"/>
  <c r="AD188" i="14"/>
  <c r="I104" i="18"/>
  <c r="J104" i="18"/>
  <c r="M104" i="18"/>
  <c r="N104" i="18"/>
  <c r="Q104" i="18"/>
  <c r="R104" i="18"/>
  <c r="U104" i="18"/>
  <c r="V104" i="18"/>
  <c r="Y104" i="18"/>
  <c r="Z104" i="18"/>
  <c r="AC104" i="18"/>
  <c r="AD104" i="18"/>
  <c r="AO104" i="18"/>
  <c r="AP104" i="18"/>
  <c r="AQ104" i="18"/>
  <c r="AS104" i="18"/>
  <c r="AT104" i="18"/>
  <c r="BA104" i="18"/>
  <c r="BB104" i="18"/>
  <c r="BI104" i="18"/>
  <c r="BJ104" i="18"/>
  <c r="BM104" i="18"/>
  <c r="BN104" i="18"/>
  <c r="BQ104" i="18"/>
  <c r="BR104" i="18"/>
  <c r="BY104" i="18"/>
  <c r="BZ104" i="18"/>
  <c r="CG104" i="18"/>
  <c r="CH104" i="18"/>
  <c r="CK104" i="18"/>
  <c r="CL104" i="18"/>
  <c r="CO104" i="18"/>
  <c r="CP104" i="18"/>
  <c r="CS104" i="18"/>
  <c r="CT104" i="18"/>
  <c r="Z191" i="14"/>
  <c r="AA191" i="14"/>
  <c r="AB191" i="14"/>
  <c r="AC191" i="14"/>
  <c r="AD191" i="14"/>
  <c r="K105" i="18"/>
  <c r="O105" i="18"/>
  <c r="S105" i="18"/>
  <c r="W105" i="18"/>
  <c r="AA105" i="18"/>
  <c r="AU105" i="18"/>
  <c r="BK105" i="18"/>
  <c r="CU105" i="18"/>
  <c r="Z192" i="14"/>
  <c r="AA192" i="14"/>
  <c r="AB192" i="14"/>
  <c r="AC192" i="14"/>
  <c r="I107" i="18"/>
  <c r="J107" i="18"/>
  <c r="M107" i="18"/>
  <c r="N107" i="18"/>
  <c r="Q107" i="18"/>
  <c r="R107" i="18"/>
  <c r="U107" i="18"/>
  <c r="V107" i="18"/>
  <c r="Y107" i="18"/>
  <c r="Z107" i="18"/>
  <c r="AC107" i="18"/>
  <c r="AD107" i="18"/>
  <c r="AO107" i="18"/>
  <c r="AP107" i="18"/>
  <c r="AQ107" i="18"/>
  <c r="AS107" i="18"/>
  <c r="AT107" i="18"/>
  <c r="BA107" i="18"/>
  <c r="BB107" i="18"/>
  <c r="BI107" i="18"/>
  <c r="BJ107" i="18"/>
  <c r="BN107" i="18"/>
  <c r="BQ107" i="18"/>
  <c r="BR107" i="18"/>
  <c r="BY107" i="18"/>
  <c r="BZ107" i="18"/>
  <c r="CH107" i="18"/>
  <c r="CL107" i="18"/>
  <c r="CO107" i="18"/>
  <c r="CP107" i="18"/>
  <c r="CS107" i="18"/>
  <c r="CT107" i="18"/>
  <c r="Z205" i="14"/>
  <c r="AA205" i="14"/>
  <c r="AB205" i="14"/>
  <c r="AC205" i="14"/>
  <c r="AD205" i="14"/>
  <c r="O108" i="18"/>
  <c r="S108" i="18"/>
  <c r="W108" i="18"/>
  <c r="AA108" i="18"/>
  <c r="AU108" i="18"/>
  <c r="BK108" i="18"/>
  <c r="CU108" i="18"/>
  <c r="Z206" i="14"/>
  <c r="AA206" i="14"/>
  <c r="AB206" i="14"/>
  <c r="AC206" i="14"/>
  <c r="AD206" i="14"/>
  <c r="Z207" i="14"/>
  <c r="AA207" i="14"/>
  <c r="AB207" i="14"/>
  <c r="AC207" i="14"/>
  <c r="AD207" i="14"/>
  <c r="I111" i="18"/>
  <c r="J111" i="18"/>
  <c r="M111" i="18"/>
  <c r="N111" i="18"/>
  <c r="Q111" i="18"/>
  <c r="R111" i="18"/>
  <c r="U111" i="18"/>
  <c r="V111" i="18"/>
  <c r="Y111" i="18"/>
  <c r="Z111" i="18"/>
  <c r="AC111" i="18"/>
  <c r="AD111" i="18"/>
  <c r="AO111" i="18"/>
  <c r="AP111" i="18"/>
  <c r="AQ111" i="18"/>
  <c r="AS111" i="18"/>
  <c r="AT111" i="18"/>
  <c r="BA111" i="18"/>
  <c r="BB111" i="18"/>
  <c r="BI111" i="18"/>
  <c r="BJ111" i="18"/>
  <c r="BM111" i="18"/>
  <c r="BN111" i="18"/>
  <c r="BQ111" i="18"/>
  <c r="BR111" i="18"/>
  <c r="BY111" i="18"/>
  <c r="BZ111" i="18"/>
  <c r="CG111" i="18"/>
  <c r="CH111" i="18"/>
  <c r="CK111" i="18"/>
  <c r="CL111" i="18"/>
  <c r="CO111" i="18"/>
  <c r="CP111" i="18"/>
  <c r="CS111" i="18"/>
  <c r="CT111" i="18"/>
  <c r="Z209" i="14"/>
  <c r="AA209" i="14"/>
  <c r="AB209" i="14"/>
  <c r="AC209" i="14"/>
  <c r="AD209" i="14"/>
  <c r="O112" i="18"/>
  <c r="S112" i="18"/>
  <c r="W112" i="18"/>
  <c r="AA112" i="18"/>
  <c r="AU112" i="18"/>
  <c r="BK112" i="18"/>
  <c r="CU112"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20" i="18"/>
  <c r="J120" i="18"/>
  <c r="M120" i="18"/>
  <c r="N120" i="18"/>
  <c r="Q120" i="18"/>
  <c r="R120" i="18"/>
  <c r="U120" i="18"/>
  <c r="V120" i="18"/>
  <c r="Y120" i="18"/>
  <c r="Z120" i="18"/>
  <c r="AC120" i="18"/>
  <c r="AD120" i="18"/>
  <c r="AO120" i="18"/>
  <c r="AP120" i="18"/>
  <c r="AQ120" i="18"/>
  <c r="AS120" i="18"/>
  <c r="AT120" i="18"/>
  <c r="BA120" i="18"/>
  <c r="BB120" i="18"/>
  <c r="BI120" i="18"/>
  <c r="BJ120" i="18"/>
  <c r="BM120" i="18"/>
  <c r="BN120" i="18"/>
  <c r="BQ120" i="18"/>
  <c r="BR120" i="18"/>
  <c r="BY120" i="18"/>
  <c r="BZ120" i="18"/>
  <c r="CG120" i="18"/>
  <c r="CH120" i="18"/>
  <c r="CK120" i="18"/>
  <c r="CL120" i="18"/>
  <c r="CO120" i="18"/>
  <c r="CP120" i="18"/>
  <c r="CS120" i="18"/>
  <c r="CT120" i="18"/>
  <c r="Z221" i="14"/>
  <c r="AB221" i="14"/>
  <c r="AC221" i="14"/>
  <c r="AD221" i="14"/>
  <c r="K121" i="18"/>
  <c r="O121" i="18"/>
  <c r="S121" i="18"/>
  <c r="W121" i="18"/>
  <c r="AA121" i="18"/>
  <c r="AU121" i="18"/>
  <c r="BK121" i="18"/>
  <c r="CU121" i="18"/>
  <c r="Z222" i="14"/>
  <c r="AA222" i="14"/>
  <c r="AB222" i="14"/>
  <c r="AC222" i="14"/>
  <c r="AD222" i="14"/>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28" i="18"/>
  <c r="J128" i="18"/>
  <c r="M128" i="18"/>
  <c r="N128" i="18"/>
  <c r="Q128" i="18"/>
  <c r="R128" i="18"/>
  <c r="U128" i="18"/>
  <c r="V128" i="18"/>
  <c r="Y128" i="18"/>
  <c r="Z128" i="18"/>
  <c r="AC128" i="18"/>
  <c r="AD128" i="18"/>
  <c r="AO128" i="18"/>
  <c r="AP128" i="18"/>
  <c r="AQ128" i="18"/>
  <c r="AS128" i="18"/>
  <c r="AT128" i="18"/>
  <c r="BA128" i="18"/>
  <c r="BB128" i="18"/>
  <c r="BI128" i="18"/>
  <c r="BJ128" i="18"/>
  <c r="BM128" i="18"/>
  <c r="BN128" i="18"/>
  <c r="BQ128" i="18"/>
  <c r="BR128" i="18"/>
  <c r="BY128" i="18"/>
  <c r="BZ128" i="18"/>
  <c r="CG128" i="18"/>
  <c r="CH128" i="18"/>
  <c r="CK128" i="18"/>
  <c r="CL128" i="18"/>
  <c r="CO128" i="18"/>
  <c r="CP128" i="18"/>
  <c r="CS128" i="18"/>
  <c r="CT128" i="18"/>
  <c r="Z230" i="14"/>
  <c r="AA230" i="14"/>
  <c r="AB230" i="14"/>
  <c r="AC230" i="14"/>
  <c r="AD230" i="14"/>
  <c r="O129" i="18"/>
  <c r="S129" i="18"/>
  <c r="W129" i="18"/>
  <c r="AA129" i="18"/>
  <c r="AU129" i="18"/>
  <c r="BK129" i="18"/>
  <c r="CU129" i="18"/>
  <c r="Z234" i="14"/>
  <c r="AA234" i="14"/>
  <c r="AB234" i="14"/>
  <c r="AC234" i="14"/>
  <c r="AD234" i="14"/>
  <c r="I132" i="18"/>
  <c r="J132" i="18"/>
  <c r="M132" i="18"/>
  <c r="N132" i="18"/>
  <c r="Q132" i="18"/>
  <c r="R132" i="18"/>
  <c r="U132" i="18"/>
  <c r="V132" i="18"/>
  <c r="Y132" i="18"/>
  <c r="Z132" i="18"/>
  <c r="AC132" i="18"/>
  <c r="AD132" i="18"/>
  <c r="AO132" i="18"/>
  <c r="AP132" i="18"/>
  <c r="AQ132" i="18"/>
  <c r="AS132" i="18"/>
  <c r="AT132" i="18"/>
  <c r="BA132" i="18"/>
  <c r="BB132" i="18"/>
  <c r="BI132" i="18"/>
  <c r="BJ132" i="18"/>
  <c r="BN132" i="18"/>
  <c r="BQ132" i="18"/>
  <c r="BR132" i="18"/>
  <c r="BY132" i="18"/>
  <c r="BZ132" i="18"/>
  <c r="CH132" i="18"/>
  <c r="CL132" i="18"/>
  <c r="CO132" i="18"/>
  <c r="CP132" i="18"/>
  <c r="CS132" i="18"/>
  <c r="CT132" i="18"/>
  <c r="Z237" i="14"/>
  <c r="AA237" i="14"/>
  <c r="AB237" i="14"/>
  <c r="AC237" i="14"/>
  <c r="O133" i="18"/>
  <c r="S133" i="18"/>
  <c r="W133" i="18"/>
  <c r="AA133" i="18"/>
  <c r="AU133" i="18"/>
  <c r="BK133" i="18"/>
  <c r="CU133" i="18"/>
  <c r="Z238" i="14"/>
  <c r="AB238" i="14"/>
  <c r="AC238" i="14"/>
  <c r="AD238" i="14"/>
  <c r="Z244" i="14"/>
  <c r="AA244" i="14"/>
  <c r="AB244" i="14"/>
  <c r="AC244" i="14"/>
  <c r="AD244" i="14"/>
  <c r="Z246" i="14"/>
  <c r="AA246" i="14"/>
  <c r="AB246" i="14"/>
  <c r="AC246" i="14"/>
  <c r="AD246" i="14"/>
  <c r="I139" i="18"/>
  <c r="J139" i="18"/>
  <c r="K139" i="18"/>
  <c r="M139" i="18"/>
  <c r="N139" i="18"/>
  <c r="Q139" i="18"/>
  <c r="R139" i="18"/>
  <c r="U139" i="18"/>
  <c r="V139" i="18"/>
  <c r="Y139" i="18"/>
  <c r="Z139" i="18"/>
  <c r="AC139" i="18"/>
  <c r="AD139" i="18"/>
  <c r="AO139" i="18"/>
  <c r="AP139" i="18"/>
  <c r="AQ139" i="18"/>
  <c r="AS139" i="18"/>
  <c r="AT139" i="18"/>
  <c r="BA139" i="18"/>
  <c r="BB139" i="18"/>
  <c r="BI139" i="18"/>
  <c r="BJ139" i="18"/>
  <c r="BM139" i="18"/>
  <c r="BN139" i="18"/>
  <c r="BQ139" i="18"/>
  <c r="BR139" i="18"/>
  <c r="BY139" i="18"/>
  <c r="BZ139" i="18"/>
  <c r="CG139" i="18"/>
  <c r="CH139" i="18"/>
  <c r="CK139" i="18"/>
  <c r="CL139" i="18"/>
  <c r="CO139" i="18"/>
  <c r="CP139" i="18"/>
  <c r="CS139" i="18"/>
  <c r="CT139" i="18"/>
  <c r="Z250" i="14"/>
  <c r="AA250" i="14"/>
  <c r="AB250" i="14"/>
  <c r="AC250" i="14"/>
  <c r="O140" i="18"/>
  <c r="S140" i="18"/>
  <c r="W140" i="18"/>
  <c r="AA140" i="18"/>
  <c r="AU140" i="18"/>
  <c r="BK140" i="18"/>
  <c r="CU140" i="18"/>
  <c r="Z252" i="14"/>
  <c r="AA252" i="14"/>
  <c r="AB252" i="14"/>
  <c r="AC252" i="14"/>
  <c r="AD252" i="14"/>
  <c r="Z256" i="14"/>
  <c r="AA256" i="14"/>
  <c r="AB256" i="14"/>
  <c r="AC256" i="14"/>
  <c r="AD256" i="14"/>
  <c r="Z259" i="14"/>
  <c r="AA259" i="14"/>
  <c r="AB259" i="14"/>
  <c r="AC259" i="14"/>
  <c r="AD259" i="14"/>
  <c r="I144" i="18"/>
  <c r="J144" i="18"/>
  <c r="M144" i="18"/>
  <c r="N144" i="18"/>
  <c r="Q144" i="18"/>
  <c r="R144" i="18"/>
  <c r="U144" i="18"/>
  <c r="V144" i="18"/>
  <c r="Y144" i="18"/>
  <c r="Z144" i="18"/>
  <c r="AC144" i="18"/>
  <c r="AD144" i="18"/>
  <c r="AO144" i="18"/>
  <c r="AP144" i="18"/>
  <c r="AQ144" i="18"/>
  <c r="AS144" i="18"/>
  <c r="AT144" i="18"/>
  <c r="BA144" i="18"/>
  <c r="BB144" i="18"/>
  <c r="BI144" i="18"/>
  <c r="BJ144" i="18"/>
  <c r="BM144" i="18"/>
  <c r="BN144" i="18"/>
  <c r="BQ144" i="18"/>
  <c r="BR144" i="18"/>
  <c r="CG144" i="18"/>
  <c r="CH144" i="18"/>
  <c r="CK144" i="18"/>
  <c r="CL144" i="18"/>
  <c r="CO144" i="18"/>
  <c r="CP144" i="18"/>
  <c r="CS144" i="18"/>
  <c r="CT144" i="18"/>
  <c r="Z263" i="14"/>
  <c r="AA263" i="14"/>
  <c r="AB263" i="14"/>
  <c r="AC263" i="14"/>
  <c r="O145" i="18"/>
  <c r="S145" i="18"/>
  <c r="W145" i="18"/>
  <c r="AU145" i="18"/>
  <c r="BK145" i="18"/>
  <c r="CU145" i="18"/>
  <c r="Z264" i="14"/>
  <c r="AB264" i="14"/>
  <c r="AC264" i="14"/>
  <c r="AD264" i="14"/>
  <c r="Z265" i="14"/>
  <c r="AA265" i="14"/>
  <c r="AB265" i="14"/>
  <c r="AC265" i="14"/>
  <c r="AD265" i="14"/>
  <c r="Z266" i="14"/>
  <c r="AA266" i="14"/>
  <c r="AB266" i="14"/>
  <c r="AC266" i="14"/>
  <c r="AD266" i="14"/>
  <c r="Z267" i="14"/>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Z274" i="14"/>
  <c r="AA274" i="14"/>
  <c r="AB274" i="14"/>
  <c r="AC274" i="14"/>
  <c r="AD274" i="14"/>
  <c r="Z275" i="14"/>
  <c r="AA275" i="14"/>
  <c r="AB275" i="14"/>
  <c r="AC275" i="14"/>
  <c r="AD275" i="14"/>
  <c r="I158" i="18"/>
  <c r="J158" i="18"/>
  <c r="M158" i="18"/>
  <c r="N158" i="18"/>
  <c r="Q158" i="18"/>
  <c r="R158" i="18"/>
  <c r="U158" i="18"/>
  <c r="V158" i="18"/>
  <c r="Y158" i="18"/>
  <c r="Z158" i="18"/>
  <c r="AC158" i="18"/>
  <c r="AD158" i="18"/>
  <c r="AO158" i="18"/>
  <c r="AP158" i="18"/>
  <c r="AQ158" i="18"/>
  <c r="AS158" i="18"/>
  <c r="AT158" i="18"/>
  <c r="BA158" i="18"/>
  <c r="BB158" i="18"/>
  <c r="BI158" i="18"/>
  <c r="BJ158" i="18"/>
  <c r="BM158" i="18"/>
  <c r="BN158" i="18"/>
  <c r="BQ158" i="18"/>
  <c r="BR158" i="18"/>
  <c r="BY158" i="18"/>
  <c r="BZ158" i="18"/>
  <c r="CG158" i="18"/>
  <c r="CH158" i="18"/>
  <c r="CK158" i="18"/>
  <c r="CL158" i="18"/>
  <c r="CO158" i="18"/>
  <c r="CP158" i="18"/>
  <c r="CS158" i="18"/>
  <c r="CT158" i="18"/>
  <c r="Z277" i="14"/>
  <c r="AA277" i="14"/>
  <c r="AB277" i="14"/>
  <c r="AC277" i="14"/>
  <c r="AD277" i="14"/>
  <c r="O159" i="18"/>
  <c r="S159" i="18"/>
  <c r="W159" i="18"/>
  <c r="AA159" i="18"/>
  <c r="AU159" i="18"/>
  <c r="BK159" i="18"/>
  <c r="CU159" i="18"/>
  <c r="Z278" i="14"/>
  <c r="AA278" i="14"/>
  <c r="AB278" i="14"/>
  <c r="AC278" i="14"/>
  <c r="AD278" i="14"/>
  <c r="I162" i="18"/>
  <c r="J162" i="18"/>
  <c r="K162" i="18"/>
  <c r="M162" i="18"/>
  <c r="N162" i="18"/>
  <c r="Q162" i="18"/>
  <c r="R162" i="18"/>
  <c r="U162" i="18"/>
  <c r="V162" i="18"/>
  <c r="Y162" i="18"/>
  <c r="Z162" i="18"/>
  <c r="AC162" i="18"/>
  <c r="AD162" i="18"/>
  <c r="AO162" i="18"/>
  <c r="AP162" i="18"/>
  <c r="AQ162" i="18"/>
  <c r="AS162" i="18"/>
  <c r="AT162" i="18"/>
  <c r="BA162" i="18"/>
  <c r="BB162" i="18"/>
  <c r="BI162" i="18"/>
  <c r="BJ162" i="18"/>
  <c r="BM162" i="18"/>
  <c r="BN162" i="18"/>
  <c r="BQ162" i="18"/>
  <c r="BR162" i="18"/>
  <c r="BY162" i="18"/>
  <c r="BZ162" i="18"/>
  <c r="CG162" i="18"/>
  <c r="CH162" i="18"/>
  <c r="CK162" i="18"/>
  <c r="CL162" i="18"/>
  <c r="CO162" i="18"/>
  <c r="CP162" i="18"/>
  <c r="CS162" i="18"/>
  <c r="CT162" i="18"/>
  <c r="Z285" i="14"/>
  <c r="AA285" i="14"/>
  <c r="AB285" i="14"/>
  <c r="AC285" i="14"/>
  <c r="AD285" i="14"/>
  <c r="O163" i="18"/>
  <c r="S163" i="18"/>
  <c r="W163" i="18"/>
  <c r="AA163" i="18"/>
  <c r="AU163" i="18"/>
  <c r="BK163" i="18"/>
  <c r="CU163" i="18"/>
  <c r="Z293" i="14"/>
  <c r="AA293" i="14"/>
  <c r="AB293" i="14"/>
  <c r="AC293" i="14"/>
  <c r="AD293" i="14"/>
  <c r="I166" i="18"/>
  <c r="J166" i="18"/>
  <c r="M166" i="18"/>
  <c r="N166" i="18"/>
  <c r="Q166" i="18"/>
  <c r="R166" i="18"/>
  <c r="U166" i="18"/>
  <c r="V166" i="18"/>
  <c r="Y166" i="18"/>
  <c r="Z166" i="18"/>
  <c r="AC166" i="18"/>
  <c r="AD166" i="18"/>
  <c r="AO166" i="18"/>
  <c r="AP166" i="18"/>
  <c r="AQ166" i="18"/>
  <c r="AS166" i="18"/>
  <c r="AT166" i="18"/>
  <c r="BA166" i="18"/>
  <c r="BB166" i="18"/>
  <c r="BI166" i="18"/>
  <c r="BJ166" i="18"/>
  <c r="BM166" i="18"/>
  <c r="BN166" i="18"/>
  <c r="BQ166" i="18"/>
  <c r="BR166" i="18"/>
  <c r="BY166" i="18"/>
  <c r="BZ166" i="18"/>
  <c r="CG166" i="18"/>
  <c r="CH166" i="18"/>
  <c r="CK166" i="18"/>
  <c r="CL166" i="18"/>
  <c r="CO166" i="18"/>
  <c r="CP166" i="18"/>
  <c r="CS166" i="18"/>
  <c r="CT166" i="18"/>
  <c r="Z295" i="14"/>
  <c r="AB295" i="14"/>
  <c r="AC295" i="14"/>
  <c r="AD295" i="14"/>
  <c r="O167" i="18"/>
  <c r="S167" i="18"/>
  <c r="W167" i="18"/>
  <c r="AA167" i="18"/>
  <c r="AU167" i="18"/>
  <c r="BK167" i="18"/>
  <c r="CU167" i="18"/>
  <c r="Z296" i="14"/>
  <c r="AA296" i="14"/>
  <c r="AB296" i="14"/>
  <c r="AC296" i="14"/>
  <c r="AD296" i="14"/>
  <c r="I172" i="18"/>
  <c r="J172" i="18"/>
  <c r="K172" i="18"/>
  <c r="M172" i="18"/>
  <c r="N172" i="18"/>
  <c r="Q172" i="18"/>
  <c r="R172" i="18"/>
  <c r="U172" i="18"/>
  <c r="V172" i="18"/>
  <c r="Y172" i="18"/>
  <c r="Z172" i="18"/>
  <c r="AC172" i="18"/>
  <c r="AD172" i="18"/>
  <c r="AO172" i="18"/>
  <c r="AP172" i="18"/>
  <c r="AQ172" i="18"/>
  <c r="AS172" i="18"/>
  <c r="AT172" i="18"/>
  <c r="BA172" i="18"/>
  <c r="BB172" i="18"/>
  <c r="BI172" i="18"/>
  <c r="BJ172" i="18"/>
  <c r="BM172" i="18"/>
  <c r="BN172" i="18"/>
  <c r="BQ172" i="18"/>
  <c r="BR172" i="18"/>
  <c r="BY172" i="18"/>
  <c r="BZ172" i="18"/>
  <c r="CG172" i="18"/>
  <c r="CH172" i="18"/>
  <c r="CK172" i="18"/>
  <c r="CL172" i="18"/>
  <c r="CO172" i="18"/>
  <c r="CP172" i="18"/>
  <c r="CS172" i="18"/>
  <c r="CT172" i="18"/>
  <c r="Z306" i="14"/>
  <c r="AA306" i="14"/>
  <c r="AB306" i="14"/>
  <c r="AC306" i="14"/>
  <c r="AD306" i="14"/>
  <c r="O173" i="18"/>
  <c r="S173" i="18"/>
  <c r="W173" i="18"/>
  <c r="AA173" i="18"/>
  <c r="AU173" i="18"/>
  <c r="BK173" i="18"/>
  <c r="CU173" i="18"/>
  <c r="Z313" i="14"/>
  <c r="AA313" i="14"/>
  <c r="AB313" i="14"/>
  <c r="AC313" i="14"/>
  <c r="AD313" i="14"/>
  <c r="Z308" i="14"/>
  <c r="AA308" i="14"/>
  <c r="AB308" i="14"/>
  <c r="AC308" i="14"/>
  <c r="Z311" i="14"/>
  <c r="AA311" i="14"/>
  <c r="AB311" i="14"/>
  <c r="AC311" i="14"/>
  <c r="AD311" i="14"/>
  <c r="Z312" i="14"/>
  <c r="AA312" i="14"/>
  <c r="AB312" i="14"/>
  <c r="AC312" i="14"/>
  <c r="I181" i="18"/>
  <c r="J181" i="18"/>
  <c r="K181" i="18"/>
  <c r="M181" i="18"/>
  <c r="N181" i="18"/>
  <c r="Q181" i="18"/>
  <c r="R181" i="18"/>
  <c r="U181" i="18"/>
  <c r="V181" i="18"/>
  <c r="Y181" i="18"/>
  <c r="Z181" i="18"/>
  <c r="AC181" i="18"/>
  <c r="AD181" i="18"/>
  <c r="AO181" i="18"/>
  <c r="AP181" i="18"/>
  <c r="AQ181" i="18"/>
  <c r="AS181" i="18"/>
  <c r="AT181" i="18"/>
  <c r="BA181" i="18"/>
  <c r="BB181" i="18"/>
  <c r="BI181" i="18"/>
  <c r="BJ181" i="18"/>
  <c r="BM181" i="18"/>
  <c r="BN181" i="18"/>
  <c r="BQ181" i="18"/>
  <c r="BR181" i="18"/>
  <c r="BY181" i="18"/>
  <c r="BZ181" i="18"/>
  <c r="CG181" i="18"/>
  <c r="CH181" i="18"/>
  <c r="CK181" i="18"/>
  <c r="CL181" i="18"/>
  <c r="CO181" i="18"/>
  <c r="CP181" i="18"/>
  <c r="CS181" i="18"/>
  <c r="CT181" i="18"/>
  <c r="Z316" i="14"/>
  <c r="AA316" i="14"/>
  <c r="AB316" i="14"/>
  <c r="AC316" i="14"/>
  <c r="AD316" i="14"/>
  <c r="O182" i="18"/>
  <c r="S182" i="18"/>
  <c r="W182" i="18"/>
  <c r="AA182" i="18"/>
  <c r="AU182" i="18"/>
  <c r="BK182" i="18"/>
  <c r="CU182" i="18"/>
  <c r="Z322" i="14"/>
  <c r="AA322" i="14"/>
  <c r="AB322" i="14"/>
  <c r="AC322" i="14"/>
  <c r="I185" i="18"/>
  <c r="J185" i="18"/>
  <c r="K185" i="18"/>
  <c r="M185" i="18"/>
  <c r="N185" i="18"/>
  <c r="Q185" i="18"/>
  <c r="R185" i="18"/>
  <c r="U185" i="18"/>
  <c r="V185" i="18"/>
  <c r="Y185" i="18"/>
  <c r="Z185" i="18"/>
  <c r="AC185" i="18"/>
  <c r="AD185" i="18"/>
  <c r="AO185" i="18"/>
  <c r="AP185" i="18"/>
  <c r="AQ185" i="18"/>
  <c r="AS185" i="18"/>
  <c r="AT185" i="18"/>
  <c r="BA185" i="18"/>
  <c r="BB185" i="18"/>
  <c r="BI185" i="18"/>
  <c r="BJ185" i="18"/>
  <c r="BM185" i="18"/>
  <c r="BN185" i="18"/>
  <c r="BQ185" i="18"/>
  <c r="BR185" i="18"/>
  <c r="BY185" i="18"/>
  <c r="BZ185" i="18"/>
  <c r="CG185" i="18"/>
  <c r="CH185" i="18"/>
  <c r="CK185" i="18"/>
  <c r="CL185" i="18"/>
  <c r="CO185" i="18"/>
  <c r="CP185" i="18"/>
  <c r="CS185" i="18"/>
  <c r="CT185" i="18"/>
  <c r="DA185" i="18"/>
  <c r="E185" i="18" s="1"/>
  <c r="DB185" i="18"/>
  <c r="Z325" i="14"/>
  <c r="AA325" i="14"/>
  <c r="AB325" i="14"/>
  <c r="AC325" i="14"/>
  <c r="AD325" i="14"/>
  <c r="O186" i="18"/>
  <c r="S186" i="18"/>
  <c r="W186" i="18"/>
  <c r="AA186" i="18"/>
  <c r="AU186" i="18"/>
  <c r="BK186" i="18"/>
  <c r="CU186" i="18"/>
  <c r="Z326" i="14"/>
  <c r="AA326" i="14"/>
  <c r="AB326" i="14"/>
  <c r="AC326" i="14"/>
  <c r="AD326" i="14"/>
  <c r="I188" i="18"/>
  <c r="J188" i="18"/>
  <c r="M188" i="18"/>
  <c r="N188" i="18"/>
  <c r="Q188" i="18"/>
  <c r="R188" i="18"/>
  <c r="U188" i="18"/>
  <c r="V188" i="18"/>
  <c r="Y188" i="18"/>
  <c r="Z188" i="18"/>
  <c r="AC188" i="18"/>
  <c r="AD188" i="18"/>
  <c r="AO188" i="18"/>
  <c r="AP188" i="18"/>
  <c r="AQ188" i="18"/>
  <c r="AS188" i="18"/>
  <c r="AT188" i="18"/>
  <c r="BA188" i="18"/>
  <c r="BB188" i="18"/>
  <c r="BI188" i="18"/>
  <c r="BJ188" i="18"/>
  <c r="BM188" i="18"/>
  <c r="BN188" i="18"/>
  <c r="BQ188" i="18"/>
  <c r="BR188" i="18"/>
  <c r="BY188" i="18"/>
  <c r="BZ188" i="18"/>
  <c r="CG188" i="18"/>
  <c r="CH188" i="18"/>
  <c r="CK188" i="18"/>
  <c r="CL188" i="18"/>
  <c r="CO188" i="18"/>
  <c r="CP188" i="18"/>
  <c r="CS188" i="18"/>
  <c r="CT188" i="18"/>
  <c r="Z334" i="14"/>
  <c r="AA334" i="14"/>
  <c r="AB334" i="14"/>
  <c r="AC334" i="14"/>
  <c r="AD334" i="14"/>
  <c r="O189" i="18"/>
  <c r="S189" i="18"/>
  <c r="W189" i="18"/>
  <c r="AA189" i="18"/>
  <c r="AU189" i="18"/>
  <c r="BK189" i="18"/>
  <c r="CU189" i="18"/>
  <c r="Z340" i="14"/>
  <c r="AA340" i="14"/>
  <c r="AE340" i="14" s="1"/>
  <c r="AB340" i="14"/>
  <c r="I193" i="18"/>
  <c r="J193" i="18"/>
  <c r="M193" i="18"/>
  <c r="N193" i="18"/>
  <c r="Q193" i="18"/>
  <c r="R193" i="18"/>
  <c r="U193" i="18"/>
  <c r="V193" i="18"/>
  <c r="Y193" i="18"/>
  <c r="Z193" i="18"/>
  <c r="AC193" i="18"/>
  <c r="AD193" i="18"/>
  <c r="AO193" i="18"/>
  <c r="AP193" i="18"/>
  <c r="AQ193" i="18"/>
  <c r="AS193" i="18"/>
  <c r="AT193" i="18"/>
  <c r="BA193" i="18"/>
  <c r="BB193" i="18"/>
  <c r="BI193" i="18"/>
  <c r="BJ193" i="18"/>
  <c r="BM193" i="18"/>
  <c r="BN193" i="18"/>
  <c r="BQ193" i="18"/>
  <c r="BR193" i="18"/>
  <c r="BY193" i="18"/>
  <c r="BZ193" i="18"/>
  <c r="CG193" i="18"/>
  <c r="CH193" i="18"/>
  <c r="CK193" i="18"/>
  <c r="CL193" i="18"/>
  <c r="CO193" i="18"/>
  <c r="CP193" i="18"/>
  <c r="CS193" i="18"/>
  <c r="CT193" i="18"/>
  <c r="Z344" i="14"/>
  <c r="AB344" i="14"/>
  <c r="AC344" i="14"/>
  <c r="AD344" i="14"/>
  <c r="O194" i="18"/>
  <c r="S194" i="18"/>
  <c r="W194" i="18"/>
  <c r="AA194" i="18"/>
  <c r="AU194" i="18"/>
  <c r="BK194" i="18"/>
  <c r="CU194" i="18"/>
  <c r="Z352" i="14"/>
  <c r="AB352" i="14"/>
  <c r="AC352" i="14"/>
  <c r="AD352" i="14"/>
  <c r="Z353" i="14"/>
  <c r="AA353" i="14"/>
  <c r="AB353" i="14"/>
  <c r="AC353" i="14"/>
  <c r="AD353" i="14"/>
  <c r="Z350" i="14"/>
  <c r="AA350" i="14"/>
  <c r="AB350" i="14"/>
  <c r="AC350" i="14"/>
  <c r="AD350" i="14"/>
  <c r="I199" i="18"/>
  <c r="J199" i="18"/>
  <c r="M199" i="18"/>
  <c r="N199" i="18"/>
  <c r="Q199" i="18"/>
  <c r="R199" i="18"/>
  <c r="U199" i="18"/>
  <c r="V199" i="18"/>
  <c r="Y199" i="18"/>
  <c r="Z199" i="18"/>
  <c r="AC199" i="18"/>
  <c r="AD199" i="18"/>
  <c r="AO199" i="18"/>
  <c r="AP199" i="18"/>
  <c r="AQ199" i="18"/>
  <c r="AS199" i="18"/>
  <c r="AT199" i="18"/>
  <c r="BA199" i="18"/>
  <c r="BB199" i="18"/>
  <c r="BI199" i="18"/>
  <c r="BJ199" i="18"/>
  <c r="BM199" i="18"/>
  <c r="BN199" i="18"/>
  <c r="BQ199" i="18"/>
  <c r="BR199" i="18"/>
  <c r="BY199" i="18"/>
  <c r="BZ199" i="18"/>
  <c r="CG199" i="18"/>
  <c r="CH199" i="18"/>
  <c r="CK199" i="18"/>
  <c r="CL199" i="18"/>
  <c r="CO199" i="18"/>
  <c r="CP199" i="18"/>
  <c r="CS199" i="18"/>
  <c r="CT199" i="18"/>
  <c r="Z355" i="14"/>
  <c r="AA355" i="14"/>
  <c r="AB355" i="14"/>
  <c r="AC355" i="14"/>
  <c r="AD355" i="14"/>
  <c r="O200" i="18"/>
  <c r="S200" i="18"/>
  <c r="W200" i="18"/>
  <c r="AE200" i="18"/>
  <c r="AU200" i="18"/>
  <c r="BK200" i="18"/>
  <c r="CU200" i="18"/>
  <c r="Z361" i="14"/>
  <c r="AA361" i="14"/>
  <c r="AB361" i="14"/>
  <c r="AC361" i="14"/>
  <c r="AD361" i="14"/>
  <c r="I203" i="18"/>
  <c r="J203" i="18"/>
  <c r="K203" i="18"/>
  <c r="M203" i="18"/>
  <c r="N203" i="18"/>
  <c r="Q203" i="18"/>
  <c r="R203" i="18"/>
  <c r="U203" i="18"/>
  <c r="V203" i="18"/>
  <c r="Y203" i="18"/>
  <c r="Z203" i="18"/>
  <c r="AC203" i="18"/>
  <c r="AD203" i="18"/>
  <c r="AO203" i="18"/>
  <c r="AP203" i="18"/>
  <c r="AQ203" i="18"/>
  <c r="AS203" i="18"/>
  <c r="AT203" i="18"/>
  <c r="BA203" i="18"/>
  <c r="BB203" i="18"/>
  <c r="BI203" i="18"/>
  <c r="BJ203" i="18"/>
  <c r="BM203" i="18"/>
  <c r="BN203" i="18"/>
  <c r="BQ203" i="18"/>
  <c r="BR203" i="18"/>
  <c r="BY203" i="18"/>
  <c r="BZ203" i="18"/>
  <c r="CG203" i="18"/>
  <c r="CH203" i="18"/>
  <c r="CK203" i="18"/>
  <c r="CL203" i="18"/>
  <c r="CO203" i="18"/>
  <c r="CP203" i="18"/>
  <c r="CS203" i="18"/>
  <c r="CT203" i="18"/>
  <c r="Z364" i="14"/>
  <c r="AA364" i="14"/>
  <c r="AB364" i="14"/>
  <c r="AC364" i="14"/>
  <c r="AD364" i="14"/>
  <c r="O204" i="18"/>
  <c r="S204" i="18"/>
  <c r="W204" i="18"/>
  <c r="AU204" i="18"/>
  <c r="BK204" i="18"/>
  <c r="CU204" i="18"/>
  <c r="Z368" i="14"/>
  <c r="AA368" i="14"/>
  <c r="AB368" i="14"/>
  <c r="AC368" i="14"/>
  <c r="AD368" i="14"/>
  <c r="Z370" i="14"/>
  <c r="AA370" i="14"/>
  <c r="AE370" i="14" s="1"/>
  <c r="AB370" i="14"/>
  <c r="Z369" i="14"/>
  <c r="AA369" i="14"/>
  <c r="AB369" i="14"/>
  <c r="AC369" i="14"/>
  <c r="AD369" i="14"/>
  <c r="I208" i="18"/>
  <c r="J208" i="18"/>
  <c r="M208" i="18"/>
  <c r="N208" i="18"/>
  <c r="Q208" i="18"/>
  <c r="R208" i="18"/>
  <c r="U208" i="18"/>
  <c r="V208" i="18"/>
  <c r="Y208" i="18"/>
  <c r="Z208" i="18"/>
  <c r="AC208" i="18"/>
  <c r="AD208" i="18"/>
  <c r="AO208" i="18"/>
  <c r="AP208" i="18"/>
  <c r="AQ208" i="18"/>
  <c r="AS208" i="18"/>
  <c r="AT208" i="18"/>
  <c r="BA208" i="18"/>
  <c r="BB208" i="18"/>
  <c r="BI208" i="18"/>
  <c r="BJ208" i="18"/>
  <c r="BM208" i="18"/>
  <c r="BN208" i="18"/>
  <c r="BQ208" i="18"/>
  <c r="BR208" i="18"/>
  <c r="BY208" i="18"/>
  <c r="BZ208" i="18"/>
  <c r="CG208" i="18"/>
  <c r="CH208" i="18"/>
  <c r="CK208" i="18"/>
  <c r="CL208" i="18"/>
  <c r="CO208" i="18"/>
  <c r="CP208" i="18"/>
  <c r="CS208" i="18"/>
  <c r="CT208" i="18"/>
  <c r="Z373" i="14"/>
  <c r="AA373" i="14"/>
  <c r="AB373" i="14"/>
  <c r="AC373" i="14"/>
  <c r="AD373" i="14"/>
  <c r="O209" i="18"/>
  <c r="S209" i="18"/>
  <c r="W209" i="18"/>
  <c r="AA209" i="18"/>
  <c r="AU209" i="18"/>
  <c r="BK209" i="18"/>
  <c r="CU209" i="18"/>
  <c r="Z378" i="14"/>
  <c r="AA378" i="14"/>
  <c r="AB378" i="14"/>
  <c r="AC378" i="14"/>
  <c r="AD378" i="14"/>
  <c r="Z379" i="14"/>
  <c r="AA379" i="14"/>
  <c r="AB379" i="14"/>
  <c r="AC379" i="14"/>
  <c r="AD379" i="14"/>
  <c r="Z374" i="14"/>
  <c r="AA374" i="14"/>
  <c r="AB374" i="14"/>
  <c r="AC374" i="14"/>
  <c r="AD374" i="14"/>
  <c r="Z377" i="14"/>
  <c r="AA377" i="14"/>
  <c r="AB377" i="14"/>
  <c r="AC377" i="14"/>
  <c r="AD377" i="14"/>
  <c r="Z384" i="14"/>
  <c r="AA384" i="14"/>
  <c r="AB384" i="14"/>
  <c r="AC384" i="14"/>
  <c r="AD384" i="14"/>
  <c r="I216" i="18"/>
  <c r="J216" i="18"/>
  <c r="M216" i="18"/>
  <c r="N216" i="18"/>
  <c r="Q216" i="18"/>
  <c r="R216" i="18"/>
  <c r="U216" i="18"/>
  <c r="V216" i="18"/>
  <c r="Y216" i="18"/>
  <c r="Z216" i="18"/>
  <c r="AC216" i="18"/>
  <c r="AD216" i="18"/>
  <c r="AO216" i="18"/>
  <c r="AP216" i="18"/>
  <c r="AQ216" i="18"/>
  <c r="AS216" i="18"/>
  <c r="AT216" i="18"/>
  <c r="BA216" i="18"/>
  <c r="BB216" i="18"/>
  <c r="BI216" i="18"/>
  <c r="BJ216" i="18"/>
  <c r="BM216" i="18"/>
  <c r="BN216" i="18"/>
  <c r="BQ216" i="18"/>
  <c r="BR216" i="18"/>
  <c r="BY216" i="18"/>
  <c r="BZ216" i="18"/>
  <c r="CG216" i="18"/>
  <c r="CH216" i="18"/>
  <c r="CK216" i="18"/>
  <c r="CL216" i="18"/>
  <c r="CO216" i="18"/>
  <c r="CP216" i="18"/>
  <c r="CS216" i="18"/>
  <c r="CT216" i="18"/>
  <c r="Z386" i="14"/>
  <c r="AA386" i="14"/>
  <c r="AB386" i="14"/>
  <c r="AC386" i="14"/>
  <c r="O217" i="18"/>
  <c r="S217" i="18"/>
  <c r="W217" i="18"/>
  <c r="AA217" i="18"/>
  <c r="AU217" i="18"/>
  <c r="BK217" i="18"/>
  <c r="CU217" i="18"/>
  <c r="Z393" i="14"/>
  <c r="AA393" i="14"/>
  <c r="AB393" i="14"/>
  <c r="AC393" i="14"/>
  <c r="AD393" i="14"/>
  <c r="Z387" i="14"/>
  <c r="AA387" i="14"/>
  <c r="AB387" i="14"/>
  <c r="AC387" i="14"/>
  <c r="AD387" i="14"/>
  <c r="I221" i="18"/>
  <c r="J221" i="18"/>
  <c r="M221" i="18"/>
  <c r="N221" i="18"/>
  <c r="Q221" i="18"/>
  <c r="R221" i="18"/>
  <c r="U221" i="18"/>
  <c r="V221" i="18"/>
  <c r="Y221" i="18"/>
  <c r="Z221" i="18"/>
  <c r="AC221" i="18"/>
  <c r="AD221" i="18"/>
  <c r="AO221" i="18"/>
  <c r="AP221" i="18"/>
  <c r="AQ221" i="18"/>
  <c r="AS221" i="18"/>
  <c r="AT221" i="18"/>
  <c r="BA221" i="18"/>
  <c r="BB221" i="18"/>
  <c r="BI221" i="18"/>
  <c r="BJ221" i="18"/>
  <c r="BM221" i="18"/>
  <c r="BN221" i="18"/>
  <c r="BQ221" i="18"/>
  <c r="BR221" i="18"/>
  <c r="BY221" i="18"/>
  <c r="BZ221" i="18"/>
  <c r="CG221" i="18"/>
  <c r="CH221" i="18"/>
  <c r="CK221" i="18"/>
  <c r="CL221" i="18"/>
  <c r="CO221" i="18"/>
  <c r="CP221" i="18"/>
  <c r="CS221" i="18"/>
  <c r="CT221" i="18"/>
  <c r="Z395" i="14"/>
  <c r="AA395" i="14"/>
  <c r="AB395" i="14"/>
  <c r="AC395" i="14"/>
  <c r="AD395" i="14"/>
  <c r="O222" i="18"/>
  <c r="S222" i="18"/>
  <c r="W222" i="18"/>
  <c r="AA222" i="18"/>
  <c r="AE222" i="18"/>
  <c r="AU222" i="18"/>
  <c r="BK222" i="18"/>
  <c r="Z399" i="14"/>
  <c r="AA399" i="14"/>
  <c r="AB399" i="14"/>
  <c r="AC399" i="14"/>
  <c r="AD399" i="14"/>
  <c r="Z396" i="14"/>
  <c r="AA396" i="14"/>
  <c r="AB396" i="14"/>
  <c r="AC396" i="14"/>
  <c r="AD396" i="14"/>
  <c r="Z397" i="14"/>
  <c r="AA397" i="14"/>
  <c r="AB397" i="14"/>
  <c r="AC397" i="14"/>
  <c r="AD397" i="14"/>
  <c r="Z398" i="14"/>
  <c r="AA398" i="14"/>
  <c r="AB398" i="14"/>
  <c r="AC398" i="14"/>
  <c r="AD398" i="14"/>
  <c r="Z400" i="14"/>
  <c r="AA400" i="14"/>
  <c r="AB400" i="14"/>
  <c r="AC400" i="14"/>
  <c r="I230" i="18"/>
  <c r="J230" i="18"/>
  <c r="M230" i="18"/>
  <c r="N230" i="18"/>
  <c r="Q230" i="18"/>
  <c r="R230" i="18"/>
  <c r="U230" i="18"/>
  <c r="V230" i="18"/>
  <c r="Y230" i="18"/>
  <c r="Z230" i="18"/>
  <c r="AC230" i="18"/>
  <c r="AD230" i="18"/>
  <c r="F105" i="13"/>
  <c r="AO230" i="18"/>
  <c r="AP230" i="18"/>
  <c r="AS230" i="18"/>
  <c r="AT230" i="18"/>
  <c r="BA230" i="18"/>
  <c r="BB230" i="18"/>
  <c r="BE230" i="18"/>
  <c r="BF230" i="18"/>
  <c r="BI230" i="18"/>
  <c r="BJ230" i="18"/>
  <c r="BM230" i="18"/>
  <c r="BN230" i="18"/>
  <c r="BQ230" i="18"/>
  <c r="BR230" i="18"/>
  <c r="BY230" i="18"/>
  <c r="BZ230" i="18"/>
  <c r="CG230" i="18"/>
  <c r="CH230" i="18"/>
  <c r="CK230" i="18"/>
  <c r="CL230" i="18"/>
  <c r="CO230" i="18"/>
  <c r="CP230" i="18"/>
  <c r="CS230" i="18"/>
  <c r="CT230" i="18"/>
  <c r="CW230" i="18"/>
  <c r="CX230" i="18"/>
  <c r="DA230" i="18"/>
  <c r="E230" i="18" s="1"/>
  <c r="DB230" i="18"/>
  <c r="Z404" i="14"/>
  <c r="AA404" i="14"/>
  <c r="AB404" i="14"/>
  <c r="AC404" i="14"/>
  <c r="S231" i="18"/>
  <c r="W231" i="18"/>
  <c r="AA231" i="18"/>
  <c r="AE231" i="18"/>
  <c r="AQ231" i="18"/>
  <c r="AU231" i="18"/>
  <c r="BG231" i="18"/>
  <c r="BK231" i="18"/>
  <c r="BO231" i="18"/>
  <c r="CY231" i="18"/>
  <c r="Z402" i="14"/>
  <c r="Z401" i="14" s="1"/>
  <c r="AA402" i="14"/>
  <c r="AA401" i="14" s="1"/>
  <c r="AB402" i="14"/>
  <c r="AB401" i="14" s="1"/>
  <c r="AC402" i="14"/>
  <c r="AC401" i="14" s="1"/>
  <c r="O229" i="18"/>
  <c r="S229" i="18"/>
  <c r="W229" i="18"/>
  <c r="AA229" i="18"/>
  <c r="BK229" i="18"/>
  <c r="CU229" i="18"/>
  <c r="Z405" i="14"/>
  <c r="AA405" i="14"/>
  <c r="AB405" i="14"/>
  <c r="AC405" i="14"/>
  <c r="O232" i="18"/>
  <c r="S232" i="18"/>
  <c r="W232" i="18"/>
  <c r="AA232" i="18"/>
  <c r="BK232" i="18"/>
  <c r="CU232" i="18"/>
  <c r="Z406" i="14"/>
  <c r="AA406" i="14"/>
  <c r="AB406" i="14"/>
  <c r="AC406" i="14"/>
  <c r="O233" i="18"/>
  <c r="S233" i="18"/>
  <c r="W233" i="18"/>
  <c r="AA233" i="18"/>
  <c r="BK233" i="18"/>
  <c r="CU233" i="18"/>
  <c r="Z407" i="14"/>
  <c r="AA407" i="14"/>
  <c r="AB407" i="14"/>
  <c r="AC407" i="14"/>
  <c r="AD407" i="14"/>
  <c r="D114" i="13"/>
  <c r="I13" i="17"/>
  <c r="J13" i="17"/>
  <c r="M13" i="17"/>
  <c r="N13" i="17"/>
  <c r="Q13" i="17"/>
  <c r="R13" i="17"/>
  <c r="U13" i="17"/>
  <c r="V13" i="17"/>
  <c r="Y13" i="17"/>
  <c r="Z13" i="17"/>
  <c r="AC13" i="17"/>
  <c r="AD13" i="17"/>
  <c r="AG13" i="17"/>
  <c r="AH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I14" i="17"/>
  <c r="J14" i="17"/>
  <c r="M14" i="17"/>
  <c r="N14" i="17"/>
  <c r="Q14" i="17"/>
  <c r="R14" i="17"/>
  <c r="U14" i="17"/>
  <c r="V14" i="17"/>
  <c r="Y14" i="17"/>
  <c r="Z14" i="17"/>
  <c r="AC14" i="17"/>
  <c r="AD14" i="17"/>
  <c r="AG14" i="17"/>
  <c r="AH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I15" i="17"/>
  <c r="J15" i="17"/>
  <c r="M15" i="17"/>
  <c r="N15" i="17"/>
  <c r="Q15" i="17"/>
  <c r="R15" i="17"/>
  <c r="U15" i="17"/>
  <c r="V15" i="17"/>
  <c r="Y15" i="17"/>
  <c r="Z15" i="17"/>
  <c r="AC15" i="17"/>
  <c r="AD15" i="17"/>
  <c r="AG15" i="17"/>
  <c r="AH15" i="17"/>
  <c r="AK15" i="17"/>
  <c r="AL15" i="17"/>
  <c r="AO15" i="17"/>
  <c r="AP15" i="17"/>
  <c r="AQ15" i="17"/>
  <c r="AS15" i="17"/>
  <c r="AT15" i="17"/>
  <c r="AW15" i="17"/>
  <c r="AX15" i="17"/>
  <c r="BA15" i="17"/>
  <c r="BB15" i="17"/>
  <c r="BE15" i="17"/>
  <c r="BF15" i="17"/>
  <c r="BG15" i="17"/>
  <c r="BI15" i="17"/>
  <c r="BJ15" i="17"/>
  <c r="BM15" i="17"/>
  <c r="BN15" i="17"/>
  <c r="BQ15" i="17"/>
  <c r="BR15" i="17"/>
  <c r="BU15" i="17"/>
  <c r="BV15" i="17"/>
  <c r="CC15" i="17"/>
  <c r="CD15" i="17"/>
  <c r="T13" i="14"/>
  <c r="U13" i="14"/>
  <c r="V13" i="14"/>
  <c r="X13" i="14"/>
  <c r="K16" i="17"/>
  <c r="O16" i="17"/>
  <c r="S16" i="17"/>
  <c r="W16" i="17"/>
  <c r="AA16" i="17"/>
  <c r="AE16" i="17"/>
  <c r="AI16" i="17"/>
  <c r="AM16" i="17"/>
  <c r="AU16" i="17"/>
  <c r="AU15" i="17" s="1"/>
  <c r="AY16" i="17"/>
  <c r="AY15" i="17" s="1"/>
  <c r="BC16" i="17"/>
  <c r="BO16" i="17"/>
  <c r="BS16" i="17"/>
  <c r="BW16" i="17"/>
  <c r="CE16" i="17"/>
  <c r="T14" i="14"/>
  <c r="V14" i="14"/>
  <c r="G17" i="17"/>
  <c r="BK17" i="17"/>
  <c r="T15" i="14"/>
  <c r="U15" i="14"/>
  <c r="BK18" i="17"/>
  <c r="I19" i="17"/>
  <c r="J19" i="17"/>
  <c r="M19" i="17"/>
  <c r="N19" i="17"/>
  <c r="Q19" i="17"/>
  <c r="R19" i="17"/>
  <c r="U19" i="17"/>
  <c r="V19" i="17"/>
  <c r="Y19" i="17"/>
  <c r="Z19" i="17"/>
  <c r="AC19" i="17"/>
  <c r="AD19" i="17"/>
  <c r="AG19" i="17"/>
  <c r="AH19" i="17"/>
  <c r="AK19" i="17"/>
  <c r="AL19" i="17"/>
  <c r="AO19" i="17"/>
  <c r="AP19" i="17"/>
  <c r="AS19" i="17"/>
  <c r="AT19" i="17"/>
  <c r="AW19" i="17"/>
  <c r="AX19" i="17"/>
  <c r="BA19" i="17"/>
  <c r="BB19" i="17"/>
  <c r="BE19" i="17"/>
  <c r="BF19" i="17"/>
  <c r="BG19" i="17"/>
  <c r="BI19" i="17"/>
  <c r="BJ19" i="17"/>
  <c r="BM19" i="17"/>
  <c r="BN19" i="17"/>
  <c r="BQ19" i="17"/>
  <c r="BR19" i="17"/>
  <c r="BU19" i="17"/>
  <c r="BV19" i="17"/>
  <c r="CC19" i="17"/>
  <c r="CD19" i="17"/>
  <c r="T17" i="14"/>
  <c r="U17" i="14"/>
  <c r="V17" i="14"/>
  <c r="X17" i="14"/>
  <c r="K20" i="17"/>
  <c r="O20" i="17"/>
  <c r="S20" i="17"/>
  <c r="W20" i="17"/>
  <c r="AA20" i="17"/>
  <c r="AE20" i="17"/>
  <c r="AI20" i="17"/>
  <c r="AM20" i="17"/>
  <c r="AQ20" i="17"/>
  <c r="AQ19" i="17" s="1"/>
  <c r="AU20" i="17"/>
  <c r="AU19" i="17" s="1"/>
  <c r="AY20" i="17"/>
  <c r="AY19" i="17" s="1"/>
  <c r="BC20" i="17"/>
  <c r="BO20" i="17"/>
  <c r="BS20" i="17"/>
  <c r="BW20" i="17"/>
  <c r="CE20" i="17"/>
  <c r="T18" i="14"/>
  <c r="U18" i="14"/>
  <c r="V18" i="14"/>
  <c r="BK21" i="17"/>
  <c r="T19" i="14"/>
  <c r="U19" i="14"/>
  <c r="V19" i="14"/>
  <c r="BK22" i="17"/>
  <c r="T20" i="14"/>
  <c r="U20" i="14"/>
  <c r="V20" i="14"/>
  <c r="BK23" i="17"/>
  <c r="T21" i="14"/>
  <c r="X21" i="14"/>
  <c r="BK24" i="17"/>
  <c r="T22" i="14"/>
  <c r="U22" i="14"/>
  <c r="V22" i="14"/>
  <c r="X22" i="14"/>
  <c r="BK25" i="17"/>
  <c r="T23" i="14"/>
  <c r="V23" i="14"/>
  <c r="X23" i="14"/>
  <c r="BK26" i="17"/>
  <c r="T24" i="14"/>
  <c r="G27" i="17"/>
  <c r="X24" i="14"/>
  <c r="BK27" i="17"/>
  <c r="I28" i="17"/>
  <c r="J28" i="17"/>
  <c r="M28" i="17"/>
  <c r="N28" i="17"/>
  <c r="Q28" i="17"/>
  <c r="R28" i="17"/>
  <c r="U28" i="17"/>
  <c r="V28" i="17"/>
  <c r="W28" i="17"/>
  <c r="Y28" i="17"/>
  <c r="Z28" i="17"/>
  <c r="AC28" i="17"/>
  <c r="AD28" i="17"/>
  <c r="AG28" i="17"/>
  <c r="AH28" i="17"/>
  <c r="AK28" i="17"/>
  <c r="AL28" i="17"/>
  <c r="AO28" i="17"/>
  <c r="AP28" i="17"/>
  <c r="AQ28" i="17" s="1"/>
  <c r="AS28" i="17"/>
  <c r="AT28" i="17"/>
  <c r="AW28" i="17"/>
  <c r="AX28" i="17"/>
  <c r="BA28" i="17"/>
  <c r="BB28" i="17"/>
  <c r="BE28" i="17"/>
  <c r="BF28" i="17"/>
  <c r="BG28" i="17"/>
  <c r="BI28" i="17"/>
  <c r="BJ28" i="17"/>
  <c r="BM28" i="17"/>
  <c r="BN28" i="17"/>
  <c r="BQ28" i="17"/>
  <c r="BR28" i="17"/>
  <c r="BU28" i="17"/>
  <c r="BV28" i="17"/>
  <c r="CC28" i="17"/>
  <c r="CD28" i="17"/>
  <c r="T26" i="14"/>
  <c r="U26" i="14"/>
  <c r="V26" i="14"/>
  <c r="K29" i="17"/>
  <c r="O29" i="17"/>
  <c r="S29" i="17"/>
  <c r="AA29" i="17"/>
  <c r="AE29" i="17"/>
  <c r="AI29" i="17"/>
  <c r="AM29" i="17"/>
  <c r="AU29" i="17"/>
  <c r="AU28" i="17" s="1"/>
  <c r="AY29" i="17"/>
  <c r="BC29" i="17"/>
  <c r="BO29" i="17"/>
  <c r="BS29" i="17"/>
  <c r="BW29" i="17"/>
  <c r="CE29" i="17"/>
  <c r="T27" i="14"/>
  <c r="X27" i="14"/>
  <c r="BK30" i="17"/>
  <c r="T28" i="14"/>
  <c r="U28" i="14"/>
  <c r="BK31" i="17"/>
  <c r="T29" i="14"/>
  <c r="U29" i="14"/>
  <c r="T30" i="14"/>
  <c r="V30" i="14"/>
  <c r="BK33" i="17"/>
  <c r="T31" i="14"/>
  <c r="U31" i="14"/>
  <c r="V31" i="14"/>
  <c r="G34" i="17"/>
  <c r="BK34" i="17"/>
  <c r="T32" i="14"/>
  <c r="X32" i="14"/>
  <c r="BK35" i="17"/>
  <c r="T33" i="14"/>
  <c r="U33" i="14"/>
  <c r="BK36" i="17"/>
  <c r="T34" i="14"/>
  <c r="U34" i="14"/>
  <c r="V34" i="14"/>
  <c r="BK37" i="17"/>
  <c r="T35" i="14"/>
  <c r="T36" i="14"/>
  <c r="X36" i="14"/>
  <c r="T37" i="14"/>
  <c r="T38" i="14"/>
  <c r="X38" i="14"/>
  <c r="I42" i="17"/>
  <c r="J42" i="17"/>
  <c r="M42" i="17"/>
  <c r="N42" i="17"/>
  <c r="Q42" i="17"/>
  <c r="R42" i="17"/>
  <c r="U42" i="17"/>
  <c r="V42" i="17"/>
  <c r="W42" i="17" s="1"/>
  <c r="Y42" i="17"/>
  <c r="Z42" i="17"/>
  <c r="AC42" i="17"/>
  <c r="AD42" i="17"/>
  <c r="AG42" i="17"/>
  <c r="AH42" i="17"/>
  <c r="AK42" i="17"/>
  <c r="AL42" i="17"/>
  <c r="AO42" i="17"/>
  <c r="AP42" i="17"/>
  <c r="AQ42" i="17"/>
  <c r="AS42" i="17"/>
  <c r="AT42" i="17"/>
  <c r="AW42" i="17"/>
  <c r="AX42" i="17"/>
  <c r="BA42" i="17"/>
  <c r="BB42" i="17"/>
  <c r="BE42" i="17"/>
  <c r="BF42" i="17"/>
  <c r="BG42" i="17"/>
  <c r="BI42" i="17"/>
  <c r="BJ42" i="17"/>
  <c r="BM42" i="17"/>
  <c r="BN42" i="17"/>
  <c r="BQ42" i="17"/>
  <c r="BR42" i="17"/>
  <c r="BU42" i="17"/>
  <c r="BV42" i="17"/>
  <c r="CC42" i="17"/>
  <c r="CD42" i="17"/>
  <c r="T40" i="14"/>
  <c r="U40" i="14"/>
  <c r="V40" i="14"/>
  <c r="X40" i="14"/>
  <c r="K43" i="17"/>
  <c r="O43" i="17"/>
  <c r="S43" i="17"/>
  <c r="W43" i="17"/>
  <c r="AA43" i="17"/>
  <c r="AE43" i="17"/>
  <c r="AI43" i="17"/>
  <c r="AM43" i="17"/>
  <c r="AU43" i="17"/>
  <c r="AU42" i="17" s="1"/>
  <c r="AY43" i="17"/>
  <c r="AY42" i="17" s="1"/>
  <c r="BC43" i="17"/>
  <c r="BO43" i="17"/>
  <c r="BS43" i="17"/>
  <c r="BW43" i="17"/>
  <c r="CE43" i="17"/>
  <c r="T41" i="14"/>
  <c r="BK44" i="17"/>
  <c r="T43" i="14"/>
  <c r="U43" i="14"/>
  <c r="V43" i="14"/>
  <c r="X43" i="14"/>
  <c r="BK45" i="17"/>
  <c r="T44" i="14"/>
  <c r="B44" i="14" s="1"/>
  <c r="T45" i="14"/>
  <c r="U45" i="14"/>
  <c r="BK47" i="17"/>
  <c r="T46" i="14"/>
  <c r="U46" i="14"/>
  <c r="V46" i="14"/>
  <c r="BK48" i="17"/>
  <c r="T47" i="14"/>
  <c r="G49" i="17"/>
  <c r="BK49" i="17"/>
  <c r="T48" i="14"/>
  <c r="V48" i="14"/>
  <c r="BK50" i="17"/>
  <c r="T49" i="14"/>
  <c r="V49" i="14"/>
  <c r="BK51" i="17"/>
  <c r="T50" i="14"/>
  <c r="B50" i="14" s="1"/>
  <c r="U50" i="14"/>
  <c r="C50" i="14" s="1"/>
  <c r="T51" i="14"/>
  <c r="B51" i="14" s="1"/>
  <c r="T52" i="14"/>
  <c r="U52" i="14"/>
  <c r="BK54" i="17"/>
  <c r="T53" i="14"/>
  <c r="U53" i="14"/>
  <c r="BK55" i="17"/>
  <c r="I56" i="17"/>
  <c r="J56" i="17"/>
  <c r="M56" i="17"/>
  <c r="N56" i="17"/>
  <c r="Q56" i="17"/>
  <c r="R56" i="17"/>
  <c r="U56" i="17"/>
  <c r="V56" i="17"/>
  <c r="Y56" i="17"/>
  <c r="Z56" i="17"/>
  <c r="AC56" i="17"/>
  <c r="AD56" i="17"/>
  <c r="AG56" i="17"/>
  <c r="AH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T55" i="14"/>
  <c r="U55" i="14"/>
  <c r="V55" i="14"/>
  <c r="X55" i="14"/>
  <c r="K57" i="17"/>
  <c r="O57" i="17"/>
  <c r="S57" i="17"/>
  <c r="W57" i="17"/>
  <c r="AA57" i="17"/>
  <c r="AE57" i="17"/>
  <c r="AI57" i="17"/>
  <c r="AM57" i="17"/>
  <c r="AQ57" i="17"/>
  <c r="AU57" i="17"/>
  <c r="AU56" i="17" s="1"/>
  <c r="AY57" i="17"/>
  <c r="AY56" i="17" s="1"/>
  <c r="BC57" i="17"/>
  <c r="BG57" i="17"/>
  <c r="BO57" i="17"/>
  <c r="BS57" i="17"/>
  <c r="BW57" i="17"/>
  <c r="CA57" i="17"/>
  <c r="CE57" i="17"/>
  <c r="T57" i="14"/>
  <c r="G58" i="17"/>
  <c r="BK58" i="17"/>
  <c r="T58" i="14"/>
  <c r="BK59" i="17"/>
  <c r="I60" i="17"/>
  <c r="J60" i="17"/>
  <c r="M60" i="17"/>
  <c r="N60" i="17"/>
  <c r="Q60" i="17"/>
  <c r="R60" i="17"/>
  <c r="S60" i="17" s="1"/>
  <c r="U60" i="17"/>
  <c r="V60" i="17"/>
  <c r="Y60" i="17"/>
  <c r="Z60" i="17"/>
  <c r="AC60" i="17"/>
  <c r="AD60" i="17"/>
  <c r="AG60" i="17"/>
  <c r="AH60" i="17"/>
  <c r="AK60" i="17"/>
  <c r="AL60" i="17"/>
  <c r="AO60" i="17"/>
  <c r="AP60" i="17"/>
  <c r="AS60" i="17"/>
  <c r="AT60" i="17"/>
  <c r="AW60" i="17"/>
  <c r="AX60" i="17"/>
  <c r="BA60" i="17"/>
  <c r="BB60" i="17"/>
  <c r="BE60" i="17"/>
  <c r="BF60" i="17"/>
  <c r="BI60" i="17"/>
  <c r="BJ60" i="17"/>
  <c r="BM60" i="17"/>
  <c r="BN60" i="17"/>
  <c r="BQ60" i="17"/>
  <c r="BR60" i="17"/>
  <c r="BU60" i="17"/>
  <c r="BV60" i="17"/>
  <c r="CC60" i="17"/>
  <c r="CD60" i="17"/>
  <c r="T60" i="14"/>
  <c r="U60" i="14"/>
  <c r="V60" i="14"/>
  <c r="K61" i="17"/>
  <c r="O61" i="17"/>
  <c r="S61" i="17"/>
  <c r="W61" i="17"/>
  <c r="AA61" i="17"/>
  <c r="AE61" i="17"/>
  <c r="AI61" i="17"/>
  <c r="AM61" i="17"/>
  <c r="AQ61" i="17"/>
  <c r="AU61" i="17"/>
  <c r="AU60" i="17" s="1"/>
  <c r="AY61" i="17"/>
  <c r="AY60" i="17" s="1"/>
  <c r="BC61" i="17"/>
  <c r="BG61" i="17"/>
  <c r="BO61" i="17"/>
  <c r="BS61" i="17"/>
  <c r="BW61" i="17"/>
  <c r="CE61" i="17"/>
  <c r="T62" i="14"/>
  <c r="G62" i="17"/>
  <c r="BK62" i="17"/>
  <c r="T63" i="14"/>
  <c r="U63" i="14"/>
  <c r="BK63" i="17"/>
  <c r="T64" i="14"/>
  <c r="V64" i="14"/>
  <c r="G64" i="17"/>
  <c r="BK64" i="17"/>
  <c r="T65" i="14"/>
  <c r="V65" i="14"/>
  <c r="BK65" i="17"/>
  <c r="T66" i="14"/>
  <c r="X66" i="14"/>
  <c r="BK66" i="17"/>
  <c r="T67" i="14"/>
  <c r="V67" i="14"/>
  <c r="BK67" i="17"/>
  <c r="T69" i="14"/>
  <c r="U69" i="14"/>
  <c r="X69" i="14"/>
  <c r="BK68" i="17"/>
  <c r="T68" i="14"/>
  <c r="V68" i="14"/>
  <c r="BK69" i="17"/>
  <c r="T70" i="14"/>
  <c r="U70" i="14"/>
  <c r="BK70" i="17"/>
  <c r="T71" i="14"/>
  <c r="V71" i="14"/>
  <c r="BK71" i="17"/>
  <c r="T72" i="14"/>
  <c r="U72" i="14"/>
  <c r="V72" i="14"/>
  <c r="G72" i="17"/>
  <c r="BK72" i="17"/>
  <c r="T73" i="14"/>
  <c r="V73" i="14"/>
  <c r="BK73" i="17"/>
  <c r="T74" i="14"/>
  <c r="BK74" i="17"/>
  <c r="T75" i="14"/>
  <c r="G75" i="17"/>
  <c r="X75" i="14"/>
  <c r="BK75" i="17"/>
  <c r="T76" i="14"/>
  <c r="V76" i="14"/>
  <c r="BK76" i="17"/>
  <c r="I77" i="17"/>
  <c r="J77" i="17"/>
  <c r="M77" i="17"/>
  <c r="N77" i="17"/>
  <c r="Q77" i="17"/>
  <c r="R77" i="17"/>
  <c r="U77" i="17"/>
  <c r="V77" i="17"/>
  <c r="Y77" i="17"/>
  <c r="Z77" i="17"/>
  <c r="AC77" i="17"/>
  <c r="AD77" i="17"/>
  <c r="AG77" i="17"/>
  <c r="AH77" i="17"/>
  <c r="AK77" i="17"/>
  <c r="AL77" i="17"/>
  <c r="AO77" i="17"/>
  <c r="AP77" i="17"/>
  <c r="AQ77" i="17"/>
  <c r="AS77" i="17"/>
  <c r="AT77" i="17"/>
  <c r="AW77" i="17"/>
  <c r="AX77" i="17"/>
  <c r="BA77" i="17"/>
  <c r="BB77" i="17"/>
  <c r="BE77" i="17"/>
  <c r="BF77" i="17"/>
  <c r="BG77" i="17"/>
  <c r="BI77" i="17"/>
  <c r="BJ77" i="17"/>
  <c r="BM77" i="17"/>
  <c r="BN77" i="17"/>
  <c r="BQ77" i="17"/>
  <c r="BR77" i="17"/>
  <c r="BU77" i="17"/>
  <c r="BV77" i="17"/>
  <c r="CC77" i="17"/>
  <c r="CD77" i="17"/>
  <c r="T78" i="14"/>
  <c r="U78" i="14"/>
  <c r="V78" i="14"/>
  <c r="K78" i="17"/>
  <c r="O78" i="17"/>
  <c r="S78" i="17"/>
  <c r="W78" i="17"/>
  <c r="AA78" i="17"/>
  <c r="AE78" i="17"/>
  <c r="AI78" i="17"/>
  <c r="AM78" i="17"/>
  <c r="AU78" i="17"/>
  <c r="AU77" i="17" s="1"/>
  <c r="AY78" i="17"/>
  <c r="AY77" i="17" s="1"/>
  <c r="BC78" i="17"/>
  <c r="BO78" i="17"/>
  <c r="BS78" i="17"/>
  <c r="BW78" i="17"/>
  <c r="T79" i="14"/>
  <c r="V79" i="14"/>
  <c r="BK79" i="17"/>
  <c r="T80" i="14"/>
  <c r="U80" i="14"/>
  <c r="V80" i="14"/>
  <c r="BK80" i="17"/>
  <c r="T81" i="14"/>
  <c r="X81" i="14"/>
  <c r="BK81" i="17"/>
  <c r="T82" i="14"/>
  <c r="X82" i="14"/>
  <c r="BK82" i="17"/>
  <c r="I83" i="17"/>
  <c r="J83" i="17"/>
  <c r="M83" i="17"/>
  <c r="N83" i="17"/>
  <c r="Q83" i="17"/>
  <c r="R83" i="17"/>
  <c r="U83" i="17"/>
  <c r="V83" i="17"/>
  <c r="Y83" i="17"/>
  <c r="Z83" i="17"/>
  <c r="AC83" i="17"/>
  <c r="AD83" i="17"/>
  <c r="AG83" i="17"/>
  <c r="AH83" i="17"/>
  <c r="AK83" i="17"/>
  <c r="AL83" i="17"/>
  <c r="AO83" i="17"/>
  <c r="AP83" i="17"/>
  <c r="AS83" i="17"/>
  <c r="AT83" i="17"/>
  <c r="AW83" i="17"/>
  <c r="AX83" i="17"/>
  <c r="BA83" i="17"/>
  <c r="BB83" i="17"/>
  <c r="BE83" i="17"/>
  <c r="BF83" i="17"/>
  <c r="BI83" i="17"/>
  <c r="BJ83" i="17"/>
  <c r="BM83" i="17"/>
  <c r="BN83" i="17"/>
  <c r="BQ83" i="17"/>
  <c r="BR83" i="17"/>
  <c r="BU83" i="17"/>
  <c r="BV83" i="17"/>
  <c r="CC83" i="17"/>
  <c r="CD83" i="17"/>
  <c r="T84" i="14"/>
  <c r="V84" i="14"/>
  <c r="X84" i="14"/>
  <c r="K84" i="17"/>
  <c r="O84" i="17"/>
  <c r="S84" i="17"/>
  <c r="W84" i="17"/>
  <c r="AA84" i="17"/>
  <c r="AE84" i="17"/>
  <c r="AI84" i="17"/>
  <c r="AM84" i="17"/>
  <c r="AU84" i="17"/>
  <c r="AU83" i="17" s="1"/>
  <c r="AY84" i="17"/>
  <c r="AY83" i="17" s="1"/>
  <c r="BC84" i="17"/>
  <c r="BG84" i="17"/>
  <c r="BO84" i="17"/>
  <c r="BS84" i="17"/>
  <c r="BW84" i="17"/>
  <c r="CE84" i="17"/>
  <c r="T86" i="14"/>
  <c r="X86" i="14"/>
  <c r="BK85" i="17"/>
  <c r="T87" i="14"/>
  <c r="V87" i="14"/>
  <c r="X87" i="14"/>
  <c r="BK86" i="17"/>
  <c r="T88" i="14"/>
  <c r="V88" i="14"/>
  <c r="BK87" i="17"/>
  <c r="T89" i="14"/>
  <c r="U89" i="14"/>
  <c r="T90" i="14"/>
  <c r="X90" i="14"/>
  <c r="T91" i="14"/>
  <c r="G90" i="17"/>
  <c r="BK90" i="17"/>
  <c r="T92" i="14"/>
  <c r="G91" i="17"/>
  <c r="BK91" i="17"/>
  <c r="T93" i="14"/>
  <c r="U93" i="14"/>
  <c r="BK92" i="17"/>
  <c r="T94" i="14"/>
  <c r="BK93" i="17"/>
  <c r="T95" i="14"/>
  <c r="U95" i="14"/>
  <c r="V95" i="14"/>
  <c r="X95" i="14"/>
  <c r="BK94" i="17"/>
  <c r="T96" i="14"/>
  <c r="BK95" i="17"/>
  <c r="T97" i="14"/>
  <c r="BK96" i="17"/>
  <c r="T98" i="14"/>
  <c r="BK97" i="17"/>
  <c r="T99" i="14"/>
  <c r="G98" i="17"/>
  <c r="BK98" i="17"/>
  <c r="I99" i="17"/>
  <c r="J99" i="17"/>
  <c r="M99" i="17"/>
  <c r="N99" i="17"/>
  <c r="Q99" i="17"/>
  <c r="R99" i="17"/>
  <c r="U99" i="17"/>
  <c r="V99" i="17"/>
  <c r="Y99" i="17"/>
  <c r="Z99" i="17"/>
  <c r="AC99" i="17"/>
  <c r="AD99" i="17"/>
  <c r="AG99" i="17"/>
  <c r="AH99" i="17"/>
  <c r="AK99" i="17"/>
  <c r="AL99" i="17"/>
  <c r="AO99" i="17"/>
  <c r="AP99" i="17"/>
  <c r="AQ99" i="17"/>
  <c r="AS99" i="17"/>
  <c r="AT99" i="17"/>
  <c r="AW99" i="17"/>
  <c r="AX99" i="17"/>
  <c r="BA99" i="17"/>
  <c r="BB99" i="17"/>
  <c r="BE99" i="17"/>
  <c r="BF99" i="17"/>
  <c r="BG99" i="17"/>
  <c r="BI99" i="17"/>
  <c r="BJ99" i="17"/>
  <c r="BM99" i="17"/>
  <c r="BN99" i="17"/>
  <c r="BQ99" i="17"/>
  <c r="BR99" i="17"/>
  <c r="BU99" i="17"/>
  <c r="BV99" i="17"/>
  <c r="CC99" i="17"/>
  <c r="CD99" i="17"/>
  <c r="T101" i="14"/>
  <c r="U101" i="14"/>
  <c r="V101" i="14"/>
  <c r="X101" i="14"/>
  <c r="K100" i="17"/>
  <c r="O100" i="17"/>
  <c r="S100" i="17"/>
  <c r="W100" i="17"/>
  <c r="AA100" i="17"/>
  <c r="AE100" i="17"/>
  <c r="AI100" i="17"/>
  <c r="AM100" i="17"/>
  <c r="AU100" i="17"/>
  <c r="AU99" i="17" s="1"/>
  <c r="AY100" i="17"/>
  <c r="AY99" i="17" s="1"/>
  <c r="BC100" i="17"/>
  <c r="BO100" i="17"/>
  <c r="BS100" i="17"/>
  <c r="BW100" i="17"/>
  <c r="T102" i="14"/>
  <c r="V102" i="14"/>
  <c r="BK101" i="17"/>
  <c r="T103" i="14"/>
  <c r="V103" i="14"/>
  <c r="X103" i="14"/>
  <c r="BK102" i="17"/>
  <c r="T104" i="14"/>
  <c r="U104" i="14"/>
  <c r="BK103" i="17"/>
  <c r="I104" i="17"/>
  <c r="J104" i="17"/>
  <c r="M104" i="17"/>
  <c r="N104" i="17"/>
  <c r="Q104" i="17"/>
  <c r="R104" i="17"/>
  <c r="U104" i="17"/>
  <c r="V104" i="17"/>
  <c r="Y104" i="17"/>
  <c r="Z104" i="17"/>
  <c r="AC104" i="17"/>
  <c r="AD104" i="17"/>
  <c r="AG104" i="17"/>
  <c r="AH104" i="17"/>
  <c r="AK104" i="17"/>
  <c r="AL104" i="17"/>
  <c r="AO104" i="17"/>
  <c r="AP104" i="17"/>
  <c r="AQ104" i="17"/>
  <c r="AS104" i="17"/>
  <c r="AT104" i="17"/>
  <c r="AW104" i="17"/>
  <c r="AX104" i="17"/>
  <c r="BA104" i="17"/>
  <c r="BB104" i="17"/>
  <c r="BE104" i="17"/>
  <c r="BF104" i="17"/>
  <c r="BG104" i="17"/>
  <c r="BI104" i="17"/>
  <c r="BJ104" i="17"/>
  <c r="BM104" i="17"/>
  <c r="BN104" i="17"/>
  <c r="BQ104" i="17"/>
  <c r="BR104" i="17"/>
  <c r="BU104" i="17"/>
  <c r="BV104" i="17"/>
  <c r="CC104" i="17"/>
  <c r="CD104" i="17"/>
  <c r="T106" i="14"/>
  <c r="U106" i="14"/>
  <c r="V106" i="14"/>
  <c r="K105" i="17"/>
  <c r="O105" i="17"/>
  <c r="S105" i="17"/>
  <c r="W105" i="17"/>
  <c r="AA105" i="17"/>
  <c r="AE105" i="17"/>
  <c r="AI105" i="17"/>
  <c r="AM105" i="17"/>
  <c r="AU105" i="17"/>
  <c r="AU104" i="17" s="1"/>
  <c r="AY105" i="17"/>
  <c r="AY104" i="17" s="1"/>
  <c r="BC105" i="17"/>
  <c r="BO105" i="17"/>
  <c r="BS105" i="17"/>
  <c r="BW105" i="17"/>
  <c r="CE105" i="17"/>
  <c r="T107" i="14"/>
  <c r="U107" i="14"/>
  <c r="BK106" i="17"/>
  <c r="T108" i="14"/>
  <c r="G107" i="17"/>
  <c r="BK107" i="17"/>
  <c r="T109" i="14"/>
  <c r="X109" i="14"/>
  <c r="BK108" i="17"/>
  <c r="T110" i="14"/>
  <c r="U110" i="14"/>
  <c r="V110" i="14"/>
  <c r="BK109" i="17"/>
  <c r="T111" i="14"/>
  <c r="G110" i="17"/>
  <c r="BK110" i="17"/>
  <c r="T112" i="14"/>
  <c r="BK111" i="17"/>
  <c r="T113" i="14"/>
  <c r="G112" i="17"/>
  <c r="V113" i="14"/>
  <c r="BK112" i="17"/>
  <c r="T114" i="14"/>
  <c r="X114" i="14"/>
  <c r="BK113" i="17"/>
  <c r="T115" i="14"/>
  <c r="BK114" i="17"/>
  <c r="T116" i="14"/>
  <c r="U116" i="14"/>
  <c r="V116" i="14"/>
  <c r="BK115" i="17"/>
  <c r="I116" i="17"/>
  <c r="J116" i="17"/>
  <c r="M116" i="17"/>
  <c r="N116" i="17"/>
  <c r="Q116" i="17"/>
  <c r="R116" i="17"/>
  <c r="U116" i="17"/>
  <c r="V116" i="17"/>
  <c r="Y116" i="17"/>
  <c r="Z116" i="17"/>
  <c r="AC116" i="17"/>
  <c r="AD116" i="17"/>
  <c r="AG116" i="17"/>
  <c r="AH116" i="17"/>
  <c r="AK116" i="17"/>
  <c r="AL116" i="17"/>
  <c r="AO116" i="17"/>
  <c r="AP116" i="17"/>
  <c r="AQ116" i="17"/>
  <c r="AS116" i="17"/>
  <c r="AT116" i="17"/>
  <c r="AW116" i="17"/>
  <c r="AX116" i="17"/>
  <c r="BA116" i="17"/>
  <c r="BB116" i="17"/>
  <c r="BE116" i="17"/>
  <c r="BF116" i="17"/>
  <c r="BG116" i="17"/>
  <c r="BI116" i="17"/>
  <c r="BJ116" i="17"/>
  <c r="BM116" i="17"/>
  <c r="BN116" i="17"/>
  <c r="BQ116" i="17"/>
  <c r="BR116" i="17"/>
  <c r="BU116" i="17"/>
  <c r="BV116" i="17"/>
  <c r="CC116" i="17"/>
  <c r="CD116" i="17"/>
  <c r="T118" i="14"/>
  <c r="U118" i="14"/>
  <c r="V118" i="14"/>
  <c r="X118" i="14"/>
  <c r="K117" i="17"/>
  <c r="O117" i="17"/>
  <c r="S117" i="17"/>
  <c r="W117" i="17"/>
  <c r="AA117" i="17"/>
  <c r="AE117" i="17"/>
  <c r="AI117" i="17"/>
  <c r="AM117" i="17"/>
  <c r="AU117" i="17"/>
  <c r="AU116" i="17" s="1"/>
  <c r="AY117" i="17"/>
  <c r="AY116" i="17" s="1"/>
  <c r="BC117" i="17"/>
  <c r="BO117" i="17"/>
  <c r="BS117" i="17"/>
  <c r="BW117" i="17"/>
  <c r="T119" i="14"/>
  <c r="X119" i="14"/>
  <c r="BK118" i="17"/>
  <c r="T120" i="14"/>
  <c r="V120" i="14"/>
  <c r="BK119" i="17"/>
  <c r="T121" i="14"/>
  <c r="U121" i="14"/>
  <c r="V121" i="14"/>
  <c r="BK120" i="17"/>
  <c r="T122" i="14"/>
  <c r="BK121" i="17"/>
  <c r="T123" i="14"/>
  <c r="U123" i="14"/>
  <c r="BK122" i="17"/>
  <c r="T124" i="14"/>
  <c r="V124" i="14"/>
  <c r="G123" i="17"/>
  <c r="BK123" i="17"/>
  <c r="T125" i="14"/>
  <c r="G124" i="17"/>
  <c r="BK124" i="17"/>
  <c r="I125" i="17"/>
  <c r="J125" i="17"/>
  <c r="M125" i="17"/>
  <c r="N125" i="17"/>
  <c r="Q125" i="17"/>
  <c r="R125" i="17"/>
  <c r="U125" i="17"/>
  <c r="V125" i="17"/>
  <c r="Y125" i="17"/>
  <c r="Z125" i="17"/>
  <c r="AC125" i="17"/>
  <c r="AD125" i="17"/>
  <c r="AG125" i="17"/>
  <c r="AH125" i="17"/>
  <c r="AK125" i="17"/>
  <c r="AL125" i="17"/>
  <c r="AO125" i="17"/>
  <c r="AP125" i="17"/>
  <c r="AQ125" i="17"/>
  <c r="AS125" i="17"/>
  <c r="AT125" i="17"/>
  <c r="AU125" i="17"/>
  <c r="AW125" i="17"/>
  <c r="AX125" i="17"/>
  <c r="BA125" i="17"/>
  <c r="BB125" i="17"/>
  <c r="BE125" i="17"/>
  <c r="BF125" i="17"/>
  <c r="BG125" i="17"/>
  <c r="BI125" i="17"/>
  <c r="BJ125" i="17"/>
  <c r="BM125" i="17"/>
  <c r="BN125" i="17"/>
  <c r="BQ125" i="17"/>
  <c r="BR125" i="17"/>
  <c r="BU125" i="17"/>
  <c r="BV125" i="17"/>
  <c r="CC125" i="17"/>
  <c r="CD125" i="17"/>
  <c r="T127" i="14"/>
  <c r="U127" i="14"/>
  <c r="V127" i="14"/>
  <c r="X127" i="14"/>
  <c r="K126" i="17"/>
  <c r="O126" i="17"/>
  <c r="S126" i="17"/>
  <c r="W126" i="17"/>
  <c r="AA126" i="17"/>
  <c r="AE126" i="17"/>
  <c r="AI126" i="17"/>
  <c r="AM126" i="17"/>
  <c r="AY126" i="17"/>
  <c r="AY125" i="17" s="1"/>
  <c r="BC126" i="17"/>
  <c r="BO126" i="17"/>
  <c r="BS126" i="17"/>
  <c r="BW126" i="17"/>
  <c r="T128" i="14"/>
  <c r="BK127" i="17"/>
  <c r="T129" i="14"/>
  <c r="G128" i="17"/>
  <c r="BK128" i="17"/>
  <c r="T130" i="14"/>
  <c r="U130" i="14"/>
  <c r="V130" i="14"/>
  <c r="BK129" i="17"/>
  <c r="T131" i="14"/>
  <c r="G130" i="17"/>
  <c r="V131" i="14"/>
  <c r="X131" i="14"/>
  <c r="BK130" i="17"/>
  <c r="T132" i="14"/>
  <c r="V132" i="14"/>
  <c r="BK131" i="17"/>
  <c r="T133" i="14"/>
  <c r="V133" i="14"/>
  <c r="BK132" i="17"/>
  <c r="T134" i="14"/>
  <c r="U134" i="14"/>
  <c r="V134" i="14"/>
  <c r="BK133" i="17"/>
  <c r="T135" i="14"/>
  <c r="BK134" i="17"/>
  <c r="T136" i="14"/>
  <c r="G135" i="17"/>
  <c r="BK135" i="17"/>
  <c r="T137" i="14"/>
  <c r="V137" i="14"/>
  <c r="BK136" i="17"/>
  <c r="T138" i="14"/>
  <c r="B138" i="14" s="1"/>
  <c r="T139" i="14"/>
  <c r="V139" i="14"/>
  <c r="BK138" i="17"/>
  <c r="I139" i="17"/>
  <c r="J139" i="17"/>
  <c r="M139" i="17"/>
  <c r="N139" i="17"/>
  <c r="Q139" i="17"/>
  <c r="R139" i="17"/>
  <c r="U139" i="17"/>
  <c r="V139" i="17"/>
  <c r="Y139" i="17"/>
  <c r="Z139" i="17"/>
  <c r="AC139" i="17"/>
  <c r="AD139" i="17"/>
  <c r="AG139" i="17"/>
  <c r="AH139" i="17"/>
  <c r="AK139" i="17"/>
  <c r="AL139" i="17"/>
  <c r="AO139" i="17"/>
  <c r="AP139" i="17"/>
  <c r="AS139" i="17"/>
  <c r="AT139" i="17"/>
  <c r="AW139" i="17"/>
  <c r="AX139" i="17"/>
  <c r="BA139" i="17"/>
  <c r="BB139" i="17"/>
  <c r="BE139" i="17"/>
  <c r="BF139" i="17"/>
  <c r="BI139" i="17"/>
  <c r="BJ139" i="17"/>
  <c r="BM139" i="17"/>
  <c r="BN139" i="17"/>
  <c r="BQ139" i="17"/>
  <c r="BR139" i="17"/>
  <c r="BU139" i="17"/>
  <c r="BV139" i="17"/>
  <c r="CC139" i="17"/>
  <c r="CD139" i="17"/>
  <c r="T141" i="14"/>
  <c r="U141" i="14"/>
  <c r="V141" i="14"/>
  <c r="X141" i="14"/>
  <c r="K140" i="17"/>
  <c r="O140" i="17"/>
  <c r="S140" i="17"/>
  <c r="W140" i="17"/>
  <c r="AA140" i="17"/>
  <c r="AE140" i="17"/>
  <c r="AI140" i="17"/>
  <c r="AM140" i="17"/>
  <c r="AU140" i="17"/>
  <c r="AU139" i="17" s="1"/>
  <c r="AY140" i="17"/>
  <c r="AY139" i="17" s="1"/>
  <c r="BC140" i="17"/>
  <c r="BG140" i="17"/>
  <c r="BO140" i="17"/>
  <c r="BS140" i="17"/>
  <c r="BW140" i="17"/>
  <c r="CE140" i="17"/>
  <c r="T143" i="14"/>
  <c r="G141" i="17"/>
  <c r="BK141" i="17"/>
  <c r="T144" i="14"/>
  <c r="V144" i="14"/>
  <c r="G142" i="17"/>
  <c r="BK142" i="17"/>
  <c r="T145" i="14"/>
  <c r="B145" i="14" s="1"/>
  <c r="T146" i="14"/>
  <c r="U146" i="14"/>
  <c r="BK144" i="17"/>
  <c r="T147" i="14"/>
  <c r="U147" i="14"/>
  <c r="X147" i="14"/>
  <c r="BK145" i="17"/>
  <c r="T148" i="14"/>
  <c r="G146" i="17"/>
  <c r="V148" i="14"/>
  <c r="X148" i="14"/>
  <c r="BK146" i="17"/>
  <c r="T149" i="14"/>
  <c r="V149" i="14"/>
  <c r="BK147" i="17"/>
  <c r="T150" i="14"/>
  <c r="BK148" i="17"/>
  <c r="T151" i="14"/>
  <c r="X151" i="14"/>
  <c r="BK149" i="17"/>
  <c r="T152" i="14"/>
  <c r="B152" i="14" s="1"/>
  <c r="X152" i="14"/>
  <c r="F152" i="14" s="1"/>
  <c r="I151" i="17"/>
  <c r="J151" i="17"/>
  <c r="M151" i="17"/>
  <c r="N151" i="17"/>
  <c r="Q151" i="17"/>
  <c r="R151" i="17"/>
  <c r="U151" i="17"/>
  <c r="V151" i="17"/>
  <c r="Y151" i="17"/>
  <c r="Z151" i="17"/>
  <c r="AC151" i="17"/>
  <c r="AD151" i="17"/>
  <c r="AG151" i="17"/>
  <c r="AH151" i="17"/>
  <c r="AK151" i="17"/>
  <c r="AL151" i="17"/>
  <c r="AO151" i="17"/>
  <c r="AP151" i="17"/>
  <c r="AS151" i="17"/>
  <c r="AT151" i="17"/>
  <c r="AW151" i="17"/>
  <c r="AX151" i="17"/>
  <c r="BA151" i="17"/>
  <c r="BB151" i="17"/>
  <c r="BE151" i="17"/>
  <c r="BF151" i="17"/>
  <c r="BG151" i="17"/>
  <c r="BI151" i="17"/>
  <c r="BJ151" i="17"/>
  <c r="BM151" i="17"/>
  <c r="BN151" i="17"/>
  <c r="BQ151" i="17"/>
  <c r="BR151" i="17"/>
  <c r="BU151" i="17"/>
  <c r="BV151" i="17"/>
  <c r="CC151" i="17"/>
  <c r="CD151" i="17"/>
  <c r="T154" i="14"/>
  <c r="V154" i="14"/>
  <c r="X154" i="14"/>
  <c r="K152" i="17"/>
  <c r="O152" i="17"/>
  <c r="S152" i="17"/>
  <c r="W152" i="17"/>
  <c r="AA152" i="17"/>
  <c r="AE152" i="17"/>
  <c r="AI152" i="17"/>
  <c r="AM152" i="17"/>
  <c r="AU152" i="17"/>
  <c r="AU151" i="17" s="1"/>
  <c r="AY152" i="17"/>
  <c r="AY151" i="17" s="1"/>
  <c r="BC152" i="17"/>
  <c r="BO152" i="17"/>
  <c r="BS152" i="17"/>
  <c r="BW152" i="17"/>
  <c r="T155" i="14"/>
  <c r="V155" i="14"/>
  <c r="BK153" i="17"/>
  <c r="T156" i="14"/>
  <c r="U156" i="14"/>
  <c r="BK154" i="17"/>
  <c r="T157" i="14"/>
  <c r="U157" i="14"/>
  <c r="G155" i="17"/>
  <c r="BK155" i="17"/>
  <c r="T158" i="14"/>
  <c r="G156" i="17"/>
  <c r="BK156" i="17"/>
  <c r="T159" i="14"/>
  <c r="BK157" i="17"/>
  <c r="T160" i="14"/>
  <c r="U160" i="14"/>
  <c r="G158" i="17"/>
  <c r="BK158" i="17"/>
  <c r="T161" i="14"/>
  <c r="X161" i="14"/>
  <c r="BK159" i="17"/>
  <c r="T162" i="14"/>
  <c r="BK160" i="17"/>
  <c r="T163" i="14"/>
  <c r="V163" i="14"/>
  <c r="X163" i="14"/>
  <c r="BK161" i="17"/>
  <c r="I162" i="17"/>
  <c r="J162" i="17"/>
  <c r="M162" i="17"/>
  <c r="N162" i="17"/>
  <c r="Q162" i="17"/>
  <c r="R162" i="17"/>
  <c r="U162" i="17"/>
  <c r="V162" i="17"/>
  <c r="Y162" i="17"/>
  <c r="Z162" i="17"/>
  <c r="AC162" i="17"/>
  <c r="AD162" i="17"/>
  <c r="AG162" i="17"/>
  <c r="AH162" i="17"/>
  <c r="AK162" i="17"/>
  <c r="AL162" i="17"/>
  <c r="AO162" i="17"/>
  <c r="AP162" i="17"/>
  <c r="AQ162" i="17"/>
  <c r="AS162" i="17"/>
  <c r="AT162" i="17"/>
  <c r="AW162" i="17"/>
  <c r="AX162" i="17"/>
  <c r="BA162" i="17"/>
  <c r="BB162" i="17"/>
  <c r="BE162" i="17"/>
  <c r="BF162" i="17"/>
  <c r="BG162" i="17"/>
  <c r="BI162" i="17"/>
  <c r="BJ162" i="17"/>
  <c r="BM162" i="17"/>
  <c r="BN162" i="17"/>
  <c r="BQ162" i="17"/>
  <c r="BR162" i="17"/>
  <c r="BU162" i="17"/>
  <c r="BV162" i="17"/>
  <c r="CC162" i="17"/>
  <c r="CD162" i="17"/>
  <c r="T165" i="14"/>
  <c r="U165" i="14"/>
  <c r="V165" i="14"/>
  <c r="X165" i="14"/>
  <c r="K163" i="17"/>
  <c r="O163" i="17"/>
  <c r="S163" i="17"/>
  <c r="W163" i="17"/>
  <c r="AA163" i="17"/>
  <c r="AE163" i="17"/>
  <c r="AI163" i="17"/>
  <c r="AM163" i="17"/>
  <c r="AU163" i="17"/>
  <c r="AU162" i="17" s="1"/>
  <c r="AY163" i="17"/>
  <c r="AY162" i="17" s="1"/>
  <c r="BC163" i="17"/>
  <c r="BO163" i="17"/>
  <c r="BS163" i="17"/>
  <c r="BW163" i="17"/>
  <c r="CE163" i="17"/>
  <c r="T167" i="14"/>
  <c r="G164" i="17"/>
  <c r="BK164" i="17"/>
  <c r="T168" i="14"/>
  <c r="BK165" i="17"/>
  <c r="T169" i="14"/>
  <c r="U169" i="14"/>
  <c r="V169" i="14"/>
  <c r="BK166" i="17"/>
  <c r="T170" i="14"/>
  <c r="BK167" i="17"/>
  <c r="T171" i="14"/>
  <c r="U171" i="14"/>
  <c r="G168" i="17"/>
  <c r="BK168" i="17"/>
  <c r="T172" i="14"/>
  <c r="V172" i="14"/>
  <c r="X172" i="14"/>
  <c r="BK169" i="17"/>
  <c r="T173" i="14"/>
  <c r="G170" i="17"/>
  <c r="BK170" i="17"/>
  <c r="T174" i="14"/>
  <c r="G171" i="17"/>
  <c r="X174" i="14"/>
  <c r="BK171" i="17"/>
  <c r="T175" i="14"/>
  <c r="V175" i="14"/>
  <c r="G172" i="17"/>
  <c r="BK172" i="17"/>
  <c r="T176" i="14"/>
  <c r="BK173" i="17"/>
  <c r="I174" i="17"/>
  <c r="J174" i="17"/>
  <c r="M174" i="17"/>
  <c r="N174" i="17"/>
  <c r="Q174" i="17"/>
  <c r="R174" i="17"/>
  <c r="U174" i="17"/>
  <c r="V174" i="17"/>
  <c r="Y174" i="17"/>
  <c r="Z174" i="17"/>
  <c r="AC174" i="17"/>
  <c r="AD174" i="17"/>
  <c r="AG174" i="17"/>
  <c r="AH174" i="17"/>
  <c r="AK174" i="17"/>
  <c r="AL174" i="17"/>
  <c r="AO174" i="17"/>
  <c r="AP174" i="17"/>
  <c r="AS174" i="17"/>
  <c r="AT174" i="17"/>
  <c r="AW174" i="17"/>
  <c r="AX174" i="17"/>
  <c r="BA174" i="17"/>
  <c r="BB174" i="17"/>
  <c r="BE174" i="17"/>
  <c r="BF174" i="17"/>
  <c r="BG174" i="17"/>
  <c r="BI174" i="17"/>
  <c r="BJ174" i="17"/>
  <c r="BM174" i="17"/>
  <c r="BN174" i="17"/>
  <c r="BQ174" i="17"/>
  <c r="BR174" i="17"/>
  <c r="BU174" i="17"/>
  <c r="BV174" i="17"/>
  <c r="CC174" i="17"/>
  <c r="CD174" i="17"/>
  <c r="T178" i="14"/>
  <c r="U178" i="14"/>
  <c r="V178" i="14"/>
  <c r="X178" i="14"/>
  <c r="K175" i="17"/>
  <c r="O175" i="17"/>
  <c r="S175" i="17"/>
  <c r="W175" i="17"/>
  <c r="AA175" i="17"/>
  <c r="AE175" i="17"/>
  <c r="AI175" i="17"/>
  <c r="AM175" i="17"/>
  <c r="AU175" i="17"/>
  <c r="AU174" i="17" s="1"/>
  <c r="AY175" i="17"/>
  <c r="AY174" i="17" s="1"/>
  <c r="BC175" i="17"/>
  <c r="BO175" i="17"/>
  <c r="BS175" i="17"/>
  <c r="BW175" i="17"/>
  <c r="CE175" i="17"/>
  <c r="T180" i="14"/>
  <c r="G176" i="17"/>
  <c r="BK176" i="17"/>
  <c r="T181" i="14"/>
  <c r="G177" i="17"/>
  <c r="V181" i="14"/>
  <c r="BK177" i="17"/>
  <c r="T182" i="14"/>
  <c r="U182" i="14"/>
  <c r="V182" i="14"/>
  <c r="X182" i="14"/>
  <c r="BK178" i="17"/>
  <c r="T183" i="14"/>
  <c r="G179" i="17"/>
  <c r="BK179" i="17"/>
  <c r="T184" i="14"/>
  <c r="G180" i="17"/>
  <c r="BK180" i="17"/>
  <c r="T185" i="14"/>
  <c r="V185" i="14"/>
  <c r="BK181" i="17"/>
  <c r="T186" i="14"/>
  <c r="U186" i="14"/>
  <c r="BK182" i="17"/>
  <c r="T187" i="14"/>
  <c r="U187" i="14"/>
  <c r="V187" i="14"/>
  <c r="BK183" i="17"/>
  <c r="T188" i="14"/>
  <c r="G184" i="17"/>
  <c r="BK184" i="17"/>
  <c r="T189" i="14"/>
  <c r="G185" i="17"/>
  <c r="V189" i="14"/>
  <c r="BK185" i="17"/>
  <c r="I186" i="17"/>
  <c r="J186" i="17"/>
  <c r="M186" i="17"/>
  <c r="N186" i="17"/>
  <c r="Q186" i="17"/>
  <c r="R186" i="17"/>
  <c r="U186" i="17"/>
  <c r="V186" i="17"/>
  <c r="Y186" i="17"/>
  <c r="Z186" i="17"/>
  <c r="AC186" i="17"/>
  <c r="AD186" i="17"/>
  <c r="AG186" i="17"/>
  <c r="AH186" i="17"/>
  <c r="AK186" i="17"/>
  <c r="AL186" i="17"/>
  <c r="AO186" i="17"/>
  <c r="AP186" i="17"/>
  <c r="AS186" i="17"/>
  <c r="AT186" i="17"/>
  <c r="AW186" i="17"/>
  <c r="AX186" i="17"/>
  <c r="BA186" i="17"/>
  <c r="BB186" i="17"/>
  <c r="BE186" i="17"/>
  <c r="BF186" i="17"/>
  <c r="BG186" i="17"/>
  <c r="BI186" i="17"/>
  <c r="BJ186" i="17"/>
  <c r="BM186" i="17"/>
  <c r="BN186" i="17"/>
  <c r="BQ186" i="17"/>
  <c r="BR186" i="17"/>
  <c r="BU186" i="17"/>
  <c r="BV186" i="17"/>
  <c r="CC186" i="17"/>
  <c r="CD186" i="17"/>
  <c r="T191" i="14"/>
  <c r="U191" i="14"/>
  <c r="V191" i="14"/>
  <c r="X191" i="14"/>
  <c r="K187" i="17"/>
  <c r="O187" i="17"/>
  <c r="S187" i="17"/>
  <c r="W187" i="17"/>
  <c r="AA187" i="17"/>
  <c r="AE187" i="17"/>
  <c r="AI187" i="17"/>
  <c r="AM187" i="17"/>
  <c r="AQ187" i="17"/>
  <c r="AU187" i="17"/>
  <c r="AU186" i="17" s="1"/>
  <c r="AY187" i="17"/>
  <c r="AY186" i="17" s="1"/>
  <c r="BC187" i="17"/>
  <c r="BO187" i="17"/>
  <c r="BS187" i="17"/>
  <c r="BW187" i="17"/>
  <c r="CE187" i="17"/>
  <c r="T193" i="14"/>
  <c r="BK188" i="17"/>
  <c r="T194" i="14"/>
  <c r="V194" i="14"/>
  <c r="X194" i="14"/>
  <c r="BK189" i="17"/>
  <c r="T195" i="14"/>
  <c r="G190" i="17"/>
  <c r="BK190" i="17"/>
  <c r="T196" i="14"/>
  <c r="V196" i="14"/>
  <c r="X196" i="14"/>
  <c r="BK191" i="17"/>
  <c r="T197" i="14"/>
  <c r="U197" i="14"/>
  <c r="V197" i="14"/>
  <c r="X197" i="14"/>
  <c r="BK192" i="17"/>
  <c r="T198" i="14"/>
  <c r="U198" i="14"/>
  <c r="BK193" i="17"/>
  <c r="T199" i="14"/>
  <c r="V199" i="14"/>
  <c r="X199" i="14"/>
  <c r="BK194" i="17"/>
  <c r="T200" i="14"/>
  <c r="U200" i="14"/>
  <c r="V200" i="14"/>
  <c r="X200" i="14"/>
  <c r="BK195" i="17"/>
  <c r="T201" i="14"/>
  <c r="V201" i="14"/>
  <c r="X201" i="14"/>
  <c r="BK196" i="17"/>
  <c r="T202" i="14"/>
  <c r="V202" i="14"/>
  <c r="BK197" i="17"/>
  <c r="T203" i="14"/>
  <c r="V203" i="14"/>
  <c r="G198" i="17"/>
  <c r="BK198" i="17"/>
  <c r="I199" i="17"/>
  <c r="J199" i="17"/>
  <c r="M199" i="17"/>
  <c r="N199" i="17"/>
  <c r="Q199" i="17"/>
  <c r="R199" i="17"/>
  <c r="U199" i="17"/>
  <c r="V199" i="17"/>
  <c r="Y199" i="17"/>
  <c r="Z199" i="17"/>
  <c r="AC199" i="17"/>
  <c r="AD199" i="17"/>
  <c r="AG199" i="17"/>
  <c r="AH199" i="17"/>
  <c r="AK199" i="17"/>
  <c r="AL199" i="17"/>
  <c r="AO199" i="17"/>
  <c r="AP199" i="17"/>
  <c r="AQ199" i="17"/>
  <c r="AS199" i="17"/>
  <c r="AT199" i="17"/>
  <c r="AW199" i="17"/>
  <c r="AX199" i="17"/>
  <c r="BA199" i="17"/>
  <c r="BB199" i="17"/>
  <c r="BE199" i="17"/>
  <c r="BF199" i="17"/>
  <c r="BG199" i="17"/>
  <c r="BI199" i="17"/>
  <c r="BJ199" i="17"/>
  <c r="BM199" i="17"/>
  <c r="BN199" i="17"/>
  <c r="BQ199" i="17"/>
  <c r="BR199" i="17"/>
  <c r="BU199" i="17"/>
  <c r="BV199" i="17"/>
  <c r="CC199" i="17"/>
  <c r="CD199" i="17"/>
  <c r="T205" i="14"/>
  <c r="U205" i="14"/>
  <c r="V205" i="14"/>
  <c r="K200" i="17"/>
  <c r="O200" i="17"/>
  <c r="S200" i="17"/>
  <c r="W200" i="17"/>
  <c r="AA200" i="17"/>
  <c r="AE200" i="17"/>
  <c r="AI200" i="17"/>
  <c r="AM200" i="17"/>
  <c r="AU200" i="17"/>
  <c r="AU199" i="17" s="1"/>
  <c r="AY200" i="17"/>
  <c r="AY199" i="17" s="1"/>
  <c r="BC200" i="17"/>
  <c r="BO200" i="17"/>
  <c r="BS200" i="17"/>
  <c r="BW200" i="17"/>
  <c r="T206" i="14"/>
  <c r="U206" i="14"/>
  <c r="BK201" i="17"/>
  <c r="T207" i="14"/>
  <c r="U207" i="14"/>
  <c r="V207" i="14"/>
  <c r="BK202" i="17"/>
  <c r="I203" i="17"/>
  <c r="J203" i="17"/>
  <c r="M203" i="17"/>
  <c r="N203" i="17"/>
  <c r="Q203" i="17"/>
  <c r="R203" i="17"/>
  <c r="U203" i="17"/>
  <c r="V203" i="17"/>
  <c r="Y203" i="17"/>
  <c r="Z203" i="17"/>
  <c r="AC203" i="17"/>
  <c r="AD203" i="17"/>
  <c r="AG203" i="17"/>
  <c r="AH203" i="17"/>
  <c r="AK203" i="17"/>
  <c r="AL203" i="17"/>
  <c r="AO203" i="17"/>
  <c r="AP203" i="17"/>
  <c r="AQ203" i="17"/>
  <c r="AS203" i="17"/>
  <c r="AT203" i="17"/>
  <c r="AW203" i="17"/>
  <c r="AX203" i="17"/>
  <c r="BA203" i="17"/>
  <c r="BB203" i="17"/>
  <c r="BE203" i="17"/>
  <c r="BF203" i="17"/>
  <c r="BG203" i="17"/>
  <c r="BI203" i="17"/>
  <c r="BJ203" i="17"/>
  <c r="BM203" i="17"/>
  <c r="BN203" i="17"/>
  <c r="BQ203" i="17"/>
  <c r="BR203" i="17"/>
  <c r="BU203" i="17"/>
  <c r="BV203" i="17"/>
  <c r="CC203" i="17"/>
  <c r="CD203" i="17"/>
  <c r="CE203" i="17" s="1"/>
  <c r="T209" i="14"/>
  <c r="U209" i="14"/>
  <c r="V209" i="14"/>
  <c r="X209" i="14"/>
  <c r="K204" i="17"/>
  <c r="O204" i="17"/>
  <c r="S204" i="17"/>
  <c r="W204" i="17"/>
  <c r="AA204" i="17"/>
  <c r="AE204" i="17"/>
  <c r="AI204" i="17"/>
  <c r="AM204" i="17"/>
  <c r="AU204" i="17"/>
  <c r="AU203" i="17" s="1"/>
  <c r="AY204" i="17"/>
  <c r="AY203" i="17" s="1"/>
  <c r="BC204" i="17"/>
  <c r="BO204" i="17"/>
  <c r="BS204" i="17"/>
  <c r="BW204" i="17"/>
  <c r="CE204" i="17"/>
  <c r="T210" i="14"/>
  <c r="V210" i="14"/>
  <c r="BK205" i="17"/>
  <c r="T211" i="14"/>
  <c r="U211" i="14"/>
  <c r="BK206" i="17"/>
  <c r="T212" i="14"/>
  <c r="V212" i="14"/>
  <c r="X212" i="14"/>
  <c r="G207" i="17"/>
  <c r="BK207" i="17"/>
  <c r="T213" i="14"/>
  <c r="BK208" i="17"/>
  <c r="T214" i="14"/>
  <c r="V214" i="14"/>
  <c r="BK209" i="17"/>
  <c r="T215" i="14"/>
  <c r="G210" i="17"/>
  <c r="BK210" i="17"/>
  <c r="T216" i="14"/>
  <c r="X216" i="14"/>
  <c r="BK211" i="17"/>
  <c r="T217" i="14"/>
  <c r="U217" i="14"/>
  <c r="V217" i="14"/>
  <c r="X217" i="14"/>
  <c r="BK212" i="17"/>
  <c r="T218" i="14"/>
  <c r="BK213" i="17"/>
  <c r="T219" i="14"/>
  <c r="U219" i="14"/>
  <c r="BK214" i="17"/>
  <c r="I215" i="17"/>
  <c r="J215" i="17"/>
  <c r="M215" i="17"/>
  <c r="N215" i="17"/>
  <c r="Q215" i="17"/>
  <c r="R215" i="17"/>
  <c r="U215" i="17"/>
  <c r="V215" i="17"/>
  <c r="Y215" i="17"/>
  <c r="Z215" i="17"/>
  <c r="AA215" i="17" s="1"/>
  <c r="AC215" i="17"/>
  <c r="AD215" i="17"/>
  <c r="AG215" i="17"/>
  <c r="AH215" i="17"/>
  <c r="AK215" i="17"/>
  <c r="AL215" i="17"/>
  <c r="AO215" i="17"/>
  <c r="AP215" i="17"/>
  <c r="AS215" i="17"/>
  <c r="AT215" i="17"/>
  <c r="AW215" i="17"/>
  <c r="AX215" i="17"/>
  <c r="BA215" i="17"/>
  <c r="BB215" i="17"/>
  <c r="BE215" i="17"/>
  <c r="BF215" i="17"/>
  <c r="BG215" i="17"/>
  <c r="BI215" i="17"/>
  <c r="BJ215" i="17"/>
  <c r="BM215" i="17"/>
  <c r="BN215" i="17"/>
  <c r="BQ215" i="17"/>
  <c r="BR215" i="17"/>
  <c r="BU215" i="17"/>
  <c r="BV215" i="17"/>
  <c r="CC215" i="17"/>
  <c r="CD215" i="17"/>
  <c r="T221" i="14"/>
  <c r="V221" i="14"/>
  <c r="X221" i="14"/>
  <c r="K216" i="17"/>
  <c r="O216" i="17"/>
  <c r="S216" i="17"/>
  <c r="W216" i="17"/>
  <c r="AA216" i="17"/>
  <c r="AE216" i="17"/>
  <c r="AI216" i="17"/>
  <c r="AM216" i="17"/>
  <c r="AQ216" i="17"/>
  <c r="AU216" i="17"/>
  <c r="AU215" i="17" s="1"/>
  <c r="AY216" i="17"/>
  <c r="AY215" i="17" s="1"/>
  <c r="BC216" i="17"/>
  <c r="BO216" i="17"/>
  <c r="BS216" i="17"/>
  <c r="BW216" i="17"/>
  <c r="CE216" i="17"/>
  <c r="T223" i="14"/>
  <c r="BK217" i="17"/>
  <c r="T224" i="14"/>
  <c r="U224" i="14"/>
  <c r="V224" i="14"/>
  <c r="BK218" i="17"/>
  <c r="T225" i="14"/>
  <c r="U225" i="14"/>
  <c r="V225" i="14"/>
  <c r="BK219" i="17"/>
  <c r="T226" i="14"/>
  <c r="X226" i="14"/>
  <c r="BK220" i="17"/>
  <c r="T227" i="14"/>
  <c r="U227" i="14"/>
  <c r="V227" i="14"/>
  <c r="BK221" i="17"/>
  <c r="T228" i="14"/>
  <c r="U228" i="14"/>
  <c r="BK222" i="17"/>
  <c r="I223" i="17"/>
  <c r="J223" i="17"/>
  <c r="M223" i="17"/>
  <c r="N223" i="17"/>
  <c r="Q223" i="17"/>
  <c r="R223" i="17"/>
  <c r="U223" i="17"/>
  <c r="V223" i="17"/>
  <c r="Y223" i="17"/>
  <c r="Z223" i="17"/>
  <c r="AC223" i="17"/>
  <c r="AD223" i="17"/>
  <c r="AG223" i="17"/>
  <c r="AH223" i="17"/>
  <c r="AK223" i="17"/>
  <c r="AL223" i="17"/>
  <c r="AO223" i="17"/>
  <c r="AP223" i="17"/>
  <c r="AQ223" i="17"/>
  <c r="AS223" i="17"/>
  <c r="AT223" i="17"/>
  <c r="AW223" i="17"/>
  <c r="AX223" i="17"/>
  <c r="BA223" i="17"/>
  <c r="BB223" i="17"/>
  <c r="BE223" i="17"/>
  <c r="BF223" i="17"/>
  <c r="BG223" i="17"/>
  <c r="BI223" i="17"/>
  <c r="BJ223" i="17"/>
  <c r="BM223" i="17"/>
  <c r="BN223" i="17"/>
  <c r="BQ223" i="17"/>
  <c r="BR223" i="17"/>
  <c r="BU223" i="17"/>
  <c r="BV223" i="17"/>
  <c r="CC223" i="17"/>
  <c r="CD223" i="17"/>
  <c r="T230" i="14"/>
  <c r="U230" i="14"/>
  <c r="V230" i="14"/>
  <c r="X230" i="14"/>
  <c r="K224" i="17"/>
  <c r="O224" i="17"/>
  <c r="S224" i="17"/>
  <c r="W224" i="17"/>
  <c r="AA224" i="17"/>
  <c r="AE224" i="17"/>
  <c r="AI224" i="17"/>
  <c r="AM224" i="17"/>
  <c r="AU224" i="17"/>
  <c r="AU223" i="17" s="1"/>
  <c r="AY224" i="17"/>
  <c r="AY223" i="17" s="1"/>
  <c r="BC224" i="17"/>
  <c r="BO224" i="17"/>
  <c r="BS224" i="17"/>
  <c r="BW224" i="17"/>
  <c r="CE224" i="17"/>
  <c r="T231" i="14"/>
  <c r="G225" i="17"/>
  <c r="BK225" i="17"/>
  <c r="T232" i="14"/>
  <c r="X232" i="14"/>
  <c r="T233" i="14"/>
  <c r="V233" i="14"/>
  <c r="T234" i="14"/>
  <c r="V234" i="14"/>
  <c r="X234" i="14"/>
  <c r="BK228" i="17"/>
  <c r="T235" i="14"/>
  <c r="U235" i="14"/>
  <c r="BK229" i="17"/>
  <c r="I230" i="17"/>
  <c r="J230" i="17"/>
  <c r="M230" i="17"/>
  <c r="N230" i="17"/>
  <c r="Q230" i="17"/>
  <c r="R230" i="17"/>
  <c r="U230" i="17"/>
  <c r="V230" i="17"/>
  <c r="Y230" i="17"/>
  <c r="Z230" i="17"/>
  <c r="AC230" i="17"/>
  <c r="AD230" i="17"/>
  <c r="AG230" i="17"/>
  <c r="AH230" i="17"/>
  <c r="AK230" i="17"/>
  <c r="AL230" i="17"/>
  <c r="AO230" i="17"/>
  <c r="AP230" i="17"/>
  <c r="AS230" i="17"/>
  <c r="AT230" i="17"/>
  <c r="AW230" i="17"/>
  <c r="AX230" i="17"/>
  <c r="BA230" i="17"/>
  <c r="BB230" i="17"/>
  <c r="BE230" i="17"/>
  <c r="BF230" i="17"/>
  <c r="BI230" i="17"/>
  <c r="BJ230" i="17"/>
  <c r="BM230" i="17"/>
  <c r="BN230" i="17"/>
  <c r="BQ230" i="17"/>
  <c r="BR230" i="17"/>
  <c r="BU230" i="17"/>
  <c r="BV230" i="17"/>
  <c r="CC230" i="17"/>
  <c r="CD230" i="17"/>
  <c r="T237" i="14"/>
  <c r="U237" i="14"/>
  <c r="V237" i="14"/>
  <c r="K231" i="17"/>
  <c r="O231" i="17"/>
  <c r="S231" i="17"/>
  <c r="W231" i="17"/>
  <c r="AA231" i="17"/>
  <c r="AE231" i="17"/>
  <c r="AI231" i="17"/>
  <c r="AM231" i="17"/>
  <c r="AU231" i="17"/>
  <c r="AU230" i="17" s="1"/>
  <c r="AY231" i="17"/>
  <c r="AY230" i="17" s="1"/>
  <c r="BC231" i="17"/>
  <c r="BG231" i="17"/>
  <c r="BO231" i="17"/>
  <c r="BS231" i="17"/>
  <c r="BW231" i="17"/>
  <c r="CE231" i="17"/>
  <c r="T239" i="14"/>
  <c r="BK232" i="17"/>
  <c r="T240" i="14"/>
  <c r="U240" i="14"/>
  <c r="V240" i="14"/>
  <c r="T241" i="14"/>
  <c r="BK234" i="17"/>
  <c r="T242" i="14"/>
  <c r="U242" i="14"/>
  <c r="T243" i="14"/>
  <c r="V243" i="14"/>
  <c r="G236" i="17"/>
  <c r="BK236" i="17"/>
  <c r="T244" i="14"/>
  <c r="U244" i="14"/>
  <c r="BK237" i="17"/>
  <c r="T245" i="14"/>
  <c r="U245" i="14"/>
  <c r="V245" i="14"/>
  <c r="BK238" i="17"/>
  <c r="T246" i="14"/>
  <c r="G239" i="17"/>
  <c r="BK239" i="17"/>
  <c r="T247" i="14"/>
  <c r="BK240" i="17"/>
  <c r="T248" i="14"/>
  <c r="U248" i="14"/>
  <c r="BK241" i="17"/>
  <c r="I242" i="17"/>
  <c r="J242" i="17"/>
  <c r="M242" i="17"/>
  <c r="N242" i="17"/>
  <c r="Q242" i="17"/>
  <c r="R242" i="17"/>
  <c r="U242" i="17"/>
  <c r="V242" i="17"/>
  <c r="Y242" i="17"/>
  <c r="Z242" i="17"/>
  <c r="AC242" i="17"/>
  <c r="AD242" i="17"/>
  <c r="AG242" i="17"/>
  <c r="AH242" i="17"/>
  <c r="AK242" i="17"/>
  <c r="AL242" i="17"/>
  <c r="AO242" i="17"/>
  <c r="AP242" i="17"/>
  <c r="AS242" i="17"/>
  <c r="AT242" i="17"/>
  <c r="AW242" i="17"/>
  <c r="AX242" i="17"/>
  <c r="BA242" i="17"/>
  <c r="BB242" i="17"/>
  <c r="BE242" i="17"/>
  <c r="BF242" i="17"/>
  <c r="BG242" i="17"/>
  <c r="BI242" i="17"/>
  <c r="BJ242" i="17"/>
  <c r="BM242" i="17"/>
  <c r="BN242" i="17"/>
  <c r="BQ242" i="17"/>
  <c r="BR242" i="17"/>
  <c r="BU242" i="17"/>
  <c r="BV242" i="17"/>
  <c r="CC242" i="17"/>
  <c r="T250" i="14"/>
  <c r="U250" i="14"/>
  <c r="V250" i="14"/>
  <c r="K243" i="17"/>
  <c r="O243" i="17"/>
  <c r="S243" i="17"/>
  <c r="W243" i="17"/>
  <c r="AA243" i="17"/>
  <c r="AE243" i="17"/>
  <c r="AI243" i="17"/>
  <c r="AM243" i="17"/>
  <c r="AQ243" i="17"/>
  <c r="AU243" i="17"/>
  <c r="AU242" i="17" s="1"/>
  <c r="AY243" i="17"/>
  <c r="AY242" i="17" s="1"/>
  <c r="BC243" i="17"/>
  <c r="BO243" i="17"/>
  <c r="BS243" i="17"/>
  <c r="BW243" i="17"/>
  <c r="T251" i="14"/>
  <c r="X251" i="14"/>
  <c r="BK244" i="17"/>
  <c r="T252" i="14"/>
  <c r="U252" i="14"/>
  <c r="BK245" i="17"/>
  <c r="T253" i="14"/>
  <c r="V253" i="14"/>
  <c r="BK246" i="17"/>
  <c r="T254" i="14"/>
  <c r="G247" i="17"/>
  <c r="BK247" i="17"/>
  <c r="T255" i="14"/>
  <c r="BK248" i="17"/>
  <c r="T256" i="14"/>
  <c r="U256" i="14"/>
  <c r="BK249" i="17"/>
  <c r="T257" i="14"/>
  <c r="V257" i="14"/>
  <c r="X257" i="14"/>
  <c r="BK250" i="17"/>
  <c r="T258" i="14"/>
  <c r="BK251" i="17"/>
  <c r="T259" i="14"/>
  <c r="BK252" i="17"/>
  <c r="T260" i="14"/>
  <c r="V260" i="14"/>
  <c r="G253" i="17"/>
  <c r="BK253" i="17"/>
  <c r="T261" i="14"/>
  <c r="BK254" i="17"/>
  <c r="I255" i="17"/>
  <c r="J255" i="17"/>
  <c r="M255" i="17"/>
  <c r="N255" i="17"/>
  <c r="Q255" i="17"/>
  <c r="R255" i="17"/>
  <c r="U255" i="17"/>
  <c r="V255" i="17"/>
  <c r="Y255" i="17"/>
  <c r="Z255" i="17"/>
  <c r="AC255" i="17"/>
  <c r="AD255" i="17"/>
  <c r="AG255" i="17"/>
  <c r="AH255" i="17"/>
  <c r="AK255" i="17"/>
  <c r="AL255" i="17"/>
  <c r="AO255" i="17"/>
  <c r="AP255" i="17"/>
  <c r="AQ255" i="17"/>
  <c r="AS255" i="17"/>
  <c r="AT255" i="17"/>
  <c r="AW255" i="17"/>
  <c r="AX255" i="17"/>
  <c r="BA255" i="17"/>
  <c r="BB255" i="17"/>
  <c r="BE255" i="17"/>
  <c r="BF255" i="17"/>
  <c r="BG255" i="17"/>
  <c r="BI255" i="17"/>
  <c r="BJ255" i="17"/>
  <c r="BM255" i="17"/>
  <c r="BN255" i="17"/>
  <c r="BQ255" i="17"/>
  <c r="BR255" i="17"/>
  <c r="BU255" i="17"/>
  <c r="BV255" i="17"/>
  <c r="CC255" i="17"/>
  <c r="CD255" i="17"/>
  <c r="T263" i="14"/>
  <c r="U263" i="14"/>
  <c r="V263" i="14"/>
  <c r="X263" i="14"/>
  <c r="K256" i="17"/>
  <c r="O256" i="17"/>
  <c r="S256" i="17"/>
  <c r="W256" i="17"/>
  <c r="AA256" i="17"/>
  <c r="AE256" i="17"/>
  <c r="AI256" i="17"/>
  <c r="AM256" i="17"/>
  <c r="AU256" i="17"/>
  <c r="AU255" i="17" s="1"/>
  <c r="AY256" i="17"/>
  <c r="AY255" i="17" s="1"/>
  <c r="BC256" i="17"/>
  <c r="BO256" i="17"/>
  <c r="BS256" i="17"/>
  <c r="BW256" i="17"/>
  <c r="CE256" i="17"/>
  <c r="T264" i="14"/>
  <c r="U264" i="14"/>
  <c r="V264" i="14"/>
  <c r="G257" i="17"/>
  <c r="BK257" i="17"/>
  <c r="T265" i="14"/>
  <c r="X265" i="14"/>
  <c r="BK258" i="17"/>
  <c r="T266" i="14"/>
  <c r="X266" i="14"/>
  <c r="BK259" i="17"/>
  <c r="T267" i="14"/>
  <c r="U267" i="14"/>
  <c r="BK260" i="17"/>
  <c r="T268" i="14"/>
  <c r="V268" i="14"/>
  <c r="BK261" i="17"/>
  <c r="T269" i="14"/>
  <c r="U269" i="14"/>
  <c r="X269" i="14"/>
  <c r="BK262" i="17"/>
  <c r="T270" i="14"/>
  <c r="BK263" i="17"/>
  <c r="T271" i="14"/>
  <c r="U271" i="14"/>
  <c r="V271" i="14"/>
  <c r="BK264" i="17"/>
  <c r="T272" i="14"/>
  <c r="BK265" i="17"/>
  <c r="T273" i="14"/>
  <c r="X273" i="14"/>
  <c r="BK266" i="17"/>
  <c r="T274" i="14"/>
  <c r="V274" i="14"/>
  <c r="G267" i="17"/>
  <c r="BK267" i="17"/>
  <c r="T275" i="14"/>
  <c r="U275" i="14"/>
  <c r="V275" i="14"/>
  <c r="X275" i="14"/>
  <c r="BK268" i="17"/>
  <c r="I269" i="17"/>
  <c r="J269" i="17"/>
  <c r="M269" i="17"/>
  <c r="N269" i="17"/>
  <c r="Q269" i="17"/>
  <c r="R269" i="17"/>
  <c r="S269" i="17" s="1"/>
  <c r="U269" i="17"/>
  <c r="V269" i="17"/>
  <c r="Y269" i="17"/>
  <c r="Z269" i="17"/>
  <c r="AA269" i="17" s="1"/>
  <c r="AC269" i="17"/>
  <c r="AD269" i="17"/>
  <c r="AG269" i="17"/>
  <c r="AH269" i="17"/>
  <c r="AK269" i="17"/>
  <c r="AL269" i="17"/>
  <c r="AO269" i="17"/>
  <c r="AP269" i="17"/>
  <c r="AS269" i="17"/>
  <c r="AT269" i="17"/>
  <c r="AW269" i="17"/>
  <c r="AX269" i="17"/>
  <c r="BA269" i="17"/>
  <c r="BB269" i="17"/>
  <c r="BE269" i="17"/>
  <c r="BF269" i="17"/>
  <c r="BI269" i="17"/>
  <c r="BJ269" i="17"/>
  <c r="BM269" i="17"/>
  <c r="BN269" i="17"/>
  <c r="BQ269" i="17"/>
  <c r="BR269" i="17"/>
  <c r="BV269" i="17"/>
  <c r="CC269" i="17"/>
  <c r="CD269" i="17"/>
  <c r="T277" i="14"/>
  <c r="V277" i="14"/>
  <c r="X277" i="14"/>
  <c r="K270" i="17"/>
  <c r="O270" i="17"/>
  <c r="S270" i="17"/>
  <c r="W270" i="17"/>
  <c r="AA270" i="17"/>
  <c r="AE270" i="17"/>
  <c r="AI270" i="17"/>
  <c r="AM270" i="17"/>
  <c r="AQ270" i="17"/>
  <c r="AU270" i="17"/>
  <c r="AU269" i="17" s="1"/>
  <c r="AY270" i="17"/>
  <c r="AY269" i="17" s="1"/>
  <c r="BG270" i="17"/>
  <c r="BO270" i="17"/>
  <c r="BS270" i="17"/>
  <c r="BW270" i="17"/>
  <c r="CE270" i="17"/>
  <c r="T279" i="14"/>
  <c r="G271" i="17"/>
  <c r="X279" i="14"/>
  <c r="BK271" i="17"/>
  <c r="T280" i="14"/>
  <c r="G272" i="17"/>
  <c r="BK272" i="17"/>
  <c r="T281" i="14"/>
  <c r="U281" i="14"/>
  <c r="X281" i="14"/>
  <c r="BK273" i="17"/>
  <c r="T282" i="14"/>
  <c r="G274" i="17"/>
  <c r="V282" i="14"/>
  <c r="BK274" i="17"/>
  <c r="T283" i="14"/>
  <c r="U283" i="14"/>
  <c r="X283" i="14"/>
  <c r="BK275" i="17"/>
  <c r="I276" i="17"/>
  <c r="J276" i="17"/>
  <c r="M276" i="17"/>
  <c r="N276" i="17"/>
  <c r="Q276" i="17"/>
  <c r="R276" i="17"/>
  <c r="U276" i="17"/>
  <c r="V276" i="17"/>
  <c r="Y276" i="17"/>
  <c r="Z276" i="17"/>
  <c r="AC276" i="17"/>
  <c r="AD276" i="17"/>
  <c r="AE276" i="17" s="1"/>
  <c r="AG276" i="17"/>
  <c r="AH276" i="17"/>
  <c r="AK276" i="17"/>
  <c r="AL276" i="17"/>
  <c r="AO276" i="17"/>
  <c r="AP276" i="17"/>
  <c r="AQ276" i="17"/>
  <c r="AS276" i="17"/>
  <c r="AT276" i="17"/>
  <c r="AW276" i="17"/>
  <c r="AX276" i="17"/>
  <c r="BA276" i="17"/>
  <c r="BB276" i="17"/>
  <c r="BE276" i="17"/>
  <c r="BF276" i="17"/>
  <c r="BG276" i="17"/>
  <c r="BI276" i="17"/>
  <c r="BJ276" i="17"/>
  <c r="BM276" i="17"/>
  <c r="BN276" i="17"/>
  <c r="BQ276" i="17"/>
  <c r="BR276" i="17"/>
  <c r="BU276" i="17"/>
  <c r="BV276" i="17"/>
  <c r="CC276" i="17"/>
  <c r="CD276" i="17"/>
  <c r="T285" i="14"/>
  <c r="U285" i="14"/>
  <c r="V285" i="14"/>
  <c r="X285" i="14"/>
  <c r="K277" i="17"/>
  <c r="O277" i="17"/>
  <c r="S277" i="17"/>
  <c r="W277" i="17"/>
  <c r="AA277" i="17"/>
  <c r="AE277" i="17"/>
  <c r="AI277" i="17"/>
  <c r="AM277" i="17"/>
  <c r="AU277" i="17"/>
  <c r="AU276" i="17" s="1"/>
  <c r="AY277" i="17"/>
  <c r="AY276" i="17" s="1"/>
  <c r="BC277" i="17"/>
  <c r="BO277" i="17"/>
  <c r="BS277" i="17"/>
  <c r="BW277" i="17"/>
  <c r="CE277" i="17"/>
  <c r="T286" i="14"/>
  <c r="X286" i="14"/>
  <c r="T287" i="14"/>
  <c r="BK279" i="17"/>
  <c r="T288" i="14"/>
  <c r="U288" i="14"/>
  <c r="V288" i="14"/>
  <c r="BK280" i="17"/>
  <c r="T289" i="14"/>
  <c r="V289" i="14"/>
  <c r="BK281" i="17"/>
  <c r="T290" i="14"/>
  <c r="G282" i="17"/>
  <c r="BK282" i="17"/>
  <c r="T291" i="14"/>
  <c r="V291" i="14"/>
  <c r="X291" i="14"/>
  <c r="BK283" i="17"/>
  <c r="T292" i="14"/>
  <c r="T293" i="14"/>
  <c r="U293" i="14"/>
  <c r="BK285" i="17"/>
  <c r="I286" i="17"/>
  <c r="J286" i="17"/>
  <c r="M286" i="17"/>
  <c r="N286" i="17"/>
  <c r="Q286" i="17"/>
  <c r="R286" i="17"/>
  <c r="U286" i="17"/>
  <c r="V286" i="17"/>
  <c r="Y286" i="17"/>
  <c r="Z286" i="17"/>
  <c r="AC286" i="17"/>
  <c r="AD286" i="17"/>
  <c r="AG286" i="17"/>
  <c r="AH286" i="17"/>
  <c r="AI286" i="17" s="1"/>
  <c r="AK286" i="17"/>
  <c r="AL286" i="17"/>
  <c r="AO286" i="17"/>
  <c r="AP286" i="17"/>
  <c r="AQ286" i="17"/>
  <c r="AS286" i="17"/>
  <c r="AT286" i="17"/>
  <c r="AW286" i="17"/>
  <c r="AX286" i="17"/>
  <c r="BA286" i="17"/>
  <c r="BB286" i="17"/>
  <c r="BE286" i="17"/>
  <c r="BF286" i="17"/>
  <c r="BG286" i="17"/>
  <c r="BI286" i="17"/>
  <c r="BJ286" i="17"/>
  <c r="BM286" i="17"/>
  <c r="BN286" i="17"/>
  <c r="BQ286" i="17"/>
  <c r="BR286" i="17"/>
  <c r="BU286" i="17"/>
  <c r="BV286" i="17"/>
  <c r="CC286" i="17"/>
  <c r="CD286" i="17"/>
  <c r="T295" i="14"/>
  <c r="U295" i="14"/>
  <c r="V295" i="14"/>
  <c r="X295" i="14"/>
  <c r="K287" i="17"/>
  <c r="O287" i="17"/>
  <c r="S287" i="17"/>
  <c r="W287" i="17"/>
  <c r="AA287" i="17"/>
  <c r="AE287" i="17"/>
  <c r="AI287" i="17"/>
  <c r="AM287" i="17"/>
  <c r="AU287" i="17"/>
  <c r="AU286" i="17" s="1"/>
  <c r="AY287" i="17"/>
  <c r="AY286" i="17" s="1"/>
  <c r="BC287" i="17"/>
  <c r="BO287" i="17"/>
  <c r="BS287" i="17"/>
  <c r="BW287" i="17"/>
  <c r="CE287" i="17"/>
  <c r="T297" i="14"/>
  <c r="V297" i="14"/>
  <c r="BK288" i="17"/>
  <c r="T298" i="14"/>
  <c r="U298" i="14"/>
  <c r="BK289" i="17"/>
  <c r="T299" i="14"/>
  <c r="U299" i="14"/>
  <c r="V299" i="14"/>
  <c r="G290" i="17"/>
  <c r="BK290" i="17"/>
  <c r="T300" i="14"/>
  <c r="X300" i="14"/>
  <c r="BK291" i="17"/>
  <c r="T301" i="14"/>
  <c r="U301" i="14"/>
  <c r="BK292" i="17"/>
  <c r="T302" i="14"/>
  <c r="U302" i="14"/>
  <c r="BK293" i="17"/>
  <c r="T303" i="14"/>
  <c r="U303" i="14"/>
  <c r="X303" i="14"/>
  <c r="BK294" i="17"/>
  <c r="T304" i="14"/>
  <c r="G295" i="17"/>
  <c r="V304" i="14"/>
  <c r="X304" i="14"/>
  <c r="BK295" i="17"/>
  <c r="I296" i="17"/>
  <c r="J296" i="17"/>
  <c r="M296" i="17"/>
  <c r="N296" i="17"/>
  <c r="Q296" i="17"/>
  <c r="R296" i="17"/>
  <c r="S296" i="17" s="1"/>
  <c r="U296" i="17"/>
  <c r="V296" i="17"/>
  <c r="Y296" i="17"/>
  <c r="Z296" i="17"/>
  <c r="AC296" i="17"/>
  <c r="AD296" i="17"/>
  <c r="AG296" i="17"/>
  <c r="AH296" i="17"/>
  <c r="AI296" i="17" s="1"/>
  <c r="AK296" i="17"/>
  <c r="AL296" i="17"/>
  <c r="AO296" i="17"/>
  <c r="AP296" i="17"/>
  <c r="AS296" i="17"/>
  <c r="AT296" i="17"/>
  <c r="AW296" i="17"/>
  <c r="AX296" i="17"/>
  <c r="BA296" i="17"/>
  <c r="BB296" i="17"/>
  <c r="BE296" i="17"/>
  <c r="BF296" i="17"/>
  <c r="BG296" i="17"/>
  <c r="BI296" i="17"/>
  <c r="BJ296" i="17"/>
  <c r="BM296" i="17"/>
  <c r="BN296" i="17"/>
  <c r="BQ296" i="17"/>
  <c r="BR296" i="17"/>
  <c r="BU296" i="17"/>
  <c r="BV296" i="17"/>
  <c r="CC296" i="17"/>
  <c r="CD296" i="17"/>
  <c r="T306" i="14"/>
  <c r="U306" i="14"/>
  <c r="V306" i="14"/>
  <c r="X306" i="14"/>
  <c r="K297" i="17"/>
  <c r="O297" i="17"/>
  <c r="S297" i="17"/>
  <c r="W297" i="17"/>
  <c r="AA297" i="17"/>
  <c r="AE297" i="17"/>
  <c r="AI297" i="17"/>
  <c r="AM297" i="17"/>
  <c r="AU297" i="17"/>
  <c r="AU296" i="17" s="1"/>
  <c r="AY297" i="17"/>
  <c r="AY296" i="17" s="1"/>
  <c r="BC297" i="17"/>
  <c r="BO297" i="17"/>
  <c r="BS297" i="17"/>
  <c r="BW297" i="17"/>
  <c r="CE297" i="17"/>
  <c r="T307" i="14"/>
  <c r="V307" i="14"/>
  <c r="G298" i="17"/>
  <c r="BK298" i="17"/>
  <c r="T308" i="14"/>
  <c r="U308" i="14"/>
  <c r="BK299" i="17"/>
  <c r="T309" i="14"/>
  <c r="V309" i="14"/>
  <c r="X309" i="14"/>
  <c r="BK300" i="17"/>
  <c r="T310" i="14"/>
  <c r="G301" i="17"/>
  <c r="BK301" i="17"/>
  <c r="T311" i="14"/>
  <c r="U311" i="14"/>
  <c r="BK302" i="17"/>
  <c r="T312" i="14"/>
  <c r="U312" i="14"/>
  <c r="V312" i="14"/>
  <c r="BK303" i="17"/>
  <c r="T313" i="14"/>
  <c r="BK304" i="17"/>
  <c r="T314" i="14"/>
  <c r="U314" i="14"/>
  <c r="V314" i="14"/>
  <c r="G305" i="17"/>
  <c r="BK305" i="17"/>
  <c r="I306" i="17"/>
  <c r="J306" i="17"/>
  <c r="M306" i="17"/>
  <c r="N306" i="17"/>
  <c r="Q306" i="17"/>
  <c r="R306" i="17"/>
  <c r="U306" i="17"/>
  <c r="V306" i="17"/>
  <c r="Y306" i="17"/>
  <c r="Z306" i="17"/>
  <c r="AC306" i="17"/>
  <c r="AD306" i="17"/>
  <c r="AE306" i="17" s="1"/>
  <c r="AG306" i="17"/>
  <c r="AH306" i="17"/>
  <c r="AK306" i="17"/>
  <c r="AL306" i="17"/>
  <c r="AO306" i="17"/>
  <c r="AP306" i="17"/>
  <c r="AQ306" i="17"/>
  <c r="AS306" i="17"/>
  <c r="AT306" i="17"/>
  <c r="AW306" i="17"/>
  <c r="AX306" i="17"/>
  <c r="BA306" i="17"/>
  <c r="BB306" i="17"/>
  <c r="BE306" i="17"/>
  <c r="BF306" i="17"/>
  <c r="BG306" i="17"/>
  <c r="BI306" i="17"/>
  <c r="BJ306" i="17"/>
  <c r="BM306" i="17"/>
  <c r="BN306" i="17"/>
  <c r="BQ306" i="17"/>
  <c r="BR306" i="17"/>
  <c r="BU306" i="17"/>
  <c r="BV306" i="17"/>
  <c r="T316" i="14"/>
  <c r="U316" i="14"/>
  <c r="V316" i="14"/>
  <c r="K307" i="17"/>
  <c r="O307" i="17"/>
  <c r="S307" i="17"/>
  <c r="W307" i="17"/>
  <c r="AA307" i="17"/>
  <c r="AE307" i="17"/>
  <c r="AI307" i="17"/>
  <c r="AM307" i="17"/>
  <c r="AU307" i="17"/>
  <c r="AU306" i="17" s="1"/>
  <c r="AY307" i="17"/>
  <c r="AY306" i="17" s="1"/>
  <c r="BC307" i="17"/>
  <c r="BO307" i="17"/>
  <c r="BS307" i="17"/>
  <c r="BW307" i="17"/>
  <c r="T317" i="14"/>
  <c r="B317" i="14" s="1"/>
  <c r="U317" i="14"/>
  <c r="C317" i="14" s="1"/>
  <c r="T318" i="14"/>
  <c r="T319" i="14"/>
  <c r="G310" i="17"/>
  <c r="BK310" i="17"/>
  <c r="T320" i="14"/>
  <c r="BK311" i="17"/>
  <c r="T321" i="14"/>
  <c r="X321" i="14"/>
  <c r="BK312" i="17"/>
  <c r="T322" i="14"/>
  <c r="V322" i="14"/>
  <c r="G313" i="17"/>
  <c r="BK313" i="17"/>
  <c r="T323" i="14"/>
  <c r="BK314" i="17"/>
  <c r="I315" i="17"/>
  <c r="J315" i="17"/>
  <c r="M315" i="17"/>
  <c r="N315" i="17"/>
  <c r="Q315" i="17"/>
  <c r="R315" i="17"/>
  <c r="U315" i="17"/>
  <c r="V315" i="17"/>
  <c r="Y315" i="17"/>
  <c r="Z315" i="17"/>
  <c r="AC315" i="17"/>
  <c r="AD315" i="17"/>
  <c r="AG315" i="17"/>
  <c r="AH315" i="17"/>
  <c r="AK315" i="17"/>
  <c r="AL315" i="17"/>
  <c r="AO315" i="17"/>
  <c r="AP315" i="17"/>
  <c r="AS315" i="17"/>
  <c r="AT315" i="17"/>
  <c r="AW315" i="17"/>
  <c r="AX315" i="17"/>
  <c r="BA315" i="17"/>
  <c r="BB315" i="17"/>
  <c r="BE315" i="17"/>
  <c r="BF315" i="17"/>
  <c r="BG315" i="17"/>
  <c r="BI315" i="17"/>
  <c r="BJ315" i="17"/>
  <c r="BM315" i="17"/>
  <c r="BN315" i="17"/>
  <c r="BQ315" i="17"/>
  <c r="BR315" i="17"/>
  <c r="BU315" i="17"/>
  <c r="BV315" i="17"/>
  <c r="CC315" i="17"/>
  <c r="CD315" i="17"/>
  <c r="T325" i="14"/>
  <c r="V325" i="14"/>
  <c r="X325" i="14"/>
  <c r="K316" i="17"/>
  <c r="O316" i="17"/>
  <c r="S316" i="17"/>
  <c r="W316" i="17"/>
  <c r="AA316" i="17"/>
  <c r="AE316" i="17"/>
  <c r="AI316" i="17"/>
  <c r="AM316" i="17"/>
  <c r="AQ316" i="17"/>
  <c r="AU316" i="17"/>
  <c r="AU315" i="17" s="1"/>
  <c r="AY316" i="17"/>
  <c r="AY315" i="17" s="1"/>
  <c r="BC316" i="17"/>
  <c r="BO316" i="17"/>
  <c r="BS316" i="17"/>
  <c r="BW316" i="17"/>
  <c r="T327" i="14"/>
  <c r="G317" i="17"/>
  <c r="V327" i="14"/>
  <c r="BK317" i="17"/>
  <c r="T328" i="14"/>
  <c r="V328" i="14"/>
  <c r="BK318" i="17"/>
  <c r="T329" i="14"/>
  <c r="X329" i="14"/>
  <c r="BK319" i="17"/>
  <c r="T330" i="14"/>
  <c r="U330" i="14"/>
  <c r="V330" i="14"/>
  <c r="BK320" i="17"/>
  <c r="T331" i="14"/>
  <c r="U331" i="14"/>
  <c r="BK321" i="17"/>
  <c r="T332" i="14"/>
  <c r="V332" i="14"/>
  <c r="BK322" i="17"/>
  <c r="I323" i="17"/>
  <c r="J323" i="17"/>
  <c r="M323" i="17"/>
  <c r="N323" i="17"/>
  <c r="Q323" i="17"/>
  <c r="R323" i="17"/>
  <c r="U323" i="17"/>
  <c r="V323" i="17"/>
  <c r="Y323" i="17"/>
  <c r="Z323" i="17"/>
  <c r="AC323" i="17"/>
  <c r="AD323" i="17"/>
  <c r="AG323" i="17"/>
  <c r="AH323" i="17"/>
  <c r="AK323" i="17"/>
  <c r="AL323" i="17"/>
  <c r="AO323" i="17"/>
  <c r="AP323" i="17"/>
  <c r="AQ323" i="17"/>
  <c r="AS323" i="17"/>
  <c r="AT323" i="17"/>
  <c r="AW323" i="17"/>
  <c r="AX323" i="17"/>
  <c r="BA323" i="17"/>
  <c r="BB323" i="17"/>
  <c r="BE323" i="17"/>
  <c r="BF323" i="17"/>
  <c r="BG323" i="17"/>
  <c r="BI323" i="17"/>
  <c r="BJ323" i="17"/>
  <c r="BM323" i="17"/>
  <c r="BN323" i="17"/>
  <c r="BQ323" i="17"/>
  <c r="BR323" i="17"/>
  <c r="BU323" i="17"/>
  <c r="BV323" i="17"/>
  <c r="CC323" i="17"/>
  <c r="CD323" i="17"/>
  <c r="T334" i="14"/>
  <c r="U334" i="14"/>
  <c r="V334" i="14"/>
  <c r="K324" i="17"/>
  <c r="O324" i="17"/>
  <c r="S324" i="17"/>
  <c r="W324" i="17"/>
  <c r="AA324" i="17"/>
  <c r="AE324" i="17"/>
  <c r="AI324" i="17"/>
  <c r="AM324" i="17"/>
  <c r="AU324" i="17"/>
  <c r="AU323" i="17" s="1"/>
  <c r="AY324" i="17"/>
  <c r="AY323" i="17" s="1"/>
  <c r="BC324" i="17"/>
  <c r="BO324" i="17"/>
  <c r="BS324" i="17"/>
  <c r="BW324" i="17"/>
  <c r="T335" i="14"/>
  <c r="G325" i="17"/>
  <c r="BK325" i="17"/>
  <c r="T336" i="14"/>
  <c r="U336" i="14"/>
  <c r="BK326" i="17"/>
  <c r="T337" i="14"/>
  <c r="U337" i="14"/>
  <c r="V337" i="14"/>
  <c r="BK327" i="17"/>
  <c r="T338" i="14"/>
  <c r="G328" i="17"/>
  <c r="BK328" i="17"/>
  <c r="T339" i="14"/>
  <c r="BK329" i="17"/>
  <c r="T340" i="14"/>
  <c r="U340" i="14"/>
  <c r="V340" i="14"/>
  <c r="X340" i="14"/>
  <c r="BK330" i="17"/>
  <c r="T341" i="14"/>
  <c r="BK331" i="17"/>
  <c r="T342" i="14"/>
  <c r="U342" i="14"/>
  <c r="BK332" i="17"/>
  <c r="I333" i="17"/>
  <c r="J333" i="17"/>
  <c r="M333" i="17"/>
  <c r="N333" i="17"/>
  <c r="Q333" i="17"/>
  <c r="R333" i="17"/>
  <c r="U333" i="17"/>
  <c r="V333" i="17"/>
  <c r="Y333" i="17"/>
  <c r="Z333" i="17"/>
  <c r="AC333" i="17"/>
  <c r="AD333" i="17"/>
  <c r="AG333" i="17"/>
  <c r="AH333" i="17"/>
  <c r="AK333" i="17"/>
  <c r="AL333" i="17"/>
  <c r="AO333" i="17"/>
  <c r="AP333" i="17"/>
  <c r="AQ333" i="17"/>
  <c r="AS333" i="17"/>
  <c r="AT333" i="17"/>
  <c r="AW333" i="17"/>
  <c r="AX333" i="17"/>
  <c r="BA333" i="17"/>
  <c r="BB333" i="17"/>
  <c r="BE333" i="17"/>
  <c r="BF333" i="17"/>
  <c r="BG333" i="17"/>
  <c r="BI333" i="17"/>
  <c r="BJ333" i="17"/>
  <c r="BM333" i="17"/>
  <c r="BN333" i="17"/>
  <c r="BQ333" i="17"/>
  <c r="BR333" i="17"/>
  <c r="BU333" i="17"/>
  <c r="BV333" i="17"/>
  <c r="CC333" i="17"/>
  <c r="CD333" i="17"/>
  <c r="T344" i="14"/>
  <c r="U344" i="14"/>
  <c r="V344" i="14"/>
  <c r="X344" i="14"/>
  <c r="K334" i="17"/>
  <c r="O334" i="17"/>
  <c r="S334" i="17"/>
  <c r="W334" i="17"/>
  <c r="AA334" i="17"/>
  <c r="AE334" i="17"/>
  <c r="AI334" i="17"/>
  <c r="AM334" i="17"/>
  <c r="AU334" i="17"/>
  <c r="AU333" i="17" s="1"/>
  <c r="AY334" i="17"/>
  <c r="AY333" i="17" s="1"/>
  <c r="BC334" i="17"/>
  <c r="BO334" i="17"/>
  <c r="BS334" i="17"/>
  <c r="BW334" i="17"/>
  <c r="CE334" i="17"/>
  <c r="T345" i="14"/>
  <c r="U345" i="14"/>
  <c r="V345" i="14"/>
  <c r="BK335" i="17"/>
  <c r="T346" i="14"/>
  <c r="B346" i="14" s="1"/>
  <c r="V346" i="14"/>
  <c r="T347" i="14"/>
  <c r="V347" i="14"/>
  <c r="BK337" i="17"/>
  <c r="T348" i="14"/>
  <c r="U348" i="14"/>
  <c r="X348" i="14"/>
  <c r="BK338" i="17"/>
  <c r="T349" i="14"/>
  <c r="B349" i="14" s="1"/>
  <c r="U349" i="14"/>
  <c r="C349" i="14" s="1"/>
  <c r="T350" i="14"/>
  <c r="V350" i="14"/>
  <c r="X350" i="14"/>
  <c r="BK340" i="17"/>
  <c r="T351" i="14"/>
  <c r="BK341" i="17"/>
  <c r="T352" i="14"/>
  <c r="U352" i="14"/>
  <c r="V352" i="14"/>
  <c r="BK342" i="17"/>
  <c r="T353" i="14"/>
  <c r="U353" i="14"/>
  <c r="V353" i="14"/>
  <c r="BK343" i="17"/>
  <c r="I344" i="17"/>
  <c r="J344" i="17"/>
  <c r="M344" i="17"/>
  <c r="N344" i="17"/>
  <c r="Q344" i="17"/>
  <c r="R344" i="17"/>
  <c r="U344" i="17"/>
  <c r="V344" i="17"/>
  <c r="Y344" i="17"/>
  <c r="Z344" i="17"/>
  <c r="AC344" i="17"/>
  <c r="AD344" i="17"/>
  <c r="AG344" i="17"/>
  <c r="AH344" i="17"/>
  <c r="AK344" i="17"/>
  <c r="AL344" i="17"/>
  <c r="AO344" i="17"/>
  <c r="AP344" i="17"/>
  <c r="AS344" i="17"/>
  <c r="AT344" i="17"/>
  <c r="AW344" i="17"/>
  <c r="AX344" i="17"/>
  <c r="BA344" i="17"/>
  <c r="BB344" i="17"/>
  <c r="BE344" i="17"/>
  <c r="BF344" i="17"/>
  <c r="BG344" i="17"/>
  <c r="BI344" i="17"/>
  <c r="BJ344" i="17"/>
  <c r="BM344" i="17"/>
  <c r="BN344" i="17"/>
  <c r="BQ344" i="17"/>
  <c r="BR344" i="17"/>
  <c r="BU344" i="17"/>
  <c r="BV344" i="17"/>
  <c r="CC344" i="17"/>
  <c r="CD344" i="17"/>
  <c r="T355" i="14"/>
  <c r="U355" i="14"/>
  <c r="V355" i="14"/>
  <c r="X355" i="14"/>
  <c r="K345" i="17"/>
  <c r="O345" i="17"/>
  <c r="S345" i="17"/>
  <c r="W345" i="17"/>
  <c r="AA345" i="17"/>
  <c r="AE345" i="17"/>
  <c r="AI345" i="17"/>
  <c r="AM345" i="17"/>
  <c r="AU345" i="17"/>
  <c r="AU344" i="17" s="1"/>
  <c r="AY345" i="17"/>
  <c r="AY344" i="17" s="1"/>
  <c r="BC345" i="17"/>
  <c r="BO345" i="17"/>
  <c r="BS345" i="17"/>
  <c r="BW345" i="17"/>
  <c r="T356" i="14"/>
  <c r="X356" i="14"/>
  <c r="BK346" i="17"/>
  <c r="T357" i="14"/>
  <c r="BK347" i="17"/>
  <c r="T358" i="14"/>
  <c r="U358" i="14"/>
  <c r="V358" i="14"/>
  <c r="BK348" i="17"/>
  <c r="T359" i="14"/>
  <c r="U359" i="14"/>
  <c r="V359" i="14"/>
  <c r="BK349" i="17"/>
  <c r="T360" i="14"/>
  <c r="V360" i="14"/>
  <c r="T362" i="14"/>
  <c r="V362" i="14"/>
  <c r="BK351" i="17"/>
  <c r="I352" i="17"/>
  <c r="J352" i="17"/>
  <c r="M352" i="17"/>
  <c r="N352" i="17"/>
  <c r="Q352" i="17"/>
  <c r="R352" i="17"/>
  <c r="U352" i="17"/>
  <c r="V352" i="17"/>
  <c r="Y352" i="17"/>
  <c r="Z352" i="17"/>
  <c r="AC352" i="17"/>
  <c r="AD352" i="17"/>
  <c r="AG352" i="17"/>
  <c r="AH352" i="17"/>
  <c r="AK352" i="17"/>
  <c r="AL352" i="17"/>
  <c r="AO352" i="17"/>
  <c r="AP352" i="17"/>
  <c r="AQ352" i="17"/>
  <c r="AS352" i="17"/>
  <c r="AT352" i="17"/>
  <c r="AW352" i="17"/>
  <c r="AX352" i="17"/>
  <c r="BA352" i="17"/>
  <c r="BB352" i="17"/>
  <c r="BE352" i="17"/>
  <c r="BF352" i="17"/>
  <c r="BG352" i="17"/>
  <c r="BI352" i="17"/>
  <c r="BJ352" i="17"/>
  <c r="BM352" i="17"/>
  <c r="BN352" i="17"/>
  <c r="BQ352" i="17"/>
  <c r="BR352" i="17"/>
  <c r="BU352" i="17"/>
  <c r="BV352" i="17"/>
  <c r="CC352" i="17"/>
  <c r="CD352" i="17"/>
  <c r="T364" i="14"/>
  <c r="U364" i="14"/>
  <c r="V364" i="14"/>
  <c r="X364" i="14"/>
  <c r="K353" i="17"/>
  <c r="O353" i="17"/>
  <c r="S353" i="17"/>
  <c r="W353" i="17"/>
  <c r="AA353" i="17"/>
  <c r="AE353" i="17"/>
  <c r="AI353" i="17"/>
  <c r="AM353" i="17"/>
  <c r="AU353" i="17"/>
  <c r="AU352" i="17" s="1"/>
  <c r="AY353" i="17"/>
  <c r="AY352" i="17" s="1"/>
  <c r="BC353" i="17"/>
  <c r="BO353" i="17"/>
  <c r="BS353" i="17"/>
  <c r="BW353" i="17"/>
  <c r="T365" i="14"/>
  <c r="B365" i="14" s="1"/>
  <c r="U365" i="14"/>
  <c r="C365" i="14" s="1"/>
  <c r="V365" i="14"/>
  <c r="D365" i="14" s="1"/>
  <c r="X365" i="14"/>
  <c r="F365" i="14" s="1"/>
  <c r="T366" i="14"/>
  <c r="T367" i="14"/>
  <c r="G356" i="17"/>
  <c r="BK356" i="17"/>
  <c r="T368" i="14"/>
  <c r="BK357" i="17"/>
  <c r="T369" i="14"/>
  <c r="V369" i="14"/>
  <c r="G358" i="17"/>
  <c r="BK358" i="17"/>
  <c r="T370" i="14"/>
  <c r="BK359" i="17"/>
  <c r="T371" i="14"/>
  <c r="B371" i="14" s="1"/>
  <c r="I361" i="17"/>
  <c r="J361" i="17"/>
  <c r="M361" i="17"/>
  <c r="N361" i="17"/>
  <c r="Q361" i="17"/>
  <c r="R361" i="17"/>
  <c r="U361" i="17"/>
  <c r="V361" i="17"/>
  <c r="Y361" i="17"/>
  <c r="Z361" i="17"/>
  <c r="AC361" i="17"/>
  <c r="AD361" i="17"/>
  <c r="AG361" i="17"/>
  <c r="AH361" i="17"/>
  <c r="AK361" i="17"/>
  <c r="AL361" i="17"/>
  <c r="AO361" i="17"/>
  <c r="AP361" i="17"/>
  <c r="AQ361" i="17"/>
  <c r="AS361" i="17"/>
  <c r="AT361" i="17"/>
  <c r="AW361" i="17"/>
  <c r="AX361" i="17"/>
  <c r="BA361" i="17"/>
  <c r="BB361" i="17"/>
  <c r="BE361" i="17"/>
  <c r="BF361" i="17"/>
  <c r="BG361" i="17"/>
  <c r="BI361" i="17"/>
  <c r="BJ361" i="17"/>
  <c r="BM361" i="17"/>
  <c r="BN361" i="17"/>
  <c r="BQ361" i="17"/>
  <c r="BR361" i="17"/>
  <c r="BU361" i="17"/>
  <c r="BV361" i="17"/>
  <c r="CC361" i="17"/>
  <c r="CD361" i="17"/>
  <c r="T373" i="14"/>
  <c r="V373" i="14"/>
  <c r="X373" i="14"/>
  <c r="K362" i="17"/>
  <c r="O362" i="17"/>
  <c r="S362" i="17"/>
  <c r="W362" i="17"/>
  <c r="AA362" i="17"/>
  <c r="AE362" i="17"/>
  <c r="AI362" i="17"/>
  <c r="AM362" i="17"/>
  <c r="AU362" i="17"/>
  <c r="AU361" i="17" s="1"/>
  <c r="AY362" i="17"/>
  <c r="AY361" i="17" s="1"/>
  <c r="BC362" i="17"/>
  <c r="BO362" i="17"/>
  <c r="BS362" i="17"/>
  <c r="BW362" i="17"/>
  <c r="T374" i="14"/>
  <c r="T375" i="14"/>
  <c r="BK364" i="17"/>
  <c r="T376" i="14"/>
  <c r="V376" i="14"/>
  <c r="BK365" i="17"/>
  <c r="T377" i="14"/>
  <c r="V377" i="14"/>
  <c r="X377" i="14"/>
  <c r="BK366" i="17"/>
  <c r="T378" i="14"/>
  <c r="X378" i="14"/>
  <c r="BK367" i="17"/>
  <c r="T379" i="14"/>
  <c r="U379" i="14"/>
  <c r="V379" i="14"/>
  <c r="X379" i="14"/>
  <c r="BK368" i="17"/>
  <c r="T380" i="14"/>
  <c r="V380" i="14"/>
  <c r="X380" i="14"/>
  <c r="T381" i="14"/>
  <c r="T382" i="14"/>
  <c r="V382" i="14"/>
  <c r="X382" i="14"/>
  <c r="BK371" i="17"/>
  <c r="T383" i="14"/>
  <c r="BK372" i="17"/>
  <c r="T384" i="14"/>
  <c r="U384" i="14"/>
  <c r="V384" i="14"/>
  <c r="BK373" i="17"/>
  <c r="I374" i="17"/>
  <c r="J374" i="17"/>
  <c r="M374" i="17"/>
  <c r="N374" i="17"/>
  <c r="Q374" i="17"/>
  <c r="R374" i="17"/>
  <c r="U374" i="17"/>
  <c r="V374" i="17"/>
  <c r="Y374" i="17"/>
  <c r="Z374" i="17"/>
  <c r="AC374" i="17"/>
  <c r="AD374" i="17"/>
  <c r="AG374" i="17"/>
  <c r="AH374" i="17"/>
  <c r="AK374" i="17"/>
  <c r="AL374" i="17"/>
  <c r="AO374" i="17"/>
  <c r="AP374" i="17"/>
  <c r="AQ374" i="17"/>
  <c r="AS374" i="17"/>
  <c r="AT374" i="17"/>
  <c r="AW374" i="17"/>
  <c r="AX374" i="17"/>
  <c r="BA374" i="17"/>
  <c r="BB374" i="17"/>
  <c r="BE374" i="17"/>
  <c r="BF374" i="17"/>
  <c r="BG374" i="17"/>
  <c r="BI374" i="17"/>
  <c r="BJ374" i="17"/>
  <c r="BM374" i="17"/>
  <c r="BN374" i="17"/>
  <c r="BQ374" i="17"/>
  <c r="BR374" i="17"/>
  <c r="BU374" i="17"/>
  <c r="BV374" i="17"/>
  <c r="CC374" i="17"/>
  <c r="CD374" i="17"/>
  <c r="T386" i="14"/>
  <c r="V386" i="14"/>
  <c r="X386" i="14"/>
  <c r="K375" i="17"/>
  <c r="O375" i="17"/>
  <c r="S375" i="17"/>
  <c r="W375" i="17"/>
  <c r="AA375" i="17"/>
  <c r="AE375" i="17"/>
  <c r="AI375" i="17"/>
  <c r="AM375" i="17"/>
  <c r="AU375" i="17"/>
  <c r="AU374" i="17" s="1"/>
  <c r="AY375" i="17"/>
  <c r="AY374" i="17" s="1"/>
  <c r="BC375" i="17"/>
  <c r="BO375" i="17"/>
  <c r="BS375" i="17"/>
  <c r="BW375" i="17"/>
  <c r="CE375" i="17"/>
  <c r="T393" i="14"/>
  <c r="U393" i="14"/>
  <c r="BK376" i="17"/>
  <c r="T387" i="14"/>
  <c r="U387" i="14"/>
  <c r="BK377" i="17"/>
  <c r="T388" i="14"/>
  <c r="U388" i="14"/>
  <c r="V388" i="14"/>
  <c r="G378" i="17"/>
  <c r="BK378" i="17"/>
  <c r="T389" i="14"/>
  <c r="V389" i="14"/>
  <c r="G379" i="17"/>
  <c r="BK379" i="17"/>
  <c r="T390" i="14"/>
  <c r="BK380" i="17"/>
  <c r="T391" i="14"/>
  <c r="G381" i="17"/>
  <c r="BK381" i="17"/>
  <c r="T392" i="14"/>
  <c r="V392" i="14"/>
  <c r="G382" i="17"/>
  <c r="BK382" i="17"/>
  <c r="I383" i="17"/>
  <c r="J383" i="17"/>
  <c r="M383" i="17"/>
  <c r="N383" i="17"/>
  <c r="Q383" i="17"/>
  <c r="R383" i="17"/>
  <c r="U383" i="17"/>
  <c r="V383" i="17"/>
  <c r="Y383" i="17"/>
  <c r="Z383" i="17"/>
  <c r="AC383" i="17"/>
  <c r="AD383" i="17"/>
  <c r="AG383" i="17"/>
  <c r="AH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T395" i="14"/>
  <c r="U395" i="14"/>
  <c r="V395" i="14"/>
  <c r="X395" i="14"/>
  <c r="K384" i="17"/>
  <c r="O384" i="17"/>
  <c r="S384" i="17"/>
  <c r="W384" i="17"/>
  <c r="AA384" i="17"/>
  <c r="AE384" i="17"/>
  <c r="AI384" i="17"/>
  <c r="AM384" i="17"/>
  <c r="AQ384" i="17"/>
  <c r="AU384" i="17"/>
  <c r="AU383" i="17" s="1"/>
  <c r="AY384" i="17"/>
  <c r="AY383" i="17" s="1"/>
  <c r="BC384" i="17"/>
  <c r="BG384" i="17"/>
  <c r="BO384" i="17"/>
  <c r="BS384" i="17"/>
  <c r="BW384" i="17"/>
  <c r="CA384" i="17"/>
  <c r="CE384" i="17"/>
  <c r="T400" i="14"/>
  <c r="X400" i="14"/>
  <c r="T396" i="14"/>
  <c r="X396" i="14"/>
  <c r="BK386" i="17"/>
  <c r="T397" i="14"/>
  <c r="V397" i="14"/>
  <c r="G387" i="17"/>
  <c r="BK387" i="17"/>
  <c r="T398" i="14"/>
  <c r="BK388" i="17"/>
  <c r="T399" i="14"/>
  <c r="X399" i="14"/>
  <c r="G389" i="17"/>
  <c r="BK389" i="17"/>
  <c r="I392" i="17"/>
  <c r="J392" i="17"/>
  <c r="M392" i="17"/>
  <c r="N392" i="17"/>
  <c r="Q392" i="17"/>
  <c r="R392" i="17"/>
  <c r="U392" i="17"/>
  <c r="V392" i="17"/>
  <c r="Y392" i="17"/>
  <c r="Z392" i="17"/>
  <c r="AC392" i="17"/>
  <c r="AD392" i="17"/>
  <c r="AG392" i="17"/>
  <c r="AH392" i="17"/>
  <c r="AK392" i="17"/>
  <c r="AL392" i="17"/>
  <c r="AO392" i="17"/>
  <c r="AP392" i="17"/>
  <c r="AS392" i="17"/>
  <c r="AT392" i="17"/>
  <c r="AW392" i="17"/>
  <c r="AX392" i="17"/>
  <c r="BE392" i="17"/>
  <c r="BF392" i="17"/>
  <c r="BI392" i="17"/>
  <c r="BJ392" i="17"/>
  <c r="BM392" i="17"/>
  <c r="BN392" i="17"/>
  <c r="BQ392" i="17"/>
  <c r="BR392" i="17"/>
  <c r="BU392" i="17"/>
  <c r="BV392" i="17"/>
  <c r="BY392" i="17"/>
  <c r="BZ392" i="17"/>
  <c r="CC392" i="17"/>
  <c r="CD392" i="17"/>
  <c r="T404" i="14"/>
  <c r="U404" i="14"/>
  <c r="V404" i="14"/>
  <c r="X404" i="14"/>
  <c r="K393" i="17"/>
  <c r="O393" i="17"/>
  <c r="S393" i="17"/>
  <c r="W393" i="17"/>
  <c r="AA393" i="17"/>
  <c r="AE393" i="17"/>
  <c r="AI393" i="17"/>
  <c r="AM393" i="17"/>
  <c r="AQ393" i="17"/>
  <c r="AU393" i="17"/>
  <c r="AY393" i="17"/>
  <c r="BG393" i="17"/>
  <c r="BO393" i="17"/>
  <c r="BS393" i="17"/>
  <c r="BW393" i="17"/>
  <c r="CA393" i="17"/>
  <c r="CE393" i="17"/>
  <c r="T402" i="14"/>
  <c r="T401" i="14" s="1"/>
  <c r="U402" i="14"/>
  <c r="U401" i="14" s="1"/>
  <c r="V402" i="14"/>
  <c r="V401" i="14" s="1"/>
  <c r="X402" i="14"/>
  <c r="X401" i="14" s="1"/>
  <c r="K391" i="17"/>
  <c r="O391" i="17"/>
  <c r="S391" i="17"/>
  <c r="W391" i="17"/>
  <c r="AA391" i="17"/>
  <c r="AE391" i="17"/>
  <c r="AI391" i="17"/>
  <c r="AM391" i="17"/>
  <c r="AU391" i="17"/>
  <c r="AY391" i="17"/>
  <c r="BK391" i="17"/>
  <c r="BO391" i="17"/>
  <c r="BS391" i="17"/>
  <c r="T405" i="14"/>
  <c r="U405" i="14"/>
  <c r="V405" i="14"/>
  <c r="X405" i="14"/>
  <c r="K394" i="17"/>
  <c r="O394" i="17"/>
  <c r="S394" i="17"/>
  <c r="W394" i="17"/>
  <c r="AA394" i="17"/>
  <c r="AE394" i="17"/>
  <c r="AI394" i="17"/>
  <c r="AM394" i="17"/>
  <c r="AU394" i="17"/>
  <c r="AY394" i="17"/>
  <c r="BK394" i="17"/>
  <c r="BO394" i="17"/>
  <c r="BS394" i="17"/>
  <c r="T406" i="14"/>
  <c r="V406" i="14"/>
  <c r="X406" i="14"/>
  <c r="K395" i="17"/>
  <c r="O395" i="17"/>
  <c r="S395" i="17"/>
  <c r="W395" i="17"/>
  <c r="AA395" i="17"/>
  <c r="AE395" i="17"/>
  <c r="AI395" i="17"/>
  <c r="AM395" i="17"/>
  <c r="AU395" i="17"/>
  <c r="AY395" i="17"/>
  <c r="BK395" i="17"/>
  <c r="BO395" i="17"/>
  <c r="BS395" i="17"/>
  <c r="BW395" i="17"/>
  <c r="T407" i="14"/>
  <c r="N13" i="14"/>
  <c r="O13" i="14"/>
  <c r="P13" i="14"/>
  <c r="R13" i="14"/>
  <c r="N14" i="14"/>
  <c r="O14" i="14"/>
  <c r="P14" i="14"/>
  <c r="N15" i="14"/>
  <c r="O15" i="14"/>
  <c r="P15" i="14"/>
  <c r="R15" i="14"/>
  <c r="N17" i="14"/>
  <c r="O17" i="14"/>
  <c r="P17" i="14"/>
  <c r="N18" i="14"/>
  <c r="O18" i="14"/>
  <c r="P18" i="14"/>
  <c r="N19" i="14"/>
  <c r="O19" i="14"/>
  <c r="P19" i="14"/>
  <c r="R19" i="14"/>
  <c r="N20" i="14"/>
  <c r="O20" i="14"/>
  <c r="P20" i="14"/>
  <c r="N21" i="14"/>
  <c r="O21" i="14"/>
  <c r="P21" i="14"/>
  <c r="N22" i="14"/>
  <c r="P22" i="14"/>
  <c r="R22" i="14"/>
  <c r="N23" i="14"/>
  <c r="O23" i="14"/>
  <c r="P23" i="14"/>
  <c r="N24" i="14"/>
  <c r="P24" i="14"/>
  <c r="R24" i="14"/>
  <c r="N26" i="14"/>
  <c r="O26" i="14"/>
  <c r="P26" i="14"/>
  <c r="R26" i="14"/>
  <c r="N27" i="14"/>
  <c r="O27" i="14"/>
  <c r="P27" i="14"/>
  <c r="N28" i="14"/>
  <c r="O28" i="14"/>
  <c r="P28" i="14"/>
  <c r="N29" i="14"/>
  <c r="O29" i="14"/>
  <c r="P29" i="14"/>
  <c r="R29" i="14"/>
  <c r="N30" i="14"/>
  <c r="P30" i="14"/>
  <c r="R30" i="14"/>
  <c r="N31" i="14"/>
  <c r="O31" i="14"/>
  <c r="P31" i="14"/>
  <c r="R31" i="14"/>
  <c r="N32" i="14"/>
  <c r="P32" i="14"/>
  <c r="R32" i="14"/>
  <c r="N33" i="14"/>
  <c r="O33" i="14"/>
  <c r="P33" i="14"/>
  <c r="R33" i="14"/>
  <c r="N34" i="14"/>
  <c r="O34" i="14"/>
  <c r="C34" i="14" s="1"/>
  <c r="P34" i="14"/>
  <c r="R34" i="14"/>
  <c r="N35" i="14"/>
  <c r="O35" i="14"/>
  <c r="P35" i="14"/>
  <c r="R35" i="14"/>
  <c r="N36" i="14"/>
  <c r="O36" i="14"/>
  <c r="P36" i="14"/>
  <c r="R36" i="14"/>
  <c r="N37" i="14"/>
  <c r="O37" i="14"/>
  <c r="P37" i="14"/>
  <c r="R37" i="14"/>
  <c r="N38" i="14"/>
  <c r="O38" i="14"/>
  <c r="P38" i="14"/>
  <c r="R38" i="14"/>
  <c r="N40" i="14"/>
  <c r="O40" i="14"/>
  <c r="P40" i="14"/>
  <c r="R40" i="14"/>
  <c r="N41" i="14"/>
  <c r="O41" i="14"/>
  <c r="P41" i="14"/>
  <c r="N42" i="14"/>
  <c r="O42" i="14"/>
  <c r="P42" i="14"/>
  <c r="R42" i="14"/>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N55" i="14"/>
  <c r="P55" i="14"/>
  <c r="R55" i="14"/>
  <c r="N56" i="14"/>
  <c r="O56" i="14"/>
  <c r="P56" i="14"/>
  <c r="R56" i="14"/>
  <c r="N58" i="14"/>
  <c r="O58" i="14"/>
  <c r="P58" i="14"/>
  <c r="R58" i="14"/>
  <c r="N57" i="14"/>
  <c r="O57" i="14"/>
  <c r="P57" i="14"/>
  <c r="R57" i="14"/>
  <c r="E48" i="13"/>
  <c r="N60" i="14"/>
  <c r="O60" i="14"/>
  <c r="P60" i="14"/>
  <c r="R60" i="14"/>
  <c r="N61" i="14"/>
  <c r="O61" i="14"/>
  <c r="P61" i="14"/>
  <c r="R61" i="14"/>
  <c r="N62" i="14"/>
  <c r="O62" i="14"/>
  <c r="P62" i="14"/>
  <c r="R62" i="14"/>
  <c r="N63" i="14"/>
  <c r="P63" i="14"/>
  <c r="R63" i="14"/>
  <c r="N64" i="14"/>
  <c r="O64" i="14"/>
  <c r="P64" i="14"/>
  <c r="N65" i="14"/>
  <c r="O65" i="14"/>
  <c r="P65" i="14"/>
  <c r="R65" i="14"/>
  <c r="N66" i="14"/>
  <c r="O66" i="14"/>
  <c r="P66" i="14"/>
  <c r="R66" i="14"/>
  <c r="N67" i="14"/>
  <c r="O67" i="14"/>
  <c r="P67" i="14"/>
  <c r="R67" i="14"/>
  <c r="N69" i="14"/>
  <c r="P69" i="14"/>
  <c r="R69" i="14"/>
  <c r="N68" i="14"/>
  <c r="O68" i="14"/>
  <c r="P68" i="14"/>
  <c r="R68" i="14"/>
  <c r="N70" i="14"/>
  <c r="P70" i="14"/>
  <c r="R70" i="14"/>
  <c r="N71" i="14"/>
  <c r="O71" i="14"/>
  <c r="P71" i="14"/>
  <c r="R71" i="14"/>
  <c r="N72" i="14"/>
  <c r="O72" i="14"/>
  <c r="P72" i="14"/>
  <c r="N73" i="14"/>
  <c r="O73" i="14"/>
  <c r="P73" i="14"/>
  <c r="R73" i="14"/>
  <c r="N74" i="14"/>
  <c r="O74" i="14"/>
  <c r="P74" i="14"/>
  <c r="N75" i="14"/>
  <c r="O75" i="14"/>
  <c r="P75" i="14"/>
  <c r="R75" i="14"/>
  <c r="N76" i="14"/>
  <c r="O76" i="14"/>
  <c r="P76" i="14"/>
  <c r="R76" i="14"/>
  <c r="N78" i="14"/>
  <c r="O78" i="14"/>
  <c r="P78" i="14"/>
  <c r="N79" i="14"/>
  <c r="O79" i="14"/>
  <c r="P79" i="14"/>
  <c r="R79" i="14"/>
  <c r="N80" i="14"/>
  <c r="O80" i="14"/>
  <c r="P80" i="14"/>
  <c r="R80" i="14"/>
  <c r="N81" i="14"/>
  <c r="O81" i="14"/>
  <c r="P81" i="14"/>
  <c r="R81" i="14"/>
  <c r="N82" i="14"/>
  <c r="O82" i="14"/>
  <c r="P82" i="14"/>
  <c r="R82" i="14"/>
  <c r="N84" i="14"/>
  <c r="O84" i="14"/>
  <c r="P84" i="14"/>
  <c r="R84" i="14"/>
  <c r="N85" i="14"/>
  <c r="P85" i="14"/>
  <c r="R85" i="14"/>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N101" i="14"/>
  <c r="O101" i="14"/>
  <c r="P101" i="14"/>
  <c r="N102" i="14"/>
  <c r="O102" i="14"/>
  <c r="P102" i="14"/>
  <c r="N103" i="14"/>
  <c r="O103" i="14"/>
  <c r="P103" i="14"/>
  <c r="R103" i="14"/>
  <c r="N104" i="14"/>
  <c r="R104" i="14"/>
  <c r="N106" i="14"/>
  <c r="O106" i="14"/>
  <c r="P106" i="14"/>
  <c r="N107" i="14"/>
  <c r="P107" i="14"/>
  <c r="R107" i="14"/>
  <c r="N108" i="14"/>
  <c r="O108" i="14"/>
  <c r="P108" i="14"/>
  <c r="R108" i="14"/>
  <c r="N109" i="14"/>
  <c r="O109" i="14"/>
  <c r="P109" i="14"/>
  <c r="R109" i="14"/>
  <c r="N110" i="14"/>
  <c r="O110" i="14"/>
  <c r="P110" i="14"/>
  <c r="R110" i="14"/>
  <c r="N111" i="14"/>
  <c r="O111" i="14"/>
  <c r="P111" i="14"/>
  <c r="R111" i="14"/>
  <c r="N112" i="14"/>
  <c r="O112" i="14"/>
  <c r="P112" i="14"/>
  <c r="N113" i="14"/>
  <c r="O113" i="14"/>
  <c r="P113" i="14"/>
  <c r="N114" i="14"/>
  <c r="O114" i="14"/>
  <c r="P114" i="14"/>
  <c r="R114" i="14"/>
  <c r="N116" i="14"/>
  <c r="P116" i="14"/>
  <c r="R116" i="14"/>
  <c r="N115" i="14"/>
  <c r="O115" i="14"/>
  <c r="P115" i="14"/>
  <c r="R115" i="14"/>
  <c r="N118" i="14"/>
  <c r="O118" i="14"/>
  <c r="P118" i="14"/>
  <c r="R118" i="14"/>
  <c r="N119" i="14"/>
  <c r="O119" i="14"/>
  <c r="P119" i="14"/>
  <c r="R119" i="14"/>
  <c r="N120" i="14"/>
  <c r="O120" i="14"/>
  <c r="P120" i="14"/>
  <c r="R120" i="14"/>
  <c r="N121" i="14"/>
  <c r="O121" i="14"/>
  <c r="P121" i="14"/>
  <c r="R121" i="14"/>
  <c r="N122" i="14"/>
  <c r="O122" i="14"/>
  <c r="P122" i="14"/>
  <c r="R122" i="14"/>
  <c r="N123" i="14"/>
  <c r="O123" i="14"/>
  <c r="P123" i="14"/>
  <c r="R123" i="14"/>
  <c r="N124" i="14"/>
  <c r="O124" i="14"/>
  <c r="P124" i="14"/>
  <c r="R124" i="14"/>
  <c r="N125" i="14"/>
  <c r="O125" i="14"/>
  <c r="P125" i="14"/>
  <c r="R125" i="14"/>
  <c r="N127" i="14"/>
  <c r="O127" i="14"/>
  <c r="P127" i="14"/>
  <c r="R127" i="14"/>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N139" i="14"/>
  <c r="O139" i="14"/>
  <c r="P139" i="14"/>
  <c r="N141" i="14"/>
  <c r="O141" i="14"/>
  <c r="P141" i="14"/>
  <c r="R141" i="14"/>
  <c r="N142" i="14"/>
  <c r="O142" i="14"/>
  <c r="P142" i="14"/>
  <c r="R142" i="14"/>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N154" i="14"/>
  <c r="O154" i="14"/>
  <c r="P154" i="14"/>
  <c r="R154" i="14"/>
  <c r="N158" i="14"/>
  <c r="O158" i="14"/>
  <c r="P158" i="14"/>
  <c r="R158" i="14"/>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N165" i="14"/>
  <c r="O165" i="14"/>
  <c r="P165" i="14"/>
  <c r="R165" i="14"/>
  <c r="N166" i="14"/>
  <c r="O166" i="14"/>
  <c r="P166" i="14"/>
  <c r="R166" i="14"/>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N175" i="14"/>
  <c r="O175" i="14"/>
  <c r="P175" i="14"/>
  <c r="R175" i="14"/>
  <c r="N176" i="14"/>
  <c r="O176" i="14"/>
  <c r="P176" i="14"/>
  <c r="R176" i="14"/>
  <c r="N178" i="14"/>
  <c r="O178" i="14"/>
  <c r="P178" i="14"/>
  <c r="R178" i="14"/>
  <c r="N179" i="14"/>
  <c r="O179" i="14"/>
  <c r="P179" i="14"/>
  <c r="R179" i="14"/>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N191" i="14"/>
  <c r="P191" i="14"/>
  <c r="R191" i="14"/>
  <c r="N192" i="14"/>
  <c r="O192" i="14"/>
  <c r="P192" i="14"/>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N205" i="14"/>
  <c r="P205" i="14"/>
  <c r="R205" i="14"/>
  <c r="N206" i="14"/>
  <c r="O206" i="14"/>
  <c r="P206" i="14"/>
  <c r="R206" i="14"/>
  <c r="N207" i="14"/>
  <c r="O207" i="14"/>
  <c r="P207" i="14"/>
  <c r="R207" i="14"/>
  <c r="N209" i="14"/>
  <c r="O209" i="14"/>
  <c r="P209" i="14"/>
  <c r="N215" i="14"/>
  <c r="O215" i="14"/>
  <c r="P215" i="14"/>
  <c r="R215" i="14"/>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N221" i="14"/>
  <c r="P221" i="14"/>
  <c r="R221" i="14"/>
  <c r="N222" i="14"/>
  <c r="O222" i="14"/>
  <c r="P222" i="14"/>
  <c r="R222" i="14"/>
  <c r="N223" i="14"/>
  <c r="O223" i="14"/>
  <c r="P223" i="14"/>
  <c r="R223" i="14"/>
  <c r="N224" i="14"/>
  <c r="O224" i="14"/>
  <c r="P224" i="14"/>
  <c r="R224" i="14"/>
  <c r="N225" i="14"/>
  <c r="O225" i="14"/>
  <c r="P225" i="14"/>
  <c r="R225" i="14"/>
  <c r="N226" i="14"/>
  <c r="O226" i="14"/>
  <c r="P226" i="14"/>
  <c r="N227" i="14"/>
  <c r="O227" i="14"/>
  <c r="P227" i="14"/>
  <c r="N228" i="14"/>
  <c r="O228" i="14"/>
  <c r="P228" i="14"/>
  <c r="R228" i="14"/>
  <c r="N230" i="14"/>
  <c r="O230" i="14"/>
  <c r="P230" i="14"/>
  <c r="R230" i="14"/>
  <c r="N231" i="14"/>
  <c r="O231" i="14"/>
  <c r="P231" i="14"/>
  <c r="R231" i="14"/>
  <c r="N232" i="14"/>
  <c r="O232" i="14"/>
  <c r="P232" i="14"/>
  <c r="R232" i="14"/>
  <c r="N233" i="14"/>
  <c r="O233" i="14"/>
  <c r="P233" i="14"/>
  <c r="R233" i="14"/>
  <c r="N234" i="14"/>
  <c r="O234" i="14"/>
  <c r="P234" i="14"/>
  <c r="R234" i="14"/>
  <c r="N235" i="14"/>
  <c r="O235" i="14"/>
  <c r="P235" i="14"/>
  <c r="R235" i="14"/>
  <c r="N237" i="14"/>
  <c r="O237" i="14"/>
  <c r="P237" i="14"/>
  <c r="N238" i="14"/>
  <c r="O238" i="14"/>
  <c r="P238" i="14"/>
  <c r="R238" i="14"/>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N250" i="14"/>
  <c r="O250" i="14"/>
  <c r="P250" i="14"/>
  <c r="R250" i="14"/>
  <c r="N251" i="14"/>
  <c r="P251" i="14"/>
  <c r="R251" i="14"/>
  <c r="N252" i="14"/>
  <c r="O252" i="14"/>
  <c r="P252" i="14"/>
  <c r="R252" i="14"/>
  <c r="N253" i="14"/>
  <c r="O253" i="14"/>
  <c r="P253" i="14"/>
  <c r="R253" i="14"/>
  <c r="N254" i="14"/>
  <c r="O254" i="14"/>
  <c r="P254" i="14"/>
  <c r="N255" i="14"/>
  <c r="O255" i="14"/>
  <c r="P255" i="14"/>
  <c r="N256" i="14"/>
  <c r="O256" i="14"/>
  <c r="P256" i="14"/>
  <c r="R256" i="14"/>
  <c r="N257" i="14"/>
  <c r="O257" i="14"/>
  <c r="P257" i="14"/>
  <c r="R257" i="14"/>
  <c r="N258" i="14"/>
  <c r="O258" i="14"/>
  <c r="P258" i="14"/>
  <c r="R258" i="14"/>
  <c r="N259" i="14"/>
  <c r="O259" i="14"/>
  <c r="P259" i="14"/>
  <c r="R259" i="14"/>
  <c r="N260" i="14"/>
  <c r="O260" i="14"/>
  <c r="P260" i="14"/>
  <c r="R260" i="14"/>
  <c r="N261" i="14"/>
  <c r="O261" i="14"/>
  <c r="P261" i="14"/>
  <c r="N263" i="14"/>
  <c r="P263" i="14"/>
  <c r="R263" i="14"/>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N273" i="14"/>
  <c r="O273" i="14"/>
  <c r="P273" i="14"/>
  <c r="R273" i="14"/>
  <c r="N274" i="14"/>
  <c r="P274" i="14"/>
  <c r="R274" i="14"/>
  <c r="N275" i="14"/>
  <c r="O275" i="14"/>
  <c r="P275" i="14"/>
  <c r="R275" i="14"/>
  <c r="N277" i="14"/>
  <c r="O277" i="14"/>
  <c r="P277" i="14"/>
  <c r="R277" i="14"/>
  <c r="N278" i="14"/>
  <c r="P278" i="14"/>
  <c r="R278" i="14"/>
  <c r="N279" i="14"/>
  <c r="O279" i="14"/>
  <c r="P279" i="14"/>
  <c r="R279" i="14"/>
  <c r="N280" i="14"/>
  <c r="O280" i="14"/>
  <c r="P280" i="14"/>
  <c r="R280" i="14"/>
  <c r="N281" i="14"/>
  <c r="O281" i="14"/>
  <c r="P281" i="14"/>
  <c r="R281" i="14"/>
  <c r="N282" i="14"/>
  <c r="O282" i="14"/>
  <c r="P282" i="14"/>
  <c r="R282" i="14"/>
  <c r="N283" i="14"/>
  <c r="O283" i="14"/>
  <c r="P283" i="14"/>
  <c r="R283" i="14"/>
  <c r="N285" i="14"/>
  <c r="O285" i="14"/>
  <c r="P285" i="14"/>
  <c r="R285" i="14"/>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N295" i="14"/>
  <c r="O295" i="14"/>
  <c r="P295" i="14"/>
  <c r="R295" i="14"/>
  <c r="N296" i="14"/>
  <c r="O296" i="14"/>
  <c r="P296" i="14"/>
  <c r="R296" i="14"/>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N306" i="14"/>
  <c r="O306" i="14"/>
  <c r="P306" i="14"/>
  <c r="R306" i="14"/>
  <c r="N313" i="14"/>
  <c r="O313" i="14"/>
  <c r="P313" i="14"/>
  <c r="R313" i="14"/>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N316" i="14"/>
  <c r="O316" i="14"/>
  <c r="P316" i="14"/>
  <c r="R316" i="14"/>
  <c r="N318" i="14"/>
  <c r="O318" i="14"/>
  <c r="P318" i="14"/>
  <c r="R318" i="14"/>
  <c r="N319" i="14"/>
  <c r="O319" i="14"/>
  <c r="P319" i="14"/>
  <c r="R319" i="14"/>
  <c r="N320" i="14"/>
  <c r="P320" i="14"/>
  <c r="R320" i="14"/>
  <c r="N321" i="14"/>
  <c r="O321" i="14"/>
  <c r="P321" i="14"/>
  <c r="R321" i="14"/>
  <c r="N322" i="14"/>
  <c r="O322" i="14"/>
  <c r="P322" i="14"/>
  <c r="R322" i="14"/>
  <c r="N323" i="14"/>
  <c r="O323" i="14"/>
  <c r="P323" i="14"/>
  <c r="R323" i="14"/>
  <c r="N325" i="14"/>
  <c r="O325" i="14"/>
  <c r="P325" i="14"/>
  <c r="R325" i="14"/>
  <c r="N326" i="14"/>
  <c r="O326" i="14"/>
  <c r="P326" i="14"/>
  <c r="R326" i="14"/>
  <c r="N327" i="14"/>
  <c r="O327" i="14"/>
  <c r="P327" i="14"/>
  <c r="N328" i="14"/>
  <c r="O328" i="14"/>
  <c r="P328" i="14"/>
  <c r="R328" i="14"/>
  <c r="N329" i="14"/>
  <c r="O329" i="14"/>
  <c r="P329" i="14"/>
  <c r="R329" i="14"/>
  <c r="N330" i="14"/>
  <c r="O330" i="14"/>
  <c r="P330" i="14"/>
  <c r="R330" i="14"/>
  <c r="N332" i="14"/>
  <c r="P332" i="14"/>
  <c r="R332" i="14"/>
  <c r="N331" i="14"/>
  <c r="O331" i="14"/>
  <c r="P331" i="14"/>
  <c r="R331" i="14"/>
  <c r="N334" i="14"/>
  <c r="O334" i="14"/>
  <c r="P334" i="14"/>
  <c r="N335" i="14"/>
  <c r="O335" i="14"/>
  <c r="P335" i="14"/>
  <c r="R335" i="14"/>
  <c r="N336" i="14"/>
  <c r="O336" i="14"/>
  <c r="P336" i="14"/>
  <c r="R336" i="14"/>
  <c r="N338" i="14"/>
  <c r="P338" i="14"/>
  <c r="R338" i="14"/>
  <c r="N337" i="14"/>
  <c r="O337" i="14"/>
  <c r="P337" i="14"/>
  <c r="R337" i="14"/>
  <c r="N339" i="14"/>
  <c r="P339" i="14"/>
  <c r="R339" i="14"/>
  <c r="N340" i="14"/>
  <c r="O340" i="14"/>
  <c r="P340" i="14"/>
  <c r="R340" i="14"/>
  <c r="N341" i="14"/>
  <c r="O341" i="14"/>
  <c r="P341" i="14"/>
  <c r="R341" i="14"/>
  <c r="N342" i="14"/>
  <c r="P342" i="14"/>
  <c r="R342" i="14"/>
  <c r="N344" i="14"/>
  <c r="O344" i="14"/>
  <c r="P344" i="14"/>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N355" i="14"/>
  <c r="O355" i="14"/>
  <c r="P355" i="14"/>
  <c r="N356" i="14"/>
  <c r="O356" i="14"/>
  <c r="P356" i="14"/>
  <c r="R356" i="14"/>
  <c r="N357" i="14"/>
  <c r="O357" i="14"/>
  <c r="P357" i="14"/>
  <c r="R357" i="14"/>
  <c r="N358" i="14"/>
  <c r="P358" i="14"/>
  <c r="R358" i="14"/>
  <c r="N359" i="14"/>
  <c r="P359" i="14"/>
  <c r="R359" i="14"/>
  <c r="N360" i="14"/>
  <c r="O360" i="14"/>
  <c r="P360" i="14"/>
  <c r="R360" i="14"/>
  <c r="N361" i="14"/>
  <c r="P361" i="14"/>
  <c r="R361" i="14"/>
  <c r="N362" i="14"/>
  <c r="O362" i="14"/>
  <c r="P362" i="14"/>
  <c r="R362" i="14"/>
  <c r="N364" i="14"/>
  <c r="O364" i="14"/>
  <c r="P364" i="14"/>
  <c r="N366" i="14"/>
  <c r="O366" i="14"/>
  <c r="P366" i="14"/>
  <c r="R366" i="14"/>
  <c r="N367" i="14"/>
  <c r="O367" i="14"/>
  <c r="P367" i="14"/>
  <c r="R367" i="14"/>
  <c r="N368" i="14"/>
  <c r="P368" i="14"/>
  <c r="R368" i="14"/>
  <c r="N369" i="14"/>
  <c r="O369" i="14"/>
  <c r="P369" i="14"/>
  <c r="R369" i="14"/>
  <c r="N370" i="14"/>
  <c r="O370" i="14"/>
  <c r="P370" i="14"/>
  <c r="R370" i="14"/>
  <c r="N373" i="14"/>
  <c r="P373" i="14"/>
  <c r="R373" i="14"/>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N381" i="14"/>
  <c r="O381" i="14"/>
  <c r="P381" i="14"/>
  <c r="R381" i="14"/>
  <c r="N382" i="14"/>
  <c r="O382" i="14"/>
  <c r="P382" i="14"/>
  <c r="N383" i="14"/>
  <c r="O383" i="14"/>
  <c r="P383" i="14"/>
  <c r="N384" i="14"/>
  <c r="O384" i="14"/>
  <c r="P384" i="14"/>
  <c r="R384" i="14"/>
  <c r="N386" i="14"/>
  <c r="O386" i="14"/>
  <c r="P386" i="14"/>
  <c r="N393" i="14"/>
  <c r="O393" i="14"/>
  <c r="P393" i="14"/>
  <c r="R393" i="14"/>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O395" i="14"/>
  <c r="P395" i="14"/>
  <c r="R395" i="14"/>
  <c r="O400" i="14"/>
  <c r="P400" i="14"/>
  <c r="R400" i="14"/>
  <c r="O396" i="14"/>
  <c r="P396" i="14"/>
  <c r="R396" i="14"/>
  <c r="O397" i="14"/>
  <c r="P397" i="14"/>
  <c r="R397" i="14"/>
  <c r="O398" i="14"/>
  <c r="P398" i="14"/>
  <c r="R398" i="14"/>
  <c r="O399" i="14"/>
  <c r="P399" i="14"/>
  <c r="R399" i="14"/>
  <c r="D36" i="13"/>
  <c r="R404" i="14"/>
  <c r="O402" i="14"/>
  <c r="O401" i="14" s="1"/>
  <c r="P402" i="14"/>
  <c r="P401" i="14" s="1"/>
  <c r="O405" i="14"/>
  <c r="P405" i="14"/>
  <c r="R405" i="14"/>
  <c r="P406" i="14"/>
  <c r="R406" i="14"/>
  <c r="N407" i="14"/>
  <c r="P407" i="14"/>
  <c r="D23" i="13"/>
  <c r="M11" i="15"/>
  <c r="N11" i="15"/>
  <c r="Q11" i="15"/>
  <c r="R11" i="15"/>
  <c r="M12" i="15"/>
  <c r="N12" i="15"/>
  <c r="Q12" i="15"/>
  <c r="R12" i="15"/>
  <c r="N13" i="15"/>
  <c r="Q13" i="15"/>
  <c r="R13" i="15"/>
  <c r="O14" i="15"/>
  <c r="S14" i="15"/>
  <c r="N16" i="15"/>
  <c r="Q16" i="15"/>
  <c r="R16" i="15"/>
  <c r="O17" i="15"/>
  <c r="S17" i="15"/>
  <c r="N18" i="15"/>
  <c r="Q18" i="15"/>
  <c r="R18" i="15"/>
  <c r="O19" i="15"/>
  <c r="H40" i="14"/>
  <c r="N21" i="15"/>
  <c r="Q21" i="15"/>
  <c r="R21" i="15"/>
  <c r="N23" i="15"/>
  <c r="Q23" i="15"/>
  <c r="R23" i="15"/>
  <c r="N25" i="15"/>
  <c r="H60" i="14"/>
  <c r="I60" i="14"/>
  <c r="J60" i="14"/>
  <c r="L60" i="14"/>
  <c r="O26" i="15"/>
  <c r="H61" i="14"/>
  <c r="I61" i="14"/>
  <c r="N28" i="15"/>
  <c r="Q28" i="15"/>
  <c r="R28" i="15"/>
  <c r="G29" i="15"/>
  <c r="O29" i="15"/>
  <c r="S29" i="15"/>
  <c r="H84" i="14"/>
  <c r="H83" i="14" s="1"/>
  <c r="N30" i="15"/>
  <c r="Q30" i="15"/>
  <c r="R30" i="15"/>
  <c r="O31" i="15"/>
  <c r="S31" i="15"/>
  <c r="H101" i="14"/>
  <c r="N32" i="15"/>
  <c r="O33" i="15"/>
  <c r="N34" i="15"/>
  <c r="O35" i="15"/>
  <c r="H118" i="14"/>
  <c r="N36" i="15"/>
  <c r="Q36" i="15"/>
  <c r="R36" i="15"/>
  <c r="O37" i="15"/>
  <c r="N38" i="15"/>
  <c r="H127" i="14"/>
  <c r="Q38" i="15"/>
  <c r="R38" i="15"/>
  <c r="O39" i="15"/>
  <c r="S39" i="15"/>
  <c r="H141" i="14"/>
  <c r="N40" i="15"/>
  <c r="Q40" i="15"/>
  <c r="R40" i="15"/>
  <c r="O41" i="15"/>
  <c r="S41" i="15"/>
  <c r="H154" i="14"/>
  <c r="H153" i="14" s="1"/>
  <c r="N42" i="15"/>
  <c r="Q42" i="15"/>
  <c r="R42" i="15"/>
  <c r="G43" i="15"/>
  <c r="O43" i="15"/>
  <c r="S43" i="15"/>
  <c r="H165" i="14"/>
  <c r="N44" i="15"/>
  <c r="Q44" i="15"/>
  <c r="R44" i="15"/>
  <c r="O45" i="15"/>
  <c r="S45" i="15"/>
  <c r="H178" i="14"/>
  <c r="H177" i="14" s="1"/>
  <c r="N46" i="15"/>
  <c r="O47" i="15"/>
  <c r="H191" i="14"/>
  <c r="H190" i="14" s="1"/>
  <c r="N48" i="15"/>
  <c r="O49" i="15"/>
  <c r="H205" i="14"/>
  <c r="N50" i="15"/>
  <c r="O51" i="15"/>
  <c r="H209" i="14"/>
  <c r="N52" i="15"/>
  <c r="O53" i="15"/>
  <c r="H221" i="14"/>
  <c r="H220" i="14" s="1"/>
  <c r="N54" i="15"/>
  <c r="O55" i="15"/>
  <c r="H230" i="14"/>
  <c r="N56" i="15"/>
  <c r="O57" i="15"/>
  <c r="N58" i="15"/>
  <c r="O59" i="15"/>
  <c r="H250" i="14"/>
  <c r="N60" i="15"/>
  <c r="O61" i="15"/>
  <c r="H263" i="14"/>
  <c r="H262" i="14" s="1"/>
  <c r="N62" i="15"/>
  <c r="Q62" i="15"/>
  <c r="R62" i="15"/>
  <c r="G63" i="15"/>
  <c r="O63" i="15"/>
  <c r="S63" i="15"/>
  <c r="N64" i="15"/>
  <c r="H277" i="14"/>
  <c r="I277" i="14"/>
  <c r="J277" i="14"/>
  <c r="O65" i="15"/>
  <c r="H281" i="14"/>
  <c r="I281" i="14"/>
  <c r="J281" i="14"/>
  <c r="L281" i="14"/>
  <c r="H285" i="14"/>
  <c r="N67" i="15"/>
  <c r="Q67" i="15"/>
  <c r="R67" i="15"/>
  <c r="O68" i="15"/>
  <c r="S68" i="15"/>
  <c r="H295" i="14"/>
  <c r="N69" i="15"/>
  <c r="Q69" i="15"/>
  <c r="R69" i="15"/>
  <c r="O70" i="15"/>
  <c r="H306" i="14"/>
  <c r="H305" i="14" s="1"/>
  <c r="N71" i="15"/>
  <c r="G72" i="15"/>
  <c r="O72" i="15"/>
  <c r="H316" i="14"/>
  <c r="N73" i="15"/>
  <c r="O74" i="15"/>
  <c r="H325" i="14"/>
  <c r="N75" i="15"/>
  <c r="O76" i="15"/>
  <c r="N77" i="15"/>
  <c r="H334" i="14"/>
  <c r="G78" i="15"/>
  <c r="J334" i="14"/>
  <c r="L334" i="14"/>
  <c r="O78" i="15"/>
  <c r="H338" i="14"/>
  <c r="H344" i="14"/>
  <c r="H343" i="14" s="1"/>
  <c r="N80" i="15"/>
  <c r="Q80" i="15"/>
  <c r="R80" i="15"/>
  <c r="O81" i="15"/>
  <c r="S81" i="15"/>
  <c r="N82" i="15"/>
  <c r="Q82" i="15"/>
  <c r="R82" i="15"/>
  <c r="O83" i="15"/>
  <c r="S83" i="15"/>
  <c r="H364" i="14"/>
  <c r="H363" i="14" s="1"/>
  <c r="N84" i="15"/>
  <c r="Q84" i="15"/>
  <c r="R84" i="15"/>
  <c r="O85" i="15"/>
  <c r="S85" i="15"/>
  <c r="H373" i="14"/>
  <c r="H372" i="14" s="1"/>
  <c r="N86" i="15"/>
  <c r="O87" i="15"/>
  <c r="N88" i="15"/>
  <c r="Q88" i="15"/>
  <c r="R88" i="15"/>
  <c r="S88" i="15" s="1"/>
  <c r="O89" i="15"/>
  <c r="S89" i="15"/>
  <c r="N90" i="15"/>
  <c r="J395" i="14"/>
  <c r="L395" i="14"/>
  <c r="O91" i="15"/>
  <c r="I96" i="15"/>
  <c r="J96" i="15"/>
  <c r="L96" i="15"/>
  <c r="L101" i="15" s="1"/>
  <c r="M96" i="15"/>
  <c r="N96" i="15"/>
  <c r="Q96" i="15"/>
  <c r="R96" i="15"/>
  <c r="L404" i="14"/>
  <c r="H402" i="14"/>
  <c r="B402" i="14" s="1"/>
  <c r="L402" i="14"/>
  <c r="G95" i="15"/>
  <c r="O95" i="15"/>
  <c r="H405" i="14"/>
  <c r="I405" i="14"/>
  <c r="J405" i="14"/>
  <c r="K98" i="15"/>
  <c r="O98" i="15"/>
  <c r="H406" i="14"/>
  <c r="I406" i="14"/>
  <c r="J406" i="14"/>
  <c r="G99" i="15"/>
  <c r="O99" i="15"/>
  <c r="K13" i="14"/>
  <c r="Q13" i="14"/>
  <c r="W13" i="14"/>
  <c r="Q14" i="14"/>
  <c r="U14" i="14"/>
  <c r="W14" i="14"/>
  <c r="X14" i="14"/>
  <c r="Q15" i="14"/>
  <c r="E15" i="14" s="1"/>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U32" i="14"/>
  <c r="V32" i="14"/>
  <c r="W32" i="14"/>
  <c r="Q33" i="14"/>
  <c r="V33" i="14"/>
  <c r="W33" i="14"/>
  <c r="X33" i="14"/>
  <c r="Q34" i="14"/>
  <c r="W34" i="14"/>
  <c r="X34" i="14"/>
  <c r="Q35" i="14"/>
  <c r="U35" i="14"/>
  <c r="V35" i="14"/>
  <c r="W35" i="14"/>
  <c r="X35" i="14"/>
  <c r="Q36" i="14"/>
  <c r="U36" i="14"/>
  <c r="V36" i="14"/>
  <c r="W36" i="14"/>
  <c r="Q37" i="14"/>
  <c r="U37" i="14"/>
  <c r="V37" i="14"/>
  <c r="W37" i="14"/>
  <c r="X37" i="14"/>
  <c r="Q38" i="14"/>
  <c r="U38" i="14"/>
  <c r="V38" i="14"/>
  <c r="W38" i="14"/>
  <c r="K40" i="14"/>
  <c r="K39" i="14" s="1"/>
  <c r="Q40" i="14"/>
  <c r="W40" i="14"/>
  <c r="Q41" i="14"/>
  <c r="U41" i="14"/>
  <c r="V41" i="14"/>
  <c r="W41" i="14"/>
  <c r="Q42" i="14"/>
  <c r="Q43" i="14"/>
  <c r="W43" i="14"/>
  <c r="U44" i="14"/>
  <c r="C44" i="14" s="1"/>
  <c r="V44" i="14"/>
  <c r="D44" i="14" s="1"/>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Y52" i="14" s="1"/>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U92" i="14"/>
  <c r="V92" i="14"/>
  <c r="W92" i="14"/>
  <c r="X92" i="14"/>
  <c r="Q93" i="14"/>
  <c r="V93" i="14"/>
  <c r="W93" i="14"/>
  <c r="Q94" i="14"/>
  <c r="U94" i="14"/>
  <c r="V94" i="14"/>
  <c r="W94" i="14"/>
  <c r="X94" i="14"/>
  <c r="Q95" i="14"/>
  <c r="W95" i="14"/>
  <c r="Q96" i="14"/>
  <c r="U96" i="14"/>
  <c r="V96" i="14"/>
  <c r="W96" i="14"/>
  <c r="X96" i="14"/>
  <c r="Q97" i="14"/>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U125" i="14"/>
  <c r="V125" i="14"/>
  <c r="W125" i="14"/>
  <c r="X125" i="14"/>
  <c r="K127" i="14"/>
  <c r="Q127" i="14"/>
  <c r="W127" i="14"/>
  <c r="Q128" i="14"/>
  <c r="U128" i="14"/>
  <c r="V128" i="14"/>
  <c r="W128" i="14"/>
  <c r="Q129" i="14"/>
  <c r="U129" i="14"/>
  <c r="V129" i="14"/>
  <c r="W129" i="14"/>
  <c r="X129" i="14"/>
  <c r="Q130" i="14"/>
  <c r="W130" i="14"/>
  <c r="X130" i="14"/>
  <c r="Q131" i="14"/>
  <c r="U131" i="14"/>
  <c r="W131" i="14"/>
  <c r="Q132" i="14"/>
  <c r="U132" i="14"/>
  <c r="W132" i="14"/>
  <c r="Q133" i="14"/>
  <c r="U133" i="14"/>
  <c r="W133" i="14"/>
  <c r="X133" i="14"/>
  <c r="Q134" i="14"/>
  <c r="W134" i="14"/>
  <c r="X134" i="14"/>
  <c r="Q135" i="14"/>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U143" i="14"/>
  <c r="V143" i="14"/>
  <c r="W143" i="14"/>
  <c r="Q144" i="14"/>
  <c r="U144" i="14"/>
  <c r="W144" i="14"/>
  <c r="X144" i="14"/>
  <c r="U145" i="14"/>
  <c r="C145" i="14" s="1"/>
  <c r="V145" i="14"/>
  <c r="D145" i="14" s="1"/>
  <c r="W145" i="14"/>
  <c r="E145" i="14" s="1"/>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U232" i="14"/>
  <c r="V232" i="14"/>
  <c r="W232" i="14"/>
  <c r="Q233" i="14"/>
  <c r="U233" i="14"/>
  <c r="W233" i="14"/>
  <c r="X233" i="14"/>
  <c r="Q234" i="14"/>
  <c r="U234" i="14"/>
  <c r="W234" i="14"/>
  <c r="Q235" i="14"/>
  <c r="V235" i="14"/>
  <c r="W235" i="14"/>
  <c r="X235" i="14"/>
  <c r="H237" i="14"/>
  <c r="H236" i="14" s="1"/>
  <c r="K237" i="14"/>
  <c r="K236" i="14" s="1"/>
  <c r="L237" i="14"/>
  <c r="L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Q277" i="14"/>
  <c r="W277" i="14"/>
  <c r="Q278" i="14"/>
  <c r="Q279" i="14"/>
  <c r="V279" i="14"/>
  <c r="W279" i="14"/>
  <c r="Q280" i="14"/>
  <c r="U280" i="14"/>
  <c r="V280" i="14"/>
  <c r="W280" i="14"/>
  <c r="K281" i="14"/>
  <c r="Q281" i="14"/>
  <c r="V281" i="14"/>
  <c r="W281" i="14"/>
  <c r="Q282" i="14"/>
  <c r="U282" i="14"/>
  <c r="W282" i="14"/>
  <c r="X282" i="14"/>
  <c r="Q283" i="14"/>
  <c r="V283" i="14"/>
  <c r="W283" i="14"/>
  <c r="K285" i="14"/>
  <c r="Q285" i="14"/>
  <c r="W285" i="14"/>
  <c r="Q286" i="14"/>
  <c r="U286" i="14"/>
  <c r="V286" i="14"/>
  <c r="W286" i="14"/>
  <c r="Q287" i="14"/>
  <c r="U287" i="14"/>
  <c r="V287" i="14"/>
  <c r="W287" i="14"/>
  <c r="X287" i="14"/>
  <c r="Q288" i="14"/>
  <c r="W288" i="14"/>
  <c r="Q289" i="14"/>
  <c r="U289" i="14"/>
  <c r="W289" i="14"/>
  <c r="Q290" i="14"/>
  <c r="V290" i="14"/>
  <c r="W290" i="14"/>
  <c r="X290" i="14"/>
  <c r="Q291" i="14"/>
  <c r="W291" i="14"/>
  <c r="Q292" i="14"/>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U300" i="14"/>
  <c r="V300" i="14"/>
  <c r="W300" i="14"/>
  <c r="Q301" i="14"/>
  <c r="V301" i="14"/>
  <c r="W301" i="14"/>
  <c r="X301" i="14"/>
  <c r="Q302" i="14"/>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V370" i="14"/>
  <c r="W370" i="14"/>
  <c r="X370" i="14"/>
  <c r="U371" i="14"/>
  <c r="C371" i="14" s="1"/>
  <c r="V371" i="14"/>
  <c r="D371" i="14" s="1"/>
  <c r="W371" i="14"/>
  <c r="E371" i="14" s="1"/>
  <c r="X371" i="14"/>
  <c r="F371" i="14" s="1"/>
  <c r="K373" i="14"/>
  <c r="K372" i="14" s="1"/>
  <c r="Q373" i="14"/>
  <c r="W373" i="14"/>
  <c r="Q374" i="14"/>
  <c r="U374" i="14"/>
  <c r="V374" i="14"/>
  <c r="W374" i="14"/>
  <c r="X374" i="14"/>
  <c r="Q375" i="14"/>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3" i="14"/>
  <c r="Q403" i="14"/>
  <c r="W403" i="14"/>
  <c r="H404" i="14"/>
  <c r="I404" i="14"/>
  <c r="J404" i="14"/>
  <c r="K404" i="14"/>
  <c r="Q404" i="14"/>
  <c r="W404" i="14"/>
  <c r="I402" i="14"/>
  <c r="J402" i="14"/>
  <c r="K402" i="14"/>
  <c r="Q402" i="14"/>
  <c r="Q401" i="14" s="1"/>
  <c r="W402" i="14"/>
  <c r="W401" i="14" s="1"/>
  <c r="K405" i="14"/>
  <c r="Q405" i="14"/>
  <c r="W405" i="14"/>
  <c r="K406" i="14"/>
  <c r="Q406" i="14"/>
  <c r="W406" i="14"/>
  <c r="H407" i="14"/>
  <c r="I407" i="14"/>
  <c r="J407" i="14"/>
  <c r="K407" i="14"/>
  <c r="L407" i="14"/>
  <c r="O407" i="14"/>
  <c r="Q407" i="14"/>
  <c r="U407" i="14"/>
  <c r="V407" i="14"/>
  <c r="W407" i="14"/>
  <c r="X407" i="14"/>
  <c r="D9" i="13"/>
  <c r="D21" i="13"/>
  <c r="D24" i="13"/>
  <c r="D26" i="13"/>
  <c r="D30" i="13"/>
  <c r="D31" i="13"/>
  <c r="D48" i="13"/>
  <c r="G78" i="13"/>
  <c r="D95" i="13"/>
  <c r="D107" i="13"/>
  <c r="D111" i="13"/>
  <c r="D112" i="13"/>
  <c r="D113" i="13"/>
  <c r="D116" i="13"/>
  <c r="D118" i="13"/>
  <c r="D119" i="13"/>
  <c r="D121" i="13"/>
  <c r="D123" i="13"/>
  <c r="DC230" i="18" l="1"/>
  <c r="AA199" i="18"/>
  <c r="C230" i="18"/>
  <c r="C181" i="18"/>
  <c r="C172" i="18"/>
  <c r="C158" i="18"/>
  <c r="C144" i="18"/>
  <c r="C75" i="18"/>
  <c r="C47" i="18"/>
  <c r="C13" i="18"/>
  <c r="C216" i="18"/>
  <c r="C208" i="18"/>
  <c r="C203" i="18"/>
  <c r="C188" i="18"/>
  <c r="C185" i="18"/>
  <c r="C162" i="18"/>
  <c r="C139" i="18"/>
  <c r="C120" i="18"/>
  <c r="C80" i="18"/>
  <c r="C64" i="18"/>
  <c r="C52" i="18"/>
  <c r="C12" i="18"/>
  <c r="C11" i="18"/>
  <c r="C166" i="18"/>
  <c r="C128" i="18"/>
  <c r="C104" i="18"/>
  <c r="C99" i="18"/>
  <c r="C92" i="18"/>
  <c r="C87" i="18"/>
  <c r="C38" i="18"/>
  <c r="C24" i="18"/>
  <c r="C19" i="18"/>
  <c r="C221" i="18"/>
  <c r="C199" i="18"/>
  <c r="C193" i="18"/>
  <c r="C132" i="18"/>
  <c r="C111" i="18"/>
  <c r="C107" i="18"/>
  <c r="CI104" i="18"/>
  <c r="C69" i="18"/>
  <c r="C59" i="18"/>
  <c r="C33" i="18"/>
  <c r="C16" i="18"/>
  <c r="D230" i="18"/>
  <c r="F216" i="18"/>
  <c r="F208" i="18"/>
  <c r="F203" i="18"/>
  <c r="F188" i="18"/>
  <c r="D181" i="18"/>
  <c r="D172" i="18"/>
  <c r="D158" i="18"/>
  <c r="D144" i="18"/>
  <c r="D75" i="18"/>
  <c r="D47" i="18"/>
  <c r="D13" i="18"/>
  <c r="D216" i="18"/>
  <c r="D208" i="18"/>
  <c r="D203" i="18"/>
  <c r="D188" i="18"/>
  <c r="F185" i="18"/>
  <c r="F162" i="18"/>
  <c r="F139" i="18"/>
  <c r="F120" i="18"/>
  <c r="F80" i="18"/>
  <c r="F64" i="18"/>
  <c r="F52" i="18"/>
  <c r="F12" i="18"/>
  <c r="F11" i="18"/>
  <c r="D185" i="18"/>
  <c r="F166" i="18"/>
  <c r="D162" i="18"/>
  <c r="D139" i="18"/>
  <c r="F128" i="18"/>
  <c r="D120" i="18"/>
  <c r="F104" i="18"/>
  <c r="F99" i="18"/>
  <c r="D80" i="18"/>
  <c r="D64" i="18"/>
  <c r="D52" i="18"/>
  <c r="D12" i="18"/>
  <c r="D11" i="18"/>
  <c r="D166" i="18"/>
  <c r="D128" i="18"/>
  <c r="D104" i="18"/>
  <c r="D99" i="18"/>
  <c r="F92" i="18"/>
  <c r="F87" i="18"/>
  <c r="F38" i="18"/>
  <c r="F24" i="18"/>
  <c r="F19" i="18"/>
  <c r="F221" i="18"/>
  <c r="F199" i="18"/>
  <c r="F193" i="18"/>
  <c r="F132" i="18"/>
  <c r="F111" i="18"/>
  <c r="F107" i="18"/>
  <c r="D92" i="18"/>
  <c r="D87" i="18"/>
  <c r="F69" i="18"/>
  <c r="F59" i="18"/>
  <c r="D38" i="18"/>
  <c r="F33" i="18"/>
  <c r="D24" i="18"/>
  <c r="D19" i="18"/>
  <c r="F16" i="18"/>
  <c r="F230" i="18"/>
  <c r="CM221" i="18"/>
  <c r="D221" i="18"/>
  <c r="D199" i="18"/>
  <c r="D193" i="18"/>
  <c r="F181" i="18"/>
  <c r="F172" i="18"/>
  <c r="F158" i="18"/>
  <c r="F144" i="18"/>
  <c r="D132" i="18"/>
  <c r="D111" i="18"/>
  <c r="D107" i="18"/>
  <c r="F75" i="18"/>
  <c r="D69" i="18"/>
  <c r="D59" i="18"/>
  <c r="F47" i="18"/>
  <c r="D33" i="18"/>
  <c r="D16" i="18"/>
  <c r="F13" i="18"/>
  <c r="AE361" i="14"/>
  <c r="K111" i="18"/>
  <c r="E401" i="14"/>
  <c r="AI60" i="17"/>
  <c r="CE199" i="17"/>
  <c r="CE116" i="17"/>
  <c r="CE56" i="17"/>
  <c r="E214" i="14"/>
  <c r="E92" i="14"/>
  <c r="AE278" i="14"/>
  <c r="AE42" i="14"/>
  <c r="AE228" i="14"/>
  <c r="AE85" i="14"/>
  <c r="E125" i="14"/>
  <c r="E75" i="14"/>
  <c r="B401" i="14"/>
  <c r="AE163" i="14"/>
  <c r="DA10" i="18"/>
  <c r="E10" i="18" s="1"/>
  <c r="CA221" i="18"/>
  <c r="DC185" i="18"/>
  <c r="AB403" i="14"/>
  <c r="CM75" i="18"/>
  <c r="BO306" i="17"/>
  <c r="O286" i="17"/>
  <c r="K60" i="17"/>
  <c r="CE125" i="17"/>
  <c r="L127" i="14"/>
  <c r="L126" i="14" s="1"/>
  <c r="AA403" i="14"/>
  <c r="K19" i="18"/>
  <c r="K199" i="18"/>
  <c r="CI11" i="18"/>
  <c r="D401" i="14"/>
  <c r="BO125" i="17"/>
  <c r="BS392" i="17"/>
  <c r="S276" i="17"/>
  <c r="C401" i="14"/>
  <c r="Y401" i="14"/>
  <c r="L403" i="14"/>
  <c r="L386" i="14"/>
  <c r="L385" i="14" s="1"/>
  <c r="I364" i="14"/>
  <c r="J364" i="14"/>
  <c r="J355" i="14"/>
  <c r="J354" i="14" s="1"/>
  <c r="I355" i="14"/>
  <c r="I344" i="14"/>
  <c r="I343" i="14" s="1"/>
  <c r="J344" i="14"/>
  <c r="I295" i="14"/>
  <c r="I294" i="14" s="1"/>
  <c r="J285" i="14"/>
  <c r="I263" i="14"/>
  <c r="J154" i="14"/>
  <c r="J153" i="14" s="1"/>
  <c r="S36" i="15"/>
  <c r="J118" i="14"/>
  <c r="I84" i="14"/>
  <c r="I83" i="14" s="1"/>
  <c r="J78" i="14"/>
  <c r="J77" i="14" s="1"/>
  <c r="J403" i="14"/>
  <c r="I403" i="14"/>
  <c r="Z11" i="14"/>
  <c r="Z394" i="14"/>
  <c r="CX235" i="18"/>
  <c r="K208" i="18"/>
  <c r="CW235" i="18"/>
  <c r="E122" i="13" s="1"/>
  <c r="BF235" i="18"/>
  <c r="K193" i="18"/>
  <c r="BE235" i="18"/>
  <c r="F111" i="13" s="1"/>
  <c r="AE206" i="14"/>
  <c r="BC11" i="18"/>
  <c r="CI221" i="18"/>
  <c r="BW223" i="17"/>
  <c r="BS374" i="17"/>
  <c r="W255" i="17"/>
  <c r="W199" i="17"/>
  <c r="S306" i="17"/>
  <c r="AE255" i="17"/>
  <c r="AE186" i="17"/>
  <c r="B407" i="14"/>
  <c r="K296" i="17"/>
  <c r="CE255" i="17"/>
  <c r="CE215" i="17"/>
  <c r="K352" i="17"/>
  <c r="K276" i="17"/>
  <c r="AA199" i="17"/>
  <c r="BW162" i="17"/>
  <c r="BG139" i="17"/>
  <c r="BO77" i="17"/>
  <c r="AA56" i="17"/>
  <c r="AM42" i="17"/>
  <c r="AA42" i="17"/>
  <c r="O42" i="17"/>
  <c r="S361" i="17"/>
  <c r="AA306" i="17"/>
  <c r="BW286" i="17"/>
  <c r="BK286" i="17"/>
  <c r="AE286" i="17"/>
  <c r="S286" i="17"/>
  <c r="AM255" i="17"/>
  <c r="AA223" i="17"/>
  <c r="K215" i="17"/>
  <c r="BK186" i="17"/>
  <c r="BW60" i="17"/>
  <c r="BW28" i="17"/>
  <c r="AM242" i="17"/>
  <c r="AA162" i="17"/>
  <c r="BW174" i="17"/>
  <c r="O383" i="17"/>
  <c r="CE269" i="17"/>
  <c r="BO151" i="17"/>
  <c r="AA77" i="17"/>
  <c r="AE56" i="17"/>
  <c r="CA392" i="17"/>
  <c r="E36" i="14"/>
  <c r="S392" i="17"/>
  <c r="E97" i="14"/>
  <c r="E94" i="14"/>
  <c r="E32" i="14"/>
  <c r="N403" i="14"/>
  <c r="D27" i="13"/>
  <c r="AE272" i="14"/>
  <c r="S184" i="14"/>
  <c r="AE397" i="14"/>
  <c r="AE398" i="14"/>
  <c r="E261" i="14"/>
  <c r="S69" i="15"/>
  <c r="S67" i="15"/>
  <c r="S38" i="15"/>
  <c r="S18" i="15"/>
  <c r="J250" i="14"/>
  <c r="J205" i="14"/>
  <c r="D205" i="14" s="1"/>
  <c r="G64" i="15"/>
  <c r="I386" i="14"/>
  <c r="I385" i="14" s="1"/>
  <c r="L40" i="14"/>
  <c r="I325" i="14"/>
  <c r="J325" i="14"/>
  <c r="J237" i="14"/>
  <c r="J191" i="14"/>
  <c r="L55" i="14"/>
  <c r="I40" i="14"/>
  <c r="J40" i="14"/>
  <c r="J373" i="14"/>
  <c r="L165" i="14"/>
  <c r="J101" i="14"/>
  <c r="J55" i="14"/>
  <c r="K96" i="15"/>
  <c r="I101" i="15"/>
  <c r="F9" i="13" s="1"/>
  <c r="H403" i="14"/>
  <c r="AC11" i="14"/>
  <c r="AC10" i="14"/>
  <c r="Y370" i="14"/>
  <c r="E302" i="14"/>
  <c r="E341" i="14"/>
  <c r="E279" i="14"/>
  <c r="E135" i="14"/>
  <c r="E287" i="14"/>
  <c r="E232" i="14"/>
  <c r="E375" i="14"/>
  <c r="E351" i="14"/>
  <c r="E300" i="14"/>
  <c r="E292" i="14"/>
  <c r="E247" i="14"/>
  <c r="E143" i="14"/>
  <c r="E133" i="14"/>
  <c r="E128" i="14"/>
  <c r="E65" i="14"/>
  <c r="I276" i="14"/>
  <c r="AE378" i="14"/>
  <c r="BC158" i="18"/>
  <c r="AE313" i="14"/>
  <c r="AE293" i="14"/>
  <c r="AE132" i="14"/>
  <c r="AE256" i="14"/>
  <c r="AE222" i="14"/>
  <c r="AE396" i="14"/>
  <c r="AE353" i="14"/>
  <c r="AE179" i="14"/>
  <c r="CQ19" i="18"/>
  <c r="AE234" i="14"/>
  <c r="AE110" i="14"/>
  <c r="AE399" i="14"/>
  <c r="AE61" i="14"/>
  <c r="AE393" i="14"/>
  <c r="BW99" i="17"/>
  <c r="BK392" i="17"/>
  <c r="BK323" i="17"/>
  <c r="Y217" i="14"/>
  <c r="BO276" i="17"/>
  <c r="BO223" i="17"/>
  <c r="BG83" i="17"/>
  <c r="AM323" i="17"/>
  <c r="AM286" i="17"/>
  <c r="AI162" i="17"/>
  <c r="W230" i="17"/>
  <c r="W223" i="17"/>
  <c r="W174" i="17"/>
  <c r="W15" i="17"/>
  <c r="O333" i="17"/>
  <c r="O13" i="17"/>
  <c r="AE203" i="17"/>
  <c r="AE13" i="17"/>
  <c r="K104" i="17"/>
  <c r="AA296" i="17"/>
  <c r="AA286" i="17"/>
  <c r="AA139" i="17"/>
  <c r="AA104" i="17"/>
  <c r="D407" i="14"/>
  <c r="K276" i="14"/>
  <c r="S44" i="15"/>
  <c r="I316" i="14"/>
  <c r="I315" i="14" s="1"/>
  <c r="O58" i="15"/>
  <c r="I209" i="14"/>
  <c r="I205" i="14"/>
  <c r="I204" i="14" s="1"/>
  <c r="BC139" i="18"/>
  <c r="AE57" i="14"/>
  <c r="BC128" i="18"/>
  <c r="CM11" i="18"/>
  <c r="BC47" i="18"/>
  <c r="AE296" i="14"/>
  <c r="BW344" i="17"/>
  <c r="BW276" i="17"/>
  <c r="BW255" i="17"/>
  <c r="BW242" i="17"/>
  <c r="BW215" i="17"/>
  <c r="BW186" i="17"/>
  <c r="BW125" i="17"/>
  <c r="BW19" i="17"/>
  <c r="BK56" i="17"/>
  <c r="BO333" i="17"/>
  <c r="BO139" i="17"/>
  <c r="BS60" i="17"/>
  <c r="AM269" i="17"/>
  <c r="AQ269" i="17"/>
  <c r="AQ186" i="17"/>
  <c r="AI306" i="17"/>
  <c r="AI255" i="17"/>
  <c r="AI186" i="17"/>
  <c r="W352" i="17"/>
  <c r="W186" i="17"/>
  <c r="W99" i="17"/>
  <c r="S333" i="17"/>
  <c r="O344" i="17"/>
  <c r="S62" i="15"/>
  <c r="AE142" i="14"/>
  <c r="AE27" i="14"/>
  <c r="K64" i="18"/>
  <c r="BK306" i="17"/>
  <c r="Y311" i="14"/>
  <c r="BK269" i="17"/>
  <c r="BK255" i="17"/>
  <c r="BK77" i="17"/>
  <c r="BK60" i="17"/>
  <c r="D14" i="17"/>
  <c r="C14" i="17"/>
  <c r="F14" i="17"/>
  <c r="BS306" i="17"/>
  <c r="BS269" i="17"/>
  <c r="BS230" i="17"/>
  <c r="BS203" i="17"/>
  <c r="BS186" i="17"/>
  <c r="BS116" i="17"/>
  <c r="BS99" i="17"/>
  <c r="BS77" i="17"/>
  <c r="C374" i="17"/>
  <c r="D374" i="17"/>
  <c r="C361" i="17"/>
  <c r="D361" i="17"/>
  <c r="C352" i="17"/>
  <c r="D352" i="17"/>
  <c r="C333" i="17"/>
  <c r="D333" i="17"/>
  <c r="C323" i="17"/>
  <c r="D323" i="17"/>
  <c r="D306" i="17"/>
  <c r="C306" i="17"/>
  <c r="AM306" i="17"/>
  <c r="C296" i="17"/>
  <c r="D296" i="17"/>
  <c r="AM296" i="17"/>
  <c r="C286" i="17"/>
  <c r="D286" i="17"/>
  <c r="D276" i="17"/>
  <c r="C276" i="17"/>
  <c r="C255" i="17"/>
  <c r="D255" i="17"/>
  <c r="AM223" i="17"/>
  <c r="C223" i="17"/>
  <c r="D223" i="17"/>
  <c r="AM203" i="17"/>
  <c r="C203" i="17"/>
  <c r="D203" i="17"/>
  <c r="C199" i="17"/>
  <c r="D199" i="17"/>
  <c r="AM186" i="17"/>
  <c r="C174" i="17"/>
  <c r="D174" i="17"/>
  <c r="C162" i="17"/>
  <c r="D162" i="17"/>
  <c r="C151" i="17"/>
  <c r="D151" i="17"/>
  <c r="C125" i="17"/>
  <c r="D125" i="17"/>
  <c r="D116" i="17"/>
  <c r="C116" i="17"/>
  <c r="C104" i="17"/>
  <c r="D104" i="17"/>
  <c r="C99" i="17"/>
  <c r="D99" i="17"/>
  <c r="C83" i="17"/>
  <c r="D83" i="17"/>
  <c r="C77" i="17"/>
  <c r="D77" i="17"/>
  <c r="C42" i="17"/>
  <c r="D42" i="17"/>
  <c r="AM28" i="17"/>
  <c r="C28" i="17"/>
  <c r="D28" i="17"/>
  <c r="AM15" i="17"/>
  <c r="D392" i="17"/>
  <c r="V403" i="14" s="1"/>
  <c r="C392" i="17"/>
  <c r="U403" i="14" s="1"/>
  <c r="C383" i="17"/>
  <c r="D383" i="17"/>
  <c r="C344" i="17"/>
  <c r="D344" i="17"/>
  <c r="C315" i="17"/>
  <c r="D315" i="17"/>
  <c r="C269" i="17"/>
  <c r="D269" i="17"/>
  <c r="C242" i="17"/>
  <c r="D242" i="17"/>
  <c r="D230" i="17"/>
  <c r="C230" i="17"/>
  <c r="AQ215" i="17"/>
  <c r="C215" i="17"/>
  <c r="D215" i="17"/>
  <c r="C186" i="17"/>
  <c r="D186" i="17"/>
  <c r="C139" i="17"/>
  <c r="D139" i="17"/>
  <c r="C60" i="17"/>
  <c r="D60" i="17"/>
  <c r="C56" i="17"/>
  <c r="D56" i="17"/>
  <c r="C19" i="17"/>
  <c r="D19" i="17"/>
  <c r="AI276" i="17"/>
  <c r="S230" i="17"/>
  <c r="F242" i="17"/>
  <c r="AA230" i="17"/>
  <c r="F199" i="17"/>
  <c r="F56" i="17"/>
  <c r="F19" i="17"/>
  <c r="F315" i="17"/>
  <c r="F104" i="17"/>
  <c r="F83" i="17"/>
  <c r="F60" i="17"/>
  <c r="F28" i="17"/>
  <c r="F392" i="17"/>
  <c r="F383" i="17"/>
  <c r="F344" i="17"/>
  <c r="F230" i="17"/>
  <c r="F186" i="17"/>
  <c r="F151" i="17"/>
  <c r="F139" i="17"/>
  <c r="F116" i="17"/>
  <c r="F77" i="17"/>
  <c r="F13" i="17"/>
  <c r="F374" i="17"/>
  <c r="F361" i="17"/>
  <c r="F352" i="17"/>
  <c r="F333" i="17"/>
  <c r="F323" i="17"/>
  <c r="F306" i="17"/>
  <c r="F296" i="17"/>
  <c r="F269" i="17"/>
  <c r="F255" i="17"/>
  <c r="AE230" i="17"/>
  <c r="F223" i="17"/>
  <c r="F215" i="17"/>
  <c r="F162" i="17"/>
  <c r="F125" i="17"/>
  <c r="AE99" i="17"/>
  <c r="AE77" i="17"/>
  <c r="F15" i="17"/>
  <c r="BC286" i="17"/>
  <c r="F286" i="17"/>
  <c r="BC276" i="17"/>
  <c r="F276" i="17"/>
  <c r="BC203" i="17"/>
  <c r="F203" i="17"/>
  <c r="BC199" i="17"/>
  <c r="BC174" i="17"/>
  <c r="F174" i="17"/>
  <c r="BC99" i="17"/>
  <c r="F99" i="17"/>
  <c r="BC42" i="17"/>
  <c r="F42" i="17"/>
  <c r="BC28" i="17"/>
  <c r="C13" i="17"/>
  <c r="D13" i="17"/>
  <c r="D15" i="17"/>
  <c r="C15" i="17"/>
  <c r="O96" i="15"/>
  <c r="L373" i="14"/>
  <c r="O86" i="15"/>
  <c r="O82" i="15"/>
  <c r="O80" i="15"/>
  <c r="O77" i="15"/>
  <c r="O75" i="15"/>
  <c r="L325" i="14"/>
  <c r="L316" i="14"/>
  <c r="O64" i="15"/>
  <c r="O56" i="15"/>
  <c r="O50" i="15"/>
  <c r="L191" i="14"/>
  <c r="O32" i="15"/>
  <c r="O30" i="15"/>
  <c r="O25" i="15"/>
  <c r="CU13" i="18"/>
  <c r="AA13" i="18"/>
  <c r="AA107" i="18"/>
  <c r="AA92" i="18"/>
  <c r="AA80" i="18"/>
  <c r="W64" i="18"/>
  <c r="O13" i="18"/>
  <c r="AU107" i="18"/>
  <c r="W172" i="18"/>
  <c r="O52" i="18"/>
  <c r="S199" i="18"/>
  <c r="AU188" i="18"/>
  <c r="CU203" i="18"/>
  <c r="AD166" i="14"/>
  <c r="W221" i="18"/>
  <c r="W47" i="18"/>
  <c r="BK139" i="18"/>
  <c r="AU47" i="18"/>
  <c r="W203" i="18"/>
  <c r="CU172" i="18"/>
  <c r="AU16" i="18"/>
  <c r="W75" i="18"/>
  <c r="BK52" i="18"/>
  <c r="AC284" i="14"/>
  <c r="BK230" i="18"/>
  <c r="O216" i="18"/>
  <c r="CU166" i="18"/>
  <c r="BK132" i="18"/>
  <c r="AA18" i="14"/>
  <c r="AU203" i="18"/>
  <c r="S185" i="18"/>
  <c r="W132" i="18"/>
  <c r="AU128" i="18"/>
  <c r="BK69" i="18"/>
  <c r="CU52" i="18"/>
  <c r="CU59" i="18"/>
  <c r="S16" i="18"/>
  <c r="CU11" i="18"/>
  <c r="AA221" i="18"/>
  <c r="BK216" i="18"/>
  <c r="CU208" i="18"/>
  <c r="AU199" i="18"/>
  <c r="S181" i="18"/>
  <c r="CU162" i="18"/>
  <c r="BK64" i="18"/>
  <c r="AA52" i="18"/>
  <c r="CU24" i="18"/>
  <c r="S92" i="18"/>
  <c r="AA24" i="18"/>
  <c r="AD215" i="14"/>
  <c r="AE215" i="14" s="1"/>
  <c r="E175" i="14"/>
  <c r="AU221" i="18"/>
  <c r="S107" i="18"/>
  <c r="O59" i="18"/>
  <c r="CU38" i="18"/>
  <c r="O185" i="18"/>
  <c r="AA210" i="14"/>
  <c r="AE230" i="18"/>
  <c r="O230" i="18"/>
  <c r="O158" i="18"/>
  <c r="BK111" i="18"/>
  <c r="S52" i="18"/>
  <c r="AA19" i="18"/>
  <c r="W185" i="18"/>
  <c r="AU158" i="18"/>
  <c r="CU132" i="18"/>
  <c r="AA132" i="18"/>
  <c r="O111" i="18"/>
  <c r="W107" i="18"/>
  <c r="AA87" i="18"/>
  <c r="W59" i="18"/>
  <c r="AU19" i="18"/>
  <c r="AA16" i="18"/>
  <c r="AU13" i="18"/>
  <c r="AA139" i="18"/>
  <c r="K120" i="18"/>
  <c r="W87" i="18"/>
  <c r="BK80" i="18"/>
  <c r="AU75" i="18"/>
  <c r="S47" i="18"/>
  <c r="AU24" i="18"/>
  <c r="AD312" i="14"/>
  <c r="O203" i="18"/>
  <c r="CU193" i="18"/>
  <c r="AA193" i="18"/>
  <c r="W188" i="18"/>
  <c r="CU181" i="18"/>
  <c r="W181" i="18"/>
  <c r="BK107" i="18"/>
  <c r="AU104" i="18"/>
  <c r="AU99" i="18"/>
  <c r="AE59" i="18"/>
  <c r="BK47" i="18"/>
  <c r="BK199" i="18"/>
  <c r="O120" i="18"/>
  <c r="AU111" i="18"/>
  <c r="AA75" i="18"/>
  <c r="W69" i="18"/>
  <c r="AP10" i="18"/>
  <c r="E278" i="14"/>
  <c r="E326" i="14"/>
  <c r="BK221" i="18"/>
  <c r="AU172" i="18"/>
  <c r="O38" i="18"/>
  <c r="AO10" i="18"/>
  <c r="AC12" i="14"/>
  <c r="F85" i="14"/>
  <c r="AC324" i="14"/>
  <c r="E398" i="14"/>
  <c r="AB100" i="14"/>
  <c r="E28" i="14"/>
  <c r="BO230" i="18"/>
  <c r="CU199" i="18"/>
  <c r="CU144" i="18"/>
  <c r="CU139" i="18"/>
  <c r="CU128" i="18"/>
  <c r="CU80" i="18"/>
  <c r="CU47" i="18"/>
  <c r="CU19" i="18"/>
  <c r="CY230" i="18"/>
  <c r="AU208" i="18"/>
  <c r="AU181" i="18"/>
  <c r="AU144" i="18"/>
  <c r="AU139" i="18"/>
  <c r="AU120" i="18"/>
  <c r="AU92" i="18"/>
  <c r="AU52" i="18"/>
  <c r="AU38" i="18"/>
  <c r="AC236" i="14"/>
  <c r="E142" i="14"/>
  <c r="AU166" i="18"/>
  <c r="E273" i="14"/>
  <c r="O221" i="18"/>
  <c r="O162" i="18"/>
  <c r="AE326" i="14"/>
  <c r="O64" i="18"/>
  <c r="AD192" i="14"/>
  <c r="AE192" i="14" s="1"/>
  <c r="E105" i="13"/>
  <c r="AD333" i="14"/>
  <c r="AC315" i="14"/>
  <c r="AC276" i="14"/>
  <c r="AA238" i="14"/>
  <c r="C238" i="14" s="1"/>
  <c r="AC105" i="14"/>
  <c r="E56" i="14"/>
  <c r="AD45" i="14"/>
  <c r="C179" i="14"/>
  <c r="AU230" i="18"/>
  <c r="AU193" i="18"/>
  <c r="AA315" i="14"/>
  <c r="S144" i="18"/>
  <c r="AA128" i="18"/>
  <c r="CU75" i="18"/>
  <c r="CU64" i="18"/>
  <c r="AC204" i="14"/>
  <c r="E85" i="14"/>
  <c r="AD322" i="14"/>
  <c r="D296" i="14"/>
  <c r="O107" i="18"/>
  <c r="AC394" i="14"/>
  <c r="AA352" i="14"/>
  <c r="C352" i="14" s="1"/>
  <c r="AA284" i="14"/>
  <c r="E132" i="14"/>
  <c r="AC126" i="14"/>
  <c r="AE221" i="18"/>
  <c r="AA188" i="18"/>
  <c r="CU185" i="18"/>
  <c r="O166" i="18"/>
  <c r="O16" i="18"/>
  <c r="W199" i="18"/>
  <c r="AA122" i="14"/>
  <c r="AC385" i="14"/>
  <c r="AD213" i="14"/>
  <c r="E213" i="14"/>
  <c r="AA58" i="14"/>
  <c r="AC25" i="14"/>
  <c r="BK120" i="18"/>
  <c r="AB204" i="14"/>
  <c r="S59" i="18"/>
  <c r="K38" i="18"/>
  <c r="BK33" i="18"/>
  <c r="AE33" i="18"/>
  <c r="O33" i="18"/>
  <c r="AC54" i="14"/>
  <c r="AD400" i="14"/>
  <c r="AE400" i="14" s="1"/>
  <c r="E147" i="14"/>
  <c r="AC59" i="14"/>
  <c r="CU120" i="18"/>
  <c r="CU92" i="18"/>
  <c r="CU16" i="18"/>
  <c r="S13" i="18"/>
  <c r="CQ11" i="18"/>
  <c r="AQ230" i="18"/>
  <c r="AU216" i="18"/>
  <c r="BK203" i="18"/>
  <c r="BK185" i="18"/>
  <c r="AA181" i="18"/>
  <c r="AA172" i="18"/>
  <c r="S166" i="18"/>
  <c r="S158" i="18"/>
  <c r="W139" i="18"/>
  <c r="O132" i="18"/>
  <c r="W111" i="18"/>
  <c r="AA104" i="18"/>
  <c r="S99" i="18"/>
  <c r="BK92" i="18"/>
  <c r="AU87" i="18"/>
  <c r="AA47" i="18"/>
  <c r="BK19" i="18"/>
  <c r="AU11" i="18"/>
  <c r="CU216" i="18"/>
  <c r="AU185" i="18"/>
  <c r="S172" i="18"/>
  <c r="AB284" i="14"/>
  <c r="AA158" i="18"/>
  <c r="AA120" i="18"/>
  <c r="CU111" i="18"/>
  <c r="CU107" i="18"/>
  <c r="S104" i="18"/>
  <c r="CU99" i="18"/>
  <c r="AA99" i="18"/>
  <c r="CU87" i="18"/>
  <c r="K80" i="18"/>
  <c r="CU69" i="18"/>
  <c r="O69" i="18"/>
  <c r="AD105" i="14"/>
  <c r="AU64" i="18"/>
  <c r="W52" i="18"/>
  <c r="AA38" i="18"/>
  <c r="CK10" i="18"/>
  <c r="AD204" i="14"/>
  <c r="AB153" i="14"/>
  <c r="AB140" i="14"/>
  <c r="AU80" i="18"/>
  <c r="AA77" i="14"/>
  <c r="W38" i="18"/>
  <c r="BK24" i="18"/>
  <c r="AD16" i="14"/>
  <c r="CA11" i="18"/>
  <c r="CU230" i="18"/>
  <c r="W216" i="18"/>
  <c r="O199" i="18"/>
  <c r="CU188" i="18"/>
  <c r="O172" i="18"/>
  <c r="BK162" i="18"/>
  <c r="AB276" i="14"/>
  <c r="W158" i="18"/>
  <c r="S128" i="18"/>
  <c r="AA111" i="18"/>
  <c r="CU104" i="18"/>
  <c r="W92" i="18"/>
  <c r="AA153" i="14"/>
  <c r="AB105" i="14"/>
  <c r="AE47" i="18"/>
  <c r="AU33" i="18"/>
  <c r="D166" i="14"/>
  <c r="AC117" i="14"/>
  <c r="F238" i="14"/>
  <c r="AB363" i="14"/>
  <c r="AB117" i="14"/>
  <c r="AC343" i="14"/>
  <c r="E216" i="14"/>
  <c r="E183" i="14"/>
  <c r="AA105" i="14"/>
  <c r="D361" i="14"/>
  <c r="D278" i="14"/>
  <c r="D42" i="14"/>
  <c r="O208" i="18"/>
  <c r="AA324" i="14"/>
  <c r="AB294" i="14"/>
  <c r="O139" i="18"/>
  <c r="AA190" i="14"/>
  <c r="F296" i="14"/>
  <c r="AA100" i="14"/>
  <c r="F222" i="14"/>
  <c r="D142" i="14"/>
  <c r="AA385" i="14"/>
  <c r="O128" i="18"/>
  <c r="AB126" i="14"/>
  <c r="O24"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193" i="18"/>
  <c r="AA249" i="14"/>
  <c r="AB177" i="14"/>
  <c r="O75" i="18"/>
  <c r="AA83" i="14"/>
  <c r="AA39" i="14"/>
  <c r="O19" i="18"/>
  <c r="AD229" i="14"/>
  <c r="AB229" i="14"/>
  <c r="AA229" i="14"/>
  <c r="BK208" i="18"/>
  <c r="BK193" i="18"/>
  <c r="BK181" i="18"/>
  <c r="BK172" i="18"/>
  <c r="BK166" i="18"/>
  <c r="G159" i="18"/>
  <c r="BK11" i="18"/>
  <c r="BK128" i="18"/>
  <c r="BK104" i="18"/>
  <c r="BK99" i="18"/>
  <c r="BK87" i="18"/>
  <c r="BK59" i="18"/>
  <c r="BK38" i="18"/>
  <c r="O188" i="18"/>
  <c r="O181" i="18"/>
  <c r="O99" i="18"/>
  <c r="O92" i="18"/>
  <c r="O80" i="18"/>
  <c r="O11" i="18"/>
  <c r="AE69" i="18"/>
  <c r="S24" i="18"/>
  <c r="S75" i="18"/>
  <c r="S87" i="18"/>
  <c r="S132" i="18"/>
  <c r="G145" i="18"/>
  <c r="G167" i="18"/>
  <c r="S188" i="18"/>
  <c r="S193" i="18"/>
  <c r="S203" i="18"/>
  <c r="G217" i="18"/>
  <c r="S216" i="18"/>
  <c r="S221" i="18"/>
  <c r="Z333" i="14"/>
  <c r="AA216" i="18"/>
  <c r="AA208" i="18"/>
  <c r="G209" i="18"/>
  <c r="AE373" i="14"/>
  <c r="AA203" i="18"/>
  <c r="G194" i="18"/>
  <c r="AA166" i="18"/>
  <c r="AA162" i="18"/>
  <c r="G100" i="18"/>
  <c r="AA64" i="18"/>
  <c r="G53" i="18"/>
  <c r="AA33" i="18"/>
  <c r="G20" i="18"/>
  <c r="AA11" i="18"/>
  <c r="W13" i="18"/>
  <c r="W33" i="18"/>
  <c r="G76" i="18"/>
  <c r="W80" i="18"/>
  <c r="W128" i="18"/>
  <c r="G133" i="18"/>
  <c r="G140" i="18"/>
  <c r="AA344" i="14"/>
  <c r="W230" i="18"/>
  <c r="AE395" i="14"/>
  <c r="W208" i="18"/>
  <c r="W193" i="18"/>
  <c r="AE306" i="14"/>
  <c r="W166" i="18"/>
  <c r="AE285" i="14"/>
  <c r="AD263" i="14"/>
  <c r="AE263" i="14" s="1"/>
  <c r="W120" i="18"/>
  <c r="W104" i="18"/>
  <c r="AD178" i="14"/>
  <c r="AE178" i="14" s="1"/>
  <c r="W99" i="18"/>
  <c r="G93" i="18"/>
  <c r="G88" i="18"/>
  <c r="G70" i="18"/>
  <c r="G60" i="18"/>
  <c r="W11" i="18"/>
  <c r="G48" i="18"/>
  <c r="AB54" i="14"/>
  <c r="G25" i="18"/>
  <c r="W19" i="18"/>
  <c r="W16" i="18"/>
  <c r="Z77" i="14"/>
  <c r="Z284" i="14"/>
  <c r="G231" i="18"/>
  <c r="G222" i="18"/>
  <c r="S208" i="18"/>
  <c r="AD343" i="14"/>
  <c r="AE334" i="14"/>
  <c r="G186" i="18"/>
  <c r="AB315" i="14"/>
  <c r="AA305" i="14"/>
  <c r="S162" i="18"/>
  <c r="AD276" i="14"/>
  <c r="AE277" i="14"/>
  <c r="S139" i="18"/>
  <c r="AD250" i="14"/>
  <c r="AE250" i="14" s="1"/>
  <c r="AD237" i="14"/>
  <c r="AE237" i="14" s="1"/>
  <c r="G129" i="18"/>
  <c r="G121" i="18"/>
  <c r="S120" i="18"/>
  <c r="G105" i="18"/>
  <c r="AD154" i="14"/>
  <c r="AD153" i="14" s="1"/>
  <c r="G81" i="18"/>
  <c r="S80" i="18"/>
  <c r="S69" i="18"/>
  <c r="G65" i="18"/>
  <c r="AE101" i="14"/>
  <c r="AD78" i="14"/>
  <c r="G39" i="18"/>
  <c r="S38" i="18"/>
  <c r="G34" i="18"/>
  <c r="AE55" i="14"/>
  <c r="S33" i="18"/>
  <c r="AB39" i="14"/>
  <c r="S11" i="18"/>
  <c r="G17" i="18"/>
  <c r="G14" i="18"/>
  <c r="Z343" i="14"/>
  <c r="Z83" i="14"/>
  <c r="B296" i="14"/>
  <c r="Z354" i="14"/>
  <c r="Z100" i="14"/>
  <c r="Z385" i="14"/>
  <c r="Z190" i="14"/>
  <c r="Z229" i="14"/>
  <c r="Z294" i="14"/>
  <c r="B85" i="14"/>
  <c r="Z315" i="14"/>
  <c r="Z305" i="14"/>
  <c r="Z126" i="14"/>
  <c r="Z16" i="14"/>
  <c r="AD386" i="14"/>
  <c r="G189" i="18"/>
  <c r="AA295" i="14"/>
  <c r="AA294" i="14" s="1"/>
  <c r="AE230" i="14"/>
  <c r="AA221" i="14"/>
  <c r="AA220" i="14" s="1"/>
  <c r="AE209" i="14"/>
  <c r="G112" i="18"/>
  <c r="AB208" i="14"/>
  <c r="G108" i="18"/>
  <c r="AE191" i="14"/>
  <c r="AB164" i="14"/>
  <c r="AD140" i="14"/>
  <c r="AE141" i="14"/>
  <c r="AA26" i="14"/>
  <c r="AA25" i="14" s="1"/>
  <c r="AD13" i="14"/>
  <c r="AD12" i="14" s="1"/>
  <c r="Z220" i="14"/>
  <c r="Z276" i="14"/>
  <c r="B361" i="14"/>
  <c r="B398" i="14"/>
  <c r="Z59" i="14"/>
  <c r="B142" i="14"/>
  <c r="Z249" i="14"/>
  <c r="Z363" i="14"/>
  <c r="Z153" i="14"/>
  <c r="B222" i="14"/>
  <c r="Z236" i="14"/>
  <c r="B166" i="14"/>
  <c r="AD404" i="14"/>
  <c r="AE404" i="14" s="1"/>
  <c r="F56" i="14"/>
  <c r="D56" i="14"/>
  <c r="C56" i="14"/>
  <c r="G229" i="18"/>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155" i="14"/>
  <c r="D328" i="14"/>
  <c r="E379" i="14"/>
  <c r="E377" i="14"/>
  <c r="E148" i="14"/>
  <c r="E113" i="14"/>
  <c r="E46" i="14"/>
  <c r="AQ383" i="17"/>
  <c r="AM344" i="17"/>
  <c r="W344" i="17"/>
  <c r="CE333" i="17"/>
  <c r="W333" i="17"/>
  <c r="BO323" i="17"/>
  <c r="BC323" i="17"/>
  <c r="K323" i="17"/>
  <c r="BC296" i="17"/>
  <c r="AM276" i="17"/>
  <c r="W276" i="17"/>
  <c r="AI269" i="17"/>
  <c r="BC255" i="17"/>
  <c r="O230" i="17"/>
  <c r="K139" i="17"/>
  <c r="BK104" i="17"/>
  <c r="S104" i="17"/>
  <c r="AI116" i="17"/>
  <c r="BO42" i="17"/>
  <c r="BO28" i="17"/>
  <c r="E321" i="14"/>
  <c r="E311" i="14"/>
  <c r="E260" i="14"/>
  <c r="E210" i="14"/>
  <c r="E170" i="14"/>
  <c r="E150" i="14"/>
  <c r="E124" i="14"/>
  <c r="E111" i="14"/>
  <c r="E98" i="14"/>
  <c r="E88" i="14"/>
  <c r="E62" i="14"/>
  <c r="AY392" i="17"/>
  <c r="BC383" i="17"/>
  <c r="AM383" i="17"/>
  <c r="W383" i="17"/>
  <c r="AA374" i="17"/>
  <c r="K374" i="17"/>
  <c r="BS352" i="17"/>
  <c r="BO344" i="17"/>
  <c r="BW333" i="17"/>
  <c r="BC306" i="17"/>
  <c r="CE296" i="17"/>
  <c r="AE269" i="17"/>
  <c r="BG230" i="17"/>
  <c r="K230" i="17"/>
  <c r="K223" i="17"/>
  <c r="BO199" i="17"/>
  <c r="S186" i="17"/>
  <c r="K174" i="17"/>
  <c r="W151" i="17"/>
  <c r="AM139" i="17"/>
  <c r="S125" i="17"/>
  <c r="BW116" i="17"/>
  <c r="CE99" i="17"/>
  <c r="BO99" i="17"/>
  <c r="BS83" i="17"/>
  <c r="BC83" i="17"/>
  <c r="AI77" i="17"/>
  <c r="BG60" i="17"/>
  <c r="AQ60" i="17"/>
  <c r="CE42" i="17"/>
  <c r="CE28" i="17"/>
  <c r="CE19" i="17"/>
  <c r="BK15" i="17"/>
  <c r="S15" i="17"/>
  <c r="K361" i="17"/>
  <c r="E248" i="14"/>
  <c r="E193" i="14"/>
  <c r="E76" i="14"/>
  <c r="E368" i="14"/>
  <c r="E357" i="14"/>
  <c r="E286" i="14"/>
  <c r="E134" i="14"/>
  <c r="E96" i="14"/>
  <c r="E37" i="14"/>
  <c r="AM374" i="17"/>
  <c r="AE333" i="17"/>
  <c r="BS315" i="17"/>
  <c r="BG269" i="17"/>
  <c r="K116" i="17"/>
  <c r="AI99" i="17"/>
  <c r="Y90" i="14"/>
  <c r="BW77" i="17"/>
  <c r="BG56" i="17"/>
  <c r="AQ56" i="17"/>
  <c r="E362" i="14"/>
  <c r="E203" i="14"/>
  <c r="E146" i="14"/>
  <c r="E66" i="14"/>
  <c r="E359" i="14"/>
  <c r="Y322" i="14"/>
  <c r="Y225" i="14"/>
  <c r="E202" i="14"/>
  <c r="E171" i="14"/>
  <c r="E163" i="14"/>
  <c r="Y149" i="14"/>
  <c r="E136" i="14"/>
  <c r="E114" i="14"/>
  <c r="E109" i="14"/>
  <c r="Y71" i="14"/>
  <c r="Y15" i="14"/>
  <c r="K392" i="17"/>
  <c r="BW296" i="17"/>
  <c r="W286" i="17"/>
  <c r="O186" i="17"/>
  <c r="K125" i="17"/>
  <c r="K56" i="17"/>
  <c r="BW42" i="17"/>
  <c r="K19" i="17"/>
  <c r="E304" i="14"/>
  <c r="E131" i="14"/>
  <c r="Y397" i="14"/>
  <c r="W394" i="14"/>
  <c r="E342" i="14"/>
  <c r="E399" i="14"/>
  <c r="E392" i="14"/>
  <c r="Y390" i="14"/>
  <c r="E381" i="14"/>
  <c r="W363" i="14"/>
  <c r="E339" i="14"/>
  <c r="E254" i="14"/>
  <c r="E251" i="14"/>
  <c r="E244" i="14"/>
  <c r="Y180" i="14"/>
  <c r="E176" i="14"/>
  <c r="Y170" i="14"/>
  <c r="E161" i="14"/>
  <c r="Y102" i="14"/>
  <c r="Y98" i="14"/>
  <c r="E24" i="14"/>
  <c r="E21" i="14"/>
  <c r="CA383" i="17"/>
  <c r="CE374" i="17"/>
  <c r="BC333" i="17"/>
  <c r="K333" i="17"/>
  <c r="Y340" i="14"/>
  <c r="BS323" i="17"/>
  <c r="BO315" i="17"/>
  <c r="BC315" i="17"/>
  <c r="BS296" i="17"/>
  <c r="AA276" i="17"/>
  <c r="O255" i="17"/>
  <c r="BS242" i="17"/>
  <c r="BO230" i="17"/>
  <c r="O215" i="17"/>
  <c r="AA186" i="17"/>
  <c r="K186" i="17"/>
  <c r="S174" i="17"/>
  <c r="W162" i="17"/>
  <c r="BW151" i="17"/>
  <c r="BK151" i="17"/>
  <c r="AE139" i="17"/>
  <c r="O99" i="17"/>
  <c r="CE83" i="17"/>
  <c r="W56" i="17"/>
  <c r="AE42" i="17"/>
  <c r="BC19" i="17"/>
  <c r="BS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S286" i="17"/>
  <c r="K269" i="17"/>
  <c r="G261" i="17"/>
  <c r="U268" i="14"/>
  <c r="C268" i="14" s="1"/>
  <c r="K255" i="17"/>
  <c r="BK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S352" i="17"/>
  <c r="G351" i="17"/>
  <c r="X362" i="14"/>
  <c r="Y362" i="14" s="1"/>
  <c r="Y321" i="14"/>
  <c r="U114" i="14"/>
  <c r="Y114" i="14" s="1"/>
  <c r="G113" i="17"/>
  <c r="G55" i="17"/>
  <c r="X53" i="14"/>
  <c r="W203" i="17"/>
  <c r="G144" i="17"/>
  <c r="X135" i="14"/>
  <c r="F135" i="14" s="1"/>
  <c r="G134" i="17"/>
  <c r="BO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I374" i="17"/>
  <c r="S374" i="17"/>
  <c r="BW361" i="17"/>
  <c r="Y308" i="14"/>
  <c r="W269" i="17"/>
  <c r="BW230" i="17"/>
  <c r="AI215" i="17"/>
  <c r="S215" i="17"/>
  <c r="Y119" i="14"/>
  <c r="G92" i="17"/>
  <c r="AM83" i="17"/>
  <c r="W83" i="17"/>
  <c r="G81" i="17"/>
  <c r="E382" i="14"/>
  <c r="E303" i="14"/>
  <c r="E194" i="14"/>
  <c r="E172" i="14"/>
  <c r="E168" i="14"/>
  <c r="E160" i="14"/>
  <c r="Y144" i="14"/>
  <c r="E123" i="14"/>
  <c r="E110" i="14"/>
  <c r="E103" i="14"/>
  <c r="Y65" i="14"/>
  <c r="E45" i="14"/>
  <c r="E31" i="14"/>
  <c r="Y30" i="14"/>
  <c r="C380" i="14"/>
  <c r="D362" i="14"/>
  <c r="D233" i="14"/>
  <c r="D231" i="14"/>
  <c r="F129" i="14"/>
  <c r="Y399" i="14"/>
  <c r="AE383" i="17"/>
  <c r="Y378" i="14"/>
  <c r="G300" i="17"/>
  <c r="BO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S56" i="17"/>
  <c r="O28" i="17"/>
  <c r="W372" i="14"/>
  <c r="E369" i="14"/>
  <c r="E330" i="14"/>
  <c r="E301" i="14"/>
  <c r="Y92" i="14"/>
  <c r="F407" i="14"/>
  <c r="E397" i="14"/>
  <c r="Y389" i="14"/>
  <c r="Y383" i="14"/>
  <c r="E348" i="14"/>
  <c r="Y331" i="14"/>
  <c r="E309" i="14"/>
  <c r="E308" i="14"/>
  <c r="E297" i="14"/>
  <c r="E291" i="14"/>
  <c r="E283" i="14"/>
  <c r="E241" i="14"/>
  <c r="E217" i="14"/>
  <c r="E198" i="14"/>
  <c r="E189" i="14"/>
  <c r="E184" i="14"/>
  <c r="Y176" i="14"/>
  <c r="E169" i="14"/>
  <c r="E157" i="14"/>
  <c r="Y150" i="14"/>
  <c r="E122" i="14"/>
  <c r="E119" i="14"/>
  <c r="E115" i="14"/>
  <c r="Y112" i="14"/>
  <c r="E89" i="14"/>
  <c r="E87" i="14"/>
  <c r="E80" i="14"/>
  <c r="E52" i="14"/>
  <c r="W39" i="14"/>
  <c r="E23" i="14"/>
  <c r="D357" i="14"/>
  <c r="D38" i="14"/>
  <c r="D36" i="14"/>
  <c r="AI344" i="17"/>
  <c r="S344" i="17"/>
  <c r="BK333" i="17"/>
  <c r="BC223" i="17"/>
  <c r="BS215" i="17"/>
  <c r="Y187" i="14"/>
  <c r="BC139" i="17"/>
  <c r="S139" i="17"/>
  <c r="BS104" i="17"/>
  <c r="O77" i="17"/>
  <c r="O56" i="17"/>
  <c r="BS28" i="17"/>
  <c r="BS19" i="17"/>
  <c r="AM19" i="17"/>
  <c r="W19" i="17"/>
  <c r="G377" i="17"/>
  <c r="BW374" i="17"/>
  <c r="BK374" i="17"/>
  <c r="AE374" i="17"/>
  <c r="O374" i="17"/>
  <c r="G364" i="17"/>
  <c r="BW352" i="17"/>
  <c r="G349" i="17"/>
  <c r="BK344" i="17"/>
  <c r="G329" i="17"/>
  <c r="BK315" i="17"/>
  <c r="BW306" i="17"/>
  <c r="G303" i="17"/>
  <c r="BO286" i="17"/>
  <c r="BO255" i="17"/>
  <c r="AA255" i="17"/>
  <c r="G252" i="17"/>
  <c r="G246" i="17"/>
  <c r="AE242" i="17"/>
  <c r="G234" i="17"/>
  <c r="AM230" i="17"/>
  <c r="CE223" i="17"/>
  <c r="AI223" i="17"/>
  <c r="S223" i="17"/>
  <c r="G211" i="17"/>
  <c r="S203" i="17"/>
  <c r="G202" i="17"/>
  <c r="BW199" i="17"/>
  <c r="AE199" i="17"/>
  <c r="BO186" i="17"/>
  <c r="BC186" i="17"/>
  <c r="Y182" i="14"/>
  <c r="G157" i="17"/>
  <c r="G149" i="17"/>
  <c r="G147" i="17"/>
  <c r="AI139" i="17"/>
  <c r="G132" i="17"/>
  <c r="BW104" i="17"/>
  <c r="G97" i="17"/>
  <c r="G95" i="17"/>
  <c r="G89" i="17"/>
  <c r="G63" i="17"/>
  <c r="CE60" i="17"/>
  <c r="BO60" i="17"/>
  <c r="W60" i="17"/>
  <c r="BW56" i="17"/>
  <c r="G50" i="17"/>
  <c r="G37" i="17"/>
  <c r="CA13" i="17"/>
  <c r="F37" i="14"/>
  <c r="D29" i="14"/>
  <c r="G288" i="17"/>
  <c r="Y273" i="14"/>
  <c r="AA242" i="17"/>
  <c r="G232" i="17"/>
  <c r="AI230" i="17"/>
  <c r="Y212" i="14"/>
  <c r="O203" i="17"/>
  <c r="G191" i="17"/>
  <c r="G181" i="17"/>
  <c r="Y160" i="14"/>
  <c r="Y130" i="14"/>
  <c r="BC104" i="17"/>
  <c r="S99" i="17"/>
  <c r="G79" i="17"/>
  <c r="BC77" i="17"/>
  <c r="G66" i="17"/>
  <c r="BC56" i="17"/>
  <c r="AM56" i="17"/>
  <c r="Y46" i="14"/>
  <c r="BS42" i="17"/>
  <c r="G26" i="17"/>
  <c r="BO19" i="17"/>
  <c r="AI19" i="17"/>
  <c r="CE15" i="17"/>
  <c r="AM13" i="17"/>
  <c r="D218" i="14"/>
  <c r="C215" i="14"/>
  <c r="C175" i="14"/>
  <c r="F162" i="14"/>
  <c r="D157" i="14"/>
  <c r="D111" i="14"/>
  <c r="C91" i="14"/>
  <c r="D35" i="14"/>
  <c r="C29" i="14"/>
  <c r="AA392" i="17"/>
  <c r="G388" i="17"/>
  <c r="G331" i="17"/>
  <c r="AI323" i="17"/>
  <c r="S323" i="17"/>
  <c r="W315" i="17"/>
  <c r="G314" i="17"/>
  <c r="Y303" i="14"/>
  <c r="G281" i="17"/>
  <c r="Y281" i="14"/>
  <c r="BC269" i="17"/>
  <c r="O269" i="17"/>
  <c r="G240" i="17"/>
  <c r="AM199" i="17"/>
  <c r="Y197" i="14"/>
  <c r="G182" i="17"/>
  <c r="G173" i="17"/>
  <c r="G165" i="17"/>
  <c r="Y161" i="14"/>
  <c r="G138" i="17"/>
  <c r="G127" i="17"/>
  <c r="G114" i="17"/>
  <c r="G108" i="17"/>
  <c r="AM104" i="17"/>
  <c r="G82" i="17"/>
  <c r="G80" i="17"/>
  <c r="G69" i="17"/>
  <c r="G67" i="17"/>
  <c r="G44" i="17"/>
  <c r="AI28" i="17"/>
  <c r="F269" i="14"/>
  <c r="F233" i="14"/>
  <c r="C218" i="14"/>
  <c r="C213" i="14"/>
  <c r="F125" i="14"/>
  <c r="D69" i="14"/>
  <c r="F43" i="14"/>
  <c r="C37" i="14"/>
  <c r="C35" i="14"/>
  <c r="BW392" i="17"/>
  <c r="BG392" i="17"/>
  <c r="AM392" i="17"/>
  <c r="AI383" i="17"/>
  <c r="G376" i="17"/>
  <c r="G365" i="17"/>
  <c r="BK361" i="17"/>
  <c r="O361" i="17"/>
  <c r="AI352" i="17"/>
  <c r="G343" i="17"/>
  <c r="Y348" i="14"/>
  <c r="Y345" i="14"/>
  <c r="AI333" i="17"/>
  <c r="BW323" i="17"/>
  <c r="G311" i="17"/>
  <c r="G304" i="17"/>
  <c r="Y304" i="14"/>
  <c r="K286" i="17"/>
  <c r="BO269" i="17"/>
  <c r="G266" i="17"/>
  <c r="G264" i="17"/>
  <c r="S255" i="17"/>
  <c r="Y252" i="14"/>
  <c r="G241" i="17"/>
  <c r="BK230" i="17"/>
  <c r="G205" i="17"/>
  <c r="BK199" i="17"/>
  <c r="AI199" i="17"/>
  <c r="BK174" i="17"/>
  <c r="G166" i="17"/>
  <c r="G153" i="17"/>
  <c r="AE151" i="17"/>
  <c r="G136" i="17"/>
  <c r="Y134" i="14"/>
  <c r="AI125" i="17"/>
  <c r="S116" i="17"/>
  <c r="CE104" i="17"/>
  <c r="G103" i="17"/>
  <c r="Y95" i="14"/>
  <c r="Y89" i="14"/>
  <c r="Y87" i="14"/>
  <c r="AE83" i="17"/>
  <c r="G70" i="17"/>
  <c r="BO56" i="17"/>
  <c r="AI56" i="17"/>
  <c r="G31" i="17"/>
  <c r="AE28" i="17"/>
  <c r="G24" i="17"/>
  <c r="G22" i="17"/>
  <c r="BK19" i="17"/>
  <c r="O19" i="17"/>
  <c r="BW315" i="17"/>
  <c r="BW203" i="17"/>
  <c r="BW139" i="17"/>
  <c r="BW83" i="17"/>
  <c r="BU12" i="17"/>
  <c r="BU397" i="17" s="1"/>
  <c r="BW13" i="17"/>
  <c r="X398" i="14"/>
  <c r="Y398" i="14" s="1"/>
  <c r="D397" i="14"/>
  <c r="F399" i="14"/>
  <c r="C397" i="14"/>
  <c r="BK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K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K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K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K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K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K99" i="17"/>
  <c r="D104" i="14"/>
  <c r="X100" i="14"/>
  <c r="F104" i="14"/>
  <c r="D102" i="14"/>
  <c r="F103" i="14"/>
  <c r="D103" i="14"/>
  <c r="G101" i="17"/>
  <c r="X93" i="14"/>
  <c r="Y93" i="14" s="1"/>
  <c r="X99" i="14"/>
  <c r="F99" i="14" s="1"/>
  <c r="F98" i="14"/>
  <c r="D96" i="14"/>
  <c r="D94" i="14"/>
  <c r="G96" i="17"/>
  <c r="C95" i="14"/>
  <c r="C96" i="14"/>
  <c r="C94" i="14"/>
  <c r="C92" i="14"/>
  <c r="G93" i="17"/>
  <c r="BK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D33" i="14"/>
  <c r="D31" i="14"/>
  <c r="G35" i="17"/>
  <c r="BK28" i="17"/>
  <c r="C33" i="14"/>
  <c r="C31" i="14"/>
  <c r="G33" i="17"/>
  <c r="U25" i="14"/>
  <c r="G30" i="17"/>
  <c r="D21" i="14"/>
  <c r="G23" i="17"/>
  <c r="U24" i="14"/>
  <c r="Y24" i="14" s="1"/>
  <c r="U21" i="14"/>
  <c r="Y21" i="14" s="1"/>
  <c r="Y18" i="14"/>
  <c r="D23" i="14"/>
  <c r="Y22" i="14"/>
  <c r="D24" i="14"/>
  <c r="D22" i="14"/>
  <c r="X19" i="14"/>
  <c r="Y19" i="14" s="1"/>
  <c r="D20" i="14"/>
  <c r="F15" i="14"/>
  <c r="V12" i="14"/>
  <c r="BK14" i="17"/>
  <c r="D15" i="14"/>
  <c r="C14" i="14"/>
  <c r="BO392" i="17"/>
  <c r="BO383" i="17"/>
  <c r="BO352" i="17"/>
  <c r="BO242" i="17"/>
  <c r="BO203" i="17"/>
  <c r="BO174" i="17"/>
  <c r="BO13" i="17"/>
  <c r="BO104" i="17"/>
  <c r="BO83" i="17"/>
  <c r="BS383" i="17"/>
  <c r="BS361" i="17"/>
  <c r="BS333" i="17"/>
  <c r="BS276" i="17"/>
  <c r="BS223" i="17"/>
  <c r="BS199" i="17"/>
  <c r="BS162" i="17"/>
  <c r="BS151" i="17"/>
  <c r="BS139" i="17"/>
  <c r="BS125" i="17"/>
  <c r="BS56" i="17"/>
  <c r="BS13" i="17"/>
  <c r="CA56" i="17"/>
  <c r="BG383" i="17"/>
  <c r="BE12" i="17"/>
  <c r="BE397" i="17" s="1"/>
  <c r="AY28" i="17"/>
  <c r="AY13" i="17"/>
  <c r="AU13" i="17"/>
  <c r="AQ242" i="17"/>
  <c r="AM361" i="17"/>
  <c r="AM315" i="17"/>
  <c r="AM215" i="17"/>
  <c r="AM116" i="17"/>
  <c r="AI392" i="17"/>
  <c r="AI315" i="17"/>
  <c r="AI242" i="17"/>
  <c r="AI203" i="17"/>
  <c r="AI174" i="17"/>
  <c r="AI151" i="17"/>
  <c r="AI104" i="17"/>
  <c r="AI83" i="17"/>
  <c r="AI13" i="17"/>
  <c r="W392" i="17"/>
  <c r="W323" i="17"/>
  <c r="W306" i="17"/>
  <c r="W296" i="17"/>
  <c r="W125" i="17"/>
  <c r="W104" i="17"/>
  <c r="W77" i="17"/>
  <c r="O315" i="17"/>
  <c r="O296" i="17"/>
  <c r="G243" i="17"/>
  <c r="O139" i="17"/>
  <c r="O116" i="17"/>
  <c r="O104" i="17"/>
  <c r="O60" i="17"/>
  <c r="O15" i="17"/>
  <c r="S383" i="17"/>
  <c r="G353" i="17"/>
  <c r="S242" i="17"/>
  <c r="G216" i="17"/>
  <c r="S199" i="17"/>
  <c r="G200" i="17"/>
  <c r="S162" i="17"/>
  <c r="S151" i="17"/>
  <c r="S77" i="17"/>
  <c r="S28" i="17"/>
  <c r="S13" i="17"/>
  <c r="S19" i="17"/>
  <c r="B233" i="14"/>
  <c r="AE344" i="17"/>
  <c r="AE323" i="17"/>
  <c r="AE315" i="17"/>
  <c r="G307" i="17"/>
  <c r="AE296" i="17"/>
  <c r="G270" i="17"/>
  <c r="AE215" i="17"/>
  <c r="AE174" i="17"/>
  <c r="AE162" i="17"/>
  <c r="G126" i="17"/>
  <c r="AE116" i="17"/>
  <c r="AE19" i="17"/>
  <c r="AE15" i="17"/>
  <c r="G395" i="17"/>
  <c r="K199" i="17"/>
  <c r="G105" i="17"/>
  <c r="G61" i="17"/>
  <c r="K13" i="17"/>
  <c r="B254" i="14"/>
  <c r="B283" i="14"/>
  <c r="B125" i="14"/>
  <c r="B90" i="14"/>
  <c r="G394" i="17"/>
  <c r="U406" i="14"/>
  <c r="Y406" i="14" s="1"/>
  <c r="CE392" i="17"/>
  <c r="CE383" i="17"/>
  <c r="G375" i="17"/>
  <c r="V363" i="14"/>
  <c r="G324" i="17"/>
  <c r="CE286" i="17"/>
  <c r="G224" i="17"/>
  <c r="Y178" i="14"/>
  <c r="CE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3" i="17"/>
  <c r="G391" i="17"/>
  <c r="V394" i="14"/>
  <c r="G384" i="17"/>
  <c r="AA383" i="17"/>
  <c r="U386" i="14"/>
  <c r="U385" i="14" s="1"/>
  <c r="AA361" i="17"/>
  <c r="G362" i="17"/>
  <c r="AA352" i="17"/>
  <c r="Y364" i="14"/>
  <c r="Y355" i="14"/>
  <c r="V343" i="14"/>
  <c r="AA333" i="17"/>
  <c r="AA323" i="17"/>
  <c r="AA315" i="17"/>
  <c r="X316" i="14"/>
  <c r="G297" i="17"/>
  <c r="Y285" i="14"/>
  <c r="U277" i="14"/>
  <c r="Y277" i="14" s="1"/>
  <c r="Y209" i="14"/>
  <c r="AA203" i="17"/>
  <c r="AA174" i="17"/>
  <c r="Y165" i="14"/>
  <c r="G163" i="17"/>
  <c r="AA151" i="17"/>
  <c r="G152" i="17"/>
  <c r="G140" i="17"/>
  <c r="G117" i="17"/>
  <c r="Y118" i="14"/>
  <c r="AA116" i="17"/>
  <c r="Y101" i="14"/>
  <c r="AA99" i="17"/>
  <c r="G84" i="17"/>
  <c r="AA83" i="17"/>
  <c r="G78" i="17"/>
  <c r="X60" i="14"/>
  <c r="Y60" i="14" s="1"/>
  <c r="AA60" i="17"/>
  <c r="G43" i="17"/>
  <c r="G29" i="17"/>
  <c r="AA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C374" i="17"/>
  <c r="U373" i="14"/>
  <c r="G345" i="17"/>
  <c r="BC344" i="17"/>
  <c r="G334" i="17"/>
  <c r="X334" i="14"/>
  <c r="Y334" i="14" s="1"/>
  <c r="V294" i="14"/>
  <c r="G287" i="17"/>
  <c r="G277" i="17"/>
  <c r="V262" i="14"/>
  <c r="G256" i="17"/>
  <c r="Y263" i="14"/>
  <c r="V249" i="14"/>
  <c r="X250" i="14"/>
  <c r="G231" i="17"/>
  <c r="BC230" i="17"/>
  <c r="X237" i="14"/>
  <c r="Y237" i="14" s="1"/>
  <c r="BC215" i="17"/>
  <c r="U221" i="14"/>
  <c r="Y221" i="14" s="1"/>
  <c r="X205" i="14"/>
  <c r="Y191" i="14"/>
  <c r="G175" i="17"/>
  <c r="U154" i="14"/>
  <c r="Y154" i="14" s="1"/>
  <c r="V153" i="14"/>
  <c r="BC116" i="17"/>
  <c r="X106" i="14"/>
  <c r="G100" i="17"/>
  <c r="U84" i="14"/>
  <c r="Y84" i="14" s="1"/>
  <c r="X78" i="14"/>
  <c r="Y78" i="14" s="1"/>
  <c r="BC60" i="17"/>
  <c r="G57" i="17"/>
  <c r="X26" i="14"/>
  <c r="Y26" i="14" s="1"/>
  <c r="G20" i="17"/>
  <c r="Y13" i="14"/>
  <c r="O129" i="14"/>
  <c r="C129" i="14" s="1"/>
  <c r="E21" i="13"/>
  <c r="O274" i="14"/>
  <c r="C274" i="14" s="1"/>
  <c r="R261" i="14"/>
  <c r="F261" i="14" s="1"/>
  <c r="R23" i="14"/>
  <c r="F23" i="14" s="1"/>
  <c r="E50" i="13"/>
  <c r="E312" i="14"/>
  <c r="E267" i="14"/>
  <c r="S264" i="14"/>
  <c r="O358" i="14"/>
  <c r="C358" i="14" s="1"/>
  <c r="O267" i="14"/>
  <c r="C267" i="14" s="1"/>
  <c r="R185" i="14"/>
  <c r="S185" i="14" s="1"/>
  <c r="D183" i="14"/>
  <c r="O48" i="14"/>
  <c r="S48" i="14" s="1"/>
  <c r="O353" i="14"/>
  <c r="C353" i="14" s="1"/>
  <c r="O148" i="14"/>
  <c r="E356" i="14"/>
  <c r="E350" i="14"/>
  <c r="S253" i="14"/>
  <c r="R139" i="14"/>
  <c r="S139" i="14" s="1"/>
  <c r="R18" i="14"/>
  <c r="S18" i="14" s="1"/>
  <c r="R113" i="14"/>
  <c r="F113" i="14" s="1"/>
  <c r="R347" i="14"/>
  <c r="R186" i="14"/>
  <c r="R180" i="14"/>
  <c r="S180" i="14" s="1"/>
  <c r="R156" i="14"/>
  <c r="F156" i="14" s="1"/>
  <c r="R28" i="14"/>
  <c r="F28" i="14" s="1"/>
  <c r="R200" i="14"/>
  <c r="F200" i="14" s="1"/>
  <c r="S396" i="14"/>
  <c r="R243" i="14"/>
  <c r="R163" i="14"/>
  <c r="F163" i="14" s="1"/>
  <c r="R160" i="14"/>
  <c r="F160" i="14" s="1"/>
  <c r="R211" i="14"/>
  <c r="F211" i="14" s="1"/>
  <c r="S370" i="14"/>
  <c r="S301" i="14"/>
  <c r="D261" i="14"/>
  <c r="E197" i="14"/>
  <c r="E73" i="14"/>
  <c r="S329" i="14"/>
  <c r="S188" i="14"/>
  <c r="E288" i="14"/>
  <c r="F241" i="14"/>
  <c r="E332" i="14"/>
  <c r="S307" i="14"/>
  <c r="E281" i="14"/>
  <c r="E361" i="14"/>
  <c r="E275" i="14"/>
  <c r="S136" i="14"/>
  <c r="O361" i="14"/>
  <c r="C361" i="14" s="1"/>
  <c r="S326" i="14"/>
  <c r="O278" i="14"/>
  <c r="S278" i="14" s="1"/>
  <c r="S256" i="14"/>
  <c r="R192" i="14"/>
  <c r="R14" i="14"/>
  <c r="F14" i="14" s="1"/>
  <c r="D238" i="14"/>
  <c r="F374" i="14"/>
  <c r="E219" i="14"/>
  <c r="E188" i="14"/>
  <c r="S328" i="14"/>
  <c r="S280" i="14"/>
  <c r="Q208" i="14"/>
  <c r="S123" i="14"/>
  <c r="S110" i="14"/>
  <c r="E285" i="14"/>
  <c r="E367" i="14"/>
  <c r="E69" i="14"/>
  <c r="S259" i="14"/>
  <c r="S199" i="14"/>
  <c r="E407" i="14"/>
  <c r="E386" i="14"/>
  <c r="S313" i="14"/>
  <c r="D225" i="14"/>
  <c r="E191" i="14"/>
  <c r="Q177" i="14"/>
  <c r="S114" i="14"/>
  <c r="S197" i="14"/>
  <c r="E390" i="14"/>
  <c r="S281" i="14"/>
  <c r="E227" i="14"/>
  <c r="S214" i="14"/>
  <c r="E154" i="14"/>
  <c r="D95" i="14"/>
  <c r="E71" i="14"/>
  <c r="E53" i="14"/>
  <c r="F48" i="13"/>
  <c r="B248" i="14"/>
  <c r="O263" i="14"/>
  <c r="S263" i="14" s="1"/>
  <c r="R112" i="14"/>
  <c r="F112" i="14" s="1"/>
  <c r="R41" i="14"/>
  <c r="S42" i="14"/>
  <c r="S297" i="14"/>
  <c r="O85" i="14"/>
  <c r="C85" i="14" s="1"/>
  <c r="E374" i="14"/>
  <c r="Q276" i="14"/>
  <c r="C370" i="14"/>
  <c r="Q284" i="14"/>
  <c r="E256" i="14"/>
  <c r="E250" i="14"/>
  <c r="E108" i="14"/>
  <c r="E130" i="14"/>
  <c r="E222" i="14"/>
  <c r="F313" i="14"/>
  <c r="C264" i="14"/>
  <c r="E179" i="14"/>
  <c r="Q164" i="14"/>
  <c r="S398" i="14"/>
  <c r="S93" i="14"/>
  <c r="S88" i="14"/>
  <c r="S62" i="14"/>
  <c r="S289" i="14"/>
  <c r="S124" i="14"/>
  <c r="D58" i="14"/>
  <c r="E402" i="14"/>
  <c r="E404" i="14"/>
  <c r="E353" i="14"/>
  <c r="S337" i="14"/>
  <c r="E319" i="14"/>
  <c r="E313" i="14"/>
  <c r="S273" i="14"/>
  <c r="E266" i="14"/>
  <c r="S257" i="14"/>
  <c r="F253" i="14"/>
  <c r="E159" i="14"/>
  <c r="E104" i="14"/>
  <c r="E61" i="14"/>
  <c r="E38" i="14"/>
  <c r="E34" i="14"/>
  <c r="Q16" i="14"/>
  <c r="Q236" i="14"/>
  <c r="E336" i="14"/>
  <c r="E328" i="14"/>
  <c r="E325" i="14"/>
  <c r="Q249" i="14"/>
  <c r="S132" i="14"/>
  <c r="E405" i="14"/>
  <c r="E289" i="14"/>
  <c r="E228" i="14"/>
  <c r="S225" i="14"/>
  <c r="E195" i="14"/>
  <c r="S142" i="14"/>
  <c r="E106" i="14"/>
  <c r="E101" i="14"/>
  <c r="F97" i="14"/>
  <c r="S66" i="14"/>
  <c r="S19" i="14"/>
  <c r="S147" i="14"/>
  <c r="B264" i="14"/>
  <c r="R386" i="14"/>
  <c r="S386" i="14" s="1"/>
  <c r="S165" i="14"/>
  <c r="S154" i="14"/>
  <c r="S405" i="14"/>
  <c r="R334" i="14"/>
  <c r="S230" i="14"/>
  <c r="O205" i="14"/>
  <c r="S205" i="14" s="1"/>
  <c r="S178" i="14"/>
  <c r="D60" i="14"/>
  <c r="B366" i="14"/>
  <c r="B56" i="14"/>
  <c r="B86" i="14"/>
  <c r="N204" i="14"/>
  <c r="O406" i="14"/>
  <c r="R402" i="14"/>
  <c r="D406" i="14"/>
  <c r="D405" i="14"/>
  <c r="D402" i="14"/>
  <c r="C405" i="14"/>
  <c r="R355" i="14"/>
  <c r="S355" i="14" s="1"/>
  <c r="S277" i="14"/>
  <c r="O221" i="14"/>
  <c r="S221" i="14" s="1"/>
  <c r="R209" i="14"/>
  <c r="S209" i="14" s="1"/>
  <c r="R106" i="14"/>
  <c r="R101" i="14"/>
  <c r="S101" i="14" s="1"/>
  <c r="S84" i="14"/>
  <c r="R17" i="14"/>
  <c r="S17" i="14" s="1"/>
  <c r="N343" i="14"/>
  <c r="N276" i="14"/>
  <c r="B278" i="14"/>
  <c r="N229" i="14"/>
  <c r="B260" i="14"/>
  <c r="B27" i="14"/>
  <c r="B37" i="14"/>
  <c r="N12" i="14"/>
  <c r="B406" i="14"/>
  <c r="B340" i="14"/>
  <c r="B215" i="14"/>
  <c r="B136" i="14"/>
  <c r="B251" i="14"/>
  <c r="B46" i="14"/>
  <c r="B28" i="14"/>
  <c r="S389" i="14"/>
  <c r="S387" i="14"/>
  <c r="S384" i="14"/>
  <c r="C376" i="14"/>
  <c r="S376" i="14"/>
  <c r="C379" i="14"/>
  <c r="D356" i="14"/>
  <c r="O348" i="14"/>
  <c r="O342" i="14"/>
  <c r="S342" i="14" s="1"/>
  <c r="O339" i="14"/>
  <c r="C339" i="14" s="1"/>
  <c r="O338" i="14"/>
  <c r="S338" i="14" s="1"/>
  <c r="O332" i="14"/>
  <c r="S332" i="14" s="1"/>
  <c r="C329" i="14"/>
  <c r="P305" i="14"/>
  <c r="S312" i="14"/>
  <c r="D307" i="14"/>
  <c r="S299" i="14"/>
  <c r="C297" i="14"/>
  <c r="O298" i="14"/>
  <c r="C298" i="14" s="1"/>
  <c r="S302" i="14"/>
  <c r="O293" i="14"/>
  <c r="O284" i="14" s="1"/>
  <c r="C283" i="14"/>
  <c r="S283" i="14"/>
  <c r="C271" i="14"/>
  <c r="S271" i="14"/>
  <c r="D246" i="14"/>
  <c r="O239" i="14"/>
  <c r="O236" i="14" s="1"/>
  <c r="C216" i="14"/>
  <c r="O212" i="14"/>
  <c r="C212" i="14" s="1"/>
  <c r="S207" i="14"/>
  <c r="S203" i="14"/>
  <c r="C199" i="14"/>
  <c r="D188" i="14"/>
  <c r="D174" i="14"/>
  <c r="S170" i="14"/>
  <c r="D163" i="14"/>
  <c r="S161" i="14"/>
  <c r="D158" i="14"/>
  <c r="O143" i="14"/>
  <c r="C143" i="14" s="1"/>
  <c r="C133" i="14"/>
  <c r="S133" i="14"/>
  <c r="C124" i="14"/>
  <c r="S120" i="14"/>
  <c r="D115" i="14"/>
  <c r="S111" i="14"/>
  <c r="O116" i="14"/>
  <c r="C116" i="14" s="1"/>
  <c r="C93" i="14"/>
  <c r="C98" i="14"/>
  <c r="S98" i="14"/>
  <c r="S73" i="14"/>
  <c r="R72" i="14"/>
  <c r="F72" i="14" s="1"/>
  <c r="C67" i="14"/>
  <c r="S67" i="14"/>
  <c r="R64" i="14"/>
  <c r="D57" i="14"/>
  <c r="O52" i="14"/>
  <c r="S52" i="14" s="1"/>
  <c r="S46" i="14"/>
  <c r="O30" i="14"/>
  <c r="S30" i="14" s="1"/>
  <c r="O22" i="14"/>
  <c r="C22" i="14" s="1"/>
  <c r="O12" i="14"/>
  <c r="C399" i="14"/>
  <c r="S399" i="14"/>
  <c r="B399" i="14"/>
  <c r="D396" i="14"/>
  <c r="O394" i="14"/>
  <c r="N394" i="14"/>
  <c r="B400" i="14"/>
  <c r="D161" i="14"/>
  <c r="P153" i="14"/>
  <c r="S362" i="14"/>
  <c r="S319" i="14"/>
  <c r="C300" i="14"/>
  <c r="S300" i="14"/>
  <c r="R382" i="14"/>
  <c r="S382" i="14" s="1"/>
  <c r="P276" i="14"/>
  <c r="C227" i="14"/>
  <c r="S227" i="14"/>
  <c r="S31" i="14"/>
  <c r="S391" i="14"/>
  <c r="F155" i="14"/>
  <c r="S155" i="14"/>
  <c r="R196" i="14"/>
  <c r="F196" i="14" s="1"/>
  <c r="C287" i="14"/>
  <c r="S272" i="14"/>
  <c r="F212" i="14"/>
  <c r="F342" i="14"/>
  <c r="F198" i="14"/>
  <c r="C330" i="14"/>
  <c r="S330" i="14"/>
  <c r="S269" i="14"/>
  <c r="C269" i="14"/>
  <c r="C187" i="14"/>
  <c r="C189" i="14"/>
  <c r="S189" i="14"/>
  <c r="C292" i="14"/>
  <c r="S275" i="14"/>
  <c r="F258" i="14"/>
  <c r="S258" i="14"/>
  <c r="S219" i="14"/>
  <c r="O198" i="14"/>
  <c r="C198" i="14" s="1"/>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R311" i="14"/>
  <c r="S311" i="14" s="1"/>
  <c r="O193" i="14"/>
  <c r="P16" i="14"/>
  <c r="S135" i="14"/>
  <c r="R201" i="14"/>
  <c r="F201" i="14" s="1"/>
  <c r="D393" i="14"/>
  <c r="D266" i="14"/>
  <c r="R102" i="14"/>
  <c r="S102" i="14" s="1"/>
  <c r="F370" i="14"/>
  <c r="P343" i="14"/>
  <c r="R237" i="14"/>
  <c r="S125" i="14"/>
  <c r="S119" i="14"/>
  <c r="F122" i="14"/>
  <c r="S122" i="14"/>
  <c r="O368" i="14"/>
  <c r="S368" i="14" s="1"/>
  <c r="R144" i="14"/>
  <c r="F144" i="14" s="1"/>
  <c r="O63" i="14"/>
  <c r="S63" i="14" s="1"/>
  <c r="B357" i="14"/>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R254" i="14"/>
  <c r="F254" i="14" s="1"/>
  <c r="F63" i="14"/>
  <c r="R169" i="14"/>
  <c r="R150" i="14"/>
  <c r="P385" i="14"/>
  <c r="B378" i="14"/>
  <c r="S369" i="14"/>
  <c r="C255" i="14"/>
  <c r="S13" i="14"/>
  <c r="O104" i="14"/>
  <c r="S104" i="14" s="1"/>
  <c r="R27" i="14"/>
  <c r="P354" i="14"/>
  <c r="B232" i="14"/>
  <c r="R78" i="14"/>
  <c r="S78" i="14" s="1"/>
  <c r="R21" i="14"/>
  <c r="N354" i="14"/>
  <c r="C296" i="14"/>
  <c r="S393" i="14"/>
  <c r="D389" i="14"/>
  <c r="N363" i="14"/>
  <c r="B350" i="14"/>
  <c r="F339" i="14"/>
  <c r="S266" i="14"/>
  <c r="B225" i="14"/>
  <c r="S176" i="14"/>
  <c r="F176" i="14"/>
  <c r="N153" i="14"/>
  <c r="S151" i="14"/>
  <c r="S146" i="14"/>
  <c r="S128" i="14"/>
  <c r="F92" i="14"/>
  <c r="S92" i="14"/>
  <c r="F42" i="14"/>
  <c r="R351" i="14"/>
  <c r="R344" i="14"/>
  <c r="S344" i="14" s="1"/>
  <c r="R255" i="14"/>
  <c r="F255" i="14" s="1"/>
  <c r="S97" i="14"/>
  <c r="O45" i="14"/>
  <c r="O49" i="14"/>
  <c r="C49" i="14" s="1"/>
  <c r="R47" i="14"/>
  <c r="F47" i="14" s="1"/>
  <c r="S325" i="14"/>
  <c r="S322" i="14"/>
  <c r="D274" i="14"/>
  <c r="F268" i="14"/>
  <c r="S260" i="14"/>
  <c r="B207" i="14"/>
  <c r="S182" i="14"/>
  <c r="D168" i="14"/>
  <c r="F120" i="14"/>
  <c r="S43" i="14"/>
  <c r="P39" i="14"/>
  <c r="B22" i="14"/>
  <c r="O191" i="14"/>
  <c r="S191" i="14" s="1"/>
  <c r="R187" i="14"/>
  <c r="F187" i="14" s="1"/>
  <c r="F381" i="14"/>
  <c r="B379" i="14"/>
  <c r="B367" i="14"/>
  <c r="P333" i="14"/>
  <c r="B266" i="14"/>
  <c r="R262" i="14"/>
  <c r="S250" i="14"/>
  <c r="S247" i="14"/>
  <c r="B243" i="14"/>
  <c r="P236" i="14"/>
  <c r="B234" i="14"/>
  <c r="S216" i="14"/>
  <c r="F167" i="14"/>
  <c r="S166" i="14"/>
  <c r="D137" i="14"/>
  <c r="N117" i="14"/>
  <c r="C15" i="14"/>
  <c r="S15" i="14"/>
  <c r="B230" i="14"/>
  <c r="B60" i="14"/>
  <c r="O195" i="14"/>
  <c r="C195" i="14" s="1"/>
  <c r="C233" i="14"/>
  <c r="F232" i="14"/>
  <c r="B231" i="14"/>
  <c r="C155" i="14"/>
  <c r="S127" i="14"/>
  <c r="S103" i="14"/>
  <c r="P100" i="14"/>
  <c r="S90" i="14"/>
  <c r="F90" i="14"/>
  <c r="S65" i="14"/>
  <c r="C65" i="14"/>
  <c r="S40" i="14"/>
  <c r="R20" i="14"/>
  <c r="O32" i="14"/>
  <c r="C32" i="14" s="1"/>
  <c r="O24" i="14"/>
  <c r="S89" i="14"/>
  <c r="D79" i="14"/>
  <c r="D41" i="14"/>
  <c r="D37" i="14"/>
  <c r="D28" i="14"/>
  <c r="B24" i="14"/>
  <c r="B285" i="14"/>
  <c r="C42" i="14"/>
  <c r="C36" i="14"/>
  <c r="F29" i="14"/>
  <c r="D334" i="14"/>
  <c r="B281" i="14"/>
  <c r="C103" i="14"/>
  <c r="D85" i="14"/>
  <c r="C76" i="14"/>
  <c r="B53" i="14"/>
  <c r="D47" i="14"/>
  <c r="O55" i="14"/>
  <c r="O54" i="14" s="1"/>
  <c r="K284" i="14"/>
  <c r="K105" i="14"/>
  <c r="I394" i="14"/>
  <c r="K190" i="14"/>
  <c r="K249" i="14"/>
  <c r="K100" i="14"/>
  <c r="L25" i="14"/>
  <c r="E9" i="13"/>
  <c r="F281" i="14"/>
  <c r="E209" i="14"/>
  <c r="J101" i="15"/>
  <c r="H284" i="14"/>
  <c r="I55" i="14"/>
  <c r="G58" i="15"/>
  <c r="G35" i="15"/>
  <c r="I250" i="14"/>
  <c r="I249" i="14" s="1"/>
  <c r="B404" i="14"/>
  <c r="I338" i="14"/>
  <c r="E316" i="14"/>
  <c r="E230" i="14"/>
  <c r="D338" i="14"/>
  <c r="G83" i="15"/>
  <c r="G74" i="15"/>
  <c r="G61" i="15"/>
  <c r="K333" i="14"/>
  <c r="J209" i="14"/>
  <c r="J208" i="14" s="1"/>
  <c r="J141" i="14"/>
  <c r="J140" i="14" s="1"/>
  <c r="G65" i="15"/>
  <c r="G57" i="15"/>
  <c r="O13" i="15"/>
  <c r="D281" i="14"/>
  <c r="G14" i="15"/>
  <c r="E406" i="14"/>
  <c r="C396" i="14"/>
  <c r="E40" i="14"/>
  <c r="P10" i="15"/>
  <c r="O73" i="15"/>
  <c r="I285" i="14"/>
  <c r="I284" i="14" s="1"/>
  <c r="O62" i="15"/>
  <c r="O52" i="15"/>
  <c r="S40" i="15"/>
  <c r="J84" i="14"/>
  <c r="J83" i="14" s="1"/>
  <c r="I25" i="14"/>
  <c r="K385" i="14"/>
  <c r="K153" i="14"/>
  <c r="I59" i="14"/>
  <c r="H394" i="14"/>
  <c r="K394" i="14"/>
  <c r="E344" i="14"/>
  <c r="E78" i="14"/>
  <c r="M402" i="14"/>
  <c r="J59" i="14"/>
  <c r="G98" i="15"/>
  <c r="L405" i="14"/>
  <c r="M405" i="14" s="1"/>
  <c r="H204" i="14"/>
  <c r="B205" i="14"/>
  <c r="H333" i="14"/>
  <c r="M395" i="14"/>
  <c r="G89" i="15"/>
  <c r="G87" i="15"/>
  <c r="S84" i="15"/>
  <c r="G85" i="15"/>
  <c r="G81" i="15"/>
  <c r="S80" i="15"/>
  <c r="G70" i="15"/>
  <c r="G68" i="15"/>
  <c r="L277" i="14"/>
  <c r="L276" i="14" s="1"/>
  <c r="M276" i="14" s="1"/>
  <c r="G49" i="15"/>
  <c r="G51" i="15"/>
  <c r="G47" i="15"/>
  <c r="S42" i="15"/>
  <c r="I154" i="14"/>
  <c r="I153" i="14" s="1"/>
  <c r="G41" i="15"/>
  <c r="I118" i="14"/>
  <c r="C118" i="14" s="1"/>
  <c r="G37" i="15"/>
  <c r="G33" i="15"/>
  <c r="M60" i="14"/>
  <c r="G22" i="15"/>
  <c r="G19" i="15"/>
  <c r="S16" i="15"/>
  <c r="H294" i="14"/>
  <c r="B295" i="14"/>
  <c r="H276" i="14"/>
  <c r="B250" i="14"/>
  <c r="H249" i="14"/>
  <c r="B26" i="14"/>
  <c r="B344" i="14"/>
  <c r="B154" i="14"/>
  <c r="B221" i="14"/>
  <c r="B405" i="14"/>
  <c r="L406" i="14"/>
  <c r="M406" i="14" s="1"/>
  <c r="L394" i="14"/>
  <c r="O88" i="15"/>
  <c r="J386" i="14"/>
  <c r="J385" i="14" s="1"/>
  <c r="J333" i="14"/>
  <c r="J316" i="14"/>
  <c r="J315" i="14" s="1"/>
  <c r="J295" i="14"/>
  <c r="J294" i="14" s="1"/>
  <c r="J263" i="14"/>
  <c r="G59" i="15"/>
  <c r="L230" i="14"/>
  <c r="L229" i="14" s="1"/>
  <c r="G55" i="15"/>
  <c r="G53" i="15"/>
  <c r="L209" i="14"/>
  <c r="L208" i="14" s="1"/>
  <c r="G45" i="15"/>
  <c r="O40" i="15"/>
  <c r="I141" i="14"/>
  <c r="I140" i="14" s="1"/>
  <c r="G39" i="15"/>
  <c r="O38" i="15"/>
  <c r="O36" i="15"/>
  <c r="J106" i="14"/>
  <c r="J105" i="14" s="1"/>
  <c r="G31" i="15"/>
  <c r="L84" i="14"/>
  <c r="F84" i="14" s="1"/>
  <c r="O28" i="15"/>
  <c r="I78" i="14"/>
  <c r="C78" i="14" s="1"/>
  <c r="C60" i="14"/>
  <c r="L59" i="14"/>
  <c r="G26" i="15"/>
  <c r="B390" i="14"/>
  <c r="T385" i="14"/>
  <c r="L333" i="14"/>
  <c r="M334" i="14"/>
  <c r="F329" i="14"/>
  <c r="Y329" i="14"/>
  <c r="AD324" i="14"/>
  <c r="AE325" i="14"/>
  <c r="C318" i="14"/>
  <c r="E295" i="14"/>
  <c r="K294" i="14"/>
  <c r="D399" i="14"/>
  <c r="S379" i="14"/>
  <c r="F379" i="14"/>
  <c r="S357" i="14"/>
  <c r="Y295" i="14"/>
  <c r="U294" i="14"/>
  <c r="B141" i="14"/>
  <c r="H140" i="14"/>
  <c r="C407" i="14"/>
  <c r="C400" i="14"/>
  <c r="AB394" i="14"/>
  <c r="Y395" i="14"/>
  <c r="U394" i="14"/>
  <c r="V385" i="14"/>
  <c r="N385" i="14"/>
  <c r="B387" i="14"/>
  <c r="W385" i="14"/>
  <c r="Q385" i="14"/>
  <c r="D380" i="14"/>
  <c r="AB262" i="14"/>
  <c r="AC372" i="14"/>
  <c r="D398" i="14"/>
  <c r="P394" i="14"/>
  <c r="S397" i="14"/>
  <c r="F397" i="14"/>
  <c r="Z372" i="14"/>
  <c r="Q372" i="14"/>
  <c r="K354" i="14"/>
  <c r="E355" i="14"/>
  <c r="S285" i="14"/>
  <c r="R284" i="14"/>
  <c r="S400" i="14"/>
  <c r="T394" i="14"/>
  <c r="R394" i="14"/>
  <c r="F395" i="14"/>
  <c r="S395" i="14"/>
  <c r="J394" i="14"/>
  <c r="D395" i="14"/>
  <c r="P372" i="14"/>
  <c r="AA363" i="14"/>
  <c r="T363" i="14"/>
  <c r="B364" i="14"/>
  <c r="B334" i="14"/>
  <c r="W305" i="14"/>
  <c r="Q294" i="14"/>
  <c r="C286" i="14"/>
  <c r="AA394" i="14"/>
  <c r="Q394" i="14"/>
  <c r="E388" i="14"/>
  <c r="E384" i="14"/>
  <c r="S341" i="14"/>
  <c r="E310" i="14"/>
  <c r="AC305" i="14"/>
  <c r="C402" i="14"/>
  <c r="C398" i="14"/>
  <c r="E360" i="14"/>
  <c r="AA354" i="14"/>
  <c r="Y344" i="14"/>
  <c r="L324" i="14"/>
  <c r="F325" i="14"/>
  <c r="Q315" i="14"/>
  <c r="E320" i="14"/>
  <c r="E318" i="14"/>
  <c r="S306" i="14"/>
  <c r="F303" i="14"/>
  <c r="S303" i="14"/>
  <c r="B268" i="14"/>
  <c r="N262" i="14"/>
  <c r="Y402" i="14"/>
  <c r="Y404"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6" i="15"/>
  <c r="I178" i="14"/>
  <c r="J178" i="14"/>
  <c r="E396" i="14"/>
  <c r="B395" i="14"/>
  <c r="D388" i="14"/>
  <c r="B380" i="14"/>
  <c r="S375" i="14"/>
  <c r="B374" i="14"/>
  <c r="E373" i="14"/>
  <c r="AC363" i="14"/>
  <c r="U363"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71" i="15"/>
  <c r="H117" i="14"/>
  <c r="B118" i="14"/>
  <c r="S11" i="15"/>
  <c r="R229" i="14"/>
  <c r="S167" i="14"/>
  <c r="C167" i="14"/>
  <c r="V11" i="14"/>
  <c r="N11" i="14"/>
  <c r="O84" i="15"/>
  <c r="R53" i="14"/>
  <c r="P10" i="14"/>
  <c r="P12" i="14"/>
  <c r="AD308" i="14"/>
  <c r="Y379" i="14"/>
  <c r="F368" i="14"/>
  <c r="B351" i="14"/>
  <c r="Q305" i="14"/>
  <c r="T294" i="14"/>
  <c r="W284" i="14"/>
  <c r="Z262" i="14"/>
  <c r="F251" i="14"/>
  <c r="Z208" i="14"/>
  <c r="K83" i="14"/>
  <c r="E84" i="14"/>
  <c r="Z12" i="14"/>
  <c r="G13" i="15"/>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C79" i="14"/>
  <c r="S79" i="14"/>
  <c r="T59" i="14"/>
  <c r="W54" i="14"/>
  <c r="B57" i="14"/>
  <c r="N54" i="14"/>
  <c r="D45" i="14"/>
  <c r="S34" i="14"/>
  <c r="O48" i="15"/>
  <c r="I191" i="14"/>
  <c r="H78" i="14"/>
  <c r="H12" i="14"/>
  <c r="B13" i="14"/>
  <c r="O251" i="14"/>
  <c r="C251" i="14" s="1"/>
  <c r="F384" i="14"/>
  <c r="S367" i="14"/>
  <c r="C357" i="14"/>
  <c r="T333" i="14"/>
  <c r="C307" i="14"/>
  <c r="Y307" i="14"/>
  <c r="C288" i="14"/>
  <c r="S288" i="14"/>
  <c r="C259" i="14"/>
  <c r="E252" i="14"/>
  <c r="T249" i="14"/>
  <c r="Q229" i="14"/>
  <c r="AA126" i="14"/>
  <c r="AE127" i="14"/>
  <c r="AB83" i="14"/>
  <c r="C64" i="14"/>
  <c r="G90" i="15"/>
  <c r="O90" i="15"/>
  <c r="N164" i="14"/>
  <c r="Y405"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9" i="15"/>
  <c r="O54" i="15"/>
  <c r="L205" i="14"/>
  <c r="G50" i="15"/>
  <c r="I165" i="14"/>
  <c r="J165" i="14"/>
  <c r="L141" i="14"/>
  <c r="G40" i="15"/>
  <c r="R314" i="14"/>
  <c r="C130" i="14"/>
  <c r="S130" i="14"/>
  <c r="E26" i="14"/>
  <c r="K25" i="14"/>
  <c r="AA188" i="14"/>
  <c r="F396" i="14"/>
  <c r="S390" i="14"/>
  <c r="S356" i="14"/>
  <c r="B338" i="14"/>
  <c r="AB333" i="14"/>
  <c r="H315" i="14"/>
  <c r="B316" i="14"/>
  <c r="F264" i="14"/>
  <c r="F224" i="14"/>
  <c r="S224" i="14"/>
  <c r="AC220" i="14"/>
  <c r="P208" i="14"/>
  <c r="C186" i="14"/>
  <c r="P140" i="14"/>
  <c r="T83" i="14"/>
  <c r="R54" i="14"/>
  <c r="S56" i="14"/>
  <c r="E14" i="14"/>
  <c r="Q11" i="14"/>
  <c r="G316" i="17"/>
  <c r="U325" i="14"/>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G321" i="14" s="1"/>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8" i="15"/>
  <c r="O34" i="15"/>
  <c r="H39" i="14"/>
  <c r="B40" i="14"/>
  <c r="D314" i="14"/>
  <c r="E243" i="14"/>
  <c r="E234" i="14"/>
  <c r="E231" i="14"/>
  <c r="F225" i="14"/>
  <c r="Y223" i="14"/>
  <c r="X220" i="14"/>
  <c r="C223" i="14"/>
  <c r="F206" i="14"/>
  <c r="S206" i="14"/>
  <c r="E196" i="14"/>
  <c r="U190" i="14"/>
  <c r="B179" i="14"/>
  <c r="Z177" i="14"/>
  <c r="E158" i="14"/>
  <c r="E156" i="14"/>
  <c r="Y131" i="14"/>
  <c r="C131" i="14"/>
  <c r="Y127" i="14"/>
  <c r="P126" i="14"/>
  <c r="S115" i="14"/>
  <c r="F115" i="14"/>
  <c r="F95" i="14"/>
  <c r="Y86" i="14"/>
  <c r="S81" i="14"/>
  <c r="E74" i="14"/>
  <c r="C71" i="14"/>
  <c r="S71" i="14"/>
  <c r="AD54" i="14"/>
  <c r="N39" i="14"/>
  <c r="B35" i="14"/>
  <c r="F24" i="14"/>
  <c r="C20" i="14"/>
  <c r="Y20" i="14"/>
  <c r="D14" i="14"/>
  <c r="P11" i="14"/>
  <c r="AA12" i="14"/>
  <c r="I306" i="14"/>
  <c r="J306" i="14"/>
  <c r="I101" i="14"/>
  <c r="R74" i="14"/>
  <c r="BC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D213" i="14"/>
  <c r="B187" i="14"/>
  <c r="K15" i="17"/>
  <c r="J12" i="17"/>
  <c r="J397" i="17" s="1"/>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E63" i="14"/>
  <c r="Q59" i="14"/>
  <c r="AD59" i="14"/>
  <c r="AE60" i="14"/>
  <c r="K59" i="14"/>
  <c r="E60" i="14"/>
  <c r="Q54" i="14"/>
  <c r="E55" i="14"/>
  <c r="F52" i="14"/>
  <c r="F30" i="14"/>
  <c r="P25" i="14"/>
  <c r="AB16" i="14"/>
  <c r="D18" i="14"/>
  <c r="N10" i="14"/>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L101" i="14"/>
  <c r="R10" i="15"/>
  <c r="R101" i="15" s="1"/>
  <c r="N10" i="15"/>
  <c r="J17" i="14"/>
  <c r="R173" i="14"/>
  <c r="B163"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S82" i="15"/>
  <c r="G77" i="15"/>
  <c r="O60" i="15"/>
  <c r="J230" i="14"/>
  <c r="I221" i="14"/>
  <c r="J221" i="14"/>
  <c r="I106" i="14"/>
  <c r="S30" i="15"/>
  <c r="Q10" i="15"/>
  <c r="Q101" i="15" s="1"/>
  <c r="CE230" i="17"/>
  <c r="CD12" i="17"/>
  <c r="CD397" i="17" s="1"/>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5" i="15"/>
  <c r="H100" i="14"/>
  <c r="B101" i="14"/>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B81" i="14"/>
  <c r="B61" i="14"/>
  <c r="H59" i="14"/>
  <c r="F57" i="14"/>
  <c r="S57" i="14"/>
  <c r="B49" i="14"/>
  <c r="B47" i="14"/>
  <c r="B43" i="14"/>
  <c r="AC39" i="14"/>
  <c r="Q25" i="14"/>
  <c r="E29" i="14"/>
  <c r="Z25" i="14"/>
  <c r="D19" i="14"/>
  <c r="V16" i="14"/>
  <c r="B14" i="14"/>
  <c r="AB12" i="14"/>
  <c r="O42" i="15"/>
  <c r="AQ392" i="17"/>
  <c r="AM333" i="17"/>
  <c r="B191" i="14"/>
  <c r="E141" i="14"/>
  <c r="B106" i="14"/>
  <c r="E48" i="14"/>
  <c r="B33" i="14"/>
  <c r="Y28" i="14"/>
  <c r="H355" i="14"/>
  <c r="O44" i="15"/>
  <c r="O21" i="15"/>
  <c r="H17" i="14"/>
  <c r="C43" i="14"/>
  <c r="F35" i="14"/>
  <c r="AD25" i="14"/>
  <c r="C19" i="14"/>
  <c r="G91" i="15"/>
  <c r="G76" i="15"/>
  <c r="K11" i="14"/>
  <c r="E47" i="14"/>
  <c r="Y27" i="14"/>
  <c r="Y23" i="14"/>
  <c r="W16" i="14"/>
  <c r="G73" i="15"/>
  <c r="O67" i="15"/>
  <c r="Z39" i="14"/>
  <c r="D32" i="14"/>
  <c r="C27" i="14"/>
  <c r="C23" i="14"/>
  <c r="U12" i="14"/>
  <c r="J127" i="14"/>
  <c r="G17" i="15"/>
  <c r="I17" i="14"/>
  <c r="M10" i="15"/>
  <c r="M101" i="15" s="1"/>
  <c r="D93" i="13"/>
  <c r="Y12" i="17"/>
  <c r="Y397" i="17" s="1"/>
  <c r="AA15" i="17"/>
  <c r="O18" i="15"/>
  <c r="O16" i="15"/>
  <c r="O404" i="14"/>
  <c r="C404" i="14" s="1"/>
  <c r="P404" i="14"/>
  <c r="D404" i="14" s="1"/>
  <c r="D20" i="13"/>
  <c r="BW383" i="17"/>
  <c r="O392" i="17"/>
  <c r="AA125" i="17"/>
  <c r="AM99" i="17"/>
  <c r="D33" i="13"/>
  <c r="F23" i="13"/>
  <c r="W215" i="17"/>
  <c r="O11" i="15"/>
  <c r="D25" i="13"/>
  <c r="I12" i="17"/>
  <c r="I397" i="17" s="1"/>
  <c r="D19" i="13"/>
  <c r="D32" i="13"/>
  <c r="K306" i="17"/>
  <c r="S13" i="15"/>
  <c r="D34" i="13"/>
  <c r="W139" i="17"/>
  <c r="W13" i="17"/>
  <c r="E32" i="13"/>
  <c r="D18" i="13"/>
  <c r="K383" i="17"/>
  <c r="AI361" i="17"/>
  <c r="AQ315" i="17"/>
  <c r="K315" i="17"/>
  <c r="O242" i="17"/>
  <c r="K151" i="17"/>
  <c r="BO374" i="17"/>
  <c r="AE361" i="17"/>
  <c r="AM352" i="17"/>
  <c r="AM60" i="17"/>
  <c r="AK12" i="17"/>
  <c r="AK397" i="17" s="1"/>
  <c r="K242" i="17"/>
  <c r="O223" i="17"/>
  <c r="O199" i="17"/>
  <c r="AS12" i="17"/>
  <c r="AS397" i="17" s="1"/>
  <c r="T403" i="14"/>
  <c r="BO361" i="17"/>
  <c r="G292" i="17"/>
  <c r="AE392" i="17"/>
  <c r="W361" i="17"/>
  <c r="S315" i="17"/>
  <c r="G302" i="17"/>
  <c r="BS255" i="17"/>
  <c r="BC242" i="17"/>
  <c r="W242" i="17"/>
  <c r="BK139" i="17"/>
  <c r="AM77" i="17"/>
  <c r="AU392" i="17"/>
  <c r="O352" i="17"/>
  <c r="K344" i="17"/>
  <c r="BK276" i="17"/>
  <c r="O276" i="17"/>
  <c r="AE223" i="17"/>
  <c r="G204" i="17"/>
  <c r="K203" i="17"/>
  <c r="CE174" i="17"/>
  <c r="BK42" i="17"/>
  <c r="BJ12" i="17"/>
  <c r="BJ397" i="17" s="1"/>
  <c r="AA19" i="17"/>
  <c r="Z12" i="17"/>
  <c r="Z397" i="17" s="1"/>
  <c r="D91" i="13"/>
  <c r="AH12" i="17"/>
  <c r="AH397" i="17" s="1"/>
  <c r="AI15" i="17"/>
  <c r="G386" i="17"/>
  <c r="G338" i="17"/>
  <c r="K162" i="17"/>
  <c r="W374" i="17"/>
  <c r="BC361" i="17"/>
  <c r="AE352" i="17"/>
  <c r="BS344" i="17"/>
  <c r="AA344" i="17"/>
  <c r="G341" i="17"/>
  <c r="CE276" i="17"/>
  <c r="BW269" i="17"/>
  <c r="BO215" i="17"/>
  <c r="AM125" i="17"/>
  <c r="AE104" i="17"/>
  <c r="S83" i="17"/>
  <c r="BK242" i="17"/>
  <c r="CE186" i="17"/>
  <c r="O174" i="17"/>
  <c r="BO162" i="17"/>
  <c r="AM162" i="17"/>
  <c r="BC151" i="17"/>
  <c r="CE139" i="17"/>
  <c r="BC125" i="17"/>
  <c r="AL12" i="17"/>
  <c r="AL397" i="17" s="1"/>
  <c r="AE60" i="17"/>
  <c r="S42" i="17"/>
  <c r="R12" i="17"/>
  <c r="R397" i="17" s="1"/>
  <c r="BV12" i="17"/>
  <c r="O323" i="17"/>
  <c r="O306" i="17"/>
  <c r="AM174" i="17"/>
  <c r="BC162" i="17"/>
  <c r="AM151" i="17"/>
  <c r="O125" i="17"/>
  <c r="K99" i="17"/>
  <c r="AG12" i="17"/>
  <c r="AG397" i="17" s="1"/>
  <c r="D83" i="13"/>
  <c r="AC10" i="18"/>
  <c r="D102" i="13"/>
  <c r="G187" i="17"/>
  <c r="AT12" i="17"/>
  <c r="AT397" i="17" s="1"/>
  <c r="G94" i="17"/>
  <c r="O83" i="17"/>
  <c r="G77" i="17"/>
  <c r="K77" i="17"/>
  <c r="D92" i="13"/>
  <c r="G47" i="17"/>
  <c r="AP12" i="17"/>
  <c r="AP397" i="17" s="1"/>
  <c r="BK223" i="17"/>
  <c r="BS174" i="17"/>
  <c r="O162" i="17"/>
  <c r="O151" i="17"/>
  <c r="AE125" i="17"/>
  <c r="W116" i="17"/>
  <c r="BY12" i="17"/>
  <c r="BY397" i="17" s="1"/>
  <c r="K28" i="17"/>
  <c r="G25" i="17"/>
  <c r="BQ12" i="17"/>
  <c r="BQ397" i="17" s="1"/>
  <c r="AO12" i="17"/>
  <c r="AO397" i="17" s="1"/>
  <c r="W162" i="18"/>
  <c r="AI42" i="17"/>
  <c r="G36" i="17"/>
  <c r="BB12" i="17"/>
  <c r="Q12" i="17"/>
  <c r="Q397" i="17" s="1"/>
  <c r="AU132" i="18"/>
  <c r="AU69" i="18"/>
  <c r="CT10" i="18"/>
  <c r="D104" i="13"/>
  <c r="CC12" i="17"/>
  <c r="CC397" i="17" s="1"/>
  <c r="D85" i="13"/>
  <c r="D97" i="13"/>
  <c r="BN12" i="17"/>
  <c r="BN397" i="17" s="1"/>
  <c r="BO15" i="17"/>
  <c r="AX12" i="17"/>
  <c r="AX397" i="17" s="1"/>
  <c r="D87" i="13"/>
  <c r="BK125" i="17"/>
  <c r="K83" i="17"/>
  <c r="K42" i="17"/>
  <c r="G21" i="17"/>
  <c r="BW15" i="17"/>
  <c r="BM12" i="17"/>
  <c r="BM397" i="17" s="1"/>
  <c r="BF12" i="17"/>
  <c r="BF397" i="17" s="1"/>
  <c r="AW12" i="17"/>
  <c r="AW397" i="17" s="1"/>
  <c r="AC12" i="17"/>
  <c r="AC397" i="17" s="1"/>
  <c r="BC13" i="17"/>
  <c r="AQ13" i="17"/>
  <c r="DB10" i="18"/>
  <c r="DB4" i="18" s="1"/>
  <c r="BZ10" i="18"/>
  <c r="D96" i="13"/>
  <c r="D90" i="13"/>
  <c r="D88" i="13"/>
  <c r="D86" i="13"/>
  <c r="D84" i="13"/>
  <c r="D82" i="13"/>
  <c r="D80" i="13"/>
  <c r="CE13" i="17"/>
  <c r="AA13" i="17"/>
  <c r="N12" i="17"/>
  <c r="N397" i="17" s="1"/>
  <c r="BN10" i="18"/>
  <c r="BR12" i="17"/>
  <c r="BR397" i="17" s="1"/>
  <c r="BC15" i="17"/>
  <c r="BG13" i="17"/>
  <c r="AE199" i="18"/>
  <c r="AA185" i="18"/>
  <c r="O87" i="18"/>
  <c r="BZ12" i="17"/>
  <c r="BI12" i="17"/>
  <c r="BI397" i="17" s="1"/>
  <c r="AD12" i="17"/>
  <c r="AD397" i="17" s="1"/>
  <c r="V12" i="17"/>
  <c r="V397" i="17" s="1"/>
  <c r="BG230" i="18"/>
  <c r="BY10" i="18"/>
  <c r="D94" i="13"/>
  <c r="BA12" i="17"/>
  <c r="U12" i="17"/>
  <c r="U397" i="17" s="1"/>
  <c r="M12" i="17"/>
  <c r="M397" i="17" s="1"/>
  <c r="Z403" i="14"/>
  <c r="W144" i="18"/>
  <c r="O104" i="18"/>
  <c r="AD10" i="18"/>
  <c r="AA230" i="18"/>
  <c r="G200" i="18"/>
  <c r="M10" i="18"/>
  <c r="G173" i="18"/>
  <c r="O144" i="18"/>
  <c r="S111" i="18"/>
  <c r="AT10" i="18"/>
  <c r="D100" i="13"/>
  <c r="CP10" i="18"/>
  <c r="BM10" i="18"/>
  <c r="BQ10" i="18"/>
  <c r="BB10" i="18"/>
  <c r="AC403" i="14"/>
  <c r="E403" i="14" s="1"/>
  <c r="S230" i="18"/>
  <c r="BK188" i="18"/>
  <c r="G182" i="18"/>
  <c r="BK158" i="18"/>
  <c r="AU162" i="18"/>
  <c r="O47" i="18"/>
  <c r="AS10" i="18"/>
  <c r="CS10" i="18"/>
  <c r="J10" i="18"/>
  <c r="N10" i="18"/>
  <c r="CL10" i="18"/>
  <c r="BI10" i="18"/>
  <c r="I10" i="18"/>
  <c r="V10" i="18"/>
  <c r="G163" i="18"/>
  <c r="CU158" i="18"/>
  <c r="BK144" i="18"/>
  <c r="S64" i="18"/>
  <c r="U10" i="18"/>
  <c r="BA10" i="18"/>
  <c r="CO10" i="18"/>
  <c r="CH10" i="18"/>
  <c r="K104" i="18"/>
  <c r="CG10" i="18"/>
  <c r="BR10" i="18"/>
  <c r="Z10" i="18"/>
  <c r="R10" i="18"/>
  <c r="Y10" i="18"/>
  <c r="Q10" i="18"/>
  <c r="BK75" i="18"/>
  <c r="AU59" i="18"/>
  <c r="W24" i="18"/>
  <c r="BK16" i="18"/>
  <c r="BK13" i="18"/>
  <c r="BJ10" i="18"/>
  <c r="D103" i="13"/>
  <c r="D101" i="13"/>
  <c r="K11" i="18"/>
  <c r="C10" i="18" l="1"/>
  <c r="F10" i="18"/>
  <c r="D10" i="18"/>
  <c r="DA4" i="18"/>
  <c r="E111" i="13"/>
  <c r="CI10" i="18"/>
  <c r="X294" i="14"/>
  <c r="Y294" i="14" s="1"/>
  <c r="D285" i="14"/>
  <c r="J284" i="14"/>
  <c r="DA235" i="18"/>
  <c r="D78" i="14"/>
  <c r="N101" i="15"/>
  <c r="CY235" i="18"/>
  <c r="H122" i="13"/>
  <c r="I122" i="13" s="1"/>
  <c r="F122" i="13"/>
  <c r="Q235" i="18"/>
  <c r="F101" i="13" s="1"/>
  <c r="CL235" i="18"/>
  <c r="H119" i="13" s="1"/>
  <c r="BB235" i="18"/>
  <c r="AD235" i="18"/>
  <c r="Y235" i="18"/>
  <c r="E103" i="13" s="1"/>
  <c r="BZ235" i="18"/>
  <c r="BY235" i="18"/>
  <c r="F116" i="13" s="1"/>
  <c r="BN235" i="18"/>
  <c r="H113" i="13" s="1"/>
  <c r="DB235" i="18"/>
  <c r="CK235" i="18"/>
  <c r="F119" i="13" s="1"/>
  <c r="AO235" i="18"/>
  <c r="F107" i="13" s="1"/>
  <c r="AP235" i="18"/>
  <c r="BJ235" i="18"/>
  <c r="Z235" i="18"/>
  <c r="N235" i="18"/>
  <c r="R235" i="18"/>
  <c r="J235" i="18"/>
  <c r="I235" i="18"/>
  <c r="BQ235" i="18"/>
  <c r="CO235" i="18"/>
  <c r="E120" i="13" s="1"/>
  <c r="BM235" i="18"/>
  <c r="BA235" i="18"/>
  <c r="F110" i="13" s="1"/>
  <c r="V235" i="18"/>
  <c r="CS235" i="18"/>
  <c r="E121" i="13" s="1"/>
  <c r="CP235" i="18"/>
  <c r="M235" i="18"/>
  <c r="E100" i="13" s="1"/>
  <c r="AC235" i="18"/>
  <c r="E104" i="13" s="1"/>
  <c r="BR235" i="18"/>
  <c r="U235" i="18"/>
  <c r="E102" i="13" s="1"/>
  <c r="AS235" i="18"/>
  <c r="F108" i="13" s="1"/>
  <c r="CT235" i="18"/>
  <c r="BI235" i="18"/>
  <c r="F112" i="13" s="1"/>
  <c r="AT235" i="18"/>
  <c r="G72" i="14"/>
  <c r="Y258" i="14"/>
  <c r="B403" i="14"/>
  <c r="B12" i="17"/>
  <c r="S402" i="14"/>
  <c r="R401" i="14"/>
  <c r="C316" i="14"/>
  <c r="P101" i="15"/>
  <c r="D11" i="13" s="1"/>
  <c r="J324" i="14"/>
  <c r="D324" i="14" s="1"/>
  <c r="D325" i="14"/>
  <c r="I324" i="14"/>
  <c r="M324" i="14" s="1"/>
  <c r="M325" i="14"/>
  <c r="C325" i="14"/>
  <c r="G325" i="14" s="1"/>
  <c r="D84" i="14"/>
  <c r="J54" i="14"/>
  <c r="D54" i="14" s="1"/>
  <c r="D55" i="14"/>
  <c r="L54" i="14"/>
  <c r="F55" i="14"/>
  <c r="L83" i="14"/>
  <c r="M83" i="14" s="1"/>
  <c r="F398" i="14"/>
  <c r="G398" i="14" s="1"/>
  <c r="AA10" i="14"/>
  <c r="CG235" i="18"/>
  <c r="E118" i="13" s="1"/>
  <c r="CH235" i="18"/>
  <c r="AE238" i="14"/>
  <c r="C122" i="14"/>
  <c r="G122" i="14" s="1"/>
  <c r="C18" i="14"/>
  <c r="AE18" i="14"/>
  <c r="F166" i="14"/>
  <c r="G166" i="14" s="1"/>
  <c r="AE166" i="14"/>
  <c r="G203" i="18"/>
  <c r="G315" i="17"/>
  <c r="E29" i="13"/>
  <c r="E14" i="13"/>
  <c r="F26" i="13"/>
  <c r="F16" i="13"/>
  <c r="H52" i="13"/>
  <c r="D29" i="13"/>
  <c r="D39" i="13"/>
  <c r="E37" i="13"/>
  <c r="E45" i="13"/>
  <c r="F22" i="13"/>
  <c r="F33" i="13"/>
  <c r="D41" i="13"/>
  <c r="F18" i="13"/>
  <c r="E44" i="13"/>
  <c r="E23" i="13"/>
  <c r="H45" i="13"/>
  <c r="E41" i="13"/>
  <c r="E28" i="13"/>
  <c r="E51" i="13"/>
  <c r="E38" i="13"/>
  <c r="E19" i="13"/>
  <c r="H27" i="13"/>
  <c r="F17" i="13"/>
  <c r="F30" i="13"/>
  <c r="D209" i="14"/>
  <c r="M394" i="14"/>
  <c r="J363" i="14"/>
  <c r="D363" i="14" s="1"/>
  <c r="D364" i="14"/>
  <c r="I354" i="14"/>
  <c r="C355" i="14"/>
  <c r="J249" i="14"/>
  <c r="D249" i="14" s="1"/>
  <c r="D250" i="14"/>
  <c r="J236" i="14"/>
  <c r="D236" i="14" s="1"/>
  <c r="D237" i="14"/>
  <c r="I208" i="14"/>
  <c r="M208" i="14" s="1"/>
  <c r="C209" i="14"/>
  <c r="M25" i="14"/>
  <c r="I12" i="14"/>
  <c r="C12" i="14" s="1"/>
  <c r="C13" i="14"/>
  <c r="H36" i="13"/>
  <c r="P9" i="14"/>
  <c r="CM10" i="18"/>
  <c r="AQ10" i="18"/>
  <c r="F128" i="14"/>
  <c r="G128" i="14" s="1"/>
  <c r="J343" i="14"/>
  <c r="D343" i="14" s="1"/>
  <c r="D344" i="14"/>
  <c r="AD394" i="14"/>
  <c r="AE394" i="14" s="1"/>
  <c r="F322" i="14"/>
  <c r="G322" i="14" s="1"/>
  <c r="AE322" i="14"/>
  <c r="F12" i="17"/>
  <c r="BA397" i="17"/>
  <c r="E90" i="13" s="1"/>
  <c r="D12" i="17"/>
  <c r="C12" i="17"/>
  <c r="F31" i="13"/>
  <c r="L372" i="14"/>
  <c r="F373" i="14"/>
  <c r="L315" i="14"/>
  <c r="M315" i="14" s="1"/>
  <c r="M316" i="14"/>
  <c r="F316" i="14"/>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85" i="14"/>
  <c r="G222" i="14"/>
  <c r="AA343" i="14"/>
  <c r="AE343" i="14" s="1"/>
  <c r="AD190" i="14"/>
  <c r="AE190" i="14" s="1"/>
  <c r="G238" i="14"/>
  <c r="AE229" i="14"/>
  <c r="AE333" i="14"/>
  <c r="AE324" i="14"/>
  <c r="AE284" i="14"/>
  <c r="AE126" i="14"/>
  <c r="AE83" i="14"/>
  <c r="AE344" i="14"/>
  <c r="C295" i="14"/>
  <c r="G12" i="18"/>
  <c r="F400" i="14"/>
  <c r="G400" i="14" s="1"/>
  <c r="AE153" i="14"/>
  <c r="AA236" i="14"/>
  <c r="G56" i="14"/>
  <c r="AD262" i="14"/>
  <c r="AE262" i="14" s="1"/>
  <c r="AD39" i="14"/>
  <c r="AE39" i="14" s="1"/>
  <c r="G326" i="14"/>
  <c r="AE105" i="14"/>
  <c r="AA117" i="14"/>
  <c r="AE117" i="14" s="1"/>
  <c r="F45" i="14"/>
  <c r="G230" i="18"/>
  <c r="G139" i="18"/>
  <c r="AE100" i="14"/>
  <c r="C188" i="14"/>
  <c r="G296" i="14"/>
  <c r="AD236" i="14"/>
  <c r="G52" i="18"/>
  <c r="AE25" i="14"/>
  <c r="AE12" i="14"/>
  <c r="AE13" i="14"/>
  <c r="G104" i="18"/>
  <c r="AE294" i="14"/>
  <c r="G166" i="18"/>
  <c r="C344" i="14"/>
  <c r="F404" i="14"/>
  <c r="G404" i="14" s="1"/>
  <c r="G185" i="18"/>
  <c r="AD177" i="14"/>
  <c r="G47" i="18"/>
  <c r="G24" i="18"/>
  <c r="AD249" i="14"/>
  <c r="AE249" i="14" s="1"/>
  <c r="G172" i="18"/>
  <c r="G221" i="18"/>
  <c r="G162" i="18"/>
  <c r="AE276" i="14"/>
  <c r="G132" i="18"/>
  <c r="AE221" i="14"/>
  <c r="G99" i="18"/>
  <c r="G87" i="18"/>
  <c r="G33" i="18"/>
  <c r="AD402" i="14"/>
  <c r="G199" i="18"/>
  <c r="G181" i="18"/>
  <c r="G158" i="18"/>
  <c r="AE154" i="14"/>
  <c r="AE140" i="14"/>
  <c r="AD77" i="14"/>
  <c r="AE77" i="14" s="1"/>
  <c r="AE78" i="14"/>
  <c r="AE59" i="14"/>
  <c r="AD10" i="14"/>
  <c r="G216" i="18"/>
  <c r="AD385" i="14"/>
  <c r="AE385" i="14" s="1"/>
  <c r="AE386" i="14"/>
  <c r="AE295" i="14"/>
  <c r="G111" i="18"/>
  <c r="G107" i="18"/>
  <c r="G92" i="18"/>
  <c r="G80" i="18"/>
  <c r="AE26" i="14"/>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Y117" i="14" s="1"/>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W408" i="14" s="1"/>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7" i="14"/>
  <c r="F19" i="14"/>
  <c r="G19" i="14" s="1"/>
  <c r="G265" i="14"/>
  <c r="G156" i="14"/>
  <c r="F146" i="14"/>
  <c r="G146" i="14" s="1"/>
  <c r="Y289" i="14"/>
  <c r="Y100" i="14"/>
  <c r="E95" i="13"/>
  <c r="F95"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91" i="13"/>
  <c r="F91" i="13"/>
  <c r="D89" i="13"/>
  <c r="B54" i="14"/>
  <c r="X315" i="14"/>
  <c r="U220" i="14"/>
  <c r="Y220" i="14" s="1"/>
  <c r="G361" i="17"/>
  <c r="X59" i="14"/>
  <c r="C406"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Y373" i="14"/>
  <c r="F334" i="14"/>
  <c r="G334" i="14" s="1"/>
  <c r="G323" i="17"/>
  <c r="G276" i="17"/>
  <c r="Y250" i="14"/>
  <c r="G242" i="17"/>
  <c r="G199" i="17"/>
  <c r="G186" i="17"/>
  <c r="U10" i="14"/>
  <c r="U153" i="14"/>
  <c r="C153" i="14" s="1"/>
  <c r="G83" i="17"/>
  <c r="C84" i="14"/>
  <c r="G84" i="14" s="1"/>
  <c r="B83" i="14"/>
  <c r="T9" i="14"/>
  <c r="T408" i="14" s="1"/>
  <c r="B363" i="14"/>
  <c r="B333" i="14"/>
  <c r="B343" i="14"/>
  <c r="B153" i="14"/>
  <c r="B236" i="14"/>
  <c r="B105" i="14"/>
  <c r="B177" i="14"/>
  <c r="B284" i="14"/>
  <c r="B190" i="14"/>
  <c r="B294" i="14"/>
  <c r="G333" i="17"/>
  <c r="F237" i="14"/>
  <c r="X10" i="14"/>
  <c r="X236" i="14"/>
  <c r="G203" i="17"/>
  <c r="X105" i="14"/>
  <c r="Y106" i="14"/>
  <c r="X77" i="14"/>
  <c r="Y77" i="14" s="1"/>
  <c r="G42" i="17"/>
  <c r="G13" i="17"/>
  <c r="V9" i="14"/>
  <c r="V408" i="14" s="1"/>
  <c r="G28" i="17"/>
  <c r="G19" i="17"/>
  <c r="G15" i="17"/>
  <c r="E117" i="14"/>
  <c r="S274" i="14"/>
  <c r="O126" i="14"/>
  <c r="O403" i="14"/>
  <c r="C403" i="14" s="1"/>
  <c r="S261" i="14"/>
  <c r="C48" i="14"/>
  <c r="G48" i="14" s="1"/>
  <c r="S129" i="14"/>
  <c r="F21" i="13"/>
  <c r="F185" i="14"/>
  <c r="H48" i="13"/>
  <c r="I48" i="13" s="1"/>
  <c r="F50" i="13"/>
  <c r="S23" i="14"/>
  <c r="G23" i="14"/>
  <c r="F52" i="13"/>
  <c r="E52" i="13"/>
  <c r="S148" i="14"/>
  <c r="E77" i="14"/>
  <c r="F53" i="13"/>
  <c r="E53" i="13"/>
  <c r="F139" i="14"/>
  <c r="G139" i="14" s="1"/>
  <c r="F180" i="14"/>
  <c r="G180" i="14" s="1"/>
  <c r="S347" i="14"/>
  <c r="F18" i="14"/>
  <c r="G97" i="14"/>
  <c r="E284" i="14"/>
  <c r="S358" i="14"/>
  <c r="O343" i="14"/>
  <c r="S72" i="14"/>
  <c r="S353" i="14"/>
  <c r="S192" i="14"/>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3" i="14"/>
  <c r="D403" i="14" s="1"/>
  <c r="G370" i="14"/>
  <c r="G361" i="14"/>
  <c r="E177" i="14"/>
  <c r="G112" i="14"/>
  <c r="S254" i="14"/>
  <c r="R249" i="14"/>
  <c r="R220" i="14"/>
  <c r="C342" i="14"/>
  <c r="G342" i="14" s="1"/>
  <c r="S226" i="14"/>
  <c r="G256" i="14"/>
  <c r="S406" i="14"/>
  <c r="O324" i="14"/>
  <c r="S324" i="14" s="1"/>
  <c r="S144" i="14"/>
  <c r="O140" i="14"/>
  <c r="C239" i="14"/>
  <c r="G239" i="14" s="1"/>
  <c r="S239" i="14"/>
  <c r="E208" i="14"/>
  <c r="E363" i="14"/>
  <c r="G281" i="14"/>
  <c r="O333" i="14"/>
  <c r="R105" i="14"/>
  <c r="S112" i="14"/>
  <c r="G339" i="14"/>
  <c r="E249" i="14"/>
  <c r="G167" i="14"/>
  <c r="O262" i="14"/>
  <c r="S262" i="14" s="1"/>
  <c r="R333" i="14"/>
  <c r="S106" i="14"/>
  <c r="O83" i="14"/>
  <c r="S85" i="14"/>
  <c r="E16" i="13"/>
  <c r="B204" i="14"/>
  <c r="C63" i="14"/>
  <c r="G63" i="14" s="1"/>
  <c r="E190" i="14"/>
  <c r="G144" i="14"/>
  <c r="G244" i="14"/>
  <c r="G155" i="14"/>
  <c r="E354" i="14"/>
  <c r="E17"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R236" i="14"/>
  <c r="S236" i="14" s="1"/>
  <c r="C205" i="14"/>
  <c r="O204" i="14"/>
  <c r="C204" i="14" s="1"/>
  <c r="R100" i="14"/>
  <c r="S334" i="14"/>
  <c r="R354" i="14"/>
  <c r="O220" i="14"/>
  <c r="D153" i="14"/>
  <c r="S55" i="14"/>
  <c r="B100" i="14"/>
  <c r="B126" i="14"/>
  <c r="S404" i="14"/>
  <c r="S237" i="14"/>
  <c r="B315" i="14"/>
  <c r="B229" i="14"/>
  <c r="G379" i="14"/>
  <c r="D354" i="14"/>
  <c r="C348" i="14"/>
  <c r="G348" i="14" s="1"/>
  <c r="S348" i="14"/>
  <c r="S315" i="14"/>
  <c r="G287" i="14"/>
  <c r="G291" i="14"/>
  <c r="S284" i="14"/>
  <c r="C293" i="14"/>
  <c r="G293" i="14" s="1"/>
  <c r="S293" i="14"/>
  <c r="G227" i="14"/>
  <c r="O208" i="14"/>
  <c r="G212" i="14"/>
  <c r="S212" i="14"/>
  <c r="O190" i="14"/>
  <c r="G194" i="14"/>
  <c r="S195" i="14"/>
  <c r="G187" i="14"/>
  <c r="C107" i="14"/>
  <c r="G107" i="14" s="1"/>
  <c r="O105" i="14"/>
  <c r="G80" i="14"/>
  <c r="R59" i="14"/>
  <c r="S54" i="14"/>
  <c r="S49" i="14"/>
  <c r="O16" i="14"/>
  <c r="S394" i="14"/>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F383" i="14"/>
  <c r="G383" i="14" s="1"/>
  <c r="O10" i="14"/>
  <c r="C368" i="14"/>
  <c r="G368" i="14" s="1"/>
  <c r="D284" i="14"/>
  <c r="S32" i="14"/>
  <c r="S378" i="14"/>
  <c r="C378" i="14"/>
  <c r="G378" i="14" s="1"/>
  <c r="R39" i="14"/>
  <c r="R25" i="14"/>
  <c r="R164" i="14"/>
  <c r="S164" i="14" s="1"/>
  <c r="C104" i="14"/>
  <c r="G104" i="14" s="1"/>
  <c r="G206" i="14"/>
  <c r="S201" i="14"/>
  <c r="R10" i="14"/>
  <c r="G266" i="14"/>
  <c r="R305" i="14"/>
  <c r="S305" i="14" s="1"/>
  <c r="S24" i="14"/>
  <c r="S150" i="14"/>
  <c r="F150" i="14"/>
  <c r="G150" i="14" s="1"/>
  <c r="S187" i="14"/>
  <c r="S20" i="14"/>
  <c r="F20" i="14"/>
  <c r="G20" i="14" s="1"/>
  <c r="R16" i="14"/>
  <c r="R11" i="14"/>
  <c r="F377" i="14"/>
  <c r="S377" i="14"/>
  <c r="R126" i="14"/>
  <c r="G134" i="14"/>
  <c r="R77" i="14"/>
  <c r="S77" i="14" s="1"/>
  <c r="O100" i="14"/>
  <c r="B117" i="14"/>
  <c r="D333" i="14"/>
  <c r="D77" i="14"/>
  <c r="C55" i="14"/>
  <c r="S351" i="14"/>
  <c r="F351" i="14"/>
  <c r="G351" i="14" s="1"/>
  <c r="S45" i="14"/>
  <c r="S193" i="14"/>
  <c r="C193" i="14"/>
  <c r="G193" i="14" s="1"/>
  <c r="S198" i="14"/>
  <c r="N9" i="14"/>
  <c r="M386" i="14"/>
  <c r="D154" i="14"/>
  <c r="C26" i="14"/>
  <c r="J204" i="14"/>
  <c r="D204" i="14" s="1"/>
  <c r="E100" i="14"/>
  <c r="M26" i="14"/>
  <c r="C250" i="14"/>
  <c r="C386" i="14"/>
  <c r="C154" i="14"/>
  <c r="D106" i="14"/>
  <c r="D355" i="14"/>
  <c r="D385" i="14"/>
  <c r="I333" i="14"/>
  <c r="M333" i="14" s="1"/>
  <c r="F26" i="14"/>
  <c r="H10" i="14"/>
  <c r="B10" i="14" s="1"/>
  <c r="M59" i="14"/>
  <c r="I262" i="14"/>
  <c r="H9" i="13"/>
  <c r="K101" i="15"/>
  <c r="F386" i="14"/>
  <c r="C285" i="14"/>
  <c r="D140" i="14"/>
  <c r="M277" i="14"/>
  <c r="E394" i="14"/>
  <c r="I117" i="14"/>
  <c r="D141" i="14"/>
  <c r="I54" i="14"/>
  <c r="F277" i="14"/>
  <c r="I11" i="14"/>
  <c r="G396" i="14"/>
  <c r="I237" i="14"/>
  <c r="G52" i="15"/>
  <c r="G88" i="15"/>
  <c r="G30" i="15"/>
  <c r="G18" i="15"/>
  <c r="F230" i="14"/>
  <c r="D316" i="14"/>
  <c r="M84" i="14"/>
  <c r="D295" i="14"/>
  <c r="F209" i="14"/>
  <c r="M209" i="14"/>
  <c r="G44" i="15"/>
  <c r="I77" i="14"/>
  <c r="C77" i="14" s="1"/>
  <c r="G11" i="15"/>
  <c r="B249" i="14"/>
  <c r="M403" i="14"/>
  <c r="G96" i="15"/>
  <c r="G395" i="14"/>
  <c r="D386" i="14"/>
  <c r="I363" i="14"/>
  <c r="C364" i="14"/>
  <c r="D263" i="14"/>
  <c r="J262" i="14"/>
  <c r="D262" i="14" s="1"/>
  <c r="G62" i="15"/>
  <c r="L263" i="14"/>
  <c r="C141" i="14"/>
  <c r="J117" i="14"/>
  <c r="D117" i="14" s="1"/>
  <c r="D118" i="14"/>
  <c r="G32" i="15"/>
  <c r="G25" i="15"/>
  <c r="G21" i="15"/>
  <c r="F82" i="13"/>
  <c r="E82" i="13"/>
  <c r="G19" i="18"/>
  <c r="DC10" i="18"/>
  <c r="G56" i="17"/>
  <c r="AQ12" i="17"/>
  <c r="S12" i="17"/>
  <c r="E33" i="13"/>
  <c r="E26" i="13"/>
  <c r="BG12" i="17"/>
  <c r="BC10" i="18"/>
  <c r="E84" i="13"/>
  <c r="F84" i="13"/>
  <c r="E20" i="13"/>
  <c r="F20" i="13"/>
  <c r="H43" i="13"/>
  <c r="D13" i="14"/>
  <c r="J10" i="14"/>
  <c r="D10" i="14" s="1"/>
  <c r="J12" i="14"/>
  <c r="H16" i="14"/>
  <c r="B16" i="14" s="1"/>
  <c r="B17" i="14"/>
  <c r="G42" i="15"/>
  <c r="L154" i="14"/>
  <c r="Y12" i="14"/>
  <c r="AC9" i="14"/>
  <c r="M165" i="14"/>
  <c r="L164" i="14"/>
  <c r="F165" i="14"/>
  <c r="AE204" i="14"/>
  <c r="C178" i="14"/>
  <c r="I177" i="14"/>
  <c r="BK10" i="18"/>
  <c r="CQ10" i="18"/>
  <c r="G16" i="18"/>
  <c r="F96" i="13"/>
  <c r="E96" i="13"/>
  <c r="AU12" i="17"/>
  <c r="E85" i="13"/>
  <c r="F85" i="13"/>
  <c r="E30" i="13"/>
  <c r="E25" i="13"/>
  <c r="F25" i="13"/>
  <c r="G125" i="17"/>
  <c r="L17" i="14"/>
  <c r="G16" i="15"/>
  <c r="I16" i="14"/>
  <c r="C17" i="14"/>
  <c r="E11" i="14"/>
  <c r="I105" i="14"/>
  <c r="C106" i="14"/>
  <c r="S74" i="14"/>
  <c r="F74" i="14"/>
  <c r="G74" i="14" s="1"/>
  <c r="AE363" i="14"/>
  <c r="L204" i="14"/>
  <c r="F205" i="14"/>
  <c r="M205" i="14"/>
  <c r="H77" i="14"/>
  <c r="B77" i="14" s="1"/>
  <c r="B78" i="14"/>
  <c r="G84" i="15"/>
  <c r="L364" i="14"/>
  <c r="S229" i="14"/>
  <c r="D105" i="14"/>
  <c r="B385" i="14"/>
  <c r="F324" i="14"/>
  <c r="C394" i="14"/>
  <c r="W10" i="18"/>
  <c r="G11" i="18"/>
  <c r="BG235" i="18"/>
  <c r="H111" i="13"/>
  <c r="I111" i="13" s="1"/>
  <c r="G120" i="18"/>
  <c r="H105" i="13"/>
  <c r="I105" i="13" s="1"/>
  <c r="F89" i="13"/>
  <c r="E89" i="13"/>
  <c r="G116" i="17"/>
  <c r="E87" i="13"/>
  <c r="F87" i="13"/>
  <c r="G128" i="18"/>
  <c r="AM12" i="17"/>
  <c r="G306" i="17"/>
  <c r="AI12" i="17"/>
  <c r="G215" i="17"/>
  <c r="G223" i="17"/>
  <c r="E86" i="13"/>
  <c r="F86" i="13"/>
  <c r="G383" i="17"/>
  <c r="F34" i="13"/>
  <c r="E34" i="13"/>
  <c r="E22" i="13"/>
  <c r="G174" i="17"/>
  <c r="E126" i="14"/>
  <c r="R403" i="14"/>
  <c r="CE12" i="17"/>
  <c r="D221" i="14"/>
  <c r="J220" i="14"/>
  <c r="D220" i="14" s="1"/>
  <c r="E262" i="14"/>
  <c r="AD305" i="14"/>
  <c r="AE305" i="14" s="1"/>
  <c r="K12" i="17"/>
  <c r="G86" i="15"/>
  <c r="I373" i="14"/>
  <c r="J305" i="14"/>
  <c r="D305" i="14" s="1"/>
  <c r="D306" i="14"/>
  <c r="B208" i="14"/>
  <c r="D276" i="14"/>
  <c r="D294" i="14"/>
  <c r="E229" i="14"/>
  <c r="I190" i="14"/>
  <c r="C191" i="14"/>
  <c r="M13" i="14"/>
  <c r="L12" i="14"/>
  <c r="F13" i="14"/>
  <c r="E83" i="14"/>
  <c r="B11" i="14"/>
  <c r="G234" i="14"/>
  <c r="G303" i="14"/>
  <c r="D394" i="14"/>
  <c r="O10" i="18"/>
  <c r="E116" i="13"/>
  <c r="CU10" i="18"/>
  <c r="E36" i="13"/>
  <c r="F36" i="13"/>
  <c r="D26" i="14"/>
  <c r="J25" i="14"/>
  <c r="D25" i="14" s="1"/>
  <c r="G46" i="15"/>
  <c r="L178" i="14"/>
  <c r="I220" i="14"/>
  <c r="C221" i="14"/>
  <c r="D17" i="14"/>
  <c r="J16" i="14"/>
  <c r="D16" i="14" s="1"/>
  <c r="L100" i="14"/>
  <c r="M101" i="14"/>
  <c r="F101" i="14"/>
  <c r="B25" i="14"/>
  <c r="L140" i="14"/>
  <c r="F141" i="14"/>
  <c r="M141" i="14"/>
  <c r="H118" i="13"/>
  <c r="AY12" i="17"/>
  <c r="H354" i="14"/>
  <c r="B354" i="14" s="1"/>
  <c r="B355" i="14"/>
  <c r="I230" i="14"/>
  <c r="G56" i="15"/>
  <c r="D10" i="13"/>
  <c r="D8" i="13" s="1"/>
  <c r="O10" i="15"/>
  <c r="D191" i="14"/>
  <c r="J190" i="14"/>
  <c r="D190" i="14" s="1"/>
  <c r="CA10" i="18"/>
  <c r="BW12" i="17"/>
  <c r="BV397" i="17"/>
  <c r="E43" i="13"/>
  <c r="F43" i="13"/>
  <c r="G392" i="17"/>
  <c r="X403" i="14"/>
  <c r="Y403" i="14" s="1"/>
  <c r="J39" i="14"/>
  <c r="D39" i="14" s="1"/>
  <c r="D40" i="14"/>
  <c r="E59" i="14"/>
  <c r="G247" i="14"/>
  <c r="G71" i="15"/>
  <c r="L306" i="14"/>
  <c r="D59" i="14"/>
  <c r="G13" i="18"/>
  <c r="G188" i="18"/>
  <c r="G144" i="18"/>
  <c r="E92" i="13"/>
  <c r="F92" i="13"/>
  <c r="G193" i="18"/>
  <c r="BO12" i="17"/>
  <c r="F97" i="13"/>
  <c r="E97" i="13"/>
  <c r="G69" i="18"/>
  <c r="BK12" i="17"/>
  <c r="H17" i="13"/>
  <c r="H44" i="13"/>
  <c r="E24" i="13"/>
  <c r="F24" i="13"/>
  <c r="E47" i="13"/>
  <c r="F47" i="13"/>
  <c r="F44" i="13"/>
  <c r="E39" i="13"/>
  <c r="F39" i="13"/>
  <c r="H22" i="13"/>
  <c r="G80" i="15"/>
  <c r="L344" i="14"/>
  <c r="O11" i="14"/>
  <c r="H53" i="13"/>
  <c r="J229" i="14"/>
  <c r="D229" i="14" s="1"/>
  <c r="D230" i="14"/>
  <c r="B164" i="14"/>
  <c r="G28" i="15"/>
  <c r="L78" i="14"/>
  <c r="I39" i="14"/>
  <c r="C40" i="14"/>
  <c r="O249" i="14"/>
  <c r="F54" i="14"/>
  <c r="G352" i="17"/>
  <c r="J100" i="14"/>
  <c r="D100" i="14" s="1"/>
  <c r="D101" i="14"/>
  <c r="B39" i="14"/>
  <c r="AE220" i="14"/>
  <c r="U324" i="14"/>
  <c r="Y324" i="14" s="1"/>
  <c r="Y325" i="14"/>
  <c r="J164" i="14"/>
  <c r="D164" i="14" s="1"/>
  <c r="D165" i="14"/>
  <c r="G61" i="14"/>
  <c r="G251" i="14"/>
  <c r="G47" i="14"/>
  <c r="E10" i="14"/>
  <c r="F308" i="14"/>
  <c r="G308" i="14" s="1"/>
  <c r="B262" i="14"/>
  <c r="S10" i="18"/>
  <c r="G232" i="18"/>
  <c r="AD405" i="14"/>
  <c r="AU10" i="18"/>
  <c r="AE10" i="18"/>
  <c r="E94" i="13"/>
  <c r="F94" i="13"/>
  <c r="G374" i="17"/>
  <c r="H50" i="13"/>
  <c r="I50" i="13" s="1"/>
  <c r="F46" i="13"/>
  <c r="E46" i="13"/>
  <c r="G82" i="15"/>
  <c r="L355" i="14"/>
  <c r="G67" i="15"/>
  <c r="L285" i="14"/>
  <c r="J372" i="14"/>
  <c r="D372" i="14" s="1"/>
  <c r="D373" i="14"/>
  <c r="C306" i="14"/>
  <c r="I305" i="14"/>
  <c r="G54" i="15"/>
  <c r="L221" i="14"/>
  <c r="H32" i="13"/>
  <c r="F103" i="13"/>
  <c r="AA10" i="18"/>
  <c r="W12" i="17"/>
  <c r="E93" i="13"/>
  <c r="F93" i="13"/>
  <c r="F81" i="13"/>
  <c r="E81" i="13"/>
  <c r="AA12" i="17"/>
  <c r="F88" i="13"/>
  <c r="E88" i="13"/>
  <c r="F38" i="13"/>
  <c r="H21" i="13"/>
  <c r="G38" i="15"/>
  <c r="I127" i="14"/>
  <c r="D11" i="14"/>
  <c r="E12" i="14"/>
  <c r="K9" i="14"/>
  <c r="E164" i="14"/>
  <c r="G64" i="18"/>
  <c r="G59" i="18"/>
  <c r="AE12" i="17"/>
  <c r="BS12" i="17"/>
  <c r="BC12" i="17"/>
  <c r="BB397" i="17"/>
  <c r="G75" i="18"/>
  <c r="G162" i="17"/>
  <c r="H16" i="13"/>
  <c r="E15" i="13"/>
  <c r="F15" i="13"/>
  <c r="J126" i="14"/>
  <c r="D126" i="14" s="1"/>
  <c r="D127" i="14"/>
  <c r="G36" i="15"/>
  <c r="L118" i="14"/>
  <c r="B59" i="14"/>
  <c r="L39" i="14"/>
  <c r="F40" i="14"/>
  <c r="M40" i="14"/>
  <c r="G147" i="14"/>
  <c r="S53" i="14"/>
  <c r="F53" i="14"/>
  <c r="G53" i="14" s="1"/>
  <c r="S117" i="14"/>
  <c r="K10" i="18"/>
  <c r="G38" i="18"/>
  <c r="E80" i="13"/>
  <c r="F80" i="13"/>
  <c r="CA12" i="17"/>
  <c r="BZ397" i="17"/>
  <c r="O12" i="17"/>
  <c r="G208" i="18"/>
  <c r="G233" i="18"/>
  <c r="AD406" i="14"/>
  <c r="G269" i="17"/>
  <c r="F27" i="13"/>
  <c r="E27" i="13"/>
  <c r="G99" i="17"/>
  <c r="H26" i="13"/>
  <c r="F83" i="13"/>
  <c r="E83" i="13"/>
  <c r="AA11" i="14"/>
  <c r="E11" i="13"/>
  <c r="F11" i="13"/>
  <c r="G60" i="15"/>
  <c r="L250" i="14"/>
  <c r="Q9" i="14"/>
  <c r="Q408" i="14" s="1"/>
  <c r="S173" i="14"/>
  <c r="F173" i="14"/>
  <c r="G173" i="14" s="1"/>
  <c r="S10" i="15"/>
  <c r="S210" i="14"/>
  <c r="F210" i="14"/>
  <c r="R208" i="14"/>
  <c r="B324" i="14"/>
  <c r="I100" i="14"/>
  <c r="C101" i="14"/>
  <c r="G34" i="15"/>
  <c r="L106" i="14"/>
  <c r="AD11" i="14"/>
  <c r="S314" i="14"/>
  <c r="F314" i="14"/>
  <c r="G314" i="14" s="1"/>
  <c r="C165" i="14"/>
  <c r="I164" i="14"/>
  <c r="G69" i="15"/>
  <c r="L295" i="14"/>
  <c r="G228" i="14"/>
  <c r="B12" i="14"/>
  <c r="Z9" i="14"/>
  <c r="Z408" i="14" s="1"/>
  <c r="S251" i="14"/>
  <c r="D315" i="14"/>
  <c r="J177" i="14"/>
  <c r="D177" i="14" s="1"/>
  <c r="D178" i="14"/>
  <c r="AA177" i="14"/>
  <c r="G231" i="14"/>
  <c r="AE354" i="14"/>
  <c r="C385" i="14"/>
  <c r="M385" i="14"/>
  <c r="E294" i="14"/>
  <c r="D235" i="18" l="1"/>
  <c r="C235" i="18"/>
  <c r="F235" i="18"/>
  <c r="AA9" i="14"/>
  <c r="AA408" i="14" s="1"/>
  <c r="E101" i="13"/>
  <c r="E112" i="13"/>
  <c r="D397" i="17"/>
  <c r="AE402" i="14"/>
  <c r="AD401" i="14"/>
  <c r="AE401" i="14" s="1"/>
  <c r="E113" i="13"/>
  <c r="I113" i="13" s="1"/>
  <c r="G123" i="13"/>
  <c r="E114" i="13"/>
  <c r="CI235" i="18"/>
  <c r="F100" i="13"/>
  <c r="F104" i="13"/>
  <c r="F102" i="13"/>
  <c r="N408" i="14"/>
  <c r="S401" i="14"/>
  <c r="D22" i="13"/>
  <c r="F41" i="13"/>
  <c r="F32" i="13"/>
  <c r="F51" i="13"/>
  <c r="F14" i="13"/>
  <c r="F29" i="13"/>
  <c r="F45" i="13"/>
  <c r="F19" i="13"/>
  <c r="E18" i="13"/>
  <c r="G316" i="14"/>
  <c r="F28" i="13"/>
  <c r="G55" i="14"/>
  <c r="BO235" i="18"/>
  <c r="F113" i="13"/>
  <c r="F120" i="13"/>
  <c r="F121" i="13"/>
  <c r="F118" i="13"/>
  <c r="F114" i="13"/>
  <c r="E108" i="13"/>
  <c r="E123" i="13"/>
  <c r="CM235" i="18"/>
  <c r="G13" i="14"/>
  <c r="G18" i="14"/>
  <c r="C164" i="14"/>
  <c r="F37" i="13"/>
  <c r="I45" i="13"/>
  <c r="I9" i="13"/>
  <c r="G209" i="14"/>
  <c r="C333" i="14"/>
  <c r="D16" i="13"/>
  <c r="E119" i="13"/>
  <c r="I119" i="13" s="1"/>
  <c r="E107" i="13"/>
  <c r="AQ235" i="18"/>
  <c r="H107" i="13"/>
  <c r="F90" i="13"/>
  <c r="F372" i="14"/>
  <c r="H38" i="13"/>
  <c r="I38" i="13" s="1"/>
  <c r="Y305" i="14"/>
  <c r="G191" i="14"/>
  <c r="F229" i="14"/>
  <c r="C397" i="17"/>
  <c r="G185" i="14"/>
  <c r="E31" i="13"/>
  <c r="AE208" i="14"/>
  <c r="C54" i="14"/>
  <c r="G54" i="14" s="1"/>
  <c r="C208" i="14"/>
  <c r="G210" i="14"/>
  <c r="C343" i="14"/>
  <c r="G45" i="14"/>
  <c r="G188" i="14"/>
  <c r="AE236" i="14"/>
  <c r="C117" i="14"/>
  <c r="AD403" i="14"/>
  <c r="AE177" i="14"/>
  <c r="F402" i="14"/>
  <c r="G402" i="14" s="1"/>
  <c r="AE10" i="14"/>
  <c r="AD9" i="14"/>
  <c r="G377" i="14"/>
  <c r="F190" i="14"/>
  <c r="Y140" i="14"/>
  <c r="C305" i="14"/>
  <c r="F394" i="14"/>
  <c r="G394" i="14" s="1"/>
  <c r="C140" i="14"/>
  <c r="Y164" i="14"/>
  <c r="Y105" i="14"/>
  <c r="Y16" i="14"/>
  <c r="Y126" i="14"/>
  <c r="Y354" i="14"/>
  <c r="Y249" i="14"/>
  <c r="G338" i="14"/>
  <c r="D81"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X408" i="14" s="1"/>
  <c r="I53" i="13"/>
  <c r="I52" i="13"/>
  <c r="S343" i="14"/>
  <c r="S372" i="14"/>
  <c r="S354" i="14"/>
  <c r="C363" i="14"/>
  <c r="S363" i="14"/>
  <c r="S276" i="14"/>
  <c r="S220" i="14"/>
  <c r="F385" i="14"/>
  <c r="G385" i="14" s="1"/>
  <c r="C324" i="14"/>
  <c r="G324" i="14" s="1"/>
  <c r="C105" i="14"/>
  <c r="S83" i="14"/>
  <c r="I16" i="13"/>
  <c r="S140" i="14"/>
  <c r="S333" i="14"/>
  <c r="C262" i="14"/>
  <c r="S105" i="14"/>
  <c r="S204" i="14"/>
  <c r="I26" i="13"/>
  <c r="F333" i="14"/>
  <c r="C190" i="14"/>
  <c r="C220" i="14"/>
  <c r="I17" i="13"/>
  <c r="S294" i="14"/>
  <c r="S190" i="14"/>
  <c r="S59" i="14"/>
  <c r="G205" i="14"/>
  <c r="F236" i="14"/>
  <c r="S100" i="14"/>
  <c r="G386" i="14"/>
  <c r="S10" i="14"/>
  <c r="S126" i="14"/>
  <c r="F59" i="14"/>
  <c r="S25" i="14"/>
  <c r="S16" i="14"/>
  <c r="S39" i="14"/>
  <c r="G26" i="14"/>
  <c r="C39" i="14"/>
  <c r="C100" i="14"/>
  <c r="F11" i="14"/>
  <c r="S11" i="14"/>
  <c r="G141" i="14"/>
  <c r="M237" i="14"/>
  <c r="I236" i="14"/>
  <c r="C237" i="14"/>
  <c r="G237" i="14" s="1"/>
  <c r="I32" i="13"/>
  <c r="I10" i="14"/>
  <c r="C10" i="14" s="1"/>
  <c r="G165" i="14"/>
  <c r="L262" i="14"/>
  <c r="F263" i="14"/>
  <c r="G263" i="14" s="1"/>
  <c r="M263" i="14"/>
  <c r="G40" i="14"/>
  <c r="I118" i="13"/>
  <c r="I27" i="13"/>
  <c r="I44" i="13"/>
  <c r="H33" i="13"/>
  <c r="I33" i="13" s="1"/>
  <c r="H20" i="13"/>
  <c r="I20" i="13" s="1"/>
  <c r="H9" i="14"/>
  <c r="F250" i="14"/>
  <c r="G250" i="14" s="1"/>
  <c r="M250" i="14"/>
  <c r="L249" i="14"/>
  <c r="H24" i="13"/>
  <c r="I24" i="13" s="1"/>
  <c r="CA397" i="17"/>
  <c r="H96" i="13"/>
  <c r="I96" i="13" s="1"/>
  <c r="G10" i="18"/>
  <c r="M39" i="14"/>
  <c r="F39" i="14"/>
  <c r="AE405" i="14"/>
  <c r="F405" i="14"/>
  <c r="G405" i="14" s="1"/>
  <c r="H30" i="13"/>
  <c r="I30" i="13" s="1"/>
  <c r="I22" i="13"/>
  <c r="CA235" i="18"/>
  <c r="H116" i="13"/>
  <c r="I116" i="13" s="1"/>
  <c r="E99" i="13"/>
  <c r="F99" i="13"/>
  <c r="G10" i="15"/>
  <c r="AY397" i="17"/>
  <c r="H89" i="13"/>
  <c r="I89" i="13" s="1"/>
  <c r="H18" i="13"/>
  <c r="H37" i="13"/>
  <c r="I37" i="13" s="1"/>
  <c r="I43" i="13"/>
  <c r="E10" i="13"/>
  <c r="E8" i="13" s="1"/>
  <c r="F10" i="13"/>
  <c r="F8" i="13" s="1"/>
  <c r="W397" i="17"/>
  <c r="H82" i="13"/>
  <c r="AA235" i="18"/>
  <c r="H103" i="13"/>
  <c r="I103" i="13" s="1"/>
  <c r="M221" i="14"/>
  <c r="L220" i="14"/>
  <c r="F221" i="14"/>
  <c r="G221" i="14" s="1"/>
  <c r="L284" i="14"/>
  <c r="F285" i="14"/>
  <c r="G285" i="14" s="1"/>
  <c r="M285" i="14"/>
  <c r="H15" i="13"/>
  <c r="I15" i="13" s="1"/>
  <c r="O101" i="15"/>
  <c r="H10" i="13"/>
  <c r="M140" i="14"/>
  <c r="F140" i="14"/>
  <c r="C373" i="14"/>
  <c r="G373" i="14" s="1"/>
  <c r="I372" i="14"/>
  <c r="M373" i="14"/>
  <c r="L363" i="14"/>
  <c r="M364" i="14"/>
  <c r="F364" i="14"/>
  <c r="G364" i="14" s="1"/>
  <c r="BK235" i="18"/>
  <c r="H112" i="13"/>
  <c r="L153" i="14"/>
  <c r="F154" i="14"/>
  <c r="G154" i="14" s="1"/>
  <c r="M154" i="14"/>
  <c r="H31" i="13"/>
  <c r="BG397" i="17"/>
  <c r="H91" i="13"/>
  <c r="I91" i="13" s="1"/>
  <c r="H28" i="13"/>
  <c r="I28" i="13" s="1"/>
  <c r="L105" i="14"/>
  <c r="M106" i="14"/>
  <c r="F106" i="14"/>
  <c r="G106" i="14" s="1"/>
  <c r="K235" i="18"/>
  <c r="H99" i="13"/>
  <c r="F100" i="14"/>
  <c r="M100" i="14"/>
  <c r="DC235" i="18"/>
  <c r="H123" i="13"/>
  <c r="S249" i="14"/>
  <c r="O397" i="17"/>
  <c r="H80" i="13"/>
  <c r="I80" i="13" s="1"/>
  <c r="L305" i="14"/>
  <c r="F306" i="14"/>
  <c r="G306" i="14" s="1"/>
  <c r="M306" i="14"/>
  <c r="H29" i="13"/>
  <c r="I29" i="13" s="1"/>
  <c r="AU397" i="17"/>
  <c r="H88" i="13"/>
  <c r="I88" i="13" s="1"/>
  <c r="CU235" i="18"/>
  <c r="H121" i="13"/>
  <c r="I121" i="13" s="1"/>
  <c r="I36" i="13"/>
  <c r="K397" i="17"/>
  <c r="H79" i="13"/>
  <c r="AM397" i="17"/>
  <c r="H86" i="13"/>
  <c r="I86" i="13" s="1"/>
  <c r="D99" i="13"/>
  <c r="D98" i="13" s="1"/>
  <c r="J9" i="14"/>
  <c r="D12" i="14"/>
  <c r="U9" i="14"/>
  <c r="U408" i="14" s="1"/>
  <c r="H114" i="13"/>
  <c r="M118" i="14"/>
  <c r="L117" i="14"/>
  <c r="F118" i="14"/>
  <c r="G118" i="14" s="1"/>
  <c r="BS397" i="17"/>
  <c r="H94" i="13"/>
  <c r="I94" i="13" s="1"/>
  <c r="AE235" i="18"/>
  <c r="H104" i="13"/>
  <c r="I104" i="13" s="1"/>
  <c r="S235" i="18"/>
  <c r="H101" i="13"/>
  <c r="L77" i="14"/>
  <c r="F78" i="14"/>
  <c r="G78" i="14" s="1"/>
  <c r="M78" i="14"/>
  <c r="L343" i="14"/>
  <c r="F344" i="14"/>
  <c r="G344" i="14" s="1"/>
  <c r="M344" i="14"/>
  <c r="H46" i="13"/>
  <c r="I46" i="13" s="1"/>
  <c r="H25" i="13"/>
  <c r="I25" i="13" s="1"/>
  <c r="M178" i="14"/>
  <c r="F178" i="14"/>
  <c r="G178" i="14" s="1"/>
  <c r="L177" i="14"/>
  <c r="G12" i="17"/>
  <c r="H51" i="13"/>
  <c r="I51" i="13" s="1"/>
  <c r="C16" i="14"/>
  <c r="F164" i="14"/>
  <c r="M164" i="14"/>
  <c r="H47" i="13"/>
  <c r="I47" i="13" s="1"/>
  <c r="AQ397" i="17"/>
  <c r="H87" i="13"/>
  <c r="I87" i="13" s="1"/>
  <c r="S208" i="14"/>
  <c r="F208" i="14"/>
  <c r="H34" i="13"/>
  <c r="I34" i="13" s="1"/>
  <c r="S403" i="14"/>
  <c r="E9" i="14"/>
  <c r="K408" i="14"/>
  <c r="K2" i="14" s="1"/>
  <c r="E110" i="13"/>
  <c r="S397" i="17"/>
  <c r="H81" i="13"/>
  <c r="I81" i="13" s="1"/>
  <c r="E79" i="13"/>
  <c r="E78" i="13" s="1"/>
  <c r="F79" i="13"/>
  <c r="AE406" i="14"/>
  <c r="F406" i="14"/>
  <c r="G406" i="14" s="1"/>
  <c r="AE397" i="17"/>
  <c r="H84" i="13"/>
  <c r="I84" i="13" s="1"/>
  <c r="O9" i="14"/>
  <c r="H14" i="13"/>
  <c r="I229" i="14"/>
  <c r="C230" i="14"/>
  <c r="G230" i="14" s="1"/>
  <c r="M230" i="14"/>
  <c r="G101" i="14"/>
  <c r="C11" i="14"/>
  <c r="CE397" i="17"/>
  <c r="H97" i="13"/>
  <c r="I97" i="13" s="1"/>
  <c r="AI397" i="17"/>
  <c r="H85" i="13"/>
  <c r="I85" i="13" s="1"/>
  <c r="CQ235" i="18"/>
  <c r="H120" i="13"/>
  <c r="I120" i="13" s="1"/>
  <c r="BC235" i="18"/>
  <c r="H110" i="13"/>
  <c r="M204" i="14"/>
  <c r="F204" i="14"/>
  <c r="G204" i="14" s="1"/>
  <c r="AA397" i="17"/>
  <c r="H83" i="13"/>
  <c r="I83" i="13" s="1"/>
  <c r="H39" i="13"/>
  <c r="I39" i="13" s="1"/>
  <c r="M12" i="14"/>
  <c r="F12" i="14"/>
  <c r="G12" i="14" s="1"/>
  <c r="S101" i="15"/>
  <c r="H11" i="13"/>
  <c r="I11" i="13" s="1"/>
  <c r="D79" i="13"/>
  <c r="F355" i="14"/>
  <c r="G355" i="14" s="1"/>
  <c r="L354" i="14"/>
  <c r="M355" i="14"/>
  <c r="M190" i="14"/>
  <c r="H41" i="13"/>
  <c r="I41" i="13" s="1"/>
  <c r="L10" i="14"/>
  <c r="R9" i="14"/>
  <c r="R408" i="14" s="1"/>
  <c r="L294" i="14"/>
  <c r="F295" i="14"/>
  <c r="G295" i="14" s="1"/>
  <c r="M295" i="14"/>
  <c r="AE11" i="14"/>
  <c r="H23" i="13"/>
  <c r="BC397" i="17"/>
  <c r="H90" i="13"/>
  <c r="I90" i="13" s="1"/>
  <c r="M127" i="14"/>
  <c r="I126" i="14"/>
  <c r="C127" i="14"/>
  <c r="G127" i="14" s="1"/>
  <c r="AU235" i="18"/>
  <c r="H108" i="13"/>
  <c r="BK397" i="17"/>
  <c r="H92" i="13"/>
  <c r="I92" i="13" s="1"/>
  <c r="BO397" i="17"/>
  <c r="H93" i="13"/>
  <c r="I93" i="13" s="1"/>
  <c r="BW397" i="17"/>
  <c r="H95" i="13"/>
  <c r="I95" i="13" s="1"/>
  <c r="O235" i="18"/>
  <c r="H100" i="13"/>
  <c r="I100" i="13" s="1"/>
  <c r="H19" i="13"/>
  <c r="I19" i="13" s="1"/>
  <c r="W235" i="18"/>
  <c r="H102" i="13"/>
  <c r="I102" i="13" s="1"/>
  <c r="F17" i="14"/>
  <c r="G17" i="14" s="1"/>
  <c r="M17" i="14"/>
  <c r="L16" i="14"/>
  <c r="C177" i="14"/>
  <c r="H98" i="13" l="1"/>
  <c r="F98" i="13"/>
  <c r="E98" i="13"/>
  <c r="E13" i="13"/>
  <c r="F13" i="13"/>
  <c r="H78" i="13"/>
  <c r="I78" i="13" s="1"/>
  <c r="D13" i="13"/>
  <c r="I23" i="13"/>
  <c r="H13" i="13"/>
  <c r="I101" i="13"/>
  <c r="H408" i="14"/>
  <c r="B408" i="14" s="1"/>
  <c r="I112" i="13"/>
  <c r="AE403" i="14"/>
  <c r="AD408" i="14"/>
  <c r="I82" i="13"/>
  <c r="F401" i="14"/>
  <c r="G401" i="14" s="1"/>
  <c r="J408" i="14"/>
  <c r="F78" i="13"/>
  <c r="E408" i="14"/>
  <c r="I14" i="13"/>
  <c r="I123" i="13"/>
  <c r="I18" i="13"/>
  <c r="G164" i="14"/>
  <c r="G333" i="14"/>
  <c r="I31" i="13"/>
  <c r="I107" i="13"/>
  <c r="G208" i="14"/>
  <c r="G191" i="13"/>
  <c r="I108" i="13"/>
  <c r="F403" i="14"/>
  <c r="G403" i="14" s="1"/>
  <c r="G190" i="14"/>
  <c r="G140" i="14"/>
  <c r="AE9" i="14"/>
  <c r="G59" i="14"/>
  <c r="D78" i="13"/>
  <c r="G83" i="14"/>
  <c r="Y9" i="14"/>
  <c r="G39" i="14"/>
  <c r="G11" i="14"/>
  <c r="G100" i="14"/>
  <c r="C236" i="14"/>
  <c r="G236" i="14" s="1"/>
  <c r="M236" i="14"/>
  <c r="I9" i="14"/>
  <c r="M262" i="14"/>
  <c r="F262" i="14"/>
  <c r="G262" i="14" s="1"/>
  <c r="I110" i="13"/>
  <c r="I99" i="13"/>
  <c r="F284" i="14"/>
  <c r="G284" i="14" s="1"/>
  <c r="M284" i="14"/>
  <c r="F177" i="14"/>
  <c r="G177" i="14" s="1"/>
  <c r="M177" i="14"/>
  <c r="M343" i="14"/>
  <c r="F343" i="14"/>
  <c r="G343" i="14" s="1"/>
  <c r="G235" i="18"/>
  <c r="M153" i="14"/>
  <c r="F153" i="14"/>
  <c r="G153" i="14" s="1"/>
  <c r="C372" i="14"/>
  <c r="G372" i="14" s="1"/>
  <c r="M372" i="14"/>
  <c r="F220" i="14"/>
  <c r="G220" i="14" s="1"/>
  <c r="M220" i="14"/>
  <c r="M16" i="14"/>
  <c r="F16" i="14"/>
  <c r="G16" i="14" s="1"/>
  <c r="M294" i="14"/>
  <c r="F294" i="14"/>
  <c r="G294" i="14" s="1"/>
  <c r="M363" i="14"/>
  <c r="F363" i="14"/>
  <c r="G363" i="14" s="1"/>
  <c r="G101" i="15"/>
  <c r="G397" i="17"/>
  <c r="B9" i="14"/>
  <c r="S9" i="14"/>
  <c r="S408" i="14"/>
  <c r="F77" i="14"/>
  <c r="G77" i="14" s="1"/>
  <c r="M77" i="14"/>
  <c r="F305" i="14"/>
  <c r="G305" i="14" s="1"/>
  <c r="M305" i="14"/>
  <c r="I10" i="13"/>
  <c r="M249" i="14"/>
  <c r="F249" i="14"/>
  <c r="G249" i="14" s="1"/>
  <c r="C126" i="14"/>
  <c r="G126" i="14" s="1"/>
  <c r="M126" i="14"/>
  <c r="F354" i="14"/>
  <c r="G354" i="14" s="1"/>
  <c r="M354" i="14"/>
  <c r="C229" i="14"/>
  <c r="G229" i="14" s="1"/>
  <c r="M229" i="14"/>
  <c r="F117" i="14"/>
  <c r="G117" i="14" s="1"/>
  <c r="M117" i="14"/>
  <c r="I79" i="13"/>
  <c r="F105" i="14"/>
  <c r="G105" i="14" s="1"/>
  <c r="M105" i="14"/>
  <c r="F10" i="14"/>
  <c r="G10" i="14" s="1"/>
  <c r="M10" i="14"/>
  <c r="L9" i="14"/>
  <c r="L408" i="14" s="1"/>
  <c r="D9" i="14"/>
  <c r="Y408" i="14"/>
  <c r="H2" i="14" l="1"/>
  <c r="AE408" i="14"/>
  <c r="D191" i="13"/>
  <c r="I408" i="14"/>
  <c r="C420" i="14" s="1"/>
  <c r="J2" i="14"/>
  <c r="C9" i="14"/>
  <c r="I13" i="13"/>
  <c r="I98" i="13"/>
  <c r="I8" i="13"/>
  <c r="F9" i="14"/>
  <c r="M9" i="14"/>
  <c r="L2" i="14" l="1"/>
  <c r="I2" i="14"/>
  <c r="I191" i="13"/>
  <c r="G9" i="14"/>
  <c r="M408" i="14"/>
  <c r="G408" i="14" l="1"/>
</calcChain>
</file>

<file path=xl/sharedStrings.xml><?xml version="1.0" encoding="utf-8"?>
<sst xmlns="http://schemas.openxmlformats.org/spreadsheetml/2006/main" count="3252" uniqueCount="1326">
  <si>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</si>
  <si>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</si>
  <si>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</si>
  <si>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</si>
  <si>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</si>
  <si>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</si>
  <si>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</si>
  <si>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</si>
  <si>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</si>
  <si>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</si>
  <si>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</si>
  <si>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</si>
  <si>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</si>
  <si>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</si>
  <si>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</si>
  <si>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</si>
  <si>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</si>
  <si>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</si>
  <si>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</si>
  <si>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</si>
  <si>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</si>
  <si>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</si>
  <si>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</si>
  <si>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</si>
  <si>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</si>
  <si>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</si>
  <si>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</si>
  <si>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</si>
  <si>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</si>
  <si>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</si>
  <si>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</si>
  <si>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</si>
  <si>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</si>
  <si>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</si>
  <si>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</si>
  <si>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</si>
  <si>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</si>
  <si>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</si>
  <si>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</si>
  <si>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</si>
  <si>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</si>
  <si>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</si>
  <si>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</si>
  <si>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</si>
  <si>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</si>
  <si>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</si>
  <si>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</si>
  <si>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</si>
  <si>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</si>
  <si>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</si>
  <si>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</si>
  <si>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</si>
  <si>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</si>
  <si>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</si>
  <si>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</si>
  <si>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</si>
  <si>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</si>
  <si>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</si>
  <si>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</si>
  <si>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</si>
  <si>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</si>
  <si>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</si>
  <si>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</si>
  <si>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</si>
  <si>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</si>
  <si>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</si>
  <si>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</si>
  <si>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</si>
  <si>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</si>
  <si>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</si>
  <si>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</si>
  <si>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</si>
  <si>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</si>
  <si>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</si>
  <si>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</si>
  <si>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</si>
  <si>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</si>
  <si>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</si>
  <si>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</si>
  <si>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</si>
  <si>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</si>
  <si>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</si>
  <si>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</si>
  <si>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</si>
  <si>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</si>
  <si>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</si>
  <si>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</si>
  <si>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</si>
  <si>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</si>
  <si>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</si>
  <si>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</si>
  <si>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</si>
  <si>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</si>
  <si>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</si>
  <si>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</si>
  <si>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</si>
  <si>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</si>
  <si>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</si>
  <si>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</si>
  <si>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</si>
  <si>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</si>
  <si>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</si>
  <si>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</si>
  <si>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</si>
  <si>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4.6.</t>
  </si>
  <si>
    <t>4.7.</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</si>
  <si>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</si>
  <si>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</si>
  <si>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</si>
  <si>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</si>
  <si>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</si>
  <si>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</si>
  <si>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</si>
  <si>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</si>
  <si>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</si>
  <si>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</si>
  <si>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</si>
  <si>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</si>
  <si>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</si>
  <si>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</si>
  <si>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</si>
  <si>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</si>
  <si>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</si>
  <si>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</si>
  <si>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</si>
  <si>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</si>
  <si>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</si>
  <si>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</si>
  <si>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</si>
  <si>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</si>
  <si>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</si>
  <si>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</si>
  <si>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</si>
  <si>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</si>
  <si>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</si>
  <si>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</si>
  <si>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</si>
  <si>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</si>
  <si>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</si>
  <si>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</si>
  <si>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</si>
  <si>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</si>
  <si>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</si>
  <si>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</si>
  <si>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</si>
  <si>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</si>
  <si>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</si>
  <si>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</si>
  <si>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</si>
  <si>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</si>
  <si>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</si>
  <si>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</si>
  <si>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</si>
  <si>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</si>
  <si>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</si>
  <si>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</si>
  <si>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</si>
  <si>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</si>
  <si>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</si>
  <si>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</si>
  <si>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</si>
  <si>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</si>
  <si>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</si>
  <si>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</si>
  <si>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</si>
  <si>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</si>
  <si>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</si>
  <si>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</si>
  <si>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</si>
  <si>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</si>
  <si>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</si>
  <si>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</si>
  <si>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</si>
  <si>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</si>
  <si>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</si>
  <si>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</si>
  <si>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</si>
  <si>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</si>
  <si>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</si>
  <si>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</si>
  <si>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</si>
  <si>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</si>
  <si>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</si>
  <si>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</si>
  <si>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</si>
  <si>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</si>
  <si>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</si>
  <si>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</si>
  <si>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</si>
  <si>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</si>
  <si>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</si>
  <si>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</si>
  <si>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</si>
  <si>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</si>
  <si>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</si>
  <si>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</si>
  <si>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</si>
  <si>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</si>
  <si>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</si>
  <si>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</si>
  <si>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</si>
  <si>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</si>
  <si>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</si>
  <si>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</si>
  <si>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</si>
  <si>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</si>
  <si>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</si>
  <si>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</si>
  <si>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</si>
  <si>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</si>
  <si>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</si>
  <si>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</si>
  <si>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</si>
  <si>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</si>
  <si>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</si>
  <si>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</si>
  <si>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</si>
  <si>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</si>
  <si>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</si>
  <si>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</si>
  <si>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</si>
  <si>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</si>
  <si>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</si>
  <si>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</si>
  <si>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</si>
  <si>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</si>
  <si>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</si>
  <si>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</si>
  <si>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</si>
  <si>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</si>
  <si>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</si>
  <si>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</si>
  <si>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</si>
  <si>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</si>
  <si>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</si>
  <si>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</si>
  <si>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</si>
  <si>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</si>
  <si>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</si>
  <si>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</si>
  <si>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</si>
  <si>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</si>
  <si>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</si>
  <si>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</si>
  <si>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</si>
  <si>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</si>
  <si>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</si>
  <si>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</si>
  <si>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</si>
  <si>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</si>
  <si>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</si>
  <si>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</si>
  <si>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</si>
  <si>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</si>
  <si>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</si>
  <si>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</si>
  <si>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</si>
  <si>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</si>
  <si>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</si>
  <si>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</si>
  <si>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</si>
  <si>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</si>
  <si>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</si>
  <si>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</si>
  <si>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</si>
  <si>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</si>
  <si>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</si>
  <si>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</si>
  <si>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</si>
  <si>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</si>
  <si>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</si>
  <si>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</si>
  <si>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</si>
  <si>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</si>
  <si>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</si>
  <si>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</si>
  <si>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</si>
  <si>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</si>
  <si>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</si>
  <si>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</si>
  <si>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</si>
  <si>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</si>
  <si>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</si>
  <si>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</si>
  <si>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</si>
  <si>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</si>
  <si>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</si>
  <si>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</si>
  <si>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</si>
  <si>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</si>
  <si>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</si>
  <si>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</si>
  <si>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</si>
  <si>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</si>
  <si>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</si>
  <si>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</si>
  <si>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</si>
  <si>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</si>
  <si>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</si>
  <si>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</si>
  <si>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</si>
  <si>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</si>
  <si>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</si>
  <si>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</si>
  <si>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</si>
  <si>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</si>
  <si>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</si>
  <si>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</si>
  <si>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</si>
  <si>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</si>
  <si>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</si>
  <si>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</si>
  <si>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</si>
  <si>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</si>
  <si>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</si>
  <si>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</si>
  <si>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</si>
  <si>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</si>
  <si>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</si>
  <si>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</si>
  <si>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</si>
  <si>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</si>
  <si>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</si>
  <si>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</si>
  <si>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</si>
  <si>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</si>
  <si>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</si>
  <si>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</si>
  <si>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</si>
  <si>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</si>
  <si>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</si>
  <si>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</si>
  <si>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</si>
  <si>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</si>
  <si>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</si>
  <si>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</si>
  <si>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</si>
  <si>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</si>
  <si>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</si>
  <si>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</si>
  <si>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</si>
  <si>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</si>
  <si>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</si>
  <si>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</si>
  <si>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</si>
  <si>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</si>
  <si>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</si>
  <si>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</si>
  <si>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</si>
  <si>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</si>
  <si>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</si>
  <si>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</si>
  <si>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</si>
  <si>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</si>
  <si>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</si>
  <si>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</si>
  <si>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</si>
  <si>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</si>
  <si>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</si>
  <si>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</si>
  <si>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</si>
  <si>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</si>
  <si>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</si>
  <si>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</si>
  <si>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</si>
  <si>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</si>
  <si>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</si>
  <si>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</si>
  <si>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</si>
  <si>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</si>
  <si>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</si>
  <si>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</si>
  <si>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</si>
  <si>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</si>
  <si>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</si>
  <si>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</si>
  <si>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</si>
  <si>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</si>
  <si>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</si>
  <si>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</si>
  <si>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</si>
  <si>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</si>
  <si>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</si>
  <si>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</si>
  <si>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</si>
  <si>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</si>
  <si>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</si>
  <si>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</si>
  <si>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</si>
  <si>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</si>
  <si>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</si>
  <si>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</si>
  <si>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</si>
  <si>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</si>
  <si>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</si>
  <si>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</si>
  <si>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</si>
  <si>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</si>
  <si>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</si>
  <si>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</si>
  <si>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</si>
  <si>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</si>
  <si>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</si>
  <si>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</si>
  <si>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</si>
  <si>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</si>
  <si>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</si>
  <si>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</si>
  <si>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</si>
  <si>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</si>
  <si>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</si>
  <si>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</si>
  <si>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</si>
  <si>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</si>
  <si>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</si>
  <si>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</si>
  <si>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</si>
  <si>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</si>
  <si>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</si>
  <si>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</si>
  <si>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</si>
  <si>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</si>
  <si>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</si>
  <si>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</si>
  <si>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</si>
  <si>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</si>
  <si>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</si>
  <si>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</si>
  <si>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</si>
  <si>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</si>
  <si>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</si>
  <si>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</si>
  <si>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</si>
  <si>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</si>
  <si>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</si>
  <si>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</si>
  <si>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</si>
  <si>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</si>
  <si>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</si>
  <si>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</si>
  <si>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</si>
  <si>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</si>
  <si>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</si>
  <si>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</si>
  <si>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</si>
  <si>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</si>
  <si>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</si>
  <si>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</si>
  <si>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</si>
  <si>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</si>
  <si>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</si>
  <si>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</si>
  <si>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</si>
  <si>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</si>
  <si>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</si>
  <si>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</si>
  <si>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</si>
  <si>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</si>
  <si>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</si>
  <si>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</si>
  <si>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</si>
  <si>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</si>
  <si>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</si>
  <si>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</si>
  <si>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</si>
  <si>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</si>
  <si>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</si>
  <si>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</si>
  <si>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</si>
  <si>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</si>
  <si>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</si>
  <si>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</si>
  <si>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</si>
  <si>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</si>
  <si>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</si>
  <si>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</si>
  <si>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</si>
  <si>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</si>
  <si>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</si>
  <si>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</si>
  <si>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</si>
  <si>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</si>
  <si>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</si>
  <si>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</si>
  <si>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</si>
  <si>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</si>
  <si>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</si>
  <si>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</si>
  <si>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</si>
  <si>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</si>
  <si>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</si>
  <si>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</si>
  <si>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</si>
  <si>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</si>
  <si>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</si>
  <si>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</si>
  <si>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</si>
  <si>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</si>
  <si>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</si>
  <si>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</si>
  <si>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</si>
  <si>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</si>
  <si>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</si>
  <si>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</si>
  <si>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</si>
  <si>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</si>
  <si>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</si>
  <si>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</si>
  <si>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</si>
  <si>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</si>
  <si>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</si>
  <si>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 xml:space="preserve">город Хвалынск </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</si>
  <si>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</si>
  <si>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</si>
  <si>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</si>
  <si>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Субсидия бюджетам поселений области на ремонт и развитие водопроводной сети</t>
  </si>
  <si>
    <t xml:space="preserve"> бюджетам поселений области на ремонт и развитие водопроводной сети</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</si>
  <si>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</si>
  <si>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</si>
  <si>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</si>
  <si>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</si>
  <si>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</si>
  <si>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</si>
  <si>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</si>
  <si>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</si>
  <si>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</si>
  <si>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</si>
  <si>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</si>
  <si>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</si>
  <si>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</si>
  <si>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</si>
  <si>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</si>
  <si>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</si>
  <si>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</si>
  <si>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</si>
  <si>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</si>
  <si>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</si>
  <si>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</si>
  <si>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</si>
  <si>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</si>
  <si>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</si>
  <si>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</si>
  <si>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</si>
  <si>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</si>
  <si>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</si>
  <si>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</si>
  <si>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</si>
  <si>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</si>
  <si>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</si>
  <si>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</si>
  <si>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</si>
  <si>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</si>
  <si>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</si>
  <si>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</si>
  <si>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</si>
  <si>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</si>
  <si>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</si>
  <si>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</si>
  <si>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</si>
  <si>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</si>
  <si>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</si>
  <si>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</si>
  <si>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</si>
  <si>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</si>
  <si>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</si>
  <si>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</si>
  <si>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</si>
  <si>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</si>
  <si>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</si>
  <si>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</si>
  <si>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</si>
  <si>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</si>
  <si>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</si>
  <si>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</si>
  <si>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</si>
  <si>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</si>
  <si>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</si>
  <si>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</si>
  <si>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</si>
  <si>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</si>
  <si>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</si>
  <si>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</si>
  <si>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</si>
  <si>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</si>
  <si>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</si>
  <si>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</si>
  <si>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</si>
  <si>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</si>
  <si>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</si>
  <si>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</si>
  <si>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</si>
  <si>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</si>
  <si>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</si>
  <si>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</si>
  <si>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</si>
  <si>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</si>
  <si>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</si>
  <si>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</si>
  <si>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</si>
  <si>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</si>
  <si>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</si>
  <si>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</si>
  <si>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</si>
  <si>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</si>
  <si>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</si>
  <si>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</si>
  <si>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</si>
  <si>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</si>
  <si>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</si>
  <si>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</si>
  <si>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</si>
  <si>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</si>
  <si>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</si>
  <si>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</si>
  <si>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</si>
  <si>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</si>
  <si>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</si>
  <si>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</si>
  <si>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</si>
  <si>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</si>
  <si>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</si>
  <si>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</si>
  <si>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</si>
  <si>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</si>
  <si>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</si>
  <si>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</si>
  <si>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</si>
  <si>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</si>
  <si>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</si>
  <si>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</si>
  <si>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</si>
  <si>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</si>
  <si>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</si>
  <si>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</si>
  <si>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</si>
  <si>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</si>
  <si>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на стимулирование (поощрение) социально-экономического развития муниципалитетов</t>
  </si>
  <si>
    <t>4.31.</t>
  </si>
  <si>
    <t>4.32.</t>
  </si>
  <si>
    <t>4.33.</t>
  </si>
  <si>
    <t>4.34.</t>
  </si>
  <si>
    <t>4.35.</t>
  </si>
  <si>
    <t>4.36.</t>
  </si>
  <si>
    <t>4.37.</t>
  </si>
  <si>
    <t>4.38.</t>
  </si>
  <si>
    <t>4.39.</t>
  </si>
  <si>
    <t>4.40.</t>
  </si>
  <si>
    <t>4.41.</t>
  </si>
  <si>
    <t>000 0501 70101R5769 522</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</si>
  <si>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</si>
  <si>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</si>
  <si>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</si>
  <si>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</si>
  <si>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</si>
  <si>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</si>
  <si>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</si>
  <si>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Остаток средств к распределению </t>
    </r>
    <r>
      <rPr>
        <b/>
        <vertAlign val="superscript"/>
        <sz val="12"/>
        <rFont val="PT Astra Serif"/>
        <family val="1"/>
        <charset val="204"/>
      </rPr>
      <t>3</t>
    </r>
  </si>
  <si>
    <t>сводная бюджетная роспись</t>
  </si>
  <si>
    <t>000 1401 6630170200 511</t>
  </si>
  <si>
    <t>000 1402 6630170300 512</t>
  </si>
  <si>
    <t>000 1402 6630150100 512</t>
  </si>
  <si>
    <t>9=8/5</t>
  </si>
  <si>
    <t>000 0412 5830571100 521</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</si>
  <si>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</si>
  <si>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</si>
  <si>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</si>
  <si>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000 0701 5110172110 521</t>
  </si>
  <si>
    <t>000 0702 5110172110 521</t>
  </si>
  <si>
    <t>000 0703 5110172110 521</t>
  </si>
  <si>
    <t>000 0801 55101R5170 521</t>
  </si>
  <si>
    <t>000 0801 55101R4660 521</t>
  </si>
  <si>
    <t>000 0801 55104R4670 521</t>
  </si>
  <si>
    <t>000 0801 55102R5191 523</t>
  </si>
  <si>
    <t>000 1004 53303R4970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</si>
  <si>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</si>
  <si>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</si>
  <si>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000 0702 5110172120 521</t>
  </si>
  <si>
    <t>000 0801 55104R3530 521</t>
  </si>
  <si>
    <t xml:space="preserve">бюджетам поселений области на реализацию мероприятий по благоустройству сельских территорий </t>
  </si>
  <si>
    <t>000 0503 70103R5766 521</t>
  </si>
  <si>
    <t>000 0113 6610172100 523</t>
  </si>
  <si>
    <t>000 0502 5310272920 523</t>
  </si>
  <si>
    <t>000 1403 70104R5767 523</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</si>
  <si>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</si>
  <si>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</si>
  <si>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t>000 0702 5130377200 530</t>
  </si>
  <si>
    <t>000 1004 5130377160 530</t>
  </si>
  <si>
    <t>000 0701 5130276900 530</t>
  </si>
  <si>
    <t>000 0709 5130377300 530</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</si>
  <si>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</si>
  <si>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</si>
  <si>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</si>
  <si>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</si>
  <si>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</si>
  <si>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</si>
  <si>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</si>
  <si>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</si>
  <si>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</si>
  <si>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000 0113 9640176510 530</t>
  </si>
  <si>
    <t>000 0405 9640177130 530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</si>
  <si>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</si>
  <si>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</si>
  <si>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</si>
  <si>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</si>
  <si>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</si>
  <si>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</si>
  <si>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000 0701 5130479150 540</t>
  </si>
  <si>
    <t xml:space="preserve">000 0702 5130479150 540             </t>
  </si>
  <si>
    <t>000 0703 5130479150 540</t>
  </si>
  <si>
    <t>000 0703 5531279150 540</t>
  </si>
  <si>
    <t>000 1204 6610278600 540</t>
  </si>
  <si>
    <t>000 0702 5110172130 540</t>
  </si>
  <si>
    <t>000 1403 6630178110 540</t>
  </si>
  <si>
    <t>000 0707 5630678860 540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</si>
  <si>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</si>
  <si>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</si>
  <si>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</si>
  <si>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000 1103 5610174110 540</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</si>
  <si>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</si>
  <si>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</si>
  <si>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</si>
  <si>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</si>
  <si>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000 0408 6030179210 540</t>
  </si>
  <si>
    <t>000 0113 9640178760 540</t>
  </si>
  <si>
    <t>000 0701 5130278750 540</t>
  </si>
  <si>
    <t>000 0801 5510478240 540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</si>
  <si>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</si>
  <si>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</si>
  <si>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000 1102 5610178970 540</t>
  </si>
  <si>
    <t>000 0702 5110178830 540</t>
  </si>
  <si>
    <t>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</si>
  <si>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000 0702 5110178960 540</t>
  </si>
  <si>
    <t>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</si>
  <si>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на основании</t>
  </si>
  <si>
    <t>иных нормативных правовых актов</t>
  </si>
  <si>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</si>
  <si>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</si>
  <si>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4.42.</t>
  </si>
  <si>
    <t>4.43.</t>
  </si>
  <si>
    <t>4.44.</t>
  </si>
  <si>
    <t>4.45.</t>
  </si>
  <si>
    <t>4.46.</t>
  </si>
  <si>
    <t>4.47.</t>
  </si>
  <si>
    <t>4.48.</t>
  </si>
  <si>
    <t>4.49.</t>
  </si>
  <si>
    <t>4.50.</t>
  </si>
  <si>
    <t>4.51.</t>
  </si>
  <si>
    <t>4.52.</t>
  </si>
  <si>
    <t>4.53.</t>
  </si>
  <si>
    <t>4.54.</t>
  </si>
  <si>
    <t>4.55.</t>
  </si>
  <si>
    <t>4.56.</t>
  </si>
  <si>
    <t>4.57.</t>
  </si>
  <si>
    <t>4.58.</t>
  </si>
  <si>
    <t>000 1403 6910178121 540</t>
  </si>
  <si>
    <t>Иные межбюджетные трансферты бюджетам городских округов и поселений области на реализацию мероприятий по благоустройству территорий (1 этап)</t>
  </si>
  <si>
    <t>бюджетам городских округов и поселений области на реализацию мероприятий по благоустройству территорий (1 этап)</t>
  </si>
  <si>
    <t>Иные межбюджетные трансферты бюджетам городских округов и поселений области на реализацию мероприятий по благоустройству территорий (2 этап)</t>
  </si>
  <si>
    <t>000 1403 6910178122 540</t>
  </si>
  <si>
    <t>бюджетам городских округов и поселений области на реализацию мероприятий по благоустройству территорий (2 этап)</t>
  </si>
  <si>
    <t>Иные межбюджетные трансферты бюджетам городских округов и поселений области на реализацию мероприятий по благоустройству территорий (3 этап)</t>
  </si>
  <si>
    <t>000 1403 6910178123 540</t>
  </si>
  <si>
    <t>бюджетам городских округов и поселений области на реализацию мероприятий по благоустройству территорий (3 этап)</t>
  </si>
  <si>
    <t>000 1403 6910178980 540</t>
  </si>
  <si>
    <t>4.59.</t>
  </si>
  <si>
    <t>4.60.</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</si>
  <si>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</si>
  <si>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</si>
  <si>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</si>
  <si>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</si>
  <si>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000 1403 5110172900 540</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</si>
  <si>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</si>
  <si>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</si>
  <si>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</si>
  <si>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</si>
  <si>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</si>
  <si>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</si>
  <si>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r>
      <t xml:space="preserve">закона о бюджете </t>
    </r>
    <r>
      <rPr>
        <b/>
        <vertAlign val="superscript"/>
        <sz val="12"/>
        <rFont val="PT Astra Serif"/>
        <family val="1"/>
        <charset val="204"/>
      </rPr>
      <t>2</t>
    </r>
    <r>
      <rPr>
        <b/>
        <sz val="12"/>
        <rFont val="PT Astra Serif"/>
        <family val="1"/>
        <charset val="204"/>
      </rPr>
      <t xml:space="preserve">  </t>
    </r>
  </si>
  <si>
    <t>000 1403 9640178310 540</t>
  </si>
  <si>
    <t>000 0709 5130878320 540</t>
  </si>
  <si>
    <t>Муниципальные округа области:</t>
  </si>
  <si>
    <t>Михайловский</t>
  </si>
  <si>
    <t>Субсидия 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</si>
  <si>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601И89Д097 523</t>
  </si>
  <si>
    <t>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</si>
  <si>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603029Д017 521</t>
  </si>
  <si>
    <t>Субсидия  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</si>
  <si>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</si>
  <si>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</si>
  <si>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</si>
  <si>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</si>
  <si>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</si>
  <si>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</si>
  <si>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 xml:space="preserve">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</si>
  <si>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000 0408 601И654013 523</t>
  </si>
  <si>
    <t>000 0408 601И654014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</si>
  <si>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</si>
  <si>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000 0503 691И454240 523</t>
  </si>
  <si>
    <t>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</si>
  <si>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Субсидия 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</si>
  <si>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Субсидия 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</si>
  <si>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 xml:space="preserve">000 0801 55106R5192 523             </t>
  </si>
  <si>
    <t>000 0801 55106R5194 523</t>
  </si>
  <si>
    <t>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</si>
  <si>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</si>
  <si>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Субсидия 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</si>
  <si>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000 0409 601И854473 523</t>
  </si>
  <si>
    <t>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</si>
  <si>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Субсидия 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</si>
  <si>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 xml:space="preserve">000 0409 70105R3726 523          </t>
  </si>
  <si>
    <t>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</si>
  <si>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Субсидия 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</si>
  <si>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</si>
  <si>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поселений области на модернизацию региональных и муниципальных музеев</t>
  </si>
  <si>
    <t>000 0801 551Я555970 523</t>
  </si>
  <si>
    <t>бюджетам муниципальных районов и поселений области на модернизацию региональных и муниципальных музеев</t>
  </si>
  <si>
    <t>Субсидия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</si>
  <si>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 xml:space="preserve">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</si>
  <si>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</si>
  <si>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</si>
  <si>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</si>
  <si>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</si>
  <si>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области на техническое оснащение  региональных и муниципальных музеев</t>
  </si>
  <si>
    <t>000 0801 551Я555900 523</t>
  </si>
  <si>
    <t>бюджетам муниципальных районов области на техническое оснащение  региональных и муниципальных музеев</t>
  </si>
  <si>
    <t>Субсидия 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</si>
  <si>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000 0801 551Я555131 523</t>
  </si>
  <si>
    <t>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</si>
  <si>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Субсидия  бюджетам городских округов области на создание школ креативных индустрий</t>
  </si>
  <si>
    <t xml:space="preserve"> бюджетам городских округов области на создание школ креативных индустрий</t>
  </si>
  <si>
    <t xml:space="preserve">Субсидия бюджетам муниципальных районов, городских округов и поселений области на создание модельных муниципальных библиотек </t>
  </si>
  <si>
    <t>000 0801 551Я554540 523</t>
  </si>
  <si>
    <t xml:space="preserve">бюджетам муниципальных районов, городских округов и поселений области на создание модельных муниципальных библиотек </t>
  </si>
  <si>
    <t>Субсидия бюджетам муниципальных районов и городских округов области на  модернизацию муниципальных библиотек</t>
  </si>
  <si>
    <t>000 0801 551Я553480 523</t>
  </si>
  <si>
    <t>бюджетам муниципальных районов и городских округов области на  модернизацию муниципальных библиотек</t>
  </si>
  <si>
    <t>Субсидия бюджетам муниципальных районов области на закупку и монтаж оборудования для создания «умных» спортивных площадок</t>
  </si>
  <si>
    <t>000 1102 56101R7532 521</t>
  </si>
  <si>
    <t>бюджетам муниципальных районов области на закупку и монтаж оборудования для создания «умных» спортивных площадок</t>
  </si>
  <si>
    <t>Субсидия бюджетам муниципальных районов области на реализацию мероприятий по созданию «умной» спортивной площадки</t>
  </si>
  <si>
    <t>000 1102 56101А7532 521</t>
  </si>
  <si>
    <t>бюджетам муниципальных районов области на реализацию мероприятий по созданию «умной» спортивной площадки</t>
  </si>
  <si>
    <t>000 1103 56101R0810 521</t>
  </si>
  <si>
    <t>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</si>
  <si>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</si>
  <si>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0503 691И455550 523</t>
  </si>
  <si>
    <t>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</si>
  <si>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0707 561Ю151160 521</t>
  </si>
  <si>
    <t>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t>
  </si>
  <si>
    <t>Субсидия 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</si>
  <si>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</si>
  <si>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0701 511Я150540 523</t>
  </si>
  <si>
    <t xml:space="preserve">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</si>
  <si>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0408 601И654015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</si>
  <si>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«Стрелка» в г. Саратове Саратовской области)</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</si>
  <si>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</si>
  <si>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511Ю457502 521</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</si>
  <si>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</si>
  <si>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511Ю457501 521</t>
  </si>
  <si>
    <t>Субсидия 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</si>
  <si>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51303R3042 521</t>
  </si>
  <si>
    <t>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</si>
  <si>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</si>
  <si>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</si>
  <si>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Субсидия 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</si>
  <si>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511Я153150 521</t>
  </si>
  <si>
    <t>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</si>
  <si>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</si>
  <si>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000 0703 551Я555195 523</t>
  </si>
  <si>
    <t>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</si>
  <si>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</si>
  <si>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000 0707 561Ю1А1160 521</t>
  </si>
  <si>
    <t xml:space="preserve">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</si>
  <si>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Субсидия  бюджетам муниципальных районов области на проведение комплексных кадастровых работ местного значения</t>
  </si>
  <si>
    <t>000 0412 5810179880 521</t>
  </si>
  <si>
    <t>бюджетам муниципальных районов области на проведение комплексных кадастровых работ местного значения</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</si>
  <si>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</si>
  <si>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0801 55104А4670 521</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</si>
  <si>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</si>
  <si>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0702 511Ю4А7501 521</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</si>
  <si>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</si>
  <si>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</si>
  <si>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000 0702  5511Ю4А7502 521</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</si>
  <si>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</si>
  <si>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</si>
  <si>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0701 511Я1А3150 521</t>
  </si>
  <si>
    <t>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</si>
  <si>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области на реализацию мероприятий по модернизации коммунальной инфраструктуры</t>
  </si>
  <si>
    <t>000 0502 531И351540 523</t>
  </si>
  <si>
    <t xml:space="preserve"> бюджетам городских округов области на реализацию мероприятий по модернизации коммунальной инфраструктуры</t>
  </si>
  <si>
    <t>Субсидия бюджетам поселений области на ремонт систем водоснабжения в крупнейших отдаленных малонаселенных муниципальных образованиях области</t>
  </si>
  <si>
    <t>000 1403 6610479840 523</t>
  </si>
  <si>
    <t>бюджетам поселений области на ремонт систем водоснабжения в крупнейших отдаленных малонаселенных муниципальных образованиях области</t>
  </si>
  <si>
    <t>Субсидия бюджетам поселений области на реализацию мероприятий по повышению качества водоснабжения и водоотведения</t>
  </si>
  <si>
    <t>000 0502 5310279920 522</t>
  </si>
  <si>
    <t>бюджетам поселений области на реализацию мероприятий по повышению качества водоснабжения и водоотведения</t>
  </si>
  <si>
    <t>000 0409 601029Д067 521</t>
  </si>
  <si>
    <t>000 0412 551П155583 521</t>
  </si>
  <si>
    <t>Субсидия 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</si>
  <si>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000 0702 511Ю455590 521</t>
  </si>
  <si>
    <t>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</si>
  <si>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бюджетам муниципальных округов, городских округов, городских и сельских поселений области на реализацию инициативных проектов</t>
  </si>
  <si>
    <t>Субвенция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</si>
  <si>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 xml:space="preserve">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</si>
  <si>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</si>
  <si>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</si>
  <si>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</si>
  <si>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</si>
  <si>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</si>
  <si>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</si>
  <si>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</si>
  <si>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</si>
  <si>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</si>
  <si>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</si>
  <si>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</si>
  <si>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</si>
  <si>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</si>
  <si>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</si>
  <si>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</si>
  <si>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</si>
  <si>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</si>
  <si>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</si>
  <si>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</si>
  <si>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</si>
  <si>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</si>
  <si>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</si>
  <si>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</si>
  <si>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</si>
  <si>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</si>
  <si>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 xml:space="preserve">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</si>
  <si>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</si>
  <si>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 xml:space="preserve">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</si>
  <si>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Субвенция 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</si>
  <si>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</si>
  <si>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поселений</t>
  </si>
  <si>
    <t>бюджетам муниципальных районов области на исполнение государственных полномочий по расчету и предоставлению дотаций бюджетам поселений</t>
  </si>
  <si>
    <t>000 0702 511Ю653030 530</t>
  </si>
  <si>
    <t>Субвенции 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</si>
  <si>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</si>
  <si>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</si>
  <si>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</si>
  <si>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</si>
  <si>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</si>
  <si>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</si>
  <si>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</si>
  <si>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</si>
  <si>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</si>
  <si>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000 0408 601И679340 540</t>
  </si>
  <si>
    <t>Иные межбюджетные трансферты 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</si>
  <si>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</si>
  <si>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</si>
  <si>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</si>
  <si>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</si>
  <si>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</si>
  <si>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Иные межбюджетные трансферты 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</si>
  <si>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</si>
  <si>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000 0408 6030179400 540</t>
  </si>
  <si>
    <t>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</si>
  <si>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t>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</si>
  <si>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Иные межбюджетные трансферты 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</si>
  <si>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</si>
  <si>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Иные межбюджетные трансферты 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</si>
  <si>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</si>
  <si>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</si>
  <si>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</si>
  <si>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000 0801 6610474020 540</t>
  </si>
  <si>
    <t>Иные межбюджетные трансферты 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</si>
  <si>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0409 601029Д807 540</t>
  </si>
  <si>
    <t>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</si>
  <si>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0709 511Ю651790 540</t>
  </si>
  <si>
    <t>Иные межбюджетные трансферты 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</si>
  <si>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</si>
  <si>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</si>
  <si>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511Ю650501 540</t>
  </si>
  <si>
    <t>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</si>
  <si>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</si>
  <si>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</si>
  <si>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000 0703 5110172130 540</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</si>
  <si>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</si>
  <si>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000 0702 51303U3180 540</t>
  </si>
  <si>
    <t>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</si>
  <si>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за исключением расходов на оплату труда с начислениями</t>
  </si>
  <si>
    <t>000 0702 51303U3170 540</t>
  </si>
  <si>
    <t>Иные межбюджетные трансферты 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</si>
  <si>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</si>
  <si>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0703 51303U2133 540</t>
  </si>
  <si>
    <t>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</si>
  <si>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000 0703 51303U2132 540</t>
  </si>
  <si>
    <t>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</si>
  <si>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0702 51303U1727 540</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</si>
  <si>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</si>
  <si>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</si>
  <si>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</si>
  <si>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 xml:space="preserve">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</si>
  <si>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000 0702 51303U1726 540</t>
  </si>
  <si>
    <t>Иные межбюджетные трансферты 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</si>
  <si>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000 0702 51101U3190 540</t>
  </si>
  <si>
    <t>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</si>
  <si>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Иные межбюджетные трансферты 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</si>
  <si>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</si>
  <si>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Иные межбюджетные трансферты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</si>
  <si>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000 0408 6610479860 540</t>
  </si>
  <si>
    <t>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</si>
  <si>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Иные межбюджетные трансферты бюджетам муниципальных районов области на реализацию мероприятий по созданию универсальных спортивных площадок</t>
  </si>
  <si>
    <t>000 1102 6610479870 540</t>
  </si>
  <si>
    <t>бюджетам муниципальных районов области на реализацию мероприятий по созданию универсальных спортивных площадок</t>
  </si>
  <si>
    <t>Иные межбюджетные трансферты 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</si>
  <si>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000 0801 6610479850 540</t>
  </si>
  <si>
    <t>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</si>
  <si>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Иные межбюджетные трансферты бюджетам муниципальных районов области на проведение капитального и текущего ремонта муниципальных образовательных организаций</t>
  </si>
  <si>
    <t>000 0701 6610472110 540              000 0702 6610472110 540</t>
  </si>
  <si>
    <t>бюджетам муниципальных районов области на проведение капитального и текущего ремонта муниципальных образовательных организаций</t>
  </si>
  <si>
    <t>Иные межбюджетные трансферты бюджетам муниципальных районов области на благоустройство территорий образовательных организаций</t>
  </si>
  <si>
    <t>бюджетам муниципальных районов области на благоустройство территорий образовательных организаций</t>
  </si>
  <si>
    <t>бюджетам муниципальных районов области
на устройство «спортивного ядра» на территории образовательного учреждения</t>
  </si>
  <si>
    <t>Иные межбюджетные трансферты 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</si>
  <si>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</si>
  <si>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Иные межбюджетные трансферты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</si>
  <si>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000 0709 6610477180 540</t>
  </si>
  <si>
    <t>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</si>
  <si>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Иные межбюджетные трансферты бюджетам городских округов области на развитие инфраструктуры дорожного хозяйства городских округов области</t>
  </si>
  <si>
    <t>000 0409 601029Д027 540</t>
  </si>
  <si>
    <t>бюджетам городских округов области на развитие инфраструктуры дорожного хозяйства городских округов области</t>
  </si>
  <si>
    <t>000 0409 661049Д827 540</t>
  </si>
  <si>
    <t>Иные межбюджетные трансферты 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</si>
  <si>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</si>
  <si>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000 0409 601029Д047 540</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</si>
  <si>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</si>
  <si>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Иные межбюджетные трансферты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</si>
  <si>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000 0409 601029Д037 540</t>
  </si>
  <si>
    <t>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</si>
  <si>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t>
  </si>
  <si>
    <t>000 1403 5330279350 540</t>
  </si>
  <si>
    <t>Иные межбюджетные трансферты 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</si>
  <si>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</si>
  <si>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Иные межбюджетные трансферты бюджетам муниципальных районов области на реализацию мероприятий по развитию инфраструктуры физической культуры и спорта</t>
  </si>
  <si>
    <t>бюджетам муниципальных районов области на реализацию мероприятий по развитию инфраструктуры физической культуры и спорта</t>
  </si>
  <si>
    <t xml:space="preserve">Иные межбюджетные трансферты  на стимулирование (поощрение) социально-экономического развития муниципалитетов </t>
  </si>
  <si>
    <t>000 0502 9540179901 540</t>
  </si>
  <si>
    <t xml:space="preserve">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</si>
  <si>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t>Иные межбюджетные трансферты бюджетам поселений области на обеспечение социально значимых мероприятий, имея в виду выполнение работ по благоустройству дворовых территорий</t>
  </si>
  <si>
    <t>000 1403 6910179910 540</t>
  </si>
  <si>
    <t>бюджетам поселений области на обеспечение социально значимых мероприятий, имея в виду выполнение работ по благоустройству дворовых территорий</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</si>
  <si>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</si>
  <si>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</si>
  <si>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r>
      <t xml:space="preserve">1  </t>
    </r>
    <r>
      <rPr>
        <sz val="12"/>
        <rFont val="PT Astra Serif"/>
        <family val="1"/>
        <charset val="204"/>
      </rPr>
      <t>в соответствии с Законом Саратовской области «Об областном бюджете на 2025 год и на плановый период 2026 и 2027 годов» в редакции от 11.12.2024 года</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</si>
  <si>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</si>
  <si>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</si>
  <si>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</si>
  <si>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</si>
  <si>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</si>
  <si>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</si>
  <si>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</si>
  <si>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</si>
  <si>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2.58.</t>
  </si>
  <si>
    <t>Субсидия бюджетам городских округов и поселений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t>
  </si>
  <si>
    <t>000 1403 69101RР970 540</t>
  </si>
  <si>
    <t>бюджетам городских округов и поселений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t>
  </si>
  <si>
    <r>
      <t xml:space="preserve">Остаток средств к распределению </t>
    </r>
    <r>
      <rPr>
        <b/>
        <vertAlign val="superscript"/>
        <sz val="12"/>
        <rFont val="PT Astra Serif"/>
        <family val="1"/>
        <charset val="204"/>
      </rPr>
      <t>5</t>
    </r>
  </si>
  <si>
    <t>Иные межбюджетные трансферты 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</si>
  <si>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</si>
  <si>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</si>
  <si>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</si>
  <si>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</si>
  <si>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Иные межбюджетные трансферты бюджетам городских округов и поселений области на реализацию мероприятий по благоустройству территорий (4 этап)</t>
  </si>
  <si>
    <t>000 1403 6910178124 540</t>
  </si>
  <si>
    <t>бюджетам городских округов и поселений области на реализацию мероприятий по благоустройству территорий (4 этап)</t>
  </si>
  <si>
    <t>Иные межбюджетные трансферты бюджетам муниципальных районов области на устройство «спортивного ядра» на территории образовательного учреждения</t>
  </si>
  <si>
    <t>000 1403 6210177190 540</t>
  </si>
  <si>
    <t>Иные межбюджетные трансферты 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</si>
  <si>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000 0501 5330275200 540</t>
  </si>
  <si>
    <t>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</si>
  <si>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000 1003 5230277220 540</t>
  </si>
  <si>
    <t>Иные межбюджетные трансферты бюджетам городских округов области на обеспечение бесперебойного функционирования городского наземного электрического транспорта</t>
  </si>
  <si>
    <t>000 0408 6030178910 540</t>
  </si>
  <si>
    <t>бюджетам городских округов области на обеспечение бесперебойного функционирования городского наземного электрического транспорта</t>
  </si>
  <si>
    <t>000 1403 6210178720 540</t>
  </si>
  <si>
    <t>Иные межбюджетные трансферты 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</si>
  <si>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</si>
  <si>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000 0709 5110179180 540</t>
  </si>
  <si>
    <t>000 0709 9540179904 540</t>
  </si>
  <si>
    <t>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t>
  </si>
  <si>
    <t>000 0505 9540179905 540</t>
  </si>
  <si>
    <t xml:space="preserve">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t>
  </si>
  <si>
    <t>000 1403 9540179903 540</t>
  </si>
  <si>
    <t>бюджетам муниципальных районов, городских округов и поселений области на укрепление материально-технической базы муниципальных учреждений культуры</t>
  </si>
  <si>
    <t>000 1403 9540179902 540</t>
  </si>
  <si>
    <t>бюджетам муниципальных районов и поселений области на выполнение работ по аккумуляции (закачке) воды в пруды и водохранилища</t>
  </si>
  <si>
    <t>4.61.</t>
  </si>
  <si>
    <t>4.62.</t>
  </si>
  <si>
    <t>4.63.</t>
  </si>
  <si>
    <t>4.64.</t>
  </si>
  <si>
    <t>4.65.</t>
  </si>
  <si>
    <t>4.66.</t>
  </si>
  <si>
    <t>4.67.</t>
  </si>
  <si>
    <t>4.68.</t>
  </si>
  <si>
    <t>4.69.</t>
  </si>
  <si>
    <t>4.70.</t>
  </si>
  <si>
    <t>2.59.</t>
  </si>
  <si>
    <t>2.60.</t>
  </si>
  <si>
    <t>000 0405 57105R5990 523</t>
  </si>
  <si>
    <t>Субсидия бюджетам муниципальных районов, городских округов и поселений области на подготовку проектов межевания земельных участков и проведение кадастровых работ</t>
  </si>
  <si>
    <t>бюджетам муниципальных районов, городских округов и поселений области на подготовку проектов межевания земельных участков и проведение кадастровых работ</t>
  </si>
  <si>
    <t>Субсидия бюджетам городских округов области на реализацию мероприятия по обновлению общественного транспорта за счет средств резервного фонда Правительства Российской Федерации</t>
  </si>
  <si>
    <t>2.61.</t>
  </si>
  <si>
    <t>2.62.</t>
  </si>
  <si>
    <t>2.63.</t>
  </si>
  <si>
    <t xml:space="preserve">Субсидия бюджетам городских округов области на реализацию мероприятия по обновлению общественного транспорта (в рамках достижения соответствующих задач федерального проекта) </t>
  </si>
  <si>
    <t>000 0408 601И6А6210 521</t>
  </si>
  <si>
    <t>000 0408 601И656210 521</t>
  </si>
  <si>
    <t>бюджетам городских округов области на реализацию мероприятия по обновлению общественного транспорта за счет средств резервного фонда Правительства Российской Федерации</t>
  </si>
  <si>
    <t xml:space="preserve">бюджетам городских округов области на реализацию мероприятия по обновлению общественного транспорта (в рамках достижения соответствующих задач федерального проекта) </t>
  </si>
  <si>
    <t>000 0501 531И267483 523</t>
  </si>
  <si>
    <t>000 0501 531И267484 523</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</si>
  <si>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</si>
  <si>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ППК «Фонд развития территорий»)</t>
  </si>
  <si>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</si>
  <si>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</si>
  <si>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000 0701 5110178740 540        000 0702 5110178740 540</t>
  </si>
  <si>
    <t>000 0702 5110178870 540     000 0703 5110178870 540</t>
  </si>
  <si>
    <t>4.71.</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</si>
  <si>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</si>
  <si>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000 0703 5110176880 540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</si>
  <si>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</si>
  <si>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Иные межбюджетные трансферты 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</si>
  <si>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</si>
  <si>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4.72.</t>
  </si>
  <si>
    <t>Иные межбюджетные трансферты бюджетам городских округов области на софинансирование муниципальных программ, предусматривающих мероприятия по расселению многоквартирных домов, находящихся под угрозой обрушения</t>
  </si>
  <si>
    <t>000 1403 5310477610 540</t>
  </si>
  <si>
    <t>бюджетам городских округов области на софинансирование муниципальных программ, предусматривающих мероприятия по расселению многоквартирных домов, находящихся под угрозой обрушения</t>
  </si>
  <si>
    <t>4.73.</t>
  </si>
  <si>
    <t>4.74.</t>
  </si>
  <si>
    <t>4.75.</t>
  </si>
  <si>
    <t>4.76.</t>
  </si>
  <si>
    <t>4.77.</t>
  </si>
  <si>
    <t>000 1403 9540179908 540</t>
  </si>
  <si>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</si>
  <si>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t>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t>
  </si>
  <si>
    <t>000 1403 9540179909 540</t>
  </si>
  <si>
    <t>000 0503 9540179912 540</t>
  </si>
  <si>
    <t>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t>
  </si>
  <si>
    <t>бюджетам поселений области на реализацию мероприятий по благоустройству территории – устройство уличного освещения</t>
  </si>
  <si>
    <t>000 1403 954017991Ч 540</t>
  </si>
  <si>
    <t>000 0503 9540179911 540</t>
  </si>
  <si>
    <t>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t>
  </si>
  <si>
    <t>4.78.</t>
  </si>
  <si>
    <t>4.79.</t>
  </si>
  <si>
    <t>4.80.</t>
  </si>
  <si>
    <t>4.81.</t>
  </si>
  <si>
    <t>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t>
  </si>
  <si>
    <t>000 1403 9540179914 540</t>
  </si>
  <si>
    <t>000 1403 9540179915 540</t>
  </si>
  <si>
    <t>4.82.</t>
  </si>
  <si>
    <t>4.83.</t>
  </si>
  <si>
    <t>4.84.</t>
  </si>
  <si>
    <t>4.85.</t>
  </si>
  <si>
    <t>4.86.</t>
  </si>
  <si>
    <t>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t>
  </si>
  <si>
    <t>000 1403 9540179916 540</t>
  </si>
  <si>
    <t>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t>
  </si>
  <si>
    <t>000 1101 9540179917 540                     000 1102 9540179917 540          000 1103 9540179917 540</t>
  </si>
  <si>
    <t>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t>
  </si>
  <si>
    <t>000 1403 9540179918 540</t>
  </si>
  <si>
    <t>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t>
  </si>
  <si>
    <t>000 1403 9540179907 540</t>
  </si>
  <si>
    <t>бюджетам муниципальных районов области на проведение текущего и капитального ремонта муниципальных образовательных организаций</t>
  </si>
  <si>
    <t>000 1403 9640179330 540</t>
  </si>
  <si>
    <t>бюджетам муниципальных районов, муниципальных и городских округов области за достижение показателей деятельности</t>
  </si>
  <si>
    <t>000 1403 9540179906 540</t>
  </si>
  <si>
    <t>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t>
  </si>
  <si>
    <t>000 1403 9540179913 540</t>
  </si>
  <si>
    <t>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t>
  </si>
  <si>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</si>
  <si>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Горяйновское МО</t>
  </si>
  <si>
    <t>за 2025 год</t>
  </si>
  <si>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18.12.2025 года</t>
    </r>
  </si>
  <si>
    <t>Сведения о предоставленных из бюджета Саратовской области межбюджетных трансфертах бюджетам муниципальных образований за 2025 год</t>
  </si>
  <si>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18.12.2025 года</t>
    </r>
  </si>
  <si>
    <t>Сведения о предоставлении из бюджета Саратовской области межбюджетных трансфертов местным бюджетам за 2025 год</t>
  </si>
  <si>
    <t>Дотация бюджетам муниципальных районов, муниципальных округов и городских округов области на поддержку мер по обеспечению сбалансированности местных бюджетов</t>
  </si>
  <si>
    <t>бюджетам муниципальных районов, муниципальных округов и городских округов области на поддержку мер по обеспечению сбалансированности местных бюджетов</t>
  </si>
  <si>
    <t>1.4.</t>
  </si>
  <si>
    <t>Дотация бюджетам поселений области на премирование победителей Всероссийского конкурса «Лучшая муниципальная практика»</t>
  </si>
  <si>
    <t>000 1402 9640153990 512</t>
  </si>
  <si>
    <t>бюджетам поселений области на премирование победителей Всероссийского конкурса «Лучшая муниципальная практика»</t>
  </si>
  <si>
    <r>
      <t xml:space="preserve">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t>
    </r>
    <r>
      <rPr>
        <sz val="12"/>
        <rFont val="Times New Roman"/>
        <family val="1"/>
        <charset val="204"/>
      </rPr>
      <t>«</t>
    </r>
    <r>
      <rPr>
        <sz val="12"/>
        <rFont val="PT Astra Serif"/>
        <family val="1"/>
        <charset val="204"/>
      </rPr>
      <t>Регион для молодых»</t>
    </r>
  </si>
  <si>
    <r>
      <t xml:space="preserve">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t>
    </r>
    <r>
      <rPr>
        <sz val="12"/>
        <rFont val="Times New Roman"/>
        <family val="1"/>
        <charset val="204"/>
      </rPr>
      <t>«</t>
    </r>
    <r>
      <rPr>
        <sz val="12"/>
        <rFont val="PT Astra Serif"/>
        <family val="1"/>
        <charset val="204"/>
      </rPr>
      <t>Стрелка» в г. Саратове Саратовской области)</t>
    </r>
  </si>
  <si>
    <t>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(реализация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</si>
  <si>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2.64.</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</si>
  <si>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</si>
  <si>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ППК «Фонд развития территорий»)</t>
  </si>
  <si>
    <t>Субсидия 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</si>
  <si>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</si>
  <si>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Субсидия 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(реализация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</si>
  <si>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</si>
  <si>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</si>
  <si>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</si>
  <si>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000 0408 601И652970 523</t>
  </si>
  <si>
    <t>Субсидия бюджетам городских округов области на реализацию мероприятий по обновлению общественного транспорта</t>
  </si>
  <si>
    <t>бюджетам городских округов области на реализацию мероприятий по обновлению общественного транспорта</t>
  </si>
  <si>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19 марта 2025 года № 108-Пр «О распределении на 2025 год субсидии из областного бюджета бюджетам муниципальных округов, городских округов, городских и сельских поселений области на реализацию инициативных проектов»  (ред. от 31.03.2025 № 122-Пр) (169 927,9 тыс. руб.)</t>
    </r>
  </si>
  <si>
    <r>
      <t xml:space="preserve">Субсидия бюджетам муниципальных округов, городских округов, городских и сельских поселений области на реализацию инициативных проектов </t>
    </r>
    <r>
      <rPr>
        <vertAlign val="superscript"/>
        <sz val="12"/>
        <rFont val="PT Astra Serif"/>
        <family val="1"/>
        <charset val="204"/>
      </rPr>
      <t>3</t>
    </r>
  </si>
  <si>
    <t xml:space="preserve">Субсидия бюджетам поселений области на реализацию мероприятий по благоустройству сельских территорий </t>
  </si>
  <si>
    <r>
      <rPr>
        <vertAlign val="superscript"/>
        <sz val="12"/>
        <rFont val="PT Astra Serif"/>
        <family val="1"/>
        <charset val="204"/>
      </rPr>
      <t xml:space="preserve">3 </t>
    </r>
    <r>
      <rPr>
        <sz val="12"/>
        <rFont val="PT Astra Serif"/>
        <family val="1"/>
        <charset val="204"/>
      </rPr>
      <t xml:space="preserve"> в соответствии с распределением, утвержденным распоряжением Правительства Саратовской области от 19 марта 2025 года № 108-Пр «О распределении на 2025 год субсидии из областного бюджета бюджетам муниципальных округов, городских округов, городских и сельских поселений области на реализацию инициативных проектов»  (ред. от 31.03.2025 № 122-Пр) (169 927,9 тыс. руб.)</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</si>
  <si>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</si>
  <si>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18.12.2025 года</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</si>
  <si>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18.12.2025 года</t>
    </r>
  </si>
  <si>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</si>
  <si>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t>Иные межбюджетные трансферты бюджетам муниципальных районов и городских округов области на организацию предоставления и (или) предоставление мер поддержки гражданам по оплате обучения в профессиональных образовательных организациях и образовательных организациях высшего образования по договорам о целевом обучении</t>
  </si>
  <si>
    <t xml:space="preserve"> бюджетам муниципальных районов и городских округов области на организацию предоставления и (или) предоставление мер поддержки гражданам по оплате обучения в профессиональных образовательных организациях и образовательных организациях высшего образования по договорам о целевом обучении</t>
  </si>
  <si>
    <t>бюджетам 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</si>
  <si>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Иные межбюджетные трансферты бюджетам 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</si>
  <si>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4.87.</t>
  </si>
  <si>
    <t>Иные межбюджетные трансферты бюджетам муниципальных округов, городских округов и поселений области на реализацию мероприятий по реконструкции (модернизации), капитальному ремонту объектов коммунальной инфраструктуры</t>
  </si>
  <si>
    <t>000 0502 5310597508 540</t>
  </si>
  <si>
    <t>бюджетам муниципальных округов, городских округов и поселений области на реализацию мероприятий по реконструкции (модернизации), капитальному ремонту объектов коммунальной инфраструктуры</t>
  </si>
  <si>
    <r>
      <rPr>
        <vertAlign val="superscript"/>
        <sz val="12"/>
        <rFont val="PT Astra Serif"/>
        <family val="1"/>
        <charset val="204"/>
      </rPr>
      <t xml:space="preserve">4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03.04.2025 № 283-П, 30.04.2025 № 368-П, 11.06.2025 № 453-П, 30.06.2025 № 495-П, 22.07.2025 № 568-П, 18.08.2025 № 643-П, 08.09.2025 № 708-П, 29.09.2025 № 748-П, 29.09.2025 № 749-П, 15.10.2025 № 781-П, 03.12.2025 № 900-П) (150 856,6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</si>
  <si>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4</t>
    </r>
  </si>
  <si>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03.04.2025 № 283-П, 30.04.2025 № 368-П, 11.06.2025 № 453-П, 30.06.2025 № 495-П, 22.07.2025 № 568-П, 18.08.2025 № 643-П, 08.09.2025 № 708-П, 29.09.2025 № 748-П, 29.09.2025 № 749-П, 15.10.2025 № 781-П, 03.12.2025 № 900-П) (150 856,6 тыс. руб.)</t>
    </r>
  </si>
  <si>
    <r>
      <t xml:space="preserve">уточненные бюджетные назначения </t>
    </r>
    <r>
      <rPr>
        <vertAlign val="superscript"/>
        <sz val="12"/>
        <rFont val="PT Astra Serif"/>
        <family val="1"/>
        <charset val="204"/>
      </rPr>
      <t xml:space="preserve">3 </t>
    </r>
    <r>
      <rPr>
        <sz val="12"/>
        <rFont val="PT Astra Serif"/>
        <family val="1"/>
        <charset val="204"/>
      </rPr>
      <t xml:space="preserve"> </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</si>
  <si>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11 июня 2025 года № 454-П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(ред. от 02.07.2025 № 511-П) (14 560,0 тыс. руб.)</t>
    </r>
  </si>
  <si>
    <r>
      <t xml:space="preserve">Иные межбюджетные трансферты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t>
    </r>
    <r>
      <rPr>
        <vertAlign val="superscript"/>
        <sz val="12"/>
        <rFont val="PT Astra Serif"/>
        <family val="1"/>
        <charset val="204"/>
      </rPr>
      <t>5</t>
    </r>
  </si>
  <si>
    <r>
      <t>4</t>
    </r>
    <r>
      <rPr>
        <sz val="12"/>
        <rFont val="PT Astra Serif"/>
        <family val="1"/>
        <charset val="204"/>
      </rPr>
      <t xml:space="preserve"> в соответствии с распределением, утвержденным постановлением Правительства Саратовской области от 11 июня 2025 года № 454-П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(ред. от 02.07.2025 № 511-П) (14 560,0 тыс. руб.)</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</si>
  <si>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</si>
  <si>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17 июня 2025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  (8 633,7 тыс. руб.)</t>
    </r>
  </si>
  <si>
    <r>
      <t>Иные межбюджетные трансферты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t>
    </r>
    <r>
      <rPr>
        <vertAlign val="superscript"/>
        <sz val="12"/>
        <rFont val="PT Astra Serif"/>
        <family val="1"/>
        <charset val="204"/>
      </rPr>
      <t xml:space="preserve"> 6</t>
    </r>
  </si>
  <si>
    <r>
      <t xml:space="preserve">5 </t>
    </r>
    <r>
      <rPr>
        <sz val="12"/>
        <rFont val="PT Astra Serif"/>
        <family val="1"/>
        <charset val="204"/>
      </rPr>
      <t>в соответствии с распределением, утвержденным постановлением Правительства Саратовской области от 17 июня 2025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  (8 633,7 тыс. руб.)</t>
    </r>
  </si>
  <si>
    <r>
      <t xml:space="preserve">уточненные бюджетные назначения </t>
    </r>
    <r>
      <rPr>
        <vertAlign val="superscript"/>
        <sz val="12"/>
        <rFont val="PT Astra Serif"/>
        <family val="1"/>
        <charset val="204"/>
      </rPr>
      <t>5</t>
    </r>
    <r>
      <rPr>
        <sz val="12"/>
        <rFont val="PT Astra Serif"/>
        <family val="1"/>
        <charset val="204"/>
      </rPr>
      <t xml:space="preserve">   </t>
    </r>
  </si>
  <si>
    <r>
      <rPr>
        <vertAlign val="superscript"/>
        <sz val="12"/>
        <rFont val="PT Astra Serif"/>
        <family val="1"/>
        <charset val="204"/>
      </rPr>
      <t>7</t>
    </r>
    <r>
      <rPr>
        <sz val="12"/>
        <rFont val="PT Astra Serif"/>
        <family val="1"/>
        <charset val="204"/>
      </rPr>
      <t xml:space="preserve"> в соответствии с распределением, утвержденным постановлением Правительства Саратовской области от 30 мая 2025 года № 430-П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 от 08.07.2025 № 533-П, 27.08.2025 № 678-П, 17.09.2025 № 729-П, 11.11.2025 № 837-П) (8 926,3 тыс. руб.)</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</si>
  <si>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культуры </t>
    </r>
    <r>
      <rPr>
        <vertAlign val="superscript"/>
        <sz val="12"/>
        <rFont val="PT Astra Serif"/>
        <family val="1"/>
        <charset val="204"/>
      </rPr>
      <t>7</t>
    </r>
  </si>
  <si>
    <r>
      <t xml:space="preserve">6 </t>
    </r>
    <r>
      <rPr>
        <sz val="12"/>
        <rFont val="PT Astra Serif"/>
        <family val="1"/>
        <charset val="204"/>
      </rPr>
      <t>в соответствии с распределением, утвержденным постановлением Правительства Саратовской области от 30 мая 2025 года № 430-П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 от 08.07.2025 № 533-П, 27.08.2025 № 678-П, 17.09.2025 № 729-П, 11.11.2025 № 837-П) (8 926,3 тыс. руб.)</t>
    </r>
  </si>
  <si>
    <r>
      <t xml:space="preserve">уточненные бюджетные назначения </t>
    </r>
    <r>
      <rPr>
        <vertAlign val="superscript"/>
        <sz val="12"/>
        <rFont val="PT Astra Serif"/>
        <family val="1"/>
        <charset val="204"/>
      </rPr>
      <t>6</t>
    </r>
    <r>
      <rPr>
        <sz val="12"/>
        <rFont val="PT Astra Serif"/>
        <family val="1"/>
        <charset val="204"/>
      </rPr>
      <t xml:space="preserve">   </t>
    </r>
  </si>
  <si>
    <r>
      <t>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t>
    </r>
    <r>
      <rPr>
        <vertAlign val="superscript"/>
        <sz val="12"/>
        <rFont val="PT Astra Serif"/>
        <family val="1"/>
        <charset val="204"/>
      </rPr>
      <t xml:space="preserve"> 8</t>
    </r>
  </si>
  <si>
    <r>
      <rPr>
        <vertAlign val="superscript"/>
        <sz val="12"/>
        <rFont val="PT Astra Serif"/>
        <family val="1"/>
        <charset val="204"/>
      </rPr>
      <t xml:space="preserve">8 </t>
    </r>
    <r>
      <rPr>
        <sz val="12"/>
        <rFont val="PT Astra Serif"/>
        <family val="1"/>
        <charset val="204"/>
      </rPr>
      <t>в соответствии с распределением, утвержденным постановлением Правительства Саратовской области от 23 апреля 2025 года № 355-П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(ред. от 21.10.2025 № 791-П) (207 838,1 тыс. руб.)</t>
    </r>
  </si>
  <si>
    <r>
      <t xml:space="preserve">7 </t>
    </r>
    <r>
      <rPr>
        <sz val="12"/>
        <rFont val="PT Astra Serif"/>
        <family val="1"/>
        <charset val="204"/>
      </rPr>
      <t>в соответствии с распределением, утвержденным постановлением Правительства Саратовской области от 23 апреля 2025 года № 355-П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(ред. от 21.10.2025 № 791-П) (207 838,1 тыс. руб.)</t>
    </r>
  </si>
  <si>
    <r>
      <t xml:space="preserve">уточненные бюджетные назначения </t>
    </r>
    <r>
      <rPr>
        <vertAlign val="superscript"/>
        <sz val="12"/>
        <rFont val="PT Astra Serif"/>
        <family val="1"/>
        <charset val="204"/>
      </rPr>
      <t>7</t>
    </r>
    <r>
      <rPr>
        <sz val="12"/>
        <rFont val="PT Astra Serif"/>
        <family val="1"/>
        <charset val="204"/>
      </rPr>
      <t xml:space="preserve">   </t>
    </r>
  </si>
  <si>
    <r>
      <t xml:space="preserve">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t>
    </r>
    <r>
      <rPr>
        <vertAlign val="superscript"/>
        <sz val="12"/>
        <rFont val="PT Astra Serif"/>
        <family val="1"/>
        <charset val="204"/>
      </rPr>
      <t>9</t>
    </r>
  </si>
  <si>
    <r>
      <rPr>
        <vertAlign val="superscript"/>
        <sz val="12"/>
        <rFont val="PT Astra Serif"/>
        <family val="1"/>
        <charset val="204"/>
      </rPr>
      <t>9</t>
    </r>
    <r>
      <rPr>
        <sz val="12"/>
        <rFont val="PT Astra Serif"/>
        <family val="1"/>
        <charset val="204"/>
      </rPr>
      <t xml:space="preserve"> в соответствии с распределением, утвержденным постановлением Правительства Саратовской области от 31 июля 2025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(ред. от 11.12.2025 № 921-П, 30.12.2025 № 1003-П)  (24 834,4 тыс. руб.)</t>
    </r>
  </si>
  <si>
    <r>
      <t xml:space="preserve">8 </t>
    </r>
    <r>
      <rPr>
        <sz val="12"/>
        <rFont val="PT Astra Serif"/>
        <family val="1"/>
        <charset val="204"/>
      </rPr>
      <t>в соответствии с распределением, утвержденным постановлением Правительства Саратовской области от 31 июля 2025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(ред. от 11.12.2025 № 921-П, 30.12.2025 № 1003-П)  (24 834,4 тыс. руб.)</t>
    </r>
  </si>
  <si>
    <r>
      <t xml:space="preserve">уточненные бюджетные назначения </t>
    </r>
    <r>
      <rPr>
        <vertAlign val="superscript"/>
        <sz val="12"/>
        <rFont val="PT Astra Serif"/>
        <family val="1"/>
        <charset val="204"/>
      </rPr>
      <t>8</t>
    </r>
    <r>
      <rPr>
        <sz val="12"/>
        <rFont val="PT Astra Serif"/>
        <family val="1"/>
        <charset val="204"/>
      </rPr>
      <t xml:space="preserve">   </t>
    </r>
  </si>
  <si>
    <r>
      <rPr>
        <vertAlign val="superscript"/>
        <sz val="12"/>
        <rFont val="PT Astra Serif"/>
        <family val="1"/>
        <charset val="204"/>
      </rPr>
      <t>10</t>
    </r>
    <r>
      <rPr>
        <sz val="12"/>
        <rFont val="PT Astra Serif"/>
        <family val="1"/>
        <charset val="204"/>
      </rPr>
      <t xml:space="preserve"> в соответствии с распределением, утвержденным постановлением Правительства Саратовской области от 5 августа 2025 года № 613-П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 (1 480,0 тыс. руб.)</t>
    </r>
  </si>
  <si>
    <r>
      <t xml:space="preserve">Иные межбюджетные трансферты 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 </t>
    </r>
    <r>
      <rPr>
        <vertAlign val="superscript"/>
        <sz val="12"/>
        <rFont val="PT Astra Serif"/>
        <family val="1"/>
        <charset val="204"/>
      </rPr>
      <t>10</t>
    </r>
  </si>
  <si>
    <r>
      <t>9</t>
    </r>
    <r>
      <rPr>
        <sz val="12"/>
        <rFont val="PT Astra Serif"/>
        <family val="1"/>
        <charset val="204"/>
      </rPr>
      <t xml:space="preserve"> в соответствии с распределением, утвержденным постановлением Правительства Саратовской области от 5 августа 2025 года № 613-П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  (1 480,0 тыс. руб.)</t>
    </r>
  </si>
  <si>
    <r>
      <t xml:space="preserve">уточненные бюджетные назначения </t>
    </r>
    <r>
      <rPr>
        <vertAlign val="superscript"/>
        <sz val="12"/>
        <rFont val="PT Astra Serif"/>
        <family val="1"/>
        <charset val="204"/>
      </rPr>
      <t>9</t>
    </r>
    <r>
      <rPr>
        <sz val="12"/>
        <rFont val="PT Astra Serif"/>
        <family val="1"/>
        <charset val="204"/>
      </rPr>
      <t xml:space="preserve">   </t>
    </r>
  </si>
  <si>
    <r>
      <rPr>
        <vertAlign val="superscript"/>
        <sz val="12"/>
        <rFont val="PT Astra Serif"/>
        <family val="1"/>
        <charset val="204"/>
      </rPr>
      <t>11</t>
    </r>
    <r>
      <rPr>
        <sz val="12"/>
        <rFont val="PT Astra Serif"/>
        <family val="1"/>
        <charset val="204"/>
      </rPr>
      <t xml:space="preserve"> в соответствии с распределением, утвержденным постановлением Правительства Саратовской области от 6 августа 2025 года № 615-П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(ред. от 28.10.2025 № 803-П) (1 557,0 тыс. руб.)</t>
    </r>
  </si>
  <si>
    <r>
      <t xml:space="preserve">Иные межбюджетные трансферты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r>
    <r>
      <rPr>
        <vertAlign val="superscript"/>
        <sz val="12"/>
        <rFont val="PT Astra Serif"/>
        <family val="1"/>
        <charset val="204"/>
      </rPr>
      <t>11</t>
    </r>
  </si>
  <si>
    <r>
      <t xml:space="preserve">10 </t>
    </r>
    <r>
      <rPr>
        <sz val="12"/>
        <rFont val="PT Astra Serif"/>
        <family val="1"/>
        <charset val="204"/>
      </rPr>
      <t>в соответствии с распределением, утвержденным постановлением Правительства Саратовской области от 6 августа 2025 года № 615-П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(ред. от 28.10.2025 № 803-П) (1 557,0 тыс. руб.)</t>
    </r>
  </si>
  <si>
    <r>
      <t xml:space="preserve">уточненные бюджетные назначения </t>
    </r>
    <r>
      <rPr>
        <vertAlign val="superscript"/>
        <sz val="12"/>
        <rFont val="PT Astra Serif"/>
        <family val="1"/>
        <charset val="204"/>
      </rPr>
      <t>10</t>
    </r>
    <r>
      <rPr>
        <sz val="12"/>
        <rFont val="PT Astra Serif"/>
        <family val="1"/>
        <charset val="204"/>
      </rPr>
      <t xml:space="preserve">   </t>
    </r>
  </si>
  <si>
    <r>
      <t xml:space="preserve">Иные межбюджетные трансферты бюджетам поселений области на реализацию мероприятий по благоустройству территории – устройство уличного освещения </t>
    </r>
    <r>
      <rPr>
        <vertAlign val="superscript"/>
        <sz val="12"/>
        <rFont val="PT Astra Serif"/>
        <family val="1"/>
        <charset val="204"/>
      </rPr>
      <t>12</t>
    </r>
  </si>
  <si>
    <r>
      <rPr>
        <vertAlign val="superscript"/>
        <sz val="12"/>
        <rFont val="PT Astra Serif"/>
        <family val="1"/>
        <charset val="204"/>
      </rP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6 августа 2025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 устройство уличного освещения»  (200,0 тыс. руб.)</t>
    </r>
  </si>
  <si>
    <r>
      <t xml:space="preserve">11 </t>
    </r>
    <r>
      <rPr>
        <sz val="12"/>
        <rFont val="PT Astra Serif"/>
        <family val="1"/>
        <charset val="204"/>
      </rPr>
      <t>в соответствии с распределением, утвержденным постановлением Правительства Саратовской области от 6 августа 2025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 устройство уличного освещения»  (200,0 тыс. руб.)</t>
    </r>
  </si>
  <si>
    <r>
      <t xml:space="preserve">уточненные бюджетные назначения </t>
    </r>
    <r>
      <rPr>
        <vertAlign val="superscript"/>
        <sz val="12"/>
        <rFont val="PT Astra Serif"/>
        <family val="1"/>
        <charset val="204"/>
      </rPr>
      <t>11</t>
    </r>
  </si>
  <si>
    <r>
      <t>Иные межбюджетные трансферты 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t>
    </r>
    <r>
      <rPr>
        <vertAlign val="superscript"/>
        <sz val="12"/>
        <rFont val="PT Astra Serif"/>
        <family val="1"/>
        <charset val="204"/>
      </rPr>
      <t xml:space="preserve"> 13</t>
    </r>
  </si>
  <si>
    <r>
      <rPr>
        <vertAlign val="superscript"/>
        <sz val="12"/>
        <rFont val="PT Astra Serif"/>
        <family val="1"/>
        <charset val="204"/>
      </rPr>
      <t xml:space="preserve">13 </t>
    </r>
    <r>
      <rPr>
        <sz val="12"/>
        <rFont val="PT Astra Serif"/>
        <family val="1"/>
        <charset val="204"/>
      </rPr>
      <t>в соответствии с распределением, утвержденным постановлением Правительства Саратовской области от 7 августа 2025 года № 621-П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(ред. от 12.09.2025 № 717-П, 15.09.2025 № 723-П, 17.09.2025 № 731-П, 30.10.2025 № 810-П, 18.12.2025 № 940-П, 22.12.2025 № 952-П)  (32 133,8 тыс. руб.)</t>
    </r>
  </si>
  <si>
    <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7 августа 2025 года № 621-П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(ред. от 12.09.2025 № 717-П, 15.09.2025 № 723-П, 17.09.2025 № 731-П, 30.10.2025 № 810-П, 18.12.2025 № 940-П, 22.12.2025 № 952-П)  (32 133,8 тыс. руб.)</t>
    </r>
  </si>
  <si>
    <r>
      <t xml:space="preserve">уточненные бюджетные назначения </t>
    </r>
    <r>
      <rPr>
        <vertAlign val="superscript"/>
        <sz val="12"/>
        <rFont val="PT Astra Serif"/>
        <family val="1"/>
        <charset val="204"/>
      </rPr>
      <t>12</t>
    </r>
  </si>
  <si>
    <r>
      <t xml:space="preserve">Иные межбюджетные трансферты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t>
    </r>
    <r>
      <rPr>
        <vertAlign val="superscript"/>
        <sz val="12"/>
        <rFont val="PT Astra Serif"/>
        <family val="1"/>
        <charset val="204"/>
      </rPr>
      <t>14</t>
    </r>
  </si>
  <si>
    <r>
      <rPr>
        <vertAlign val="superscript"/>
        <sz val="12"/>
        <rFont val="PT Astra Serif"/>
        <family val="1"/>
        <charset val="204"/>
      </rPr>
      <t>14</t>
    </r>
    <r>
      <rPr>
        <sz val="12"/>
        <rFont val="PT Astra Serif"/>
        <family val="1"/>
        <charset val="204"/>
      </rPr>
      <t xml:space="preserve"> в соответствии с распределением, утвержденным постановлением Правительства Саратовской области от 15 августа 2025 года № 641-П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(6 428,2 тыс. руб.), постановлением Правительства Саратовской области от 21 августа 2025 года № 650-П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(5 404,7 тыс. руб.), постановлением Правительства Саратовской области от  4 сентября 2025 года № 702-П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29.09.2025 № 750-П)  (5 906,2 тыс. руб.), постановлением Правительства Саратовской области от 3 октября 2025 года № 764-П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(12 441,6 тыс. руб.)</t>
    </r>
  </si>
  <si>
    <r>
      <t xml:space="preserve">13 </t>
    </r>
    <r>
      <rPr>
        <sz val="12"/>
        <rFont val="PT Astra Serif"/>
        <family val="1"/>
        <charset val="204"/>
      </rPr>
      <t>в соответствии с распределением, утвержденным постановлением Правительства Саратовской области от 15 августа 2025 года № 641-П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(6 428,2 тыс. руб.), постановлением Правительства Саратовской области от 21 августа 2025 года № 650-П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(5 404,7 тыс. руб.), постановлением Правительства Саратовской области от  4 сентября 2025 года № 702-П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29.09.2025 № 750-П)  (5 906,2 тыс. руб.), постановлением Правительства Саратовской области от 3 октября 2025 года № 764-П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(12 441,6 тыс. руб.)</t>
    </r>
  </si>
  <si>
    <r>
      <t xml:space="preserve">уточненные бюджетные назначения </t>
    </r>
    <r>
      <rPr>
        <vertAlign val="superscript"/>
        <sz val="12"/>
        <rFont val="PT Astra Serif"/>
        <family val="1"/>
        <charset val="204"/>
      </rPr>
      <t>13</t>
    </r>
  </si>
  <si>
    <r>
      <t xml:space="preserve">Иные межбюджетные трансферты 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 </t>
    </r>
    <r>
      <rPr>
        <vertAlign val="superscript"/>
        <sz val="12"/>
        <rFont val="PT Astra Serif"/>
        <family val="1"/>
        <charset val="204"/>
      </rPr>
      <t>15</t>
    </r>
  </si>
  <si>
    <r>
      <rPr>
        <vertAlign val="superscript"/>
        <sz val="12"/>
        <rFont val="PT Astra Serif"/>
        <family val="1"/>
        <charset val="204"/>
      </rPr>
      <t>15</t>
    </r>
    <r>
      <rPr>
        <sz val="12"/>
        <rFont val="PT Astra Serif"/>
        <family val="1"/>
        <charset val="204"/>
      </rPr>
      <t xml:space="preserve"> в соответствии с распределением, утвержденным постановлением Правительства Саратовской области от 19 августа 2025 года № 645-П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  (12 480,4 тыс. руб.)</t>
    </r>
  </si>
  <si>
    <r>
      <t xml:space="preserve">14 </t>
    </r>
    <r>
      <rPr>
        <sz val="12"/>
        <rFont val="PT Astra Serif"/>
        <family val="1"/>
        <charset val="204"/>
      </rPr>
      <t>в соответствии с распределением, утвержденным постановлением Правительства Саратовской области от 19 августа 2025 года № 645-П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  (12 480,4 тыс. руб.)</t>
    </r>
  </si>
  <si>
    <r>
      <t xml:space="preserve">уточненные бюджетные назначения </t>
    </r>
    <r>
      <rPr>
        <vertAlign val="superscript"/>
        <sz val="12"/>
        <rFont val="PT Astra Serif"/>
        <family val="1"/>
        <charset val="204"/>
      </rPr>
      <t>14</t>
    </r>
  </si>
  <si>
    <r>
      <t xml:space="preserve">Иные межбюджетные трансферты трансфертов 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 </t>
    </r>
    <r>
      <rPr>
        <vertAlign val="superscript"/>
        <sz val="12"/>
        <rFont val="PT Astra Serif"/>
        <family val="1"/>
        <charset val="204"/>
      </rPr>
      <t>16</t>
    </r>
  </si>
  <si>
    <r>
      <rPr>
        <vertAlign val="superscript"/>
        <sz val="12"/>
        <rFont val="PT Astra Serif"/>
        <family val="1"/>
        <charset val="204"/>
      </rPr>
      <t>16</t>
    </r>
    <r>
      <rPr>
        <sz val="12"/>
        <rFont val="PT Astra Serif"/>
        <family val="1"/>
        <charset val="204"/>
      </rPr>
      <t xml:space="preserve"> в соответствии с распределением, утвержденным постановлением Правительства Саратовской области от 27 августа 2025 года № 680-П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  (20 000,0 тыс. руб.)</t>
    </r>
  </si>
  <si>
    <r>
      <t xml:space="preserve">15 </t>
    </r>
    <r>
      <rPr>
        <sz val="12"/>
        <rFont val="PT Astra Serif"/>
        <family val="1"/>
        <charset val="204"/>
      </rPr>
      <t>в соответствии с распределением, утвержденным постановлением Правительства Саратовской области от 27 августа 2025 года № 680-П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  (20 000,0 тыс. руб.)</t>
    </r>
  </si>
  <si>
    <r>
      <t xml:space="preserve">уточненные бюджетные назначения </t>
    </r>
    <r>
      <rPr>
        <vertAlign val="superscript"/>
        <sz val="12"/>
        <rFont val="PT Astra Serif"/>
        <family val="1"/>
        <charset val="204"/>
      </rPr>
      <t>15</t>
    </r>
  </si>
  <si>
    <r>
      <t>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t>
    </r>
    <r>
      <rPr>
        <vertAlign val="superscript"/>
        <sz val="12"/>
        <rFont val="PT Astra Serif"/>
        <family val="1"/>
        <charset val="204"/>
      </rPr>
      <t xml:space="preserve"> 17</t>
    </r>
  </si>
  <si>
    <r>
      <rPr>
        <vertAlign val="superscript"/>
        <sz val="12"/>
        <rFont val="PT Astra Serif"/>
        <family val="1"/>
        <charset val="204"/>
      </rPr>
      <t>17</t>
    </r>
    <r>
      <rPr>
        <sz val="12"/>
        <rFont val="PT Astra Serif"/>
        <family val="1"/>
        <charset val="204"/>
      </rPr>
      <t xml:space="preserve"> в соответствии с распределением, утвержденным постановлением Правительства Саратовской области от 27 августа 2025 года № 683-П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(3 955,0 тыс. руб.)</t>
    </r>
  </si>
  <si>
    <r>
      <t xml:space="preserve">16 </t>
    </r>
    <r>
      <rPr>
        <sz val="12"/>
        <rFont val="PT Astra Serif"/>
        <family val="1"/>
        <charset val="204"/>
      </rPr>
      <t>в соответствии с распределением, утвержденным постановлением Правительства Саратовской области от 27 августа 2025 года № 683-П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(3 955,0 тыс. руб.)</t>
    </r>
  </si>
  <si>
    <r>
      <t xml:space="preserve">уточненные бюджетные назначения </t>
    </r>
    <r>
      <rPr>
        <vertAlign val="superscript"/>
        <sz val="12"/>
        <rFont val="PT Astra Serif"/>
        <family val="1"/>
        <charset val="204"/>
      </rPr>
      <t>16</t>
    </r>
  </si>
  <si>
    <r>
      <t xml:space="preserve">Иные межбюджетные трансферты 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 </t>
    </r>
    <r>
      <rPr>
        <vertAlign val="superscript"/>
        <sz val="12"/>
        <rFont val="PT Astra Serif"/>
        <family val="1"/>
        <charset val="204"/>
      </rPr>
      <t>18</t>
    </r>
  </si>
  <si>
    <r>
      <rPr>
        <vertAlign val="superscript"/>
        <sz val="12"/>
        <rFont val="PT Astra Serif"/>
        <family val="1"/>
        <charset val="204"/>
      </rPr>
      <t>18</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сентября 2025 года № 720-П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  (2 377,1 тыс. руб.)</t>
    </r>
  </si>
  <si>
    <r>
      <t xml:space="preserve">уточненные бюджетные назначения </t>
    </r>
    <r>
      <rPr>
        <vertAlign val="superscript"/>
        <sz val="12"/>
        <rFont val="PT Astra Serif"/>
        <family val="1"/>
        <charset val="204"/>
      </rPr>
      <t>17</t>
    </r>
  </si>
  <si>
    <r>
      <t xml:space="preserve">17 </t>
    </r>
    <r>
      <rPr>
        <sz val="12"/>
        <rFont val="PT Astra Serif"/>
        <family val="1"/>
        <charset val="204"/>
      </rPr>
      <t>в соответствии с распределением, утвержденным постановлением Правительства Саратовской области от 12 сентября 2025 года № 720-П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  (2 377,1 тыс. руб.)</t>
    </r>
  </si>
  <si>
    <r>
      <t xml:space="preserve">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t>
    </r>
    <r>
      <rPr>
        <vertAlign val="superscript"/>
        <sz val="12"/>
        <rFont val="PT Astra Serif"/>
        <family val="1"/>
        <charset val="204"/>
      </rPr>
      <t>19</t>
    </r>
  </si>
  <si>
    <r>
      <rPr>
        <vertAlign val="superscript"/>
        <sz val="12"/>
        <rFont val="PT Astra Serif"/>
        <family val="1"/>
        <charset val="204"/>
      </rPr>
      <t xml:space="preserve">19 </t>
    </r>
    <r>
      <rPr>
        <sz val="12"/>
        <rFont val="PT Astra Serif"/>
        <family val="1"/>
        <charset val="204"/>
      </rPr>
      <t>в соответствии с распределением, утвержденным постановлением Правительства Саратовской области от 30 июня 2025 года № 497-П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(ред. от 15.07.2025 № 554-П, 22.08.2025 № 658-П) (28 285,9 тыс. руб.)</t>
    </r>
  </si>
  <si>
    <r>
      <t xml:space="preserve">18 </t>
    </r>
    <r>
      <rPr>
        <sz val="12"/>
        <rFont val="PT Astra Serif"/>
        <family val="1"/>
        <charset val="204"/>
      </rPr>
      <t>в соответствии с распределением, утвержденным постановлением Правительства Саратовской области от 30 июня 2025 года № 497-П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(ред. от 15.07.2025 № 554-П, 22.08.2025 № 658-П) (28 285,9 тыс. руб.)</t>
    </r>
  </si>
  <si>
    <r>
      <t xml:space="preserve">уточненные бюджетные назначения </t>
    </r>
    <r>
      <rPr>
        <vertAlign val="superscript"/>
        <sz val="12"/>
        <rFont val="PT Astra Serif"/>
        <family val="1"/>
        <charset val="204"/>
      </rPr>
      <t>18</t>
    </r>
  </si>
  <si>
    <r>
      <t xml:space="preserve">Иные межбюджетные трансферты бюджетам муниципальных районов, муниципальных и городских округов области за достижение показателей деятельности </t>
    </r>
    <r>
      <rPr>
        <vertAlign val="superscript"/>
        <sz val="12"/>
        <rFont val="PT Astra Serif"/>
        <family val="1"/>
        <charset val="204"/>
      </rPr>
      <t>20</t>
    </r>
  </si>
  <si>
    <r>
      <rPr>
        <vertAlign val="superscript"/>
        <sz val="12"/>
        <rFont val="PT Astra Serif"/>
        <family val="1"/>
        <charset val="204"/>
      </rPr>
      <t>20</t>
    </r>
    <r>
      <rPr>
        <sz val="12"/>
        <rFont val="PT Astra Serif"/>
        <family val="1"/>
        <charset val="204"/>
      </rPr>
      <t xml:space="preserve"> в соответствии с распределением, утвержденным распоряжением Правительства Саратовской области от 27 августа 2025 года № 414-Пр (ДСП) (179 475,5 тыс. руб.)</t>
    </r>
  </si>
  <si>
    <r>
      <t xml:space="preserve">19 </t>
    </r>
    <r>
      <rPr>
        <sz val="12"/>
        <rFont val="PT Astra Serif"/>
        <family val="1"/>
        <charset val="204"/>
      </rPr>
      <t>в соответствии с распределением, утвержденным распоряжением Правительства Саратовской области от 27 августа 2025 года № 414-Пр (ДСП) (179 475,5 тыс. руб.)</t>
    </r>
  </si>
  <si>
    <r>
      <t xml:space="preserve">уточненные бюджетные назначения </t>
    </r>
    <r>
      <rPr>
        <vertAlign val="superscript"/>
        <sz val="12"/>
        <rFont val="PT Astra Serif"/>
        <family val="1"/>
        <charset val="204"/>
      </rPr>
      <t>19</t>
    </r>
    <r>
      <rPr>
        <sz val="12"/>
        <rFont val="PT Astra Serif"/>
        <family val="1"/>
        <charset val="204"/>
      </rPr>
      <t xml:space="preserve">   </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</si>
  <si>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 </t>
    </r>
    <r>
      <rPr>
        <vertAlign val="superscript"/>
        <sz val="12"/>
        <rFont val="PT Astra Serif"/>
        <family val="1"/>
        <charset val="204"/>
      </rPr>
      <t>21</t>
    </r>
  </si>
  <si>
    <r>
      <rPr>
        <vertAlign val="superscript"/>
        <sz val="12"/>
        <rFont val="PT Astra Serif"/>
        <family val="1"/>
        <charset val="204"/>
      </rPr>
      <t xml:space="preserve">21 </t>
    </r>
    <r>
      <rPr>
        <sz val="12"/>
        <rFont val="PT Astra Serif"/>
        <family val="1"/>
        <charset val="204"/>
      </rPr>
      <t>в соответствии с распределением, утвержденным постановлением Правительства Саратовской области от 27 июня 2025 года № 490-П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 (ред. от 05.09.2025 № 707-П, 25.12.2025 № 976-П) (25 258,2 тыс. руб.)</t>
    </r>
  </si>
  <si>
    <r>
      <t xml:space="preserve">20 </t>
    </r>
    <r>
      <rPr>
        <sz val="12"/>
        <rFont val="PT Astra Serif"/>
        <family val="1"/>
        <charset val="204"/>
      </rPr>
      <t>в соответствии с распределением, утвержденным постановлением Правительства Саратовской области от 27 июня 2025 года № 490-П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 (ред. от 05.09.2025 № 707-П, 25.12.2025 № 976-П) (25 258,2 тыс. руб.)</t>
    </r>
  </si>
  <si>
    <r>
      <t xml:space="preserve">уточненные бюджетные назначения </t>
    </r>
    <r>
      <rPr>
        <vertAlign val="superscript"/>
        <sz val="12"/>
        <rFont val="PT Astra Serif"/>
        <family val="1"/>
        <charset val="204"/>
      </rPr>
      <t>20</t>
    </r>
  </si>
  <si>
    <r>
      <t xml:space="preserve">Иные межбюджетные трансферты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t>
    </r>
    <r>
      <rPr>
        <vertAlign val="superscript"/>
        <sz val="12"/>
        <rFont val="PT Astra Serif"/>
        <family val="1"/>
        <charset val="204"/>
      </rPr>
      <t>22</t>
    </r>
  </si>
  <si>
    <r>
      <rPr>
        <vertAlign val="superscript"/>
        <sz val="12"/>
        <rFont val="PT Astra Serif"/>
        <family val="1"/>
        <charset val="204"/>
      </rPr>
      <t xml:space="preserve">22 </t>
    </r>
    <r>
      <rPr>
        <sz val="12"/>
        <rFont val="PT Astra Serif"/>
        <family val="1"/>
        <charset val="204"/>
      </rPr>
      <t>в соответствии с распределением, утвержденным постановлением Правительства Саратовской области от 11 августа 2025 года № 624-П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(11 760,0 тыс. руб.)</t>
    </r>
  </si>
  <si>
    <r>
      <t xml:space="preserve">21 </t>
    </r>
    <r>
      <rPr>
        <sz val="12"/>
        <rFont val="PT Astra Serif"/>
        <family val="1"/>
        <charset val="204"/>
      </rPr>
      <t>в соответствии с распределением, утвержденным постановлением Правительства Саратовской области от 11 августа 2025 года № 624-П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(11 760,0 тыс. руб.)</t>
    </r>
  </si>
  <si>
    <r>
      <t xml:space="preserve">уточненные бюджетные назначения </t>
    </r>
    <r>
      <rPr>
        <vertAlign val="superscript"/>
        <sz val="12"/>
        <rFont val="PT Astra Serif"/>
        <family val="1"/>
        <charset val="204"/>
      </rPr>
      <t>21</t>
    </r>
  </si>
  <si>
    <t>4.88.</t>
  </si>
  <si>
    <t>4.89.</t>
  </si>
  <si>
    <t>4.90.</t>
  </si>
  <si>
    <t>4.91.</t>
  </si>
  <si>
    <t>4.92.</t>
  </si>
  <si>
    <t>000 0113 6630778620 540</t>
  </si>
  <si>
    <r>
      <rPr>
        <vertAlign val="superscript"/>
        <sz val="12"/>
        <rFont val="PT Astra Serif"/>
        <family val="1"/>
        <charset val="204"/>
      </rPr>
      <t xml:space="preserve">23 </t>
    </r>
    <r>
      <rPr>
        <sz val="12"/>
        <rFont val="PT Astra Serif"/>
        <family val="1"/>
        <charset val="204"/>
      </rPr>
      <t>в соответствии с распределением, утвержденным распоряжением Правительства Саратовской области от 28 ноября 2025 года № 578-Пр «О распределении на 2025 год иных межбюджетных трансфертов 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 (5 000,0 тыс. руб.)</t>
    </r>
  </si>
  <si>
    <r>
      <t>Иные межбюджетные трансферты 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t>
    </r>
    <r>
      <rPr>
        <vertAlign val="superscript"/>
        <sz val="12"/>
        <rFont val="PT Astra Serif"/>
        <family val="1"/>
        <charset val="204"/>
      </rPr>
      <t xml:space="preserve"> 23</t>
    </r>
  </si>
  <si>
    <t>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t>
  </si>
  <si>
    <r>
      <t xml:space="preserve">22 </t>
    </r>
    <r>
      <rPr>
        <sz val="12"/>
        <rFont val="PT Astra Serif"/>
        <family val="1"/>
        <charset val="204"/>
      </rPr>
      <t>в соответствии с распределением, утвержденным распоряжением Правительства Саратовской области от 28 ноября 2025 года № 578-Пр «О распределении на 2025 год иных межбюджетных трансфертов 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 (5 000,0 тыс. руб.)</t>
    </r>
  </si>
  <si>
    <r>
      <t xml:space="preserve">уточненные бюджетные назначения </t>
    </r>
    <r>
      <rPr>
        <vertAlign val="superscript"/>
        <sz val="12"/>
        <rFont val="PT Astra Serif"/>
        <family val="1"/>
        <charset val="204"/>
      </rPr>
      <t>22</t>
    </r>
    <r>
      <rPr>
        <sz val="12"/>
        <rFont val="PT Astra Serif"/>
        <family val="1"/>
        <charset val="204"/>
      </rPr>
      <t xml:space="preserve">   </t>
    </r>
  </si>
  <si>
    <r>
      <t xml:space="preserve">Иные межбюджетные трансферты за счет средств, выделяемых из резервного фонда Правительства Саратовской области, на возмещение части затрат на содержание сельскохозяйственных животных сельскохозяйственным товаропроизводителям (за исключением граждан, ведущих личное подсобное хозяйство), сенокосы и многолетние травы которых пострадали в результате миграции сайгаков на территорию Саратовской области </t>
    </r>
    <r>
      <rPr>
        <vertAlign val="superscript"/>
        <sz val="12"/>
        <rFont val="PT Astra Serif"/>
        <family val="1"/>
        <charset val="204"/>
      </rPr>
      <t>24</t>
    </r>
  </si>
  <si>
    <t>000 0405 9540179919 540</t>
  </si>
  <si>
    <t>за счет средств, выделяемых из резервного фонда Правительства Саратовской области, на возмещение части затрат на содержание сельскохозяйственных животных сельскохозяйственным товаропроизводителям (за исключением граждан, ведущих личное подсобное хозяйство), сенокосы и многолетние травы которых пострадали в результате миграции сайгаков на территорию Саратовской области</t>
  </si>
  <si>
    <t>000 0405 9540179921 540</t>
  </si>
  <si>
    <r>
      <t xml:space="preserve">Иные межбюджетные трансферты за счет средств, выделяемых из резервного фонда Правительства Саратовской области, на возмещение части прямых понесенных (фактических) затрат, связанных с производством сельскохозяйственных культур, сельскохозяйственным товаропроизводителям (за исключением граждан, ведущих личное подсобное хозяйство), пострадавшим в результате миграции сайгаков на территорию Саратовской области </t>
    </r>
    <r>
      <rPr>
        <vertAlign val="superscript"/>
        <sz val="12"/>
        <rFont val="PT Astra Serif"/>
        <family val="1"/>
        <charset val="204"/>
      </rPr>
      <t>24</t>
    </r>
  </si>
  <si>
    <t>за счет средств, выделяемых из резервного фонда Правительства Саратовской области, на возмещение части прямых понесенных (фактических) затрат, связанных с производством сельскохозяйственных культур, сельскохозяйственным товаропроизводителям (за исключением граждан, ведущих личное подсобное хозяйство), пострадавшим в результате миграции сайгаков на территорию Саратовской области</t>
  </si>
  <si>
    <r>
      <t xml:space="preserve">уточненные бюджетные назначения </t>
    </r>
    <r>
      <rPr>
        <vertAlign val="superscript"/>
        <sz val="12"/>
        <rFont val="PT Astra Serif"/>
        <family val="1"/>
        <charset val="204"/>
      </rPr>
      <t>23</t>
    </r>
    <r>
      <rPr>
        <sz val="12"/>
        <rFont val="PT Astra Serif"/>
        <family val="1"/>
        <charset val="204"/>
      </rPr>
      <t xml:space="preserve">   </t>
    </r>
  </si>
  <si>
    <r>
      <rPr>
        <vertAlign val="superscript"/>
        <sz val="12"/>
        <rFont val="PT Astra Serif"/>
        <family val="1"/>
        <charset val="204"/>
      </rPr>
      <t xml:space="preserve">24 </t>
    </r>
    <r>
      <rPr>
        <sz val="12"/>
        <rFont val="PT Astra Serif"/>
        <family val="1"/>
        <charset val="204"/>
      </rPr>
      <t>в соответствии с распределением, утвержденным постановлением Правительства Саратовской области от 30 сентября 2025 года № 755-П «О выделении средств из резервного фонда Правительства Саратовской области, методиках распределения и порядках предоставления из областного бюджета иных межбюджетных трансфертов бюджетам муниципальных районов области» (120 913,6  тыс. руб.)</t>
    </r>
  </si>
  <si>
    <r>
      <t>Иные межбюджетные трансферты за счет средств, выделяемых из резервного фонда Правительства Саратовской области, на укрепление материально-технической базы муниципальных организаций, осуществляющих производство и выпуск средств массовой информации</t>
    </r>
    <r>
      <rPr>
        <vertAlign val="superscript"/>
        <sz val="12"/>
        <rFont val="PT Astra Serif"/>
        <family val="1"/>
        <charset val="204"/>
      </rPr>
      <t xml:space="preserve"> 25</t>
    </r>
  </si>
  <si>
    <r>
      <rPr>
        <vertAlign val="superscript"/>
        <sz val="12"/>
        <rFont val="PT Astra Serif"/>
        <family val="1"/>
        <charset val="204"/>
      </rPr>
      <t xml:space="preserve">25 </t>
    </r>
    <r>
      <rPr>
        <sz val="12"/>
        <rFont val="PT Astra Serif"/>
        <family val="1"/>
        <charset val="204"/>
      </rPr>
      <t>в соответствии с распределением, утвержденным постановлением Правительства Саратовской области от 16 декабря 2025 года № 934-П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организаций, осуществляющих производство и выпуск средств массовой информации» (135,0  тыс. руб.)</t>
    </r>
  </si>
  <si>
    <r>
      <t xml:space="preserve">23 </t>
    </r>
    <r>
      <rPr>
        <sz val="12"/>
        <rFont val="PT Astra Serif"/>
        <family val="1"/>
        <charset val="204"/>
      </rPr>
      <t>в соответствии с распределением, утвержденным постановлением Правительства Саратовской области от 30 сентября 2025 года № 755-П «О выделении средств из резервного фонда Правительства Саратовской области, методиках распределения и порядках предоставления из областного бюджета иных межбюджетных трансфертов бюджетам муниципальных районов области» (120 913,6  тыс. руб.)</t>
    </r>
  </si>
  <si>
    <r>
      <t xml:space="preserve">уточненные бюджетные назначения </t>
    </r>
    <r>
      <rPr>
        <vertAlign val="superscript"/>
        <sz val="12"/>
        <rFont val="PT Astra Serif"/>
        <family val="1"/>
        <charset val="204"/>
      </rPr>
      <t>24</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</si>
  <si>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25</t>
    </r>
    <r>
      <rPr>
        <sz val="12"/>
        <rFont val="PT Astra Serif"/>
        <family val="1"/>
        <charset val="204"/>
      </rPr>
      <t xml:space="preserve">   </t>
    </r>
  </si>
  <si>
    <t>000 1403 9540179923 540</t>
  </si>
  <si>
    <t>за счет средств, выделяемых из резервного фонда Правительства Саратовской области, на укрепление материально-технической базы муниципальных организаций, осуществляющих производство и выпуск средств массовой информации</t>
  </si>
  <si>
    <r>
      <t xml:space="preserve">24 </t>
    </r>
    <r>
      <rPr>
        <sz val="12"/>
        <rFont val="PT Astra Serif"/>
        <family val="1"/>
        <charset val="204"/>
      </rPr>
      <t>в соответствии с распределением, утвержденным постановлением Правительства Саратовской области от 16 декабря 2025 года № 934-П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организаций, осуществляющих производство и выпуск средств массовой информации» (135,0  тыс. руб.)</t>
    </r>
  </si>
  <si>
    <t>000 0707 9540179922 540</t>
  </si>
  <si>
    <t>за счет средств, выделяемых из резервного фонда Правительства Саратовской области, на укрепление материально-технической базы муниципальных учреждений, осуществляющих деятельность в сфере молодежной политики</t>
  </si>
  <si>
    <r>
      <t xml:space="preserve">Иные межбюджетные трансферты за счет средств, выделяемых из резервного фонда Правительства Саратовской области, на укрепление материально-технической базы муниципальных учреждений, осуществляющих деятельность в сфере молодежной политики </t>
    </r>
    <r>
      <rPr>
        <vertAlign val="superscript"/>
        <sz val="12"/>
        <rFont val="PT Astra Serif"/>
        <family val="1"/>
        <charset val="204"/>
      </rPr>
      <t>26</t>
    </r>
  </si>
  <si>
    <r>
      <rPr>
        <vertAlign val="superscript"/>
        <sz val="12"/>
        <rFont val="PT Astra Serif"/>
        <family val="1"/>
        <charset val="204"/>
      </rPr>
      <t>26</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декабря 2025 года № 928-П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укрепление материально-технической базы муниципальных учреждений, осуществляющих деятельность в сфере молодежной политики» (250,0  тыс. руб.)</t>
    </r>
  </si>
  <si>
    <r>
      <t>25</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декабря 2025 года № 928-П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укрепление материально-технической базы муниципальных учреждений, осуществляющих деятельность в сфере молодежной политики» (250,0  тыс. руб.)</t>
    </r>
  </si>
  <si>
    <r>
      <rPr>
        <vertAlign val="superscript"/>
        <sz val="12"/>
        <rFont val="PT Astra Serif"/>
        <family val="1"/>
        <charset val="204"/>
      </rPr>
      <t>26</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</si>
  <si>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Остаток средств к распределению </t>
    </r>
    <r>
      <rPr>
        <b/>
        <vertAlign val="superscript"/>
        <sz val="12"/>
        <rFont val="PT Astra Serif"/>
        <family val="1"/>
        <charset val="204"/>
      </rPr>
      <t>26</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</si>
</sst>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48"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b/>
      <sz val="18"/>
      <name val="PT Astra Serif"/>
      <family val="1"/>
      <charset val="204"/>
    </font>
    <font>
      <vertAlign val="superscript"/>
      <sz val="12"/>
      <name val="PT Astra Serif"/>
      <family val="1"/>
      <charset val="204"/>
    </font>
    <font>
      <sz val="10"/>
      <name val="Arial"/>
      <charset val="204"/>
    </font>
    <font>
      <sz val="12"/>
      <name val="Times New Roman"/>
      <family val="1"/>
      <charset val="204"/>
    </font>
    <font>
      <sz val="10"/>
      <name val="PT Astra Serif"/>
      <family val="1"/>
      <charset val="204"/>
    </font>
    <font>
      <sz val="11"/>
      <name val="Arial"/>
      <family val="2"/>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00">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xf numFmtId="0" fontId="44" fillId="0" borderId="0"/>
  </cellStyleXfs>
  <cellXfs count="454">
    <xf numFmtId="0" fontId="0" fillId="0" borderId="0" xfId="0"/>
    <xf numFmtId="0" fontId="33" fillId="0" borderId="1" xfId="1" applyFont="1" applyFill="1" applyBorder="1" applyAlignment="1">
      <alignment horizontal="center"/>
    </xf>
    <xf numFmtId="0" fontId="35" fillId="0" borderId="0" xfId="0" applyFont="1"/>
    <xf numFmtId="166" fontId="35" fillId="0" borderId="0" xfId="0" applyNumberFormat="1" applyFont="1"/>
    <xf numFmtId="0" fontId="36" fillId="0" borderId="0" xfId="0" applyFont="1"/>
    <xf numFmtId="0" fontId="37" fillId="0" borderId="0" xfId="0" applyFont="1"/>
    <xf numFmtId="166" fontId="34" fillId="0" borderId="0" xfId="0" applyNumberFormat="1" applyFont="1"/>
    <xf numFmtId="0" fontId="33" fillId="5" borderId="1" xfId="0" applyFont="1" applyFill="1" applyBorder="1" applyAlignment="1">
      <alignment wrapText="1"/>
    </xf>
    <xf numFmtId="0" fontId="33" fillId="5" borderId="1" xfId="0" applyFont="1" applyFill="1" applyBorder="1" applyAlignment="1">
      <alignment horizontal="left" wrapText="1"/>
    </xf>
    <xf numFmtId="0" fontId="36" fillId="0" borderId="0" xfId="0" applyFont="1" applyFill="1"/>
    <xf numFmtId="0" fontId="34" fillId="5" borderId="1" xfId="0" applyFont="1" applyFill="1" applyBorder="1" applyAlignment="1">
      <alignment horizontal="left" vertical="center" wrapText="1" indent="1"/>
    </xf>
    <xf numFmtId="0" fontId="34" fillId="0" borderId="1" xfId="0" applyFont="1" applyBorder="1" applyAlignment="1">
      <alignment wrapText="1"/>
    </xf>
    <xf numFmtId="0" fontId="34" fillId="0" borderId="0" xfId="0" applyFont="1" applyAlignment="1">
      <alignment wrapText="1"/>
    </xf>
    <xf numFmtId="0" fontId="34" fillId="0" borderId="0" xfId="0" applyFont="1"/>
    <xf numFmtId="0" fontId="33" fillId="0" borderId="1" xfId="0" applyFont="1" applyBorder="1" applyAlignment="1">
      <alignment vertical="center" wrapText="1"/>
    </xf>
    <xf numFmtId="0" fontId="34" fillId="0" borderId="1" xfId="0" applyFont="1" applyFill="1" applyBorder="1" applyAlignment="1">
      <alignment horizontal="left" vertical="center" wrapText="1" indent="1"/>
    </xf>
    <xf numFmtId="0" fontId="34" fillId="0" borderId="1" xfId="0" applyFont="1" applyBorder="1" applyAlignment="1">
      <alignment horizontal="left" vertical="center" wrapText="1" indent="1"/>
    </xf>
    <xf numFmtId="0" fontId="33" fillId="0" borderId="0" xfId="1" applyFont="1" applyFill="1" applyAlignment="1">
      <alignment horizontal="left"/>
    </xf>
    <xf numFmtId="166" fontId="36" fillId="0" borderId="0" xfId="0" applyNumberFormat="1" applyFont="1"/>
    <xf numFmtId="0" fontId="37" fillId="5" borderId="0" xfId="0" applyFont="1" applyFill="1"/>
    <xf numFmtId="166" fontId="37" fillId="5" borderId="0" xfId="0" applyNumberFormat="1" applyFont="1" applyFill="1"/>
    <xf numFmtId="0" fontId="36" fillId="0" borderId="0" xfId="0" applyFont="1" applyBorder="1"/>
    <xf numFmtId="166" fontId="40" fillId="0" borderId="0" xfId="0" applyNumberFormat="1" applyFont="1"/>
    <xf numFmtId="0" fontId="36" fillId="0" borderId="0" xfId="0" applyFont="1" applyAlignment="1">
      <alignment vertical="center"/>
    </xf>
    <xf numFmtId="0" fontId="42" fillId="5" borderId="0" xfId="0" applyFont="1" applyFill="1" applyAlignment="1">
      <alignment vertical="center"/>
    </xf>
    <xf numFmtId="0" fontId="32" fillId="0" borderId="0" xfId="0" applyFont="1" applyAlignment="1">
      <alignment vertical="top"/>
    </xf>
    <xf numFmtId="0" fontId="35" fillId="0" borderId="0" xfId="0" applyFont="1" applyFill="1"/>
    <xf numFmtId="166" fontId="42" fillId="0" borderId="0" xfId="0" applyNumberFormat="1" applyFont="1" applyAlignment="1">
      <alignment horizontal="center"/>
    </xf>
    <xf numFmtId="0" fontId="34" fillId="0" borderId="0" xfId="0" applyFont="1" applyBorder="1" applyAlignment="1">
      <alignment horizontal="right"/>
    </xf>
    <xf numFmtId="0" fontId="42" fillId="0" borderId="0" xfId="0" applyFont="1" applyAlignment="1">
      <alignment horizontal="center"/>
    </xf>
    <xf numFmtId="166" fontId="35" fillId="5" borderId="0" xfId="0" applyNumberFormat="1" applyFont="1" applyFill="1"/>
    <xf numFmtId="0" fontId="35" fillId="0" borderId="0" xfId="0" applyFont="1" applyAlignment="1">
      <alignment vertical="center"/>
    </xf>
    <xf numFmtId="0" fontId="33" fillId="2" borderId="5" xfId="1" applyFont="1" applyFill="1" applyBorder="1" applyAlignment="1">
      <alignment horizontal="center" vertical="center" wrapText="1"/>
    </xf>
    <xf numFmtId="0" fontId="37" fillId="0" borderId="0" xfId="0" applyFont="1" applyFill="1"/>
    <xf numFmtId="0" fontId="33" fillId="8" borderId="0" xfId="0" applyFont="1" applyFill="1" applyBorder="1" applyAlignment="1">
      <alignment horizontal="center" vertical="center"/>
    </xf>
    <xf numFmtId="0" fontId="33" fillId="7" borderId="0" xfId="0" applyFont="1" applyFill="1" applyBorder="1" applyAlignment="1">
      <alignment horizontal="center" vertical="center" wrapText="1"/>
    </xf>
    <xf numFmtId="166" fontId="40" fillId="5" borderId="0" xfId="0" applyNumberFormat="1" applyFont="1" applyFill="1" applyBorder="1"/>
    <xf numFmtId="166" fontId="39" fillId="0" borderId="0" xfId="0" applyNumberFormat="1" applyFont="1" applyFill="1" applyBorder="1"/>
    <xf numFmtId="166" fontId="39" fillId="5" borderId="0" xfId="0" applyNumberFormat="1" applyFont="1" applyFill="1" applyBorder="1"/>
    <xf numFmtId="166" fontId="39" fillId="9" borderId="0" xfId="0" applyNumberFormat="1" applyFont="1" applyFill="1" applyBorder="1" applyAlignment="1"/>
    <xf numFmtId="166" fontId="39" fillId="14" borderId="0" xfId="0" applyNumberFormat="1" applyFont="1" applyFill="1" applyBorder="1"/>
    <xf numFmtId="166" fontId="36" fillId="0" borderId="0" xfId="0" applyNumberFormat="1" applyFont="1" applyBorder="1"/>
    <xf numFmtId="166" fontId="40" fillId="0" borderId="0" xfId="0" applyNumberFormat="1" applyFont="1" applyFill="1" applyBorder="1"/>
    <xf numFmtId="166" fontId="39" fillId="9" borderId="0" xfId="0" applyNumberFormat="1" applyFont="1" applyFill="1" applyBorder="1"/>
    <xf numFmtId="166" fontId="39" fillId="8" borderId="0" xfId="0" applyNumberFormat="1" applyFont="1" applyFill="1" applyBorder="1"/>
    <xf numFmtId="0" fontId="40" fillId="0" borderId="0" xfId="1" applyFont="1" applyFill="1"/>
    <xf numFmtId="0" fontId="40" fillId="0" borderId="0" xfId="1" applyFont="1" applyFill="1" applyBorder="1"/>
    <xf numFmtId="0" fontId="35" fillId="0" borderId="0" xfId="0" applyFont="1" applyBorder="1" applyAlignment="1">
      <alignment vertical="center"/>
    </xf>
    <xf numFmtId="4" fontId="35" fillId="0" borderId="0" xfId="0" applyNumberFormat="1" applyFont="1" applyBorder="1" applyAlignment="1">
      <alignment vertical="center"/>
    </xf>
    <xf numFmtId="0" fontId="35" fillId="5" borderId="0" xfId="0" applyFont="1" applyFill="1" applyAlignment="1">
      <alignment vertical="center"/>
    </xf>
    <xf numFmtId="0" fontId="35" fillId="0" borderId="2" xfId="0" applyFont="1" applyBorder="1" applyAlignment="1"/>
    <xf numFmtId="0" fontId="37" fillId="13" borderId="0" xfId="0" applyFont="1" applyFill="1"/>
    <xf numFmtId="0" fontId="32" fillId="0" borderId="0" xfId="0" applyFont="1"/>
    <xf numFmtId="0" fontId="42" fillId="0" borderId="0" xfId="0" applyFont="1" applyAlignment="1"/>
    <xf numFmtId="166" fontId="31" fillId="0" borderId="0" xfId="0" applyNumberFormat="1" applyFont="1" applyAlignment="1">
      <alignment horizontal="center" vertical="center"/>
    </xf>
    <xf numFmtId="0" fontId="32" fillId="0" borderId="0" xfId="0" applyFont="1" applyAlignment="1"/>
    <xf numFmtId="0" fontId="35" fillId="0" borderId="0" xfId="0" applyFont="1" applyAlignment="1">
      <alignment horizontal="right"/>
    </xf>
    <xf numFmtId="0" fontId="35" fillId="0" borderId="0" xfId="0" applyFont="1" applyAlignment="1">
      <alignment horizontal="center"/>
    </xf>
    <xf numFmtId="166" fontId="42" fillId="0" borderId="0" xfId="0" applyNumberFormat="1" applyFont="1" applyAlignment="1"/>
    <xf numFmtId="0" fontId="32" fillId="0" borderId="0" xfId="0" applyFont="1" applyFill="1"/>
    <xf numFmtId="166" fontId="35" fillId="0" borderId="0" xfId="0" applyNumberFormat="1" applyFont="1" applyAlignment="1">
      <alignment horizontal="center" vertical="center"/>
    </xf>
    <xf numFmtId="0" fontId="37" fillId="14" borderId="0" xfId="0" applyFont="1" applyFill="1"/>
    <xf numFmtId="0" fontId="33" fillId="11" borderId="1" xfId="0" applyFont="1" applyFill="1" applyBorder="1" applyAlignment="1">
      <alignment vertical="center" wrapText="1"/>
    </xf>
    <xf numFmtId="0" fontId="34" fillId="5" borderId="1" xfId="0" applyFont="1" applyFill="1" applyBorder="1" applyAlignment="1">
      <alignment horizontal="left" wrapText="1" indent="1"/>
    </xf>
    <xf numFmtId="0" fontId="33" fillId="0" borderId="1" xfId="0" applyFont="1" applyFill="1" applyBorder="1" applyAlignment="1">
      <alignment vertical="center" wrapText="1"/>
    </xf>
    <xf numFmtId="0" fontId="34" fillId="0" borderId="1" xfId="0" applyFont="1" applyBorder="1" applyAlignment="1">
      <alignment vertical="center" wrapText="1"/>
    </xf>
    <xf numFmtId="0" fontId="33" fillId="5" borderId="0" xfId="0" applyFont="1" applyFill="1" applyBorder="1" applyAlignment="1">
      <alignment vertical="center" wrapText="1"/>
    </xf>
    <xf numFmtId="167" fontId="33" fillId="5" borderId="0" xfId="0" applyNumberFormat="1" applyFont="1" applyFill="1" applyBorder="1"/>
    <xf numFmtId="166" fontId="33" fillId="5" borderId="0" xfId="0" applyNumberFormat="1" applyFont="1" applyFill="1" applyBorder="1"/>
    <xf numFmtId="166" fontId="34" fillId="0" borderId="1" xfId="0" applyNumberFormat="1" applyFont="1" applyBorder="1" applyAlignment="1">
      <alignment wrapText="1"/>
    </xf>
    <xf numFmtId="0" fontId="38" fillId="0" borderId="0" xfId="0" applyFont="1"/>
    <xf numFmtId="0" fontId="38" fillId="11" borderId="0" xfId="0" applyFont="1" applyFill="1"/>
    <xf numFmtId="166" fontId="33" fillId="5" borderId="1" xfId="0" applyNumberFormat="1" applyFont="1" applyFill="1" applyBorder="1"/>
    <xf numFmtId="166" fontId="33" fillId="0" borderId="1" xfId="0" applyNumberFormat="1" applyFont="1" applyBorder="1"/>
    <xf numFmtId="166" fontId="34" fillId="0" borderId="1" xfId="0" applyNumberFormat="1" applyFont="1" applyBorder="1"/>
    <xf numFmtId="166" fontId="34" fillId="5" borderId="1" xfId="0" applyNumberFormat="1" applyFont="1" applyFill="1" applyBorder="1"/>
    <xf numFmtId="167" fontId="34" fillId="5" borderId="1" xfId="0" applyNumberFormat="1" applyFont="1" applyFill="1" applyBorder="1"/>
    <xf numFmtId="166" fontId="33" fillId="0" borderId="1" xfId="0" applyNumberFormat="1" applyFont="1" applyFill="1" applyBorder="1"/>
    <xf numFmtId="166" fontId="34" fillId="0" borderId="1" xfId="0" applyNumberFormat="1" applyFont="1" applyFill="1" applyBorder="1"/>
    <xf numFmtId="167" fontId="34" fillId="0" borderId="1" xfId="0" applyNumberFormat="1" applyFont="1" applyFill="1" applyBorder="1"/>
    <xf numFmtId="0" fontId="33" fillId="12" borderId="1" xfId="0" applyFont="1" applyFill="1" applyBorder="1" applyAlignment="1">
      <alignment horizontal="left" vertical="center" wrapText="1"/>
    </xf>
    <xf numFmtId="0" fontId="33" fillId="5" borderId="1" xfId="0" applyFont="1" applyFill="1" applyBorder="1" applyAlignment="1">
      <alignment vertical="center" wrapText="1"/>
    </xf>
    <xf numFmtId="0" fontId="33" fillId="5" borderId="1" xfId="0" applyFont="1" applyFill="1" applyBorder="1" applyAlignment="1">
      <alignment horizontal="left" vertical="center" wrapText="1"/>
    </xf>
    <xf numFmtId="0" fontId="33" fillId="12" borderId="1" xfId="0" applyFont="1" applyFill="1" applyBorder="1" applyAlignment="1">
      <alignment vertical="center" wrapText="1"/>
    </xf>
    <xf numFmtId="0" fontId="34" fillId="5" borderId="1" xfId="0" applyFont="1" applyFill="1" applyBorder="1" applyAlignment="1">
      <alignment vertical="center" wrapText="1"/>
    </xf>
    <xf numFmtId="166" fontId="33" fillId="12" borderId="1" xfId="0" applyNumberFormat="1" applyFont="1" applyFill="1" applyBorder="1" applyAlignment="1">
      <alignment horizontal="right" wrapText="1"/>
    </xf>
    <xf numFmtId="166" fontId="33" fillId="12" borderId="1" xfId="0" applyNumberFormat="1" applyFont="1" applyFill="1" applyBorder="1" applyAlignment="1">
      <alignment horizontal="right"/>
    </xf>
    <xf numFmtId="0" fontId="34" fillId="0" borderId="1" xfId="0" applyFont="1" applyBorder="1"/>
    <xf numFmtId="0" fontId="34" fillId="5" borderId="1" xfId="0" applyFont="1" applyFill="1" applyBorder="1"/>
    <xf numFmtId="0" fontId="34" fillId="0" borderId="1" xfId="0" applyFont="1" applyFill="1" applyBorder="1"/>
    <xf numFmtId="167" fontId="33" fillId="5" borderId="1" xfId="0" applyNumberFormat="1" applyFont="1" applyFill="1" applyBorder="1"/>
    <xf numFmtId="0" fontId="33" fillId="12" borderId="1" xfId="0" applyFont="1" applyFill="1" applyBorder="1"/>
    <xf numFmtId="166" fontId="33" fillId="12" borderId="1" xfId="0" applyNumberFormat="1" applyFont="1" applyFill="1" applyBorder="1"/>
    <xf numFmtId="166" fontId="34" fillId="12" borderId="1" xfId="0" applyNumberFormat="1" applyFont="1" applyFill="1" applyBorder="1"/>
    <xf numFmtId="167" fontId="33" fillId="12" borderId="1" xfId="0" applyNumberFormat="1" applyFont="1" applyFill="1" applyBorder="1"/>
    <xf numFmtId="0" fontId="35" fillId="5" borderId="1" xfId="0" applyFont="1" applyFill="1" applyBorder="1"/>
    <xf numFmtId="0" fontId="35" fillId="0" borderId="1" xfId="0" applyFont="1" applyFill="1" applyBorder="1"/>
    <xf numFmtId="0" fontId="35" fillId="0" borderId="1" xfId="0" applyFont="1" applyBorder="1"/>
    <xf numFmtId="166" fontId="38" fillId="12" borderId="1" xfId="0" applyNumberFormat="1" applyFont="1" applyFill="1" applyBorder="1"/>
    <xf numFmtId="166" fontId="34" fillId="0" borderId="1" xfId="304" applyNumberFormat="1" applyFont="1" applyBorder="1"/>
    <xf numFmtId="166" fontId="34" fillId="0" borderId="0" xfId="1" applyNumberFormat="1" applyFont="1" applyFill="1" applyBorder="1" applyAlignment="1">
      <alignment vertical="center" wrapText="1"/>
    </xf>
    <xf numFmtId="0" fontId="34" fillId="0" borderId="0" xfId="1" applyFont="1" applyFill="1" applyBorder="1" applyAlignment="1">
      <alignment vertical="center" wrapText="1"/>
    </xf>
    <xf numFmtId="167" fontId="33" fillId="0" borderId="1" xfId="0" applyNumberFormat="1" applyFont="1" applyBorder="1"/>
    <xf numFmtId="167" fontId="34" fillId="0" borderId="1" xfId="0" applyNumberFormat="1" applyFont="1" applyBorder="1"/>
    <xf numFmtId="0" fontId="38" fillId="0" borderId="1" xfId="0" applyFont="1" applyBorder="1"/>
    <xf numFmtId="0" fontId="38" fillId="12" borderId="0" xfId="0" applyFont="1" applyFill="1"/>
    <xf numFmtId="0" fontId="35" fillId="12" borderId="0" xfId="0" applyFont="1" applyFill="1"/>
    <xf numFmtId="166" fontId="33" fillId="13" borderId="1" xfId="0" applyNumberFormat="1" applyFont="1" applyFill="1" applyBorder="1"/>
    <xf numFmtId="166" fontId="35" fillId="13" borderId="1" xfId="0" applyNumberFormat="1" applyFont="1" applyFill="1" applyBorder="1"/>
    <xf numFmtId="166" fontId="34" fillId="13" borderId="1" xfId="0" applyNumberFormat="1" applyFont="1" applyFill="1" applyBorder="1"/>
    <xf numFmtId="0" fontId="34" fillId="0" borderId="0" xfId="1" applyFont="1" applyFill="1" applyBorder="1" applyAlignment="1">
      <alignment vertical="top" wrapText="1"/>
    </xf>
    <xf numFmtId="0" fontId="33" fillId="13" borderId="1" xfId="0" applyFont="1" applyFill="1" applyBorder="1" applyAlignment="1">
      <alignment horizontal="left" vertical="center" wrapText="1"/>
    </xf>
    <xf numFmtId="0" fontId="33" fillId="13" borderId="1" xfId="0" applyFont="1" applyFill="1" applyBorder="1" applyAlignment="1">
      <alignment vertical="center" wrapText="1"/>
    </xf>
    <xf numFmtId="166" fontId="34" fillId="5" borderId="0" xfId="0" applyNumberFormat="1" applyFont="1" applyFill="1" applyBorder="1"/>
    <xf numFmtId="166" fontId="34" fillId="0" borderId="1" xfId="365" applyNumberFormat="1" applyFont="1" applyBorder="1"/>
    <xf numFmtId="0" fontId="33" fillId="14" borderId="1" xfId="0" applyFont="1" applyFill="1" applyBorder="1" applyAlignment="1">
      <alignment vertical="center" wrapText="1"/>
    </xf>
    <xf numFmtId="0" fontId="33" fillId="0" borderId="0" xfId="0" applyFont="1" applyFill="1" applyBorder="1" applyAlignment="1">
      <alignment vertical="center" wrapText="1"/>
    </xf>
    <xf numFmtId="166" fontId="33" fillId="14" borderId="1" xfId="0" applyNumberFormat="1" applyFont="1" applyFill="1" applyBorder="1" applyAlignment="1">
      <alignment horizontal="right" wrapText="1"/>
    </xf>
    <xf numFmtId="166" fontId="33" fillId="14" borderId="1" xfId="0" applyNumberFormat="1" applyFont="1" applyFill="1" applyBorder="1"/>
    <xf numFmtId="166" fontId="33" fillId="14" borderId="1" xfId="0" applyNumberFormat="1" applyFont="1" applyFill="1" applyBorder="1" applyAlignment="1">
      <alignment horizontal="right"/>
    </xf>
    <xf numFmtId="166" fontId="34" fillId="14" borderId="1" xfId="0" applyNumberFormat="1" applyFont="1" applyFill="1" applyBorder="1"/>
    <xf numFmtId="166" fontId="33" fillId="0" borderId="0" xfId="0" applyNumberFormat="1" applyFont="1" applyFill="1" applyBorder="1"/>
    <xf numFmtId="166" fontId="33" fillId="14" borderId="1" xfId="0" applyNumberFormat="1" applyFont="1" applyFill="1" applyBorder="1" applyAlignment="1">
      <alignment wrapText="1"/>
    </xf>
    <xf numFmtId="166" fontId="33" fillId="0" borderId="0" xfId="0" applyNumberFormat="1" applyFont="1" applyFill="1" applyBorder="1" applyAlignment="1">
      <alignment wrapText="1"/>
    </xf>
    <xf numFmtId="0" fontId="34" fillId="0" borderId="0" xfId="0" applyFont="1" applyAlignment="1">
      <alignment vertical="center"/>
    </xf>
    <xf numFmtId="0" fontId="33" fillId="7" borderId="1" xfId="0" applyFont="1" applyFill="1" applyBorder="1"/>
    <xf numFmtId="166" fontId="34" fillId="0" borderId="0" xfId="304" applyNumberFormat="1" applyFont="1"/>
    <xf numFmtId="0" fontId="33" fillId="9" borderId="1" xfId="0" applyFont="1" applyFill="1" applyBorder="1" applyAlignment="1">
      <alignment horizontal="left" vertical="center" wrapText="1"/>
    </xf>
    <xf numFmtId="0" fontId="34" fillId="0" borderId="1" xfId="0" applyFont="1" applyBorder="1" applyAlignment="1">
      <alignment horizontal="left" wrapText="1" indent="1"/>
    </xf>
    <xf numFmtId="0" fontId="33" fillId="0" borderId="1" xfId="0" applyFont="1" applyFill="1" applyBorder="1" applyAlignment="1">
      <alignment wrapText="1"/>
    </xf>
    <xf numFmtId="0" fontId="34" fillId="0" borderId="1" xfId="0" applyFont="1" applyFill="1" applyBorder="1" applyAlignment="1">
      <alignment horizontal="left" wrapText="1" indent="1"/>
    </xf>
    <xf numFmtId="0" fontId="33" fillId="0" borderId="1" xfId="0" applyFont="1" applyBorder="1" applyAlignment="1">
      <alignment wrapText="1"/>
    </xf>
    <xf numFmtId="0" fontId="33" fillId="9" borderId="1" xfId="0" applyFont="1" applyFill="1" applyBorder="1" applyAlignment="1">
      <alignment wrapText="1"/>
    </xf>
    <xf numFmtId="0" fontId="33" fillId="8" borderId="1" xfId="0" applyFont="1" applyFill="1" applyBorder="1" applyAlignment="1">
      <alignment wrapText="1"/>
    </xf>
    <xf numFmtId="166" fontId="34" fillId="0" borderId="0" xfId="365" applyNumberFormat="1" applyFont="1"/>
    <xf numFmtId="0" fontId="35" fillId="0" borderId="0" xfId="0" applyFont="1" applyBorder="1" applyAlignment="1">
      <alignment horizontal="right"/>
    </xf>
    <xf numFmtId="0" fontId="32" fillId="0" borderId="0" xfId="0" applyFont="1" applyAlignment="1">
      <alignment horizontal="right"/>
    </xf>
    <xf numFmtId="0" fontId="35" fillId="0" borderId="0" xfId="0" applyFont="1" applyFill="1" applyAlignment="1">
      <alignment vertical="center"/>
    </xf>
    <xf numFmtId="0" fontId="34" fillId="0" borderId="0" xfId="1" applyFont="1" applyFill="1" applyBorder="1" applyAlignment="1">
      <alignment horizontal="left" vertical="center" wrapText="1"/>
    </xf>
    <xf numFmtId="0" fontId="31" fillId="0" borderId="0" xfId="0" applyFont="1" applyAlignment="1">
      <alignment horizontal="center" vertical="center"/>
    </xf>
    <xf numFmtId="0" fontId="34" fillId="0" borderId="0" xfId="1" applyFont="1" applyFill="1" applyBorder="1" applyAlignment="1">
      <alignment horizontal="left" vertical="center" wrapText="1"/>
    </xf>
    <xf numFmtId="0" fontId="33" fillId="3" borderId="1"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2" fillId="0" borderId="0" xfId="0" applyFont="1" applyAlignment="1">
      <alignment horizontal="center" vertical="top"/>
    </xf>
    <xf numFmtId="0" fontId="35" fillId="0" borderId="0" xfId="0" applyFont="1" applyBorder="1" applyAlignment="1">
      <alignment horizontal="right"/>
    </xf>
    <xf numFmtId="0" fontId="32" fillId="0" borderId="0" xfId="0" applyFont="1" applyAlignment="1">
      <alignment horizontal="center" vertical="center"/>
    </xf>
    <xf numFmtId="0" fontId="37" fillId="9" borderId="0" xfId="0" applyFont="1" applyFill="1"/>
    <xf numFmtId="166" fontId="39" fillId="10" borderId="0" xfId="0" applyNumberFormat="1" applyFont="1" applyFill="1" applyBorder="1"/>
    <xf numFmtId="4" fontId="35" fillId="0" borderId="0" xfId="0" applyNumberFormat="1" applyFont="1" applyBorder="1"/>
    <xf numFmtId="0" fontId="33" fillId="2" borderId="11" xfId="1" applyFont="1" applyFill="1" applyBorder="1" applyAlignment="1">
      <alignment horizontal="center" vertical="center" wrapText="1"/>
    </xf>
    <xf numFmtId="0" fontId="34" fillId="0" borderId="0" xfId="1" applyFont="1" applyFill="1" applyBorder="1" applyAlignment="1">
      <alignment horizontal="left" vertical="top" wrapText="1"/>
    </xf>
    <xf numFmtId="0" fontId="34" fillId="0" borderId="0" xfId="1" applyFont="1" applyFill="1" applyBorder="1" applyAlignment="1">
      <alignment horizontal="left" vertical="center" wrapText="1"/>
    </xf>
    <xf numFmtId="0" fontId="33" fillId="4" borderId="1" xfId="0" applyFont="1" applyFill="1" applyBorder="1" applyAlignment="1">
      <alignment horizontal="center" vertical="center" wrapText="1"/>
    </xf>
    <xf numFmtId="0" fontId="32" fillId="0" borderId="0" xfId="0" applyFont="1" applyAlignment="1">
      <alignment horizontal="center" vertical="center"/>
    </xf>
    <xf numFmtId="166" fontId="34" fillId="0" borderId="0" xfId="1" applyNumberFormat="1" applyFont="1" applyFill="1" applyBorder="1" applyAlignment="1">
      <alignment horizontal="left" vertical="center" wrapText="1"/>
    </xf>
    <xf numFmtId="0" fontId="35" fillId="0" borderId="0" xfId="0" applyFont="1" applyBorder="1" applyAlignment="1">
      <alignment horizontal="right"/>
    </xf>
    <xf numFmtId="0" fontId="32" fillId="0" borderId="0" xfId="0" applyFont="1" applyAlignment="1">
      <alignment horizontal="right"/>
    </xf>
    <xf numFmtId="165" fontId="34" fillId="5" borderId="1" xfId="1" applyNumberFormat="1" applyFont="1" applyFill="1" applyBorder="1" applyAlignment="1" applyProtection="1">
      <alignment horizontal="center" vertical="center"/>
      <protection hidden="1"/>
    </xf>
    <xf numFmtId="165" fontId="34" fillId="5" borderId="1" xfId="1" applyNumberFormat="1" applyFont="1" applyFill="1" applyBorder="1" applyAlignment="1" applyProtection="1">
      <alignment horizontal="justify" vertical="center" wrapText="1"/>
      <protection hidden="1"/>
    </xf>
    <xf numFmtId="49" fontId="34" fillId="5" borderId="1" xfId="2" applyNumberFormat="1" applyFont="1" applyFill="1" applyBorder="1" applyAlignment="1" applyProtection="1">
      <alignment horizontal="center" vertical="center"/>
      <protection hidden="1"/>
    </xf>
    <xf numFmtId="166" fontId="34" fillId="5" borderId="1" xfId="1" applyNumberFormat="1" applyFont="1" applyFill="1" applyBorder="1" applyAlignment="1" applyProtection="1">
      <alignment horizontal="center" vertical="center" wrapText="1"/>
      <protection hidden="1"/>
    </xf>
    <xf numFmtId="166" fontId="33" fillId="11" borderId="1" xfId="0" applyNumberFormat="1" applyFont="1" applyFill="1" applyBorder="1" applyAlignment="1">
      <alignment vertical="center"/>
    </xf>
    <xf numFmtId="166" fontId="33" fillId="5" borderId="1" xfId="0" applyNumberFormat="1" applyFont="1" applyFill="1" applyBorder="1" applyAlignment="1">
      <alignment vertical="center"/>
    </xf>
    <xf numFmtId="166" fontId="34" fillId="5" borderId="1" xfId="0" applyNumberFormat="1" applyFont="1" applyFill="1" applyBorder="1" applyAlignment="1">
      <alignment vertical="center"/>
    </xf>
    <xf numFmtId="166" fontId="34" fillId="0" borderId="1" xfId="0" applyNumberFormat="1" applyFont="1" applyFill="1" applyBorder="1" applyAlignment="1">
      <alignment vertical="center"/>
    </xf>
    <xf numFmtId="166" fontId="34" fillId="11" borderId="1" xfId="0" applyNumberFormat="1" applyFont="1" applyFill="1" applyBorder="1"/>
    <xf numFmtId="166" fontId="33" fillId="11" borderId="1" xfId="0" applyNumberFormat="1" applyFont="1" applyFill="1" applyBorder="1"/>
    <xf numFmtId="166" fontId="34" fillId="0" borderId="1" xfId="0" applyNumberFormat="1" applyFont="1" applyBorder="1" applyAlignment="1">
      <alignment vertical="center"/>
    </xf>
    <xf numFmtId="165" fontId="34" fillId="0" borderId="1" xfId="1" applyNumberFormat="1" applyFont="1" applyFill="1" applyBorder="1" applyAlignment="1" applyProtection="1">
      <alignment horizontal="center" vertical="center"/>
      <protection hidden="1"/>
    </xf>
    <xf numFmtId="165" fontId="34" fillId="0" borderId="1" xfId="1" applyNumberFormat="1" applyFont="1" applyFill="1" applyBorder="1" applyAlignment="1" applyProtection="1">
      <alignment horizontal="justify" vertical="center" wrapText="1"/>
      <protection hidden="1"/>
    </xf>
    <xf numFmtId="49" fontId="34" fillId="0" borderId="1" xfId="2" applyNumberFormat="1" applyFont="1" applyFill="1" applyBorder="1" applyAlignment="1" applyProtection="1">
      <alignment horizontal="center" vertical="center"/>
      <protection hidden="1"/>
    </xf>
    <xf numFmtId="166" fontId="34" fillId="0" borderId="1" xfId="1" applyNumberFormat="1" applyFont="1" applyFill="1" applyBorder="1" applyAlignment="1" applyProtection="1">
      <alignment horizontal="center" vertical="center" wrapText="1"/>
      <protection hidden="1"/>
    </xf>
    <xf numFmtId="166" fontId="33" fillId="11" borderId="1" xfId="0" applyNumberFormat="1" applyFont="1" applyFill="1" applyBorder="1" applyAlignment="1"/>
    <xf numFmtId="165" fontId="33" fillId="3" borderId="1" xfId="1" applyNumberFormat="1" applyFont="1" applyFill="1" applyBorder="1" applyAlignment="1" applyProtection="1">
      <alignment horizontal="center" vertical="center"/>
      <protection hidden="1"/>
    </xf>
    <xf numFmtId="165" fontId="34" fillId="3" borderId="1" xfId="1" applyNumberFormat="1" applyFont="1" applyFill="1" applyBorder="1" applyAlignment="1" applyProtection="1">
      <alignment horizontal="left" vertical="top" wrapText="1"/>
      <protection hidden="1"/>
    </xf>
    <xf numFmtId="166" fontId="33" fillId="3" borderId="1" xfId="1" applyNumberFormat="1" applyFont="1" applyFill="1" applyBorder="1" applyAlignment="1" applyProtection="1">
      <alignment horizontal="center" vertical="center" wrapText="1"/>
      <protection hidden="1"/>
    </xf>
    <xf numFmtId="166" fontId="33" fillId="3" borderId="1" xfId="1" applyNumberFormat="1" applyFont="1" applyFill="1" applyBorder="1" applyAlignment="1">
      <alignment horizontal="center" vertical="center"/>
    </xf>
    <xf numFmtId="166" fontId="34" fillId="0" borderId="0" xfId="1" applyNumberFormat="1" applyFont="1" applyFill="1" applyBorder="1" applyAlignment="1" applyProtection="1">
      <alignment horizontal="right" wrapText="1"/>
      <protection hidden="1"/>
    </xf>
    <xf numFmtId="167" fontId="33" fillId="11" borderId="1" xfId="0" applyNumberFormat="1" applyFont="1" applyFill="1" applyBorder="1" applyAlignment="1">
      <alignment vertical="center"/>
    </xf>
    <xf numFmtId="166" fontId="33" fillId="0" borderId="1" xfId="0" applyNumberFormat="1" applyFont="1" applyBorder="1" applyAlignment="1">
      <alignment vertical="center"/>
    </xf>
    <xf numFmtId="166" fontId="34" fillId="0" borderId="1" xfId="0" applyNumberFormat="1" applyFont="1" applyFill="1" applyBorder="1" applyAlignment="1">
      <alignment vertical="center" wrapText="1"/>
    </xf>
    <xf numFmtId="166" fontId="33" fillId="9" borderId="1" xfId="0" applyNumberFormat="1" applyFont="1" applyFill="1" applyBorder="1" applyAlignment="1">
      <alignment horizontal="right" wrapText="1"/>
    </xf>
    <xf numFmtId="166" fontId="33" fillId="9" borderId="1" xfId="0" applyNumberFormat="1" applyFont="1" applyFill="1" applyBorder="1" applyAlignment="1"/>
    <xf numFmtId="166" fontId="33" fillId="9" borderId="1" xfId="0" applyNumberFormat="1" applyFont="1" applyFill="1" applyBorder="1"/>
    <xf numFmtId="166" fontId="34" fillId="5" borderId="1" xfId="0" applyNumberFormat="1" applyFont="1" applyFill="1" applyBorder="1" applyAlignment="1">
      <alignment wrapText="1"/>
    </xf>
    <xf numFmtId="166" fontId="33" fillId="5" borderId="1" xfId="3" applyNumberFormat="1" applyFont="1" applyFill="1" applyBorder="1"/>
    <xf numFmtId="166" fontId="33" fillId="8" borderId="1" xfId="0" applyNumberFormat="1" applyFont="1" applyFill="1" applyBorder="1"/>
    <xf numFmtId="167" fontId="33" fillId="8" borderId="1" xfId="0" applyNumberFormat="1" applyFont="1" applyFill="1" applyBorder="1"/>
    <xf numFmtId="166" fontId="34" fillId="0" borderId="0" xfId="0" applyNumberFormat="1" applyFont="1" applyAlignment="1">
      <alignment wrapText="1"/>
    </xf>
    <xf numFmtId="49" fontId="34" fillId="0" borderId="1" xfId="2" applyNumberFormat="1" applyFont="1" applyFill="1" applyBorder="1" applyAlignment="1" applyProtection="1">
      <alignment horizontal="center" vertical="center" wrapText="1"/>
      <protection hidden="1"/>
    </xf>
    <xf numFmtId="0" fontId="36" fillId="5" borderId="0" xfId="0" applyFont="1" applyFill="1"/>
    <xf numFmtId="164" fontId="36" fillId="0" borderId="0" xfId="0" applyNumberFormat="1" applyFont="1"/>
    <xf numFmtId="166" fontId="36" fillId="5" borderId="0" xfId="0" applyNumberFormat="1" applyFont="1" applyFill="1"/>
    <xf numFmtId="166" fontId="34" fillId="0" borderId="0" xfId="1" applyNumberFormat="1" applyFont="1" applyFill="1" applyBorder="1"/>
    <xf numFmtId="166" fontId="33" fillId="4" borderId="1" xfId="1" applyNumberFormat="1" applyFont="1" applyFill="1" applyBorder="1" applyAlignment="1" applyProtection="1">
      <alignment horizontal="center" vertical="center" wrapText="1"/>
      <protection hidden="1"/>
    </xf>
    <xf numFmtId="166" fontId="33" fillId="6" borderId="1" xfId="1" applyNumberFormat="1" applyFont="1" applyFill="1" applyBorder="1" applyAlignment="1" applyProtection="1">
      <alignment horizontal="center" vertical="center" wrapText="1"/>
      <protection hidden="1"/>
    </xf>
    <xf numFmtId="166" fontId="33" fillId="7" borderId="1" xfId="1" applyNumberFormat="1" applyFont="1" applyFill="1" applyBorder="1" applyAlignment="1" applyProtection="1">
      <alignment horizontal="center" vertical="center" wrapText="1"/>
      <protection hidden="1"/>
    </xf>
    <xf numFmtId="166" fontId="34" fillId="5" borderId="1" xfId="1" applyNumberFormat="1" applyFont="1" applyFill="1" applyBorder="1" applyAlignment="1">
      <alignment horizontal="center" vertical="center"/>
    </xf>
    <xf numFmtId="166" fontId="34" fillId="0" borderId="1" xfId="1" applyNumberFormat="1" applyFont="1" applyFill="1" applyBorder="1" applyAlignment="1">
      <alignment horizontal="center" vertical="center"/>
    </xf>
    <xf numFmtId="166" fontId="34" fillId="5" borderId="1" xfId="2" applyNumberFormat="1" applyFont="1" applyFill="1" applyBorder="1" applyAlignment="1" applyProtection="1">
      <alignment horizontal="center" vertical="center" wrapText="1"/>
      <protection hidden="1"/>
    </xf>
    <xf numFmtId="166" fontId="34" fillId="0" borderId="1" xfId="2" applyNumberFormat="1" applyFont="1" applyFill="1" applyBorder="1" applyAlignment="1" applyProtection="1">
      <alignment horizontal="center" vertical="center" wrapText="1"/>
      <protection hidden="1"/>
    </xf>
    <xf numFmtId="166" fontId="33" fillId="0" borderId="1" xfId="1" applyNumberFormat="1" applyFont="1" applyFill="1" applyBorder="1" applyAlignment="1" applyProtection="1">
      <alignment horizontal="center" vertical="center" wrapText="1"/>
      <protection hidden="1"/>
    </xf>
    <xf numFmtId="0" fontId="34" fillId="0" borderId="0" xfId="1" applyFont="1" applyFill="1" applyBorder="1"/>
    <xf numFmtId="0" fontId="34" fillId="0" borderId="0" xfId="1" applyFont="1" applyFill="1"/>
    <xf numFmtId="0" fontId="35" fillId="0" borderId="0" xfId="0" applyFont="1" applyBorder="1" applyAlignment="1">
      <alignment horizontal="right"/>
    </xf>
    <xf numFmtId="0" fontId="34" fillId="0" borderId="0" xfId="1" applyFont="1" applyFill="1" applyBorder="1" applyAlignment="1">
      <alignment horizontal="left" vertical="top" wrapText="1"/>
    </xf>
    <xf numFmtId="0" fontId="34" fillId="0" borderId="0" xfId="1" applyFont="1" applyFill="1" applyBorder="1" applyAlignment="1">
      <alignment horizontal="left" vertical="center" wrapText="1"/>
    </xf>
    <xf numFmtId="0" fontId="33" fillId="6" borderId="1" xfId="0" applyFont="1" applyFill="1" applyBorder="1" applyAlignment="1">
      <alignment horizontal="center" vertical="center" wrapText="1"/>
    </xf>
    <xf numFmtId="0" fontId="32" fillId="0" borderId="0" xfId="0" applyFont="1" applyAlignment="1">
      <alignment horizontal="right"/>
    </xf>
    <xf numFmtId="0" fontId="32" fillId="0" borderId="0" xfId="0" applyFont="1" applyAlignment="1">
      <alignment horizontal="center"/>
    </xf>
    <xf numFmtId="166" fontId="34" fillId="0" borderId="0" xfId="0" applyNumberFormat="1" applyFont="1" applyFill="1"/>
    <xf numFmtId="165" fontId="33" fillId="3" borderId="1" xfId="1" applyNumberFormat="1" applyFont="1" applyFill="1" applyBorder="1" applyAlignment="1" applyProtection="1">
      <alignment horizontal="left" vertical="top" wrapText="1"/>
      <protection hidden="1"/>
    </xf>
    <xf numFmtId="164" fontId="34" fillId="0" borderId="0" xfId="1" applyNumberFormat="1" applyFont="1" applyFill="1" applyBorder="1" applyAlignment="1">
      <alignment horizontal="center"/>
    </xf>
    <xf numFmtId="166" fontId="34" fillId="0" borderId="0" xfId="1" applyNumberFormat="1" applyFont="1" applyFill="1"/>
    <xf numFmtId="0" fontId="34" fillId="5" borderId="0" xfId="1" applyFont="1" applyFill="1"/>
    <xf numFmtId="167" fontId="34" fillId="0" borderId="0" xfId="1" applyNumberFormat="1" applyFont="1" applyFill="1" applyBorder="1"/>
    <xf numFmtId="166" fontId="40" fillId="0" borderId="0" xfId="1" applyNumberFormat="1" applyFont="1" applyFill="1"/>
    <xf numFmtId="166" fontId="40" fillId="0" borderId="0" xfId="1" applyNumberFormat="1" applyFont="1" applyFill="1" applyBorder="1"/>
    <xf numFmtId="165" fontId="40" fillId="0" borderId="0" xfId="1" applyNumberFormat="1" applyFont="1" applyFill="1" applyBorder="1" applyAlignment="1" applyProtection="1">
      <alignment horizontal="left" vertical="top" wrapText="1"/>
      <protection hidden="1"/>
    </xf>
    <xf numFmtId="0" fontId="34" fillId="0" borderId="0" xfId="1" applyFont="1" applyFill="1" applyAlignment="1">
      <alignment vertical="center"/>
    </xf>
    <xf numFmtId="166" fontId="33" fillId="0" borderId="1" xfId="0" applyNumberFormat="1" applyFont="1" applyFill="1" applyBorder="1" applyAlignment="1">
      <alignment horizontal="right"/>
    </xf>
    <xf numFmtId="166" fontId="33" fillId="0" borderId="1" xfId="0" applyNumberFormat="1" applyFont="1" applyFill="1" applyBorder="1" applyAlignment="1">
      <alignment horizontal="right" wrapText="1"/>
    </xf>
    <xf numFmtId="166" fontId="34" fillId="0" borderId="1" xfId="0" applyNumberFormat="1" applyFont="1" applyFill="1" applyBorder="1" applyAlignment="1">
      <alignment horizontal="right"/>
    </xf>
    <xf numFmtId="166" fontId="34" fillId="0" borderId="1" xfId="0" applyNumberFormat="1" applyFont="1" applyFill="1" applyBorder="1" applyAlignment="1">
      <alignment horizontal="right" wrapText="1"/>
    </xf>
    <xf numFmtId="166" fontId="34" fillId="5" borderId="1" xfId="3" applyNumberFormat="1" applyFont="1" applyFill="1" applyBorder="1"/>
    <xf numFmtId="166" fontId="34" fillId="0" borderId="1" xfId="3" applyNumberFormat="1" applyFont="1" applyFill="1" applyBorder="1"/>
    <xf numFmtId="166" fontId="33" fillId="9" borderId="1" xfId="3" applyNumberFormat="1" applyFont="1" applyFill="1" applyBorder="1"/>
    <xf numFmtId="165" fontId="33" fillId="4" borderId="1" xfId="1" applyNumberFormat="1" applyFont="1" applyFill="1" applyBorder="1" applyAlignment="1" applyProtection="1">
      <alignment horizontal="center" vertical="center"/>
      <protection hidden="1"/>
    </xf>
    <xf numFmtId="165" fontId="33" fillId="4" borderId="1" xfId="1" applyNumberFormat="1" applyFont="1" applyFill="1" applyBorder="1" applyAlignment="1" applyProtection="1">
      <alignment horizontal="left" vertical="center" wrapText="1"/>
      <protection hidden="1"/>
    </xf>
    <xf numFmtId="49" fontId="34" fillId="4" borderId="1" xfId="1" applyNumberFormat="1" applyFont="1" applyFill="1" applyBorder="1" applyAlignment="1" applyProtection="1">
      <alignment horizontal="left" vertical="center" wrapText="1"/>
      <protection hidden="1"/>
    </xf>
    <xf numFmtId="166" fontId="34" fillId="15" borderId="0" xfId="1" applyNumberFormat="1" applyFont="1" applyFill="1" applyBorder="1" applyAlignment="1" applyProtection="1">
      <alignment horizontal="right" wrapText="1"/>
      <protection hidden="1"/>
    </xf>
    <xf numFmtId="0" fontId="34" fillId="5" borderId="1" xfId="0" applyFont="1" applyFill="1" applyBorder="1" applyAlignment="1">
      <alignment horizontal="justify" vertical="center" wrapText="1"/>
    </xf>
    <xf numFmtId="0" fontId="34" fillId="5" borderId="0" xfId="1" applyFont="1" applyFill="1" applyBorder="1"/>
    <xf numFmtId="0" fontId="34" fillId="0" borderId="1" xfId="0" applyFont="1" applyFill="1" applyBorder="1" applyAlignment="1">
      <alignment horizontal="justify" vertical="center" wrapText="1"/>
    </xf>
    <xf numFmtId="166" fontId="34" fillId="5" borderId="0" xfId="1" applyNumberFormat="1" applyFont="1" applyFill="1" applyBorder="1"/>
    <xf numFmtId="49" fontId="34" fillId="5" borderId="1" xfId="2" applyNumberFormat="1" applyFont="1" applyFill="1" applyBorder="1" applyAlignment="1" applyProtection="1">
      <alignment horizontal="center" vertical="center" wrapText="1"/>
      <protection hidden="1"/>
    </xf>
    <xf numFmtId="0" fontId="35" fillId="0" borderId="0" xfId="0" applyFont="1" applyBorder="1" applyAlignment="1">
      <alignment horizontal="right"/>
    </xf>
    <xf numFmtId="0" fontId="32" fillId="0" borderId="0" xfId="0" applyFont="1" applyAlignment="1">
      <alignment horizontal="right"/>
    </xf>
    <xf numFmtId="0" fontId="46" fillId="0" borderId="1" xfId="304" applyFont="1" applyBorder="1"/>
    <xf numFmtId="166" fontId="38" fillId="13" borderId="1" xfId="0" applyNumberFormat="1" applyFont="1" applyFill="1" applyBorder="1"/>
    <xf numFmtId="165" fontId="33" fillId="6" borderId="1" xfId="1" applyNumberFormat="1" applyFont="1" applyFill="1" applyBorder="1" applyAlignment="1" applyProtection="1">
      <alignment horizontal="center" vertical="center"/>
      <protection hidden="1"/>
    </xf>
    <xf numFmtId="165" fontId="33" fillId="6" borderId="1" xfId="1" applyNumberFormat="1" applyFont="1" applyFill="1" applyBorder="1" applyAlignment="1" applyProtection="1">
      <alignment horizontal="left" vertical="center" wrapText="1"/>
      <protection hidden="1"/>
    </xf>
    <xf numFmtId="165" fontId="33" fillId="6" borderId="1" xfId="1" applyNumberFormat="1" applyFont="1" applyFill="1" applyBorder="1" applyAlignment="1" applyProtection="1">
      <alignment horizontal="left" vertical="top" wrapText="1"/>
      <protection hidden="1"/>
    </xf>
    <xf numFmtId="166" fontId="34" fillId="0" borderId="13" xfId="365" applyNumberFormat="1" applyFont="1" applyBorder="1"/>
    <xf numFmtId="166" fontId="34" fillId="0" borderId="0" xfId="365" applyNumberFormat="1" applyFont="1"/>
    <xf numFmtId="166" fontId="34" fillId="0" borderId="0" xfId="365" applyNumberFormat="1" applyFont="1"/>
    <xf numFmtId="166" fontId="34" fillId="0" borderId="0" xfId="365" applyNumberFormat="1" applyFont="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0" fontId="34" fillId="0" borderId="0" xfId="1" applyFont="1" applyFill="1" applyBorder="1" applyAlignment="1">
      <alignment horizontal="left" vertical="center" wrapText="1"/>
    </xf>
    <xf numFmtId="0" fontId="35" fillId="0" borderId="0" xfId="0" applyFont="1" applyBorder="1" applyAlignment="1">
      <alignment horizontal="right"/>
    </xf>
    <xf numFmtId="0" fontId="32" fillId="0" borderId="0" xfId="0" applyFont="1" applyAlignment="1">
      <alignment horizontal="right"/>
    </xf>
    <xf numFmtId="0" fontId="34" fillId="16" borderId="0" xfId="1" applyFont="1" applyFill="1" applyBorder="1"/>
    <xf numFmtId="166" fontId="34" fillId="16" borderId="0" xfId="1" applyNumberFormat="1" applyFont="1" applyFill="1" applyBorder="1"/>
    <xf numFmtId="0" fontId="34" fillId="16" borderId="0" xfId="1" applyFont="1" applyFill="1"/>
    <xf numFmtId="166" fontId="47" fillId="0" borderId="1" xfId="0" applyNumberFormat="1" applyFont="1" applyBorder="1"/>
    <xf numFmtId="166" fontId="34" fillId="16" borderId="0" xfId="1" applyNumberFormat="1" applyFont="1" applyFill="1" applyBorder="1" applyAlignment="1">
      <alignment vertical="center"/>
    </xf>
    <xf numFmtId="166" fontId="34" fillId="0" borderId="1" xfId="304" applyNumberFormat="1" applyFont="1" applyFill="1" applyBorder="1"/>
    <xf numFmtId="166" fontId="34" fillId="0" borderId="0" xfId="1" applyNumberFormat="1" applyFont="1" applyFill="1" applyBorder="1" applyAlignment="1">
      <alignment vertical="center"/>
    </xf>
    <xf numFmtId="166" fontId="33" fillId="14" borderId="1" xfId="304" applyNumberFormat="1" applyFont="1" applyFill="1" applyBorder="1"/>
    <xf numFmtId="0" fontId="34" fillId="0" borderId="0" xfId="1" applyFont="1" applyFill="1" applyBorder="1" applyAlignment="1">
      <alignment horizontal="left" vertical="center" wrapText="1"/>
    </xf>
    <xf numFmtId="0" fontId="33" fillId="7" borderId="1" xfId="0" applyFont="1" applyFill="1" applyBorder="1" applyAlignment="1">
      <alignment horizontal="center" vertical="center" wrapText="1"/>
    </xf>
    <xf numFmtId="0" fontId="35" fillId="0" borderId="0" xfId="0" applyFont="1" applyBorder="1" applyAlignment="1">
      <alignment horizontal="right"/>
    </xf>
    <xf numFmtId="0" fontId="33" fillId="8" borderId="1" xfId="0" applyFont="1" applyFill="1" applyBorder="1" applyAlignment="1">
      <alignment horizontal="center" vertical="center" wrapText="1"/>
    </xf>
    <xf numFmtId="0" fontId="34" fillId="0" borderId="0" xfId="0" applyFont="1" applyAlignment="1">
      <alignment horizontal="left"/>
    </xf>
    <xf numFmtId="0" fontId="32" fillId="0" borderId="0" xfId="0" applyFont="1" applyAlignment="1">
      <alignment horizontal="right"/>
    </xf>
    <xf numFmtId="167" fontId="38" fillId="0" borderId="1" xfId="0" applyNumberFormat="1" applyFont="1" applyFill="1" applyBorder="1"/>
    <xf numFmtId="167" fontId="35" fillId="0" borderId="1" xfId="0" applyNumberFormat="1" applyFont="1" applyFill="1" applyBorder="1"/>
    <xf numFmtId="4" fontId="35" fillId="0" borderId="1" xfId="0" applyNumberFormat="1" applyFont="1" applyFill="1" applyBorder="1"/>
    <xf numFmtId="166" fontId="33" fillId="0" borderId="1" xfId="304" applyNumberFormat="1" applyFont="1" applyBorder="1"/>
    <xf numFmtId="165" fontId="33" fillId="7" borderId="1" xfId="1" applyNumberFormat="1" applyFont="1" applyFill="1" applyBorder="1" applyAlignment="1" applyProtection="1">
      <alignment horizontal="center" vertical="center"/>
      <protection hidden="1"/>
    </xf>
    <xf numFmtId="165" fontId="33" fillId="7" borderId="1" xfId="1" applyNumberFormat="1" applyFont="1" applyFill="1" applyBorder="1" applyAlignment="1" applyProtection="1">
      <alignment horizontal="left" vertical="center" wrapText="1"/>
      <protection hidden="1"/>
    </xf>
    <xf numFmtId="166" fontId="33" fillId="7" borderId="1" xfId="1" applyNumberFormat="1" applyFont="1" applyFill="1" applyBorder="1" applyAlignment="1" applyProtection="1">
      <alignment horizontal="right" wrapText="1"/>
      <protection hidden="1"/>
    </xf>
    <xf numFmtId="166" fontId="34" fillId="0" borderId="1" xfId="0" applyNumberFormat="1" applyFont="1" applyFill="1" applyBorder="1" applyAlignment="1">
      <alignment wrapText="1"/>
    </xf>
    <xf numFmtId="166" fontId="33" fillId="9" borderId="1" xfId="0" applyNumberFormat="1" applyFont="1" applyFill="1" applyBorder="1" applyAlignment="1">
      <alignment wrapText="1"/>
    </xf>
    <xf numFmtId="0" fontId="33" fillId="0" borderId="1" xfId="0" applyFont="1" applyFill="1" applyBorder="1"/>
    <xf numFmtId="49" fontId="34" fillId="0" borderId="1" xfId="2" applyNumberFormat="1" applyFont="1" applyFill="1" applyBorder="1" applyAlignment="1" applyProtection="1">
      <alignment horizontal="center"/>
      <protection hidden="1"/>
    </xf>
    <xf numFmtId="166" fontId="33" fillId="0" borderId="1" xfId="1" applyNumberFormat="1" applyFont="1" applyFill="1" applyBorder="1" applyAlignment="1">
      <alignment horizontal="center" vertical="center"/>
    </xf>
    <xf numFmtId="0" fontId="34" fillId="0" borderId="0" xfId="1" applyFont="1" applyFill="1" applyBorder="1" applyAlignment="1">
      <alignment horizontal="left" vertical="center" wrapText="1"/>
    </xf>
    <xf numFmtId="0" fontId="31" fillId="0" borderId="0" xfId="1" applyFont="1" applyFill="1" applyAlignment="1">
      <alignment horizontal="center" vertical="center" wrapText="1"/>
    </xf>
    <xf numFmtId="0" fontId="33" fillId="2" borderId="11" xfId="1" applyFont="1" applyFill="1" applyBorder="1" applyAlignment="1">
      <alignment horizontal="center" vertical="center" wrapText="1"/>
    </xf>
    <xf numFmtId="0" fontId="33" fillId="2" borderId="12" xfId="1" applyFont="1" applyFill="1" applyBorder="1" applyAlignment="1">
      <alignment horizontal="center" vertical="center" wrapText="1"/>
    </xf>
    <xf numFmtId="0" fontId="33" fillId="2" borderId="13" xfId="1" applyFont="1" applyFill="1" applyBorder="1" applyAlignment="1">
      <alignment horizontal="center" vertical="center" wrapText="1"/>
    </xf>
    <xf numFmtId="0" fontId="33" fillId="2" borderId="1" xfId="1" applyFont="1" applyFill="1" applyBorder="1" applyAlignment="1">
      <alignment horizontal="center" vertical="center" wrapText="1"/>
    </xf>
    <xf numFmtId="0" fontId="33" fillId="2" borderId="11" xfId="1" applyFont="1" applyFill="1" applyBorder="1" applyAlignment="1">
      <alignment horizontal="center" vertical="center"/>
    </xf>
    <xf numFmtId="0" fontId="33" fillId="2" borderId="12" xfId="1" applyFont="1" applyFill="1" applyBorder="1" applyAlignment="1">
      <alignment horizontal="center" vertical="center"/>
    </xf>
    <xf numFmtId="0" fontId="33" fillId="2" borderId="13" xfId="1" applyFont="1" applyFill="1" applyBorder="1" applyAlignment="1">
      <alignment horizontal="center" vertical="center"/>
    </xf>
    <xf numFmtId="0" fontId="33" fillId="2" borderId="8" xfId="1" applyFont="1" applyFill="1" applyBorder="1" applyAlignment="1">
      <alignment horizontal="center" vertical="center" wrapText="1"/>
    </xf>
    <xf numFmtId="0" fontId="33" fillId="2" borderId="10" xfId="1" applyFont="1" applyFill="1" applyBorder="1" applyAlignment="1">
      <alignment horizontal="center" vertical="center" wrapText="1"/>
    </xf>
    <xf numFmtId="0" fontId="39" fillId="0" borderId="0" xfId="1" applyFont="1" applyFill="1" applyAlignment="1">
      <alignment horizontal="left" vertical="top" wrapText="1"/>
    </xf>
    <xf numFmtId="0" fontId="34" fillId="0" borderId="0" xfId="1" applyFont="1" applyFill="1" applyBorder="1" applyAlignment="1">
      <alignment horizontal="left" vertical="center"/>
    </xf>
    <xf numFmtId="0" fontId="33" fillId="7" borderId="8" xfId="0" applyFont="1" applyFill="1" applyBorder="1" applyAlignment="1">
      <alignment horizontal="center" vertical="center" wrapText="1"/>
    </xf>
    <xf numFmtId="0" fontId="33" fillId="7" borderId="9" xfId="0" applyFont="1" applyFill="1" applyBorder="1" applyAlignment="1">
      <alignment horizontal="center" vertical="center" wrapText="1"/>
    </xf>
    <xf numFmtId="0" fontId="33" fillId="7" borderId="10"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33" fillId="7" borderId="13"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1" fillId="0" borderId="0" xfId="0" applyFont="1" applyAlignment="1">
      <alignment horizontal="center" vertical="center"/>
    </xf>
    <xf numFmtId="0" fontId="34" fillId="0" borderId="2" xfId="0" applyFont="1" applyBorder="1" applyAlignment="1">
      <alignment horizontal="right"/>
    </xf>
    <xf numFmtId="0" fontId="33" fillId="8" borderId="1"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3" fillId="6" borderId="9" xfId="0" applyFont="1" applyFill="1" applyBorder="1" applyAlignment="1">
      <alignment horizontal="center" vertical="center" wrapText="1"/>
    </xf>
    <xf numFmtId="0" fontId="33" fillId="6" borderId="10" xfId="0" applyFont="1" applyFill="1" applyBorder="1" applyAlignment="1">
      <alignment horizontal="center" vertical="center" wrapText="1"/>
    </xf>
    <xf numFmtId="0" fontId="33" fillId="7" borderId="12"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43" fillId="0" borderId="0" xfId="1" applyFont="1" applyFill="1" applyBorder="1" applyAlignment="1">
      <alignment horizontal="left" vertical="center" wrapText="1"/>
    </xf>
    <xf numFmtId="0" fontId="33" fillId="7" borderId="1"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33" fillId="8" borderId="8" xfId="0" applyFont="1" applyFill="1" applyBorder="1" applyAlignment="1">
      <alignment horizontal="center" vertical="center"/>
    </xf>
    <xf numFmtId="0" fontId="33" fillId="8" borderId="10" xfId="0" applyFont="1" applyFill="1" applyBorder="1" applyAlignment="1">
      <alignment horizontal="center" vertical="center"/>
    </xf>
    <xf numFmtId="0" fontId="33" fillId="8" borderId="9" xfId="0" applyFont="1" applyFill="1" applyBorder="1" applyAlignment="1">
      <alignment horizontal="center" vertical="center"/>
    </xf>
    <xf numFmtId="0" fontId="33" fillId="3" borderId="1" xfId="0" applyFont="1" applyFill="1" applyBorder="1" applyAlignment="1">
      <alignment horizontal="center" vertical="center" wrapText="1"/>
    </xf>
    <xf numFmtId="0" fontId="33" fillId="6" borderId="11" xfId="0" applyFont="1" applyFill="1" applyBorder="1" applyAlignment="1">
      <alignment horizontal="center" vertical="center" wrapText="1"/>
    </xf>
    <xf numFmtId="0" fontId="33" fillId="6" borderId="12"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33" fillId="8" borderId="1" xfId="0" applyFont="1" applyFill="1" applyBorder="1" applyAlignment="1">
      <alignment horizontal="center" vertical="center"/>
    </xf>
    <xf numFmtId="0" fontId="33" fillId="3" borderId="8" xfId="0" applyFont="1" applyFill="1" applyBorder="1" applyAlignment="1">
      <alignment horizontal="center" vertical="center" wrapText="1"/>
    </xf>
    <xf numFmtId="0" fontId="33" fillId="3" borderId="9" xfId="0" applyFont="1" applyFill="1" applyBorder="1" applyAlignment="1">
      <alignment horizontal="center" vertical="center" wrapText="1"/>
    </xf>
    <xf numFmtId="0" fontId="33" fillId="3" borderId="10"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3" fillId="3" borderId="13" xfId="0" applyFont="1" applyFill="1" applyBorder="1" applyAlignment="1">
      <alignment horizontal="center" vertical="center" wrapText="1"/>
    </xf>
    <xf numFmtId="0" fontId="33" fillId="3" borderId="1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13" xfId="0" applyFont="1" applyFill="1" applyBorder="1" applyAlignment="1">
      <alignment horizontal="center" vertical="center"/>
    </xf>
    <xf numFmtId="0" fontId="33" fillId="3" borderId="12"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 borderId="1" xfId="0" applyFont="1" applyFill="1" applyBorder="1" applyAlignment="1">
      <alignment horizontal="center" vertical="center"/>
    </xf>
    <xf numFmtId="0" fontId="31" fillId="0" borderId="0" xfId="0" applyFont="1" applyAlignment="1">
      <alignment horizontal="center" vertical="center" wrapText="1"/>
    </xf>
    <xf numFmtId="0" fontId="33" fillId="3" borderId="1" xfId="0" applyFont="1" applyFill="1" applyBorder="1" applyAlignment="1">
      <alignment horizontal="center" vertical="center"/>
    </xf>
    <xf numFmtId="0" fontId="34" fillId="0" borderId="0" xfId="1" applyFont="1" applyFill="1" applyBorder="1" applyAlignment="1">
      <alignment horizontal="left" vertical="top" wrapText="1"/>
    </xf>
    <xf numFmtId="0" fontId="43" fillId="5" borderId="0" xfId="0" applyFont="1" applyFill="1" applyBorder="1" applyAlignment="1">
      <alignment horizontal="left" vertical="center" wrapText="1"/>
    </xf>
    <xf numFmtId="0" fontId="34" fillId="5" borderId="0" xfId="0" applyFont="1" applyFill="1" applyBorder="1" applyAlignment="1">
      <alignment horizontal="left" vertical="center" wrapText="1"/>
    </xf>
    <xf numFmtId="0" fontId="38" fillId="4" borderId="8" xfId="0" applyFont="1" applyFill="1" applyBorder="1" applyAlignment="1">
      <alignment horizontal="center"/>
    </xf>
    <xf numFmtId="0" fontId="38" fillId="4" borderId="9" xfId="0" applyFont="1" applyFill="1" applyBorder="1" applyAlignment="1">
      <alignment horizontal="center"/>
    </xf>
    <xf numFmtId="0" fontId="38" fillId="4" borderId="10" xfId="0" applyFont="1" applyFill="1" applyBorder="1" applyAlignment="1">
      <alignment horizontal="center"/>
    </xf>
    <xf numFmtId="0" fontId="34" fillId="4" borderId="1"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34" fillId="4" borderId="1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2" fillId="0" borderId="0" xfId="0" applyFont="1" applyAlignment="1">
      <alignment horizontal="center" vertical="center"/>
    </xf>
    <xf numFmtId="0" fontId="35" fillId="0" borderId="2" xfId="0" applyFont="1" applyBorder="1" applyAlignment="1">
      <alignment horizontal="right"/>
    </xf>
    <xf numFmtId="166" fontId="34" fillId="0" borderId="0" xfId="1" applyNumberFormat="1" applyFont="1" applyFill="1" applyBorder="1" applyAlignment="1">
      <alignment horizontal="left" vertical="center" wrapText="1"/>
    </xf>
    <xf numFmtId="0" fontId="33" fillId="4" borderId="9" xfId="0" applyFont="1" applyFill="1" applyBorder="1" applyAlignment="1">
      <alignment horizontal="center"/>
    </xf>
    <xf numFmtId="0" fontId="33" fillId="4" borderId="10" xfId="0" applyFont="1" applyFill="1" applyBorder="1" applyAlignment="1">
      <alignment horizontal="center"/>
    </xf>
    <xf numFmtId="0" fontId="35" fillId="0" borderId="0" xfId="0" applyFont="1" applyBorder="1" applyAlignment="1">
      <alignment horizontal="right"/>
    </xf>
    <xf numFmtId="0" fontId="33" fillId="4" borderId="9" xfId="0" applyFont="1" applyFill="1" applyBorder="1" applyAlignment="1">
      <alignment horizontal="center" vertical="center"/>
    </xf>
    <xf numFmtId="0" fontId="33" fillId="4" borderId="8" xfId="0" applyFont="1" applyFill="1" applyBorder="1" applyAlignment="1">
      <alignment horizontal="center"/>
    </xf>
    <xf numFmtId="0" fontId="31" fillId="0" borderId="0" xfId="0" applyFont="1" applyFill="1" applyAlignment="1">
      <alignment horizontal="center" vertical="center"/>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34" fillId="4" borderId="10" xfId="0" applyFont="1" applyFill="1" applyBorder="1" applyAlignment="1">
      <alignment horizontal="center" vertical="center" wrapText="1"/>
    </xf>
    <xf numFmtId="0" fontId="32" fillId="0" borderId="0" xfId="0" applyFont="1" applyAlignment="1">
      <alignment horizontal="center" vertical="top"/>
    </xf>
    <xf numFmtId="0" fontId="33" fillId="4" borderId="3"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4" borderId="5" xfId="0" applyFont="1" applyFill="1" applyBorder="1" applyAlignment="1">
      <alignment horizontal="center" vertical="center" wrapText="1"/>
    </xf>
    <xf numFmtId="0" fontId="33" fillId="4" borderId="6" xfId="0"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7" xfId="0" applyFont="1" applyFill="1" applyBorder="1" applyAlignment="1">
      <alignment horizontal="center" vertical="center" wrapText="1"/>
    </xf>
    <xf numFmtId="166" fontId="43" fillId="0" borderId="0" xfId="1" applyNumberFormat="1" applyFont="1" applyFill="1" applyBorder="1" applyAlignment="1">
      <alignment horizontal="left" vertical="center" wrapText="1"/>
    </xf>
    <xf numFmtId="0" fontId="33" fillId="4" borderId="8" xfId="0" applyFont="1" applyFill="1" applyBorder="1" applyAlignment="1">
      <alignment horizontal="center" vertical="center" wrapText="1"/>
    </xf>
    <xf numFmtId="0" fontId="33" fillId="4" borderId="9"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43" fillId="0" borderId="0" xfId="1" applyFont="1" applyFill="1" applyBorder="1" applyAlignment="1">
      <alignment horizontal="left" vertical="top" wrapText="1"/>
    </xf>
    <xf numFmtId="0" fontId="43" fillId="0" borderId="0" xfId="0" applyFont="1" applyAlignment="1">
      <alignment horizontal="left"/>
    </xf>
    <xf numFmtId="0" fontId="34" fillId="0" borderId="0" xfId="0" applyFont="1" applyAlignment="1">
      <alignment horizontal="left"/>
    </xf>
    <xf numFmtId="0" fontId="32" fillId="0" borderId="0" xfId="0" applyFont="1" applyAlignment="1">
      <alignment horizontal="center"/>
    </xf>
    <xf numFmtId="0" fontId="32" fillId="0" borderId="0" xfId="0" applyFont="1" applyAlignment="1">
      <alignment horizontal="right"/>
    </xf>
    <xf numFmtId="0" fontId="34" fillId="7" borderId="1" xfId="0" applyFont="1" applyFill="1" applyBorder="1" applyAlignment="1">
      <alignment horizontal="center" vertical="center" wrapText="1"/>
    </xf>
    <xf numFmtId="0" fontId="33" fillId="7" borderId="8" xfId="0" applyFont="1" applyFill="1" applyBorder="1" applyAlignment="1">
      <alignment horizontal="center"/>
    </xf>
    <xf numFmtId="0" fontId="33" fillId="7" borderId="9" xfId="0" applyFont="1" applyFill="1" applyBorder="1" applyAlignment="1">
      <alignment horizontal="center"/>
    </xf>
    <xf numFmtId="0" fontId="33" fillId="7" borderId="10" xfId="0" applyFont="1" applyFill="1" applyBorder="1" applyAlignment="1">
      <alignment horizontal="center"/>
    </xf>
    <xf numFmtId="0" fontId="34" fillId="0" borderId="0" xfId="0" applyFont="1" applyAlignment="1">
      <alignment horizontal="left" vertical="center"/>
    </xf>
    <xf numFmtId="0" fontId="33" fillId="7" borderId="1" xfId="0" applyFont="1" applyFill="1" applyBorder="1" applyAlignment="1">
      <alignment horizontal="center"/>
    </xf>
    <xf numFmtId="0" fontId="33" fillId="0" borderId="1" xfId="0" applyFont="1" applyFill="1" applyBorder="1" applyAlignment="1">
      <alignment horizontal="left" wrapText="1"/>
    </xf>
    <xf numFmtId="0" fontId="34" fillId="0" borderId="1" xfId="0" applyFont="1" applyFill="1" applyBorder="1" applyAlignment="1">
      <alignment horizontal="left" vertical="center" wrapText="1"/>
    </xf>
  </cellXfs>
  <cellStyles count="1500">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69" xfId="1499"/>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228"/>
  <sheetViews>
    <sheetView showZeros="0" tabSelected="1" view="pageBreakPreview" zoomScale="60" zoomScaleNormal="70" workbookViewId="0">
      <pane xSplit="2" ySplit="7" topLeftCell="C8" activePane="bottomRight" state="frozen"/>
      <selection activeCell="D86" sqref="D86"/>
      <selection pane="topRight" activeCell="D86" sqref="D86"/>
      <selection pane="bottomLeft" activeCell="D86" sqref="D86"/>
      <selection pane="bottomRight" activeCell="J3" sqref="J3"/>
    </sheetView>
  </sheetViews>
  <sheetFormatPr defaultRowHeight="15.75" x14ac:dyDescent="0.25"/>
  <cols>
    <col min="1" max="1" width="9" style="45" customWidth="1"/>
    <col min="2" max="2" width="80.125" style="45" customWidth="1"/>
    <col min="3" max="3" width="28.875" style="45" customWidth="1"/>
    <col min="4" max="4" width="16.25" style="203" customWidth="1"/>
    <col min="5" max="5" width="15.25" style="45" customWidth="1"/>
    <col min="6" max="6" width="14.75" style="45" customWidth="1"/>
    <col min="7" max="7" width="16.25" style="45" customWidth="1"/>
    <col min="8" max="8" width="16" style="45" customWidth="1"/>
    <col min="9" max="9" width="15.625" style="45" customWidth="1"/>
    <col min="10" max="10" width="17.125" style="45" customWidth="1"/>
    <col min="11" max="11" width="23.375" style="45" customWidth="1"/>
    <col min="12" max="12" width="9" style="45"/>
    <col min="13" max="13" width="17.25" style="45" customWidth="1"/>
    <col min="14" max="14" width="10.75" style="45" customWidth="1"/>
    <col min="15" max="20" width="9" style="45" hidden="1" customWidth="1"/>
    <col min="21" max="258" width="9" style="45"/>
    <col min="259" max="259" width="9" style="45" customWidth="1"/>
    <col min="260" max="260" width="71.625" style="45" customWidth="1"/>
    <col min="261" max="261" width="20.5" style="45" customWidth="1"/>
    <col min="262" max="262" width="18.125" style="45" customWidth="1"/>
    <col min="263" max="263" width="15" style="45" customWidth="1"/>
    <col min="264" max="264" width="17.25" style="45" customWidth="1"/>
    <col min="265" max="514" width="9" style="45"/>
    <col min="515" max="515" width="9" style="45" customWidth="1"/>
    <col min="516" max="516" width="71.625" style="45" customWidth="1"/>
    <col min="517" max="517" width="20.5" style="45" customWidth="1"/>
    <col min="518" max="518" width="18.125" style="45" customWidth="1"/>
    <col min="519" max="519" width="15" style="45" customWidth="1"/>
    <col min="520" max="520" width="17.25" style="45" customWidth="1"/>
    <col min="521" max="770" width="9" style="45"/>
    <col min="771" max="771" width="9" style="45" customWidth="1"/>
    <col min="772" max="772" width="71.625" style="45" customWidth="1"/>
    <col min="773" max="773" width="20.5" style="45" customWidth="1"/>
    <col min="774" max="774" width="18.125" style="45" customWidth="1"/>
    <col min="775" max="775" width="15" style="45" customWidth="1"/>
    <col min="776" max="776" width="17.25" style="45" customWidth="1"/>
    <col min="777" max="1026" width="9" style="45"/>
    <col min="1027" max="1027" width="9" style="45" customWidth="1"/>
    <col min="1028" max="1028" width="71.625" style="45" customWidth="1"/>
    <col min="1029" max="1029" width="20.5" style="45" customWidth="1"/>
    <col min="1030" max="1030" width="18.125" style="45" customWidth="1"/>
    <col min="1031" max="1031" width="15" style="45" customWidth="1"/>
    <col min="1032" max="1032" width="17.25" style="45" customWidth="1"/>
    <col min="1033" max="1282" width="9" style="45"/>
    <col min="1283" max="1283" width="9" style="45" customWidth="1"/>
    <col min="1284" max="1284" width="71.625" style="45" customWidth="1"/>
    <col min="1285" max="1285" width="20.5" style="45" customWidth="1"/>
    <col min="1286" max="1286" width="18.125" style="45" customWidth="1"/>
    <col min="1287" max="1287" width="15" style="45" customWidth="1"/>
    <col min="1288" max="1288" width="17.25" style="45" customWidth="1"/>
    <col min="1289" max="1538" width="9" style="45"/>
    <col min="1539" max="1539" width="9" style="45" customWidth="1"/>
    <col min="1540" max="1540" width="71.625" style="45" customWidth="1"/>
    <col min="1541" max="1541" width="20.5" style="45" customWidth="1"/>
    <col min="1542" max="1542" width="18.125" style="45" customWidth="1"/>
    <col min="1543" max="1543" width="15" style="45" customWidth="1"/>
    <col min="1544" max="1544" width="17.25" style="45" customWidth="1"/>
    <col min="1545" max="1794" width="9" style="45"/>
    <col min="1795" max="1795" width="9" style="45" customWidth="1"/>
    <col min="1796" max="1796" width="71.625" style="45" customWidth="1"/>
    <col min="1797" max="1797" width="20.5" style="45" customWidth="1"/>
    <col min="1798" max="1798" width="18.125" style="45" customWidth="1"/>
    <col min="1799" max="1799" width="15" style="45" customWidth="1"/>
    <col min="1800" max="1800" width="17.25" style="45" customWidth="1"/>
    <col min="1801" max="2050" width="9" style="45"/>
    <col min="2051" max="2051" width="9" style="45" customWidth="1"/>
    <col min="2052" max="2052" width="71.625" style="45" customWidth="1"/>
    <col min="2053" max="2053" width="20.5" style="45" customWidth="1"/>
    <col min="2054" max="2054" width="18.125" style="45" customWidth="1"/>
    <col min="2055" max="2055" width="15" style="45" customWidth="1"/>
    <col min="2056" max="2056" width="17.25" style="45" customWidth="1"/>
    <col min="2057" max="2306" width="9" style="45"/>
    <col min="2307" max="2307" width="9" style="45" customWidth="1"/>
    <col min="2308" max="2308" width="71.625" style="45" customWidth="1"/>
    <col min="2309" max="2309" width="20.5" style="45" customWidth="1"/>
    <col min="2310" max="2310" width="18.125" style="45" customWidth="1"/>
    <col min="2311" max="2311" width="15" style="45" customWidth="1"/>
    <col min="2312" max="2312" width="17.25" style="45" customWidth="1"/>
    <col min="2313" max="2562" width="9" style="45"/>
    <col min="2563" max="2563" width="9" style="45" customWidth="1"/>
    <col min="2564" max="2564" width="71.625" style="45" customWidth="1"/>
    <col min="2565" max="2565" width="20.5" style="45" customWidth="1"/>
    <col min="2566" max="2566" width="18.125" style="45" customWidth="1"/>
    <col min="2567" max="2567" width="15" style="45" customWidth="1"/>
    <col min="2568" max="2568" width="17.25" style="45" customWidth="1"/>
    <col min="2569" max="2818" width="9" style="45"/>
    <col min="2819" max="2819" width="9" style="45" customWidth="1"/>
    <col min="2820" max="2820" width="71.625" style="45" customWidth="1"/>
    <col min="2821" max="2821" width="20.5" style="45" customWidth="1"/>
    <col min="2822" max="2822" width="18.125" style="45" customWidth="1"/>
    <col min="2823" max="2823" width="15" style="45" customWidth="1"/>
    <col min="2824" max="2824" width="17.25" style="45" customWidth="1"/>
    <col min="2825" max="3074" width="9" style="45"/>
    <col min="3075" max="3075" width="9" style="45" customWidth="1"/>
    <col min="3076" max="3076" width="71.625" style="45" customWidth="1"/>
    <col min="3077" max="3077" width="20.5" style="45" customWidth="1"/>
    <col min="3078" max="3078" width="18.125" style="45" customWidth="1"/>
    <col min="3079" max="3079" width="15" style="45" customWidth="1"/>
    <col min="3080" max="3080" width="17.25" style="45" customWidth="1"/>
    <col min="3081" max="3330" width="9" style="45"/>
    <col min="3331" max="3331" width="9" style="45" customWidth="1"/>
    <col min="3332" max="3332" width="71.625" style="45" customWidth="1"/>
    <col min="3333" max="3333" width="20.5" style="45" customWidth="1"/>
    <col min="3334" max="3334" width="18.125" style="45" customWidth="1"/>
    <col min="3335" max="3335" width="15" style="45" customWidth="1"/>
    <col min="3336" max="3336" width="17.25" style="45" customWidth="1"/>
    <col min="3337" max="3586" width="9" style="45"/>
    <col min="3587" max="3587" width="9" style="45" customWidth="1"/>
    <col min="3588" max="3588" width="71.625" style="45" customWidth="1"/>
    <col min="3589" max="3589" width="20.5" style="45" customWidth="1"/>
    <col min="3590" max="3590" width="18.125" style="45" customWidth="1"/>
    <col min="3591" max="3591" width="15" style="45" customWidth="1"/>
    <col min="3592" max="3592" width="17.25" style="45" customWidth="1"/>
    <col min="3593" max="3842" width="9" style="45"/>
    <col min="3843" max="3843" width="9" style="45" customWidth="1"/>
    <col min="3844" max="3844" width="71.625" style="45" customWidth="1"/>
    <col min="3845" max="3845" width="20.5" style="45" customWidth="1"/>
    <col min="3846" max="3846" width="18.125" style="45" customWidth="1"/>
    <col min="3847" max="3847" width="15" style="45" customWidth="1"/>
    <col min="3848" max="3848" width="17.25" style="45" customWidth="1"/>
    <col min="3849" max="4098" width="9" style="45"/>
    <col min="4099" max="4099" width="9" style="45" customWidth="1"/>
    <col min="4100" max="4100" width="71.625" style="45" customWidth="1"/>
    <col min="4101" max="4101" width="20.5" style="45" customWidth="1"/>
    <col min="4102" max="4102" width="18.125" style="45" customWidth="1"/>
    <col min="4103" max="4103" width="15" style="45" customWidth="1"/>
    <col min="4104" max="4104" width="17.25" style="45" customWidth="1"/>
    <col min="4105" max="4354" width="9" style="45"/>
    <col min="4355" max="4355" width="9" style="45" customWidth="1"/>
    <col min="4356" max="4356" width="71.625" style="45" customWidth="1"/>
    <col min="4357" max="4357" width="20.5" style="45" customWidth="1"/>
    <col min="4358" max="4358" width="18.125" style="45" customWidth="1"/>
    <col min="4359" max="4359" width="15" style="45" customWidth="1"/>
    <col min="4360" max="4360" width="17.25" style="45" customWidth="1"/>
    <col min="4361" max="4610" width="9" style="45"/>
    <col min="4611" max="4611" width="9" style="45" customWidth="1"/>
    <col min="4612" max="4612" width="71.625" style="45" customWidth="1"/>
    <col min="4613" max="4613" width="20.5" style="45" customWidth="1"/>
    <col min="4614" max="4614" width="18.125" style="45" customWidth="1"/>
    <col min="4615" max="4615" width="15" style="45" customWidth="1"/>
    <col min="4616" max="4616" width="17.25" style="45" customWidth="1"/>
    <col min="4617" max="4866" width="9" style="45"/>
    <col min="4867" max="4867" width="9" style="45" customWidth="1"/>
    <col min="4868" max="4868" width="71.625" style="45" customWidth="1"/>
    <col min="4869" max="4869" width="20.5" style="45" customWidth="1"/>
    <col min="4870" max="4870" width="18.125" style="45" customWidth="1"/>
    <col min="4871" max="4871" width="15" style="45" customWidth="1"/>
    <col min="4872" max="4872" width="17.25" style="45" customWidth="1"/>
    <col min="4873" max="5122" width="9" style="45"/>
    <col min="5123" max="5123" width="9" style="45" customWidth="1"/>
    <col min="5124" max="5124" width="71.625" style="45" customWidth="1"/>
    <col min="5125" max="5125" width="20.5" style="45" customWidth="1"/>
    <col min="5126" max="5126" width="18.125" style="45" customWidth="1"/>
    <col min="5127" max="5127" width="15" style="45" customWidth="1"/>
    <col min="5128" max="5128" width="17.25" style="45" customWidth="1"/>
    <col min="5129" max="5378" width="9" style="45"/>
    <col min="5379" max="5379" width="9" style="45" customWidth="1"/>
    <col min="5380" max="5380" width="71.625" style="45" customWidth="1"/>
    <col min="5381" max="5381" width="20.5" style="45" customWidth="1"/>
    <col min="5382" max="5382" width="18.125" style="45" customWidth="1"/>
    <col min="5383" max="5383" width="15" style="45" customWidth="1"/>
    <col min="5384" max="5384" width="17.25" style="45" customWidth="1"/>
    <col min="5385" max="5634" width="9" style="45"/>
    <col min="5635" max="5635" width="9" style="45" customWidth="1"/>
    <col min="5636" max="5636" width="71.625" style="45" customWidth="1"/>
    <col min="5637" max="5637" width="20.5" style="45" customWidth="1"/>
    <col min="5638" max="5638" width="18.125" style="45" customWidth="1"/>
    <col min="5639" max="5639" width="15" style="45" customWidth="1"/>
    <col min="5640" max="5640" width="17.25" style="45" customWidth="1"/>
    <col min="5641" max="5890" width="9" style="45"/>
    <col min="5891" max="5891" width="9" style="45" customWidth="1"/>
    <col min="5892" max="5892" width="71.625" style="45" customWidth="1"/>
    <col min="5893" max="5893" width="20.5" style="45" customWidth="1"/>
    <col min="5894" max="5894" width="18.125" style="45" customWidth="1"/>
    <col min="5895" max="5895" width="15" style="45" customWidth="1"/>
    <col min="5896" max="5896" width="17.25" style="45" customWidth="1"/>
    <col min="5897" max="6146" width="9" style="45"/>
    <col min="6147" max="6147" width="9" style="45" customWidth="1"/>
    <col min="6148" max="6148" width="71.625" style="45" customWidth="1"/>
    <col min="6149" max="6149" width="20.5" style="45" customWidth="1"/>
    <col min="6150" max="6150" width="18.125" style="45" customWidth="1"/>
    <col min="6151" max="6151" width="15" style="45" customWidth="1"/>
    <col min="6152" max="6152" width="17.25" style="45" customWidth="1"/>
    <col min="6153" max="6402" width="9" style="45"/>
    <col min="6403" max="6403" width="9" style="45" customWidth="1"/>
    <col min="6404" max="6404" width="71.625" style="45" customWidth="1"/>
    <col min="6405" max="6405" width="20.5" style="45" customWidth="1"/>
    <col min="6406" max="6406" width="18.125" style="45" customWidth="1"/>
    <col min="6407" max="6407" width="15" style="45" customWidth="1"/>
    <col min="6408" max="6408" width="17.25" style="45" customWidth="1"/>
    <col min="6409" max="6658" width="9" style="45"/>
    <col min="6659" max="6659" width="9" style="45" customWidth="1"/>
    <col min="6660" max="6660" width="71.625" style="45" customWidth="1"/>
    <col min="6661" max="6661" width="20.5" style="45" customWidth="1"/>
    <col min="6662" max="6662" width="18.125" style="45" customWidth="1"/>
    <col min="6663" max="6663" width="15" style="45" customWidth="1"/>
    <col min="6664" max="6664" width="17.25" style="45" customWidth="1"/>
    <col min="6665" max="6914" width="9" style="45"/>
    <col min="6915" max="6915" width="9" style="45" customWidth="1"/>
    <col min="6916" max="6916" width="71.625" style="45" customWidth="1"/>
    <col min="6917" max="6917" width="20.5" style="45" customWidth="1"/>
    <col min="6918" max="6918" width="18.125" style="45" customWidth="1"/>
    <col min="6919" max="6919" width="15" style="45" customWidth="1"/>
    <col min="6920" max="6920" width="17.25" style="45" customWidth="1"/>
    <col min="6921" max="7170" width="9" style="45"/>
    <col min="7171" max="7171" width="9" style="45" customWidth="1"/>
    <col min="7172" max="7172" width="71.625" style="45" customWidth="1"/>
    <col min="7173" max="7173" width="20.5" style="45" customWidth="1"/>
    <col min="7174" max="7174" width="18.125" style="45" customWidth="1"/>
    <col min="7175" max="7175" width="15" style="45" customWidth="1"/>
    <col min="7176" max="7176" width="17.25" style="45" customWidth="1"/>
    <col min="7177" max="7426" width="9" style="45"/>
    <col min="7427" max="7427" width="9" style="45" customWidth="1"/>
    <col min="7428" max="7428" width="71.625" style="45" customWidth="1"/>
    <col min="7429" max="7429" width="20.5" style="45" customWidth="1"/>
    <col min="7430" max="7430" width="18.125" style="45" customWidth="1"/>
    <col min="7431" max="7431" width="15" style="45" customWidth="1"/>
    <col min="7432" max="7432" width="17.25" style="45" customWidth="1"/>
    <col min="7433" max="7682" width="9" style="45"/>
    <col min="7683" max="7683" width="9" style="45" customWidth="1"/>
    <col min="7684" max="7684" width="71.625" style="45" customWidth="1"/>
    <col min="7685" max="7685" width="20.5" style="45" customWidth="1"/>
    <col min="7686" max="7686" width="18.125" style="45" customWidth="1"/>
    <col min="7687" max="7687" width="15" style="45" customWidth="1"/>
    <col min="7688" max="7688" width="17.25" style="45" customWidth="1"/>
    <col min="7689" max="7938" width="9" style="45"/>
    <col min="7939" max="7939" width="9" style="45" customWidth="1"/>
    <col min="7940" max="7940" width="71.625" style="45" customWidth="1"/>
    <col min="7941" max="7941" width="20.5" style="45" customWidth="1"/>
    <col min="7942" max="7942" width="18.125" style="45" customWidth="1"/>
    <col min="7943" max="7943" width="15" style="45" customWidth="1"/>
    <col min="7944" max="7944" width="17.25" style="45" customWidth="1"/>
    <col min="7945" max="8194" width="9" style="45"/>
    <col min="8195" max="8195" width="9" style="45" customWidth="1"/>
    <col min="8196" max="8196" width="71.625" style="45" customWidth="1"/>
    <col min="8197" max="8197" width="20.5" style="45" customWidth="1"/>
    <col min="8198" max="8198" width="18.125" style="45" customWidth="1"/>
    <col min="8199" max="8199" width="15" style="45" customWidth="1"/>
    <col min="8200" max="8200" width="17.25" style="45" customWidth="1"/>
    <col min="8201" max="8450" width="9" style="45"/>
    <col min="8451" max="8451" width="9" style="45" customWidth="1"/>
    <col min="8452" max="8452" width="71.625" style="45" customWidth="1"/>
    <col min="8453" max="8453" width="20.5" style="45" customWidth="1"/>
    <col min="8454" max="8454" width="18.125" style="45" customWidth="1"/>
    <col min="8455" max="8455" width="15" style="45" customWidth="1"/>
    <col min="8456" max="8456" width="17.25" style="45" customWidth="1"/>
    <col min="8457" max="8706" width="9" style="45"/>
    <col min="8707" max="8707" width="9" style="45" customWidth="1"/>
    <col min="8708" max="8708" width="71.625" style="45" customWidth="1"/>
    <col min="8709" max="8709" width="20.5" style="45" customWidth="1"/>
    <col min="8710" max="8710" width="18.125" style="45" customWidth="1"/>
    <col min="8711" max="8711" width="15" style="45" customWidth="1"/>
    <col min="8712" max="8712" width="17.25" style="45" customWidth="1"/>
    <col min="8713" max="8962" width="9" style="45"/>
    <col min="8963" max="8963" width="9" style="45" customWidth="1"/>
    <col min="8964" max="8964" width="71.625" style="45" customWidth="1"/>
    <col min="8965" max="8965" width="20.5" style="45" customWidth="1"/>
    <col min="8966" max="8966" width="18.125" style="45" customWidth="1"/>
    <col min="8967" max="8967" width="15" style="45" customWidth="1"/>
    <col min="8968" max="8968" width="17.25" style="45" customWidth="1"/>
    <col min="8969" max="9218" width="9" style="45"/>
    <col min="9219" max="9219" width="9" style="45" customWidth="1"/>
    <col min="9220" max="9220" width="71.625" style="45" customWidth="1"/>
    <col min="9221" max="9221" width="20.5" style="45" customWidth="1"/>
    <col min="9222" max="9222" width="18.125" style="45" customWidth="1"/>
    <col min="9223" max="9223" width="15" style="45" customWidth="1"/>
    <col min="9224" max="9224" width="17.25" style="45" customWidth="1"/>
    <col min="9225" max="9474" width="9" style="45"/>
    <col min="9475" max="9475" width="9" style="45" customWidth="1"/>
    <col min="9476" max="9476" width="71.625" style="45" customWidth="1"/>
    <col min="9477" max="9477" width="20.5" style="45" customWidth="1"/>
    <col min="9478" max="9478" width="18.125" style="45" customWidth="1"/>
    <col min="9479" max="9479" width="15" style="45" customWidth="1"/>
    <col min="9480" max="9480" width="17.25" style="45" customWidth="1"/>
    <col min="9481" max="9730" width="9" style="45"/>
    <col min="9731" max="9731" width="9" style="45" customWidth="1"/>
    <col min="9732" max="9732" width="71.625" style="45" customWidth="1"/>
    <col min="9733" max="9733" width="20.5" style="45" customWidth="1"/>
    <col min="9734" max="9734" width="18.125" style="45" customWidth="1"/>
    <col min="9735" max="9735" width="15" style="45" customWidth="1"/>
    <col min="9736" max="9736" width="17.25" style="45" customWidth="1"/>
    <col min="9737" max="9986" width="9" style="45"/>
    <col min="9987" max="9987" width="9" style="45" customWidth="1"/>
    <col min="9988" max="9988" width="71.625" style="45" customWidth="1"/>
    <col min="9989" max="9989" width="20.5" style="45" customWidth="1"/>
    <col min="9990" max="9990" width="18.125" style="45" customWidth="1"/>
    <col min="9991" max="9991" width="15" style="45" customWidth="1"/>
    <col min="9992" max="9992" width="17.25" style="45" customWidth="1"/>
    <col min="9993" max="10242" width="9" style="45"/>
    <col min="10243" max="10243" width="9" style="45" customWidth="1"/>
    <col min="10244" max="10244" width="71.625" style="45" customWidth="1"/>
    <col min="10245" max="10245" width="20.5" style="45" customWidth="1"/>
    <col min="10246" max="10246" width="18.125" style="45" customWidth="1"/>
    <col min="10247" max="10247" width="15" style="45" customWidth="1"/>
    <col min="10248" max="10248" width="17.25" style="45" customWidth="1"/>
    <col min="10249" max="10498" width="9" style="45"/>
    <col min="10499" max="10499" width="9" style="45" customWidth="1"/>
    <col min="10500" max="10500" width="71.625" style="45" customWidth="1"/>
    <col min="10501" max="10501" width="20.5" style="45" customWidth="1"/>
    <col min="10502" max="10502" width="18.125" style="45" customWidth="1"/>
    <col min="10503" max="10503" width="15" style="45" customWidth="1"/>
    <col min="10504" max="10504" width="17.25" style="45" customWidth="1"/>
    <col min="10505" max="10754" width="9" style="45"/>
    <col min="10755" max="10755" width="9" style="45" customWidth="1"/>
    <col min="10756" max="10756" width="71.625" style="45" customWidth="1"/>
    <col min="10757" max="10757" width="20.5" style="45" customWidth="1"/>
    <col min="10758" max="10758" width="18.125" style="45" customWidth="1"/>
    <col min="10759" max="10759" width="15" style="45" customWidth="1"/>
    <col min="10760" max="10760" width="17.25" style="45" customWidth="1"/>
    <col min="10761" max="11010" width="9" style="45"/>
    <col min="11011" max="11011" width="9" style="45" customWidth="1"/>
    <col min="11012" max="11012" width="71.625" style="45" customWidth="1"/>
    <col min="11013" max="11013" width="20.5" style="45" customWidth="1"/>
    <col min="11014" max="11014" width="18.125" style="45" customWidth="1"/>
    <col min="11015" max="11015" width="15" style="45" customWidth="1"/>
    <col min="11016" max="11016" width="17.25" style="45" customWidth="1"/>
    <col min="11017" max="11266" width="9" style="45"/>
    <col min="11267" max="11267" width="9" style="45" customWidth="1"/>
    <col min="11268" max="11268" width="71.625" style="45" customWidth="1"/>
    <col min="11269" max="11269" width="20.5" style="45" customWidth="1"/>
    <col min="11270" max="11270" width="18.125" style="45" customWidth="1"/>
    <col min="11271" max="11271" width="15" style="45" customWidth="1"/>
    <col min="11272" max="11272" width="17.25" style="45" customWidth="1"/>
    <col min="11273" max="11522" width="9" style="45"/>
    <col min="11523" max="11523" width="9" style="45" customWidth="1"/>
    <col min="11524" max="11524" width="71.625" style="45" customWidth="1"/>
    <col min="11525" max="11525" width="20.5" style="45" customWidth="1"/>
    <col min="11526" max="11526" width="18.125" style="45" customWidth="1"/>
    <col min="11527" max="11527" width="15" style="45" customWidth="1"/>
    <col min="11528" max="11528" width="17.25" style="45" customWidth="1"/>
    <col min="11529" max="11778" width="9" style="45"/>
    <col min="11779" max="11779" width="9" style="45" customWidth="1"/>
    <col min="11780" max="11780" width="71.625" style="45" customWidth="1"/>
    <col min="11781" max="11781" width="20.5" style="45" customWidth="1"/>
    <col min="11782" max="11782" width="18.125" style="45" customWidth="1"/>
    <col min="11783" max="11783" width="15" style="45" customWidth="1"/>
    <col min="11784" max="11784" width="17.25" style="45" customWidth="1"/>
    <col min="11785" max="12034" width="9" style="45"/>
    <col min="12035" max="12035" width="9" style="45" customWidth="1"/>
    <col min="12036" max="12036" width="71.625" style="45" customWidth="1"/>
    <col min="12037" max="12037" width="20.5" style="45" customWidth="1"/>
    <col min="12038" max="12038" width="18.125" style="45" customWidth="1"/>
    <col min="12039" max="12039" width="15" style="45" customWidth="1"/>
    <col min="12040" max="12040" width="17.25" style="45" customWidth="1"/>
    <col min="12041" max="12290" width="9" style="45"/>
    <col min="12291" max="12291" width="9" style="45" customWidth="1"/>
    <col min="12292" max="12292" width="71.625" style="45" customWidth="1"/>
    <col min="12293" max="12293" width="20.5" style="45" customWidth="1"/>
    <col min="12294" max="12294" width="18.125" style="45" customWidth="1"/>
    <col min="12295" max="12295" width="15" style="45" customWidth="1"/>
    <col min="12296" max="12296" width="17.25" style="45" customWidth="1"/>
    <col min="12297" max="12546" width="9" style="45"/>
    <col min="12547" max="12547" width="9" style="45" customWidth="1"/>
    <col min="12548" max="12548" width="71.625" style="45" customWidth="1"/>
    <col min="12549" max="12549" width="20.5" style="45" customWidth="1"/>
    <col min="12550" max="12550" width="18.125" style="45" customWidth="1"/>
    <col min="12551" max="12551" width="15" style="45" customWidth="1"/>
    <col min="12552" max="12552" width="17.25" style="45" customWidth="1"/>
    <col min="12553" max="12802" width="9" style="45"/>
    <col min="12803" max="12803" width="9" style="45" customWidth="1"/>
    <col min="12804" max="12804" width="71.625" style="45" customWidth="1"/>
    <col min="12805" max="12805" width="20.5" style="45" customWidth="1"/>
    <col min="12806" max="12806" width="18.125" style="45" customWidth="1"/>
    <col min="12807" max="12807" width="15" style="45" customWidth="1"/>
    <col min="12808" max="12808" width="17.25" style="45" customWidth="1"/>
    <col min="12809" max="13058" width="9" style="45"/>
    <col min="13059" max="13059" width="9" style="45" customWidth="1"/>
    <col min="13060" max="13060" width="71.625" style="45" customWidth="1"/>
    <col min="13061" max="13061" width="20.5" style="45" customWidth="1"/>
    <col min="13062" max="13062" width="18.125" style="45" customWidth="1"/>
    <col min="13063" max="13063" width="15" style="45" customWidth="1"/>
    <col min="13064" max="13064" width="17.25" style="45" customWidth="1"/>
    <col min="13065" max="13314" width="9" style="45"/>
    <col min="13315" max="13315" width="9" style="45" customWidth="1"/>
    <col min="13316" max="13316" width="71.625" style="45" customWidth="1"/>
    <col min="13317" max="13317" width="20.5" style="45" customWidth="1"/>
    <col min="13318" max="13318" width="18.125" style="45" customWidth="1"/>
    <col min="13319" max="13319" width="15" style="45" customWidth="1"/>
    <col min="13320" max="13320" width="17.25" style="45" customWidth="1"/>
    <col min="13321" max="13570" width="9" style="45"/>
    <col min="13571" max="13571" width="9" style="45" customWidth="1"/>
    <col min="13572" max="13572" width="71.625" style="45" customWidth="1"/>
    <col min="13573" max="13573" width="20.5" style="45" customWidth="1"/>
    <col min="13574" max="13574" width="18.125" style="45" customWidth="1"/>
    <col min="13575" max="13575" width="15" style="45" customWidth="1"/>
    <col min="13576" max="13576" width="17.25" style="45" customWidth="1"/>
    <col min="13577" max="13826" width="9" style="45"/>
    <col min="13827" max="13827" width="9" style="45" customWidth="1"/>
    <col min="13828" max="13828" width="71.625" style="45" customWidth="1"/>
    <col min="13829" max="13829" width="20.5" style="45" customWidth="1"/>
    <col min="13830" max="13830" width="18.125" style="45" customWidth="1"/>
    <col min="13831" max="13831" width="15" style="45" customWidth="1"/>
    <col min="13832" max="13832" width="17.25" style="45" customWidth="1"/>
    <col min="13833" max="14082" width="9" style="45"/>
    <col min="14083" max="14083" width="9" style="45" customWidth="1"/>
    <col min="14084" max="14084" width="71.625" style="45" customWidth="1"/>
    <col min="14085" max="14085" width="20.5" style="45" customWidth="1"/>
    <col min="14086" max="14086" width="18.125" style="45" customWidth="1"/>
    <col min="14087" max="14087" width="15" style="45" customWidth="1"/>
    <col min="14088" max="14088" width="17.25" style="45" customWidth="1"/>
    <col min="14089" max="14338" width="9" style="45"/>
    <col min="14339" max="14339" width="9" style="45" customWidth="1"/>
    <col min="14340" max="14340" width="71.625" style="45" customWidth="1"/>
    <col min="14341" max="14341" width="20.5" style="45" customWidth="1"/>
    <col min="14342" max="14342" width="18.125" style="45" customWidth="1"/>
    <col min="14343" max="14343" width="15" style="45" customWidth="1"/>
    <col min="14344" max="14344" width="17.25" style="45" customWidth="1"/>
    <col min="14345" max="14594" width="9" style="45"/>
    <col min="14595" max="14595" width="9" style="45" customWidth="1"/>
    <col min="14596" max="14596" width="71.625" style="45" customWidth="1"/>
    <col min="14597" max="14597" width="20.5" style="45" customWidth="1"/>
    <col min="14598" max="14598" width="18.125" style="45" customWidth="1"/>
    <col min="14599" max="14599" width="15" style="45" customWidth="1"/>
    <col min="14600" max="14600" width="17.25" style="45" customWidth="1"/>
    <col min="14601" max="14850" width="9" style="45"/>
    <col min="14851" max="14851" width="9" style="45" customWidth="1"/>
    <col min="14852" max="14852" width="71.625" style="45" customWidth="1"/>
    <col min="14853" max="14853" width="20.5" style="45" customWidth="1"/>
    <col min="14854" max="14854" width="18.125" style="45" customWidth="1"/>
    <col min="14855" max="14855" width="15" style="45" customWidth="1"/>
    <col min="14856" max="14856" width="17.25" style="45" customWidth="1"/>
    <col min="14857" max="15106" width="9" style="45"/>
    <col min="15107" max="15107" width="9" style="45" customWidth="1"/>
    <col min="15108" max="15108" width="71.625" style="45" customWidth="1"/>
    <col min="15109" max="15109" width="20.5" style="45" customWidth="1"/>
    <col min="15110" max="15110" width="18.125" style="45" customWidth="1"/>
    <col min="15111" max="15111" width="15" style="45" customWidth="1"/>
    <col min="15112" max="15112" width="17.25" style="45" customWidth="1"/>
    <col min="15113" max="15362" width="9" style="45"/>
    <col min="15363" max="15363" width="9" style="45" customWidth="1"/>
    <col min="15364" max="15364" width="71.625" style="45" customWidth="1"/>
    <col min="15365" max="15365" width="20.5" style="45" customWidth="1"/>
    <col min="15366" max="15366" width="18.125" style="45" customWidth="1"/>
    <col min="15367" max="15367" width="15" style="45" customWidth="1"/>
    <col min="15368" max="15368" width="17.25" style="45" customWidth="1"/>
    <col min="15369" max="15618" width="9" style="45"/>
    <col min="15619" max="15619" width="9" style="45" customWidth="1"/>
    <col min="15620" max="15620" width="71.625" style="45" customWidth="1"/>
    <col min="15621" max="15621" width="20.5" style="45" customWidth="1"/>
    <col min="15622" max="15622" width="18.125" style="45" customWidth="1"/>
    <col min="15623" max="15623" width="15" style="45" customWidth="1"/>
    <col min="15624" max="15624" width="17.25" style="45" customWidth="1"/>
    <col min="15625" max="15874" width="9" style="45"/>
    <col min="15875" max="15875" width="9" style="45" customWidth="1"/>
    <col min="15876" max="15876" width="71.625" style="45" customWidth="1"/>
    <col min="15877" max="15877" width="20.5" style="45" customWidth="1"/>
    <col min="15878" max="15878" width="18.125" style="45" customWidth="1"/>
    <col min="15879" max="15879" width="15" style="45" customWidth="1"/>
    <col min="15880" max="15880" width="17.25" style="45" customWidth="1"/>
    <col min="15881" max="16130" width="9" style="45"/>
    <col min="16131" max="16131" width="9" style="45" customWidth="1"/>
    <col min="16132" max="16132" width="71.625" style="45" customWidth="1"/>
    <col min="16133" max="16133" width="20.5" style="45" customWidth="1"/>
    <col min="16134" max="16134" width="18.125" style="45" customWidth="1"/>
    <col min="16135" max="16135" width="15" style="45" customWidth="1"/>
    <col min="16136" max="16136" width="17.25" style="45" customWidth="1"/>
    <col min="16137" max="16384" width="9" style="45"/>
  </cols>
  <sheetData>
    <row r="1" spans="1:17" ht="31.5" customHeight="1" x14ac:dyDescent="0.25">
      <c r="A1" s="353" t="s">
        <v>0</v>
      </c>
      <c r="B1" s="353"/>
      <c r="C1" s="353"/>
      <c r="D1" s="353"/>
      <c r="E1" s="353"/>
      <c r="F1" s="353"/>
      <c r="G1" s="353"/>
      <c r="H1" s="353"/>
      <c r="I1" s="353"/>
    </row>
    <row r="2" spans="1:17" ht="23.25" customHeight="1" x14ac:dyDescent="0.25">
      <c r="A2" s="353" t="s">
        <v>1174</v>
      </c>
      <c r="B2" s="353"/>
      <c r="C2" s="353"/>
      <c r="D2" s="353"/>
      <c r="E2" s="353"/>
      <c r="F2" s="353"/>
      <c r="G2" s="353"/>
      <c r="H2" s="353"/>
      <c r="I2" s="353"/>
    </row>
    <row r="3" spans="1:17" ht="18.75" customHeight="1" x14ac:dyDescent="0.25">
      <c r="A3" s="203"/>
      <c r="B3" s="17"/>
      <c r="C3" s="17"/>
      <c r="D3" s="17"/>
      <c r="E3" s="17"/>
      <c r="F3" s="17"/>
      <c r="G3" s="17"/>
      <c r="H3" s="203"/>
      <c r="I3" s="212" t="s">
        <v>1</v>
      </c>
    </row>
    <row r="4" spans="1:17" ht="21" customHeight="1" x14ac:dyDescent="0.25">
      <c r="A4" s="354" t="s">
        <v>2</v>
      </c>
      <c r="B4" s="358" t="s">
        <v>3</v>
      </c>
      <c r="C4" s="354" t="s">
        <v>4</v>
      </c>
      <c r="D4" s="354" t="s">
        <v>655</v>
      </c>
      <c r="E4" s="357" t="s">
        <v>652</v>
      </c>
      <c r="F4" s="357"/>
      <c r="G4" s="357"/>
      <c r="H4" s="354" t="s">
        <v>5</v>
      </c>
      <c r="I4" s="354" t="s">
        <v>6</v>
      </c>
    </row>
    <row r="5" spans="1:17" ht="20.25" customHeight="1" x14ac:dyDescent="0.25">
      <c r="A5" s="355"/>
      <c r="B5" s="359"/>
      <c r="C5" s="355"/>
      <c r="D5" s="355"/>
      <c r="E5" s="357" t="s">
        <v>654</v>
      </c>
      <c r="F5" s="361" t="s">
        <v>733</v>
      </c>
      <c r="G5" s="362"/>
      <c r="H5" s="355"/>
      <c r="I5" s="355"/>
    </row>
    <row r="6" spans="1:17" ht="67.5" customHeight="1" x14ac:dyDescent="0.25">
      <c r="A6" s="356"/>
      <c r="B6" s="360"/>
      <c r="C6" s="356"/>
      <c r="D6" s="356"/>
      <c r="E6" s="357"/>
      <c r="F6" s="32" t="s">
        <v>777</v>
      </c>
      <c r="G6" s="149" t="s">
        <v>734</v>
      </c>
      <c r="H6" s="356"/>
      <c r="I6" s="356"/>
    </row>
    <row r="7" spans="1:17" x14ac:dyDescent="0.25">
      <c r="A7" s="1">
        <v>1</v>
      </c>
      <c r="B7" s="1">
        <v>2</v>
      </c>
      <c r="C7" s="1">
        <v>3</v>
      </c>
      <c r="D7" s="1">
        <v>4</v>
      </c>
      <c r="E7" s="1">
        <v>5</v>
      </c>
      <c r="F7" s="1">
        <v>6</v>
      </c>
      <c r="G7" s="1">
        <v>7</v>
      </c>
      <c r="H7" s="1">
        <v>8</v>
      </c>
      <c r="I7" s="1" t="s">
        <v>661</v>
      </c>
      <c r="J7" s="363"/>
      <c r="K7" s="363"/>
      <c r="L7" s="363"/>
      <c r="M7" s="363"/>
      <c r="N7" s="363"/>
      <c r="O7" s="363"/>
      <c r="P7" s="363"/>
      <c r="Q7" s="363"/>
    </row>
    <row r="8" spans="1:17" s="203" customFormat="1" x14ac:dyDescent="0.25">
      <c r="A8" s="173" t="s">
        <v>7</v>
      </c>
      <c r="B8" s="211" t="s">
        <v>100</v>
      </c>
      <c r="C8" s="174"/>
      <c r="D8" s="175">
        <f>SUM(D9:D12)</f>
        <v>5025508.1000000006</v>
      </c>
      <c r="E8" s="175">
        <f t="shared" ref="E8:F8" si="0">SUM(E9:E12)</f>
        <v>5837325.2999999998</v>
      </c>
      <c r="F8" s="175">
        <f t="shared" si="0"/>
        <v>5837325.2999999998</v>
      </c>
      <c r="G8" s="175">
        <f>SUM(G9:G11)</f>
        <v>0</v>
      </c>
      <c r="H8" s="175">
        <f>SUM(H9:H12)</f>
        <v>5837325.2999999998</v>
      </c>
      <c r="I8" s="176">
        <f t="shared" ref="I8:I35" si="1">H8/E8*100</f>
        <v>100</v>
      </c>
      <c r="J8" s="177"/>
    </row>
    <row r="9" spans="1:17" s="203" customFormat="1" ht="45.75" customHeight="1" x14ac:dyDescent="0.25">
      <c r="A9" s="168" t="s">
        <v>8</v>
      </c>
      <c r="B9" s="169" t="s">
        <v>99</v>
      </c>
      <c r="C9" s="170" t="s">
        <v>660</v>
      </c>
      <c r="D9" s="171">
        <f>Дотации!H101</f>
        <v>35185</v>
      </c>
      <c r="E9" s="171">
        <f>Дотации!I101</f>
        <v>35185</v>
      </c>
      <c r="F9" s="171">
        <f>Дотации!I101</f>
        <v>35185</v>
      </c>
      <c r="G9" s="171"/>
      <c r="H9" s="171">
        <f>Дотации!J101</f>
        <v>35185</v>
      </c>
      <c r="I9" s="171">
        <f>H9/E9*100</f>
        <v>100</v>
      </c>
      <c r="J9" s="213"/>
    </row>
    <row r="10" spans="1:17" s="214" customFormat="1" ht="31.5" x14ac:dyDescent="0.25">
      <c r="A10" s="157" t="s">
        <v>9</v>
      </c>
      <c r="B10" s="158" t="s">
        <v>101</v>
      </c>
      <c r="C10" s="159" t="s">
        <v>658</v>
      </c>
      <c r="D10" s="160">
        <f>Дотации!L101</f>
        <v>4570732.1000000006</v>
      </c>
      <c r="E10" s="160">
        <f>Дотации!M101</f>
        <v>4567738.3</v>
      </c>
      <c r="F10" s="160">
        <f>Дотации!M101</f>
        <v>4567738.3</v>
      </c>
      <c r="G10" s="160"/>
      <c r="H10" s="160">
        <f>Дотации!N101</f>
        <v>4567738.3</v>
      </c>
      <c r="I10" s="160">
        <f t="shared" si="1"/>
        <v>100</v>
      </c>
    </row>
    <row r="11" spans="1:17" s="203" customFormat="1" ht="47.25" x14ac:dyDescent="0.25">
      <c r="A11" s="168" t="s">
        <v>10</v>
      </c>
      <c r="B11" s="169" t="s">
        <v>1179</v>
      </c>
      <c r="C11" s="170" t="s">
        <v>659</v>
      </c>
      <c r="D11" s="171">
        <f>Дотации!P101</f>
        <v>419591.00000000006</v>
      </c>
      <c r="E11" s="171">
        <f>Дотации!Q101</f>
        <v>1219401.9999999998</v>
      </c>
      <c r="F11" s="171">
        <f>Дотации!Q101</f>
        <v>1219401.9999999998</v>
      </c>
      <c r="G11" s="171"/>
      <c r="H11" s="171">
        <f>Дотации!R101</f>
        <v>1219401.9999999998</v>
      </c>
      <c r="I11" s="171">
        <f t="shared" si="1"/>
        <v>100</v>
      </c>
      <c r="J11" s="202"/>
      <c r="K11" s="202"/>
    </row>
    <row r="12" spans="1:17" s="203" customFormat="1" ht="37.5" customHeight="1" x14ac:dyDescent="0.25">
      <c r="A12" s="168" t="s">
        <v>1181</v>
      </c>
      <c r="B12" s="169" t="s">
        <v>1182</v>
      </c>
      <c r="C12" s="170" t="s">
        <v>1183</v>
      </c>
      <c r="D12" s="171">
        <f>Дотации!T101</f>
        <v>0</v>
      </c>
      <c r="E12" s="171">
        <f>Дотации!U101</f>
        <v>15000</v>
      </c>
      <c r="F12" s="171">
        <f>Дотации!U101</f>
        <v>15000</v>
      </c>
      <c r="G12" s="171"/>
      <c r="H12" s="171">
        <f>Дотации!V101</f>
        <v>15000</v>
      </c>
      <c r="I12" s="171">
        <f t="shared" si="1"/>
        <v>100</v>
      </c>
      <c r="J12" s="202"/>
      <c r="K12" s="202"/>
    </row>
    <row r="13" spans="1:17" s="203" customFormat="1" x14ac:dyDescent="0.25">
      <c r="A13" s="227" t="s">
        <v>11</v>
      </c>
      <c r="B13" s="228" t="s">
        <v>12</v>
      </c>
      <c r="C13" s="229"/>
      <c r="D13" s="194">
        <f>SUM(D14:D77)</f>
        <v>14512398.569229998</v>
      </c>
      <c r="E13" s="194">
        <f>SUM(E14:E77)+0.1</f>
        <v>24232786.635449998</v>
      </c>
      <c r="F13" s="194">
        <f>SUM(F14:F77)+0.1</f>
        <v>24232786.635449998</v>
      </c>
      <c r="G13" s="194">
        <f t="shared" ref="G13" si="2">SUM(G14:G76)</f>
        <v>0</v>
      </c>
      <c r="H13" s="194">
        <f>SUM(H14:H77)</f>
        <v>24146673.951899998</v>
      </c>
      <c r="I13" s="194">
        <f t="shared" si="1"/>
        <v>99.644643908084319</v>
      </c>
      <c r="J13" s="177"/>
      <c r="K13" s="177"/>
      <c r="M13" s="230"/>
    </row>
    <row r="14" spans="1:17" s="203" customFormat="1" ht="47.25" x14ac:dyDescent="0.25">
      <c r="A14" s="168" t="s">
        <v>13</v>
      </c>
      <c r="B14" s="169" t="s">
        <v>818</v>
      </c>
      <c r="C14" s="170" t="s">
        <v>671</v>
      </c>
      <c r="D14" s="171">
        <f>Субсидии!H398</f>
        <v>36390.449440000004</v>
      </c>
      <c r="E14" s="171">
        <f>Субсидии!I398</f>
        <v>36390.449440000004</v>
      </c>
      <c r="F14" s="171">
        <f>Субсидии!I398</f>
        <v>36390.449440000004</v>
      </c>
      <c r="G14" s="171"/>
      <c r="H14" s="171">
        <f>Субсидии!J398</f>
        <v>36390.449440000004</v>
      </c>
      <c r="I14" s="171">
        <f t="shared" si="1"/>
        <v>100</v>
      </c>
      <c r="J14" s="193"/>
      <c r="K14" s="193"/>
    </row>
    <row r="15" spans="1:17" s="203" customFormat="1" ht="31.5" x14ac:dyDescent="0.25">
      <c r="A15" s="168" t="s">
        <v>14</v>
      </c>
      <c r="B15" s="169" t="s">
        <v>103</v>
      </c>
      <c r="C15" s="170" t="s">
        <v>673</v>
      </c>
      <c r="D15" s="171">
        <f>Субсидии!L398</f>
        <v>61870.600000000006</v>
      </c>
      <c r="E15" s="171">
        <f>Субсидии!M398</f>
        <v>61870.600000000006</v>
      </c>
      <c r="F15" s="171">
        <f>Субсидии!M398</f>
        <v>61870.600000000006</v>
      </c>
      <c r="G15" s="171"/>
      <c r="H15" s="171">
        <f>Субсидии!N398</f>
        <v>60877.044929999996</v>
      </c>
      <c r="I15" s="171">
        <f t="shared" si="1"/>
        <v>98.394140237851246</v>
      </c>
      <c r="J15" s="202"/>
      <c r="K15" s="193"/>
    </row>
    <row r="16" spans="1:17" s="203" customFormat="1" ht="47.25" x14ac:dyDescent="0.25">
      <c r="A16" s="168" t="s">
        <v>15</v>
      </c>
      <c r="B16" s="169" t="s">
        <v>811</v>
      </c>
      <c r="C16" s="170" t="s">
        <v>670</v>
      </c>
      <c r="D16" s="171">
        <f>Субсидии!P398</f>
        <v>3142.24719</v>
      </c>
      <c r="E16" s="171">
        <f>Субсидии!Q398</f>
        <v>3142.24719</v>
      </c>
      <c r="F16" s="171">
        <f>Субсидии!Q398</f>
        <v>3142.24719</v>
      </c>
      <c r="G16" s="171"/>
      <c r="H16" s="171">
        <f>Субсидии!R398</f>
        <v>3142.24719</v>
      </c>
      <c r="I16" s="171">
        <f t="shared" si="1"/>
        <v>100</v>
      </c>
      <c r="J16" s="202"/>
      <c r="K16" s="202"/>
    </row>
    <row r="17" spans="1:11" s="203" customFormat="1" ht="63" x14ac:dyDescent="0.25">
      <c r="A17" s="168" t="s">
        <v>16</v>
      </c>
      <c r="B17" s="169" t="s">
        <v>876</v>
      </c>
      <c r="C17" s="170" t="s">
        <v>877</v>
      </c>
      <c r="D17" s="171">
        <f>Субсидии!T398</f>
        <v>0</v>
      </c>
      <c r="E17" s="171">
        <f>Субсидии!U398</f>
        <v>10000</v>
      </c>
      <c r="F17" s="171">
        <f>Субсидии!U398</f>
        <v>10000</v>
      </c>
      <c r="G17" s="171"/>
      <c r="H17" s="171">
        <f>Субсидии!V398</f>
        <v>10000</v>
      </c>
      <c r="I17" s="171">
        <f t="shared" si="1"/>
        <v>100</v>
      </c>
      <c r="J17" s="202"/>
      <c r="K17" s="202"/>
    </row>
    <row r="18" spans="1:11" s="203" customFormat="1" ht="43.5" customHeight="1" x14ac:dyDescent="0.25">
      <c r="A18" s="168" t="s">
        <v>17</v>
      </c>
      <c r="B18" s="169" t="s">
        <v>799</v>
      </c>
      <c r="C18" s="189" t="s">
        <v>801</v>
      </c>
      <c r="D18" s="171">
        <f>Субсидии!X398</f>
        <v>2359.5505499999995</v>
      </c>
      <c r="E18" s="171">
        <f>Субсидии!Y398</f>
        <v>2359.5505499999995</v>
      </c>
      <c r="F18" s="171">
        <f>Субсидии!Y398</f>
        <v>2359.5505499999995</v>
      </c>
      <c r="G18" s="171"/>
      <c r="H18" s="171">
        <f>Субсидии!Z398</f>
        <v>2359.5505499999995</v>
      </c>
      <c r="I18" s="171">
        <f t="shared" si="1"/>
        <v>100</v>
      </c>
      <c r="J18" s="202"/>
      <c r="K18" s="202"/>
    </row>
    <row r="19" spans="1:11" s="203" customFormat="1" ht="47.25" x14ac:dyDescent="0.25">
      <c r="A19" s="168" t="s">
        <v>18</v>
      </c>
      <c r="B19" s="169" t="s">
        <v>800</v>
      </c>
      <c r="C19" s="170" t="s">
        <v>802</v>
      </c>
      <c r="D19" s="171">
        <f>Субсидии!AB398</f>
        <v>842.69663999999989</v>
      </c>
      <c r="E19" s="171">
        <f>Субсидии!AC398</f>
        <v>842.69663999999989</v>
      </c>
      <c r="F19" s="171">
        <f>Субсидии!AC398</f>
        <v>842.69663999999989</v>
      </c>
      <c r="G19" s="171"/>
      <c r="H19" s="171">
        <f>Субсидии!AD398</f>
        <v>842.69663999999989</v>
      </c>
      <c r="I19" s="171">
        <f t="shared" si="1"/>
        <v>100</v>
      </c>
      <c r="J19" s="202"/>
      <c r="K19" s="202"/>
    </row>
    <row r="20" spans="1:11" s="203" customFormat="1" ht="49.5" customHeight="1" x14ac:dyDescent="0.25">
      <c r="A20" s="168" t="s">
        <v>19</v>
      </c>
      <c r="B20" s="169" t="s">
        <v>820</v>
      </c>
      <c r="C20" s="170" t="s">
        <v>672</v>
      </c>
      <c r="D20" s="171">
        <f>Субсидии!AF398</f>
        <v>9074.0449400000016</v>
      </c>
      <c r="E20" s="171">
        <f>Субсидии!AG398</f>
        <v>9074.0449400000016</v>
      </c>
      <c r="F20" s="171">
        <f>Субсидии!AG398</f>
        <v>9074.0449400000016</v>
      </c>
      <c r="G20" s="171"/>
      <c r="H20" s="171">
        <f>Субсидии!AH398</f>
        <v>9074.0449400000016</v>
      </c>
      <c r="I20" s="171">
        <f t="shared" si="1"/>
        <v>100</v>
      </c>
      <c r="J20" s="202"/>
      <c r="K20" s="202"/>
    </row>
    <row r="21" spans="1:11" s="203" customFormat="1" ht="54.75" customHeight="1" x14ac:dyDescent="0.25">
      <c r="A21" s="168" t="s">
        <v>20</v>
      </c>
      <c r="B21" s="169" t="s">
        <v>867</v>
      </c>
      <c r="C21" s="170" t="s">
        <v>868</v>
      </c>
      <c r="D21" s="171">
        <f>Субсидии!AJ398</f>
        <v>20396.7</v>
      </c>
      <c r="E21" s="171">
        <f>Субсидии!AK398</f>
        <v>0</v>
      </c>
      <c r="F21" s="171">
        <f>Субсидии!AK398</f>
        <v>0</v>
      </c>
      <c r="G21" s="171"/>
      <c r="H21" s="171">
        <f>Субсидии!AL398</f>
        <v>0</v>
      </c>
      <c r="I21" s="171"/>
      <c r="J21" s="202"/>
      <c r="K21" s="202"/>
    </row>
    <row r="22" spans="1:11" s="203" customFormat="1" ht="39.75" customHeight="1" x14ac:dyDescent="0.25">
      <c r="A22" s="168" t="s">
        <v>21</v>
      </c>
      <c r="B22" s="169" t="s">
        <v>509</v>
      </c>
      <c r="C22" s="170" t="s">
        <v>662</v>
      </c>
      <c r="D22" s="171">
        <f>Субсидии!AN398</f>
        <v>0</v>
      </c>
      <c r="E22" s="171">
        <f>Субсидии!AO398</f>
        <v>6200</v>
      </c>
      <c r="F22" s="171">
        <f>Субсидии!AO398</f>
        <v>6200</v>
      </c>
      <c r="G22" s="171"/>
      <c r="H22" s="171">
        <f>Субсидии!AP398</f>
        <v>6200</v>
      </c>
      <c r="I22" s="171">
        <f t="shared" si="1"/>
        <v>100</v>
      </c>
      <c r="J22" s="202"/>
      <c r="K22" s="202"/>
    </row>
    <row r="23" spans="1:11" s="203" customFormat="1" ht="37.5" customHeight="1" x14ac:dyDescent="0.25">
      <c r="A23" s="168" t="s">
        <v>22</v>
      </c>
      <c r="B23" s="169" t="s">
        <v>1201</v>
      </c>
      <c r="C23" s="170" t="s">
        <v>680</v>
      </c>
      <c r="D23" s="171">
        <f>Субсидии!AR398</f>
        <v>170000</v>
      </c>
      <c r="E23" s="171">
        <f>Субсидии!AS398</f>
        <v>170000</v>
      </c>
      <c r="F23" s="171">
        <f>Субсидии!AS398</f>
        <v>170000</v>
      </c>
      <c r="G23" s="171"/>
      <c r="H23" s="171">
        <f>Субсидии!AT398</f>
        <v>166908.74329999997</v>
      </c>
      <c r="I23" s="171">
        <f t="shared" si="1"/>
        <v>98.181613705882341</v>
      </c>
      <c r="J23" s="202"/>
      <c r="K23" s="202"/>
    </row>
    <row r="24" spans="1:11" s="203" customFormat="1" ht="36.75" customHeight="1" x14ac:dyDescent="0.25">
      <c r="A24" s="168" t="s">
        <v>23</v>
      </c>
      <c r="B24" s="169" t="s">
        <v>844</v>
      </c>
      <c r="C24" s="170" t="s">
        <v>845</v>
      </c>
      <c r="D24" s="171">
        <f>Субсидии!AV398</f>
        <v>675391.84</v>
      </c>
      <c r="E24" s="171">
        <f>Субсидии!AW398</f>
        <v>675391.84</v>
      </c>
      <c r="F24" s="171">
        <f>Субсидии!AW398</f>
        <v>675391.84</v>
      </c>
      <c r="G24" s="171"/>
      <c r="H24" s="171">
        <f>Субсидии!AX398</f>
        <v>675391.84</v>
      </c>
      <c r="I24" s="171">
        <f t="shared" si="1"/>
        <v>100</v>
      </c>
      <c r="J24" s="202"/>
      <c r="K24" s="202"/>
    </row>
    <row r="25" spans="1:11" s="203" customFormat="1" ht="47.25" x14ac:dyDescent="0.25">
      <c r="A25" s="168" t="s">
        <v>24</v>
      </c>
      <c r="B25" s="169" t="s">
        <v>786</v>
      </c>
      <c r="C25" s="170" t="s">
        <v>665</v>
      </c>
      <c r="D25" s="171">
        <f>Субсидии!AZ398</f>
        <v>2604684.2000000002</v>
      </c>
      <c r="E25" s="171">
        <f>Субсидии!BA398</f>
        <v>2832861.9000000004</v>
      </c>
      <c r="F25" s="171">
        <f>Субсидии!BA398</f>
        <v>2832861.9000000004</v>
      </c>
      <c r="G25" s="171"/>
      <c r="H25" s="171">
        <f>Субсидии!BB398</f>
        <v>2786553.7884000009</v>
      </c>
      <c r="I25" s="171">
        <f t="shared" si="1"/>
        <v>98.365324070333273</v>
      </c>
      <c r="J25" s="202"/>
      <c r="K25" s="215"/>
    </row>
    <row r="26" spans="1:11" s="203" customFormat="1" ht="47.25" x14ac:dyDescent="0.25">
      <c r="A26" s="168" t="s">
        <v>517</v>
      </c>
      <c r="B26" s="169" t="s">
        <v>825</v>
      </c>
      <c r="C26" s="170" t="s">
        <v>826</v>
      </c>
      <c r="D26" s="171">
        <f>Субсидии!BD398</f>
        <v>23908.775510000003</v>
      </c>
      <c r="E26" s="171">
        <f>Субсидии!BE398</f>
        <v>23908.775510000003</v>
      </c>
      <c r="F26" s="171">
        <f>Субсидии!BE398</f>
        <v>23908.775510000003</v>
      </c>
      <c r="G26" s="171"/>
      <c r="H26" s="171">
        <f>Субсидии!BF398</f>
        <v>23908.775510000003</v>
      </c>
      <c r="I26" s="171">
        <f t="shared" si="1"/>
        <v>100</v>
      </c>
      <c r="J26" s="202"/>
      <c r="K26" s="215"/>
    </row>
    <row r="27" spans="1:11" s="203" customFormat="1" ht="47.25" x14ac:dyDescent="0.25">
      <c r="A27" s="168" t="s">
        <v>25</v>
      </c>
      <c r="B27" s="169" t="s">
        <v>782</v>
      </c>
      <c r="C27" s="189" t="s">
        <v>783</v>
      </c>
      <c r="D27" s="171">
        <f>Субсидии!BH398</f>
        <v>1046000</v>
      </c>
      <c r="E27" s="171">
        <f>Субсидии!BI398</f>
        <v>1046000</v>
      </c>
      <c r="F27" s="171">
        <f>Субсидии!BI398</f>
        <v>1046000</v>
      </c>
      <c r="G27" s="171"/>
      <c r="H27" s="171">
        <f>Субсидии!BJ398</f>
        <v>1045994.22242</v>
      </c>
      <c r="I27" s="171">
        <f t="shared" si="1"/>
        <v>99.999447650095604</v>
      </c>
      <c r="J27" s="202"/>
      <c r="K27" s="215"/>
    </row>
    <row r="28" spans="1:11" s="203" customFormat="1" ht="47.25" x14ac:dyDescent="0.25">
      <c r="A28" s="168" t="s">
        <v>518</v>
      </c>
      <c r="B28" s="169" t="s">
        <v>663</v>
      </c>
      <c r="C28" s="189" t="s">
        <v>785</v>
      </c>
      <c r="D28" s="171">
        <f>Субсидии!BL398</f>
        <v>1365948</v>
      </c>
      <c r="E28" s="171">
        <f>Субсидии!BM398</f>
        <v>1365948</v>
      </c>
      <c r="F28" s="171">
        <f>Субсидии!BM398</f>
        <v>1365948</v>
      </c>
      <c r="G28" s="171"/>
      <c r="H28" s="171">
        <f>Субсидии!BN398</f>
        <v>1363761.87512</v>
      </c>
      <c r="I28" s="171">
        <f t="shared" si="1"/>
        <v>99.839955482931998</v>
      </c>
      <c r="J28" s="202"/>
      <c r="K28" s="215"/>
    </row>
    <row r="29" spans="1:11" s="203" customFormat="1" ht="47.25" x14ac:dyDescent="0.25">
      <c r="A29" s="168" t="s">
        <v>519</v>
      </c>
      <c r="B29" s="169" t="s">
        <v>808</v>
      </c>
      <c r="C29" s="189" t="s">
        <v>809</v>
      </c>
      <c r="D29" s="171">
        <f>Субсидии!BP398</f>
        <v>246078.9</v>
      </c>
      <c r="E29" s="171">
        <f>Субсидии!BQ398</f>
        <v>246078.9</v>
      </c>
      <c r="F29" s="171">
        <f>Субсидии!BQ398</f>
        <v>246078.9</v>
      </c>
      <c r="G29" s="171"/>
      <c r="H29" s="171">
        <f>Субсидии!BR398</f>
        <v>246078.9</v>
      </c>
      <c r="I29" s="171">
        <f t="shared" si="1"/>
        <v>100</v>
      </c>
      <c r="J29" s="202"/>
      <c r="K29" s="215"/>
    </row>
    <row r="30" spans="1:11" s="203" customFormat="1" ht="50.25" customHeight="1" x14ac:dyDescent="0.25">
      <c r="A30" s="168" t="s">
        <v>26</v>
      </c>
      <c r="B30" s="169" t="s">
        <v>102</v>
      </c>
      <c r="C30" s="189" t="s">
        <v>98</v>
      </c>
      <c r="D30" s="171">
        <f>Субсидии!BT398</f>
        <v>177832.34693999999</v>
      </c>
      <c r="E30" s="171">
        <f>Субсидии!BU398</f>
        <v>177832.34693999999</v>
      </c>
      <c r="F30" s="171">
        <f>Субсидии!BU398</f>
        <v>177832.34693999999</v>
      </c>
      <c r="G30" s="171"/>
      <c r="H30" s="171">
        <f>Субсидии!BV398</f>
        <v>177832.34693999999</v>
      </c>
      <c r="I30" s="171">
        <f t="shared" si="1"/>
        <v>100</v>
      </c>
      <c r="J30" s="202"/>
      <c r="K30" s="215"/>
    </row>
    <row r="31" spans="1:11" s="203" customFormat="1" ht="38.25" customHeight="1" x14ac:dyDescent="0.25">
      <c r="A31" s="168" t="s">
        <v>27</v>
      </c>
      <c r="B31" s="169" t="s">
        <v>1202</v>
      </c>
      <c r="C31" s="189" t="s">
        <v>679</v>
      </c>
      <c r="D31" s="171">
        <f>Субсидии!BX398</f>
        <v>0</v>
      </c>
      <c r="E31" s="171">
        <f>Субсидии!BY398</f>
        <v>17775.183590000001</v>
      </c>
      <c r="F31" s="171">
        <f>Субсидии!BY398</f>
        <v>17775.183590000001</v>
      </c>
      <c r="G31" s="219"/>
      <c r="H31" s="171">
        <f>Субсидии!BZ398</f>
        <v>17775.094649999999</v>
      </c>
      <c r="I31" s="171">
        <f t="shared" si="1"/>
        <v>99.999499639485862</v>
      </c>
      <c r="J31" s="202"/>
      <c r="K31" s="215"/>
    </row>
    <row r="32" spans="1:11" s="203" customFormat="1" ht="67.5" customHeight="1" x14ac:dyDescent="0.25">
      <c r="A32" s="168" t="s">
        <v>28</v>
      </c>
      <c r="B32" s="169" t="s">
        <v>859</v>
      </c>
      <c r="C32" s="189" t="s">
        <v>860</v>
      </c>
      <c r="D32" s="171">
        <f>Субсидии!CB398</f>
        <v>1167819.2</v>
      </c>
      <c r="E32" s="171">
        <f>Субсидии!CC398</f>
        <v>1134847.5291099998</v>
      </c>
      <c r="F32" s="171">
        <f>Субсидии!CC398</f>
        <v>1134847.5291099998</v>
      </c>
      <c r="G32" s="171"/>
      <c r="H32" s="171">
        <f>Субсидии!CD398</f>
        <v>1109186.3638299999</v>
      </c>
      <c r="I32" s="171">
        <f t="shared" si="1"/>
        <v>97.738800621073338</v>
      </c>
      <c r="J32" s="202"/>
      <c r="K32" s="215"/>
    </row>
    <row r="33" spans="1:11" s="203" customFormat="1" ht="47.25" x14ac:dyDescent="0.25">
      <c r="A33" s="168" t="s">
        <v>29</v>
      </c>
      <c r="B33" s="169" t="s">
        <v>788</v>
      </c>
      <c r="C33" s="189" t="s">
        <v>666</v>
      </c>
      <c r="D33" s="171">
        <f>Субсидии!CF398</f>
        <v>39000</v>
      </c>
      <c r="E33" s="171">
        <f>Субсидии!CG398</f>
        <v>47293.8</v>
      </c>
      <c r="F33" s="171">
        <f>Субсидии!CG398</f>
        <v>47293.8</v>
      </c>
      <c r="G33" s="171"/>
      <c r="H33" s="171">
        <f>Субсидии!CH398</f>
        <v>47293.8</v>
      </c>
      <c r="I33" s="171">
        <f t="shared" si="1"/>
        <v>100</v>
      </c>
      <c r="J33" s="202"/>
      <c r="K33" s="215"/>
    </row>
    <row r="34" spans="1:11" s="203" customFormat="1" ht="51" customHeight="1" x14ac:dyDescent="0.25">
      <c r="A34" s="168" t="s">
        <v>30</v>
      </c>
      <c r="B34" s="169" t="s">
        <v>789</v>
      </c>
      <c r="C34" s="189" t="s">
        <v>667</v>
      </c>
      <c r="D34" s="171">
        <f>Субсидии!CJ398</f>
        <v>48000</v>
      </c>
      <c r="E34" s="171">
        <f>Субсидии!CK398</f>
        <v>147174.79999999999</v>
      </c>
      <c r="F34" s="171">
        <f>Субсидии!CK398</f>
        <v>147174.79999999999</v>
      </c>
      <c r="G34" s="171"/>
      <c r="H34" s="171">
        <f>Субсидии!CL398</f>
        <v>145686.5</v>
      </c>
      <c r="I34" s="171">
        <f t="shared" si="1"/>
        <v>98.988753509432328</v>
      </c>
      <c r="J34" s="202"/>
      <c r="K34" s="215"/>
    </row>
    <row r="35" spans="1:11" s="203" customFormat="1" ht="50.25" customHeight="1" x14ac:dyDescent="0.25">
      <c r="A35" s="168" t="s">
        <v>31</v>
      </c>
      <c r="B35" s="169" t="s">
        <v>790</v>
      </c>
      <c r="C35" s="189" t="s">
        <v>668</v>
      </c>
      <c r="D35" s="171">
        <f>Субсидии!CN398</f>
        <v>20000</v>
      </c>
      <c r="E35" s="171">
        <f>Субсидии!CO398</f>
        <v>20000</v>
      </c>
      <c r="F35" s="171">
        <f>Субсидии!CO398</f>
        <v>20000</v>
      </c>
      <c r="G35" s="171"/>
      <c r="H35" s="171">
        <f>Субсидии!CP398</f>
        <v>20000</v>
      </c>
      <c r="I35" s="171">
        <f t="shared" si="1"/>
        <v>100</v>
      </c>
      <c r="J35" s="202"/>
      <c r="K35" s="215"/>
    </row>
    <row r="36" spans="1:11" s="203" customFormat="1" ht="54" customHeight="1" x14ac:dyDescent="0.25">
      <c r="A36" s="168" t="s">
        <v>32</v>
      </c>
      <c r="B36" s="169" t="s">
        <v>816</v>
      </c>
      <c r="C36" s="189" t="s">
        <v>669</v>
      </c>
      <c r="D36" s="171">
        <f>Субсидии!CR398</f>
        <v>7601.3573000000006</v>
      </c>
      <c r="E36" s="171">
        <f>Субсидии!CS398</f>
        <v>7601.3573000000006</v>
      </c>
      <c r="F36" s="171">
        <f>Субсидии!CS398</f>
        <v>7601.3573000000006</v>
      </c>
      <c r="G36" s="171"/>
      <c r="H36" s="171">
        <f>Субсидии!CT398</f>
        <v>7601.3573000000006</v>
      </c>
      <c r="I36" s="171">
        <f t="shared" ref="I36:I53" si="3">H36/E36*100</f>
        <v>100</v>
      </c>
      <c r="J36" s="202"/>
      <c r="K36" s="215"/>
    </row>
    <row r="37" spans="1:11" s="203" customFormat="1" ht="36.75" customHeight="1" x14ac:dyDescent="0.25">
      <c r="A37" s="168" t="s">
        <v>33</v>
      </c>
      <c r="B37" s="169" t="s">
        <v>873</v>
      </c>
      <c r="C37" s="189" t="s">
        <v>874</v>
      </c>
      <c r="D37" s="171">
        <f>Субсидии!CV398</f>
        <v>0</v>
      </c>
      <c r="E37" s="171">
        <f>Субсидии!CW398</f>
        <v>1566.4</v>
      </c>
      <c r="F37" s="171">
        <f>Субсидии!CW398</f>
        <v>1566.4</v>
      </c>
      <c r="G37" s="171"/>
      <c r="H37" s="171">
        <f>Субсидии!CX398</f>
        <v>1566.4</v>
      </c>
      <c r="I37" s="171">
        <f t="shared" si="3"/>
        <v>100</v>
      </c>
      <c r="J37" s="202"/>
      <c r="K37" s="215"/>
    </row>
    <row r="38" spans="1:11" s="203" customFormat="1" ht="22.5" customHeight="1" x14ac:dyDescent="0.25">
      <c r="A38" s="168" t="s">
        <v>520</v>
      </c>
      <c r="B38" s="169" t="s">
        <v>515</v>
      </c>
      <c r="C38" s="189" t="s">
        <v>681</v>
      </c>
      <c r="D38" s="171">
        <f>Субсидии!CZ398</f>
        <v>30000.000000000004</v>
      </c>
      <c r="E38" s="171">
        <f>Субсидии!DA398</f>
        <v>30000.000000000004</v>
      </c>
      <c r="F38" s="171">
        <f>Субсидии!DA398</f>
        <v>30000.000000000004</v>
      </c>
      <c r="G38" s="171"/>
      <c r="H38" s="171">
        <f>Субсидии!DB398</f>
        <v>29157.489790000003</v>
      </c>
      <c r="I38" s="171">
        <f t="shared" si="3"/>
        <v>97.191632633333342</v>
      </c>
      <c r="J38" s="202"/>
      <c r="K38" s="215"/>
    </row>
    <row r="39" spans="1:11" s="203" customFormat="1" ht="43.5" customHeight="1" x14ac:dyDescent="0.25">
      <c r="A39" s="168" t="s">
        <v>34</v>
      </c>
      <c r="B39" s="169" t="s">
        <v>855</v>
      </c>
      <c r="C39" s="189" t="s">
        <v>856</v>
      </c>
      <c r="D39" s="171">
        <f>Субсидии!DD398</f>
        <v>903297.39228000003</v>
      </c>
      <c r="E39" s="171">
        <f>Субсидии!DE398</f>
        <v>876979.03003999998</v>
      </c>
      <c r="F39" s="171">
        <f>Субсидии!DE398</f>
        <v>876979.03003999998</v>
      </c>
      <c r="G39" s="171"/>
      <c r="H39" s="171">
        <f>Субсидии!DF398</f>
        <v>876971.75168999995</v>
      </c>
      <c r="I39" s="171">
        <f t="shared" si="3"/>
        <v>99.999170065674235</v>
      </c>
      <c r="J39" s="202"/>
      <c r="K39" s="215"/>
    </row>
    <row r="40" spans="1:11" s="203" customFormat="1" ht="45.75" customHeight="1" x14ac:dyDescent="0.25">
      <c r="A40" s="168" t="s">
        <v>35</v>
      </c>
      <c r="B40" s="169" t="s">
        <v>674</v>
      </c>
      <c r="C40" s="189" t="s">
        <v>858</v>
      </c>
      <c r="D40" s="171">
        <f>Субсидии!DH398</f>
        <v>82210.90909999999</v>
      </c>
      <c r="E40" s="171">
        <f>Субсидии!DI398</f>
        <v>81909.239159999997</v>
      </c>
      <c r="F40" s="171">
        <f>Субсидии!DI398</f>
        <v>81909.239159999997</v>
      </c>
      <c r="G40" s="171"/>
      <c r="H40" s="171">
        <f>Субсидии!DJ398</f>
        <v>81909.239159999997</v>
      </c>
      <c r="I40" s="171">
        <f t="shared" si="3"/>
        <v>100</v>
      </c>
      <c r="J40" s="202"/>
      <c r="K40" s="215"/>
    </row>
    <row r="41" spans="1:11" s="203" customFormat="1" ht="72" customHeight="1" x14ac:dyDescent="0.25">
      <c r="A41" s="168" t="s">
        <v>521</v>
      </c>
      <c r="B41" s="169" t="s">
        <v>881</v>
      </c>
      <c r="C41" s="189" t="s">
        <v>882</v>
      </c>
      <c r="D41" s="171">
        <f>Субсидии!DL398</f>
        <v>0</v>
      </c>
      <c r="E41" s="171">
        <f>Субсидии!DM398</f>
        <v>67011.701310000004</v>
      </c>
      <c r="F41" s="171">
        <f>Субсидии!DM398</f>
        <v>67011.701310000004</v>
      </c>
      <c r="G41" s="171"/>
      <c r="H41" s="171">
        <f>Субсидии!DN398</f>
        <v>67011.701220000003</v>
      </c>
      <c r="I41" s="171">
        <f t="shared" si="3"/>
        <v>99.999999865695102</v>
      </c>
      <c r="J41" s="202"/>
      <c r="K41" s="215"/>
    </row>
    <row r="42" spans="1:11" s="203" customFormat="1" ht="72.75" customHeight="1" x14ac:dyDescent="0.25">
      <c r="A42" s="168" t="s">
        <v>36</v>
      </c>
      <c r="B42" s="169" t="s">
        <v>880</v>
      </c>
      <c r="C42" s="189" t="s">
        <v>879</v>
      </c>
      <c r="D42" s="171">
        <f>Субсидии!DP398</f>
        <v>0</v>
      </c>
      <c r="E42" s="171">
        <f>Субсидии!DQ398</f>
        <v>8195.5</v>
      </c>
      <c r="F42" s="171">
        <f>Субсидии!DQ398</f>
        <v>8195.5</v>
      </c>
      <c r="G42" s="171"/>
      <c r="H42" s="171">
        <f>Субсидии!DR398</f>
        <v>8195.5</v>
      </c>
      <c r="I42" s="171">
        <f t="shared" si="3"/>
        <v>100</v>
      </c>
      <c r="J42" s="202"/>
      <c r="K42" s="215"/>
    </row>
    <row r="43" spans="1:11" s="203" customFormat="1" ht="47.25" x14ac:dyDescent="0.25">
      <c r="A43" s="168" t="s">
        <v>37</v>
      </c>
      <c r="B43" s="169" t="s">
        <v>634</v>
      </c>
      <c r="C43" s="189" t="s">
        <v>896</v>
      </c>
      <c r="D43" s="171">
        <f>Субсидии!DT398</f>
        <v>0</v>
      </c>
      <c r="E43" s="171">
        <f>Субсидии!DU398</f>
        <v>200000</v>
      </c>
      <c r="F43" s="171">
        <f>Субсидии!DU398</f>
        <v>200000</v>
      </c>
      <c r="G43" s="171"/>
      <c r="H43" s="171">
        <f>Субсидии!DV398</f>
        <v>200000</v>
      </c>
      <c r="I43" s="171">
        <f t="shared" si="3"/>
        <v>100</v>
      </c>
      <c r="J43" s="202"/>
      <c r="K43" s="215"/>
    </row>
    <row r="44" spans="1:11" s="203" customFormat="1" ht="47.25" x14ac:dyDescent="0.25">
      <c r="A44" s="168" t="s">
        <v>522</v>
      </c>
      <c r="B44" s="169" t="s">
        <v>632</v>
      </c>
      <c r="C44" s="189" t="s">
        <v>682</v>
      </c>
      <c r="D44" s="171">
        <f>Субсидии!DX398</f>
        <v>1066463.7667</v>
      </c>
      <c r="E44" s="171">
        <f>Субсидии!DY398</f>
        <v>1068836.8028000002</v>
      </c>
      <c r="F44" s="171">
        <f>Субсидии!DY398</f>
        <v>1068836.8028000002</v>
      </c>
      <c r="G44" s="171"/>
      <c r="H44" s="171">
        <f>Субсидии!DZ398</f>
        <v>1068836.7992099999</v>
      </c>
      <c r="I44" s="171">
        <f t="shared" si="3"/>
        <v>99.999999664120821</v>
      </c>
      <c r="J44" s="202"/>
      <c r="K44" s="215"/>
    </row>
    <row r="45" spans="1:11" s="203" customFormat="1" ht="78.75" x14ac:dyDescent="0.25">
      <c r="A45" s="168" t="s">
        <v>38</v>
      </c>
      <c r="B45" s="169" t="s">
        <v>805</v>
      </c>
      <c r="C45" s="189" t="s">
        <v>806</v>
      </c>
      <c r="D45" s="171">
        <f>Субсидии!EB398</f>
        <v>1020408.16327</v>
      </c>
      <c r="E45" s="171">
        <f>Субсидии!EC398</f>
        <v>1020408.16327</v>
      </c>
      <c r="F45" s="171">
        <f>Субсидии!EC398</f>
        <v>1020408.16327</v>
      </c>
      <c r="G45" s="171"/>
      <c r="H45" s="171">
        <f>Субсидии!ED398</f>
        <v>1020408.16327</v>
      </c>
      <c r="I45" s="171">
        <f t="shared" si="3"/>
        <v>100</v>
      </c>
      <c r="J45" s="202"/>
      <c r="K45" s="215"/>
    </row>
    <row r="46" spans="1:11" s="203" customFormat="1" ht="47.25" x14ac:dyDescent="0.25">
      <c r="A46" s="168" t="s">
        <v>523</v>
      </c>
      <c r="B46" s="169" t="s">
        <v>862</v>
      </c>
      <c r="C46" s="189" t="s">
        <v>676</v>
      </c>
      <c r="D46" s="171">
        <f>Субсидии!EF398</f>
        <v>20500</v>
      </c>
      <c r="E46" s="171">
        <f>Субсидии!EG398</f>
        <v>20500</v>
      </c>
      <c r="F46" s="171">
        <f>Субсидии!EG398</f>
        <v>20500</v>
      </c>
      <c r="G46" s="171"/>
      <c r="H46" s="171">
        <f>Субсидии!EH398</f>
        <v>20499.999960000001</v>
      </c>
      <c r="I46" s="171">
        <f t="shared" si="3"/>
        <v>99.999999804878058</v>
      </c>
      <c r="J46" s="202"/>
      <c r="K46" s="215"/>
    </row>
    <row r="47" spans="1:11" s="203" customFormat="1" ht="47.25" x14ac:dyDescent="0.25">
      <c r="A47" s="168" t="s">
        <v>524</v>
      </c>
      <c r="B47" s="169" t="s">
        <v>898</v>
      </c>
      <c r="C47" s="189" t="s">
        <v>899</v>
      </c>
      <c r="D47" s="171">
        <f>Субсидии!EJ398</f>
        <v>0</v>
      </c>
      <c r="E47" s="171">
        <f>Субсидии!EK398</f>
        <v>61277.986830000002</v>
      </c>
      <c r="F47" s="171">
        <f>Субсидии!EK398</f>
        <v>61277.986830000002</v>
      </c>
      <c r="G47" s="171"/>
      <c r="H47" s="171">
        <f>Субсидии!EL398</f>
        <v>61277.986129999998</v>
      </c>
      <c r="I47" s="171">
        <f t="shared" si="3"/>
        <v>99.999998857664821</v>
      </c>
      <c r="J47" s="202"/>
      <c r="K47" s="215"/>
    </row>
    <row r="48" spans="1:11" s="203" customFormat="1" ht="31.5" x14ac:dyDescent="0.25">
      <c r="A48" s="168" t="s">
        <v>39</v>
      </c>
      <c r="B48" s="169" t="s">
        <v>813</v>
      </c>
      <c r="C48" s="189" t="s">
        <v>814</v>
      </c>
      <c r="D48" s="171">
        <f>Субсидии!EN398</f>
        <v>25510.20408</v>
      </c>
      <c r="E48" s="171">
        <f>Субсидии!EO398</f>
        <v>25510.20408</v>
      </c>
      <c r="F48" s="171">
        <f>Субсидии!EO398</f>
        <v>25510.20408</v>
      </c>
      <c r="G48" s="171"/>
      <c r="H48" s="171">
        <f>Субсидии!EP398</f>
        <v>25510.20408</v>
      </c>
      <c r="I48" s="171">
        <f t="shared" si="3"/>
        <v>100</v>
      </c>
      <c r="J48" s="202"/>
      <c r="K48" s="215"/>
    </row>
    <row r="49" spans="1:11" s="203" customFormat="1" ht="31.5" x14ac:dyDescent="0.25">
      <c r="A49" s="168" t="s">
        <v>40</v>
      </c>
      <c r="B49" s="169" t="s">
        <v>822</v>
      </c>
      <c r="C49" s="189" t="s">
        <v>823</v>
      </c>
      <c r="D49" s="171">
        <f>Субсидии!ER398</f>
        <v>12134.18367</v>
      </c>
      <c r="E49" s="171">
        <f>Субсидии!ES398</f>
        <v>12134.18367</v>
      </c>
      <c r="F49" s="171">
        <f>Субсидии!ES398</f>
        <v>12134.18367</v>
      </c>
      <c r="G49" s="171"/>
      <c r="H49" s="171">
        <f>Субсидии!ET398</f>
        <v>12134.18367</v>
      </c>
      <c r="I49" s="171">
        <f t="shared" si="3"/>
        <v>100</v>
      </c>
      <c r="J49" s="202"/>
      <c r="K49" s="215"/>
    </row>
    <row r="50" spans="1:11" s="203" customFormat="1" ht="126" x14ac:dyDescent="0.25">
      <c r="A50" s="168" t="s">
        <v>525</v>
      </c>
      <c r="B50" s="169" t="s">
        <v>675</v>
      </c>
      <c r="C50" s="189" t="s">
        <v>794</v>
      </c>
      <c r="D50" s="171">
        <f>Субсидии!EV398</f>
        <v>90172.244900000005</v>
      </c>
      <c r="E50" s="171">
        <f>Субсидии!EW398</f>
        <v>90172.244900000005</v>
      </c>
      <c r="F50" s="171">
        <f>Субсидии!EW398</f>
        <v>90172.244900000005</v>
      </c>
      <c r="G50" s="171"/>
      <c r="H50" s="171">
        <f>Субсидии!EX398</f>
        <v>90172.244900000005</v>
      </c>
      <c r="I50" s="171">
        <f t="shared" si="3"/>
        <v>100</v>
      </c>
      <c r="J50" s="202"/>
      <c r="K50" s="215"/>
    </row>
    <row r="51" spans="1:11" s="203" customFormat="1" ht="78.75" x14ac:dyDescent="0.25">
      <c r="A51" s="168" t="s">
        <v>526</v>
      </c>
      <c r="B51" s="169" t="s">
        <v>735</v>
      </c>
      <c r="C51" s="189" t="s">
        <v>648</v>
      </c>
      <c r="D51" s="171">
        <f>Субсидии!EZ398</f>
        <v>176788.77552</v>
      </c>
      <c r="E51" s="171">
        <f>Субсидии!FA398</f>
        <v>176116.42858000001</v>
      </c>
      <c r="F51" s="171">
        <f>Субсидии!FA398</f>
        <v>176116.42858000001</v>
      </c>
      <c r="G51" s="171"/>
      <c r="H51" s="171">
        <f>Субсидии!FB398</f>
        <v>176116.34178000002</v>
      </c>
      <c r="I51" s="171">
        <f t="shared" si="3"/>
        <v>99.999950714421885</v>
      </c>
      <c r="J51" s="202"/>
      <c r="K51" s="215"/>
    </row>
    <row r="52" spans="1:11" s="203" customFormat="1" ht="119.25" customHeight="1" x14ac:dyDescent="0.25">
      <c r="A52" s="168" t="s">
        <v>557</v>
      </c>
      <c r="B52" s="169" t="s">
        <v>1194</v>
      </c>
      <c r="C52" s="189" t="s">
        <v>795</v>
      </c>
      <c r="D52" s="171">
        <f>Субсидии!FD398</f>
        <v>1286614.7959200002</v>
      </c>
      <c r="E52" s="171">
        <f>Субсидии!FE398</f>
        <v>1286614.7959200002</v>
      </c>
      <c r="F52" s="171">
        <f>Субсидии!FE398</f>
        <v>1286614.7959200002</v>
      </c>
      <c r="G52" s="171"/>
      <c r="H52" s="171">
        <f>Субсидии!FF398</f>
        <v>1286614.7959200002</v>
      </c>
      <c r="I52" s="171">
        <f t="shared" si="3"/>
        <v>100</v>
      </c>
      <c r="J52" s="202"/>
      <c r="K52" s="215"/>
    </row>
    <row r="53" spans="1:11" s="203" customFormat="1" ht="141.75" x14ac:dyDescent="0.25">
      <c r="A53" s="168" t="s">
        <v>527</v>
      </c>
      <c r="B53" s="169" t="s">
        <v>1186</v>
      </c>
      <c r="C53" s="189" t="s">
        <v>853</v>
      </c>
      <c r="D53" s="171">
        <f>Субсидии!FH398</f>
        <v>337440.61223999999</v>
      </c>
      <c r="E53" s="171">
        <f>Субсидии!FI398</f>
        <v>337440.61223999999</v>
      </c>
      <c r="F53" s="171">
        <f>Субсидии!FI398</f>
        <v>337440.61223999999</v>
      </c>
      <c r="G53" s="171"/>
      <c r="H53" s="171">
        <f>Субсидии!FJ398</f>
        <v>337440.61223999999</v>
      </c>
      <c r="I53" s="171">
        <f t="shared" si="3"/>
        <v>100</v>
      </c>
      <c r="J53" s="202"/>
      <c r="K53" s="215"/>
    </row>
    <row r="54" spans="1:11" s="203" customFormat="1" ht="68.25" customHeight="1" x14ac:dyDescent="0.25">
      <c r="A54" s="168" t="s">
        <v>528</v>
      </c>
      <c r="B54" s="169" t="s">
        <v>1192</v>
      </c>
      <c r="C54" s="189" t="s">
        <v>797</v>
      </c>
      <c r="D54" s="171">
        <f>Субсидии!FL398</f>
        <v>423181.21213999996</v>
      </c>
      <c r="E54" s="171">
        <f>Субсидии!FM398</f>
        <v>423181.21213999996</v>
      </c>
      <c r="F54" s="171">
        <f>Субсидии!FM398</f>
        <v>423181.21213999996</v>
      </c>
      <c r="G54" s="171"/>
      <c r="H54" s="171">
        <f>Субсидии!FN398</f>
        <v>423181.21213999996</v>
      </c>
      <c r="I54" s="171">
        <f t="shared" ref="I54:I91" si="4">H54/E54*100</f>
        <v>100</v>
      </c>
      <c r="J54" s="202"/>
      <c r="K54" s="215"/>
    </row>
    <row r="55" spans="1:11" s="203" customFormat="1" ht="47.25" x14ac:dyDescent="0.25">
      <c r="A55" s="168" t="s">
        <v>529</v>
      </c>
      <c r="B55" s="169" t="s">
        <v>774</v>
      </c>
      <c r="C55" s="189" t="s">
        <v>775</v>
      </c>
      <c r="D55" s="171">
        <f>Субсидии!FP398</f>
        <v>688816.9</v>
      </c>
      <c r="E55" s="171">
        <f>Субсидии!FQ398</f>
        <v>688816.9</v>
      </c>
      <c r="F55" s="171">
        <f>Субсидии!FQ398</f>
        <v>688816.9</v>
      </c>
      <c r="G55" s="171"/>
      <c r="H55" s="171">
        <f>Субсидии!FR398</f>
        <v>688816.9</v>
      </c>
      <c r="I55" s="171">
        <f t="shared" si="4"/>
        <v>100</v>
      </c>
      <c r="J55" s="202"/>
      <c r="K55" s="215"/>
    </row>
    <row r="56" spans="1:11" s="203" customFormat="1" ht="94.5" x14ac:dyDescent="0.25">
      <c r="A56" s="168" t="s">
        <v>530</v>
      </c>
      <c r="B56" s="169" t="s">
        <v>1193</v>
      </c>
      <c r="C56" s="189" t="s">
        <v>897</v>
      </c>
      <c r="D56" s="171">
        <f>Субсидии!FT398</f>
        <v>0</v>
      </c>
      <c r="E56" s="171">
        <f>Субсидии!FU398</f>
        <v>60346.485860000001</v>
      </c>
      <c r="F56" s="171">
        <f>Субсидии!FU398</f>
        <v>60346.485860000001</v>
      </c>
      <c r="G56" s="171"/>
      <c r="H56" s="171">
        <f>Субсидии!FV398</f>
        <v>60346.485860000001</v>
      </c>
      <c r="I56" s="171">
        <f t="shared" si="4"/>
        <v>100</v>
      </c>
      <c r="J56" s="202"/>
      <c r="K56" s="215"/>
    </row>
    <row r="57" spans="1:11" s="203" customFormat="1" ht="31.5" x14ac:dyDescent="0.25">
      <c r="A57" s="168" t="s">
        <v>531</v>
      </c>
      <c r="B57" s="169" t="s">
        <v>830</v>
      </c>
      <c r="C57" s="189" t="s">
        <v>831</v>
      </c>
      <c r="D57" s="171">
        <f>Субсидии!FX398</f>
        <v>62000</v>
      </c>
      <c r="E57" s="171">
        <f>Субсидии!FY398</f>
        <v>62000</v>
      </c>
      <c r="F57" s="171">
        <f>Субсидии!FY398</f>
        <v>62000</v>
      </c>
      <c r="G57" s="171"/>
      <c r="H57" s="171">
        <f>Субсидии!FZ398</f>
        <v>62000</v>
      </c>
      <c r="I57" s="171">
        <f t="shared" si="4"/>
        <v>100</v>
      </c>
      <c r="J57" s="202"/>
      <c r="K57" s="215"/>
    </row>
    <row r="58" spans="1:11" s="203" customFormat="1" ht="31.5" x14ac:dyDescent="0.25">
      <c r="A58" s="168" t="s">
        <v>532</v>
      </c>
      <c r="B58" s="169" t="s">
        <v>833</v>
      </c>
      <c r="C58" s="189" t="s">
        <v>834</v>
      </c>
      <c r="D58" s="171">
        <f>Субсидии!GB398</f>
        <v>22735.612239999999</v>
      </c>
      <c r="E58" s="171">
        <f>Субсидии!GC398</f>
        <v>22310.956339999997</v>
      </c>
      <c r="F58" s="171">
        <f>Субсидии!GC398</f>
        <v>22310.956339999997</v>
      </c>
      <c r="G58" s="171"/>
      <c r="H58" s="171">
        <f>Субсидии!GD398</f>
        <v>22310.956339999997</v>
      </c>
      <c r="I58" s="171">
        <f t="shared" si="4"/>
        <v>100</v>
      </c>
      <c r="J58" s="202"/>
      <c r="K58" s="215"/>
    </row>
    <row r="59" spans="1:11" s="203" customFormat="1" ht="31.5" x14ac:dyDescent="0.25">
      <c r="A59" s="168" t="s">
        <v>533</v>
      </c>
      <c r="B59" s="169" t="s">
        <v>828</v>
      </c>
      <c r="C59" s="189" t="s">
        <v>677</v>
      </c>
      <c r="D59" s="171">
        <f>Субсидии!GF398</f>
        <v>79078.876400000008</v>
      </c>
      <c r="E59" s="171">
        <f>Субсидии!GG398</f>
        <v>79078.876400000008</v>
      </c>
      <c r="F59" s="171">
        <f>Субсидии!GG398</f>
        <v>79078.876400000008</v>
      </c>
      <c r="G59" s="171"/>
      <c r="H59" s="171">
        <f>Субсидии!GH398</f>
        <v>79078.876400000008</v>
      </c>
      <c r="I59" s="171">
        <f t="shared" si="4"/>
        <v>100</v>
      </c>
      <c r="J59" s="202"/>
      <c r="K59" s="215"/>
    </row>
    <row r="60" spans="1:11" s="203" customFormat="1" ht="47.25" x14ac:dyDescent="0.25">
      <c r="A60" s="168" t="s">
        <v>534</v>
      </c>
      <c r="B60" s="169" t="s">
        <v>1185</v>
      </c>
      <c r="C60" s="189" t="s">
        <v>847</v>
      </c>
      <c r="D60" s="171">
        <f>Субсидии!GJ398</f>
        <v>79943.251020000011</v>
      </c>
      <c r="E60" s="171">
        <f>Субсидии!GK398</f>
        <v>79943.265310000003</v>
      </c>
      <c r="F60" s="171">
        <f>Субсидии!GK398</f>
        <v>79943.265310000003</v>
      </c>
      <c r="G60" s="171"/>
      <c r="H60" s="171">
        <f>Субсидии!GL398</f>
        <v>79943.265310000003</v>
      </c>
      <c r="I60" s="171">
        <f t="shared" si="4"/>
        <v>100</v>
      </c>
      <c r="J60" s="202"/>
      <c r="K60" s="215"/>
    </row>
    <row r="61" spans="1:11" s="203" customFormat="1" ht="63" x14ac:dyDescent="0.25">
      <c r="A61" s="168" t="s">
        <v>535</v>
      </c>
      <c r="B61" s="169" t="s">
        <v>870</v>
      </c>
      <c r="C61" s="189" t="s">
        <v>871</v>
      </c>
      <c r="D61" s="171">
        <f>Субсидии!GN398</f>
        <v>0</v>
      </c>
      <c r="E61" s="171">
        <f>Субсидии!GO398</f>
        <v>79135.074980000005</v>
      </c>
      <c r="F61" s="171">
        <f>Субсидии!GO398</f>
        <v>79135.074980000005</v>
      </c>
      <c r="G61" s="171"/>
      <c r="H61" s="171">
        <f>Субсидии!GP398</f>
        <v>79135.074980000005</v>
      </c>
      <c r="I61" s="171">
        <f t="shared" si="4"/>
        <v>100</v>
      </c>
      <c r="J61" s="202"/>
      <c r="K61" s="215"/>
    </row>
    <row r="62" spans="1:11" s="203" customFormat="1" ht="41.25" customHeight="1" x14ac:dyDescent="0.25">
      <c r="A62" s="168" t="s">
        <v>536</v>
      </c>
      <c r="B62" s="169" t="s">
        <v>836</v>
      </c>
      <c r="C62" s="189" t="s">
        <v>837</v>
      </c>
      <c r="D62" s="171">
        <f>Субсидии!GR398</f>
        <v>135000</v>
      </c>
      <c r="E62" s="171">
        <f>Субсидии!GS398</f>
        <v>135000</v>
      </c>
      <c r="F62" s="171">
        <f>Субсидии!GS398</f>
        <v>135000</v>
      </c>
      <c r="G62" s="171"/>
      <c r="H62" s="171">
        <f>Субсидии!GT398</f>
        <v>135000</v>
      </c>
      <c r="I62" s="171">
        <f t="shared" si="4"/>
        <v>100</v>
      </c>
      <c r="J62" s="202"/>
      <c r="K62" s="215"/>
    </row>
    <row r="63" spans="1:11" s="203" customFormat="1" ht="36.75" customHeight="1" x14ac:dyDescent="0.25">
      <c r="A63" s="168" t="s">
        <v>537</v>
      </c>
      <c r="B63" s="169" t="s">
        <v>839</v>
      </c>
      <c r="C63" s="189" t="s">
        <v>840</v>
      </c>
      <c r="D63" s="171">
        <f>Субсидии!GV398</f>
        <v>58613.599999999999</v>
      </c>
      <c r="E63" s="171">
        <f>Субсидии!GW398</f>
        <v>46370.892</v>
      </c>
      <c r="F63" s="171">
        <f>Субсидии!GW398</f>
        <v>46370.892</v>
      </c>
      <c r="G63" s="171"/>
      <c r="H63" s="171">
        <f>Субсидии!GX398</f>
        <v>46370.892</v>
      </c>
      <c r="I63" s="171">
        <f t="shared" si="4"/>
        <v>100</v>
      </c>
      <c r="J63" s="202"/>
      <c r="K63" s="215"/>
    </row>
    <row r="64" spans="1:11" s="203" customFormat="1" ht="36.75" customHeight="1" x14ac:dyDescent="0.25">
      <c r="A64" s="168" t="s">
        <v>538</v>
      </c>
      <c r="B64" s="169" t="s">
        <v>849</v>
      </c>
      <c r="C64" s="189" t="s">
        <v>842</v>
      </c>
      <c r="D64" s="171">
        <f>Субсидии!GZ398</f>
        <v>1500</v>
      </c>
      <c r="E64" s="171">
        <f>Субсидии!HA398</f>
        <v>1500</v>
      </c>
      <c r="F64" s="171">
        <f>Субсидии!HA398</f>
        <v>1500</v>
      </c>
      <c r="G64" s="171"/>
      <c r="H64" s="171">
        <f>Субсидии!HB398</f>
        <v>1500</v>
      </c>
      <c r="I64" s="171">
        <f t="shared" si="4"/>
        <v>100</v>
      </c>
      <c r="J64" s="202"/>
      <c r="K64" s="215"/>
    </row>
    <row r="65" spans="1:13" s="203" customFormat="1" ht="54" customHeight="1" x14ac:dyDescent="0.25">
      <c r="A65" s="168" t="s">
        <v>539</v>
      </c>
      <c r="B65" s="169" t="s">
        <v>850</v>
      </c>
      <c r="C65" s="189" t="s">
        <v>851</v>
      </c>
      <c r="D65" s="171">
        <f>Субсидии!HD398</f>
        <v>89724.1</v>
      </c>
      <c r="E65" s="171">
        <f>Субсидии!HE398</f>
        <v>89724.1</v>
      </c>
      <c r="F65" s="171">
        <f>Субсидии!HE398</f>
        <v>89724.1</v>
      </c>
      <c r="G65" s="171"/>
      <c r="H65" s="171">
        <f>Субсидии!HF398</f>
        <v>89724.1</v>
      </c>
      <c r="I65" s="171">
        <f t="shared" si="4"/>
        <v>100</v>
      </c>
      <c r="J65" s="202"/>
      <c r="K65" s="215"/>
    </row>
    <row r="66" spans="1:13" s="203" customFormat="1" ht="63" customHeight="1" x14ac:dyDescent="0.25">
      <c r="A66" s="168" t="s">
        <v>540</v>
      </c>
      <c r="B66" s="169" t="s">
        <v>864</v>
      </c>
      <c r="C66" s="189" t="s">
        <v>865</v>
      </c>
      <c r="D66" s="171">
        <f>Субсидии!HH398</f>
        <v>93923.061239999995</v>
      </c>
      <c r="E66" s="171">
        <f>Субсидии!HI398</f>
        <v>86325.098580000005</v>
      </c>
      <c r="F66" s="171">
        <f>Субсидии!HI398</f>
        <v>86325.098580000005</v>
      </c>
      <c r="G66" s="171"/>
      <c r="H66" s="171">
        <f>Субсидии!HJ398</f>
        <v>86325.098580000005</v>
      </c>
      <c r="I66" s="171">
        <f t="shared" si="4"/>
        <v>100</v>
      </c>
      <c r="J66" s="202"/>
      <c r="K66" s="215"/>
    </row>
    <row r="67" spans="1:13" s="203" customFormat="1" ht="66" customHeight="1" x14ac:dyDescent="0.25">
      <c r="A67" s="168" t="s">
        <v>541</v>
      </c>
      <c r="B67" s="169" t="s">
        <v>1191</v>
      </c>
      <c r="C67" s="189" t="s">
        <v>885</v>
      </c>
      <c r="D67" s="171">
        <f>Субсидии!HL398</f>
        <v>0</v>
      </c>
      <c r="E67" s="171">
        <f>Субсидии!HM398</f>
        <v>27446.339</v>
      </c>
      <c r="F67" s="171">
        <f>Субсидии!HM398</f>
        <v>27446.339</v>
      </c>
      <c r="G67" s="171"/>
      <c r="H67" s="171">
        <f>Субсидии!HN398</f>
        <v>27194.934430000001</v>
      </c>
      <c r="I67" s="171">
        <f t="shared" si="4"/>
        <v>99.084014192202474</v>
      </c>
      <c r="J67" s="202"/>
      <c r="K67" s="215"/>
    </row>
    <row r="68" spans="1:13" s="203" customFormat="1" ht="44.25" customHeight="1" x14ac:dyDescent="0.25">
      <c r="A68" s="168" t="s">
        <v>542</v>
      </c>
      <c r="B68" s="169" t="s">
        <v>887</v>
      </c>
      <c r="C68" s="189" t="s">
        <v>888</v>
      </c>
      <c r="D68" s="171">
        <f>Субсидии!HP398</f>
        <v>0</v>
      </c>
      <c r="E68" s="171">
        <f>Субсидии!HQ398</f>
        <v>1076485.7076600001</v>
      </c>
      <c r="F68" s="171">
        <f>Субсидии!HQ398</f>
        <v>1076485.7076600001</v>
      </c>
      <c r="G68" s="171"/>
      <c r="H68" s="171">
        <f>Субсидии!HR398</f>
        <v>1076485.7076600001</v>
      </c>
      <c r="I68" s="171">
        <f t="shared" si="4"/>
        <v>100</v>
      </c>
      <c r="J68" s="202"/>
      <c r="K68" s="215"/>
    </row>
    <row r="69" spans="1:13" s="203" customFormat="1" ht="44.25" customHeight="1" x14ac:dyDescent="0.25">
      <c r="A69" s="168" t="s">
        <v>543</v>
      </c>
      <c r="B69" s="169" t="s">
        <v>890</v>
      </c>
      <c r="C69" s="189" t="s">
        <v>891</v>
      </c>
      <c r="D69" s="171">
        <f>Субсидии!HT398</f>
        <v>0</v>
      </c>
      <c r="E69" s="171">
        <f>Субсидии!HU398</f>
        <v>20000</v>
      </c>
      <c r="F69" s="171">
        <f>Субсидии!HU398</f>
        <v>20000</v>
      </c>
      <c r="G69" s="171"/>
      <c r="H69" s="171">
        <f>Субсидии!HV398</f>
        <v>20000</v>
      </c>
      <c r="I69" s="171">
        <f t="shared" si="4"/>
        <v>100</v>
      </c>
      <c r="J69" s="202"/>
      <c r="K69" s="215"/>
    </row>
    <row r="70" spans="1:13" s="203" customFormat="1" ht="44.25" customHeight="1" x14ac:dyDescent="0.25">
      <c r="A70" s="168" t="s">
        <v>544</v>
      </c>
      <c r="B70" s="169" t="s">
        <v>893</v>
      </c>
      <c r="C70" s="189" t="s">
        <v>894</v>
      </c>
      <c r="D70" s="171">
        <f>Субсидии!HX398</f>
        <v>0</v>
      </c>
      <c r="E70" s="171">
        <f>Субсидии!HY398</f>
        <v>1395</v>
      </c>
      <c r="F70" s="171">
        <f>Субсидии!HY398</f>
        <v>1395</v>
      </c>
      <c r="G70" s="171"/>
      <c r="H70" s="171">
        <f>Субсидии!HZ398</f>
        <v>1395</v>
      </c>
      <c r="I70" s="171">
        <f t="shared" si="4"/>
        <v>100</v>
      </c>
      <c r="J70" s="202"/>
      <c r="K70" s="215"/>
    </row>
    <row r="71" spans="1:13" s="203" customFormat="1" ht="70.5" customHeight="1" x14ac:dyDescent="0.25">
      <c r="A71" s="168" t="s">
        <v>1054</v>
      </c>
      <c r="B71" s="169" t="s">
        <v>1055</v>
      </c>
      <c r="C71" s="189" t="s">
        <v>1056</v>
      </c>
      <c r="D71" s="171">
        <f>Субсидии!IB398</f>
        <v>0</v>
      </c>
      <c r="E71" s="171">
        <f>Субсидии!IC398</f>
        <v>2323232.3232300002</v>
      </c>
      <c r="F71" s="171">
        <f>Субсидии!IC398</f>
        <v>2323232.3232300002</v>
      </c>
      <c r="G71" s="171"/>
      <c r="H71" s="171">
        <f>Субсидии!ID398</f>
        <v>2323232.3232300002</v>
      </c>
      <c r="I71" s="171">
        <f t="shared" si="4"/>
        <v>100</v>
      </c>
      <c r="J71" s="202"/>
      <c r="K71" s="215"/>
    </row>
    <row r="72" spans="1:13" s="203" customFormat="1" ht="31.5" x14ac:dyDescent="0.25">
      <c r="A72" s="168" t="s">
        <v>1098</v>
      </c>
      <c r="B72" s="169" t="s">
        <v>1101</v>
      </c>
      <c r="C72" s="189" t="s">
        <v>1100</v>
      </c>
      <c r="D72" s="171"/>
      <c r="E72" s="171">
        <f>Субсидии!IG398</f>
        <v>14833.033709999998</v>
      </c>
      <c r="F72" s="171">
        <f>Субсидии!IG398</f>
        <v>14833.033709999998</v>
      </c>
      <c r="G72" s="171"/>
      <c r="H72" s="171">
        <f>Субсидии!IH398</f>
        <v>14832.493710000001</v>
      </c>
      <c r="I72" s="171">
        <f t="shared" si="4"/>
        <v>99.996359477025706</v>
      </c>
      <c r="J72" s="202"/>
      <c r="K72" s="215"/>
    </row>
    <row r="73" spans="1:13" s="203" customFormat="1" ht="57" customHeight="1" x14ac:dyDescent="0.25">
      <c r="A73" s="168" t="s">
        <v>1099</v>
      </c>
      <c r="B73" s="169" t="s">
        <v>1103</v>
      </c>
      <c r="C73" s="189" t="s">
        <v>1109</v>
      </c>
      <c r="D73" s="171"/>
      <c r="E73" s="171">
        <f>Субсидии!IK398</f>
        <v>1394736.8421099999</v>
      </c>
      <c r="F73" s="171">
        <f>Субсидии!IK398</f>
        <v>1394736.8421099999</v>
      </c>
      <c r="G73" s="171"/>
      <c r="H73" s="171">
        <f>Субсидии!IL398</f>
        <v>1394736.8421099999</v>
      </c>
      <c r="I73" s="171">
        <f t="shared" si="4"/>
        <v>100</v>
      </c>
      <c r="J73" s="202"/>
      <c r="K73" s="215"/>
    </row>
    <row r="74" spans="1:13" s="203" customFormat="1" ht="57" customHeight="1" x14ac:dyDescent="0.25">
      <c r="A74" s="168" t="s">
        <v>1104</v>
      </c>
      <c r="B74" s="169" t="s">
        <v>1107</v>
      </c>
      <c r="C74" s="189" t="s">
        <v>1108</v>
      </c>
      <c r="D74" s="171"/>
      <c r="E74" s="171">
        <f>Субсидии!IO398</f>
        <v>63.157890000000002</v>
      </c>
      <c r="F74" s="171">
        <f>Субсидии!IO398</f>
        <v>63.157890000000002</v>
      </c>
      <c r="G74" s="171"/>
      <c r="H74" s="171">
        <f>Субсидии!IP398</f>
        <v>63.157890000000002</v>
      </c>
      <c r="I74" s="171">
        <f t="shared" si="4"/>
        <v>100</v>
      </c>
      <c r="J74" s="202"/>
      <c r="K74" s="215"/>
    </row>
    <row r="75" spans="1:13" s="203" customFormat="1" ht="84.75" customHeight="1" x14ac:dyDescent="0.25">
      <c r="A75" s="168" t="s">
        <v>1105</v>
      </c>
      <c r="B75" s="169" t="s">
        <v>1190</v>
      </c>
      <c r="C75" s="189" t="s">
        <v>1112</v>
      </c>
      <c r="D75" s="171"/>
      <c r="E75" s="171">
        <f>Субсидии!IS398</f>
        <v>797257.26836999995</v>
      </c>
      <c r="F75" s="171">
        <f>Субсидии!IS398</f>
        <v>797257.26836999995</v>
      </c>
      <c r="G75" s="171"/>
      <c r="H75" s="171">
        <f>Субсидии!IT398</f>
        <v>797257.26836999995</v>
      </c>
      <c r="I75" s="171">
        <f t="shared" si="4"/>
        <v>100</v>
      </c>
      <c r="J75" s="202"/>
      <c r="K75" s="215"/>
    </row>
    <row r="76" spans="1:13" s="203" customFormat="1" ht="85.5" customHeight="1" x14ac:dyDescent="0.25">
      <c r="A76" s="168" t="s">
        <v>1106</v>
      </c>
      <c r="B76" s="169" t="s">
        <v>1189</v>
      </c>
      <c r="C76" s="189" t="s">
        <v>1113</v>
      </c>
      <c r="D76" s="171"/>
      <c r="E76" s="171">
        <f>Субсидии!IW398</f>
        <v>475520.36132999999</v>
      </c>
      <c r="F76" s="171">
        <f>Субсидии!IW398</f>
        <v>475520.36132999999</v>
      </c>
      <c r="G76" s="171"/>
      <c r="H76" s="171">
        <f>Субсидии!IX398</f>
        <v>470243.98217999999</v>
      </c>
      <c r="I76" s="171">
        <f t="shared" si="4"/>
        <v>98.890398902111727</v>
      </c>
      <c r="J76" s="202"/>
      <c r="K76" s="215"/>
    </row>
    <row r="77" spans="1:13" s="203" customFormat="1" ht="35.25" customHeight="1" x14ac:dyDescent="0.25">
      <c r="A77" s="168" t="s">
        <v>1188</v>
      </c>
      <c r="B77" s="169" t="s">
        <v>1198</v>
      </c>
      <c r="C77" s="189" t="s">
        <v>1197</v>
      </c>
      <c r="D77" s="171">
        <f>Субсидии!IZ398</f>
        <v>0</v>
      </c>
      <c r="E77" s="171">
        <f>Субсидии!JA398</f>
        <v>2840816.3265300002</v>
      </c>
      <c r="F77" s="171">
        <f>Субсидии!JA398</f>
        <v>2840816.3265300002</v>
      </c>
      <c r="G77" s="171"/>
      <c r="H77" s="171">
        <f>Субсидии!JB394</f>
        <v>2840816.3265300002</v>
      </c>
      <c r="I77" s="171">
        <f t="shared" si="4"/>
        <v>100</v>
      </c>
      <c r="J77" s="202"/>
      <c r="K77" s="215"/>
    </row>
    <row r="78" spans="1:13" s="203" customFormat="1" ht="21" customHeight="1" x14ac:dyDescent="0.25">
      <c r="A78" s="240" t="s">
        <v>41</v>
      </c>
      <c r="B78" s="241" t="s">
        <v>42</v>
      </c>
      <c r="C78" s="242"/>
      <c r="D78" s="195">
        <f>SUM(D79:D97)</f>
        <v>30560369.500000004</v>
      </c>
      <c r="E78" s="195">
        <f>SUM(E79:E97)</f>
        <v>31004052.96494</v>
      </c>
      <c r="F78" s="195">
        <f>SUM(F79:F97)</f>
        <v>31004052.96494</v>
      </c>
      <c r="G78" s="195">
        <f>SUM(G79:G97)</f>
        <v>0</v>
      </c>
      <c r="H78" s="195">
        <f>SUM(H79:H97)+0.1</f>
        <v>30887803.935930006</v>
      </c>
      <c r="I78" s="195">
        <f t="shared" si="4"/>
        <v>99.625052153208969</v>
      </c>
      <c r="J78" s="177"/>
      <c r="K78" s="177"/>
      <c r="L78" s="213"/>
      <c r="M78" s="213"/>
    </row>
    <row r="79" spans="1:13" s="214" customFormat="1" ht="83.25" customHeight="1" x14ac:dyDescent="0.25">
      <c r="A79" s="157" t="s">
        <v>43</v>
      </c>
      <c r="B79" s="231" t="s">
        <v>906</v>
      </c>
      <c r="C79" s="159" t="s">
        <v>687</v>
      </c>
      <c r="D79" s="160">
        <f>'Субвенции '!H397</f>
        <v>34802.6</v>
      </c>
      <c r="E79" s="160">
        <f>'Субвенции '!I397</f>
        <v>29424.799999999999</v>
      </c>
      <c r="F79" s="160">
        <f>'Субвенции '!I397</f>
        <v>29424.799999999999</v>
      </c>
      <c r="G79" s="160"/>
      <c r="H79" s="160">
        <f>'Субвенции '!J397</f>
        <v>29121.760909999997</v>
      </c>
      <c r="I79" s="160">
        <f t="shared" si="4"/>
        <v>98.970123535249172</v>
      </c>
      <c r="J79" s="234"/>
      <c r="K79" s="232"/>
    </row>
    <row r="80" spans="1:13" s="214" customFormat="1" ht="98.25" customHeight="1" x14ac:dyDescent="0.25">
      <c r="A80" s="157" t="s">
        <v>44</v>
      </c>
      <c r="B80" s="231" t="s">
        <v>912</v>
      </c>
      <c r="C80" s="159" t="s">
        <v>690</v>
      </c>
      <c r="D80" s="160">
        <f>'Субвенции '!L397</f>
        <v>17221.900000000001</v>
      </c>
      <c r="E80" s="160">
        <f>'Субвенции '!M397</f>
        <v>17221.900000000001</v>
      </c>
      <c r="F80" s="160">
        <f>'Субвенции '!M397</f>
        <v>17221.900000000001</v>
      </c>
      <c r="G80" s="160"/>
      <c r="H80" s="160">
        <f>'Субвенции '!N397</f>
        <v>16666.739279999998</v>
      </c>
      <c r="I80" s="160">
        <f t="shared" si="4"/>
        <v>96.776425829902607</v>
      </c>
      <c r="J80" s="232"/>
      <c r="K80" s="232"/>
    </row>
    <row r="81" spans="1:12" s="214" customFormat="1" ht="83.25" customHeight="1" x14ac:dyDescent="0.25">
      <c r="A81" s="157" t="s">
        <v>45</v>
      </c>
      <c r="B81" s="231" t="s">
        <v>910</v>
      </c>
      <c r="C81" s="159" t="s">
        <v>689</v>
      </c>
      <c r="D81" s="160">
        <f>'Субвенции '!P397</f>
        <v>495781.8</v>
      </c>
      <c r="E81" s="160">
        <f>'Субвенции '!Q397</f>
        <v>407512.34524</v>
      </c>
      <c r="F81" s="160">
        <f>'Субвенции '!Q397</f>
        <v>407512.34524</v>
      </c>
      <c r="G81" s="160"/>
      <c r="H81" s="160">
        <f>'Субвенции '!R397</f>
        <v>402407.14997999999</v>
      </c>
      <c r="I81" s="160">
        <f t="shared" si="4"/>
        <v>98.747229300012165</v>
      </c>
      <c r="J81" s="232"/>
      <c r="K81" s="232"/>
    </row>
    <row r="82" spans="1:12" s="214" customFormat="1" ht="50.25" customHeight="1" x14ac:dyDescent="0.25">
      <c r="A82" s="157" t="s">
        <v>46</v>
      </c>
      <c r="B82" s="231" t="s">
        <v>914</v>
      </c>
      <c r="C82" s="159" t="s">
        <v>691</v>
      </c>
      <c r="D82" s="160">
        <f>'Субвенции '!T397</f>
        <v>6912127.1999999993</v>
      </c>
      <c r="E82" s="160">
        <f>'Субвенции '!U397</f>
        <v>6964464.9999999991</v>
      </c>
      <c r="F82" s="160">
        <f>'Субвенции '!U397</f>
        <v>6964464.9999999991</v>
      </c>
      <c r="G82" s="160"/>
      <c r="H82" s="160">
        <f>'Субвенции '!V397</f>
        <v>6942657.396879999</v>
      </c>
      <c r="I82" s="160">
        <f t="shared" si="4"/>
        <v>99.686873246975892</v>
      </c>
      <c r="J82" s="234"/>
      <c r="K82" s="234"/>
    </row>
    <row r="83" spans="1:12" s="214" customFormat="1" ht="87" customHeight="1" x14ac:dyDescent="0.25">
      <c r="A83" s="157" t="s">
        <v>47</v>
      </c>
      <c r="B83" s="231" t="s">
        <v>902</v>
      </c>
      <c r="C83" s="159" t="s">
        <v>685</v>
      </c>
      <c r="D83" s="160">
        <f>'Субвенции '!X397</f>
        <v>355106</v>
      </c>
      <c r="E83" s="160">
        <f>'Субвенции '!Y397</f>
        <v>303952.40000000002</v>
      </c>
      <c r="F83" s="160">
        <f>'Субвенции '!Y397</f>
        <v>303952.40000000002</v>
      </c>
      <c r="G83" s="160"/>
      <c r="H83" s="160">
        <f>'Субвенции '!Z397</f>
        <v>297724.15038000001</v>
      </c>
      <c r="I83" s="160">
        <f t="shared" si="4"/>
        <v>97.950912833720011</v>
      </c>
      <c r="J83" s="232"/>
      <c r="K83" s="232"/>
    </row>
    <row r="84" spans="1:12" s="214" customFormat="1" ht="189.75" customHeight="1" x14ac:dyDescent="0.25">
      <c r="A84" s="157" t="s">
        <v>48</v>
      </c>
      <c r="B84" s="231" t="s">
        <v>908</v>
      </c>
      <c r="C84" s="159" t="s">
        <v>688</v>
      </c>
      <c r="D84" s="160">
        <f>'Субвенции '!AB397</f>
        <v>25430.399999999994</v>
      </c>
      <c r="E84" s="160">
        <f>'Субвенции '!AC397</f>
        <v>25311.499999999996</v>
      </c>
      <c r="F84" s="160">
        <f>'Субвенции '!AC397</f>
        <v>25311.499999999996</v>
      </c>
      <c r="G84" s="160"/>
      <c r="H84" s="160">
        <f>'Субвенции '!AD397</f>
        <v>25269.619909999994</v>
      </c>
      <c r="I84" s="160">
        <f t="shared" si="4"/>
        <v>99.834541255950853</v>
      </c>
      <c r="J84" s="232"/>
      <c r="K84" s="232"/>
    </row>
    <row r="85" spans="1:12" s="214" customFormat="1" ht="47.25" customHeight="1" x14ac:dyDescent="0.25">
      <c r="A85" s="157" t="s">
        <v>49</v>
      </c>
      <c r="B85" s="231" t="s">
        <v>916</v>
      </c>
      <c r="C85" s="159" t="s">
        <v>692</v>
      </c>
      <c r="D85" s="160">
        <f>'Субвенции '!AF397</f>
        <v>20496576.400000006</v>
      </c>
      <c r="E85" s="160">
        <f>'Субвенции '!AG397</f>
        <v>21148817.199999999</v>
      </c>
      <c r="F85" s="160">
        <f>'Субвенции '!AG397</f>
        <v>21148817.199999999</v>
      </c>
      <c r="G85" s="160"/>
      <c r="H85" s="160">
        <f>'Субвенции '!AH397</f>
        <v>21124786.11304</v>
      </c>
      <c r="I85" s="160">
        <f t="shared" si="4"/>
        <v>99.886371484831798</v>
      </c>
      <c r="J85" s="232"/>
      <c r="K85" s="232"/>
    </row>
    <row r="86" spans="1:12" s="214" customFormat="1" ht="113.25" customHeight="1" x14ac:dyDescent="0.25">
      <c r="A86" s="157" t="s">
        <v>50</v>
      </c>
      <c r="B86" s="231" t="s">
        <v>918</v>
      </c>
      <c r="C86" s="235" t="s">
        <v>693</v>
      </c>
      <c r="D86" s="160">
        <f>'Субвенции '!AJ397</f>
        <v>126159.60000000003</v>
      </c>
      <c r="E86" s="160">
        <f>'Субвенции '!AK397</f>
        <v>126159.60000000003</v>
      </c>
      <c r="F86" s="160">
        <f>'Субвенции '!AK397</f>
        <v>126159.60000000003</v>
      </c>
      <c r="G86" s="160"/>
      <c r="H86" s="160">
        <f>'Субвенции '!AL397</f>
        <v>115823.11273000002</v>
      </c>
      <c r="I86" s="160">
        <f t="shared" si="4"/>
        <v>91.806816706774583</v>
      </c>
      <c r="J86" s="232"/>
      <c r="K86" s="232"/>
    </row>
    <row r="87" spans="1:12" s="214" customFormat="1" ht="101.25" customHeight="1" x14ac:dyDescent="0.25">
      <c r="A87" s="157" t="s">
        <v>51</v>
      </c>
      <c r="B87" s="231" t="s">
        <v>920</v>
      </c>
      <c r="C87" s="159" t="s">
        <v>694</v>
      </c>
      <c r="D87" s="160">
        <f>'Субвенции '!AN397</f>
        <v>1431.3999999999999</v>
      </c>
      <c r="E87" s="160">
        <f>'Субвенции '!AO397</f>
        <v>1416.7</v>
      </c>
      <c r="F87" s="160">
        <f>'Субвенции '!AO397</f>
        <v>1416.7</v>
      </c>
      <c r="G87" s="160"/>
      <c r="H87" s="160">
        <f>'Субвенции '!AP397</f>
        <v>1158.9642199999998</v>
      </c>
      <c r="I87" s="160">
        <f t="shared" si="4"/>
        <v>81.807314180842795</v>
      </c>
      <c r="J87" s="232"/>
      <c r="K87" s="232"/>
    </row>
    <row r="88" spans="1:12" s="214" customFormat="1" ht="63" x14ac:dyDescent="0.25">
      <c r="A88" s="157" t="s">
        <v>52</v>
      </c>
      <c r="B88" s="231" t="s">
        <v>922</v>
      </c>
      <c r="C88" s="235" t="s">
        <v>695</v>
      </c>
      <c r="D88" s="160">
        <f>'Субвенции '!AR397</f>
        <v>55334.899999999987</v>
      </c>
      <c r="E88" s="160">
        <f>'Субвенции '!AS397</f>
        <v>55334.899999999987</v>
      </c>
      <c r="F88" s="160">
        <f>'Субвенции '!AS397</f>
        <v>55334.899999999987</v>
      </c>
      <c r="G88" s="160"/>
      <c r="H88" s="160">
        <f>'Субвенции '!AT397</f>
        <v>54466.513169999991</v>
      </c>
      <c r="I88" s="160">
        <f t="shared" si="4"/>
        <v>98.430670643662509</v>
      </c>
      <c r="J88" s="232"/>
      <c r="K88" s="232"/>
    </row>
    <row r="89" spans="1:12" s="214" customFormat="1" ht="78.75" x14ac:dyDescent="0.25">
      <c r="A89" s="157" t="s">
        <v>53</v>
      </c>
      <c r="B89" s="231" t="s">
        <v>924</v>
      </c>
      <c r="C89" s="235" t="s">
        <v>696</v>
      </c>
      <c r="D89" s="160">
        <f>'Субвенции '!AV397</f>
        <v>30014.399999999983</v>
      </c>
      <c r="E89" s="160">
        <f>'Субвенции '!AW397</f>
        <v>30014.399999999983</v>
      </c>
      <c r="F89" s="160">
        <f>'Субвенции '!AW397</f>
        <v>30014.399999999983</v>
      </c>
      <c r="G89" s="160"/>
      <c r="H89" s="160">
        <f>'Субвенции '!AX397</f>
        <v>26993.656919999994</v>
      </c>
      <c r="I89" s="160">
        <f t="shared" si="4"/>
        <v>89.935687270110378</v>
      </c>
      <c r="J89" s="232"/>
      <c r="K89" s="232"/>
    </row>
    <row r="90" spans="1:12" s="214" customFormat="1" ht="39.75" customHeight="1" x14ac:dyDescent="0.25">
      <c r="A90" s="157" t="s">
        <v>54</v>
      </c>
      <c r="B90" s="231" t="s">
        <v>934</v>
      </c>
      <c r="C90" s="159" t="s">
        <v>684</v>
      </c>
      <c r="D90" s="160">
        <f>'Субвенции '!AZ397</f>
        <v>94654.099999999977</v>
      </c>
      <c r="E90" s="160">
        <f>'Субвенции '!BA397</f>
        <v>93642.362999999983</v>
      </c>
      <c r="F90" s="160">
        <f>'Субвенции '!BA397</f>
        <v>93642.362999999983</v>
      </c>
      <c r="G90" s="160"/>
      <c r="H90" s="160">
        <f>'Субвенции '!BB397</f>
        <v>93642.362999999983</v>
      </c>
      <c r="I90" s="160">
        <f t="shared" si="4"/>
        <v>100</v>
      </c>
      <c r="J90" s="232"/>
      <c r="K90" s="232"/>
    </row>
    <row r="91" spans="1:12" s="214" customFormat="1" ht="120" customHeight="1" x14ac:dyDescent="0.25">
      <c r="A91" s="157" t="s">
        <v>55</v>
      </c>
      <c r="B91" s="231" t="s">
        <v>545</v>
      </c>
      <c r="C91" s="159" t="s">
        <v>697</v>
      </c>
      <c r="D91" s="160">
        <f>'Субвенции '!BD397</f>
        <v>34513.1</v>
      </c>
      <c r="E91" s="160">
        <f>'Субвенции '!BE397</f>
        <v>34513.1</v>
      </c>
      <c r="F91" s="160">
        <f>'Субвенции '!BE397</f>
        <v>34513.1</v>
      </c>
      <c r="G91" s="160"/>
      <c r="H91" s="160">
        <f>'Субвенции '!BF397</f>
        <v>33456.199000000001</v>
      </c>
      <c r="I91" s="160">
        <f t="shared" si="4"/>
        <v>96.93768163393031</v>
      </c>
      <c r="J91" s="232"/>
      <c r="K91" s="232"/>
    </row>
    <row r="92" spans="1:12" s="203" customFormat="1" ht="47.25" x14ac:dyDescent="0.25">
      <c r="A92" s="168" t="s">
        <v>56</v>
      </c>
      <c r="B92" s="169" t="s">
        <v>930</v>
      </c>
      <c r="C92" s="170" t="s">
        <v>700</v>
      </c>
      <c r="D92" s="171">
        <f>'Субвенции '!BH397</f>
        <v>81012.599999999991</v>
      </c>
      <c r="E92" s="171">
        <f>'Субвенции '!BI397</f>
        <v>81556.600000000006</v>
      </c>
      <c r="F92" s="171">
        <f>'Субвенции '!BI397</f>
        <v>81556.600000000006</v>
      </c>
      <c r="G92" s="171"/>
      <c r="H92" s="171">
        <f>'Субвенции '!BJ397</f>
        <v>81225.119489999997</v>
      </c>
      <c r="I92" s="171">
        <f t="shared" ref="I92:I112" si="5">H92/E92*100</f>
        <v>99.593557713293578</v>
      </c>
      <c r="J92" s="177"/>
      <c r="K92" s="193"/>
      <c r="L92" s="213"/>
    </row>
    <row r="93" spans="1:12" s="203" customFormat="1" ht="47.25" x14ac:dyDescent="0.25">
      <c r="A93" s="157" t="s">
        <v>57</v>
      </c>
      <c r="B93" s="233" t="s">
        <v>937</v>
      </c>
      <c r="C93" s="170" t="s">
        <v>936</v>
      </c>
      <c r="D93" s="171">
        <f>'Субвенции '!BL397</f>
        <v>1694822.0000000005</v>
      </c>
      <c r="E93" s="171">
        <f>'Субвенции '!BM397</f>
        <v>1575308.8567000001</v>
      </c>
      <c r="F93" s="171">
        <f>'Субвенции '!BM397</f>
        <v>1575308.8567000001</v>
      </c>
      <c r="G93" s="171"/>
      <c r="H93" s="171">
        <f>'Субвенции '!BN397</f>
        <v>1569387.44521</v>
      </c>
      <c r="I93" s="171">
        <f t="shared" si="5"/>
        <v>99.624111077341084</v>
      </c>
      <c r="J93" s="202"/>
      <c r="K93" s="202"/>
    </row>
    <row r="94" spans="1:12" s="203" customFormat="1" ht="68.25" customHeight="1" x14ac:dyDescent="0.25">
      <c r="A94" s="157" t="s">
        <v>58</v>
      </c>
      <c r="B94" s="233" t="s">
        <v>928</v>
      </c>
      <c r="C94" s="170" t="s">
        <v>699</v>
      </c>
      <c r="D94" s="171">
        <f>'Субвенции '!BP397</f>
        <v>93415.500000000029</v>
      </c>
      <c r="E94" s="171">
        <f>'Субвенции '!BQ397</f>
        <v>100011</v>
      </c>
      <c r="F94" s="171">
        <f>'Субвенции '!BQ397</f>
        <v>100011</v>
      </c>
      <c r="G94" s="171"/>
      <c r="H94" s="171">
        <f>'Субвенции '!BR397</f>
        <v>63936.583319999998</v>
      </c>
      <c r="I94" s="171">
        <f t="shared" si="5"/>
        <v>63.929551069382363</v>
      </c>
      <c r="J94" s="202"/>
      <c r="K94" s="202"/>
    </row>
    <row r="95" spans="1:12" s="203" customFormat="1" ht="47.25" x14ac:dyDescent="0.25">
      <c r="A95" s="168" t="s">
        <v>59</v>
      </c>
      <c r="B95" s="233" t="s">
        <v>932</v>
      </c>
      <c r="C95" s="170" t="s">
        <v>701</v>
      </c>
      <c r="D95" s="171">
        <f>'Субвенции '!BT397</f>
        <v>378.19999999999993</v>
      </c>
      <c r="E95" s="171">
        <f>'Субвенции '!BU397</f>
        <v>378.19999999999993</v>
      </c>
      <c r="F95" s="171">
        <f>'Субвенции '!BU397</f>
        <v>378.19999999999993</v>
      </c>
      <c r="G95" s="171"/>
      <c r="H95" s="171">
        <f>'Субвенции '!BV397</f>
        <v>376.35047999999995</v>
      </c>
      <c r="I95" s="171">
        <f t="shared" si="5"/>
        <v>99.510967741935488</v>
      </c>
      <c r="J95" s="202"/>
      <c r="K95" s="202"/>
    </row>
    <row r="96" spans="1:12" s="203" customFormat="1" ht="81.75" customHeight="1" x14ac:dyDescent="0.25">
      <c r="A96" s="168" t="s">
        <v>60</v>
      </c>
      <c r="B96" s="233" t="s">
        <v>926</v>
      </c>
      <c r="C96" s="170" t="s">
        <v>698</v>
      </c>
      <c r="D96" s="171">
        <f>'Субвенции '!BX397</f>
        <v>7140.5</v>
      </c>
      <c r="E96" s="171">
        <f>'Субвенции '!BY397</f>
        <v>7140.5</v>
      </c>
      <c r="F96" s="171">
        <f>'Субвенции '!BY397</f>
        <v>7140.5</v>
      </c>
      <c r="G96" s="171"/>
      <c r="H96" s="171">
        <f>'Субвенции '!BZ397</f>
        <v>7131.4805100000003</v>
      </c>
      <c r="I96" s="171">
        <f t="shared" si="5"/>
        <v>99.873685456200562</v>
      </c>
      <c r="J96" s="202"/>
      <c r="K96" s="202"/>
    </row>
    <row r="97" spans="1:11" s="203" customFormat="1" ht="115.5" customHeight="1" x14ac:dyDescent="0.25">
      <c r="A97" s="168" t="s">
        <v>61</v>
      </c>
      <c r="B97" s="233" t="s">
        <v>904</v>
      </c>
      <c r="C97" s="170" t="s">
        <v>686</v>
      </c>
      <c r="D97" s="171">
        <f>'Субвенции '!CB397</f>
        <v>4446.9000000000005</v>
      </c>
      <c r="E97" s="171">
        <f>'Субвенции '!CC397</f>
        <v>1871.5999999999997</v>
      </c>
      <c r="F97" s="171">
        <f>'Субвенции '!CC397</f>
        <v>1871.5999999999997</v>
      </c>
      <c r="G97" s="171"/>
      <c r="H97" s="171">
        <f>'Субвенции '!CD397</f>
        <v>1573.1174999999998</v>
      </c>
      <c r="I97" s="171">
        <f t="shared" si="5"/>
        <v>84.052014319299005</v>
      </c>
      <c r="J97" s="202"/>
      <c r="K97" s="202"/>
    </row>
    <row r="98" spans="1:11" s="203" customFormat="1" x14ac:dyDescent="0.25">
      <c r="A98" s="344" t="s">
        <v>62</v>
      </c>
      <c r="B98" s="345" t="s">
        <v>63</v>
      </c>
      <c r="C98" s="346"/>
      <c r="D98" s="196">
        <f>SUM(D99:D190)</f>
        <v>3990635.8654</v>
      </c>
      <c r="E98" s="196">
        <f>SUM(E99:E190)</f>
        <v>13715464.497190002</v>
      </c>
      <c r="F98" s="196">
        <f>SUM(F99:F190)-0.1</f>
        <v>13008848.492270002</v>
      </c>
      <c r="G98" s="196">
        <f>SUM(G99:G190)-0.1</f>
        <v>706615.80492000002</v>
      </c>
      <c r="H98" s="196">
        <f t="shared" ref="H98" si="6">SUM(H99:H190)</f>
        <v>13425890.908450004</v>
      </c>
      <c r="I98" s="196">
        <f t="shared" si="5"/>
        <v>97.888707387202771</v>
      </c>
      <c r="J98" s="177"/>
      <c r="K98" s="177"/>
    </row>
    <row r="99" spans="1:11" s="214" customFormat="1" ht="47.25" x14ac:dyDescent="0.25">
      <c r="A99" s="157" t="s">
        <v>64</v>
      </c>
      <c r="B99" s="158" t="s">
        <v>512</v>
      </c>
      <c r="C99" s="159" t="s">
        <v>705</v>
      </c>
      <c r="D99" s="160">
        <f>Иные!H235</f>
        <v>100000</v>
      </c>
      <c r="E99" s="160">
        <f>Иные!I235</f>
        <v>150000</v>
      </c>
      <c r="F99" s="197">
        <f>Иные!I235</f>
        <v>150000</v>
      </c>
      <c r="G99" s="197"/>
      <c r="H99" s="160">
        <f>Иные!J235</f>
        <v>150000</v>
      </c>
      <c r="I99" s="160">
        <f t="shared" si="5"/>
        <v>100</v>
      </c>
      <c r="J99" s="232"/>
      <c r="K99" s="232"/>
    </row>
    <row r="100" spans="1:11" s="203" customFormat="1" ht="78.75" x14ac:dyDescent="0.25">
      <c r="A100" s="157" t="s">
        <v>65</v>
      </c>
      <c r="B100" s="158" t="s">
        <v>948</v>
      </c>
      <c r="C100" s="235" t="s">
        <v>710</v>
      </c>
      <c r="D100" s="197">
        <f>Иные!L235</f>
        <v>40000.000000000007</v>
      </c>
      <c r="E100" s="197">
        <f>Иные!M235</f>
        <v>50000.3</v>
      </c>
      <c r="F100" s="197">
        <f>Иные!M235</f>
        <v>50000.3</v>
      </c>
      <c r="G100" s="197"/>
      <c r="H100" s="197">
        <f>Иные!N235</f>
        <v>50000.299740000002</v>
      </c>
      <c r="I100" s="160">
        <f t="shared" si="5"/>
        <v>99.999999480003126</v>
      </c>
      <c r="J100" s="202"/>
      <c r="K100" s="193"/>
    </row>
    <row r="101" spans="1:11" s="203" customFormat="1" ht="47.25" x14ac:dyDescent="0.25">
      <c r="A101" s="168" t="s">
        <v>66</v>
      </c>
      <c r="B101" s="169" t="s">
        <v>939</v>
      </c>
      <c r="C101" s="189" t="s">
        <v>706</v>
      </c>
      <c r="D101" s="198">
        <f>Иные!P235</f>
        <v>74454</v>
      </c>
      <c r="E101" s="198">
        <f>Иные!Q235</f>
        <v>73800.5</v>
      </c>
      <c r="F101" s="198">
        <f>Иные!Q235</f>
        <v>73800.5</v>
      </c>
      <c r="G101" s="198"/>
      <c r="H101" s="198">
        <f>Иные!R235</f>
        <v>73796.130829999995</v>
      </c>
      <c r="I101" s="171">
        <f t="shared" si="5"/>
        <v>99.994079755557209</v>
      </c>
      <c r="J101" s="202"/>
      <c r="K101" s="202"/>
    </row>
    <row r="102" spans="1:11" s="203" customFormat="1" ht="47.25" x14ac:dyDescent="0.25">
      <c r="A102" s="168" t="s">
        <v>67</v>
      </c>
      <c r="B102" s="169" t="s">
        <v>941</v>
      </c>
      <c r="C102" s="189" t="s">
        <v>707</v>
      </c>
      <c r="D102" s="198">
        <f>Иные!T235</f>
        <v>256415</v>
      </c>
      <c r="E102" s="198">
        <f>Иные!U235</f>
        <v>254908</v>
      </c>
      <c r="F102" s="198">
        <f>Иные!U235</f>
        <v>254908</v>
      </c>
      <c r="G102" s="198"/>
      <c r="H102" s="198">
        <f>Иные!V235</f>
        <v>254907.37406999999</v>
      </c>
      <c r="I102" s="171">
        <f t="shared" si="5"/>
        <v>99.999754448663822</v>
      </c>
      <c r="J102" s="202"/>
      <c r="K102" s="202"/>
    </row>
    <row r="103" spans="1:11" s="203" customFormat="1" ht="63" x14ac:dyDescent="0.25">
      <c r="A103" s="168" t="s">
        <v>68</v>
      </c>
      <c r="B103" s="169" t="s">
        <v>944</v>
      </c>
      <c r="C103" s="189" t="s">
        <v>708</v>
      </c>
      <c r="D103" s="198">
        <f>Иные!X235</f>
        <v>61589</v>
      </c>
      <c r="E103" s="198">
        <f>Иные!Y235</f>
        <v>61342</v>
      </c>
      <c r="F103" s="198">
        <f>Иные!Y235</f>
        <v>61342</v>
      </c>
      <c r="G103" s="198"/>
      <c r="H103" s="198">
        <f>Иные!Z235</f>
        <v>61341.98605</v>
      </c>
      <c r="I103" s="171">
        <f t="shared" si="5"/>
        <v>99.999977258648229</v>
      </c>
      <c r="J103" s="202"/>
      <c r="K103" s="202"/>
    </row>
    <row r="104" spans="1:11" s="203" customFormat="1" ht="47.25" x14ac:dyDescent="0.25">
      <c r="A104" s="168" t="s">
        <v>104</v>
      </c>
      <c r="B104" s="169" t="s">
        <v>943</v>
      </c>
      <c r="C104" s="189" t="s">
        <v>709</v>
      </c>
      <c r="D104" s="198">
        <f>Иные!AB235</f>
        <v>18157</v>
      </c>
      <c r="E104" s="198">
        <f>Иные!AC235</f>
        <v>18157</v>
      </c>
      <c r="F104" s="198">
        <f>Иные!AC235</f>
        <v>18157</v>
      </c>
      <c r="G104" s="198"/>
      <c r="H104" s="198">
        <f>Иные!AD235</f>
        <v>18157</v>
      </c>
      <c r="I104" s="171">
        <f t="shared" si="5"/>
        <v>100</v>
      </c>
      <c r="J104" s="202"/>
      <c r="K104" s="202"/>
    </row>
    <row r="105" spans="1:11" s="203" customFormat="1" ht="83.25" customHeight="1" x14ac:dyDescent="0.25">
      <c r="A105" s="168" t="s">
        <v>105</v>
      </c>
      <c r="B105" s="169" t="s">
        <v>978</v>
      </c>
      <c r="C105" s="189" t="s">
        <v>979</v>
      </c>
      <c r="D105" s="198"/>
      <c r="E105" s="198">
        <f>Иные!AG235</f>
        <v>613230.69999999984</v>
      </c>
      <c r="F105" s="198">
        <f>Иные!AG235</f>
        <v>613230.69999999984</v>
      </c>
      <c r="G105" s="198"/>
      <c r="H105" s="198">
        <f>Иные!AH235</f>
        <v>609028.80123999994</v>
      </c>
      <c r="I105" s="171">
        <f t="shared" si="5"/>
        <v>99.314793150440792</v>
      </c>
      <c r="J105" s="202"/>
      <c r="K105" s="202"/>
    </row>
    <row r="106" spans="1:11" s="203" customFormat="1" ht="83.25" customHeight="1" x14ac:dyDescent="0.25">
      <c r="A106" s="168" t="s">
        <v>69</v>
      </c>
      <c r="B106" s="169" t="s">
        <v>981</v>
      </c>
      <c r="C106" s="189" t="s">
        <v>982</v>
      </c>
      <c r="D106" s="198"/>
      <c r="E106" s="198">
        <f>Иные!AK235</f>
        <v>29037.4</v>
      </c>
      <c r="F106" s="198">
        <f>Иные!AK235</f>
        <v>29037.4</v>
      </c>
      <c r="G106" s="198"/>
      <c r="H106" s="198">
        <f>Иные!AL235</f>
        <v>29024.298140000006</v>
      </c>
      <c r="I106" s="171">
        <f t="shared" si="5"/>
        <v>99.954879362477385</v>
      </c>
      <c r="J106" s="202"/>
      <c r="K106" s="202"/>
    </row>
    <row r="107" spans="1:11" s="203" customFormat="1" ht="47.25" x14ac:dyDescent="0.25">
      <c r="A107" s="168" t="s">
        <v>70</v>
      </c>
      <c r="B107" s="169" t="s">
        <v>702</v>
      </c>
      <c r="C107" s="189" t="s">
        <v>703</v>
      </c>
      <c r="D107" s="198">
        <f>Иные!AN235</f>
        <v>450649.5</v>
      </c>
      <c r="E107" s="198">
        <f>Иные!AO235</f>
        <v>600649.51199999999</v>
      </c>
      <c r="F107" s="198">
        <f>Иные!AO235</f>
        <v>600649.51199999999</v>
      </c>
      <c r="G107" s="198"/>
      <c r="H107" s="198">
        <f>Иные!AP235</f>
        <v>600649.50799999991</v>
      </c>
      <c r="I107" s="171">
        <f t="shared" si="5"/>
        <v>99.999999334054223</v>
      </c>
      <c r="J107" s="202"/>
      <c r="K107" s="193"/>
    </row>
    <row r="108" spans="1:11" s="203" customFormat="1" ht="63" x14ac:dyDescent="0.25">
      <c r="A108" s="168" t="s">
        <v>71</v>
      </c>
      <c r="B108" s="169" t="s">
        <v>963</v>
      </c>
      <c r="C108" s="189" t="s">
        <v>716</v>
      </c>
      <c r="D108" s="198">
        <f>Иные!AR235</f>
        <v>20500</v>
      </c>
      <c r="E108" s="198">
        <f>Иные!AS235</f>
        <v>76155.53</v>
      </c>
      <c r="F108" s="198">
        <f>Иные!AS235</f>
        <v>76155.53</v>
      </c>
      <c r="G108" s="198"/>
      <c r="H108" s="198">
        <f>Иные!AT235</f>
        <v>76155.53</v>
      </c>
      <c r="I108" s="171">
        <f>H108/E108*100</f>
        <v>100</v>
      </c>
      <c r="J108" s="202"/>
      <c r="K108" s="202"/>
    </row>
    <row r="109" spans="1:11" s="203" customFormat="1" ht="63" x14ac:dyDescent="0.25">
      <c r="A109" s="168" t="s">
        <v>106</v>
      </c>
      <c r="B109" s="169" t="s">
        <v>963</v>
      </c>
      <c r="C109" s="189" t="s">
        <v>965</v>
      </c>
      <c r="D109" s="198">
        <f>Иные!AV235</f>
        <v>0</v>
      </c>
      <c r="E109" s="198">
        <f>Иные!AW235</f>
        <v>9500</v>
      </c>
      <c r="F109" s="198">
        <f>Иные!AW235</f>
        <v>9500</v>
      </c>
      <c r="G109" s="198"/>
      <c r="H109" s="198">
        <f>Иные!AX235</f>
        <v>9500</v>
      </c>
      <c r="I109" s="171">
        <f>H109/E109*100</f>
        <v>100</v>
      </c>
      <c r="J109" s="202"/>
      <c r="K109" s="202"/>
    </row>
    <row r="110" spans="1:11" s="203" customFormat="1" ht="47.25" x14ac:dyDescent="0.25">
      <c r="A110" s="168" t="s">
        <v>107</v>
      </c>
      <c r="B110" s="169" t="s">
        <v>730</v>
      </c>
      <c r="C110" s="189" t="s">
        <v>731</v>
      </c>
      <c r="D110" s="189"/>
      <c r="E110" s="198">
        <f>Иные!BA235</f>
        <v>203799.74393</v>
      </c>
      <c r="F110" s="198">
        <f>Иные!BA235</f>
        <v>203799.74393</v>
      </c>
      <c r="G110" s="198"/>
      <c r="H110" s="198">
        <f>Иные!BB235</f>
        <v>203764.74393</v>
      </c>
      <c r="I110" s="171">
        <f t="shared" si="5"/>
        <v>99.982826278716018</v>
      </c>
      <c r="J110" s="202"/>
      <c r="K110" s="332"/>
    </row>
    <row r="111" spans="1:11" s="203" customFormat="1" ht="63" x14ac:dyDescent="0.25">
      <c r="A111" s="168" t="s">
        <v>108</v>
      </c>
      <c r="B111" s="169" t="s">
        <v>630</v>
      </c>
      <c r="C111" s="189" t="s">
        <v>947</v>
      </c>
      <c r="D111" s="198">
        <f>Иные!BD235</f>
        <v>1378549.3</v>
      </c>
      <c r="E111" s="198">
        <f>Иные!BE235</f>
        <v>1035267.36</v>
      </c>
      <c r="F111" s="198">
        <f>Иные!BE235</f>
        <v>1035267.36</v>
      </c>
      <c r="G111" s="198"/>
      <c r="H111" s="198">
        <f>Иные!BF235</f>
        <v>1035267.36</v>
      </c>
      <c r="I111" s="171">
        <f t="shared" si="5"/>
        <v>100</v>
      </c>
      <c r="J111" s="202"/>
      <c r="K111" s="193"/>
    </row>
    <row r="112" spans="1:11" s="203" customFormat="1" ht="63" x14ac:dyDescent="0.25">
      <c r="A112" s="168" t="s">
        <v>109</v>
      </c>
      <c r="B112" s="169" t="s">
        <v>970</v>
      </c>
      <c r="C112" s="189" t="s">
        <v>969</v>
      </c>
      <c r="D112" s="198">
        <f>Иные!BH235</f>
        <v>146966.98000000001</v>
      </c>
      <c r="E112" s="198">
        <f>Иные!BI235</f>
        <v>146966.98000000001</v>
      </c>
      <c r="F112" s="198">
        <f>Иные!BI235</f>
        <v>146966.98000000001</v>
      </c>
      <c r="G112" s="198"/>
      <c r="H112" s="198">
        <f>Иные!BJ235</f>
        <v>144645.44211999999</v>
      </c>
      <c r="I112" s="171">
        <f t="shared" si="5"/>
        <v>98.420367704364594</v>
      </c>
      <c r="J112" s="202"/>
      <c r="K112" s="202"/>
    </row>
    <row r="113" spans="1:11" s="203" customFormat="1" ht="47.25" x14ac:dyDescent="0.25">
      <c r="A113" s="168" t="s">
        <v>110</v>
      </c>
      <c r="B113" s="169" t="s">
        <v>1031</v>
      </c>
      <c r="C113" s="189" t="s">
        <v>1032</v>
      </c>
      <c r="D113" s="198">
        <f>Иные!BL235</f>
        <v>0</v>
      </c>
      <c r="E113" s="198">
        <f>Иные!BM235</f>
        <v>419793</v>
      </c>
      <c r="F113" s="198">
        <f>Иные!BM235</f>
        <v>419793</v>
      </c>
      <c r="G113" s="198"/>
      <c r="H113" s="198">
        <f>Иные!BN235</f>
        <v>328834.39199000003</v>
      </c>
      <c r="I113" s="171">
        <f t="shared" ref="I113:I120" si="7">H113/E113*100</f>
        <v>78.332509591632075</v>
      </c>
      <c r="J113" s="202"/>
      <c r="K113" s="202"/>
    </row>
    <row r="114" spans="1:11" s="203" customFormat="1" ht="31.5" x14ac:dyDescent="0.25">
      <c r="A114" s="168" t="s">
        <v>111</v>
      </c>
      <c r="B114" s="169" t="s">
        <v>1037</v>
      </c>
      <c r="C114" s="189" t="s">
        <v>712</v>
      </c>
      <c r="D114" s="198">
        <f>Иные!BP235</f>
        <v>150000</v>
      </c>
      <c r="E114" s="198">
        <f>Иные!BQ235</f>
        <v>0</v>
      </c>
      <c r="F114" s="198">
        <f>Иные!BQ235</f>
        <v>0</v>
      </c>
      <c r="G114" s="198"/>
      <c r="H114" s="198">
        <f>Иные!BR235</f>
        <v>0</v>
      </c>
      <c r="I114" s="171"/>
      <c r="J114" s="202"/>
      <c r="K114" s="202"/>
    </row>
    <row r="115" spans="1:11" s="203" customFormat="1" ht="37.5" customHeight="1" x14ac:dyDescent="0.25">
      <c r="A115" s="168" t="s">
        <v>112</v>
      </c>
      <c r="B115" s="169" t="s">
        <v>714</v>
      </c>
      <c r="C115" s="189" t="s">
        <v>713</v>
      </c>
      <c r="D115" s="198">
        <f>Иные!BT235</f>
        <v>500</v>
      </c>
      <c r="E115" s="198">
        <f>Иные!BU235</f>
        <v>0</v>
      </c>
      <c r="F115" s="198">
        <f>Иные!BU235</f>
        <v>0</v>
      </c>
      <c r="G115" s="198"/>
      <c r="H115" s="198"/>
      <c r="I115" s="171"/>
      <c r="J115" s="202"/>
      <c r="K115" s="202"/>
    </row>
    <row r="116" spans="1:11" s="203" customFormat="1" ht="31.5" x14ac:dyDescent="0.25">
      <c r="A116" s="168" t="s">
        <v>113</v>
      </c>
      <c r="B116" s="169" t="s">
        <v>651</v>
      </c>
      <c r="C116" s="189" t="s">
        <v>770</v>
      </c>
      <c r="D116" s="198">
        <f>Иные!BX235</f>
        <v>0</v>
      </c>
      <c r="E116" s="198">
        <f>Иные!BY235</f>
        <v>210885.3</v>
      </c>
      <c r="F116" s="198">
        <f>Иные!BY235</f>
        <v>210885.3</v>
      </c>
      <c r="G116" s="198"/>
      <c r="H116" s="198">
        <f>Иные!BZ235</f>
        <v>210885.3</v>
      </c>
      <c r="I116" s="171">
        <f t="shared" si="7"/>
        <v>100</v>
      </c>
      <c r="J116" s="202"/>
      <c r="K116" s="202"/>
    </row>
    <row r="117" spans="1:11" s="203" customFormat="1" ht="47.25" x14ac:dyDescent="0.25">
      <c r="A117" s="168" t="s">
        <v>114</v>
      </c>
      <c r="B117" s="169" t="s">
        <v>1121</v>
      </c>
      <c r="C117" s="189" t="s">
        <v>1122</v>
      </c>
      <c r="D117" s="198"/>
      <c r="E117" s="198">
        <f>Иные!CC235</f>
        <v>4386.9512100000002</v>
      </c>
      <c r="F117" s="198">
        <f>Иные!CC235</f>
        <v>4386.9512100000002</v>
      </c>
      <c r="G117" s="198"/>
      <c r="H117" s="198">
        <f>Иные!CD235</f>
        <v>4386.9512100000002</v>
      </c>
      <c r="I117" s="171">
        <f t="shared" si="7"/>
        <v>100</v>
      </c>
      <c r="J117" s="202"/>
      <c r="K117" s="202"/>
    </row>
    <row r="118" spans="1:11" s="203" customFormat="1" ht="36.75" customHeight="1" x14ac:dyDescent="0.25">
      <c r="A118" s="168" t="s">
        <v>115</v>
      </c>
      <c r="B118" s="169" t="s">
        <v>1035</v>
      </c>
      <c r="C118" s="189" t="s">
        <v>728</v>
      </c>
      <c r="D118" s="198">
        <f>Иные!CF235</f>
        <v>0</v>
      </c>
      <c r="E118" s="198">
        <f>Иные!CG235</f>
        <v>50900</v>
      </c>
      <c r="F118" s="198">
        <f>Иные!CG235</f>
        <v>50900</v>
      </c>
      <c r="G118" s="198"/>
      <c r="H118" s="198">
        <f>Иные!CH235</f>
        <v>50900</v>
      </c>
      <c r="I118" s="171">
        <f t="shared" si="7"/>
        <v>100</v>
      </c>
      <c r="J118" s="202"/>
      <c r="K118" s="202"/>
    </row>
    <row r="119" spans="1:11" s="203" customFormat="1" ht="31.5" x14ac:dyDescent="0.25">
      <c r="A119" s="168" t="s">
        <v>116</v>
      </c>
      <c r="B119" s="169" t="s">
        <v>1067</v>
      </c>
      <c r="C119" s="189" t="s">
        <v>729</v>
      </c>
      <c r="D119" s="198">
        <f>Иные!CJ235</f>
        <v>0</v>
      </c>
      <c r="E119" s="198">
        <f>Иные!CK235</f>
        <v>16380.1</v>
      </c>
      <c r="F119" s="198">
        <f>Иные!CK235</f>
        <v>16380.1</v>
      </c>
      <c r="G119" s="198"/>
      <c r="H119" s="198">
        <f>Иные!CL235</f>
        <v>16380.1</v>
      </c>
      <c r="I119" s="171">
        <f t="shared" si="7"/>
        <v>100</v>
      </c>
      <c r="J119" s="202"/>
      <c r="K119" s="202"/>
    </row>
    <row r="120" spans="1:11" s="203" customFormat="1" ht="31.5" x14ac:dyDescent="0.25">
      <c r="A120" s="168" t="s">
        <v>548</v>
      </c>
      <c r="B120" s="169" t="s">
        <v>726</v>
      </c>
      <c r="C120" s="189" t="s">
        <v>725</v>
      </c>
      <c r="D120" s="189"/>
      <c r="E120" s="198">
        <f>Иные!CO235</f>
        <v>100000</v>
      </c>
      <c r="F120" s="198">
        <f>Иные!CO235</f>
        <v>100000</v>
      </c>
      <c r="G120" s="198"/>
      <c r="H120" s="198">
        <f>Иные!CP235</f>
        <v>100000</v>
      </c>
      <c r="I120" s="171">
        <f t="shared" si="7"/>
        <v>100</v>
      </c>
      <c r="J120" s="202"/>
      <c r="K120" s="202"/>
    </row>
    <row r="121" spans="1:11" s="203" customFormat="1" ht="63" x14ac:dyDescent="0.25">
      <c r="A121" s="168" t="s">
        <v>549</v>
      </c>
      <c r="B121" s="169" t="s">
        <v>959</v>
      </c>
      <c r="C121" s="189" t="s">
        <v>723</v>
      </c>
      <c r="D121" s="198">
        <f>Иные!CR235</f>
        <v>24107.200000000008</v>
      </c>
      <c r="E121" s="198">
        <f>Иные!CS235</f>
        <v>24107.200000000008</v>
      </c>
      <c r="F121" s="198">
        <f>Иные!CS235</f>
        <v>24107.200000000008</v>
      </c>
      <c r="G121" s="198"/>
      <c r="H121" s="198">
        <f>Иные!CT235</f>
        <v>22498.469240000002</v>
      </c>
      <c r="I121" s="171">
        <f t="shared" ref="I121:I191" si="8">H121/E121*100</f>
        <v>93.326762295081949</v>
      </c>
      <c r="J121" s="202"/>
      <c r="K121" s="202"/>
    </row>
    <row r="122" spans="1:11" s="203" customFormat="1" ht="39" customHeight="1" x14ac:dyDescent="0.25">
      <c r="A122" s="168" t="s">
        <v>550</v>
      </c>
      <c r="B122" s="169" t="s">
        <v>1195</v>
      </c>
      <c r="C122" s="189" t="s">
        <v>722</v>
      </c>
      <c r="D122" s="198">
        <f>Иные!CV235</f>
        <v>30000</v>
      </c>
      <c r="E122" s="198">
        <f>Иные!CW235</f>
        <v>763022.4</v>
      </c>
      <c r="F122" s="198">
        <f>Иные!CW235</f>
        <v>763022.4</v>
      </c>
      <c r="G122" s="198"/>
      <c r="H122" s="198">
        <f>Иные!CX235</f>
        <v>758740.07637999998</v>
      </c>
      <c r="I122" s="171">
        <f t="shared" si="8"/>
        <v>99.438768295662086</v>
      </c>
      <c r="J122" s="202"/>
      <c r="K122" s="202"/>
    </row>
    <row r="123" spans="1:11" s="203" customFormat="1" ht="50.25" x14ac:dyDescent="0.25">
      <c r="A123" s="157" t="s">
        <v>551</v>
      </c>
      <c r="B123" s="158" t="s">
        <v>1217</v>
      </c>
      <c r="C123" s="235" t="s">
        <v>1038</v>
      </c>
      <c r="D123" s="199">
        <f>Иные!CZ235</f>
        <v>0</v>
      </c>
      <c r="E123" s="199">
        <f>Иные!DA235</f>
        <v>150856.64272999999</v>
      </c>
      <c r="F123" s="197"/>
      <c r="G123" s="197">
        <f>Иные!DA235</f>
        <v>150856.64272999999</v>
      </c>
      <c r="H123" s="199">
        <f>Иные!DB235</f>
        <v>150856.64272999999</v>
      </c>
      <c r="I123" s="160">
        <f t="shared" si="8"/>
        <v>100</v>
      </c>
      <c r="J123" s="202"/>
      <c r="K123" s="202"/>
    </row>
    <row r="124" spans="1:11" s="203" customFormat="1" ht="53.25" customHeight="1" x14ac:dyDescent="0.25">
      <c r="A124" s="157" t="s">
        <v>552</v>
      </c>
      <c r="B124" s="158" t="s">
        <v>975</v>
      </c>
      <c r="C124" s="235" t="s">
        <v>711</v>
      </c>
      <c r="D124" s="199">
        <f>Иные!DD235</f>
        <v>19750</v>
      </c>
      <c r="E124" s="199">
        <f>Иные!DE235</f>
        <v>19750</v>
      </c>
      <c r="F124" s="197">
        <f>Иные!DE235</f>
        <v>19750</v>
      </c>
      <c r="G124" s="197"/>
      <c r="H124" s="199">
        <f>Иные!DF235</f>
        <v>19749.699680000002</v>
      </c>
      <c r="I124" s="160">
        <f t="shared" si="8"/>
        <v>99.998479392405073</v>
      </c>
      <c r="J124" s="202"/>
      <c r="K124" s="193"/>
    </row>
    <row r="125" spans="1:11" s="203" customFormat="1" ht="51.75" customHeight="1" x14ac:dyDescent="0.25">
      <c r="A125" s="157" t="s">
        <v>553</v>
      </c>
      <c r="B125" s="158" t="s">
        <v>975</v>
      </c>
      <c r="C125" s="235" t="s">
        <v>977</v>
      </c>
      <c r="D125" s="199">
        <f>Иные!DH235</f>
        <v>250</v>
      </c>
      <c r="E125" s="199">
        <f>Иные!DI235</f>
        <v>250</v>
      </c>
      <c r="F125" s="197">
        <f>Иные!DI235</f>
        <v>250</v>
      </c>
      <c r="G125" s="197"/>
      <c r="H125" s="199">
        <f>Иные!DJ235</f>
        <v>250</v>
      </c>
      <c r="I125" s="160">
        <f t="shared" si="8"/>
        <v>100</v>
      </c>
      <c r="J125" s="202"/>
      <c r="K125" s="193"/>
    </row>
    <row r="126" spans="1:11" s="203" customFormat="1" ht="63" x14ac:dyDescent="0.25">
      <c r="A126" s="157" t="s">
        <v>554</v>
      </c>
      <c r="B126" s="158" t="s">
        <v>961</v>
      </c>
      <c r="C126" s="235" t="s">
        <v>717</v>
      </c>
      <c r="D126" s="199">
        <f>Иные!DL235</f>
        <v>6000</v>
      </c>
      <c r="E126" s="199">
        <f>Иные!DM235</f>
        <v>6000</v>
      </c>
      <c r="F126" s="197">
        <f>Иные!DM235</f>
        <v>6000</v>
      </c>
      <c r="G126" s="197"/>
      <c r="H126" s="199">
        <f>Иные!DN235</f>
        <v>6000</v>
      </c>
      <c r="I126" s="160">
        <f t="shared" si="8"/>
        <v>100</v>
      </c>
      <c r="J126" s="202"/>
      <c r="K126" s="193"/>
    </row>
    <row r="127" spans="1:11" s="203" customFormat="1" ht="47.25" x14ac:dyDescent="0.25">
      <c r="A127" s="157" t="s">
        <v>555</v>
      </c>
      <c r="B127" s="158" t="s">
        <v>1040</v>
      </c>
      <c r="C127" s="235" t="s">
        <v>1041</v>
      </c>
      <c r="D127" s="199"/>
      <c r="E127" s="199">
        <f>Иные!DQ235</f>
        <v>2300000</v>
      </c>
      <c r="F127" s="197">
        <f>Иные!DQ235</f>
        <v>2300000</v>
      </c>
      <c r="G127" s="197"/>
      <c r="H127" s="199">
        <f>Иные!DR235</f>
        <v>2299994.4319200004</v>
      </c>
      <c r="I127" s="160">
        <f t="shared" si="8"/>
        <v>99.999757909565233</v>
      </c>
      <c r="J127" s="202"/>
      <c r="K127" s="193"/>
    </row>
    <row r="128" spans="1:11" s="203" customFormat="1" ht="63" x14ac:dyDescent="0.25">
      <c r="A128" s="157" t="s">
        <v>556</v>
      </c>
      <c r="B128" s="158" t="s">
        <v>950</v>
      </c>
      <c r="C128" s="235" t="s">
        <v>718</v>
      </c>
      <c r="D128" s="199">
        <f>Иные!DT235</f>
        <v>186620.7</v>
      </c>
      <c r="E128" s="199">
        <f>Иные!DU235</f>
        <v>588280.33184</v>
      </c>
      <c r="F128" s="197">
        <f>Иные!DU235</f>
        <v>588280.33184</v>
      </c>
      <c r="G128" s="197"/>
      <c r="H128" s="199">
        <f>Иные!DV235</f>
        <v>588280.33184</v>
      </c>
      <c r="I128" s="160">
        <f t="shared" si="8"/>
        <v>100</v>
      </c>
      <c r="J128" s="202"/>
      <c r="K128" s="193"/>
    </row>
    <row r="129" spans="1:11" s="203" customFormat="1" ht="54" customHeight="1" x14ac:dyDescent="0.25">
      <c r="A129" s="157" t="s">
        <v>637</v>
      </c>
      <c r="B129" s="158" t="s">
        <v>1207</v>
      </c>
      <c r="C129" s="235" t="s">
        <v>720</v>
      </c>
      <c r="D129" s="199"/>
      <c r="E129" s="199">
        <f>Иные!DY235</f>
        <v>165380.30012</v>
      </c>
      <c r="F129" s="197">
        <f>Иные!DY235</f>
        <v>165380.30012</v>
      </c>
      <c r="G129" s="197"/>
      <c r="H129" s="199">
        <f>Иные!DZ235</f>
        <v>165380.30012</v>
      </c>
      <c r="I129" s="160">
        <f t="shared" si="8"/>
        <v>100</v>
      </c>
      <c r="J129" s="202"/>
      <c r="K129" s="193"/>
    </row>
    <row r="130" spans="1:11" s="203" customFormat="1" ht="63" x14ac:dyDescent="0.25">
      <c r="A130" s="157" t="s">
        <v>638</v>
      </c>
      <c r="B130" s="158" t="s">
        <v>966</v>
      </c>
      <c r="C130" s="235" t="s">
        <v>967</v>
      </c>
      <c r="D130" s="199">
        <f>Иные!EB235</f>
        <v>41000</v>
      </c>
      <c r="E130" s="199">
        <f>Иные!EC235</f>
        <v>41000</v>
      </c>
      <c r="F130" s="197">
        <f>Иные!EC235</f>
        <v>41000</v>
      </c>
      <c r="G130" s="197"/>
      <c r="H130" s="199">
        <f>Иные!ED235</f>
        <v>38424.360690000001</v>
      </c>
      <c r="I130" s="160">
        <f t="shared" si="8"/>
        <v>93.717952902439023</v>
      </c>
      <c r="J130" s="202"/>
      <c r="K130" s="193"/>
    </row>
    <row r="131" spans="1:11" s="203" customFormat="1" ht="81" customHeight="1" x14ac:dyDescent="0.25">
      <c r="A131" s="157" t="s">
        <v>639</v>
      </c>
      <c r="B131" s="158" t="s">
        <v>952</v>
      </c>
      <c r="C131" s="235" t="s">
        <v>724</v>
      </c>
      <c r="D131" s="199">
        <f>Иные!EF235</f>
        <v>393062.60000000009</v>
      </c>
      <c r="E131" s="199">
        <f>Иные!EG235</f>
        <v>435983.71406000003</v>
      </c>
      <c r="F131" s="197">
        <f>Иные!EG235</f>
        <v>435983.71406000003</v>
      </c>
      <c r="G131" s="197"/>
      <c r="H131" s="199">
        <f>Иные!EH235</f>
        <v>435428.65367999999</v>
      </c>
      <c r="I131" s="160">
        <f t="shared" si="8"/>
        <v>99.872687817893208</v>
      </c>
      <c r="J131" s="202"/>
      <c r="K131" s="193"/>
    </row>
    <row r="132" spans="1:11" s="203" customFormat="1" ht="38.25" customHeight="1" x14ac:dyDescent="0.25">
      <c r="A132" s="157" t="s">
        <v>640</v>
      </c>
      <c r="B132" s="158" t="s">
        <v>755</v>
      </c>
      <c r="C132" s="235" t="s">
        <v>754</v>
      </c>
      <c r="D132" s="199">
        <f>Иные!EJ235</f>
        <v>0</v>
      </c>
      <c r="E132" s="199">
        <f>Иные!EK235</f>
        <v>425239.88640000002</v>
      </c>
      <c r="F132" s="197">
        <f>Иные!EK235</f>
        <v>425239.88640000002</v>
      </c>
      <c r="G132" s="197"/>
      <c r="H132" s="199">
        <f>Иные!EL235</f>
        <v>422639.16667000006</v>
      </c>
      <c r="I132" s="160">
        <f t="shared" si="8"/>
        <v>99.388411150229302</v>
      </c>
      <c r="J132" s="202"/>
      <c r="K132" s="193"/>
    </row>
    <row r="133" spans="1:11" s="203" customFormat="1" ht="31.5" x14ac:dyDescent="0.25">
      <c r="A133" s="157" t="s">
        <v>641</v>
      </c>
      <c r="B133" s="158" t="s">
        <v>757</v>
      </c>
      <c r="C133" s="235" t="s">
        <v>758</v>
      </c>
      <c r="D133" s="199">
        <f>Иные!EN235</f>
        <v>200000</v>
      </c>
      <c r="E133" s="199">
        <f>Иные!EO235</f>
        <v>203863.82276000001</v>
      </c>
      <c r="F133" s="197">
        <f>Иные!EO235</f>
        <v>203863.82276000001</v>
      </c>
      <c r="G133" s="197"/>
      <c r="H133" s="199">
        <f>Иные!EP235</f>
        <v>203195.62109</v>
      </c>
      <c r="I133" s="160">
        <f t="shared" si="8"/>
        <v>99.672231364567978</v>
      </c>
      <c r="J133" s="202"/>
      <c r="K133" s="193"/>
    </row>
    <row r="134" spans="1:11" s="203" customFormat="1" ht="31.5" x14ac:dyDescent="0.25">
      <c r="A134" s="157" t="s">
        <v>642</v>
      </c>
      <c r="B134" s="158" t="s">
        <v>760</v>
      </c>
      <c r="C134" s="235" t="s">
        <v>761</v>
      </c>
      <c r="D134" s="199">
        <f>Иные!ER235</f>
        <v>0</v>
      </c>
      <c r="E134" s="199">
        <f>Иные!ES235</f>
        <v>135785</v>
      </c>
      <c r="F134" s="197">
        <f>Иные!ES235</f>
        <v>135785</v>
      </c>
      <c r="G134" s="197"/>
      <c r="H134" s="199">
        <f>Иные!ET235</f>
        <v>135785</v>
      </c>
      <c r="I134" s="160">
        <f t="shared" si="8"/>
        <v>100</v>
      </c>
      <c r="J134" s="202"/>
      <c r="K134" s="193"/>
    </row>
    <row r="135" spans="1:11" s="328" customFormat="1" ht="31.5" x14ac:dyDescent="0.25">
      <c r="A135" s="157" t="s">
        <v>643</v>
      </c>
      <c r="B135" s="158" t="s">
        <v>1064</v>
      </c>
      <c r="C135" s="235" t="s">
        <v>1065</v>
      </c>
      <c r="D135" s="199">
        <f>Иные!EV235</f>
        <v>0</v>
      </c>
      <c r="E135" s="199">
        <f>Иные!EW235</f>
        <v>606558.38589000003</v>
      </c>
      <c r="F135" s="197">
        <f>Иные!EW235</f>
        <v>606558.38589000003</v>
      </c>
      <c r="G135" s="197"/>
      <c r="H135" s="199">
        <f>Иные!EX235</f>
        <v>545355.70785000012</v>
      </c>
      <c r="I135" s="160">
        <f t="shared" si="8"/>
        <v>89.909845537755189</v>
      </c>
      <c r="J135" s="330"/>
      <c r="K135" s="327"/>
    </row>
    <row r="136" spans="1:11" s="203" customFormat="1" ht="47.25" x14ac:dyDescent="0.25">
      <c r="A136" s="157" t="s">
        <v>644</v>
      </c>
      <c r="B136" s="158" t="s">
        <v>998</v>
      </c>
      <c r="C136" s="235" t="s">
        <v>763</v>
      </c>
      <c r="D136" s="199"/>
      <c r="E136" s="199">
        <f>Иные!FA235</f>
        <v>92000</v>
      </c>
      <c r="F136" s="197">
        <f>Иные!FA235</f>
        <v>92000</v>
      </c>
      <c r="G136" s="197"/>
      <c r="H136" s="199">
        <f>Иные!FB235</f>
        <v>92000</v>
      </c>
      <c r="I136" s="160">
        <f t="shared" si="8"/>
        <v>100</v>
      </c>
      <c r="J136" s="202"/>
      <c r="K136" s="193"/>
    </row>
    <row r="137" spans="1:11" s="203" customFormat="1" ht="31.5" x14ac:dyDescent="0.25">
      <c r="A137" s="157" t="s">
        <v>645</v>
      </c>
      <c r="B137" s="158" t="s">
        <v>1012</v>
      </c>
      <c r="C137" s="235" t="s">
        <v>1118</v>
      </c>
      <c r="D137" s="199"/>
      <c r="E137" s="199">
        <f>Иные!FE235</f>
        <v>894867.18753999996</v>
      </c>
      <c r="F137" s="197">
        <f>Иные!FE235</f>
        <v>894867.18753999996</v>
      </c>
      <c r="G137" s="197"/>
      <c r="H137" s="199">
        <f>Иные!FF235</f>
        <v>834456.45713999995</v>
      </c>
      <c r="I137" s="160">
        <f t="shared" si="8"/>
        <v>93.249195943135447</v>
      </c>
      <c r="J137" s="202"/>
      <c r="K137" s="193"/>
    </row>
    <row r="138" spans="1:11" s="203" customFormat="1" ht="48" customHeight="1" x14ac:dyDescent="0.25">
      <c r="A138" s="157" t="s">
        <v>646</v>
      </c>
      <c r="B138" s="158" t="s">
        <v>1015</v>
      </c>
      <c r="C138" s="235" t="s">
        <v>1119</v>
      </c>
      <c r="D138" s="199"/>
      <c r="E138" s="199">
        <f>Иные!FI235</f>
        <v>76285.626959999994</v>
      </c>
      <c r="F138" s="197">
        <f>Иные!FI235</f>
        <v>76285.626959999994</v>
      </c>
      <c r="G138" s="197"/>
      <c r="H138" s="199">
        <f>Иные!FJ235</f>
        <v>97285.626959999994</v>
      </c>
      <c r="I138" s="160">
        <f t="shared" si="8"/>
        <v>127.52812139960683</v>
      </c>
      <c r="J138" s="202"/>
      <c r="K138" s="193"/>
    </row>
    <row r="139" spans="1:11" s="203" customFormat="1" ht="47.25" x14ac:dyDescent="0.25">
      <c r="A139" s="157" t="s">
        <v>647</v>
      </c>
      <c r="B139" s="158" t="s">
        <v>954</v>
      </c>
      <c r="C139" s="235" t="s">
        <v>766</v>
      </c>
      <c r="D139" s="199">
        <f>Иные!FL235</f>
        <v>34282</v>
      </c>
      <c r="E139" s="199">
        <f>Иные!FM235</f>
        <v>30294.3</v>
      </c>
      <c r="F139" s="197">
        <f>Иные!FM235</f>
        <v>30294.3</v>
      </c>
      <c r="G139" s="197"/>
      <c r="H139" s="199">
        <f>Иные!FN235</f>
        <v>29865.444119999996</v>
      </c>
      <c r="I139" s="160">
        <f t="shared" si="8"/>
        <v>98.584367752349451</v>
      </c>
      <c r="J139" s="202"/>
      <c r="K139" s="193"/>
    </row>
    <row r="140" spans="1:11" s="203" customFormat="1" ht="47.25" x14ac:dyDescent="0.25">
      <c r="A140" s="157" t="s">
        <v>737</v>
      </c>
      <c r="B140" s="158" t="s">
        <v>1059</v>
      </c>
      <c r="C140" s="235" t="s">
        <v>956</v>
      </c>
      <c r="D140" s="199">
        <f>Иные!FP235</f>
        <v>50670</v>
      </c>
      <c r="E140" s="199">
        <f>Иные!FQ235</f>
        <v>76186.604909999995</v>
      </c>
      <c r="F140" s="197">
        <f>Иные!FQ235</f>
        <v>76186.604909999995</v>
      </c>
      <c r="G140" s="197"/>
      <c r="H140" s="199">
        <f>Иные!FR235</f>
        <v>25516.604910000002</v>
      </c>
      <c r="I140" s="160">
        <f t="shared" si="8"/>
        <v>33.492245704009285</v>
      </c>
      <c r="J140" s="202"/>
      <c r="K140" s="193"/>
    </row>
    <row r="141" spans="1:11" s="203" customFormat="1" ht="63" x14ac:dyDescent="0.25">
      <c r="A141" s="157" t="s">
        <v>738</v>
      </c>
      <c r="B141" s="158" t="s">
        <v>767</v>
      </c>
      <c r="C141" s="235" t="s">
        <v>768</v>
      </c>
      <c r="D141" s="199">
        <f>Иные!FT235</f>
        <v>174280.1</v>
      </c>
      <c r="E141" s="199">
        <f>Иные!FU235</f>
        <v>170913.49537999998</v>
      </c>
      <c r="F141" s="197">
        <f>Иные!FU235</f>
        <v>170913.49537999998</v>
      </c>
      <c r="G141" s="197"/>
      <c r="H141" s="199">
        <f>Иные!FV235</f>
        <v>155993.21275000001</v>
      </c>
      <c r="I141" s="160">
        <f t="shared" si="8"/>
        <v>91.27027236975816</v>
      </c>
      <c r="J141" s="202"/>
      <c r="K141" s="193"/>
    </row>
    <row r="142" spans="1:11" s="203" customFormat="1" ht="47.25" x14ac:dyDescent="0.25">
      <c r="A142" s="157" t="s">
        <v>739</v>
      </c>
      <c r="B142" s="158" t="s">
        <v>1033</v>
      </c>
      <c r="C142" s="235" t="s">
        <v>1068</v>
      </c>
      <c r="D142" s="199"/>
      <c r="E142" s="199">
        <f>Иные!FY235</f>
        <v>100000</v>
      </c>
      <c r="F142" s="197">
        <f>Иные!FY235</f>
        <v>100000</v>
      </c>
      <c r="G142" s="197"/>
      <c r="H142" s="199">
        <f>Иные!FZ235</f>
        <v>100000</v>
      </c>
      <c r="I142" s="160">
        <f t="shared" si="8"/>
        <v>100</v>
      </c>
      <c r="J142" s="202"/>
      <c r="K142" s="193"/>
    </row>
    <row r="143" spans="1:11" s="203" customFormat="1" ht="63" x14ac:dyDescent="0.25">
      <c r="A143" s="157" t="s">
        <v>740</v>
      </c>
      <c r="B143" s="158" t="s">
        <v>771</v>
      </c>
      <c r="C143" s="235" t="s">
        <v>772</v>
      </c>
      <c r="D143" s="199">
        <f>Иные!GB235</f>
        <v>46789.4</v>
      </c>
      <c r="E143" s="199">
        <f>Иные!GC235</f>
        <v>15970.674279999999</v>
      </c>
      <c r="F143" s="197">
        <f>Иные!GC235</f>
        <v>15970.674279999999</v>
      </c>
      <c r="G143" s="197"/>
      <c r="H143" s="199">
        <f>Иные!GD235</f>
        <v>12546.631720000001</v>
      </c>
      <c r="I143" s="160">
        <f t="shared" si="8"/>
        <v>78.560438338612229</v>
      </c>
      <c r="J143" s="202"/>
      <c r="K143" s="193"/>
    </row>
    <row r="144" spans="1:11" s="203" customFormat="1" ht="63" x14ac:dyDescent="0.25">
      <c r="A144" s="157" t="s">
        <v>741</v>
      </c>
      <c r="B144" s="158" t="s">
        <v>972</v>
      </c>
      <c r="C144" s="235" t="s">
        <v>973</v>
      </c>
      <c r="D144" s="197">
        <f>Иные!GF235</f>
        <v>64747.165399999983</v>
      </c>
      <c r="E144" s="197">
        <f>Иные!GG235</f>
        <v>62170.281029999998</v>
      </c>
      <c r="F144" s="197">
        <f>Иные!GG235</f>
        <v>62170.281029999998</v>
      </c>
      <c r="G144" s="197"/>
      <c r="H144" s="199">
        <f>Иные!GH235</f>
        <v>61467.218539999994</v>
      </c>
      <c r="I144" s="160">
        <f t="shared" si="8"/>
        <v>98.869134129117512</v>
      </c>
      <c r="J144" s="202"/>
      <c r="K144" s="193"/>
    </row>
    <row r="145" spans="1:11" s="328" customFormat="1" ht="52.5" customHeight="1" x14ac:dyDescent="0.25">
      <c r="A145" s="157" t="s">
        <v>742</v>
      </c>
      <c r="B145" s="158" t="s">
        <v>1196</v>
      </c>
      <c r="C145" s="235" t="s">
        <v>778</v>
      </c>
      <c r="D145" s="199">
        <f>Иные!GJ235</f>
        <v>21295.919999999998</v>
      </c>
      <c r="E145" s="199">
        <f>Иные!GK235</f>
        <v>21295.919999999998</v>
      </c>
      <c r="F145" s="197">
        <f>Иные!GK235</f>
        <v>21295.919999999998</v>
      </c>
      <c r="G145" s="197"/>
      <c r="H145" s="199">
        <f>Иные!GL235</f>
        <v>20702.38</v>
      </c>
      <c r="I145" s="160">
        <f t="shared" si="8"/>
        <v>97.212893361733151</v>
      </c>
      <c r="J145" s="326"/>
      <c r="K145" s="327"/>
    </row>
    <row r="146" spans="1:11" s="328" customFormat="1" ht="69" customHeight="1" x14ac:dyDescent="0.25">
      <c r="A146" s="157" t="s">
        <v>743</v>
      </c>
      <c r="B146" s="158" t="s">
        <v>1208</v>
      </c>
      <c r="C146" s="235" t="s">
        <v>779</v>
      </c>
      <c r="D146" s="199"/>
      <c r="E146" s="199">
        <f>Иные!GO235</f>
        <v>2289.982</v>
      </c>
      <c r="F146" s="197">
        <f>Иные!GO235</f>
        <v>2289.982</v>
      </c>
      <c r="G146" s="197"/>
      <c r="H146" s="199">
        <f>Иные!GP235</f>
        <v>1239.2099999999998</v>
      </c>
      <c r="I146" s="160">
        <f t="shared" si="8"/>
        <v>54.11439915248242</v>
      </c>
      <c r="J146" s="326"/>
      <c r="K146" s="327"/>
    </row>
    <row r="147" spans="1:11" s="328" customFormat="1" ht="47.25" x14ac:dyDescent="0.25">
      <c r="A147" s="157" t="s">
        <v>744</v>
      </c>
      <c r="B147" s="158" t="s">
        <v>983</v>
      </c>
      <c r="C147" s="235" t="s">
        <v>985</v>
      </c>
      <c r="D147" s="199">
        <f>Иные!GR235</f>
        <v>0</v>
      </c>
      <c r="E147" s="199">
        <f>Иные!GS235</f>
        <v>35849.199999999997</v>
      </c>
      <c r="F147" s="197">
        <f>Иные!GS235</f>
        <v>35849.199999999997</v>
      </c>
      <c r="G147" s="197"/>
      <c r="H147" s="199">
        <f>Иные!GT235</f>
        <v>34964.261530000003</v>
      </c>
      <c r="I147" s="160">
        <f t="shared" si="8"/>
        <v>97.531497299800293</v>
      </c>
      <c r="J147" s="326"/>
      <c r="K147" s="327"/>
    </row>
    <row r="148" spans="1:11" s="328" customFormat="1" ht="47.25" x14ac:dyDescent="0.25">
      <c r="A148" s="157" t="s">
        <v>745</v>
      </c>
      <c r="B148" s="158" t="s">
        <v>984</v>
      </c>
      <c r="C148" s="235" t="s">
        <v>987</v>
      </c>
      <c r="D148" s="199">
        <f>Иные!GV235</f>
        <v>0</v>
      </c>
      <c r="E148" s="199">
        <f>Иные!GW235</f>
        <v>3761.3</v>
      </c>
      <c r="F148" s="197">
        <f>Иные!GW235</f>
        <v>3761.3</v>
      </c>
      <c r="G148" s="197"/>
      <c r="H148" s="199">
        <f>Иные!GX235</f>
        <v>3761.2991499999998</v>
      </c>
      <c r="I148" s="160">
        <f t="shared" si="8"/>
        <v>99.999977401430357</v>
      </c>
      <c r="J148" s="326"/>
      <c r="K148" s="327"/>
    </row>
    <row r="149" spans="1:11" s="328" customFormat="1" ht="47.25" x14ac:dyDescent="0.25">
      <c r="A149" s="157" t="s">
        <v>746</v>
      </c>
      <c r="B149" s="158" t="s">
        <v>990</v>
      </c>
      <c r="C149" s="235" t="s">
        <v>989</v>
      </c>
      <c r="D149" s="199">
        <f>Иные!GZ235</f>
        <v>0</v>
      </c>
      <c r="E149" s="199">
        <f>Иные!HA235</f>
        <v>18336.099999999999</v>
      </c>
      <c r="F149" s="197">
        <f>Иные!HA235</f>
        <v>18336.099999999999</v>
      </c>
      <c r="G149" s="197"/>
      <c r="H149" s="199">
        <f>Иные!HB235</f>
        <v>17572.57618</v>
      </c>
      <c r="I149" s="160">
        <f t="shared" si="8"/>
        <v>95.835953010727479</v>
      </c>
      <c r="J149" s="326"/>
      <c r="K149" s="327"/>
    </row>
    <row r="150" spans="1:11" s="328" customFormat="1" ht="47.25" x14ac:dyDescent="0.25">
      <c r="A150" s="157" t="s">
        <v>747</v>
      </c>
      <c r="B150" s="158" t="s">
        <v>991</v>
      </c>
      <c r="C150" s="235" t="s">
        <v>994</v>
      </c>
      <c r="D150" s="199">
        <f>Иные!HD235</f>
        <v>0</v>
      </c>
      <c r="E150" s="199">
        <f>Иные!HE235</f>
        <v>1358.4</v>
      </c>
      <c r="F150" s="197">
        <f>Иные!HE235</f>
        <v>1358.4</v>
      </c>
      <c r="G150" s="197"/>
      <c r="H150" s="199">
        <f>Иные!HF235</f>
        <v>1358.4</v>
      </c>
      <c r="I150" s="160">
        <f t="shared" si="8"/>
        <v>100</v>
      </c>
      <c r="J150" s="326"/>
      <c r="K150" s="327"/>
    </row>
    <row r="151" spans="1:11" s="328" customFormat="1" ht="47.25" x14ac:dyDescent="0.25">
      <c r="A151" s="157" t="s">
        <v>748</v>
      </c>
      <c r="B151" s="158" t="s">
        <v>995</v>
      </c>
      <c r="C151" s="235" t="s">
        <v>996</v>
      </c>
      <c r="D151" s="199">
        <f>Иные!HH235</f>
        <v>0</v>
      </c>
      <c r="E151" s="199">
        <f>Иные!HI235</f>
        <v>9723.6069999999982</v>
      </c>
      <c r="F151" s="197">
        <f>Иные!HI235</f>
        <v>9723.6069999999982</v>
      </c>
      <c r="G151" s="197"/>
      <c r="H151" s="199">
        <f>Иные!HJ235</f>
        <v>9493.5669999999991</v>
      </c>
      <c r="I151" s="160">
        <f t="shared" si="8"/>
        <v>97.634211255144322</v>
      </c>
      <c r="J151" s="326"/>
      <c r="K151" s="327"/>
    </row>
    <row r="152" spans="1:11" s="328" customFormat="1" ht="47.25" x14ac:dyDescent="0.25">
      <c r="A152" s="157" t="s">
        <v>749</v>
      </c>
      <c r="B152" s="158" t="s">
        <v>1000</v>
      </c>
      <c r="C152" s="235" t="s">
        <v>1001</v>
      </c>
      <c r="D152" s="199">
        <f>Иные!HL235</f>
        <v>0</v>
      </c>
      <c r="E152" s="199">
        <f>Иные!HM235</f>
        <v>4031.4359999999997</v>
      </c>
      <c r="F152" s="197">
        <f>Иные!HM235</f>
        <v>4031.4359999999997</v>
      </c>
      <c r="G152" s="197"/>
      <c r="H152" s="199">
        <f>Иные!HN235</f>
        <v>4021.4408000000003</v>
      </c>
      <c r="I152" s="160">
        <f t="shared" si="8"/>
        <v>99.752068493707966</v>
      </c>
      <c r="J152" s="326"/>
      <c r="K152" s="327"/>
    </row>
    <row r="153" spans="1:11" s="328" customFormat="1" ht="31.5" x14ac:dyDescent="0.25">
      <c r="A153" s="157" t="s">
        <v>750</v>
      </c>
      <c r="B153" s="158" t="s">
        <v>1003</v>
      </c>
      <c r="C153" s="235" t="s">
        <v>1004</v>
      </c>
      <c r="D153" s="199">
        <f>Иные!HP235</f>
        <v>0</v>
      </c>
      <c r="E153" s="199">
        <f>Иные!HQ235</f>
        <v>4500</v>
      </c>
      <c r="F153" s="197">
        <f>Иные!HQ235</f>
        <v>4500</v>
      </c>
      <c r="G153" s="197"/>
      <c r="H153" s="199">
        <f>Иные!HR235</f>
        <v>4500</v>
      </c>
      <c r="I153" s="160">
        <f t="shared" si="8"/>
        <v>100</v>
      </c>
      <c r="J153" s="326"/>
      <c r="K153" s="327"/>
    </row>
    <row r="154" spans="1:11" s="328" customFormat="1" ht="47.25" x14ac:dyDescent="0.25">
      <c r="A154" s="157" t="s">
        <v>751</v>
      </c>
      <c r="B154" s="158" t="s">
        <v>1006</v>
      </c>
      <c r="C154" s="235" t="s">
        <v>1007</v>
      </c>
      <c r="D154" s="199">
        <f>Иные!HT235</f>
        <v>0</v>
      </c>
      <c r="E154" s="199">
        <f>Иные!HU235</f>
        <v>3000</v>
      </c>
      <c r="F154" s="197">
        <f>Иные!HU235</f>
        <v>3000</v>
      </c>
      <c r="G154" s="197"/>
      <c r="H154" s="199">
        <f>Иные!HV235</f>
        <v>3000</v>
      </c>
      <c r="I154" s="160">
        <f t="shared" si="8"/>
        <v>100</v>
      </c>
      <c r="J154" s="326"/>
      <c r="K154" s="327"/>
    </row>
    <row r="155" spans="1:11" s="328" customFormat="1" ht="47.25" x14ac:dyDescent="0.25">
      <c r="A155" s="157" t="s">
        <v>752</v>
      </c>
      <c r="B155" s="158" t="s">
        <v>1009</v>
      </c>
      <c r="C155" s="235" t="s">
        <v>1010</v>
      </c>
      <c r="D155" s="199">
        <f>Иные!HX235</f>
        <v>0</v>
      </c>
      <c r="E155" s="199">
        <f>Иные!HY235</f>
        <v>6900</v>
      </c>
      <c r="F155" s="197">
        <f>Иные!HY235</f>
        <v>6900</v>
      </c>
      <c r="G155" s="197"/>
      <c r="H155" s="199">
        <f>Иные!HZ235</f>
        <v>6900</v>
      </c>
      <c r="I155" s="160">
        <f t="shared" si="8"/>
        <v>100</v>
      </c>
      <c r="J155" s="326"/>
      <c r="K155" s="327"/>
    </row>
    <row r="156" spans="1:11" s="328" customFormat="1" ht="47.25" x14ac:dyDescent="0.25">
      <c r="A156" s="157" t="s">
        <v>753</v>
      </c>
      <c r="B156" s="158" t="s">
        <v>1017</v>
      </c>
      <c r="C156" s="235" t="s">
        <v>1018</v>
      </c>
      <c r="D156" s="199">
        <f>Иные!IB235</f>
        <v>0</v>
      </c>
      <c r="E156" s="199">
        <f>Иные!IC235</f>
        <v>320</v>
      </c>
      <c r="F156" s="197">
        <f>Иные!IC235</f>
        <v>320</v>
      </c>
      <c r="G156" s="197"/>
      <c r="H156" s="199">
        <f>Иные!ID235</f>
        <v>0</v>
      </c>
      <c r="I156" s="160">
        <f t="shared" si="8"/>
        <v>0</v>
      </c>
      <c r="J156" s="326"/>
      <c r="K156" s="327"/>
    </row>
    <row r="157" spans="1:11" s="328" customFormat="1" ht="31.5" x14ac:dyDescent="0.25">
      <c r="A157" s="157" t="s">
        <v>764</v>
      </c>
      <c r="B157" s="158" t="s">
        <v>1020</v>
      </c>
      <c r="C157" s="235" t="s">
        <v>1021</v>
      </c>
      <c r="D157" s="199">
        <f>Иные!IF235</f>
        <v>0</v>
      </c>
      <c r="E157" s="199">
        <f>Иные!IG235</f>
        <v>479991.8</v>
      </c>
      <c r="F157" s="197">
        <f>Иные!IG235</f>
        <v>479991.8</v>
      </c>
      <c r="G157" s="197"/>
      <c r="H157" s="199">
        <f>Иные!IH235</f>
        <v>479991.70866</v>
      </c>
      <c r="I157" s="160">
        <f t="shared" si="8"/>
        <v>99.999980970508247</v>
      </c>
      <c r="J157" s="326"/>
      <c r="K157" s="327"/>
    </row>
    <row r="158" spans="1:11" s="328" customFormat="1" ht="47.25" x14ac:dyDescent="0.25">
      <c r="A158" s="157" t="s">
        <v>765</v>
      </c>
      <c r="B158" s="158" t="s">
        <v>1024</v>
      </c>
      <c r="C158" s="235" t="s">
        <v>1023</v>
      </c>
      <c r="D158" s="199">
        <f>Иные!IJ235</f>
        <v>0</v>
      </c>
      <c r="E158" s="199">
        <f>Иные!IK235</f>
        <v>7800</v>
      </c>
      <c r="F158" s="197">
        <f>Иные!IK235</f>
        <v>7800</v>
      </c>
      <c r="G158" s="197"/>
      <c r="H158" s="199">
        <f>Иные!IL235</f>
        <v>7533.9000699999997</v>
      </c>
      <c r="I158" s="160">
        <f t="shared" si="8"/>
        <v>96.588462435897426</v>
      </c>
      <c r="J158" s="326"/>
      <c r="K158" s="327"/>
    </row>
    <row r="159" spans="1:11" s="328" customFormat="1" ht="47.25" x14ac:dyDescent="0.25">
      <c r="A159" s="157" t="s">
        <v>1088</v>
      </c>
      <c r="B159" s="158" t="s">
        <v>1027</v>
      </c>
      <c r="C159" s="235" t="s">
        <v>1026</v>
      </c>
      <c r="D159" s="199">
        <f>Иные!IN235</f>
        <v>0</v>
      </c>
      <c r="E159" s="199">
        <f>Иные!IO235</f>
        <v>220000</v>
      </c>
      <c r="F159" s="197">
        <f>Иные!IO235</f>
        <v>220000</v>
      </c>
      <c r="G159" s="197"/>
      <c r="H159" s="199">
        <f>Иные!IP235</f>
        <v>215627.0036</v>
      </c>
      <c r="I159" s="160">
        <f t="shared" si="8"/>
        <v>98.012274363636365</v>
      </c>
      <c r="J159" s="326"/>
      <c r="K159" s="327"/>
    </row>
    <row r="160" spans="1:11" s="328" customFormat="1" ht="47.25" x14ac:dyDescent="0.25">
      <c r="A160" s="157" t="s">
        <v>1089</v>
      </c>
      <c r="B160" s="158" t="s">
        <v>1028</v>
      </c>
      <c r="C160" s="235" t="s">
        <v>1029</v>
      </c>
      <c r="D160" s="199">
        <f>Иные!IR235</f>
        <v>0</v>
      </c>
      <c r="E160" s="199">
        <f>Иные!IS235</f>
        <v>20000</v>
      </c>
      <c r="F160" s="197">
        <f>Иные!IS235</f>
        <v>20000</v>
      </c>
      <c r="G160" s="197"/>
      <c r="H160" s="199">
        <f>Иные!IT235</f>
        <v>20000</v>
      </c>
      <c r="I160" s="160">
        <f t="shared" si="8"/>
        <v>100</v>
      </c>
      <c r="J160" s="326"/>
      <c r="K160" s="327"/>
    </row>
    <row r="161" spans="1:11" s="328" customFormat="1" ht="47.25" x14ac:dyDescent="0.25">
      <c r="A161" s="157" t="s">
        <v>1090</v>
      </c>
      <c r="B161" s="158" t="s">
        <v>1069</v>
      </c>
      <c r="C161" s="235" t="s">
        <v>1070</v>
      </c>
      <c r="D161" s="199">
        <f>Иные!IV235</f>
        <v>0</v>
      </c>
      <c r="E161" s="199">
        <f>Иные!IW235</f>
        <v>50000</v>
      </c>
      <c r="F161" s="197">
        <f>Иные!IW235</f>
        <v>50000</v>
      </c>
      <c r="G161" s="197"/>
      <c r="H161" s="199">
        <f>Иные!IX235</f>
        <v>50000</v>
      </c>
      <c r="I161" s="160">
        <f t="shared" si="8"/>
        <v>100</v>
      </c>
      <c r="J161" s="326"/>
      <c r="K161" s="327"/>
    </row>
    <row r="162" spans="1:11" s="328" customFormat="1" ht="63" x14ac:dyDescent="0.25">
      <c r="A162" s="157" t="s">
        <v>1091</v>
      </c>
      <c r="B162" s="158" t="s">
        <v>1124</v>
      </c>
      <c r="C162" s="235" t="s">
        <v>1072</v>
      </c>
      <c r="D162" s="199">
        <f>Иные!IZ235</f>
        <v>0</v>
      </c>
      <c r="E162" s="199">
        <f>Иные!JA235</f>
        <v>2393.9</v>
      </c>
      <c r="F162" s="197">
        <f>Иные!JA235</f>
        <v>2393.9</v>
      </c>
      <c r="G162" s="197"/>
      <c r="H162" s="199">
        <f>Иные!JB235</f>
        <v>1906.3969600000003</v>
      </c>
      <c r="I162" s="160">
        <f t="shared" si="8"/>
        <v>79.635613851873515</v>
      </c>
      <c r="J162" s="326"/>
      <c r="K162" s="327"/>
    </row>
    <row r="163" spans="1:11" s="328" customFormat="1" ht="37.5" customHeight="1" x14ac:dyDescent="0.25">
      <c r="A163" s="157" t="s">
        <v>1092</v>
      </c>
      <c r="B163" s="158" t="s">
        <v>1073</v>
      </c>
      <c r="C163" s="235" t="s">
        <v>1074</v>
      </c>
      <c r="D163" s="199">
        <f>Иные!JD235</f>
        <v>0</v>
      </c>
      <c r="E163" s="199">
        <f>Иные!JE235</f>
        <v>90132.1</v>
      </c>
      <c r="F163" s="197">
        <f>Иные!JE235</f>
        <v>90132.1</v>
      </c>
      <c r="G163" s="197"/>
      <c r="H163" s="199">
        <f>Иные!JF235</f>
        <v>90132.1</v>
      </c>
      <c r="I163" s="160">
        <f t="shared" si="8"/>
        <v>100</v>
      </c>
      <c r="J163" s="326"/>
      <c r="K163" s="327"/>
    </row>
    <row r="164" spans="1:11" s="328" customFormat="1" ht="47.25" x14ac:dyDescent="0.25">
      <c r="A164" s="157" t="s">
        <v>1093</v>
      </c>
      <c r="B164" s="158" t="s">
        <v>1077</v>
      </c>
      <c r="C164" s="235" t="s">
        <v>1076</v>
      </c>
      <c r="D164" s="199">
        <f>Иные!JH235</f>
        <v>0</v>
      </c>
      <c r="E164" s="199">
        <f>Иные!JI235</f>
        <v>1255.7929999999999</v>
      </c>
      <c r="F164" s="197">
        <f>Иные!JI235</f>
        <v>1255.7929999999999</v>
      </c>
      <c r="G164" s="197"/>
      <c r="H164" s="199">
        <f>Иные!JJ235</f>
        <v>1255.7929999999999</v>
      </c>
      <c r="I164" s="160">
        <f t="shared" si="8"/>
        <v>100</v>
      </c>
      <c r="J164" s="326"/>
      <c r="K164" s="327"/>
    </row>
    <row r="165" spans="1:11" s="328" customFormat="1" ht="67.5" customHeight="1" x14ac:dyDescent="0.25">
      <c r="A165" s="157" t="s">
        <v>1094</v>
      </c>
      <c r="B165" s="158" t="s">
        <v>1211</v>
      </c>
      <c r="C165" s="235" t="s">
        <v>1079</v>
      </c>
      <c r="D165" s="199">
        <f>Иные!JL235</f>
        <v>0</v>
      </c>
      <c r="E165" s="199">
        <f>Иные!JM235</f>
        <v>20000</v>
      </c>
      <c r="F165" s="197">
        <f>Иные!JM235</f>
        <v>20000</v>
      </c>
      <c r="G165" s="197"/>
      <c r="H165" s="199">
        <f>Иные!JN235</f>
        <v>20000</v>
      </c>
      <c r="I165" s="160">
        <f t="shared" si="8"/>
        <v>100</v>
      </c>
      <c r="J165" s="326"/>
      <c r="K165" s="327"/>
    </row>
    <row r="166" spans="1:11" s="328" customFormat="1" ht="58.5" customHeight="1" x14ac:dyDescent="0.25">
      <c r="A166" s="168" t="s">
        <v>1095</v>
      </c>
      <c r="B166" s="169" t="s">
        <v>1127</v>
      </c>
      <c r="C166" s="189" t="s">
        <v>1128</v>
      </c>
      <c r="D166" s="200"/>
      <c r="E166" s="200">
        <f>Иные!JQ235</f>
        <v>10000</v>
      </c>
      <c r="F166" s="198">
        <f>Иные!JQ235</f>
        <v>10000</v>
      </c>
      <c r="G166" s="198"/>
      <c r="H166" s="200">
        <f>Иные!JR235</f>
        <v>9999</v>
      </c>
      <c r="I166" s="171">
        <f t="shared" si="8"/>
        <v>99.99</v>
      </c>
      <c r="J166" s="326"/>
      <c r="K166" s="327"/>
    </row>
    <row r="167" spans="1:11" s="328" customFormat="1" ht="50.25" x14ac:dyDescent="0.25">
      <c r="A167" s="168" t="s">
        <v>1096</v>
      </c>
      <c r="B167" s="169" t="s">
        <v>1221</v>
      </c>
      <c r="C167" s="189" t="s">
        <v>1080</v>
      </c>
      <c r="D167" s="200">
        <f>Иные!JT235</f>
        <v>0</v>
      </c>
      <c r="E167" s="200">
        <f>Иные!JU235</f>
        <v>14560</v>
      </c>
      <c r="F167" s="198"/>
      <c r="G167" s="198">
        <f>Иные!JU235</f>
        <v>14560</v>
      </c>
      <c r="H167" s="200">
        <f>Иные!JV235</f>
        <v>14560</v>
      </c>
      <c r="I167" s="171">
        <f t="shared" si="8"/>
        <v>100</v>
      </c>
      <c r="J167" s="326"/>
      <c r="K167" s="327"/>
    </row>
    <row r="168" spans="1:11" s="328" customFormat="1" ht="66" x14ac:dyDescent="0.25">
      <c r="A168" s="168" t="s">
        <v>1097</v>
      </c>
      <c r="B168" s="169" t="s">
        <v>1225</v>
      </c>
      <c r="C168" s="189" t="s">
        <v>1082</v>
      </c>
      <c r="D168" s="200">
        <f>Иные!JX235</f>
        <v>0</v>
      </c>
      <c r="E168" s="200">
        <f>Иные!JY235</f>
        <v>8633.7052399999993</v>
      </c>
      <c r="F168" s="198"/>
      <c r="G168" s="198">
        <f>Иные!JY235</f>
        <v>8633.7052399999993</v>
      </c>
      <c r="H168" s="200">
        <f>Иные!JZ235</f>
        <v>8633.7052399999993</v>
      </c>
      <c r="I168" s="171">
        <f t="shared" si="8"/>
        <v>100</v>
      </c>
      <c r="J168" s="326"/>
      <c r="K168" s="327"/>
    </row>
    <row r="169" spans="1:11" s="328" customFormat="1" ht="50.25" x14ac:dyDescent="0.25">
      <c r="A169" s="168" t="s">
        <v>1120</v>
      </c>
      <c r="B169" s="169" t="s">
        <v>1229</v>
      </c>
      <c r="C169" s="189" t="s">
        <v>1084</v>
      </c>
      <c r="D169" s="200">
        <f>Иные!KB235</f>
        <v>0</v>
      </c>
      <c r="E169" s="200">
        <f>Иные!KC235</f>
        <v>8926.2999999999993</v>
      </c>
      <c r="F169" s="198"/>
      <c r="G169" s="198">
        <f>Иные!KC235</f>
        <v>8926.2999999999993</v>
      </c>
      <c r="H169" s="200">
        <f>Иные!KD235</f>
        <v>8926.2999999999993</v>
      </c>
      <c r="I169" s="171">
        <f t="shared" si="8"/>
        <v>100</v>
      </c>
      <c r="J169" s="326"/>
      <c r="K169" s="327"/>
    </row>
    <row r="170" spans="1:11" s="328" customFormat="1" ht="40.5" customHeight="1" x14ac:dyDescent="0.25">
      <c r="A170" s="168" t="s">
        <v>1126</v>
      </c>
      <c r="B170" s="169" t="s">
        <v>1232</v>
      </c>
      <c r="C170" s="189" t="s">
        <v>1086</v>
      </c>
      <c r="D170" s="200">
        <f>Иные!KF235</f>
        <v>0</v>
      </c>
      <c r="E170" s="200">
        <f>Иные!KG235</f>
        <v>207838.144</v>
      </c>
      <c r="F170" s="198"/>
      <c r="G170" s="198">
        <f>Иные!KG235</f>
        <v>207838.144</v>
      </c>
      <c r="H170" s="200">
        <f>Иные!KH235</f>
        <v>207838.144</v>
      </c>
      <c r="I170" s="171">
        <f t="shared" si="8"/>
        <v>100</v>
      </c>
      <c r="J170" s="326"/>
      <c r="K170" s="327"/>
    </row>
    <row r="171" spans="1:11" s="328" customFormat="1" ht="49.5" customHeight="1" x14ac:dyDescent="0.25">
      <c r="A171" s="168" t="s">
        <v>1130</v>
      </c>
      <c r="B171" s="169" t="s">
        <v>1236</v>
      </c>
      <c r="C171" s="189" t="s">
        <v>1135</v>
      </c>
      <c r="D171" s="200"/>
      <c r="E171" s="200">
        <f>Иные!KK235</f>
        <v>24834.400000000001</v>
      </c>
      <c r="F171" s="198"/>
      <c r="G171" s="198">
        <f>Иные!KK235</f>
        <v>24834.400000000001</v>
      </c>
      <c r="H171" s="200">
        <f>Иные!KL235</f>
        <v>24834.400000000001</v>
      </c>
      <c r="I171" s="171">
        <f t="shared" si="8"/>
        <v>100</v>
      </c>
      <c r="J171" s="326"/>
      <c r="K171" s="327"/>
    </row>
    <row r="172" spans="1:11" s="328" customFormat="1" ht="57" customHeight="1" x14ac:dyDescent="0.25">
      <c r="A172" s="168" t="s">
        <v>1131</v>
      </c>
      <c r="B172" s="169" t="s">
        <v>1241</v>
      </c>
      <c r="C172" s="189" t="s">
        <v>1138</v>
      </c>
      <c r="D172" s="200"/>
      <c r="E172" s="200">
        <f>Иные!KO235</f>
        <v>1480</v>
      </c>
      <c r="F172" s="198"/>
      <c r="G172" s="198">
        <f>Иные!KO235</f>
        <v>1480</v>
      </c>
      <c r="H172" s="200">
        <f>Иные!KP235</f>
        <v>1480</v>
      </c>
      <c r="I172" s="171">
        <f t="shared" si="8"/>
        <v>100</v>
      </c>
      <c r="J172" s="326"/>
      <c r="K172" s="327"/>
    </row>
    <row r="173" spans="1:11" s="328" customFormat="1" ht="53.25" customHeight="1" x14ac:dyDescent="0.25">
      <c r="A173" s="168" t="s">
        <v>1132</v>
      </c>
      <c r="B173" s="169" t="s">
        <v>1245</v>
      </c>
      <c r="C173" s="189" t="s">
        <v>1139</v>
      </c>
      <c r="D173" s="200"/>
      <c r="E173" s="200">
        <f>Иные!KS235</f>
        <v>1557</v>
      </c>
      <c r="F173" s="198"/>
      <c r="G173" s="198">
        <f>Иные!KS235</f>
        <v>1557</v>
      </c>
      <c r="H173" s="200">
        <f>Иные!KT235</f>
        <v>1555.6869999999999</v>
      </c>
      <c r="I173" s="171">
        <f t="shared" si="8"/>
        <v>99.915671162491975</v>
      </c>
      <c r="J173" s="326"/>
      <c r="K173" s="327"/>
    </row>
    <row r="174" spans="1:11" s="328" customFormat="1" ht="40.5" customHeight="1" x14ac:dyDescent="0.25">
      <c r="A174" s="168" t="s">
        <v>1133</v>
      </c>
      <c r="B174" s="169" t="s">
        <v>1248</v>
      </c>
      <c r="C174" s="189" t="s">
        <v>1143</v>
      </c>
      <c r="D174" s="200"/>
      <c r="E174" s="200">
        <f>Иные!KW235</f>
        <v>200</v>
      </c>
      <c r="F174" s="198"/>
      <c r="G174" s="198">
        <f>Иные!KW235</f>
        <v>200</v>
      </c>
      <c r="H174" s="200">
        <f>Иные!KX235</f>
        <v>200</v>
      </c>
      <c r="I174" s="171">
        <f t="shared" si="8"/>
        <v>100</v>
      </c>
      <c r="J174" s="326"/>
      <c r="K174" s="327"/>
    </row>
    <row r="175" spans="1:11" s="328" customFormat="1" ht="107.25" customHeight="1" x14ac:dyDescent="0.25">
      <c r="A175" s="168" t="s">
        <v>1134</v>
      </c>
      <c r="B175" s="169" t="s">
        <v>1252</v>
      </c>
      <c r="C175" s="189" t="s">
        <v>1142</v>
      </c>
      <c r="D175" s="200"/>
      <c r="E175" s="200">
        <f>Иные!LA235</f>
        <v>32133.802629999998</v>
      </c>
      <c r="F175" s="198"/>
      <c r="G175" s="198">
        <f>Иные!LA235</f>
        <v>32133.802629999998</v>
      </c>
      <c r="H175" s="200">
        <f>Иные!LB235</f>
        <v>32133.802629999998</v>
      </c>
      <c r="I175" s="171">
        <f t="shared" si="8"/>
        <v>100</v>
      </c>
      <c r="J175" s="326"/>
      <c r="K175" s="327"/>
    </row>
    <row r="176" spans="1:11" s="328" customFormat="1" ht="66" x14ac:dyDescent="0.25">
      <c r="A176" s="168" t="s">
        <v>1145</v>
      </c>
      <c r="B176" s="169" t="s">
        <v>1256</v>
      </c>
      <c r="C176" s="189" t="s">
        <v>1150</v>
      </c>
      <c r="D176" s="200"/>
      <c r="E176" s="200">
        <f>Иные!LE235</f>
        <v>30180.671330000001</v>
      </c>
      <c r="F176" s="198"/>
      <c r="G176" s="198">
        <f>Иные!LE235</f>
        <v>30180.671330000001</v>
      </c>
      <c r="H176" s="200">
        <f>Иные!LF235</f>
        <v>30180.671330000001</v>
      </c>
      <c r="I176" s="171">
        <f t="shared" si="8"/>
        <v>100</v>
      </c>
      <c r="J176" s="326"/>
      <c r="K176" s="327"/>
    </row>
    <row r="177" spans="1:13" s="328" customFormat="1" ht="66" x14ac:dyDescent="0.25">
      <c r="A177" s="168" t="s">
        <v>1146</v>
      </c>
      <c r="B177" s="169" t="s">
        <v>1260</v>
      </c>
      <c r="C177" s="189" t="s">
        <v>1151</v>
      </c>
      <c r="D177" s="200"/>
      <c r="E177" s="200">
        <f>Иные!LI235</f>
        <v>12480.44659</v>
      </c>
      <c r="F177" s="198"/>
      <c r="G177" s="198">
        <f>Иные!LI235</f>
        <v>12480.44659</v>
      </c>
      <c r="H177" s="200">
        <f>Иные!LJ235</f>
        <v>12480.44659</v>
      </c>
      <c r="I177" s="171">
        <f t="shared" si="8"/>
        <v>100</v>
      </c>
      <c r="J177" s="326"/>
      <c r="K177" s="327"/>
    </row>
    <row r="178" spans="1:13" s="328" customFormat="1" ht="66" x14ac:dyDescent="0.25">
      <c r="A178" s="168" t="s">
        <v>1147</v>
      </c>
      <c r="B178" s="169" t="s">
        <v>1264</v>
      </c>
      <c r="C178" s="189" t="s">
        <v>1158</v>
      </c>
      <c r="D178" s="200"/>
      <c r="E178" s="200">
        <f>Иные!LM235</f>
        <v>20000</v>
      </c>
      <c r="F178" s="198"/>
      <c r="G178" s="198">
        <f>Иные!LM235</f>
        <v>20000</v>
      </c>
      <c r="H178" s="200">
        <f>Иные!LN235</f>
        <v>20000</v>
      </c>
      <c r="I178" s="171">
        <f t="shared" si="8"/>
        <v>100</v>
      </c>
      <c r="J178" s="326"/>
      <c r="K178" s="327"/>
    </row>
    <row r="179" spans="1:13" s="328" customFormat="1" ht="57" customHeight="1" x14ac:dyDescent="0.25">
      <c r="A179" s="168" t="s">
        <v>1148</v>
      </c>
      <c r="B179" s="169" t="s">
        <v>1268</v>
      </c>
      <c r="C179" s="189" t="s">
        <v>1160</v>
      </c>
      <c r="D179" s="200"/>
      <c r="E179" s="200">
        <f>Иные!LQ235</f>
        <v>3955</v>
      </c>
      <c r="F179" s="198"/>
      <c r="G179" s="198">
        <f>Иные!LQ235</f>
        <v>3955</v>
      </c>
      <c r="H179" s="200">
        <f>Иные!LR235</f>
        <v>3955</v>
      </c>
      <c r="I179" s="171">
        <f t="shared" si="8"/>
        <v>100</v>
      </c>
      <c r="J179" s="326"/>
      <c r="K179" s="327"/>
    </row>
    <row r="180" spans="1:13" s="328" customFormat="1" ht="91.5" customHeight="1" x14ac:dyDescent="0.25">
      <c r="A180" s="168" t="s">
        <v>1152</v>
      </c>
      <c r="B180" s="169" t="s">
        <v>1272</v>
      </c>
      <c r="C180" s="189" t="s">
        <v>1162</v>
      </c>
      <c r="D180" s="200"/>
      <c r="E180" s="200">
        <f>Иные!LU235</f>
        <v>2377.0711900000001</v>
      </c>
      <c r="F180" s="198"/>
      <c r="G180" s="198">
        <f>Иные!LU235</f>
        <v>2377.0711900000001</v>
      </c>
      <c r="H180" s="200">
        <f>Иные!LV235</f>
        <v>2377.0711900000001</v>
      </c>
      <c r="I180" s="171">
        <f t="shared" si="8"/>
        <v>100</v>
      </c>
      <c r="J180" s="326"/>
      <c r="K180" s="327"/>
    </row>
    <row r="181" spans="1:13" s="328" customFormat="1" ht="57.75" customHeight="1" x14ac:dyDescent="0.25">
      <c r="A181" s="168" t="s">
        <v>1153</v>
      </c>
      <c r="B181" s="169" t="s">
        <v>1276</v>
      </c>
      <c r="C181" s="189" t="s">
        <v>1164</v>
      </c>
      <c r="D181" s="200"/>
      <c r="E181" s="200">
        <f>Иные!LY235</f>
        <v>28285.879999999997</v>
      </c>
      <c r="F181" s="198"/>
      <c r="G181" s="198">
        <f>Иные!LY235</f>
        <v>28285.879999999997</v>
      </c>
      <c r="H181" s="200">
        <f>Иные!LZ235</f>
        <v>28285.879999999997</v>
      </c>
      <c r="I181" s="171">
        <f t="shared" si="8"/>
        <v>100</v>
      </c>
      <c r="J181" s="326"/>
      <c r="K181" s="327"/>
    </row>
    <row r="182" spans="1:13" s="328" customFormat="1" ht="41.25" customHeight="1" x14ac:dyDescent="0.25">
      <c r="A182" s="168" t="s">
        <v>1154</v>
      </c>
      <c r="B182" s="169" t="s">
        <v>1280</v>
      </c>
      <c r="C182" s="189" t="s">
        <v>1166</v>
      </c>
      <c r="D182" s="200"/>
      <c r="E182" s="200">
        <f>Иные!MC235</f>
        <v>179475.46596</v>
      </c>
      <c r="F182" s="198">
        <f>Иные!MC235</f>
        <v>179475.46596</v>
      </c>
      <c r="G182" s="198"/>
      <c r="H182" s="200">
        <f>Иные!MD235</f>
        <v>179475.46596</v>
      </c>
      <c r="I182" s="171">
        <f t="shared" si="8"/>
        <v>100</v>
      </c>
      <c r="J182" s="326"/>
      <c r="K182" s="327"/>
    </row>
    <row r="183" spans="1:13" s="328" customFormat="1" ht="81.75" x14ac:dyDescent="0.25">
      <c r="A183" s="168" t="s">
        <v>1155</v>
      </c>
      <c r="B183" s="169" t="s">
        <v>1284</v>
      </c>
      <c r="C183" s="189" t="s">
        <v>1168</v>
      </c>
      <c r="D183" s="200"/>
      <c r="E183" s="200">
        <f>Иные!MG235</f>
        <v>25258.24121</v>
      </c>
      <c r="F183" s="198"/>
      <c r="G183" s="198">
        <f>Иные!MG235</f>
        <v>25258.24121</v>
      </c>
      <c r="H183" s="200">
        <f>Иные!MH235</f>
        <v>25258.24121</v>
      </c>
      <c r="I183" s="171">
        <f t="shared" si="8"/>
        <v>100</v>
      </c>
      <c r="J183" s="326"/>
      <c r="K183" s="327"/>
    </row>
    <row r="184" spans="1:13" s="328" customFormat="1" ht="90" customHeight="1" x14ac:dyDescent="0.25">
      <c r="A184" s="168" t="s">
        <v>1156</v>
      </c>
      <c r="B184" s="169" t="s">
        <v>1288</v>
      </c>
      <c r="C184" s="189" t="s">
        <v>1170</v>
      </c>
      <c r="D184" s="200"/>
      <c r="E184" s="200">
        <f>Иные!MK235</f>
        <v>11760</v>
      </c>
      <c r="F184" s="198"/>
      <c r="G184" s="198">
        <f>Иные!MK235</f>
        <v>11760</v>
      </c>
      <c r="H184" s="200">
        <f>Иные!ML235</f>
        <v>11760</v>
      </c>
      <c r="I184" s="171">
        <f t="shared" si="8"/>
        <v>100</v>
      </c>
      <c r="J184" s="326"/>
      <c r="K184" s="327"/>
    </row>
    <row r="185" spans="1:13" s="328" customFormat="1" ht="58.5" customHeight="1" x14ac:dyDescent="0.25">
      <c r="A185" s="168" t="s">
        <v>1212</v>
      </c>
      <c r="B185" s="169" t="s">
        <v>1213</v>
      </c>
      <c r="C185" s="189" t="s">
        <v>1214</v>
      </c>
      <c r="D185" s="200"/>
      <c r="E185" s="200">
        <f>Иные!MO235</f>
        <v>452364</v>
      </c>
      <c r="F185" s="198">
        <f>Иные!MO235</f>
        <v>452364</v>
      </c>
      <c r="G185" s="198"/>
      <c r="H185" s="200">
        <f>Иные!MP235</f>
        <v>452364</v>
      </c>
      <c r="I185" s="171">
        <f t="shared" si="8"/>
        <v>100</v>
      </c>
      <c r="J185" s="326"/>
      <c r="K185" s="327"/>
    </row>
    <row r="186" spans="1:13" s="328" customFormat="1" ht="69.75" customHeight="1" x14ac:dyDescent="0.25">
      <c r="A186" s="168" t="s">
        <v>1292</v>
      </c>
      <c r="B186" s="169" t="s">
        <v>1299</v>
      </c>
      <c r="C186" s="189" t="s">
        <v>1297</v>
      </c>
      <c r="D186" s="200"/>
      <c r="E186" s="200">
        <f>Иные!MS235</f>
        <v>5000</v>
      </c>
      <c r="F186" s="198">
        <f>Иные!MS235</f>
        <v>5000</v>
      </c>
      <c r="G186" s="198"/>
      <c r="H186" s="200">
        <f>Иные!MT235</f>
        <v>4999.5810000000001</v>
      </c>
      <c r="I186" s="171">
        <f t="shared" si="8"/>
        <v>99.991619999999998</v>
      </c>
      <c r="J186" s="326"/>
      <c r="K186" s="327"/>
    </row>
    <row r="187" spans="1:13" s="328" customFormat="1" ht="99.75" customHeight="1" x14ac:dyDescent="0.25">
      <c r="A187" s="168" t="s">
        <v>1293</v>
      </c>
      <c r="B187" s="169" t="s">
        <v>1303</v>
      </c>
      <c r="C187" s="189" t="s">
        <v>1304</v>
      </c>
      <c r="D187" s="200"/>
      <c r="E187" s="200">
        <f>Иные!MW235</f>
        <v>60000.000000000007</v>
      </c>
      <c r="F187" s="198"/>
      <c r="G187" s="198">
        <f>Иные!MW235</f>
        <v>60000.000000000007</v>
      </c>
      <c r="H187" s="200">
        <f>Иные!MX235</f>
        <v>60000.000000000007</v>
      </c>
      <c r="I187" s="171">
        <f t="shared" si="8"/>
        <v>100</v>
      </c>
      <c r="J187" s="326"/>
      <c r="K187" s="327"/>
    </row>
    <row r="188" spans="1:13" s="328" customFormat="1" ht="105.75" customHeight="1" x14ac:dyDescent="0.25">
      <c r="A188" s="168" t="s">
        <v>1294</v>
      </c>
      <c r="B188" s="169" t="s">
        <v>1307</v>
      </c>
      <c r="C188" s="189" t="s">
        <v>1306</v>
      </c>
      <c r="D188" s="200"/>
      <c r="E188" s="200">
        <f>Иные!NA235</f>
        <v>60913.599999999991</v>
      </c>
      <c r="F188" s="198"/>
      <c r="G188" s="198">
        <f>Иные!NA235</f>
        <v>60913.599999999991</v>
      </c>
      <c r="H188" s="200">
        <f>Иные!NB235</f>
        <v>60913.599999999991</v>
      </c>
      <c r="I188" s="171">
        <f t="shared" si="8"/>
        <v>100</v>
      </c>
      <c r="J188" s="326"/>
      <c r="K188" s="327"/>
    </row>
    <row r="189" spans="1:13" s="328" customFormat="1" ht="71.25" customHeight="1" x14ac:dyDescent="0.25">
      <c r="A189" s="168" t="s">
        <v>1295</v>
      </c>
      <c r="B189" s="169" t="s">
        <v>1311</v>
      </c>
      <c r="C189" s="189" t="s">
        <v>1316</v>
      </c>
      <c r="D189" s="200"/>
      <c r="E189" s="200">
        <f>Иные!NE235</f>
        <v>135</v>
      </c>
      <c r="F189" s="198"/>
      <c r="G189" s="198">
        <f>Иные!NE235</f>
        <v>135</v>
      </c>
      <c r="H189" s="200">
        <f>Иные!NF235</f>
        <v>135</v>
      </c>
      <c r="I189" s="171">
        <f t="shared" si="8"/>
        <v>100</v>
      </c>
      <c r="J189" s="326"/>
      <c r="K189" s="327"/>
    </row>
    <row r="190" spans="1:13" s="328" customFormat="1" ht="67.5" customHeight="1" x14ac:dyDescent="0.25">
      <c r="A190" s="168" t="s">
        <v>1296</v>
      </c>
      <c r="B190" s="169" t="s">
        <v>1321</v>
      </c>
      <c r="C190" s="189" t="s">
        <v>1319</v>
      </c>
      <c r="D190" s="200"/>
      <c r="E190" s="200">
        <f>Иные!NI235</f>
        <v>250</v>
      </c>
      <c r="F190" s="198"/>
      <c r="G190" s="198">
        <f>Иные!NI235</f>
        <v>250</v>
      </c>
      <c r="H190" s="200">
        <f>Иные!NJ235</f>
        <v>250</v>
      </c>
      <c r="I190" s="171">
        <f t="shared" si="8"/>
        <v>100</v>
      </c>
      <c r="J190" s="326"/>
      <c r="K190" s="327"/>
    </row>
    <row r="191" spans="1:13" s="203" customFormat="1" x14ac:dyDescent="0.25">
      <c r="A191" s="168"/>
      <c r="B191" s="349" t="s">
        <v>72</v>
      </c>
      <c r="C191" s="350"/>
      <c r="D191" s="201">
        <f>D8+D13+D78+D98+0.1</f>
        <v>54088912.134630002</v>
      </c>
      <c r="E191" s="201">
        <f>E8+E13+E78+E98-0.2</f>
        <v>74789629.197579995</v>
      </c>
      <c r="F191" s="201">
        <f>F8+F13+F78+F98</f>
        <v>74083013.392660007</v>
      </c>
      <c r="G191" s="201">
        <f>G8+G13+G78+G98</f>
        <v>706615.80492000002</v>
      </c>
      <c r="H191" s="351">
        <f>H8+H13+H78+H98</f>
        <v>74297694.096280009</v>
      </c>
      <c r="I191" s="351">
        <f t="shared" si="8"/>
        <v>99.342241555977779</v>
      </c>
      <c r="J191" s="177"/>
      <c r="K191" s="193"/>
    </row>
    <row r="192" spans="1:13" ht="10.5" customHeight="1" x14ac:dyDescent="0.25">
      <c r="A192" s="46"/>
      <c r="B192" s="218"/>
      <c r="C192" s="46"/>
      <c r="D192" s="202"/>
      <c r="E192" s="46"/>
      <c r="F192" s="46"/>
      <c r="G192" s="46"/>
      <c r="H192" s="46"/>
      <c r="I192" s="217"/>
      <c r="J192" s="217"/>
      <c r="M192" s="216"/>
    </row>
    <row r="193" spans="1:13" ht="20.25" customHeight="1" x14ac:dyDescent="0.25">
      <c r="A193" s="364" t="s">
        <v>1116</v>
      </c>
      <c r="B193" s="364"/>
      <c r="C193" s="364"/>
      <c r="D193" s="364"/>
      <c r="E193" s="364"/>
      <c r="F193" s="364"/>
      <c r="G193" s="364"/>
      <c r="H193" s="364"/>
      <c r="I193" s="364"/>
      <c r="J193" s="217"/>
      <c r="K193" s="46"/>
      <c r="M193" s="216"/>
    </row>
    <row r="194" spans="1:13" ht="21" customHeight="1" x14ac:dyDescent="0.25">
      <c r="A194" s="364" t="s">
        <v>1175</v>
      </c>
      <c r="B194" s="364"/>
      <c r="C194" s="364"/>
      <c r="D194" s="364"/>
      <c r="E194" s="364"/>
      <c r="F194" s="364"/>
      <c r="G194" s="364"/>
      <c r="H194" s="364"/>
      <c r="I194" s="364"/>
      <c r="J194" s="217"/>
      <c r="K194" s="46"/>
      <c r="M194" s="216"/>
    </row>
    <row r="195" spans="1:13" ht="36.75" customHeight="1" x14ac:dyDescent="0.25">
      <c r="A195" s="352" t="s">
        <v>1200</v>
      </c>
      <c r="B195" s="352"/>
      <c r="C195" s="352"/>
      <c r="D195" s="352"/>
      <c r="E195" s="352"/>
      <c r="F195" s="352"/>
      <c r="G195" s="352"/>
      <c r="H195" s="352"/>
      <c r="I195" s="352"/>
      <c r="J195" s="217"/>
      <c r="K195" s="46"/>
      <c r="M195" s="216"/>
    </row>
    <row r="196" spans="1:13" ht="66" customHeight="1" x14ac:dyDescent="0.25">
      <c r="A196" s="352" t="s">
        <v>1216</v>
      </c>
      <c r="B196" s="352"/>
      <c r="C196" s="352"/>
      <c r="D196" s="352"/>
      <c r="E196" s="352"/>
      <c r="F196" s="352"/>
      <c r="G196" s="352"/>
      <c r="H196" s="352"/>
      <c r="I196" s="352"/>
      <c r="J196" s="217"/>
      <c r="K196" s="46"/>
      <c r="M196" s="216"/>
    </row>
    <row r="197" spans="1:13" ht="53.25" customHeight="1" x14ac:dyDescent="0.25">
      <c r="A197" s="352" t="s">
        <v>1220</v>
      </c>
      <c r="B197" s="352"/>
      <c r="C197" s="352"/>
      <c r="D197" s="352"/>
      <c r="E197" s="352"/>
      <c r="F197" s="352"/>
      <c r="G197" s="352"/>
      <c r="H197" s="352"/>
      <c r="I197" s="352"/>
    </row>
    <row r="198" spans="1:13" ht="54.75" customHeight="1" x14ac:dyDescent="0.25">
      <c r="A198" s="352" t="s">
        <v>1224</v>
      </c>
      <c r="B198" s="352"/>
      <c r="C198" s="352"/>
      <c r="D198" s="352"/>
      <c r="E198" s="352"/>
      <c r="F198" s="352"/>
      <c r="G198" s="352"/>
      <c r="H198" s="352"/>
      <c r="I198" s="352"/>
    </row>
    <row r="199" spans="1:13" ht="51" customHeight="1" x14ac:dyDescent="0.25">
      <c r="A199" s="352" t="s">
        <v>1228</v>
      </c>
      <c r="B199" s="352"/>
      <c r="C199" s="352"/>
      <c r="D199" s="352"/>
      <c r="E199" s="352"/>
      <c r="F199" s="352"/>
      <c r="G199" s="352"/>
      <c r="H199" s="352"/>
      <c r="I199" s="352"/>
    </row>
    <row r="200" spans="1:13" ht="51" customHeight="1" x14ac:dyDescent="0.25">
      <c r="A200" s="352" t="s">
        <v>1233</v>
      </c>
      <c r="B200" s="352"/>
      <c r="C200" s="352"/>
      <c r="D200" s="352"/>
      <c r="E200" s="352"/>
      <c r="F200" s="352"/>
      <c r="G200" s="352"/>
      <c r="H200" s="352"/>
      <c r="I200" s="352"/>
    </row>
    <row r="201" spans="1:13" ht="49.5" customHeight="1" x14ac:dyDescent="0.25">
      <c r="A201" s="352" t="s">
        <v>1237</v>
      </c>
      <c r="B201" s="352"/>
      <c r="C201" s="352"/>
      <c r="D201" s="352"/>
      <c r="E201" s="352"/>
      <c r="F201" s="352"/>
      <c r="G201" s="352"/>
      <c r="H201" s="352"/>
      <c r="I201" s="352"/>
    </row>
    <row r="202" spans="1:13" ht="51.75" customHeight="1" x14ac:dyDescent="0.25">
      <c r="A202" s="352" t="s">
        <v>1240</v>
      </c>
      <c r="B202" s="352"/>
      <c r="C202" s="352"/>
      <c r="D202" s="352"/>
      <c r="E202" s="352"/>
      <c r="F202" s="352"/>
      <c r="G202" s="352"/>
      <c r="H202" s="352"/>
      <c r="I202" s="352"/>
    </row>
    <row r="203" spans="1:13" ht="50.25" customHeight="1" x14ac:dyDescent="0.25">
      <c r="A203" s="352" t="s">
        <v>1244</v>
      </c>
      <c r="B203" s="352"/>
      <c r="C203" s="352"/>
      <c r="D203" s="352"/>
      <c r="E203" s="352"/>
      <c r="F203" s="352"/>
      <c r="G203" s="352"/>
      <c r="H203" s="352"/>
      <c r="I203" s="352"/>
    </row>
    <row r="204" spans="1:13" ht="51.75" customHeight="1" x14ac:dyDescent="0.25">
      <c r="A204" s="352" t="s">
        <v>1249</v>
      </c>
      <c r="B204" s="352"/>
      <c r="C204" s="352"/>
      <c r="D204" s="352"/>
      <c r="E204" s="352"/>
      <c r="F204" s="352"/>
      <c r="G204" s="352"/>
      <c r="H204" s="352"/>
      <c r="I204" s="352"/>
    </row>
    <row r="205" spans="1:13" ht="83.25" customHeight="1" x14ac:dyDescent="0.25">
      <c r="A205" s="352" t="s">
        <v>1253</v>
      </c>
      <c r="B205" s="352"/>
      <c r="C205" s="352"/>
      <c r="D205" s="352"/>
      <c r="E205" s="352"/>
      <c r="F205" s="352"/>
      <c r="G205" s="352"/>
      <c r="H205" s="352"/>
      <c r="I205" s="352"/>
    </row>
    <row r="206" spans="1:13" ht="168.75" customHeight="1" x14ac:dyDescent="0.25">
      <c r="A206" s="352" t="s">
        <v>1257</v>
      </c>
      <c r="B206" s="352"/>
      <c r="C206" s="352"/>
      <c r="D206" s="352"/>
      <c r="E206" s="352"/>
      <c r="F206" s="352"/>
      <c r="G206" s="352"/>
      <c r="H206" s="352"/>
      <c r="I206" s="352"/>
    </row>
    <row r="207" spans="1:13" ht="49.5" customHeight="1" x14ac:dyDescent="0.25">
      <c r="A207" s="352" t="s">
        <v>1261</v>
      </c>
      <c r="B207" s="352"/>
      <c r="C207" s="352"/>
      <c r="D207" s="352"/>
      <c r="E207" s="352"/>
      <c r="F207" s="352"/>
      <c r="G207" s="352"/>
      <c r="H207" s="352"/>
      <c r="I207" s="352"/>
    </row>
    <row r="208" spans="1:13" ht="52.5" customHeight="1" x14ac:dyDescent="0.25">
      <c r="A208" s="352" t="s">
        <v>1265</v>
      </c>
      <c r="B208" s="352"/>
      <c r="C208" s="352"/>
      <c r="D208" s="352"/>
      <c r="E208" s="352"/>
      <c r="F208" s="352"/>
      <c r="G208" s="352"/>
      <c r="H208" s="352"/>
      <c r="I208" s="352"/>
    </row>
    <row r="209" spans="1:9" ht="53.25" customHeight="1" x14ac:dyDescent="0.25">
      <c r="A209" s="352" t="s">
        <v>1269</v>
      </c>
      <c r="B209" s="352"/>
      <c r="C209" s="352"/>
      <c r="D209" s="352"/>
      <c r="E209" s="352"/>
      <c r="F209" s="352"/>
      <c r="G209" s="352"/>
      <c r="H209" s="352"/>
      <c r="I209" s="352"/>
    </row>
    <row r="210" spans="1:9" ht="69.75" customHeight="1" x14ac:dyDescent="0.25">
      <c r="A210" s="352" t="s">
        <v>1273</v>
      </c>
      <c r="B210" s="352"/>
      <c r="C210" s="352"/>
      <c r="D210" s="352"/>
      <c r="E210" s="352"/>
      <c r="F210" s="352"/>
      <c r="G210" s="352"/>
      <c r="H210" s="352"/>
      <c r="I210" s="352"/>
    </row>
    <row r="211" spans="1:9" ht="54.75" customHeight="1" x14ac:dyDescent="0.25">
      <c r="A211" s="352" t="s">
        <v>1277</v>
      </c>
      <c r="B211" s="352"/>
      <c r="C211" s="352"/>
      <c r="D211" s="352"/>
      <c r="E211" s="352"/>
      <c r="F211" s="352"/>
      <c r="G211" s="352"/>
      <c r="H211" s="352"/>
      <c r="I211" s="352"/>
    </row>
    <row r="212" spans="1:9" ht="27" customHeight="1" x14ac:dyDescent="0.25">
      <c r="A212" s="352" t="s">
        <v>1281</v>
      </c>
      <c r="B212" s="352"/>
      <c r="C212" s="352"/>
      <c r="D212" s="352"/>
      <c r="E212" s="352"/>
      <c r="F212" s="352"/>
      <c r="G212" s="352"/>
      <c r="H212" s="352"/>
      <c r="I212" s="352"/>
    </row>
    <row r="213" spans="1:9" ht="67.5" customHeight="1" x14ac:dyDescent="0.25">
      <c r="A213" s="352" t="s">
        <v>1285</v>
      </c>
      <c r="B213" s="352"/>
      <c r="C213" s="352"/>
      <c r="D213" s="352"/>
      <c r="E213" s="352"/>
      <c r="F213" s="352"/>
      <c r="G213" s="352"/>
      <c r="H213" s="352"/>
      <c r="I213" s="352"/>
    </row>
    <row r="214" spans="1:9" ht="60" customHeight="1" x14ac:dyDescent="0.25">
      <c r="A214" s="352" t="s">
        <v>1289</v>
      </c>
      <c r="B214" s="352"/>
      <c r="C214" s="352"/>
      <c r="D214" s="352"/>
      <c r="E214" s="352"/>
      <c r="F214" s="352"/>
      <c r="G214" s="352"/>
      <c r="H214" s="352"/>
      <c r="I214" s="352"/>
    </row>
    <row r="215" spans="1:9" ht="54" customHeight="1" x14ac:dyDescent="0.25">
      <c r="A215" s="352" t="s">
        <v>1298</v>
      </c>
      <c r="B215" s="352"/>
      <c r="C215" s="352"/>
      <c r="D215" s="352"/>
      <c r="E215" s="352"/>
      <c r="F215" s="352"/>
      <c r="G215" s="352"/>
      <c r="H215" s="352"/>
      <c r="I215" s="352"/>
    </row>
    <row r="216" spans="1:9" ht="35.25" customHeight="1" x14ac:dyDescent="0.25">
      <c r="A216" s="352" t="s">
        <v>1310</v>
      </c>
      <c r="B216" s="352"/>
      <c r="C216" s="352"/>
      <c r="D216" s="352"/>
      <c r="E216" s="352"/>
      <c r="F216" s="352"/>
      <c r="G216" s="352"/>
      <c r="H216" s="352"/>
      <c r="I216" s="352"/>
    </row>
    <row r="217" spans="1:9" ht="54" customHeight="1" x14ac:dyDescent="0.25">
      <c r="A217" s="352" t="s">
        <v>1312</v>
      </c>
      <c r="B217" s="352"/>
      <c r="C217" s="352"/>
      <c r="D217" s="352"/>
      <c r="E217" s="352"/>
      <c r="F217" s="352"/>
      <c r="G217" s="352"/>
      <c r="H217" s="352"/>
      <c r="I217" s="352"/>
    </row>
    <row r="218" spans="1:9" ht="58.5" customHeight="1" x14ac:dyDescent="0.25">
      <c r="A218" s="352" t="s">
        <v>1322</v>
      </c>
      <c r="B218" s="352"/>
      <c r="C218" s="352"/>
      <c r="D218" s="352"/>
      <c r="E218" s="352"/>
      <c r="F218" s="352"/>
      <c r="G218" s="352"/>
      <c r="H218" s="352"/>
      <c r="I218" s="352"/>
    </row>
    <row r="219" spans="1:9" x14ac:dyDescent="0.25">
      <c r="A219" s="352"/>
      <c r="B219" s="352"/>
      <c r="C219" s="352"/>
      <c r="D219" s="352"/>
      <c r="E219" s="352"/>
      <c r="F219" s="352"/>
      <c r="G219" s="352"/>
      <c r="H219" s="352"/>
      <c r="I219" s="352"/>
    </row>
    <row r="220" spans="1:9" x14ac:dyDescent="0.25">
      <c r="A220" s="352"/>
      <c r="B220" s="352"/>
      <c r="C220" s="352"/>
      <c r="D220" s="352"/>
      <c r="E220" s="352"/>
      <c r="F220" s="352"/>
      <c r="G220" s="352"/>
      <c r="H220" s="352"/>
      <c r="I220" s="352"/>
    </row>
    <row r="221" spans="1:9" x14ac:dyDescent="0.25">
      <c r="A221" s="352"/>
      <c r="B221" s="352"/>
      <c r="C221" s="352"/>
      <c r="D221" s="352"/>
      <c r="E221" s="352"/>
      <c r="F221" s="352"/>
      <c r="G221" s="352"/>
      <c r="H221" s="352"/>
      <c r="I221" s="352"/>
    </row>
    <row r="222" spans="1:9" x14ac:dyDescent="0.25">
      <c r="A222" s="352"/>
      <c r="B222" s="352"/>
      <c r="C222" s="352"/>
      <c r="D222" s="352"/>
      <c r="E222" s="352"/>
      <c r="F222" s="352"/>
      <c r="G222" s="352"/>
      <c r="H222" s="352"/>
      <c r="I222" s="352"/>
    </row>
    <row r="223" spans="1:9" x14ac:dyDescent="0.25">
      <c r="A223" s="352"/>
      <c r="B223" s="352"/>
      <c r="C223" s="352"/>
      <c r="D223" s="352"/>
      <c r="E223" s="352"/>
      <c r="F223" s="352"/>
      <c r="G223" s="352"/>
      <c r="H223" s="352"/>
      <c r="I223" s="352"/>
    </row>
    <row r="224" spans="1:9" x14ac:dyDescent="0.25">
      <c r="A224" s="352"/>
      <c r="B224" s="352"/>
      <c r="C224" s="352"/>
      <c r="D224" s="352"/>
      <c r="E224" s="352"/>
      <c r="F224" s="352"/>
      <c r="G224" s="352"/>
      <c r="H224" s="352"/>
      <c r="I224" s="352"/>
    </row>
    <row r="225" spans="1:9" x14ac:dyDescent="0.25">
      <c r="A225" s="352"/>
      <c r="B225" s="352"/>
      <c r="C225" s="352"/>
      <c r="D225" s="352"/>
      <c r="E225" s="352"/>
      <c r="F225" s="352"/>
      <c r="G225" s="352"/>
      <c r="H225" s="352"/>
      <c r="I225" s="352"/>
    </row>
    <row r="226" spans="1:9" x14ac:dyDescent="0.25">
      <c r="A226" s="352"/>
      <c r="B226" s="352"/>
      <c r="C226" s="352"/>
      <c r="D226" s="352"/>
      <c r="E226" s="352"/>
      <c r="F226" s="352"/>
      <c r="G226" s="352"/>
      <c r="H226" s="352"/>
      <c r="I226" s="352"/>
    </row>
    <row r="227" spans="1:9" x14ac:dyDescent="0.25">
      <c r="A227" s="352"/>
      <c r="B227" s="352"/>
      <c r="C227" s="352"/>
      <c r="D227" s="352"/>
      <c r="E227" s="352"/>
      <c r="F227" s="352"/>
      <c r="G227" s="352"/>
      <c r="H227" s="352"/>
      <c r="I227" s="352"/>
    </row>
    <row r="228" spans="1:9" x14ac:dyDescent="0.25">
      <c r="A228" s="352"/>
      <c r="B228" s="352"/>
      <c r="C228" s="352"/>
      <c r="D228" s="352"/>
      <c r="E228" s="352"/>
      <c r="F228" s="352"/>
      <c r="G228" s="352"/>
      <c r="H228" s="352"/>
      <c r="I228" s="352"/>
    </row>
  </sheetData>
  <mergeCells count="48">
    <mergeCell ref="J7:Q7"/>
    <mergeCell ref="A193:I193"/>
    <mergeCell ref="A194:I194"/>
    <mergeCell ref="A195:I195"/>
    <mergeCell ref="A197:I197"/>
    <mergeCell ref="A198:I198"/>
    <mergeCell ref="A199:I199"/>
    <mergeCell ref="A200:I200"/>
    <mergeCell ref="A1:I1"/>
    <mergeCell ref="A2:I2"/>
    <mergeCell ref="I4:I6"/>
    <mergeCell ref="E4:G4"/>
    <mergeCell ref="E5:E6"/>
    <mergeCell ref="A4:A6"/>
    <mergeCell ref="B4:B6"/>
    <mergeCell ref="C4:C6"/>
    <mergeCell ref="H4:H6"/>
    <mergeCell ref="F5:G5"/>
    <mergeCell ref="D4:D6"/>
    <mergeCell ref="A196:I196"/>
    <mergeCell ref="A201:I201"/>
    <mergeCell ref="A202:I202"/>
    <mergeCell ref="A203:I203"/>
    <mergeCell ref="A204:I204"/>
    <mergeCell ref="A205:I205"/>
    <mergeCell ref="A206:I206"/>
    <mergeCell ref="A207:I207"/>
    <mergeCell ref="A208:I208"/>
    <mergeCell ref="A209:I209"/>
    <mergeCell ref="A210:I210"/>
    <mergeCell ref="A216:I216"/>
    <mergeCell ref="A217:I217"/>
    <mergeCell ref="A218:I218"/>
    <mergeCell ref="A219:I219"/>
    <mergeCell ref="A211:I211"/>
    <mergeCell ref="A212:I212"/>
    <mergeCell ref="A213:I213"/>
    <mergeCell ref="A214:I214"/>
    <mergeCell ref="A215:I215"/>
    <mergeCell ref="A225:I225"/>
    <mergeCell ref="A226:I226"/>
    <mergeCell ref="A227:I227"/>
    <mergeCell ref="A228:I228"/>
    <mergeCell ref="A220:I220"/>
    <mergeCell ref="A221:I221"/>
    <mergeCell ref="A222:I222"/>
    <mergeCell ref="A223:I223"/>
    <mergeCell ref="A224:I224"/>
  </mergeCells>
  <printOptions horizontalCentered="1"/>
  <pageMargins left="0.31496062992125984" right="0.31496062992125984" top="0.35433070866141736" bottom="0.35433070866141736" header="0" footer="0"/>
  <pageSetup paperSize="9" scale="42" fitToHeight="0" orientation="portrait" r:id="rId1"/>
  <rowBreaks count="3" manualBreakCount="3">
    <brk id="45" max="8" man="1"/>
    <brk id="75" max="8" man="1"/>
    <brk id="9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P429"/>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activeCell="F12" sqref="F12"/>
    </sheetView>
  </sheetViews>
  <sheetFormatPr defaultRowHeight="15.75" x14ac:dyDescent="0.25"/>
  <cols>
    <col min="1" max="1" width="29.125" style="13" customWidth="1"/>
    <col min="2" max="2" width="16.25" style="13" customWidth="1"/>
    <col min="3" max="3" width="12.75" style="2" customWidth="1"/>
    <col min="4" max="4" width="13.25" style="2" customWidth="1"/>
    <col min="5" max="5" width="15.5" style="2" customWidth="1"/>
    <col min="6" max="6" width="13.375" style="2" customWidth="1"/>
    <col min="7" max="7" width="12.375" style="2" customWidth="1"/>
    <col min="8" max="8" width="17.25" style="2" customWidth="1"/>
    <col min="9" max="10" width="13.875" style="2" customWidth="1"/>
    <col min="11" max="11" width="15.75" style="2" customWidth="1"/>
    <col min="12" max="12" width="13.5" style="2" customWidth="1"/>
    <col min="13" max="13" width="12.375" style="2" customWidth="1"/>
    <col min="14" max="14" width="17.375" style="2" customWidth="1"/>
    <col min="15" max="15" width="15.75" style="2" customWidth="1"/>
    <col min="16" max="16" width="14.375" style="2" customWidth="1"/>
    <col min="17" max="17" width="15.75" style="2" customWidth="1"/>
    <col min="18" max="18" width="13.625" style="2" customWidth="1"/>
    <col min="19" max="19" width="12.75" style="2" customWidth="1"/>
    <col min="20" max="20" width="16.625" style="2" customWidth="1"/>
    <col min="21" max="21" width="14.5" style="2" customWidth="1"/>
    <col min="22" max="22" width="13.375" style="2" customWidth="1"/>
    <col min="23" max="23" width="16.25" style="2" customWidth="1"/>
    <col min="24" max="24" width="14" style="2" customWidth="1"/>
    <col min="25" max="25" width="13.125" style="2" customWidth="1"/>
    <col min="26" max="26" width="16.25" style="2" customWidth="1"/>
    <col min="27" max="29" width="14.625" style="2" customWidth="1"/>
    <col min="30" max="30" width="13.625" style="2" customWidth="1"/>
    <col min="31" max="31" width="12.625" style="2" customWidth="1"/>
    <col min="32" max="33" width="12.625" style="4" hidden="1" customWidth="1"/>
    <col min="34" max="34" width="9" style="4"/>
    <col min="35" max="35" width="12.875" style="4" customWidth="1"/>
    <col min="36" max="36" width="14.75" style="4" customWidth="1"/>
    <col min="37" max="37" width="9" style="4"/>
    <col min="38" max="38" width="15.625" style="4" customWidth="1"/>
    <col min="39" max="16384" width="9" style="4"/>
  </cols>
  <sheetData>
    <row r="1" spans="1:42" s="2" customFormat="1" ht="25.5" customHeight="1" x14ac:dyDescent="0.25">
      <c r="A1" s="373" t="s">
        <v>1176</v>
      </c>
      <c r="B1" s="373"/>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139"/>
      <c r="AG1" s="139"/>
    </row>
    <row r="2" spans="1:42" s="2" customFormat="1" ht="16.5" customHeight="1" x14ac:dyDescent="0.25">
      <c r="A2" s="13"/>
      <c r="B2" s="6"/>
      <c r="C2" s="6"/>
      <c r="D2" s="6"/>
      <c r="E2" s="6"/>
      <c r="F2" s="6"/>
      <c r="G2" s="6"/>
      <c r="H2" s="6">
        <f>H9+H401+H403+H407-H408</f>
        <v>0</v>
      </c>
      <c r="I2" s="6">
        <f t="shared" ref="I2:L2" si="0">I9+I401+I403+I407-I408</f>
        <v>0</v>
      </c>
      <c r="J2" s="6">
        <f t="shared" si="0"/>
        <v>0</v>
      </c>
      <c r="K2" s="6">
        <f t="shared" si="0"/>
        <v>0</v>
      </c>
      <c r="L2" s="6">
        <f t="shared" si="0"/>
        <v>0</v>
      </c>
      <c r="M2" s="6"/>
      <c r="N2" s="6"/>
      <c r="O2" s="6"/>
      <c r="P2" s="6"/>
      <c r="Q2" s="6"/>
      <c r="R2" s="6"/>
      <c r="S2" s="6"/>
      <c r="T2" s="6"/>
      <c r="U2" s="6"/>
      <c r="V2" s="6"/>
      <c r="W2" s="6"/>
      <c r="X2" s="6"/>
      <c r="Y2" s="6"/>
      <c r="Z2" s="6"/>
      <c r="AA2" s="6"/>
      <c r="AB2" s="6"/>
      <c r="AC2" s="6"/>
      <c r="AD2" s="374" t="s">
        <v>1</v>
      </c>
      <c r="AE2" s="374"/>
      <c r="AF2" s="28"/>
      <c r="AG2" s="28"/>
    </row>
    <row r="3" spans="1:42" s="2" customFormat="1" ht="15.75" customHeight="1" x14ac:dyDescent="0.25">
      <c r="A3" s="375" t="s">
        <v>74</v>
      </c>
      <c r="B3" s="394" t="s">
        <v>75</v>
      </c>
      <c r="C3" s="394"/>
      <c r="D3" s="394"/>
      <c r="E3" s="394"/>
      <c r="F3" s="394"/>
      <c r="G3" s="394"/>
      <c r="H3" s="394" t="s">
        <v>91</v>
      </c>
      <c r="I3" s="394"/>
      <c r="J3" s="394"/>
      <c r="K3" s="394"/>
      <c r="L3" s="394"/>
      <c r="M3" s="394"/>
      <c r="N3" s="394"/>
      <c r="O3" s="394"/>
      <c r="P3" s="394"/>
      <c r="Q3" s="394"/>
      <c r="R3" s="394"/>
      <c r="S3" s="394"/>
      <c r="T3" s="394"/>
      <c r="U3" s="394"/>
      <c r="V3" s="394"/>
      <c r="W3" s="394"/>
      <c r="X3" s="394"/>
      <c r="Y3" s="394"/>
      <c r="Z3" s="394"/>
      <c r="AA3" s="394"/>
      <c r="AB3" s="394"/>
      <c r="AC3" s="394"/>
      <c r="AD3" s="394"/>
      <c r="AE3" s="394"/>
      <c r="AF3" s="34"/>
      <c r="AG3" s="34"/>
    </row>
    <row r="4" spans="1:42" s="2" customFormat="1" ht="17.25" customHeight="1" x14ac:dyDescent="0.25">
      <c r="A4" s="375"/>
      <c r="B4" s="394"/>
      <c r="C4" s="394"/>
      <c r="D4" s="394"/>
      <c r="E4" s="394"/>
      <c r="F4" s="394"/>
      <c r="G4" s="394"/>
      <c r="H4" s="390" t="s">
        <v>76</v>
      </c>
      <c r="I4" s="390"/>
      <c r="J4" s="390"/>
      <c r="K4" s="390"/>
      <c r="L4" s="390"/>
      <c r="M4" s="390"/>
      <c r="N4" s="383" t="s">
        <v>77</v>
      </c>
      <c r="O4" s="383"/>
      <c r="P4" s="383"/>
      <c r="Q4" s="383"/>
      <c r="R4" s="383"/>
      <c r="S4" s="383"/>
      <c r="T4" s="380" t="s">
        <v>78</v>
      </c>
      <c r="U4" s="380"/>
      <c r="V4" s="380"/>
      <c r="W4" s="380"/>
      <c r="X4" s="380"/>
      <c r="Y4" s="380"/>
      <c r="Z4" s="382" t="s">
        <v>63</v>
      </c>
      <c r="AA4" s="382"/>
      <c r="AB4" s="382"/>
      <c r="AC4" s="382"/>
      <c r="AD4" s="382"/>
      <c r="AE4" s="382"/>
      <c r="AF4" s="35"/>
      <c r="AG4" s="35"/>
    </row>
    <row r="5" spans="1:42" s="2" customFormat="1" ht="4.5" customHeight="1" x14ac:dyDescent="0.25">
      <c r="A5" s="375"/>
      <c r="B5" s="394"/>
      <c r="C5" s="394"/>
      <c r="D5" s="394"/>
      <c r="E5" s="394"/>
      <c r="F5" s="394"/>
      <c r="G5" s="394"/>
      <c r="H5" s="390"/>
      <c r="I5" s="390"/>
      <c r="J5" s="390"/>
      <c r="K5" s="390"/>
      <c r="L5" s="390"/>
      <c r="M5" s="390"/>
      <c r="N5" s="383"/>
      <c r="O5" s="383"/>
      <c r="P5" s="383"/>
      <c r="Q5" s="383"/>
      <c r="R5" s="383"/>
      <c r="S5" s="383"/>
      <c r="T5" s="380"/>
      <c r="U5" s="380"/>
      <c r="V5" s="380"/>
      <c r="W5" s="380"/>
      <c r="X5" s="380"/>
      <c r="Y5" s="380"/>
      <c r="Z5" s="382"/>
      <c r="AA5" s="382"/>
      <c r="AB5" s="382"/>
      <c r="AC5" s="382"/>
      <c r="AD5" s="382"/>
      <c r="AE5" s="382"/>
      <c r="AF5" s="35"/>
      <c r="AG5" s="35"/>
    </row>
    <row r="6" spans="1:42" s="2" customFormat="1" ht="24.75" customHeight="1" x14ac:dyDescent="0.25">
      <c r="A6" s="375"/>
      <c r="B6" s="370" t="s">
        <v>1049</v>
      </c>
      <c r="C6" s="387" t="s">
        <v>653</v>
      </c>
      <c r="D6" s="389"/>
      <c r="E6" s="388"/>
      <c r="F6" s="370" t="s">
        <v>79</v>
      </c>
      <c r="G6" s="370" t="s">
        <v>6</v>
      </c>
      <c r="H6" s="398" t="s">
        <v>1049</v>
      </c>
      <c r="I6" s="395" t="s">
        <v>653</v>
      </c>
      <c r="J6" s="396"/>
      <c r="K6" s="397"/>
      <c r="L6" s="400" t="s">
        <v>79</v>
      </c>
      <c r="M6" s="390" t="s">
        <v>6</v>
      </c>
      <c r="N6" s="384" t="s">
        <v>1049</v>
      </c>
      <c r="O6" s="383" t="s">
        <v>653</v>
      </c>
      <c r="P6" s="383"/>
      <c r="Q6" s="383"/>
      <c r="R6" s="383" t="s">
        <v>79</v>
      </c>
      <c r="S6" s="383" t="s">
        <v>6</v>
      </c>
      <c r="T6" s="391" t="s">
        <v>1049</v>
      </c>
      <c r="U6" s="376" t="s">
        <v>653</v>
      </c>
      <c r="V6" s="377"/>
      <c r="W6" s="378"/>
      <c r="X6" s="391" t="s">
        <v>79</v>
      </c>
      <c r="Y6" s="391" t="s">
        <v>6</v>
      </c>
      <c r="Z6" s="368" t="s">
        <v>1049</v>
      </c>
      <c r="AA6" s="365" t="s">
        <v>653</v>
      </c>
      <c r="AB6" s="366"/>
      <c r="AC6" s="367"/>
      <c r="AD6" s="368" t="s">
        <v>79</v>
      </c>
      <c r="AE6" s="368" t="s">
        <v>6</v>
      </c>
      <c r="AF6" s="35"/>
      <c r="AG6" s="35"/>
    </row>
    <row r="7" spans="1:42" s="2" customFormat="1" ht="19.5" customHeight="1" x14ac:dyDescent="0.25">
      <c r="A7" s="375"/>
      <c r="B7" s="371"/>
      <c r="C7" s="370" t="s">
        <v>654</v>
      </c>
      <c r="D7" s="387" t="s">
        <v>733</v>
      </c>
      <c r="E7" s="388"/>
      <c r="F7" s="371"/>
      <c r="G7" s="371"/>
      <c r="H7" s="403"/>
      <c r="I7" s="398" t="s">
        <v>654</v>
      </c>
      <c r="J7" s="395" t="s">
        <v>733</v>
      </c>
      <c r="K7" s="397"/>
      <c r="L7" s="401"/>
      <c r="M7" s="390"/>
      <c r="N7" s="385"/>
      <c r="O7" s="383" t="s">
        <v>654</v>
      </c>
      <c r="P7" s="383" t="s">
        <v>733</v>
      </c>
      <c r="Q7" s="383"/>
      <c r="R7" s="383"/>
      <c r="S7" s="383"/>
      <c r="T7" s="392"/>
      <c r="U7" s="380" t="s">
        <v>654</v>
      </c>
      <c r="V7" s="376" t="s">
        <v>733</v>
      </c>
      <c r="W7" s="378"/>
      <c r="X7" s="392"/>
      <c r="Y7" s="392"/>
      <c r="Z7" s="379"/>
      <c r="AA7" s="368" t="s">
        <v>654</v>
      </c>
      <c r="AB7" s="365" t="s">
        <v>733</v>
      </c>
      <c r="AC7" s="367"/>
      <c r="AD7" s="379"/>
      <c r="AE7" s="379"/>
      <c r="AF7" s="35"/>
      <c r="AG7" s="35"/>
    </row>
    <row r="8" spans="1:42" s="2" customFormat="1" ht="64.5" customHeight="1" x14ac:dyDescent="0.25">
      <c r="A8" s="375"/>
      <c r="B8" s="372"/>
      <c r="C8" s="372"/>
      <c r="D8" s="337" t="s">
        <v>1048</v>
      </c>
      <c r="E8" s="337" t="s">
        <v>734</v>
      </c>
      <c r="F8" s="372"/>
      <c r="G8" s="372"/>
      <c r="H8" s="399"/>
      <c r="I8" s="399"/>
      <c r="J8" s="141" t="s">
        <v>777</v>
      </c>
      <c r="K8" s="141" t="s">
        <v>734</v>
      </c>
      <c r="L8" s="402"/>
      <c r="M8" s="390"/>
      <c r="N8" s="386"/>
      <c r="O8" s="383"/>
      <c r="P8" s="152" t="s">
        <v>777</v>
      </c>
      <c r="Q8" s="152" t="s">
        <v>734</v>
      </c>
      <c r="R8" s="383"/>
      <c r="S8" s="383"/>
      <c r="T8" s="393"/>
      <c r="U8" s="380"/>
      <c r="V8" s="207" t="s">
        <v>777</v>
      </c>
      <c r="W8" s="207" t="s">
        <v>734</v>
      </c>
      <c r="X8" s="393"/>
      <c r="Y8" s="393"/>
      <c r="Z8" s="369"/>
      <c r="AA8" s="369"/>
      <c r="AB8" s="335" t="s">
        <v>777</v>
      </c>
      <c r="AC8" s="335" t="s">
        <v>734</v>
      </c>
      <c r="AD8" s="369"/>
      <c r="AE8" s="369"/>
      <c r="AF8" s="35"/>
      <c r="AG8" s="35"/>
    </row>
    <row r="9" spans="1:42" ht="37.5" customHeight="1" x14ac:dyDescent="0.25">
      <c r="A9" s="127" t="s">
        <v>129</v>
      </c>
      <c r="B9" s="183">
        <f t="shared" ref="B9:B72" si="1">H9+N9+T9+Z9</f>
        <v>33921737.992559992</v>
      </c>
      <c r="C9" s="183">
        <f t="shared" ref="C9:C72" si="2">I9+O9+U9+AA9</f>
        <v>40805781.861899994</v>
      </c>
      <c r="D9" s="183">
        <f t="shared" ref="D9:D72" si="3">J9+P9+V9+AB9</f>
        <v>40218056.723030001</v>
      </c>
      <c r="E9" s="183">
        <f t="shared" ref="E9:E72" si="4">K9+Q9+W9+AC9</f>
        <v>587725.13887000002</v>
      </c>
      <c r="F9" s="183">
        <f t="shared" ref="F9:F72" si="5">L9+R9+X9+AD9</f>
        <v>40629556.834830001</v>
      </c>
      <c r="G9" s="183">
        <f t="shared" ref="G9:G28" si="6">F9/C9*100</f>
        <v>99.568137114327584</v>
      </c>
      <c r="H9" s="181">
        <f t="shared" ref="H9:L10" si="7">H12+H16+H25+H39+H54+H59+H77+H83+H100+H105+H117+H126+H140+H153+H164+H177+H190+H204+H208+H220+H229+H236+H249+H262+H276+H284+H294+H305+H315+H324+H333+H343+H354+H363+H372+H385+H394</f>
        <v>4752054.5</v>
      </c>
      <c r="I9" s="181">
        <f t="shared" si="7"/>
        <v>5552130.0999999978</v>
      </c>
      <c r="J9" s="181">
        <f t="shared" si="7"/>
        <v>5552130.0999999978</v>
      </c>
      <c r="K9" s="181">
        <f t="shared" si="7"/>
        <v>0</v>
      </c>
      <c r="L9" s="181">
        <f t="shared" si="7"/>
        <v>5552130.0999999978</v>
      </c>
      <c r="M9" s="182">
        <f t="shared" ref="M9:M14" si="8">L9/I9*100</f>
        <v>100</v>
      </c>
      <c r="N9" s="181">
        <f t="shared" ref="N9:R10" si="9">N12+N16+N25+N39+N54+N59+N77+N83+N100+N105+N117+N126+N140+N153+N164+N177+N190+N204+N208+N220+N229+N236+N249+N262+N276+N284+N294+N305+N315+N324+N333+N343+N354+N363+N372+N385+N394</f>
        <v>7665676.4308599997</v>
      </c>
      <c r="O9" s="181">
        <f t="shared" si="9"/>
        <v>9540778.4859200027</v>
      </c>
      <c r="P9" s="181">
        <f>P12+P16+P25+P39+P54+P59+P77+P83+P100+P105+P117+P126+P140+P153+P164+P177+P190+P204+P208+P220+P229+P236+P249+P262+P276+P284+P294+P305+P315+P324+P333+P343+P354+P363+P372+P385+P394</f>
        <v>9540778.4859200027</v>
      </c>
      <c r="Q9" s="181">
        <f t="shared" si="9"/>
        <v>0</v>
      </c>
      <c r="R9" s="181">
        <f t="shared" si="9"/>
        <v>9465431.4714799989</v>
      </c>
      <c r="S9" s="182">
        <f t="shared" ref="S9:S28" si="10">R9/O9*100</f>
        <v>99.210263454379543</v>
      </c>
      <c r="T9" s="181">
        <f t="shared" ref="T9:X10" si="11">T12+T16+T25+T39+T54+T59+T77+T83+T100+T105+T117+T126+T140+T153+T164+T177+T190+T204+T208+T220+T229+T236+T249+T262+T276+T284+T294+T305+T315+T324+T333+T343+T354+T363+T372+T385+T394</f>
        <v>20323082.59999999</v>
      </c>
      <c r="U9" s="181">
        <f t="shared" si="11"/>
        <v>20216630.628509995</v>
      </c>
      <c r="V9" s="181">
        <f t="shared" si="11"/>
        <v>20216630.628509995</v>
      </c>
      <c r="W9" s="181">
        <f t="shared" si="11"/>
        <v>0</v>
      </c>
      <c r="X9" s="181">
        <f t="shared" si="11"/>
        <v>20134485.598200001</v>
      </c>
      <c r="Y9" s="182">
        <f t="shared" ref="Y9:Y28" si="12">X9/U9*100</f>
        <v>99.59367596005761</v>
      </c>
      <c r="Z9" s="181">
        <f t="shared" ref="Z9:AD10" si="13">Z12+Z16+Z25+Z39+Z54+Z59+Z77+Z83+Z100+Z105+Z117+Z126+Z140+Z153+Z164+Z177+Z190+Z204+Z208+Z220+Z229+Z236+Z249+Z262+Z276+Z284+Z294+Z305+Z315+Z324+Z333+Z343+Z354+Z363+Z372+Z385+Z394</f>
        <v>1180924.4617000003</v>
      </c>
      <c r="AA9" s="181">
        <f>AA12+AA16+AA25+AA39+AA54+AA59+AA77+AA83+AA100+AA105+AA117+AA126+AA140+AA153+AA164+AA177+AA190+AA204+AA208+AA220+AA229+AA236+AA249+AA262+AA276+AA284+AA294+AA305+AA315+AA324+AA333+AA343+AA354+AA363+AA372+AA385+AA394</f>
        <v>5496242.6474699993</v>
      </c>
      <c r="AB9" s="181">
        <f>AB12+AB16+AB25+AB39+AB54+AB59+AB77+AB83+AB100+AB105+AB117+AB126+AB140+AB153+AB164+AB177+AB190+AB204+AB208+AB220+AB229+AB236+AB249+AB262+AB276+AB284+AB294+AB305+AB315+AB324+AB333+AB343+AB354+AB363+AB372+AB385+AB394</f>
        <v>4908517.5086000003</v>
      </c>
      <c r="AC9" s="181">
        <f t="shared" si="13"/>
        <v>587725.13887000002</v>
      </c>
      <c r="AD9" s="181">
        <f t="shared" si="13"/>
        <v>5477509.6651499998</v>
      </c>
      <c r="AE9" s="182">
        <f t="shared" ref="AE9:AE14" si="14">AD9/AA9*100</f>
        <v>99.659167480012499</v>
      </c>
      <c r="AF9" s="39"/>
      <c r="AG9" s="39"/>
      <c r="AH9" s="18"/>
      <c r="AI9" s="40"/>
      <c r="AJ9" s="40"/>
      <c r="AK9" s="40"/>
      <c r="AL9" s="40"/>
      <c r="AM9" s="40"/>
      <c r="AN9" s="40"/>
      <c r="AO9" s="40"/>
      <c r="AP9" s="40"/>
    </row>
    <row r="10" spans="1:42" ht="30.75" customHeight="1" x14ac:dyDescent="0.25">
      <c r="A10" s="127" t="s">
        <v>128</v>
      </c>
      <c r="B10" s="183">
        <f t="shared" si="1"/>
        <v>29934620.395830005</v>
      </c>
      <c r="C10" s="183">
        <f t="shared" si="2"/>
        <v>33935368.947399996</v>
      </c>
      <c r="D10" s="183">
        <f t="shared" si="3"/>
        <v>33516336.778759997</v>
      </c>
      <c r="E10" s="183">
        <f t="shared" si="4"/>
        <v>419032.16863999993</v>
      </c>
      <c r="F10" s="183">
        <f t="shared" si="5"/>
        <v>33776717.609020002</v>
      </c>
      <c r="G10" s="183">
        <f t="shared" si="6"/>
        <v>99.532489720014823</v>
      </c>
      <c r="H10" s="181">
        <f t="shared" si="7"/>
        <v>4752054.5</v>
      </c>
      <c r="I10" s="181">
        <f t="shared" si="7"/>
        <v>5537130.0999999978</v>
      </c>
      <c r="J10" s="181">
        <f t="shared" si="7"/>
        <v>5537130.0999999978</v>
      </c>
      <c r="K10" s="181">
        <f t="shared" si="7"/>
        <v>0</v>
      </c>
      <c r="L10" s="181">
        <f t="shared" si="7"/>
        <v>5537130.0999999978</v>
      </c>
      <c r="M10" s="182">
        <f t="shared" si="8"/>
        <v>100</v>
      </c>
      <c r="N10" s="181">
        <f t="shared" si="9"/>
        <v>4063116.7341300002</v>
      </c>
      <c r="O10" s="181">
        <f t="shared" si="9"/>
        <v>5111235.33402</v>
      </c>
      <c r="P10" s="181">
        <f t="shared" si="9"/>
        <v>5111235.33402</v>
      </c>
      <c r="Q10" s="181">
        <f t="shared" si="9"/>
        <v>0</v>
      </c>
      <c r="R10" s="181">
        <f t="shared" si="9"/>
        <v>5041936.3098600013</v>
      </c>
      <c r="S10" s="182">
        <f t="shared" si="10"/>
        <v>98.644182479747116</v>
      </c>
      <c r="T10" s="181">
        <f t="shared" si="11"/>
        <v>20243304.800000004</v>
      </c>
      <c r="U10" s="181">
        <f t="shared" si="11"/>
        <v>20136316.928509999</v>
      </c>
      <c r="V10" s="181">
        <f t="shared" si="11"/>
        <v>20136316.928509999</v>
      </c>
      <c r="W10" s="181">
        <f t="shared" si="11"/>
        <v>0</v>
      </c>
      <c r="X10" s="181">
        <f t="shared" si="11"/>
        <v>20054500.207820002</v>
      </c>
      <c r="Y10" s="182">
        <f t="shared" si="12"/>
        <v>99.593685771929046</v>
      </c>
      <c r="Z10" s="181">
        <f t="shared" si="13"/>
        <v>876144.36170000024</v>
      </c>
      <c r="AA10" s="181">
        <f>AA13+AA17+AA26+AA40+AA55+AA60+AA78+AA84+AA101+AA106+AA118+AA127+AA141+AA154+AA165+AA178+AA191+AA205+AA209+AA221+AA230+AA237+AA250+AA263+AA277+AA285+AA295+AA306+AA316+AA325+AA334+AA344+AA355+AA364+AA373+AA386+AA395</f>
        <v>3150686.5848699999</v>
      </c>
      <c r="AB10" s="181">
        <f>AB13+AB17+AB26+AB40+AB55+AB60+AB78+AB84+AB101+AB106+AB118+AB127+AB141+AB154+AB165+AB178+AB191+AB205+AB209+AB221+AB230+AB237+AB250+AB263+AB277+AB285+AB295+AB306+AB316+AB325+AB334+AB344+AB355+AB364+AB373+AB386+AB395</f>
        <v>2731654.4162300006</v>
      </c>
      <c r="AC10" s="181">
        <f>AC13+AC17+AC26+AC40+AC55+AC60+AC78+AC84+AC101+AC106+AC118+AC127+AC141+AC154+AC165+AC178+AC191+AC205+AC209+AC221+AC230+AC237+AC250+AC263+AC277+AC285+AC295+AC306+AC316+AC325+AC334+AC344+AC355+AC364+AC373+AC386+AC395</f>
        <v>419032.16863999993</v>
      </c>
      <c r="AD10" s="181">
        <f t="shared" si="13"/>
        <v>3143150.9913399997</v>
      </c>
      <c r="AE10" s="182">
        <f t="shared" si="14"/>
        <v>99.760826939557006</v>
      </c>
      <c r="AF10" s="39"/>
      <c r="AG10" s="39"/>
      <c r="AI10" s="40"/>
      <c r="AJ10" s="41"/>
    </row>
    <row r="11" spans="1:42" ht="18" customHeight="1" x14ac:dyDescent="0.25">
      <c r="A11" s="127" t="s">
        <v>84</v>
      </c>
      <c r="B11" s="183">
        <f t="shared" si="1"/>
        <v>3987117.5967299999</v>
      </c>
      <c r="C11" s="183">
        <f t="shared" si="2"/>
        <v>6870412.9145</v>
      </c>
      <c r="D11" s="183">
        <f t="shared" si="3"/>
        <v>6701719.9442699999</v>
      </c>
      <c r="E11" s="183">
        <f t="shared" si="4"/>
        <v>168692.97023000001</v>
      </c>
      <c r="F11" s="183">
        <f t="shared" si="5"/>
        <v>6852839.2258099997</v>
      </c>
      <c r="G11" s="183">
        <f t="shared" si="6"/>
        <v>99.744212045059015</v>
      </c>
      <c r="H11" s="183"/>
      <c r="I11" s="182">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15000</v>
      </c>
      <c r="J11" s="182">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15000</v>
      </c>
      <c r="K11" s="182">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182">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15000</v>
      </c>
      <c r="M11" s="182">
        <f t="shared" si="8"/>
        <v>100</v>
      </c>
      <c r="N11" s="182">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3602559.69673</v>
      </c>
      <c r="O11" s="182">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4429543.1518999999</v>
      </c>
      <c r="P11" s="182">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4429543.1518999999</v>
      </c>
      <c r="Q11" s="182">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182">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4423495.1616200004</v>
      </c>
      <c r="S11" s="182">
        <f t="shared" si="10"/>
        <v>99.863462436811218</v>
      </c>
      <c r="T11" s="182">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79777.799999999988</v>
      </c>
      <c r="U11" s="182">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80313.7</v>
      </c>
      <c r="V11" s="182">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80313.7</v>
      </c>
      <c r="W11" s="182">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182">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79985.390379999997</v>
      </c>
      <c r="Y11" s="182">
        <f t="shared" si="12"/>
        <v>99.591215919575362</v>
      </c>
      <c r="Z11" s="182">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304780.09999999998</v>
      </c>
      <c r="AA11" s="182">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2345556.0625999998</v>
      </c>
      <c r="AB11" s="182">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2176863.0923699997</v>
      </c>
      <c r="AC11" s="182">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168692.97023000001</v>
      </c>
      <c r="AD11" s="182">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2334358.6738099996</v>
      </c>
      <c r="AE11" s="182">
        <f t="shared" si="14"/>
        <v>99.522612613335355</v>
      </c>
      <c r="AF11" s="39"/>
      <c r="AG11" s="39"/>
      <c r="AI11" s="40"/>
      <c r="AJ11" s="41"/>
    </row>
    <row r="12" spans="1:42" s="19" customFormat="1" ht="31.5" x14ac:dyDescent="0.25">
      <c r="A12" s="7" t="s">
        <v>118</v>
      </c>
      <c r="B12" s="72">
        <f t="shared" si="1"/>
        <v>559029.82351000002</v>
      </c>
      <c r="C12" s="72">
        <f t="shared" si="2"/>
        <v>753740.12724999979</v>
      </c>
      <c r="D12" s="72">
        <f t="shared" si="3"/>
        <v>633675.32724999986</v>
      </c>
      <c r="E12" s="72">
        <f t="shared" si="4"/>
        <v>120064.79999999999</v>
      </c>
      <c r="F12" s="72">
        <f t="shared" si="5"/>
        <v>743724.7623099999</v>
      </c>
      <c r="G12" s="72">
        <f t="shared" si="6"/>
        <v>98.6712442952267</v>
      </c>
      <c r="H12" s="72">
        <f>H13+H14+H15</f>
        <v>133188.79999999999</v>
      </c>
      <c r="I12" s="72">
        <f>I13+I14+I15</f>
        <v>168788.8</v>
      </c>
      <c r="J12" s="72">
        <f>J13+J14+J15</f>
        <v>168788.8</v>
      </c>
      <c r="K12" s="72">
        <f>K13+K14+K15</f>
        <v>0</v>
      </c>
      <c r="L12" s="72">
        <f>L13+L14+L15</f>
        <v>168788.8</v>
      </c>
      <c r="M12" s="73">
        <f t="shared" si="8"/>
        <v>100</v>
      </c>
      <c r="N12" s="72">
        <f>N13+N14+N15</f>
        <v>105373.85871</v>
      </c>
      <c r="O12" s="72">
        <f>O13+O14+O15</f>
        <v>131982.57266999999</v>
      </c>
      <c r="P12" s="72">
        <f>P13+P14+P15</f>
        <v>131982.57266999999</v>
      </c>
      <c r="Q12" s="72">
        <f>Q13+Q14+Q15</f>
        <v>0</v>
      </c>
      <c r="R12" s="72">
        <f>R13+R14+R15</f>
        <v>123467.32927999999</v>
      </c>
      <c r="S12" s="72">
        <f t="shared" si="10"/>
        <v>93.548206238341081</v>
      </c>
      <c r="T12" s="72">
        <f>T13+T14+T15</f>
        <v>283354.40000000002</v>
      </c>
      <c r="U12" s="72">
        <f>U13+U14+U15</f>
        <v>278019.56825999991</v>
      </c>
      <c r="V12" s="72">
        <f>V13+V14+V15</f>
        <v>278019.56825999991</v>
      </c>
      <c r="W12" s="72">
        <f>W13+W14+W15</f>
        <v>0</v>
      </c>
      <c r="X12" s="72">
        <f>X13+X14+X15</f>
        <v>277347.19307999994</v>
      </c>
      <c r="Y12" s="72">
        <f t="shared" si="12"/>
        <v>99.758155447759279</v>
      </c>
      <c r="Z12" s="72">
        <f>Z13+Z14+Z15</f>
        <v>37112.764799999997</v>
      </c>
      <c r="AA12" s="72">
        <f>AA13+AA14+AA15</f>
        <v>174949.18632000001</v>
      </c>
      <c r="AB12" s="72">
        <f>AB13+AB14+AB15</f>
        <v>54884.386319999998</v>
      </c>
      <c r="AC12" s="72">
        <f>AC13+AC14+AC15</f>
        <v>120064.79999999999</v>
      </c>
      <c r="AD12" s="72">
        <f>AD13+AD14+AD15</f>
        <v>174121.43995</v>
      </c>
      <c r="AE12" s="72">
        <f t="shared" si="14"/>
        <v>99.526864692879471</v>
      </c>
      <c r="AF12" s="39"/>
      <c r="AG12" s="38"/>
      <c r="AI12" s="20"/>
      <c r="AJ12" s="20"/>
      <c r="AK12" s="20"/>
    </row>
    <row r="13" spans="1:42" ht="31.5" x14ac:dyDescent="0.25">
      <c r="A13" s="128" t="s">
        <v>117</v>
      </c>
      <c r="B13" s="75">
        <f t="shared" si="1"/>
        <v>501108.02351000003</v>
      </c>
      <c r="C13" s="75">
        <f t="shared" si="2"/>
        <v>678352.2546499999</v>
      </c>
      <c r="D13" s="75">
        <f t="shared" si="3"/>
        <v>565787.45464999997</v>
      </c>
      <c r="E13" s="75">
        <f t="shared" si="4"/>
        <v>112564.79999999999</v>
      </c>
      <c r="F13" s="75">
        <f t="shared" si="5"/>
        <v>668336.88971000002</v>
      </c>
      <c r="G13" s="75">
        <f t="shared" si="6"/>
        <v>98.523574607241869</v>
      </c>
      <c r="H13" s="74">
        <f>Дотации!B14</f>
        <v>133188.79999999999</v>
      </c>
      <c r="I13" s="74">
        <f>Дотации!C14</f>
        <v>163788.79999999999</v>
      </c>
      <c r="J13" s="74">
        <f>Дотации!D14</f>
        <v>163788.79999999999</v>
      </c>
      <c r="K13" s="74">
        <f>Дотации!E13</f>
        <v>0</v>
      </c>
      <c r="L13" s="74">
        <f>Дотации!F14</f>
        <v>163788.79999999999</v>
      </c>
      <c r="M13" s="74">
        <f t="shared" si="8"/>
        <v>100</v>
      </c>
      <c r="N13" s="75">
        <f>Субсидии!B14</f>
        <v>54033.85871</v>
      </c>
      <c r="O13" s="75">
        <f>Субсидии!C14</f>
        <v>76437.60007</v>
      </c>
      <c r="P13" s="75">
        <f>Субсидии!D14</f>
        <v>76437.60007</v>
      </c>
      <c r="Q13" s="75">
        <f>Субсидии!E14</f>
        <v>0</v>
      </c>
      <c r="R13" s="75">
        <f>Субсидии!F14</f>
        <v>67922.356679999997</v>
      </c>
      <c r="S13" s="75">
        <f t="shared" si="10"/>
        <v>88.859876052882456</v>
      </c>
      <c r="T13" s="75">
        <f>'Субвенции '!B16</f>
        <v>281772.60000000003</v>
      </c>
      <c r="U13" s="75">
        <f>'Субвенции '!C16</f>
        <v>276426.66825999995</v>
      </c>
      <c r="V13" s="75">
        <f>'Субвенции '!D16</f>
        <v>276426.66825999995</v>
      </c>
      <c r="W13" s="75">
        <f>'Субвенции '!E16</f>
        <v>0</v>
      </c>
      <c r="X13" s="75">
        <f>'Субвенции '!F16</f>
        <v>275754.29307999997</v>
      </c>
      <c r="Y13" s="75">
        <f t="shared" si="12"/>
        <v>99.756761826117454</v>
      </c>
      <c r="Z13" s="75">
        <f>Иные!B14</f>
        <v>32112.764799999997</v>
      </c>
      <c r="AA13" s="75">
        <f>Иные!C14</f>
        <v>161699.18632000001</v>
      </c>
      <c r="AB13" s="75">
        <f>Иные!D14</f>
        <v>49134.386319999998</v>
      </c>
      <c r="AC13" s="75">
        <f>Иные!E14</f>
        <v>112564.79999999999</v>
      </c>
      <c r="AD13" s="75">
        <f>Иные!F14</f>
        <v>160871.43995</v>
      </c>
      <c r="AE13" s="75">
        <f t="shared" si="14"/>
        <v>99.488094907069041</v>
      </c>
      <c r="AF13" s="39"/>
      <c r="AG13" s="36"/>
      <c r="AJ13" s="18"/>
    </row>
    <row r="14" spans="1:42" ht="19.5" customHeight="1" x14ac:dyDescent="0.25">
      <c r="A14" s="16" t="s">
        <v>119</v>
      </c>
      <c r="B14" s="184">
        <f t="shared" si="1"/>
        <v>53841.7</v>
      </c>
      <c r="C14" s="184">
        <f t="shared" si="2"/>
        <v>70419.347710000002</v>
      </c>
      <c r="D14" s="184">
        <f t="shared" si="3"/>
        <v>62919.347709999995</v>
      </c>
      <c r="E14" s="184">
        <f t="shared" si="4"/>
        <v>7500</v>
      </c>
      <c r="F14" s="184">
        <f t="shared" si="5"/>
        <v>70419.347710000002</v>
      </c>
      <c r="G14" s="184">
        <f t="shared" si="6"/>
        <v>100</v>
      </c>
      <c r="H14" s="75">
        <f>Дотации!B15</f>
        <v>0</v>
      </c>
      <c r="I14" s="75">
        <f>Дотации!C15</f>
        <v>5000</v>
      </c>
      <c r="J14" s="75">
        <f>Дотации!D15</f>
        <v>5000</v>
      </c>
      <c r="K14" s="75">
        <f>Дотации!E15</f>
        <v>0</v>
      </c>
      <c r="L14" s="75">
        <f>Дотации!F15</f>
        <v>5000</v>
      </c>
      <c r="M14" s="74">
        <f t="shared" si="8"/>
        <v>100</v>
      </c>
      <c r="N14" s="75">
        <f>Субсидии!B15</f>
        <v>47446</v>
      </c>
      <c r="O14" s="75">
        <f>Субсидии!C15</f>
        <v>50763.747709999996</v>
      </c>
      <c r="P14" s="75">
        <f>Субсидии!D15</f>
        <v>50763.747709999996</v>
      </c>
      <c r="Q14" s="75">
        <f>Субсидии!E15</f>
        <v>0</v>
      </c>
      <c r="R14" s="75">
        <f>Субсидии!F15</f>
        <v>50763.747709999996</v>
      </c>
      <c r="S14" s="75">
        <f t="shared" si="10"/>
        <v>100</v>
      </c>
      <c r="T14" s="75">
        <f>'Субвенции '!B17</f>
        <v>1395.7</v>
      </c>
      <c r="U14" s="75">
        <f>'Субвенции '!C17</f>
        <v>1405.6</v>
      </c>
      <c r="V14" s="75">
        <f>'Субвенции '!D17</f>
        <v>1405.6</v>
      </c>
      <c r="W14" s="75">
        <f>'Субвенции '!E17</f>
        <v>0</v>
      </c>
      <c r="X14" s="75">
        <f>'Субвенции '!F17</f>
        <v>1405.6</v>
      </c>
      <c r="Y14" s="75">
        <f t="shared" si="12"/>
        <v>100</v>
      </c>
      <c r="Z14" s="75">
        <f>Иные!B15</f>
        <v>5000</v>
      </c>
      <c r="AA14" s="75">
        <f>Иные!C15</f>
        <v>13250</v>
      </c>
      <c r="AB14" s="75">
        <f>Иные!D15</f>
        <v>5750</v>
      </c>
      <c r="AC14" s="75">
        <f>Иные!E15</f>
        <v>7500</v>
      </c>
      <c r="AD14" s="75">
        <f>Иные!F15</f>
        <v>13250</v>
      </c>
      <c r="AE14" s="75">
        <f t="shared" si="14"/>
        <v>100</v>
      </c>
      <c r="AF14" s="39"/>
      <c r="AG14" s="36"/>
      <c r="AI14" s="18"/>
      <c r="AJ14" s="18"/>
      <c r="AK14" s="18"/>
    </row>
    <row r="15" spans="1:42" ht="16.5" customHeight="1" x14ac:dyDescent="0.25">
      <c r="A15" s="16" t="s">
        <v>277</v>
      </c>
      <c r="B15" s="184">
        <f t="shared" si="1"/>
        <v>4080.1</v>
      </c>
      <c r="C15" s="184">
        <f t="shared" si="2"/>
        <v>4968.5248899999997</v>
      </c>
      <c r="D15" s="184">
        <f t="shared" si="3"/>
        <v>4968.5248899999997</v>
      </c>
      <c r="E15" s="184">
        <f t="shared" si="4"/>
        <v>0</v>
      </c>
      <c r="F15" s="184">
        <f t="shared" si="5"/>
        <v>4968.5248899999997</v>
      </c>
      <c r="G15" s="184">
        <f t="shared" si="6"/>
        <v>100</v>
      </c>
      <c r="H15" s="75"/>
      <c r="I15" s="75"/>
      <c r="J15" s="75"/>
      <c r="K15" s="75"/>
      <c r="L15" s="75"/>
      <c r="M15" s="76"/>
      <c r="N15" s="75">
        <f>Субсидии!B16</f>
        <v>3894</v>
      </c>
      <c r="O15" s="75">
        <f>Субсидии!C16</f>
        <v>4781.2248899999995</v>
      </c>
      <c r="P15" s="75">
        <f>Субсидии!D16</f>
        <v>4781.2248899999995</v>
      </c>
      <c r="Q15" s="75">
        <f>Субсидии!E16</f>
        <v>0</v>
      </c>
      <c r="R15" s="75">
        <f>Субсидии!F16</f>
        <v>4781.2248899999995</v>
      </c>
      <c r="S15" s="75">
        <f t="shared" si="10"/>
        <v>100</v>
      </c>
      <c r="T15" s="75">
        <f>'Субвенции '!B18</f>
        <v>186.1</v>
      </c>
      <c r="U15" s="75">
        <f>'Субвенции '!C18</f>
        <v>187.3</v>
      </c>
      <c r="V15" s="75">
        <f>'Субвенции '!D18</f>
        <v>187.3</v>
      </c>
      <c r="W15" s="75">
        <f>'Субвенции '!E18</f>
        <v>0</v>
      </c>
      <c r="X15" s="75">
        <f>'Субвенции '!F18</f>
        <v>187.3</v>
      </c>
      <c r="Y15" s="75">
        <f t="shared" si="12"/>
        <v>100</v>
      </c>
      <c r="Z15" s="75"/>
      <c r="AA15" s="75"/>
      <c r="AB15" s="75"/>
      <c r="AC15" s="75"/>
      <c r="AD15" s="75"/>
      <c r="AE15" s="75"/>
      <c r="AF15" s="39"/>
      <c r="AG15" s="36"/>
    </row>
    <row r="16" spans="1:42" s="5" customFormat="1" ht="31.5" x14ac:dyDescent="0.25">
      <c r="A16" s="8" t="s">
        <v>121</v>
      </c>
      <c r="B16" s="72">
        <f t="shared" si="1"/>
        <v>521294.17685999977</v>
      </c>
      <c r="C16" s="72">
        <f t="shared" si="2"/>
        <v>569706.28394999995</v>
      </c>
      <c r="D16" s="72">
        <f t="shared" si="3"/>
        <v>566162.36994999996</v>
      </c>
      <c r="E16" s="72">
        <f t="shared" si="4"/>
        <v>3543.9140000000002</v>
      </c>
      <c r="F16" s="72">
        <f t="shared" si="5"/>
        <v>569190.45577000012</v>
      </c>
      <c r="G16" s="72">
        <f t="shared" si="6"/>
        <v>99.909457172137294</v>
      </c>
      <c r="H16" s="73">
        <f>SUM(H17:H24)</f>
        <v>72998.899999999994</v>
      </c>
      <c r="I16" s="73">
        <f>SUM(I17:I24)</f>
        <v>87686.6</v>
      </c>
      <c r="J16" s="73">
        <f>SUM(J17:J24)</f>
        <v>87686.6</v>
      </c>
      <c r="K16" s="73">
        <f>SUM(K17:K24)</f>
        <v>0</v>
      </c>
      <c r="L16" s="73">
        <f>SUM(L17:L24)</f>
        <v>87686.6</v>
      </c>
      <c r="M16" s="73">
        <f>L16/I16*100</f>
        <v>100</v>
      </c>
      <c r="N16" s="73">
        <f>SUM(N17:N24)</f>
        <v>74632.320860000007</v>
      </c>
      <c r="O16" s="73">
        <f>SUM(O17:O24)</f>
        <v>81582.449340000006</v>
      </c>
      <c r="P16" s="73">
        <f>SUM(P17:P24)</f>
        <v>81582.449340000006</v>
      </c>
      <c r="Q16" s="73">
        <f>SUM(Q17:Q24)</f>
        <v>0</v>
      </c>
      <c r="R16" s="73">
        <f>SUM(R17:R24)</f>
        <v>81582.449340000006</v>
      </c>
      <c r="S16" s="72">
        <f t="shared" si="10"/>
        <v>100</v>
      </c>
      <c r="T16" s="73">
        <f>SUM(T17:T24)</f>
        <v>356110.79999999976</v>
      </c>
      <c r="U16" s="73">
        <f>SUM(U17:U24)</f>
        <v>367907.47604000004</v>
      </c>
      <c r="V16" s="73">
        <f>SUM(V17:V24)</f>
        <v>367907.47604000004</v>
      </c>
      <c r="W16" s="73">
        <f>SUM(W17:W24)</f>
        <v>0</v>
      </c>
      <c r="X16" s="73">
        <f>SUM(X17:X24)</f>
        <v>367807.86036000005</v>
      </c>
      <c r="Y16" s="72">
        <f t="shared" si="12"/>
        <v>99.97292371411632</v>
      </c>
      <c r="Z16" s="73">
        <f>SUM(Z17:Z24)</f>
        <v>17552.155999999999</v>
      </c>
      <c r="AA16" s="73">
        <f>SUM(AA17:AA24)</f>
        <v>32529.758570000002</v>
      </c>
      <c r="AB16" s="73">
        <f>SUM(AB17:AB24)</f>
        <v>28985.844570000001</v>
      </c>
      <c r="AC16" s="73">
        <f>SUM(AC17:AC24)</f>
        <v>3543.9140000000002</v>
      </c>
      <c r="AD16" s="73">
        <f>SUM(AD17:AD24)</f>
        <v>32113.54607</v>
      </c>
      <c r="AE16" s="72">
        <f>AD16/AA16*100</f>
        <v>98.720517709640049</v>
      </c>
      <c r="AF16" s="39"/>
      <c r="AG16" s="38"/>
    </row>
    <row r="17" spans="1:33" ht="31.5" x14ac:dyDescent="0.25">
      <c r="A17" s="128" t="s">
        <v>120</v>
      </c>
      <c r="B17" s="75">
        <f t="shared" si="1"/>
        <v>481284.47685999994</v>
      </c>
      <c r="C17" s="75">
        <f t="shared" si="2"/>
        <v>526248.27790999995</v>
      </c>
      <c r="D17" s="75">
        <f t="shared" si="3"/>
        <v>522704.36390999996</v>
      </c>
      <c r="E17" s="75">
        <f t="shared" si="4"/>
        <v>3543.9140000000002</v>
      </c>
      <c r="F17" s="75">
        <f t="shared" si="5"/>
        <v>526046.64107999997</v>
      </c>
      <c r="G17" s="75">
        <f t="shared" si="6"/>
        <v>99.961684087442379</v>
      </c>
      <c r="H17" s="74">
        <f>Дотации!B16</f>
        <v>72998.899999999994</v>
      </c>
      <c r="I17" s="74">
        <f>Дотации!C16</f>
        <v>87686.6</v>
      </c>
      <c r="J17" s="74">
        <f>Дотации!D16</f>
        <v>87686.6</v>
      </c>
      <c r="K17" s="74">
        <f>Дотации!E16</f>
        <v>0</v>
      </c>
      <c r="L17" s="74">
        <f>Дотации!F16</f>
        <v>87686.6</v>
      </c>
      <c r="M17" s="74">
        <f>L17/I17*100</f>
        <v>100</v>
      </c>
      <c r="N17" s="75">
        <f>Субсидии!B18</f>
        <v>41433.32086</v>
      </c>
      <c r="O17" s="75">
        <f>Субсидии!C18</f>
        <v>45004.062750000005</v>
      </c>
      <c r="P17" s="75">
        <f>Субсидии!D18</f>
        <v>45004.062750000005</v>
      </c>
      <c r="Q17" s="75">
        <f>Субсидии!E18</f>
        <v>0</v>
      </c>
      <c r="R17" s="75">
        <f>Субсидии!F18</f>
        <v>45004.062750000005</v>
      </c>
      <c r="S17" s="75">
        <f t="shared" si="10"/>
        <v>100</v>
      </c>
      <c r="T17" s="75">
        <f>'Субвенции '!B20</f>
        <v>354300.09999999992</v>
      </c>
      <c r="U17" s="75">
        <f>'Субвенции '!C20</f>
        <v>366084.27603999997</v>
      </c>
      <c r="V17" s="75">
        <f>'Субвенции '!D20</f>
        <v>366084.27603999997</v>
      </c>
      <c r="W17" s="75">
        <f>'Субвенции '!E20</f>
        <v>0</v>
      </c>
      <c r="X17" s="75">
        <f>'Субвенции '!F20</f>
        <v>365984.66035999998</v>
      </c>
      <c r="Y17" s="75">
        <f t="shared" si="12"/>
        <v>99.972788866793863</v>
      </c>
      <c r="Z17" s="75">
        <f>Иные!B17</f>
        <v>12552.155999999999</v>
      </c>
      <c r="AA17" s="75">
        <f>Иные!C17</f>
        <v>27473.339120000001</v>
      </c>
      <c r="AB17" s="75">
        <f>Иные!D17</f>
        <v>23929.42512</v>
      </c>
      <c r="AC17" s="75">
        <f>Иные!E17</f>
        <v>3543.9140000000002</v>
      </c>
      <c r="AD17" s="75">
        <f>Иные!F17</f>
        <v>27371.31797</v>
      </c>
      <c r="AE17" s="75">
        <f>AD17/AA17*100</f>
        <v>99.628653985034774</v>
      </c>
      <c r="AF17" s="39"/>
      <c r="AG17" s="36"/>
    </row>
    <row r="18" spans="1:33" x14ac:dyDescent="0.25">
      <c r="A18" s="16" t="s">
        <v>278</v>
      </c>
      <c r="B18" s="184">
        <f t="shared" si="1"/>
        <v>14323.1</v>
      </c>
      <c r="C18" s="184">
        <f t="shared" si="2"/>
        <v>15413.437969999999</v>
      </c>
      <c r="D18" s="184">
        <f t="shared" si="3"/>
        <v>15413.437969999999</v>
      </c>
      <c r="E18" s="184">
        <f t="shared" si="4"/>
        <v>0</v>
      </c>
      <c r="F18" s="184">
        <f t="shared" si="5"/>
        <v>15099.246619999998</v>
      </c>
      <c r="G18" s="184">
        <f t="shared" si="6"/>
        <v>97.961575148830988</v>
      </c>
      <c r="H18" s="75"/>
      <c r="I18" s="75"/>
      <c r="J18" s="75"/>
      <c r="K18" s="75"/>
      <c r="L18" s="75"/>
      <c r="M18" s="76"/>
      <c r="N18" s="224">
        <f>Субсидии!B19</f>
        <v>8500</v>
      </c>
      <c r="O18" s="224">
        <f>Субсидии!C19</f>
        <v>9528.0185199999996</v>
      </c>
      <c r="P18" s="224">
        <f>Субсидии!D19</f>
        <v>9528.0185199999996</v>
      </c>
      <c r="Q18" s="224">
        <f>Субсидии!E19</f>
        <v>0</v>
      </c>
      <c r="R18" s="224">
        <f>Субсидии!F19</f>
        <v>9528.0185199999996</v>
      </c>
      <c r="S18" s="75">
        <f t="shared" si="10"/>
        <v>100</v>
      </c>
      <c r="T18" s="75">
        <f>'Субвенции '!B21</f>
        <v>823.1</v>
      </c>
      <c r="U18" s="75">
        <f>'Субвенции '!C21</f>
        <v>829</v>
      </c>
      <c r="V18" s="75">
        <f>'Субвенции '!D21</f>
        <v>829</v>
      </c>
      <c r="W18" s="75">
        <f>'Субвенции '!E21</f>
        <v>0</v>
      </c>
      <c r="X18" s="75">
        <f>'Субвенции '!F21</f>
        <v>829</v>
      </c>
      <c r="Y18" s="75">
        <f t="shared" si="12"/>
        <v>100</v>
      </c>
      <c r="Z18" s="75">
        <f>Иные!B18</f>
        <v>5000</v>
      </c>
      <c r="AA18" s="75">
        <f>Иные!C18</f>
        <v>5056.4194500000003</v>
      </c>
      <c r="AB18" s="75">
        <f>Иные!D18</f>
        <v>5056.4194500000003</v>
      </c>
      <c r="AC18" s="75">
        <f>Иные!E18</f>
        <v>0</v>
      </c>
      <c r="AD18" s="75">
        <f>Иные!F18</f>
        <v>4742.2280999999994</v>
      </c>
      <c r="AE18" s="75">
        <f t="shared" ref="AE18" si="15">AD18/AA18*100</f>
        <v>93.786287844454819</v>
      </c>
      <c r="AF18" s="39"/>
      <c r="AG18" s="36"/>
    </row>
    <row r="19" spans="1:33" x14ac:dyDescent="0.25">
      <c r="A19" s="16" t="s">
        <v>279</v>
      </c>
      <c r="B19" s="184">
        <f t="shared" si="1"/>
        <v>3464.6</v>
      </c>
      <c r="C19" s="184">
        <f t="shared" si="2"/>
        <v>3465.7</v>
      </c>
      <c r="D19" s="184">
        <f t="shared" si="3"/>
        <v>3465.7</v>
      </c>
      <c r="E19" s="184">
        <f t="shared" si="4"/>
        <v>0</v>
      </c>
      <c r="F19" s="184">
        <f t="shared" si="5"/>
        <v>3465.7</v>
      </c>
      <c r="G19" s="184">
        <f t="shared" si="6"/>
        <v>100</v>
      </c>
      <c r="H19" s="75"/>
      <c r="I19" s="75"/>
      <c r="J19" s="75"/>
      <c r="K19" s="75"/>
      <c r="L19" s="75"/>
      <c r="M19" s="76"/>
      <c r="N19" s="224">
        <f>Субсидии!B20</f>
        <v>3300</v>
      </c>
      <c r="O19" s="224">
        <f>Субсидии!C20</f>
        <v>3300</v>
      </c>
      <c r="P19" s="224">
        <f>Субсидии!D20</f>
        <v>3300</v>
      </c>
      <c r="Q19" s="224">
        <f>Субсидии!E20</f>
        <v>0</v>
      </c>
      <c r="R19" s="224">
        <f>Субсидии!F20</f>
        <v>3300</v>
      </c>
      <c r="S19" s="75">
        <f t="shared" si="10"/>
        <v>100</v>
      </c>
      <c r="T19" s="75">
        <f>'Субвенции '!B22</f>
        <v>164.6</v>
      </c>
      <c r="U19" s="75">
        <f>'Субвенции '!C22</f>
        <v>165.7</v>
      </c>
      <c r="V19" s="75">
        <f>'Субвенции '!D22</f>
        <v>165.7</v>
      </c>
      <c r="W19" s="75">
        <f>'Субвенции '!E22</f>
        <v>0</v>
      </c>
      <c r="X19" s="75">
        <f>'Субвенции '!F22</f>
        <v>165.7</v>
      </c>
      <c r="Y19" s="75">
        <f t="shared" si="12"/>
        <v>100</v>
      </c>
      <c r="Z19" s="75"/>
      <c r="AA19" s="75"/>
      <c r="AB19" s="75"/>
      <c r="AC19" s="75"/>
      <c r="AD19" s="75"/>
      <c r="AE19" s="75"/>
      <c r="AF19" s="39"/>
      <c r="AG19" s="36"/>
    </row>
    <row r="20" spans="1:33" x14ac:dyDescent="0.25">
      <c r="A20" s="16" t="s">
        <v>280</v>
      </c>
      <c r="B20" s="184">
        <f t="shared" si="1"/>
        <v>4568.6000000000004</v>
      </c>
      <c r="C20" s="184">
        <f t="shared" si="2"/>
        <v>5942.3660699999991</v>
      </c>
      <c r="D20" s="184">
        <f t="shared" si="3"/>
        <v>5942.3660699999991</v>
      </c>
      <c r="E20" s="184">
        <f t="shared" si="4"/>
        <v>0</v>
      </c>
      <c r="F20" s="184">
        <f t="shared" si="5"/>
        <v>5942.3660699999991</v>
      </c>
      <c r="G20" s="184">
        <f t="shared" si="6"/>
        <v>100</v>
      </c>
      <c r="H20" s="75"/>
      <c r="I20" s="75"/>
      <c r="J20" s="75"/>
      <c r="K20" s="75"/>
      <c r="L20" s="75"/>
      <c r="M20" s="76"/>
      <c r="N20" s="224">
        <f>Субсидии!B21</f>
        <v>4404</v>
      </c>
      <c r="O20" s="224">
        <f>Субсидии!C21</f>
        <v>5776.6660699999993</v>
      </c>
      <c r="P20" s="224">
        <f>Субсидии!D21</f>
        <v>5776.6660699999993</v>
      </c>
      <c r="Q20" s="224">
        <f>Субсидии!E21</f>
        <v>0</v>
      </c>
      <c r="R20" s="224">
        <f>Субсидии!F21</f>
        <v>5776.6660699999993</v>
      </c>
      <c r="S20" s="75">
        <f t="shared" si="10"/>
        <v>100</v>
      </c>
      <c r="T20" s="75">
        <f>'Субвенции '!B23</f>
        <v>164.6</v>
      </c>
      <c r="U20" s="75">
        <f>'Субвенции '!C23</f>
        <v>165.7</v>
      </c>
      <c r="V20" s="75">
        <f>'Субвенции '!D23</f>
        <v>165.7</v>
      </c>
      <c r="W20" s="75">
        <f>'Субвенции '!E23</f>
        <v>0</v>
      </c>
      <c r="X20" s="75">
        <f>'Субвенции '!F23</f>
        <v>165.7</v>
      </c>
      <c r="Y20" s="75">
        <f t="shared" si="12"/>
        <v>100</v>
      </c>
      <c r="Z20" s="75"/>
      <c r="AA20" s="75"/>
      <c r="AB20" s="75"/>
      <c r="AC20" s="75"/>
      <c r="AD20" s="75"/>
      <c r="AE20" s="75"/>
      <c r="AF20" s="39"/>
      <c r="AG20" s="36"/>
    </row>
    <row r="21" spans="1:33" x14ac:dyDescent="0.25">
      <c r="A21" s="16" t="s">
        <v>281</v>
      </c>
      <c r="B21" s="184">
        <f t="shared" si="1"/>
        <v>3257.6</v>
      </c>
      <c r="C21" s="184">
        <f t="shared" si="2"/>
        <v>4237.402</v>
      </c>
      <c r="D21" s="184">
        <f t="shared" si="3"/>
        <v>4237.402</v>
      </c>
      <c r="E21" s="184">
        <f t="shared" si="4"/>
        <v>0</v>
      </c>
      <c r="F21" s="184">
        <f t="shared" si="5"/>
        <v>4237.402</v>
      </c>
      <c r="G21" s="184">
        <f t="shared" si="6"/>
        <v>100</v>
      </c>
      <c r="H21" s="75"/>
      <c r="I21" s="75"/>
      <c r="J21" s="75"/>
      <c r="K21" s="75"/>
      <c r="L21" s="75"/>
      <c r="M21" s="76"/>
      <c r="N21" s="224">
        <f>Субсидии!B22</f>
        <v>3093</v>
      </c>
      <c r="O21" s="224">
        <f>Субсидии!C22</f>
        <v>4071.7020000000002</v>
      </c>
      <c r="P21" s="224">
        <f>Субсидии!D22</f>
        <v>4071.7020000000002</v>
      </c>
      <c r="Q21" s="224">
        <f>Субсидии!E22</f>
        <v>0</v>
      </c>
      <c r="R21" s="224">
        <f>Субсидии!F22</f>
        <v>4071.7020000000002</v>
      </c>
      <c r="S21" s="75">
        <f t="shared" si="10"/>
        <v>100</v>
      </c>
      <c r="T21" s="75">
        <f>'Субвенции '!B24</f>
        <v>164.6</v>
      </c>
      <c r="U21" s="75">
        <f>'Субвенции '!C24</f>
        <v>165.7</v>
      </c>
      <c r="V21" s="75">
        <f>'Субвенции '!D24</f>
        <v>165.7</v>
      </c>
      <c r="W21" s="75">
        <f>'Субвенции '!E24</f>
        <v>0</v>
      </c>
      <c r="X21" s="75">
        <f>'Субвенции '!F24</f>
        <v>165.7</v>
      </c>
      <c r="Y21" s="75">
        <f t="shared" si="12"/>
        <v>100</v>
      </c>
      <c r="Z21" s="75"/>
      <c r="AA21" s="75"/>
      <c r="AB21" s="75"/>
      <c r="AC21" s="75"/>
      <c r="AD21" s="75"/>
      <c r="AE21" s="75"/>
      <c r="AF21" s="39"/>
      <c r="AG21" s="36"/>
    </row>
    <row r="22" spans="1:33" x14ac:dyDescent="0.25">
      <c r="A22" s="16" t="s">
        <v>282</v>
      </c>
      <c r="B22" s="184">
        <f t="shared" si="1"/>
        <v>4757.6000000000004</v>
      </c>
      <c r="C22" s="184">
        <f t="shared" si="2"/>
        <v>4758.7</v>
      </c>
      <c r="D22" s="184">
        <f t="shared" si="3"/>
        <v>4758.7</v>
      </c>
      <c r="E22" s="184">
        <f t="shared" si="4"/>
        <v>0</v>
      </c>
      <c r="F22" s="184">
        <f t="shared" si="5"/>
        <v>4758.7</v>
      </c>
      <c r="G22" s="184">
        <f t="shared" si="6"/>
        <v>100</v>
      </c>
      <c r="H22" s="75"/>
      <c r="I22" s="75"/>
      <c r="J22" s="75"/>
      <c r="K22" s="75"/>
      <c r="L22" s="75"/>
      <c r="M22" s="76"/>
      <c r="N22" s="224">
        <f>Субсидии!B23</f>
        <v>4593</v>
      </c>
      <c r="O22" s="224">
        <f>Субсидии!C23</f>
        <v>4593</v>
      </c>
      <c r="P22" s="224">
        <f>Субсидии!D23</f>
        <v>4593</v>
      </c>
      <c r="Q22" s="224">
        <f>Субсидии!E23</f>
        <v>0</v>
      </c>
      <c r="R22" s="224">
        <f>Субсидии!F23</f>
        <v>4593</v>
      </c>
      <c r="S22" s="75">
        <f t="shared" si="10"/>
        <v>100</v>
      </c>
      <c r="T22" s="75">
        <f>'Субвенции '!B25</f>
        <v>164.6</v>
      </c>
      <c r="U22" s="75">
        <f>'Субвенции '!C25</f>
        <v>165.7</v>
      </c>
      <c r="V22" s="75">
        <f>'Субвенции '!D25</f>
        <v>165.7</v>
      </c>
      <c r="W22" s="75">
        <f>'Субвенции '!E25</f>
        <v>0</v>
      </c>
      <c r="X22" s="75">
        <f>'Субвенции '!F25</f>
        <v>165.7</v>
      </c>
      <c r="Y22" s="75">
        <f t="shared" si="12"/>
        <v>100</v>
      </c>
      <c r="Z22" s="75"/>
      <c r="AA22" s="75"/>
      <c r="AB22" s="75"/>
      <c r="AC22" s="75"/>
      <c r="AD22" s="75"/>
      <c r="AE22" s="75"/>
      <c r="AF22" s="39"/>
      <c r="AG22" s="36"/>
    </row>
    <row r="23" spans="1:33" x14ac:dyDescent="0.25">
      <c r="A23" s="16" t="s">
        <v>284</v>
      </c>
      <c r="B23" s="184">
        <f t="shared" si="1"/>
        <v>5147.6000000000004</v>
      </c>
      <c r="C23" s="184">
        <f t="shared" si="2"/>
        <v>5148.7</v>
      </c>
      <c r="D23" s="184">
        <f t="shared" si="3"/>
        <v>5148.7</v>
      </c>
      <c r="E23" s="184">
        <f t="shared" si="4"/>
        <v>0</v>
      </c>
      <c r="F23" s="184">
        <f t="shared" si="5"/>
        <v>5148.7</v>
      </c>
      <c r="G23" s="184">
        <f t="shared" si="6"/>
        <v>100</v>
      </c>
      <c r="H23" s="75"/>
      <c r="I23" s="75"/>
      <c r="J23" s="75"/>
      <c r="K23" s="75"/>
      <c r="L23" s="75"/>
      <c r="M23" s="76"/>
      <c r="N23" s="224">
        <f>Субсидии!B24</f>
        <v>4983</v>
      </c>
      <c r="O23" s="224">
        <f>Субсидии!C24</f>
        <v>4983</v>
      </c>
      <c r="P23" s="224">
        <f>Субсидии!D24</f>
        <v>4983</v>
      </c>
      <c r="Q23" s="224">
        <f>Субсидии!E24</f>
        <v>0</v>
      </c>
      <c r="R23" s="224">
        <f>Субсидии!F24</f>
        <v>4983</v>
      </c>
      <c r="S23" s="75">
        <f t="shared" si="10"/>
        <v>100</v>
      </c>
      <c r="T23" s="75">
        <f>'Субвенции '!B26</f>
        <v>164.6</v>
      </c>
      <c r="U23" s="75">
        <f>'Субвенции '!C26</f>
        <v>165.7</v>
      </c>
      <c r="V23" s="75">
        <f>'Субвенции '!D26</f>
        <v>165.7</v>
      </c>
      <c r="W23" s="75">
        <f>'Субвенции '!E26</f>
        <v>0</v>
      </c>
      <c r="X23" s="75">
        <f>'Субвенции '!F26</f>
        <v>165.7</v>
      </c>
      <c r="Y23" s="75">
        <f t="shared" si="12"/>
        <v>100</v>
      </c>
      <c r="Z23" s="75"/>
      <c r="AA23" s="75"/>
      <c r="AB23" s="75"/>
      <c r="AC23" s="75"/>
      <c r="AD23" s="75"/>
      <c r="AE23" s="75"/>
      <c r="AF23" s="39"/>
      <c r="AG23" s="36"/>
    </row>
    <row r="24" spans="1:33" x14ac:dyDescent="0.25">
      <c r="A24" s="16" t="s">
        <v>283</v>
      </c>
      <c r="B24" s="184">
        <f t="shared" si="1"/>
        <v>4490.6000000000004</v>
      </c>
      <c r="C24" s="184">
        <f t="shared" si="2"/>
        <v>4491.7</v>
      </c>
      <c r="D24" s="184">
        <f t="shared" si="3"/>
        <v>4491.7</v>
      </c>
      <c r="E24" s="184">
        <f t="shared" si="4"/>
        <v>0</v>
      </c>
      <c r="F24" s="184">
        <f t="shared" si="5"/>
        <v>4491.7</v>
      </c>
      <c r="G24" s="184">
        <f t="shared" si="6"/>
        <v>100</v>
      </c>
      <c r="H24" s="75"/>
      <c r="I24" s="75"/>
      <c r="J24" s="75"/>
      <c r="K24" s="75"/>
      <c r="L24" s="75"/>
      <c r="M24" s="76"/>
      <c r="N24" s="224">
        <f>Субсидии!B25</f>
        <v>4326</v>
      </c>
      <c r="O24" s="224">
        <f>Субсидии!C25</f>
        <v>4326</v>
      </c>
      <c r="P24" s="224">
        <f>Субсидии!D25</f>
        <v>4326</v>
      </c>
      <c r="Q24" s="224">
        <f>Субсидии!E25</f>
        <v>0</v>
      </c>
      <c r="R24" s="224">
        <f>Субсидии!F25</f>
        <v>4326</v>
      </c>
      <c r="S24" s="75">
        <f t="shared" si="10"/>
        <v>100</v>
      </c>
      <c r="T24" s="75">
        <f>'Субвенции '!B27</f>
        <v>164.6</v>
      </c>
      <c r="U24" s="75">
        <f>'Субвенции '!C27</f>
        <v>165.7</v>
      </c>
      <c r="V24" s="75">
        <f>'Субвенции '!D27</f>
        <v>165.7</v>
      </c>
      <c r="W24" s="75">
        <f>'Субвенции '!E27</f>
        <v>0</v>
      </c>
      <c r="X24" s="75">
        <f>'Субвенции '!F27</f>
        <v>165.7</v>
      </c>
      <c r="Y24" s="75">
        <f t="shared" si="12"/>
        <v>100</v>
      </c>
      <c r="Z24" s="75"/>
      <c r="AA24" s="75"/>
      <c r="AB24" s="75"/>
      <c r="AC24" s="75"/>
      <c r="AD24" s="75"/>
      <c r="AE24" s="75"/>
      <c r="AF24" s="39"/>
      <c r="AG24" s="36"/>
    </row>
    <row r="25" spans="1:33" s="33" customFormat="1" ht="31.5" x14ac:dyDescent="0.25">
      <c r="A25" s="129" t="s">
        <v>124</v>
      </c>
      <c r="B25" s="77">
        <f t="shared" si="1"/>
        <v>1246019.5482399999</v>
      </c>
      <c r="C25" s="77">
        <f>I25+O25+U25+AA25</f>
        <v>1368526.2740799999</v>
      </c>
      <c r="D25" s="77">
        <f t="shared" si="3"/>
        <v>1367826.2740799999</v>
      </c>
      <c r="E25" s="77">
        <f t="shared" si="4"/>
        <v>700</v>
      </c>
      <c r="F25" s="77">
        <f t="shared" si="5"/>
        <v>1362909.8066699998</v>
      </c>
      <c r="G25" s="77">
        <f t="shared" si="6"/>
        <v>99.589597400037079</v>
      </c>
      <c r="H25" s="77">
        <f>SUM(H26:H38)</f>
        <v>158326.9</v>
      </c>
      <c r="I25" s="77">
        <f>SUM(I26:I38)</f>
        <v>158326.9</v>
      </c>
      <c r="J25" s="77">
        <f>SUM(J26:J38)</f>
        <v>158326.9</v>
      </c>
      <c r="K25" s="77">
        <f>SUM(K26:K38)</f>
        <v>0</v>
      </c>
      <c r="L25" s="77">
        <f>SUM(L26:L38)</f>
        <v>158326.9</v>
      </c>
      <c r="M25" s="77">
        <f>L25/I25*100</f>
        <v>100</v>
      </c>
      <c r="N25" s="77">
        <f>SUM(N26:N38)</f>
        <v>472678.62563999998</v>
      </c>
      <c r="O25" s="77">
        <f>SUM(O26:O38)</f>
        <v>472002.16108999995</v>
      </c>
      <c r="P25" s="77">
        <f>SUM(P26:P38)</f>
        <v>472002.16108999995</v>
      </c>
      <c r="Q25" s="77">
        <f>SUM(Q26:Q38)</f>
        <v>0</v>
      </c>
      <c r="R25" s="77">
        <f>SUM(R26:R38)</f>
        <v>468019.39608999999</v>
      </c>
      <c r="S25" s="77">
        <f t="shared" si="10"/>
        <v>99.156197719348896</v>
      </c>
      <c r="T25" s="77">
        <f>SUM(T26:T38)</f>
        <v>586242.69999999995</v>
      </c>
      <c r="U25" s="77">
        <f>SUM(U26:U38)</f>
        <v>565975.33914999978</v>
      </c>
      <c r="V25" s="77">
        <f>SUM(V26:V38)</f>
        <v>565975.33914999978</v>
      </c>
      <c r="W25" s="77">
        <f>SUM(W26:W38)</f>
        <v>0</v>
      </c>
      <c r="X25" s="77">
        <f>SUM(X26:X38)</f>
        <v>565538.14016999991</v>
      </c>
      <c r="Y25" s="77">
        <f t="shared" si="12"/>
        <v>99.922752998274362</v>
      </c>
      <c r="Z25" s="77">
        <f>SUM(Z26:Z38)</f>
        <v>28771.322600000003</v>
      </c>
      <c r="AA25" s="77">
        <f>SUM(AA26:AA38)</f>
        <v>172221.87383999999</v>
      </c>
      <c r="AB25" s="77">
        <f>SUM(AB26:AB38)</f>
        <v>171521.87383999999</v>
      </c>
      <c r="AC25" s="77">
        <f>SUM(AC26:AC38)</f>
        <v>700</v>
      </c>
      <c r="AD25" s="77">
        <f>SUM(AD26:AD38)</f>
        <v>171025.37041</v>
      </c>
      <c r="AE25" s="77">
        <f>AD25/AA25*100</f>
        <v>99.305254667527549</v>
      </c>
      <c r="AF25" s="39"/>
      <c r="AG25" s="37"/>
    </row>
    <row r="26" spans="1:33" s="9" customFormat="1" ht="31.5" x14ac:dyDescent="0.25">
      <c r="A26" s="130" t="s">
        <v>123</v>
      </c>
      <c r="B26" s="78">
        <f t="shared" si="1"/>
        <v>921687.93224000011</v>
      </c>
      <c r="C26" s="78">
        <f t="shared" si="2"/>
        <v>1040170.4580799998</v>
      </c>
      <c r="D26" s="78">
        <f t="shared" si="3"/>
        <v>1039470.4580799998</v>
      </c>
      <c r="E26" s="78">
        <f t="shared" si="4"/>
        <v>700</v>
      </c>
      <c r="F26" s="78">
        <f t="shared" si="5"/>
        <v>1034553.99067</v>
      </c>
      <c r="G26" s="78">
        <f t="shared" si="6"/>
        <v>99.460043556671764</v>
      </c>
      <c r="H26" s="78">
        <f>Дотации!B18</f>
        <v>158326.9</v>
      </c>
      <c r="I26" s="78">
        <f>Дотации!C19</f>
        <v>158326.9</v>
      </c>
      <c r="J26" s="78">
        <f>Дотации!D19</f>
        <v>158326.9</v>
      </c>
      <c r="K26" s="78">
        <f>Дотации!E18</f>
        <v>0</v>
      </c>
      <c r="L26" s="78">
        <f>Дотации!F19</f>
        <v>158326.9</v>
      </c>
      <c r="M26" s="78">
        <f>L26/I26*100</f>
        <v>100</v>
      </c>
      <c r="N26" s="78">
        <f>Субсидии!B27</f>
        <v>156886.60964000001</v>
      </c>
      <c r="O26" s="78">
        <f>Субсидии!C27</f>
        <v>152210.14508999998</v>
      </c>
      <c r="P26" s="78">
        <f>Субсидии!D27</f>
        <v>152210.14508999998</v>
      </c>
      <c r="Q26" s="78">
        <f>Субсидии!E27</f>
        <v>0</v>
      </c>
      <c r="R26" s="78">
        <f>Субсидии!F27</f>
        <v>148227.38008999999</v>
      </c>
      <c r="S26" s="78">
        <f t="shared" si="10"/>
        <v>97.383377436737192</v>
      </c>
      <c r="T26" s="78">
        <f>'Субвенции '!B29</f>
        <v>582703.10000000009</v>
      </c>
      <c r="U26" s="78">
        <f>'Субвенции '!C29</f>
        <v>562411.53914999985</v>
      </c>
      <c r="V26" s="78">
        <f>'Субвенции '!D29</f>
        <v>562411.53914999985</v>
      </c>
      <c r="W26" s="78">
        <f>'Субвенции '!E29</f>
        <v>0</v>
      </c>
      <c r="X26" s="78">
        <f>'Субвенции '!F29</f>
        <v>561974.34016999998</v>
      </c>
      <c r="Y26" s="78">
        <f t="shared" si="12"/>
        <v>99.922263511758558</v>
      </c>
      <c r="Z26" s="78">
        <f>Иные!B20</f>
        <v>23771.322600000003</v>
      </c>
      <c r="AA26" s="78">
        <f>Иные!C20</f>
        <v>167221.87383999999</v>
      </c>
      <c r="AB26" s="78">
        <f>Иные!D20</f>
        <v>166521.87383999999</v>
      </c>
      <c r="AC26" s="78">
        <f>Иные!E20</f>
        <v>700</v>
      </c>
      <c r="AD26" s="78">
        <f>Иные!F20</f>
        <v>166025.37041</v>
      </c>
      <c r="AE26" s="78">
        <f>AD26/AA26*100</f>
        <v>99.284481507996489</v>
      </c>
      <c r="AF26" s="39"/>
      <c r="AG26" s="42"/>
    </row>
    <row r="27" spans="1:33" s="9" customFormat="1" x14ac:dyDescent="0.25">
      <c r="A27" s="15" t="s">
        <v>125</v>
      </c>
      <c r="B27" s="347">
        <f t="shared" si="1"/>
        <v>287600.016</v>
      </c>
      <c r="C27" s="347">
        <f t="shared" si="2"/>
        <v>287614.41600000003</v>
      </c>
      <c r="D27" s="347">
        <f t="shared" si="3"/>
        <v>287614.41600000003</v>
      </c>
      <c r="E27" s="347">
        <f t="shared" si="4"/>
        <v>0</v>
      </c>
      <c r="F27" s="347">
        <f t="shared" si="5"/>
        <v>287614.41600000003</v>
      </c>
      <c r="G27" s="347">
        <f t="shared" si="6"/>
        <v>100</v>
      </c>
      <c r="H27" s="78">
        <f>Дотации!B20</f>
        <v>0</v>
      </c>
      <c r="I27" s="78">
        <f>Дотации!C20</f>
        <v>0</v>
      </c>
      <c r="J27" s="78">
        <f>Дотации!D20</f>
        <v>0</v>
      </c>
      <c r="K27" s="78"/>
      <c r="L27" s="78">
        <f>Дотации!F20</f>
        <v>0</v>
      </c>
      <c r="M27" s="78"/>
      <c r="N27" s="225">
        <f>Субсидии!B28</f>
        <v>280542.016</v>
      </c>
      <c r="O27" s="225">
        <f>Субсидии!C28</f>
        <v>280542.016</v>
      </c>
      <c r="P27" s="225">
        <f>Субсидии!D28</f>
        <v>280542.016</v>
      </c>
      <c r="Q27" s="225">
        <f>Субсидии!E28</f>
        <v>0</v>
      </c>
      <c r="R27" s="225">
        <f>Субсидии!F28</f>
        <v>280542.016</v>
      </c>
      <c r="S27" s="78">
        <f t="shared" si="10"/>
        <v>100</v>
      </c>
      <c r="T27" s="78">
        <f>'Субвенции '!B30</f>
        <v>2058</v>
      </c>
      <c r="U27" s="78">
        <f>'Субвенции '!C30</f>
        <v>2072.4</v>
      </c>
      <c r="V27" s="78">
        <f>'Субвенции '!D30</f>
        <v>2072.4</v>
      </c>
      <c r="W27" s="78">
        <f>'Субвенции '!E30</f>
        <v>0</v>
      </c>
      <c r="X27" s="78">
        <f>'Субвенции '!F30</f>
        <v>2072.4</v>
      </c>
      <c r="Y27" s="78">
        <f t="shared" si="12"/>
        <v>100</v>
      </c>
      <c r="Z27" s="78">
        <f>Иные!B21</f>
        <v>5000</v>
      </c>
      <c r="AA27" s="78">
        <f>Иные!C21</f>
        <v>5000</v>
      </c>
      <c r="AB27" s="78">
        <f>Иные!D21</f>
        <v>5000</v>
      </c>
      <c r="AC27" s="78">
        <f>Иные!E21</f>
        <v>0</v>
      </c>
      <c r="AD27" s="78">
        <f>Иные!F21</f>
        <v>5000</v>
      </c>
      <c r="AE27" s="78">
        <f>AD27/AA27*100</f>
        <v>100</v>
      </c>
      <c r="AF27" s="39"/>
      <c r="AG27" s="42"/>
    </row>
    <row r="28" spans="1:33" s="9" customFormat="1" x14ac:dyDescent="0.25">
      <c r="A28" s="15" t="s">
        <v>126</v>
      </c>
      <c r="B28" s="347">
        <f t="shared" si="1"/>
        <v>5054.6000000000004</v>
      </c>
      <c r="C28" s="347">
        <f t="shared" si="2"/>
        <v>5055.7</v>
      </c>
      <c r="D28" s="347">
        <f t="shared" si="3"/>
        <v>5055.7</v>
      </c>
      <c r="E28" s="347">
        <f t="shared" si="4"/>
        <v>0</v>
      </c>
      <c r="F28" s="347">
        <f t="shared" si="5"/>
        <v>5055.7</v>
      </c>
      <c r="G28" s="347">
        <f t="shared" si="6"/>
        <v>100</v>
      </c>
      <c r="H28" s="78"/>
      <c r="I28" s="78"/>
      <c r="J28" s="78"/>
      <c r="K28" s="78"/>
      <c r="L28" s="78"/>
      <c r="M28" s="78"/>
      <c r="N28" s="225">
        <f>Субсидии!B29</f>
        <v>4890</v>
      </c>
      <c r="O28" s="225">
        <f>Субсидии!C29</f>
        <v>4890</v>
      </c>
      <c r="P28" s="225">
        <f>Субсидии!D29</f>
        <v>4890</v>
      </c>
      <c r="Q28" s="225">
        <f>Субсидии!E29</f>
        <v>0</v>
      </c>
      <c r="R28" s="225">
        <f>Субсидии!F29</f>
        <v>4890</v>
      </c>
      <c r="S28" s="78">
        <f t="shared" si="10"/>
        <v>100</v>
      </c>
      <c r="T28" s="78">
        <f>'Субвенции '!B31</f>
        <v>164.6</v>
      </c>
      <c r="U28" s="78">
        <f>'Субвенции '!C31</f>
        <v>165.7</v>
      </c>
      <c r="V28" s="78">
        <f>'Субвенции '!D31</f>
        <v>165.7</v>
      </c>
      <c r="W28" s="78">
        <f>'Субвенции '!E31</f>
        <v>0</v>
      </c>
      <c r="X28" s="78">
        <f>'Субвенции '!F31</f>
        <v>165.7</v>
      </c>
      <c r="Y28" s="78">
        <f t="shared" si="12"/>
        <v>100</v>
      </c>
      <c r="Z28" s="78">
        <f>Иные!B22</f>
        <v>0</v>
      </c>
      <c r="AA28" s="78">
        <f>Иные!C22</f>
        <v>0</v>
      </c>
      <c r="AB28" s="78">
        <f>Иные!D22</f>
        <v>0</v>
      </c>
      <c r="AC28" s="78">
        <f>Иные!E22</f>
        <v>0</v>
      </c>
      <c r="AD28" s="78">
        <f>Иные!F22</f>
        <v>0</v>
      </c>
      <c r="AE28" s="78"/>
      <c r="AF28" s="39"/>
      <c r="AG28" s="42"/>
    </row>
    <row r="29" spans="1:33" x14ac:dyDescent="0.25">
      <c r="A29" s="16" t="s">
        <v>292</v>
      </c>
      <c r="B29" s="184">
        <f t="shared" si="1"/>
        <v>0</v>
      </c>
      <c r="C29" s="184">
        <f t="shared" si="2"/>
        <v>0</v>
      </c>
      <c r="D29" s="184">
        <f t="shared" si="3"/>
        <v>0</v>
      </c>
      <c r="E29" s="184">
        <f t="shared" si="4"/>
        <v>0</v>
      </c>
      <c r="F29" s="184">
        <f t="shared" si="5"/>
        <v>0</v>
      </c>
      <c r="G29" s="184"/>
      <c r="H29" s="75"/>
      <c r="I29" s="75"/>
      <c r="J29" s="75"/>
      <c r="K29" s="75"/>
      <c r="L29" s="75"/>
      <c r="M29" s="74"/>
      <c r="N29" s="224">
        <f>Субсидии!B30</f>
        <v>0</v>
      </c>
      <c r="O29" s="224">
        <f>Субсидии!C30</f>
        <v>0</v>
      </c>
      <c r="P29" s="224">
        <f>Субсидии!D30</f>
        <v>0</v>
      </c>
      <c r="Q29" s="224">
        <f>Субсидии!E30</f>
        <v>0</v>
      </c>
      <c r="R29" s="224">
        <f>Субсидии!F30</f>
        <v>0</v>
      </c>
      <c r="S29" s="75"/>
      <c r="T29" s="75">
        <f>'Субвенции '!B32</f>
        <v>0</v>
      </c>
      <c r="U29" s="75">
        <f>'Субвенции '!C32</f>
        <v>0</v>
      </c>
      <c r="V29" s="75">
        <f>'Субвенции '!D32</f>
        <v>0</v>
      </c>
      <c r="W29" s="75">
        <f>'Субвенции '!E32</f>
        <v>0</v>
      </c>
      <c r="X29" s="75">
        <f>'Субвенции '!F32</f>
        <v>0</v>
      </c>
      <c r="Y29" s="75"/>
      <c r="Z29" s="75"/>
      <c r="AA29" s="75"/>
      <c r="AB29" s="75"/>
      <c r="AC29" s="75"/>
      <c r="AD29" s="75"/>
      <c r="AE29" s="75"/>
      <c r="AF29" s="39"/>
      <c r="AG29" s="36"/>
    </row>
    <row r="30" spans="1:33" x14ac:dyDescent="0.25">
      <c r="A30" s="16" t="s">
        <v>127</v>
      </c>
      <c r="B30" s="184">
        <f t="shared" si="1"/>
        <v>8145.6</v>
      </c>
      <c r="C30" s="184">
        <f t="shared" si="2"/>
        <v>9648.2999999999993</v>
      </c>
      <c r="D30" s="184">
        <f t="shared" si="3"/>
        <v>9648.2999999999993</v>
      </c>
      <c r="E30" s="184">
        <f t="shared" si="4"/>
        <v>0</v>
      </c>
      <c r="F30" s="184">
        <f t="shared" si="5"/>
        <v>9648.2999999999993</v>
      </c>
      <c r="G30" s="184">
        <f>F30/C30*100</f>
        <v>100</v>
      </c>
      <c r="H30" s="75"/>
      <c r="I30" s="75"/>
      <c r="J30" s="75"/>
      <c r="K30" s="75"/>
      <c r="L30" s="75"/>
      <c r="M30" s="76"/>
      <c r="N30" s="224">
        <f>Субсидии!B31</f>
        <v>7734</v>
      </c>
      <c r="O30" s="224">
        <f>Субсидии!C31</f>
        <v>9234</v>
      </c>
      <c r="P30" s="224">
        <f>Субсидии!D31</f>
        <v>9234</v>
      </c>
      <c r="Q30" s="224">
        <f>Субсидии!E31</f>
        <v>0</v>
      </c>
      <c r="R30" s="224">
        <f>Субсидии!F31</f>
        <v>9234</v>
      </c>
      <c r="S30" s="75">
        <f>R30/O30*100</f>
        <v>100</v>
      </c>
      <c r="T30" s="75">
        <f>'Субвенции '!B33</f>
        <v>411.6</v>
      </c>
      <c r="U30" s="75">
        <f>'Субвенции '!C33</f>
        <v>414.3</v>
      </c>
      <c r="V30" s="75">
        <f>'Субвенции '!D33</f>
        <v>414.3</v>
      </c>
      <c r="W30" s="75">
        <f>'Субвенции '!E33</f>
        <v>0</v>
      </c>
      <c r="X30" s="75">
        <f>'Субвенции '!F33</f>
        <v>414.3</v>
      </c>
      <c r="Y30" s="75">
        <f>X30/U30*100</f>
        <v>100</v>
      </c>
      <c r="Z30" s="75">
        <f>Иные!B23</f>
        <v>0</v>
      </c>
      <c r="AA30" s="75">
        <f>Иные!C23</f>
        <v>0</v>
      </c>
      <c r="AB30" s="75">
        <f>Иные!D23</f>
        <v>0</v>
      </c>
      <c r="AC30" s="75">
        <f>Иные!E23</f>
        <v>0</v>
      </c>
      <c r="AD30" s="75">
        <f>Иные!F23</f>
        <v>0</v>
      </c>
      <c r="AE30" s="75"/>
      <c r="AF30" s="39"/>
      <c r="AG30" s="36"/>
    </row>
    <row r="31" spans="1:33" x14ac:dyDescent="0.25">
      <c r="A31" s="16" t="s">
        <v>291</v>
      </c>
      <c r="B31" s="184">
        <f t="shared" si="1"/>
        <v>5228.6000000000004</v>
      </c>
      <c r="C31" s="184">
        <f t="shared" si="2"/>
        <v>6229.7</v>
      </c>
      <c r="D31" s="184">
        <f t="shared" si="3"/>
        <v>6229.7</v>
      </c>
      <c r="E31" s="184">
        <f t="shared" si="4"/>
        <v>0</v>
      </c>
      <c r="F31" s="184">
        <f t="shared" si="5"/>
        <v>6229.7</v>
      </c>
      <c r="G31" s="184">
        <f>F31/C31*100</f>
        <v>100</v>
      </c>
      <c r="H31" s="75"/>
      <c r="I31" s="75"/>
      <c r="J31" s="75"/>
      <c r="K31" s="75"/>
      <c r="L31" s="75"/>
      <c r="M31" s="76"/>
      <c r="N31" s="224">
        <f>Субсидии!B32</f>
        <v>5064</v>
      </c>
      <c r="O31" s="224">
        <f>Субсидии!C32</f>
        <v>6064</v>
      </c>
      <c r="P31" s="224">
        <f>Субсидии!D32</f>
        <v>6064</v>
      </c>
      <c r="Q31" s="224">
        <f>Субсидии!E32</f>
        <v>0</v>
      </c>
      <c r="R31" s="224">
        <f>Субсидии!F32</f>
        <v>6064</v>
      </c>
      <c r="S31" s="75">
        <f>R31/O31*100</f>
        <v>100</v>
      </c>
      <c r="T31" s="75">
        <f>'Субвенции '!B34</f>
        <v>164.6</v>
      </c>
      <c r="U31" s="75">
        <f>'Субвенции '!C34</f>
        <v>165.7</v>
      </c>
      <c r="V31" s="75">
        <f>'Субвенции '!D34</f>
        <v>165.7</v>
      </c>
      <c r="W31" s="75">
        <f>'Субвенции '!E34</f>
        <v>0</v>
      </c>
      <c r="X31" s="75">
        <f>'Субвенции '!F34</f>
        <v>165.7</v>
      </c>
      <c r="Y31" s="75">
        <f>X31/U31*100</f>
        <v>100</v>
      </c>
      <c r="Z31" s="75"/>
      <c r="AA31" s="75"/>
      <c r="AB31" s="75"/>
      <c r="AC31" s="75"/>
      <c r="AD31" s="75"/>
      <c r="AE31" s="75"/>
      <c r="AF31" s="39"/>
      <c r="AG31" s="36"/>
    </row>
    <row r="32" spans="1:33" x14ac:dyDescent="0.25">
      <c r="A32" s="16" t="s">
        <v>290</v>
      </c>
      <c r="B32" s="184">
        <f t="shared" si="1"/>
        <v>5853.6</v>
      </c>
      <c r="C32" s="184">
        <f t="shared" si="2"/>
        <v>5856.3</v>
      </c>
      <c r="D32" s="184">
        <f t="shared" si="3"/>
        <v>5856.3</v>
      </c>
      <c r="E32" s="184">
        <f t="shared" si="4"/>
        <v>0</v>
      </c>
      <c r="F32" s="184">
        <f t="shared" si="5"/>
        <v>5856.3</v>
      </c>
      <c r="G32" s="184">
        <f>F32/C32*100</f>
        <v>100</v>
      </c>
      <c r="H32" s="75"/>
      <c r="I32" s="75"/>
      <c r="J32" s="75"/>
      <c r="K32" s="75"/>
      <c r="L32" s="75"/>
      <c r="M32" s="76"/>
      <c r="N32" s="224">
        <f>Субсидии!B33</f>
        <v>5442</v>
      </c>
      <c r="O32" s="224">
        <f>Субсидии!C33</f>
        <v>5442</v>
      </c>
      <c r="P32" s="224">
        <f>Субсидии!D33</f>
        <v>5442</v>
      </c>
      <c r="Q32" s="224">
        <f>Субсидии!E33</f>
        <v>0</v>
      </c>
      <c r="R32" s="224">
        <f>Субсидии!F33</f>
        <v>5442</v>
      </c>
      <c r="S32" s="75">
        <f>R32/O32*100</f>
        <v>100</v>
      </c>
      <c r="T32" s="75">
        <f>'Субвенции '!B35</f>
        <v>411.6</v>
      </c>
      <c r="U32" s="75">
        <f>'Субвенции '!C35</f>
        <v>414.3</v>
      </c>
      <c r="V32" s="75">
        <f>'Субвенции '!D35</f>
        <v>414.3</v>
      </c>
      <c r="W32" s="75">
        <f>'Субвенции '!E35</f>
        <v>0</v>
      </c>
      <c r="X32" s="75">
        <f>'Субвенции '!F35</f>
        <v>414.3</v>
      </c>
      <c r="Y32" s="75">
        <f>X32/U32*100</f>
        <v>100</v>
      </c>
      <c r="Z32" s="75"/>
      <c r="AA32" s="75"/>
      <c r="AB32" s="75"/>
      <c r="AC32" s="75"/>
      <c r="AD32" s="75"/>
      <c r="AE32" s="75"/>
      <c r="AF32" s="39"/>
      <c r="AG32" s="36"/>
    </row>
    <row r="33" spans="1:33" x14ac:dyDescent="0.25">
      <c r="A33" s="16" t="s">
        <v>293</v>
      </c>
      <c r="B33" s="184">
        <f t="shared" si="1"/>
        <v>6086.6</v>
      </c>
      <c r="C33" s="184">
        <f t="shared" si="2"/>
        <v>7587.7</v>
      </c>
      <c r="D33" s="184">
        <f t="shared" si="3"/>
        <v>7587.7</v>
      </c>
      <c r="E33" s="184">
        <f t="shared" si="4"/>
        <v>0</v>
      </c>
      <c r="F33" s="184">
        <f t="shared" si="5"/>
        <v>7587.7</v>
      </c>
      <c r="G33" s="184">
        <f>F33/C33*100</f>
        <v>100</v>
      </c>
      <c r="H33" s="75"/>
      <c r="I33" s="75"/>
      <c r="J33" s="75"/>
      <c r="K33" s="75"/>
      <c r="L33" s="75"/>
      <c r="M33" s="76"/>
      <c r="N33" s="224">
        <f>Субсидии!B34</f>
        <v>5922</v>
      </c>
      <c r="O33" s="224">
        <f>Субсидии!C34</f>
        <v>7422</v>
      </c>
      <c r="P33" s="224">
        <f>Субсидии!D34</f>
        <v>7422</v>
      </c>
      <c r="Q33" s="224">
        <f>Субсидии!E34</f>
        <v>0</v>
      </c>
      <c r="R33" s="224">
        <f>Субсидии!F34</f>
        <v>7422</v>
      </c>
      <c r="S33" s="75">
        <f>R33/O33*100</f>
        <v>100</v>
      </c>
      <c r="T33" s="75">
        <f>'Субвенции '!B36</f>
        <v>164.6</v>
      </c>
      <c r="U33" s="75">
        <f>'Субвенции '!C36</f>
        <v>165.7</v>
      </c>
      <c r="V33" s="75">
        <f>'Субвенции '!D36</f>
        <v>165.7</v>
      </c>
      <c r="W33" s="75">
        <f>'Субвенции '!E36</f>
        <v>0</v>
      </c>
      <c r="X33" s="75">
        <f>'Субвенции '!F36</f>
        <v>165.7</v>
      </c>
      <c r="Y33" s="75">
        <f>X33/U33*100</f>
        <v>100</v>
      </c>
      <c r="Z33" s="75"/>
      <c r="AA33" s="75"/>
      <c r="AB33" s="75"/>
      <c r="AC33" s="75"/>
      <c r="AD33" s="75"/>
      <c r="AE33" s="75"/>
      <c r="AF33" s="39"/>
      <c r="AG33" s="36"/>
    </row>
    <row r="34" spans="1:33" x14ac:dyDescent="0.25">
      <c r="A34" s="16" t="s">
        <v>289</v>
      </c>
      <c r="B34" s="184">
        <f t="shared" si="1"/>
        <v>6362.6</v>
      </c>
      <c r="C34" s="184">
        <f>I34+O34+U34+AA34</f>
        <v>6363.7</v>
      </c>
      <c r="D34" s="184">
        <f t="shared" si="3"/>
        <v>6363.7</v>
      </c>
      <c r="E34" s="184">
        <f t="shared" si="4"/>
        <v>0</v>
      </c>
      <c r="F34" s="184">
        <f t="shared" si="5"/>
        <v>6363.7</v>
      </c>
      <c r="G34" s="184">
        <f>F34/C34*100</f>
        <v>100</v>
      </c>
      <c r="H34" s="75"/>
      <c r="I34" s="75"/>
      <c r="J34" s="75"/>
      <c r="K34" s="75"/>
      <c r="L34" s="75"/>
      <c r="M34" s="76"/>
      <c r="N34" s="224">
        <f>Субсидии!B35</f>
        <v>6198</v>
      </c>
      <c r="O34" s="224">
        <f>Субсидии!C35</f>
        <v>6198</v>
      </c>
      <c r="P34" s="224">
        <f>Субсидии!D35</f>
        <v>6198</v>
      </c>
      <c r="Q34" s="224">
        <f>Субсидии!E35</f>
        <v>0</v>
      </c>
      <c r="R34" s="224">
        <f>Субсидии!F35</f>
        <v>6198</v>
      </c>
      <c r="S34" s="75">
        <f>R34/O34*100</f>
        <v>100</v>
      </c>
      <c r="T34" s="75">
        <f>'Субвенции '!B37</f>
        <v>164.6</v>
      </c>
      <c r="U34" s="75">
        <f>'Субвенции '!C37</f>
        <v>165.7</v>
      </c>
      <c r="V34" s="75">
        <f>'Субвенции '!D37</f>
        <v>165.7</v>
      </c>
      <c r="W34" s="75">
        <f>'Субвенции '!E37</f>
        <v>0</v>
      </c>
      <c r="X34" s="75">
        <f>'Субвенции '!F37</f>
        <v>165.7</v>
      </c>
      <c r="Y34" s="75">
        <f>X34/U34*100</f>
        <v>100</v>
      </c>
      <c r="Z34" s="75"/>
      <c r="AA34" s="75"/>
      <c r="AB34" s="75"/>
      <c r="AC34" s="75"/>
      <c r="AD34" s="75"/>
      <c r="AE34" s="75"/>
      <c r="AF34" s="39"/>
      <c r="AG34" s="36"/>
    </row>
    <row r="35" spans="1:33" x14ac:dyDescent="0.25">
      <c r="A35" s="16" t="s">
        <v>288</v>
      </c>
      <c r="B35" s="184">
        <f t="shared" si="1"/>
        <v>0</v>
      </c>
      <c r="C35" s="184">
        <f t="shared" si="2"/>
        <v>0</v>
      </c>
      <c r="D35" s="184">
        <f t="shared" si="3"/>
        <v>0</v>
      </c>
      <c r="E35" s="184">
        <f t="shared" si="4"/>
        <v>0</v>
      </c>
      <c r="F35" s="184">
        <f t="shared" si="5"/>
        <v>0</v>
      </c>
      <c r="G35" s="184"/>
      <c r="H35" s="75"/>
      <c r="I35" s="75"/>
      <c r="J35" s="75"/>
      <c r="K35" s="75"/>
      <c r="L35" s="75"/>
      <c r="M35" s="76"/>
      <c r="N35" s="224">
        <f>Субсидии!B36</f>
        <v>0</v>
      </c>
      <c r="O35" s="224">
        <f>Субсидии!C36</f>
        <v>0</v>
      </c>
      <c r="P35" s="224">
        <f>Субсидии!D36</f>
        <v>0</v>
      </c>
      <c r="Q35" s="224">
        <f>Субсидии!E36</f>
        <v>0</v>
      </c>
      <c r="R35" s="224">
        <f>Субсидии!F36</f>
        <v>0</v>
      </c>
      <c r="S35" s="75"/>
      <c r="T35" s="75">
        <f>'Субвенции '!B38</f>
        <v>0</v>
      </c>
      <c r="U35" s="75">
        <f>'Субвенции '!C38</f>
        <v>0</v>
      </c>
      <c r="V35" s="75">
        <f>'Субвенции '!D38</f>
        <v>0</v>
      </c>
      <c r="W35" s="75">
        <f>'Субвенции '!E38</f>
        <v>0</v>
      </c>
      <c r="X35" s="75">
        <f>'Субвенции '!F38</f>
        <v>0</v>
      </c>
      <c r="Y35" s="75"/>
      <c r="Z35" s="75"/>
      <c r="AA35" s="75"/>
      <c r="AB35" s="75"/>
      <c r="AC35" s="75"/>
      <c r="AD35" s="75"/>
      <c r="AE35" s="75"/>
      <c r="AF35" s="39"/>
      <c r="AG35" s="36"/>
    </row>
    <row r="36" spans="1:33" x14ac:dyDescent="0.25">
      <c r="A36" s="16" t="s">
        <v>287</v>
      </c>
      <c r="B36" s="184">
        <f t="shared" si="1"/>
        <v>0</v>
      </c>
      <c r="C36" s="184">
        <f t="shared" si="2"/>
        <v>0</v>
      </c>
      <c r="D36" s="184">
        <f t="shared" si="3"/>
        <v>0</v>
      </c>
      <c r="E36" s="184">
        <f t="shared" si="4"/>
        <v>0</v>
      </c>
      <c r="F36" s="184">
        <f t="shared" si="5"/>
        <v>0</v>
      </c>
      <c r="G36" s="184"/>
      <c r="H36" s="75"/>
      <c r="I36" s="75"/>
      <c r="J36" s="75"/>
      <c r="K36" s="75"/>
      <c r="L36" s="75"/>
      <c r="M36" s="76"/>
      <c r="N36" s="224">
        <f>Субсидии!B37</f>
        <v>0</v>
      </c>
      <c r="O36" s="224">
        <f>Субсидии!C37</f>
        <v>0</v>
      </c>
      <c r="P36" s="224">
        <f>Субсидии!D37</f>
        <v>0</v>
      </c>
      <c r="Q36" s="224">
        <f>Субсидии!E37</f>
        <v>0</v>
      </c>
      <c r="R36" s="224">
        <f>Субсидии!F37</f>
        <v>0</v>
      </c>
      <c r="S36" s="75"/>
      <c r="T36" s="75">
        <f>'Субвенции '!B39</f>
        <v>0</v>
      </c>
      <c r="U36" s="75">
        <f>'Субвенции '!C39</f>
        <v>0</v>
      </c>
      <c r="V36" s="75">
        <f>'Субвенции '!D39</f>
        <v>0</v>
      </c>
      <c r="W36" s="75">
        <f>'Субвенции '!E39</f>
        <v>0</v>
      </c>
      <c r="X36" s="75">
        <f>'Субвенции '!F39</f>
        <v>0</v>
      </c>
      <c r="Y36" s="75"/>
      <c r="Z36" s="75"/>
      <c r="AA36" s="75"/>
      <c r="AB36" s="75"/>
      <c r="AC36" s="75"/>
      <c r="AD36" s="75"/>
      <c r="AE36" s="75"/>
      <c r="AF36" s="39"/>
      <c r="AG36" s="36"/>
    </row>
    <row r="37" spans="1:33" x14ac:dyDescent="0.25">
      <c r="A37" s="16" t="s">
        <v>286</v>
      </c>
      <c r="B37" s="184">
        <f t="shared" si="1"/>
        <v>0</v>
      </c>
      <c r="C37" s="184">
        <f t="shared" si="2"/>
        <v>0</v>
      </c>
      <c r="D37" s="184">
        <f t="shared" si="3"/>
        <v>0</v>
      </c>
      <c r="E37" s="184">
        <f t="shared" si="4"/>
        <v>0</v>
      </c>
      <c r="F37" s="184">
        <f t="shared" si="5"/>
        <v>0</v>
      </c>
      <c r="G37" s="184"/>
      <c r="H37" s="75"/>
      <c r="I37" s="75"/>
      <c r="J37" s="75"/>
      <c r="K37" s="75"/>
      <c r="L37" s="75"/>
      <c r="M37" s="76"/>
      <c r="N37" s="224">
        <f>Субсидии!B38</f>
        <v>0</v>
      </c>
      <c r="O37" s="224">
        <f>Субсидии!C38</f>
        <v>0</v>
      </c>
      <c r="P37" s="224">
        <f>Субсидии!D38</f>
        <v>0</v>
      </c>
      <c r="Q37" s="224">
        <f>Субсидии!E38</f>
        <v>0</v>
      </c>
      <c r="R37" s="224">
        <f>Субсидии!F38</f>
        <v>0</v>
      </c>
      <c r="S37" s="75"/>
      <c r="T37" s="75">
        <f>'Субвенции '!B40</f>
        <v>0</v>
      </c>
      <c r="U37" s="75">
        <f>'Субвенции '!C40</f>
        <v>0</v>
      </c>
      <c r="V37" s="75">
        <f>'Субвенции '!D40</f>
        <v>0</v>
      </c>
      <c r="W37" s="75">
        <f>'Субвенции '!E40</f>
        <v>0</v>
      </c>
      <c r="X37" s="75">
        <f>'Субвенции '!F40</f>
        <v>0</v>
      </c>
      <c r="Y37" s="75"/>
      <c r="Z37" s="75"/>
      <c r="AA37" s="75"/>
      <c r="AB37" s="75"/>
      <c r="AC37" s="75"/>
      <c r="AD37" s="75"/>
      <c r="AE37" s="75"/>
      <c r="AF37" s="39"/>
      <c r="AG37" s="36"/>
    </row>
    <row r="38" spans="1:33" x14ac:dyDescent="0.25">
      <c r="A38" s="16" t="s">
        <v>285</v>
      </c>
      <c r="B38" s="184">
        <f t="shared" si="1"/>
        <v>0</v>
      </c>
      <c r="C38" s="184">
        <f t="shared" si="2"/>
        <v>0</v>
      </c>
      <c r="D38" s="184">
        <f t="shared" si="3"/>
        <v>0</v>
      </c>
      <c r="E38" s="184">
        <f t="shared" si="4"/>
        <v>0</v>
      </c>
      <c r="F38" s="184">
        <f t="shared" si="5"/>
        <v>0</v>
      </c>
      <c r="G38" s="184"/>
      <c r="H38" s="75"/>
      <c r="I38" s="75"/>
      <c r="J38" s="75"/>
      <c r="K38" s="75"/>
      <c r="L38" s="75"/>
      <c r="M38" s="76"/>
      <c r="N38" s="224">
        <f>Субсидии!B39</f>
        <v>0</v>
      </c>
      <c r="O38" s="224">
        <f>Субсидии!C39</f>
        <v>0</v>
      </c>
      <c r="P38" s="224">
        <f>Субсидии!D39</f>
        <v>0</v>
      </c>
      <c r="Q38" s="224">
        <f>Субсидии!E39</f>
        <v>0</v>
      </c>
      <c r="R38" s="224">
        <f>Субсидии!F39</f>
        <v>0</v>
      </c>
      <c r="S38" s="75"/>
      <c r="T38" s="75">
        <f>'Субвенции '!B41</f>
        <v>0</v>
      </c>
      <c r="U38" s="75">
        <f>'Субвенции '!C41</f>
        <v>0</v>
      </c>
      <c r="V38" s="75">
        <f>'Субвенции '!D41</f>
        <v>0</v>
      </c>
      <c r="W38" s="75">
        <f>'Субвенции '!E41</f>
        <v>0</v>
      </c>
      <c r="X38" s="75">
        <f>'Субвенции '!F41</f>
        <v>0</v>
      </c>
      <c r="Y38" s="75"/>
      <c r="Z38" s="75"/>
      <c r="AA38" s="75"/>
      <c r="AB38" s="75"/>
      <c r="AC38" s="75"/>
      <c r="AD38" s="75"/>
      <c r="AE38" s="75"/>
      <c r="AF38" s="39"/>
      <c r="AG38" s="36"/>
    </row>
    <row r="39" spans="1:33" s="5" customFormat="1" ht="31.5" x14ac:dyDescent="0.25">
      <c r="A39" s="7" t="s">
        <v>132</v>
      </c>
      <c r="B39" s="72">
        <f t="shared" si="1"/>
        <v>677401.12728999974</v>
      </c>
      <c r="C39" s="72">
        <f t="shared" si="2"/>
        <v>780760.06089999992</v>
      </c>
      <c r="D39" s="72">
        <f t="shared" si="3"/>
        <v>762196.81487999996</v>
      </c>
      <c r="E39" s="72">
        <f t="shared" si="4"/>
        <v>18563.246019999999</v>
      </c>
      <c r="F39" s="72">
        <f t="shared" si="5"/>
        <v>777997.07623000001</v>
      </c>
      <c r="G39" s="72">
        <f>F39/C39*100</f>
        <v>99.646116033802372</v>
      </c>
      <c r="H39" s="72">
        <f>SUM(H40:H53)</f>
        <v>144799.70000000001</v>
      </c>
      <c r="I39" s="72">
        <f>SUM(I40:I53)</f>
        <v>165047.30000000002</v>
      </c>
      <c r="J39" s="72">
        <f>SUM(J40:J53)</f>
        <v>165047.30000000002</v>
      </c>
      <c r="K39" s="72">
        <f>SUM(K40:K53)</f>
        <v>0</v>
      </c>
      <c r="L39" s="72">
        <f>SUM(L40:L53)</f>
        <v>165047.30000000002</v>
      </c>
      <c r="M39" s="73">
        <f>L39/I39*100</f>
        <v>100</v>
      </c>
      <c r="N39" s="72">
        <f>SUM(N40:N53)</f>
        <v>88608.043489999996</v>
      </c>
      <c r="O39" s="72">
        <f>SUM(O40:O53)</f>
        <v>95918.211869999985</v>
      </c>
      <c r="P39" s="72">
        <f>SUM(P40:P53)</f>
        <v>95918.211869999985</v>
      </c>
      <c r="Q39" s="72">
        <f>SUM(Q40:Q53)</f>
        <v>0</v>
      </c>
      <c r="R39" s="72">
        <f>SUM(R40:R53)</f>
        <v>95656.757079999996</v>
      </c>
      <c r="S39" s="72">
        <f>R39/O39*100</f>
        <v>99.727419032420713</v>
      </c>
      <c r="T39" s="72">
        <f>SUM(T40:T53)</f>
        <v>428350.7999999997</v>
      </c>
      <c r="U39" s="72">
        <f>SUM(U40:U53)</f>
        <v>408041.65269999992</v>
      </c>
      <c r="V39" s="72">
        <f>SUM(V40:V53)</f>
        <v>408041.65269999992</v>
      </c>
      <c r="W39" s="72">
        <f>SUM(W40:W53)</f>
        <v>0</v>
      </c>
      <c r="X39" s="72">
        <f>SUM(X40:X53)</f>
        <v>405849.91892000003</v>
      </c>
      <c r="Y39" s="72">
        <f>X39/U39*100</f>
        <v>99.462865184106263</v>
      </c>
      <c r="Z39" s="72">
        <f>SUM(Z40:Z53)</f>
        <v>15642.5838</v>
      </c>
      <c r="AA39" s="72">
        <f>SUM(AA40:AA53)</f>
        <v>111752.89633000002</v>
      </c>
      <c r="AB39" s="72">
        <f>SUM(AB40:AB53)</f>
        <v>93189.650309999997</v>
      </c>
      <c r="AC39" s="72">
        <f>SUM(AC40:AC53)</f>
        <v>18563.246019999999</v>
      </c>
      <c r="AD39" s="72">
        <f>SUM(AD40:AD53)</f>
        <v>111443.10023000001</v>
      </c>
      <c r="AE39" s="72">
        <f>AD39/AA39*100</f>
        <v>99.722784723999283</v>
      </c>
      <c r="AF39" s="39"/>
      <c r="AG39" s="38"/>
    </row>
    <row r="40" spans="1:33" ht="31.5" x14ac:dyDescent="0.25">
      <c r="A40" s="128" t="s">
        <v>131</v>
      </c>
      <c r="B40" s="75">
        <f t="shared" si="1"/>
        <v>630332.36774000002</v>
      </c>
      <c r="C40" s="75">
        <f t="shared" si="2"/>
        <v>711573.1659299999</v>
      </c>
      <c r="D40" s="75">
        <f t="shared" si="3"/>
        <v>710811.09592999984</v>
      </c>
      <c r="E40" s="75">
        <f t="shared" si="4"/>
        <v>762.07</v>
      </c>
      <c r="F40" s="75">
        <f t="shared" si="5"/>
        <v>709071.63604999997</v>
      </c>
      <c r="G40" s="75">
        <f>F40/C40*100</f>
        <v>99.648450784856323</v>
      </c>
      <c r="H40" s="74">
        <f>Дотации!B21</f>
        <v>144799.70000000001</v>
      </c>
      <c r="I40" s="74">
        <f>Дотации!C21</f>
        <v>165047.30000000002</v>
      </c>
      <c r="J40" s="74">
        <f>Дотации!D21</f>
        <v>165047.30000000002</v>
      </c>
      <c r="K40" s="74">
        <f>Дотации!E21</f>
        <v>0</v>
      </c>
      <c r="L40" s="74">
        <f>Дотации!F21</f>
        <v>165047.30000000002</v>
      </c>
      <c r="M40" s="74">
        <f>L40/I40*100</f>
        <v>100</v>
      </c>
      <c r="N40" s="75">
        <f>Субсидии!B41</f>
        <v>44508.683940000003</v>
      </c>
      <c r="O40" s="75">
        <f>Субсидии!C41</f>
        <v>47518.192919999994</v>
      </c>
      <c r="P40" s="75">
        <f>Субсидии!D41</f>
        <v>47518.192919999994</v>
      </c>
      <c r="Q40" s="75">
        <f>Субсидии!E41</f>
        <v>0</v>
      </c>
      <c r="R40" s="75">
        <f>Субсидии!F41</f>
        <v>47518.192919999994</v>
      </c>
      <c r="S40" s="75">
        <f>R40/O40*100</f>
        <v>100</v>
      </c>
      <c r="T40" s="75">
        <f>'Субвенции '!B43</f>
        <v>425881.39999999991</v>
      </c>
      <c r="U40" s="75">
        <f>'Субвенции '!C43</f>
        <v>405555.95269999991</v>
      </c>
      <c r="V40" s="75">
        <f>'Субвенции '!D43</f>
        <v>405555.95269999991</v>
      </c>
      <c r="W40" s="75">
        <f>'Субвенции '!E43</f>
        <v>0</v>
      </c>
      <c r="X40" s="75">
        <f>'Субвенции '!F43</f>
        <v>403364.21892000001</v>
      </c>
      <c r="Y40" s="75">
        <f>X40/U40*100</f>
        <v>99.459573021821441</v>
      </c>
      <c r="Z40" s="75">
        <f>Иные!B25</f>
        <v>15142.5838</v>
      </c>
      <c r="AA40" s="75">
        <f>Иные!C25</f>
        <v>93451.720310000004</v>
      </c>
      <c r="AB40" s="75">
        <f>Иные!D25</f>
        <v>92689.650309999997</v>
      </c>
      <c r="AC40" s="75">
        <f>Иные!E25</f>
        <v>762.07</v>
      </c>
      <c r="AD40" s="75">
        <f>Иные!F25</f>
        <v>93141.924209999997</v>
      </c>
      <c r="AE40" s="75">
        <f>AD40/AA40*100</f>
        <v>99.668496097265674</v>
      </c>
      <c r="AF40" s="39"/>
      <c r="AG40" s="36"/>
    </row>
    <row r="41" spans="1:33" x14ac:dyDescent="0.25">
      <c r="A41" s="16" t="s">
        <v>295</v>
      </c>
      <c r="B41" s="184">
        <f t="shared" si="1"/>
        <v>7662.6</v>
      </c>
      <c r="C41" s="184">
        <f t="shared" si="2"/>
        <v>7665.3</v>
      </c>
      <c r="D41" s="184">
        <f t="shared" si="3"/>
        <v>7665.3</v>
      </c>
      <c r="E41" s="184">
        <f t="shared" si="4"/>
        <v>0</v>
      </c>
      <c r="F41" s="184">
        <f t="shared" si="5"/>
        <v>7665.3</v>
      </c>
      <c r="G41" s="184">
        <f>F41/C41*100</f>
        <v>100</v>
      </c>
      <c r="H41" s="75"/>
      <c r="I41" s="75"/>
      <c r="J41" s="75"/>
      <c r="K41" s="75"/>
      <c r="L41" s="75"/>
      <c r="M41" s="76"/>
      <c r="N41" s="224">
        <f>Субсидии!B42</f>
        <v>7251</v>
      </c>
      <c r="O41" s="224">
        <f>Субсидии!C42</f>
        <v>7251</v>
      </c>
      <c r="P41" s="224">
        <f>Субсидии!D42</f>
        <v>7251</v>
      </c>
      <c r="Q41" s="224">
        <f>Субсидии!E42</f>
        <v>0</v>
      </c>
      <c r="R41" s="224">
        <f>Субсидии!F42</f>
        <v>7251</v>
      </c>
      <c r="S41" s="75">
        <f>R41/O41*100</f>
        <v>100</v>
      </c>
      <c r="T41" s="75">
        <f>'Субвенции '!B44</f>
        <v>411.6</v>
      </c>
      <c r="U41" s="75">
        <f>'Субвенции '!C44</f>
        <v>414.3</v>
      </c>
      <c r="V41" s="75">
        <f>'Субвенции '!D44</f>
        <v>414.3</v>
      </c>
      <c r="W41" s="75">
        <f>'Субвенции '!E44</f>
        <v>0</v>
      </c>
      <c r="X41" s="75">
        <f>'Субвенции '!F44</f>
        <v>414.3</v>
      </c>
      <c r="Y41" s="75">
        <f>X41/U41*100</f>
        <v>100</v>
      </c>
      <c r="Z41" s="75"/>
      <c r="AA41" s="75">
        <f>Иные!C26</f>
        <v>0</v>
      </c>
      <c r="AB41" s="75">
        <f>Иные!D26</f>
        <v>0</v>
      </c>
      <c r="AC41" s="75">
        <f>Иные!E26</f>
        <v>0</v>
      </c>
      <c r="AD41" s="75">
        <f>Иные!F26</f>
        <v>0</v>
      </c>
      <c r="AE41" s="75"/>
      <c r="AF41" s="39"/>
      <c r="AG41" s="36"/>
    </row>
    <row r="42" spans="1:33" x14ac:dyDescent="0.25">
      <c r="A42" s="130" t="s">
        <v>130</v>
      </c>
      <c r="B42" s="184">
        <f t="shared" si="1"/>
        <v>8500</v>
      </c>
      <c r="C42" s="184">
        <f t="shared" si="2"/>
        <v>18862.376909999999</v>
      </c>
      <c r="D42" s="184">
        <f t="shared" si="3"/>
        <v>8500</v>
      </c>
      <c r="E42" s="184">
        <f t="shared" si="4"/>
        <v>10362.376910000001</v>
      </c>
      <c r="F42" s="184">
        <f t="shared" si="5"/>
        <v>18862.376909999999</v>
      </c>
      <c r="G42" s="184">
        <f>F42/C42*100</f>
        <v>100</v>
      </c>
      <c r="H42" s="75"/>
      <c r="I42" s="75"/>
      <c r="J42" s="75"/>
      <c r="K42" s="75"/>
      <c r="L42" s="75"/>
      <c r="M42" s="76"/>
      <c r="N42" s="224">
        <f>Субсидии!B43</f>
        <v>8500</v>
      </c>
      <c r="O42" s="224">
        <f>Субсидии!C43</f>
        <v>8500</v>
      </c>
      <c r="P42" s="224">
        <f>Субсидии!D43</f>
        <v>8500</v>
      </c>
      <c r="Q42" s="224">
        <f>Субсидии!E43</f>
        <v>0</v>
      </c>
      <c r="R42" s="224">
        <f>Субсидии!F43</f>
        <v>8500</v>
      </c>
      <c r="S42" s="75">
        <f>R42/O42*100</f>
        <v>100</v>
      </c>
      <c r="T42" s="75"/>
      <c r="U42" s="75"/>
      <c r="V42" s="75"/>
      <c r="W42" s="75"/>
      <c r="X42" s="75"/>
      <c r="Y42" s="75"/>
      <c r="Z42" s="75">
        <f>Иные!B27</f>
        <v>0</v>
      </c>
      <c r="AA42" s="75">
        <f>Иные!C27</f>
        <v>10362.376910000001</v>
      </c>
      <c r="AB42" s="75">
        <f>Иные!D27</f>
        <v>0</v>
      </c>
      <c r="AC42" s="75">
        <f>Иные!E27</f>
        <v>10362.376910000001</v>
      </c>
      <c r="AD42" s="75">
        <f>Иные!F27</f>
        <v>10362.376910000001</v>
      </c>
      <c r="AE42" s="75">
        <f t="shared" ref="AE42:AE48" si="16">AD42/AA42*100</f>
        <v>100</v>
      </c>
      <c r="AF42" s="39"/>
      <c r="AG42" s="36"/>
    </row>
    <row r="43" spans="1:33" x14ac:dyDescent="0.25">
      <c r="A43" s="16" t="s">
        <v>296</v>
      </c>
      <c r="B43" s="184">
        <f t="shared" si="1"/>
        <v>2656.6</v>
      </c>
      <c r="C43" s="184">
        <f t="shared" si="2"/>
        <v>3968.1569</v>
      </c>
      <c r="D43" s="184">
        <f t="shared" si="3"/>
        <v>3968.1569</v>
      </c>
      <c r="E43" s="184">
        <f t="shared" si="4"/>
        <v>0</v>
      </c>
      <c r="F43" s="184">
        <f t="shared" si="5"/>
        <v>3968.1169</v>
      </c>
      <c r="G43" s="184">
        <f>F43/C43*100</f>
        <v>99.998991975342506</v>
      </c>
      <c r="H43" s="75"/>
      <c r="I43" s="75"/>
      <c r="J43" s="75"/>
      <c r="K43" s="75"/>
      <c r="L43" s="75"/>
      <c r="M43" s="76"/>
      <c r="N43" s="224">
        <f>Субсидии!B44</f>
        <v>1992</v>
      </c>
      <c r="O43" s="224">
        <f>Субсидии!C44</f>
        <v>3302.4569000000001</v>
      </c>
      <c r="P43" s="224">
        <f>Субсидии!D44</f>
        <v>3302.4569000000001</v>
      </c>
      <c r="Q43" s="224">
        <f>Субсидии!E44</f>
        <v>0</v>
      </c>
      <c r="R43" s="224">
        <f>Субсидии!F44</f>
        <v>3302.4169000000002</v>
      </c>
      <c r="S43" s="75">
        <f>R43/O43*100</f>
        <v>99.998788780559096</v>
      </c>
      <c r="T43" s="75">
        <f>'Субвенции '!B45</f>
        <v>164.6</v>
      </c>
      <c r="U43" s="75">
        <f>'Субвенции '!C45</f>
        <v>165.7</v>
      </c>
      <c r="V43" s="75">
        <f>'Субвенции '!D45</f>
        <v>165.7</v>
      </c>
      <c r="W43" s="75">
        <f>'Субвенции '!E45</f>
        <v>0</v>
      </c>
      <c r="X43" s="75">
        <f>'Субвенции '!F45</f>
        <v>165.7</v>
      </c>
      <c r="Y43" s="75">
        <f>X43/U43*100</f>
        <v>100</v>
      </c>
      <c r="Z43" s="75">
        <f>Иные!B28</f>
        <v>500</v>
      </c>
      <c r="AA43" s="75">
        <f>Иные!C28</f>
        <v>500</v>
      </c>
      <c r="AB43" s="75">
        <f>Иные!D28</f>
        <v>500</v>
      </c>
      <c r="AC43" s="75">
        <f>Иные!E28</f>
        <v>0</v>
      </c>
      <c r="AD43" s="75">
        <f>Иные!F28</f>
        <v>500</v>
      </c>
      <c r="AE43" s="75">
        <f t="shared" si="16"/>
        <v>100</v>
      </c>
      <c r="AF43" s="39"/>
      <c r="AG43" s="36"/>
    </row>
    <row r="44" spans="1:33" x14ac:dyDescent="0.25">
      <c r="A44" s="16" t="s">
        <v>459</v>
      </c>
      <c r="B44" s="184">
        <f t="shared" si="1"/>
        <v>0</v>
      </c>
      <c r="C44" s="184">
        <f t="shared" si="2"/>
        <v>0</v>
      </c>
      <c r="D44" s="184">
        <f t="shared" si="3"/>
        <v>0</v>
      </c>
      <c r="E44" s="184">
        <f t="shared" si="4"/>
        <v>0</v>
      </c>
      <c r="F44" s="184">
        <f t="shared" si="5"/>
        <v>0</v>
      </c>
      <c r="G44" s="184"/>
      <c r="H44" s="75"/>
      <c r="I44" s="75"/>
      <c r="J44" s="75"/>
      <c r="K44" s="75"/>
      <c r="L44" s="75"/>
      <c r="M44" s="76"/>
      <c r="N44" s="224"/>
      <c r="O44" s="224"/>
      <c r="P44" s="224"/>
      <c r="Q44" s="224"/>
      <c r="R44" s="224"/>
      <c r="S44" s="75"/>
      <c r="T44" s="75">
        <f>'Субвенции '!B46</f>
        <v>0</v>
      </c>
      <c r="U44" s="75">
        <f>'Субвенции '!C46</f>
        <v>0</v>
      </c>
      <c r="V44" s="75">
        <f>'Субвенции '!D46</f>
        <v>0</v>
      </c>
      <c r="W44" s="75">
        <f>'Субвенции '!E46</f>
        <v>0</v>
      </c>
      <c r="X44" s="75">
        <f>'Субвенции '!F46</f>
        <v>0</v>
      </c>
      <c r="Y44" s="75"/>
      <c r="Z44" s="75"/>
      <c r="AA44" s="75"/>
      <c r="AB44" s="75"/>
      <c r="AC44" s="75"/>
      <c r="AD44" s="75"/>
      <c r="AE44" s="75"/>
      <c r="AF44" s="39"/>
      <c r="AG44" s="36"/>
    </row>
    <row r="45" spans="1:33" x14ac:dyDescent="0.25">
      <c r="A45" s="16" t="s">
        <v>221</v>
      </c>
      <c r="B45" s="184">
        <f t="shared" si="1"/>
        <v>6051.6</v>
      </c>
      <c r="C45" s="184">
        <f t="shared" si="2"/>
        <v>6054.3</v>
      </c>
      <c r="D45" s="184">
        <f t="shared" si="3"/>
        <v>6054.3</v>
      </c>
      <c r="E45" s="184">
        <f t="shared" si="4"/>
        <v>0</v>
      </c>
      <c r="F45" s="184">
        <f t="shared" si="5"/>
        <v>6054.3</v>
      </c>
      <c r="G45" s="184">
        <f>F45/C45*100</f>
        <v>100</v>
      </c>
      <c r="H45" s="75"/>
      <c r="I45" s="75"/>
      <c r="J45" s="75"/>
      <c r="K45" s="75"/>
      <c r="L45" s="75"/>
      <c r="M45" s="76"/>
      <c r="N45" s="224">
        <f>Субсидии!B45</f>
        <v>5640</v>
      </c>
      <c r="O45" s="224">
        <f>Субсидии!C45</f>
        <v>5640</v>
      </c>
      <c r="P45" s="224">
        <f>Субсидии!D45</f>
        <v>5640</v>
      </c>
      <c r="Q45" s="224">
        <f>Субсидии!E45</f>
        <v>0</v>
      </c>
      <c r="R45" s="224">
        <f>Субсидии!F45</f>
        <v>5640</v>
      </c>
      <c r="S45" s="75">
        <f>R45/O45*100</f>
        <v>100</v>
      </c>
      <c r="T45" s="75">
        <f>'Субвенции '!B47</f>
        <v>411.6</v>
      </c>
      <c r="U45" s="75">
        <f>'Субвенции '!C47</f>
        <v>414.3</v>
      </c>
      <c r="V45" s="75">
        <f>'Субвенции '!D47</f>
        <v>414.3</v>
      </c>
      <c r="W45" s="75">
        <f>'Субвенции '!E47</f>
        <v>0</v>
      </c>
      <c r="X45" s="75">
        <f>'Субвенции '!F47</f>
        <v>414.3</v>
      </c>
      <c r="Y45" s="75">
        <f>X45/U45*100</f>
        <v>100</v>
      </c>
      <c r="Z45" s="75">
        <f>Иные!B29</f>
        <v>0</v>
      </c>
      <c r="AA45" s="75">
        <f>Иные!C29</f>
        <v>0</v>
      </c>
      <c r="AB45" s="75">
        <f>Иные!D29</f>
        <v>0</v>
      </c>
      <c r="AC45" s="75">
        <f>Иные!E29</f>
        <v>0</v>
      </c>
      <c r="AD45" s="75">
        <f>Иные!F29</f>
        <v>0</v>
      </c>
      <c r="AE45" s="75"/>
      <c r="AF45" s="39"/>
      <c r="AG45" s="36"/>
    </row>
    <row r="46" spans="1:33" x14ac:dyDescent="0.25">
      <c r="A46" s="16" t="s">
        <v>297</v>
      </c>
      <c r="B46" s="184">
        <f t="shared" si="1"/>
        <v>5442.6</v>
      </c>
      <c r="C46" s="184">
        <f t="shared" si="2"/>
        <v>6936.5025000000005</v>
      </c>
      <c r="D46" s="184">
        <f t="shared" si="3"/>
        <v>6936.5025000000005</v>
      </c>
      <c r="E46" s="184">
        <f t="shared" si="4"/>
        <v>0</v>
      </c>
      <c r="F46" s="184">
        <f t="shared" si="5"/>
        <v>6675.0877100000007</v>
      </c>
      <c r="G46" s="184">
        <f>F46/C46*100</f>
        <v>96.231317007382316</v>
      </c>
      <c r="H46" s="75"/>
      <c r="I46" s="75"/>
      <c r="J46" s="75"/>
      <c r="K46" s="75"/>
      <c r="L46" s="75"/>
      <c r="M46" s="76"/>
      <c r="N46" s="224">
        <f>Субсидии!B46</f>
        <v>5031</v>
      </c>
      <c r="O46" s="224">
        <f>Субсидии!C46</f>
        <v>6522.2025000000003</v>
      </c>
      <c r="P46" s="224">
        <f>Субсидии!D46</f>
        <v>6522.2025000000003</v>
      </c>
      <c r="Q46" s="224">
        <f>Субсидии!E46</f>
        <v>0</v>
      </c>
      <c r="R46" s="224">
        <f>Субсидии!F46</f>
        <v>6260.7877100000005</v>
      </c>
      <c r="S46" s="75">
        <f>R46/O46*100</f>
        <v>95.991924660419542</v>
      </c>
      <c r="T46" s="75">
        <f>'Субвенции '!B48</f>
        <v>411.6</v>
      </c>
      <c r="U46" s="75">
        <f>'Субвенции '!C48</f>
        <v>414.3</v>
      </c>
      <c r="V46" s="75">
        <f>'Субвенции '!D48</f>
        <v>414.3</v>
      </c>
      <c r="W46" s="75">
        <f>'Субвенции '!E48</f>
        <v>0</v>
      </c>
      <c r="X46" s="75">
        <f>'Субвенции '!F48</f>
        <v>414.3</v>
      </c>
      <c r="Y46" s="75">
        <f>X46/U46*100</f>
        <v>100</v>
      </c>
      <c r="Z46" s="75"/>
      <c r="AA46" s="75"/>
      <c r="AB46" s="75"/>
      <c r="AC46" s="75"/>
      <c r="AD46" s="75"/>
      <c r="AE46" s="75"/>
      <c r="AF46" s="39"/>
      <c r="AG46" s="36"/>
    </row>
    <row r="47" spans="1:33" x14ac:dyDescent="0.25">
      <c r="A47" s="16" t="s">
        <v>137</v>
      </c>
      <c r="B47" s="184">
        <f t="shared" si="1"/>
        <v>411.6</v>
      </c>
      <c r="C47" s="184">
        <f t="shared" si="2"/>
        <v>414.3</v>
      </c>
      <c r="D47" s="184">
        <f t="shared" si="3"/>
        <v>414.3</v>
      </c>
      <c r="E47" s="184">
        <f t="shared" si="4"/>
        <v>0</v>
      </c>
      <c r="F47" s="184">
        <f t="shared" si="5"/>
        <v>414.3</v>
      </c>
      <c r="G47" s="184">
        <f>F47/C47*100</f>
        <v>100</v>
      </c>
      <c r="H47" s="75"/>
      <c r="I47" s="75"/>
      <c r="J47" s="75"/>
      <c r="K47" s="75"/>
      <c r="L47" s="75"/>
      <c r="M47" s="76"/>
      <c r="N47" s="224">
        <f>Субсидии!B47</f>
        <v>0</v>
      </c>
      <c r="O47" s="224">
        <f>Субсидии!C47</f>
        <v>0</v>
      </c>
      <c r="P47" s="224">
        <f>Субсидии!D47</f>
        <v>0</v>
      </c>
      <c r="Q47" s="224">
        <f>Субсидии!E47</f>
        <v>0</v>
      </c>
      <c r="R47" s="224">
        <f>Субсидии!F47</f>
        <v>0</v>
      </c>
      <c r="S47" s="75"/>
      <c r="T47" s="75">
        <f>'Субвенции '!B49</f>
        <v>411.6</v>
      </c>
      <c r="U47" s="75">
        <f>'Субвенции '!C49</f>
        <v>414.3</v>
      </c>
      <c r="V47" s="75">
        <f>'Субвенции '!D49</f>
        <v>414.3</v>
      </c>
      <c r="W47" s="75">
        <f>'Субвенции '!E49</f>
        <v>0</v>
      </c>
      <c r="X47" s="75">
        <f>'Субвенции '!F49</f>
        <v>414.3</v>
      </c>
      <c r="Y47" s="75">
        <f>X47/U47*100</f>
        <v>100</v>
      </c>
      <c r="Z47" s="75">
        <f>Иные!B30</f>
        <v>0</v>
      </c>
      <c r="AA47" s="75">
        <f>Иные!C30</f>
        <v>0</v>
      </c>
      <c r="AB47" s="75">
        <f>Иные!D30</f>
        <v>0</v>
      </c>
      <c r="AC47" s="75">
        <f>Иные!E30</f>
        <v>0</v>
      </c>
      <c r="AD47" s="75">
        <f>Иные!F30</f>
        <v>0</v>
      </c>
      <c r="AE47" s="75"/>
      <c r="AF47" s="39"/>
      <c r="AG47" s="36"/>
    </row>
    <row r="48" spans="1:33" x14ac:dyDescent="0.25">
      <c r="A48" s="16" t="s">
        <v>298</v>
      </c>
      <c r="B48" s="347">
        <f t="shared" si="1"/>
        <v>2615.6</v>
      </c>
      <c r="C48" s="347">
        <f t="shared" si="2"/>
        <v>4336.8286200000002</v>
      </c>
      <c r="D48" s="347">
        <f t="shared" si="3"/>
        <v>2616.6999999999998</v>
      </c>
      <c r="E48" s="347">
        <f t="shared" si="4"/>
        <v>1720.1286200000002</v>
      </c>
      <c r="F48" s="347">
        <f t="shared" si="5"/>
        <v>4336.8286200000002</v>
      </c>
      <c r="G48" s="184">
        <f>F48/C48*100</f>
        <v>100</v>
      </c>
      <c r="H48" s="75"/>
      <c r="I48" s="75"/>
      <c r="J48" s="75"/>
      <c r="K48" s="75"/>
      <c r="L48" s="75"/>
      <c r="M48" s="76"/>
      <c r="N48" s="224">
        <f>Субсидии!B48</f>
        <v>2451</v>
      </c>
      <c r="O48" s="224">
        <f>Субсидии!C48</f>
        <v>2451</v>
      </c>
      <c r="P48" s="224">
        <f>Субсидии!D48</f>
        <v>2451</v>
      </c>
      <c r="Q48" s="224">
        <f>Субсидии!E48</f>
        <v>0</v>
      </c>
      <c r="R48" s="224">
        <f>Субсидии!F48</f>
        <v>2451</v>
      </c>
      <c r="S48" s="75">
        <f>R48/O48*100</f>
        <v>100</v>
      </c>
      <c r="T48" s="75">
        <f>'Субвенции '!B50</f>
        <v>164.6</v>
      </c>
      <c r="U48" s="75">
        <f>'Субвенции '!C50</f>
        <v>165.7</v>
      </c>
      <c r="V48" s="75">
        <f>'Субвенции '!D50</f>
        <v>165.7</v>
      </c>
      <c r="W48" s="75">
        <f>'Субвенции '!E50</f>
        <v>0</v>
      </c>
      <c r="X48" s="75">
        <f>'Субвенции '!F50</f>
        <v>165.7</v>
      </c>
      <c r="Y48" s="75">
        <f>X48/U48*100</f>
        <v>100</v>
      </c>
      <c r="Z48" s="75"/>
      <c r="AA48" s="75">
        <f>Иные!C31</f>
        <v>1720.1286200000002</v>
      </c>
      <c r="AB48" s="75">
        <f>Иные!D31</f>
        <v>0</v>
      </c>
      <c r="AC48" s="75">
        <f>Иные!E31</f>
        <v>1720.1286200000002</v>
      </c>
      <c r="AD48" s="75">
        <f>Иные!F31</f>
        <v>1720.1286200000002</v>
      </c>
      <c r="AE48" s="75">
        <f t="shared" si="16"/>
        <v>100</v>
      </c>
      <c r="AF48" s="39"/>
      <c r="AG48" s="36"/>
    </row>
    <row r="49" spans="1:33" x14ac:dyDescent="0.25">
      <c r="A49" s="16" t="s">
        <v>299</v>
      </c>
      <c r="B49" s="347">
        <f t="shared" si="1"/>
        <v>5940.9595500000005</v>
      </c>
      <c r="C49" s="347">
        <f>I49+O49+U49+AA49</f>
        <v>5942.0595499999999</v>
      </c>
      <c r="D49" s="347">
        <f t="shared" si="3"/>
        <v>5942.0595499999999</v>
      </c>
      <c r="E49" s="347">
        <f>K49+Q49+W49+AC49</f>
        <v>0</v>
      </c>
      <c r="F49" s="347">
        <f>L49+R49+X49+AD49</f>
        <v>5942.0595499999999</v>
      </c>
      <c r="G49" s="184">
        <f>F49/C49*100</f>
        <v>100</v>
      </c>
      <c r="H49" s="75"/>
      <c r="I49" s="75"/>
      <c r="J49" s="75"/>
      <c r="K49" s="75"/>
      <c r="L49" s="75"/>
      <c r="M49" s="76"/>
      <c r="N49" s="224">
        <f>Субсидии!B49</f>
        <v>5776.3595500000001</v>
      </c>
      <c r="O49" s="224">
        <f>Субсидии!C49</f>
        <v>5776.3595500000001</v>
      </c>
      <c r="P49" s="224">
        <f>Субсидии!D49</f>
        <v>5776.3595500000001</v>
      </c>
      <c r="Q49" s="224">
        <f>Субсидии!E49</f>
        <v>0</v>
      </c>
      <c r="R49" s="224">
        <f>Субсидии!F49</f>
        <v>5776.3595500000001</v>
      </c>
      <c r="S49" s="75">
        <f>R49/O49*100</f>
        <v>100</v>
      </c>
      <c r="T49" s="75">
        <f>'Субвенции '!B51</f>
        <v>164.6</v>
      </c>
      <c r="U49" s="75">
        <f>'Субвенции '!C51</f>
        <v>165.7</v>
      </c>
      <c r="V49" s="75">
        <f>'Субвенции '!D51</f>
        <v>165.7</v>
      </c>
      <c r="W49" s="75">
        <f>'Субвенции '!E51</f>
        <v>0</v>
      </c>
      <c r="X49" s="75">
        <f>'Субвенции '!F51</f>
        <v>165.7</v>
      </c>
      <c r="Y49" s="75">
        <f>X49/U49*100</f>
        <v>100</v>
      </c>
      <c r="Z49" s="75"/>
      <c r="AA49" s="75"/>
      <c r="AB49" s="75">
        <f>Иные!D32</f>
        <v>0</v>
      </c>
      <c r="AC49" s="75"/>
      <c r="AD49" s="75"/>
      <c r="AE49" s="75"/>
      <c r="AF49" s="39"/>
      <c r="AG49" s="36"/>
    </row>
    <row r="50" spans="1:33" x14ac:dyDescent="0.25">
      <c r="A50" s="16" t="s">
        <v>478</v>
      </c>
      <c r="B50" s="347">
        <f t="shared" si="1"/>
        <v>0</v>
      </c>
      <c r="C50" s="347">
        <f t="shared" si="2"/>
        <v>0</v>
      </c>
      <c r="D50" s="347">
        <f t="shared" si="3"/>
        <v>0</v>
      </c>
      <c r="E50" s="347">
        <f t="shared" si="4"/>
        <v>0</v>
      </c>
      <c r="F50" s="347">
        <f t="shared" si="5"/>
        <v>0</v>
      </c>
      <c r="G50" s="184"/>
      <c r="H50" s="75"/>
      <c r="I50" s="75"/>
      <c r="J50" s="75"/>
      <c r="K50" s="75"/>
      <c r="L50" s="75"/>
      <c r="M50" s="76"/>
      <c r="N50" s="224"/>
      <c r="O50" s="224"/>
      <c r="P50" s="224"/>
      <c r="Q50" s="224"/>
      <c r="R50" s="224"/>
      <c r="S50" s="75"/>
      <c r="T50" s="75">
        <f>'Субвенции '!B52</f>
        <v>0</v>
      </c>
      <c r="U50" s="75">
        <f>'Субвенции '!C52</f>
        <v>0</v>
      </c>
      <c r="V50" s="75">
        <f>'Субвенции '!D52</f>
        <v>0</v>
      </c>
      <c r="W50" s="75">
        <f>'Субвенции '!E52</f>
        <v>0</v>
      </c>
      <c r="X50" s="75">
        <f>'Субвенции '!F52</f>
        <v>0</v>
      </c>
      <c r="Y50" s="75"/>
      <c r="Z50" s="75"/>
      <c r="AA50" s="75"/>
      <c r="AB50" s="75"/>
      <c r="AC50" s="75"/>
      <c r="AD50" s="75"/>
      <c r="AE50" s="75"/>
      <c r="AF50" s="39"/>
      <c r="AG50" s="36"/>
    </row>
    <row r="51" spans="1:33" x14ac:dyDescent="0.25">
      <c r="A51" s="16" t="s">
        <v>477</v>
      </c>
      <c r="B51" s="347">
        <f t="shared" si="1"/>
        <v>0</v>
      </c>
      <c r="C51" s="347">
        <f t="shared" si="2"/>
        <v>0</v>
      </c>
      <c r="D51" s="347">
        <f t="shared" si="3"/>
        <v>0</v>
      </c>
      <c r="E51" s="347">
        <f t="shared" si="4"/>
        <v>0</v>
      </c>
      <c r="F51" s="347">
        <f t="shared" si="5"/>
        <v>0</v>
      </c>
      <c r="G51" s="184"/>
      <c r="H51" s="75"/>
      <c r="I51" s="75"/>
      <c r="J51" s="75"/>
      <c r="K51" s="75"/>
      <c r="L51" s="75"/>
      <c r="M51" s="76"/>
      <c r="N51" s="224"/>
      <c r="O51" s="224"/>
      <c r="P51" s="224"/>
      <c r="Q51" s="224"/>
      <c r="R51" s="224"/>
      <c r="S51" s="75"/>
      <c r="T51" s="75">
        <f>'Субвенции '!B53</f>
        <v>0</v>
      </c>
      <c r="U51" s="75">
        <f>'Субвенции '!C53</f>
        <v>0</v>
      </c>
      <c r="V51" s="75">
        <f>'Субвенции '!D53</f>
        <v>0</v>
      </c>
      <c r="W51" s="75">
        <f>'Субвенции '!E53</f>
        <v>0</v>
      </c>
      <c r="X51" s="75">
        <f>'Субвенции '!F53</f>
        <v>0</v>
      </c>
      <c r="Y51" s="75"/>
      <c r="Z51" s="75"/>
      <c r="AA51" s="75"/>
      <c r="AB51" s="75"/>
      <c r="AC51" s="75"/>
      <c r="AD51" s="75"/>
      <c r="AE51" s="75"/>
      <c r="AF51" s="39"/>
      <c r="AG51" s="36"/>
    </row>
    <row r="52" spans="1:33" x14ac:dyDescent="0.25">
      <c r="A52" s="16" t="s">
        <v>479</v>
      </c>
      <c r="B52" s="347">
        <f t="shared" si="1"/>
        <v>2066.6</v>
      </c>
      <c r="C52" s="347">
        <f t="shared" si="2"/>
        <v>2067.6999999999998</v>
      </c>
      <c r="D52" s="347">
        <f t="shared" si="3"/>
        <v>2067.6999999999998</v>
      </c>
      <c r="E52" s="347">
        <f t="shared" si="4"/>
        <v>0</v>
      </c>
      <c r="F52" s="347">
        <f t="shared" si="5"/>
        <v>2067.6999999999998</v>
      </c>
      <c r="G52" s="184">
        <f t="shared" ref="G52:G83" si="17">F52/C52*100</f>
        <v>100</v>
      </c>
      <c r="H52" s="75"/>
      <c r="I52" s="75"/>
      <c r="J52" s="75"/>
      <c r="K52" s="75"/>
      <c r="L52" s="75"/>
      <c r="M52" s="76"/>
      <c r="N52" s="224">
        <f>Субсидии!B50</f>
        <v>1902</v>
      </c>
      <c r="O52" s="224">
        <f>Субсидии!C50</f>
        <v>1902</v>
      </c>
      <c r="P52" s="224">
        <f>Субсидии!D50</f>
        <v>1902</v>
      </c>
      <c r="Q52" s="224">
        <f>Субсидии!E50</f>
        <v>0</v>
      </c>
      <c r="R52" s="224">
        <f>Субсидии!F50</f>
        <v>1902</v>
      </c>
      <c r="S52" s="75">
        <f t="shared" ref="S52:S98" si="18">R52/O52*100</f>
        <v>100</v>
      </c>
      <c r="T52" s="75">
        <f>'Субвенции '!B54</f>
        <v>164.6</v>
      </c>
      <c r="U52" s="75">
        <f>'Субвенции '!C54</f>
        <v>165.7</v>
      </c>
      <c r="V52" s="75">
        <f>'Субвенции '!D54</f>
        <v>165.7</v>
      </c>
      <c r="W52" s="75">
        <f>'Субвенции '!E54</f>
        <v>0</v>
      </c>
      <c r="X52" s="75">
        <f>'Субвенции '!F54</f>
        <v>165.7</v>
      </c>
      <c r="Y52" s="75">
        <f>X52/U52*100</f>
        <v>100</v>
      </c>
      <c r="Z52" s="75"/>
      <c r="AA52" s="75"/>
      <c r="AB52" s="75"/>
      <c r="AC52" s="75"/>
      <c r="AD52" s="75"/>
      <c r="AE52" s="75"/>
      <c r="AF52" s="39"/>
      <c r="AG52" s="36"/>
    </row>
    <row r="53" spans="1:33" x14ac:dyDescent="0.25">
      <c r="A53" s="16" t="s">
        <v>300</v>
      </c>
      <c r="B53" s="347">
        <f t="shared" si="1"/>
        <v>5720.6</v>
      </c>
      <c r="C53" s="347">
        <f>I53+O53+U53+AA53</f>
        <v>12939.370490000001</v>
      </c>
      <c r="D53" s="347">
        <f t="shared" si="3"/>
        <v>7220.7</v>
      </c>
      <c r="E53" s="347">
        <f>K53+Q53+W53+AC53</f>
        <v>5718.6704900000004</v>
      </c>
      <c r="F53" s="347">
        <f>L53+R53+X53+AD53</f>
        <v>12939.370490000001</v>
      </c>
      <c r="G53" s="184">
        <f t="shared" si="17"/>
        <v>100</v>
      </c>
      <c r="H53" s="75"/>
      <c r="I53" s="75"/>
      <c r="J53" s="75"/>
      <c r="K53" s="75"/>
      <c r="L53" s="75"/>
      <c r="M53" s="74"/>
      <c r="N53" s="224">
        <f>Субсидии!B51</f>
        <v>5556</v>
      </c>
      <c r="O53" s="224">
        <f>Субсидии!C51</f>
        <v>7055</v>
      </c>
      <c r="P53" s="224">
        <f>Субсидии!D51</f>
        <v>7055</v>
      </c>
      <c r="Q53" s="224">
        <f>Субсидии!E51</f>
        <v>0</v>
      </c>
      <c r="R53" s="224">
        <f>Субсидии!F51</f>
        <v>7055</v>
      </c>
      <c r="S53" s="75">
        <f t="shared" si="18"/>
        <v>100</v>
      </c>
      <c r="T53" s="75">
        <f>'Субвенции '!B55</f>
        <v>164.6</v>
      </c>
      <c r="U53" s="75">
        <f>'Субвенции '!C55</f>
        <v>165.7</v>
      </c>
      <c r="V53" s="75">
        <f>'Субвенции '!D55</f>
        <v>165.7</v>
      </c>
      <c r="W53" s="75">
        <f>'Субвенции '!E55</f>
        <v>0</v>
      </c>
      <c r="X53" s="75">
        <f>'Субвенции '!F55</f>
        <v>165.7</v>
      </c>
      <c r="Y53" s="75">
        <f>X53/U53*100</f>
        <v>100</v>
      </c>
      <c r="Z53" s="75"/>
      <c r="AA53" s="75">
        <f>Иные!C32</f>
        <v>5718.6704900000004</v>
      </c>
      <c r="AB53" s="75">
        <f>Иные!D32</f>
        <v>0</v>
      </c>
      <c r="AC53" s="75">
        <f>Иные!E32</f>
        <v>5718.6704900000004</v>
      </c>
      <c r="AD53" s="75">
        <f>Иные!F32</f>
        <v>5718.6704900000004</v>
      </c>
      <c r="AE53" s="75">
        <f t="shared" ref="AE53" si="19">AD53/AA53*100</f>
        <v>100</v>
      </c>
      <c r="AF53" s="39"/>
      <c r="AG53" s="36"/>
    </row>
    <row r="54" spans="1:33" s="5" customFormat="1" ht="31.5" x14ac:dyDescent="0.25">
      <c r="A54" s="7" t="s">
        <v>303</v>
      </c>
      <c r="B54" s="72">
        <f t="shared" si="1"/>
        <v>3003176.4045100003</v>
      </c>
      <c r="C54" s="72">
        <f t="shared" si="2"/>
        <v>3803104.2423199997</v>
      </c>
      <c r="D54" s="72">
        <f t="shared" si="3"/>
        <v>3791293.0143199996</v>
      </c>
      <c r="E54" s="72">
        <f t="shared" si="4"/>
        <v>11811.227999999999</v>
      </c>
      <c r="F54" s="72">
        <f t="shared" si="5"/>
        <v>3771069.6703000003</v>
      </c>
      <c r="G54" s="72">
        <f t="shared" si="17"/>
        <v>99.157673048676216</v>
      </c>
      <c r="H54" s="72">
        <f>SUM(H55:H58)</f>
        <v>0</v>
      </c>
      <c r="I54" s="72">
        <f>SUM(I55:I58)</f>
        <v>0</v>
      </c>
      <c r="J54" s="72">
        <f>SUM(J55:J58)</f>
        <v>0</v>
      </c>
      <c r="K54" s="72">
        <f>SUM(K55:K58)</f>
        <v>0</v>
      </c>
      <c r="L54" s="72">
        <f>SUM(L55:L58)</f>
        <v>0</v>
      </c>
      <c r="M54" s="73"/>
      <c r="N54" s="72">
        <f>SUM(N55:N58)</f>
        <v>563692.67651000002</v>
      </c>
      <c r="O54" s="72">
        <f>SUM(O55:O58)</f>
        <v>798068.40841999999</v>
      </c>
      <c r="P54" s="72">
        <f>SUM(P55:P58)</f>
        <v>798068.40841999999</v>
      </c>
      <c r="Q54" s="72">
        <f>SUM(Q55:Q58)</f>
        <v>0</v>
      </c>
      <c r="R54" s="72">
        <f>SUM(R55:R58)</f>
        <v>788650.68836999987</v>
      </c>
      <c r="S54" s="72">
        <f t="shared" si="18"/>
        <v>98.819935741016849</v>
      </c>
      <c r="T54" s="72">
        <f>SUM(T55:T58)</f>
        <v>2316645.7000000002</v>
      </c>
      <c r="U54" s="72">
        <f>SUM(U55:U58)</f>
        <v>2213826.1849999996</v>
      </c>
      <c r="V54" s="72">
        <f>SUM(V55:V58)</f>
        <v>2213826.1849999996</v>
      </c>
      <c r="W54" s="72">
        <f>SUM(W55:W58)</f>
        <v>0</v>
      </c>
      <c r="X54" s="72">
        <f>SUM(X55:X58)</f>
        <v>2198661.5476600006</v>
      </c>
      <c r="Y54" s="72">
        <f>X54/U54*100</f>
        <v>99.315003253518796</v>
      </c>
      <c r="Z54" s="72">
        <f>SUM(Z55:Z58)</f>
        <v>122838.02799999999</v>
      </c>
      <c r="AA54" s="72">
        <f>SUM(AA55:AA58)</f>
        <v>791209.64889999991</v>
      </c>
      <c r="AB54" s="72">
        <f>SUM(AB55:AB58)</f>
        <v>779398.42089999991</v>
      </c>
      <c r="AC54" s="72">
        <f>SUM(AC55:AC58)</f>
        <v>11811.227999999999</v>
      </c>
      <c r="AD54" s="72">
        <f>SUM(AD55:AD58)</f>
        <v>783757.43426999997</v>
      </c>
      <c r="AE54" s="72">
        <f t="shared" ref="AE54:AE75" si="20">AD54/AA54*100</f>
        <v>99.058123894171331</v>
      </c>
      <c r="AF54" s="39"/>
      <c r="AG54" s="38"/>
    </row>
    <row r="55" spans="1:33" ht="31.5" x14ac:dyDescent="0.25">
      <c r="A55" s="128" t="s">
        <v>135</v>
      </c>
      <c r="B55" s="75">
        <f t="shared" si="1"/>
        <v>2665372.9766799998</v>
      </c>
      <c r="C55" s="75">
        <f t="shared" si="2"/>
        <v>2657219.3346099993</v>
      </c>
      <c r="D55" s="75">
        <f t="shared" si="3"/>
        <v>2647018.1066099997</v>
      </c>
      <c r="E55" s="75">
        <f t="shared" si="4"/>
        <v>10201.227999999999</v>
      </c>
      <c r="F55" s="75">
        <f t="shared" si="5"/>
        <v>2631040.1239900012</v>
      </c>
      <c r="G55" s="75">
        <f t="shared" si="17"/>
        <v>99.014789246825927</v>
      </c>
      <c r="H55" s="74">
        <f>Дотации!B23</f>
        <v>0</v>
      </c>
      <c r="I55" s="74">
        <f>Дотации!C23</f>
        <v>0</v>
      </c>
      <c r="J55" s="74">
        <f>Дотации!D23</f>
        <v>0</v>
      </c>
      <c r="K55" s="74">
        <f>Дотации!E23</f>
        <v>0</v>
      </c>
      <c r="L55" s="74">
        <f>Дотации!F23</f>
        <v>0</v>
      </c>
      <c r="M55" s="74"/>
      <c r="N55" s="75">
        <f>Субсидии!B53</f>
        <v>272004.04868000001</v>
      </c>
      <c r="O55" s="75">
        <f>Субсидии!C53</f>
        <v>300778.45955000003</v>
      </c>
      <c r="P55" s="75">
        <f>Субсидии!D53</f>
        <v>300778.45955000003</v>
      </c>
      <c r="Q55" s="75">
        <f>Субсидии!E53</f>
        <v>0</v>
      </c>
      <c r="R55" s="75">
        <f>Субсидии!F53</f>
        <v>291360.73950000003</v>
      </c>
      <c r="S55" s="75">
        <f t="shared" si="18"/>
        <v>96.868884805085443</v>
      </c>
      <c r="T55" s="75">
        <f>'Субвенции '!B57</f>
        <v>2315411</v>
      </c>
      <c r="U55" s="75">
        <f>'Субвенции '!C57</f>
        <v>2212582.8849999998</v>
      </c>
      <c r="V55" s="75">
        <f>'Субвенции '!D57</f>
        <v>2212582.8849999998</v>
      </c>
      <c r="W55" s="75">
        <f>'Субвенции '!E57</f>
        <v>0</v>
      </c>
      <c r="X55" s="75">
        <f>'Субвенции '!F57</f>
        <v>2197418.2476600008</v>
      </c>
      <c r="Y55" s="75">
        <f>X55/U55*100</f>
        <v>99.314618338467398</v>
      </c>
      <c r="Z55" s="75">
        <f>Иные!B34</f>
        <v>77957.928</v>
      </c>
      <c r="AA55" s="75">
        <f>Иные!C34</f>
        <v>143857.99005999998</v>
      </c>
      <c r="AB55" s="75">
        <f>Иные!D34</f>
        <v>133656.76205999998</v>
      </c>
      <c r="AC55" s="75">
        <f>Иные!E34</f>
        <v>10201.227999999999</v>
      </c>
      <c r="AD55" s="75">
        <f>Иные!F34</f>
        <v>142261.13683</v>
      </c>
      <c r="AE55" s="75">
        <f t="shared" si="20"/>
        <v>98.889979465628599</v>
      </c>
      <c r="AF55" s="39"/>
      <c r="AG55" s="36"/>
    </row>
    <row r="56" spans="1:33" ht="18.75" customHeight="1" x14ac:dyDescent="0.25">
      <c r="A56" s="16" t="s">
        <v>302</v>
      </c>
      <c r="B56" s="184">
        <f t="shared" si="1"/>
        <v>86621.88089</v>
      </c>
      <c r="C56" s="184">
        <f t="shared" si="2"/>
        <v>899339.07104999991</v>
      </c>
      <c r="D56" s="184">
        <f t="shared" si="3"/>
        <v>898329.07104999991</v>
      </c>
      <c r="E56" s="184">
        <f t="shared" si="4"/>
        <v>1010</v>
      </c>
      <c r="F56" s="184">
        <f t="shared" si="5"/>
        <v>898951.57832999993</v>
      </c>
      <c r="G56" s="184">
        <f t="shared" si="17"/>
        <v>99.956913612176606</v>
      </c>
      <c r="H56" s="75"/>
      <c r="I56" s="75"/>
      <c r="J56" s="75"/>
      <c r="K56" s="75"/>
      <c r="L56" s="75"/>
      <c r="M56" s="76"/>
      <c r="N56" s="224">
        <f>Субсидии!B54</f>
        <v>58305.280890000002</v>
      </c>
      <c r="O56" s="224">
        <f>Субсидии!C54</f>
        <v>258305.28088999999</v>
      </c>
      <c r="P56" s="224">
        <f>Субсидии!D54</f>
        <v>258305.28088999999</v>
      </c>
      <c r="Q56" s="224">
        <f>Субсидии!E54</f>
        <v>0</v>
      </c>
      <c r="R56" s="224">
        <f>Субсидии!F54</f>
        <v>258305.28088999999</v>
      </c>
      <c r="S56" s="75">
        <f t="shared" si="18"/>
        <v>100</v>
      </c>
      <c r="T56" s="75"/>
      <c r="U56" s="75"/>
      <c r="V56" s="75"/>
      <c r="W56" s="75"/>
      <c r="X56" s="75"/>
      <c r="Y56" s="75"/>
      <c r="Z56" s="75">
        <f>Иные!B35</f>
        <v>28316.6</v>
      </c>
      <c r="AA56" s="75">
        <f>Иные!C35</f>
        <v>641033.79015999998</v>
      </c>
      <c r="AB56" s="75">
        <f>Иные!D35</f>
        <v>640023.79015999998</v>
      </c>
      <c r="AC56" s="75">
        <f>Иные!E35</f>
        <v>1010</v>
      </c>
      <c r="AD56" s="75">
        <f>Иные!F35</f>
        <v>640646.29743999999</v>
      </c>
      <c r="AE56" s="75">
        <f t="shared" si="20"/>
        <v>99.939551904135456</v>
      </c>
      <c r="AF56" s="39"/>
      <c r="AG56" s="36"/>
    </row>
    <row r="57" spans="1:33" x14ac:dyDescent="0.25">
      <c r="A57" s="16" t="s">
        <v>480</v>
      </c>
      <c r="B57" s="184">
        <f t="shared" si="1"/>
        <v>52231.6</v>
      </c>
      <c r="C57" s="184">
        <f t="shared" si="2"/>
        <v>44287.009939999996</v>
      </c>
      <c r="D57" s="184">
        <f t="shared" si="3"/>
        <v>43687.009939999996</v>
      </c>
      <c r="E57" s="184">
        <f t="shared" si="4"/>
        <v>600</v>
      </c>
      <c r="F57" s="184">
        <f t="shared" si="5"/>
        <v>38819.141259999997</v>
      </c>
      <c r="G57" s="184">
        <f t="shared" si="17"/>
        <v>87.653560971020923</v>
      </c>
      <c r="H57" s="75"/>
      <c r="I57" s="75"/>
      <c r="J57" s="75"/>
      <c r="K57" s="75"/>
      <c r="L57" s="75"/>
      <c r="M57" s="76"/>
      <c r="N57" s="224">
        <f>Субсидии!B56</f>
        <v>34845</v>
      </c>
      <c r="O57" s="224">
        <f>Субсидии!C56</f>
        <v>37390.141259999997</v>
      </c>
      <c r="P57" s="224">
        <f>Субсидии!D56</f>
        <v>37390.141259999997</v>
      </c>
      <c r="Q57" s="224">
        <f>Субсидии!E56</f>
        <v>0</v>
      </c>
      <c r="R57" s="224">
        <f>Субсидии!F56</f>
        <v>37390.141259999997</v>
      </c>
      <c r="S57" s="75">
        <f t="shared" si="18"/>
        <v>100</v>
      </c>
      <c r="T57" s="75">
        <f>'Субвенции '!B58</f>
        <v>823.1</v>
      </c>
      <c r="U57" s="75">
        <f>'Субвенции '!C58</f>
        <v>829</v>
      </c>
      <c r="V57" s="75">
        <f>'Субвенции '!D58</f>
        <v>829</v>
      </c>
      <c r="W57" s="75">
        <f>'Субвенции '!E58</f>
        <v>0</v>
      </c>
      <c r="X57" s="75">
        <f>'Субвенции '!F58</f>
        <v>829</v>
      </c>
      <c r="Y57" s="75">
        <f>X57/U57*100</f>
        <v>100</v>
      </c>
      <c r="Z57" s="75">
        <f>Иные!B37</f>
        <v>16563.5</v>
      </c>
      <c r="AA57" s="75">
        <f>Иные!C37</f>
        <v>6067.8686799999996</v>
      </c>
      <c r="AB57" s="75">
        <f>Иные!D37</f>
        <v>5467.8686799999996</v>
      </c>
      <c r="AC57" s="75">
        <f>Иные!E37</f>
        <v>600</v>
      </c>
      <c r="AD57" s="75">
        <f>Иные!F37</f>
        <v>600</v>
      </c>
      <c r="AE57" s="75">
        <f t="shared" si="20"/>
        <v>9.8881507106050304</v>
      </c>
      <c r="AF57" s="39"/>
      <c r="AG57" s="36"/>
    </row>
    <row r="58" spans="1:33" x14ac:dyDescent="0.25">
      <c r="A58" s="16" t="s">
        <v>134</v>
      </c>
      <c r="B58" s="184">
        <f t="shared" si="1"/>
        <v>198949.94693999999</v>
      </c>
      <c r="C58" s="184">
        <f t="shared" si="2"/>
        <v>202258.82671999998</v>
      </c>
      <c r="D58" s="184">
        <f t="shared" si="3"/>
        <v>202258.82671999998</v>
      </c>
      <c r="E58" s="184">
        <f t="shared" si="4"/>
        <v>0</v>
      </c>
      <c r="F58" s="184">
        <f t="shared" si="5"/>
        <v>202258.82671999998</v>
      </c>
      <c r="G58" s="184">
        <f t="shared" si="17"/>
        <v>100</v>
      </c>
      <c r="H58" s="75"/>
      <c r="I58" s="75"/>
      <c r="J58" s="75"/>
      <c r="K58" s="75"/>
      <c r="L58" s="75"/>
      <c r="M58" s="76"/>
      <c r="N58" s="224">
        <f>Субсидии!B55</f>
        <v>198538.34693999999</v>
      </c>
      <c r="O58" s="224">
        <f>Субсидии!C55</f>
        <v>201594.52671999999</v>
      </c>
      <c r="P58" s="224">
        <f>Субсидии!D55</f>
        <v>201594.52671999999</v>
      </c>
      <c r="Q58" s="224">
        <f>Субсидии!E55</f>
        <v>0</v>
      </c>
      <c r="R58" s="224">
        <f>Субсидии!F55</f>
        <v>201594.52671999999</v>
      </c>
      <c r="S58" s="75">
        <f t="shared" si="18"/>
        <v>100</v>
      </c>
      <c r="T58" s="75">
        <f>'Субвенции '!B59</f>
        <v>411.6</v>
      </c>
      <c r="U58" s="75">
        <f>'Субвенции '!C59</f>
        <v>414.3</v>
      </c>
      <c r="V58" s="75">
        <f>'Субвенции '!D59</f>
        <v>414.3</v>
      </c>
      <c r="W58" s="75">
        <f>'Субвенции '!E59</f>
        <v>0</v>
      </c>
      <c r="X58" s="75">
        <f>'Субвенции '!F59</f>
        <v>414.3</v>
      </c>
      <c r="Y58" s="75">
        <f>X58/U58*100</f>
        <v>100</v>
      </c>
      <c r="Z58" s="75">
        <f>Иные!B36</f>
        <v>0</v>
      </c>
      <c r="AA58" s="75">
        <f>Иные!C36</f>
        <v>250</v>
      </c>
      <c r="AB58" s="75">
        <f>Иные!D36</f>
        <v>250</v>
      </c>
      <c r="AC58" s="75">
        <f>Иные!E36</f>
        <v>0</v>
      </c>
      <c r="AD58" s="75">
        <f>Иные!F36</f>
        <v>250</v>
      </c>
      <c r="AE58" s="75"/>
      <c r="AF58" s="39"/>
      <c r="AG58" s="36"/>
    </row>
    <row r="59" spans="1:33" s="5" customFormat="1" ht="31.5" x14ac:dyDescent="0.25">
      <c r="A59" s="7" t="s">
        <v>145</v>
      </c>
      <c r="B59" s="72">
        <f t="shared" si="1"/>
        <v>2090344.9262300015</v>
      </c>
      <c r="C59" s="72">
        <f t="shared" si="2"/>
        <v>2497413.3890799996</v>
      </c>
      <c r="D59" s="72">
        <f t="shared" si="3"/>
        <v>2492724.9469799995</v>
      </c>
      <c r="E59" s="72">
        <f t="shared" si="4"/>
        <v>4688.4421000000002</v>
      </c>
      <c r="F59" s="72">
        <f t="shared" si="5"/>
        <v>2495431.9580499995</v>
      </c>
      <c r="G59" s="72">
        <f t="shared" si="17"/>
        <v>99.920660670809895</v>
      </c>
      <c r="H59" s="72">
        <f>SUM(H60:H76)</f>
        <v>316482.90000000002</v>
      </c>
      <c r="I59" s="72">
        <f>SUM(I60:I76)</f>
        <v>326482.90000000002</v>
      </c>
      <c r="J59" s="72">
        <f>SUM(J60:J76)</f>
        <v>326482.90000000002</v>
      </c>
      <c r="K59" s="72">
        <f>SUM(K60:K76)</f>
        <v>0</v>
      </c>
      <c r="L59" s="72">
        <f>SUM(L60:L76)</f>
        <v>326482.90000000002</v>
      </c>
      <c r="M59" s="73">
        <f>L59/I59*100</f>
        <v>100</v>
      </c>
      <c r="N59" s="72">
        <f>SUM(N60:N76)</f>
        <v>456130.74662999995</v>
      </c>
      <c r="O59" s="72">
        <f>SUM(O60:O76)</f>
        <v>493764.60303000006</v>
      </c>
      <c r="P59" s="72">
        <f>SUM(P60:P76)</f>
        <v>493764.60303000006</v>
      </c>
      <c r="Q59" s="72">
        <f>SUM(Q60:Q76)</f>
        <v>0</v>
      </c>
      <c r="R59" s="72">
        <f>SUM(R60:R76)</f>
        <v>493764.60303000006</v>
      </c>
      <c r="S59" s="72">
        <f t="shared" si="18"/>
        <v>100</v>
      </c>
      <c r="T59" s="72">
        <f>SUM(T60:T76)</f>
        <v>1258747.7000000014</v>
      </c>
      <c r="U59" s="72">
        <f>SUM(U60:U76)</f>
        <v>1263861.4249999998</v>
      </c>
      <c r="V59" s="72">
        <f>SUM(V60:V76)</f>
        <v>1263861.4249999998</v>
      </c>
      <c r="W59" s="72">
        <f>SUM(W60:W76)</f>
        <v>0</v>
      </c>
      <c r="X59" s="72">
        <f>SUM(X60:X76)</f>
        <v>1261879.9942899998</v>
      </c>
      <c r="Y59" s="72">
        <f>X59/U59*100</f>
        <v>99.843224053618059</v>
      </c>
      <c r="Z59" s="72">
        <f>SUM(Z60:Z76)</f>
        <v>58983.579600000005</v>
      </c>
      <c r="AA59" s="72">
        <f>SUM(AA60:AA76)</f>
        <v>413304.46104999993</v>
      </c>
      <c r="AB59" s="72">
        <f>SUM(AB60:AB76)</f>
        <v>408616.01894999994</v>
      </c>
      <c r="AC59" s="72">
        <f>SUM(AC60:AC76)</f>
        <v>4688.4421000000002</v>
      </c>
      <c r="AD59" s="72">
        <f>SUM(AD60:AD76)</f>
        <v>413304.46072999993</v>
      </c>
      <c r="AE59" s="72">
        <f t="shared" si="20"/>
        <v>99.999999922575228</v>
      </c>
      <c r="AF59" s="39"/>
      <c r="AG59" s="38"/>
    </row>
    <row r="60" spans="1:33" ht="31.5" x14ac:dyDescent="0.25">
      <c r="A60" s="128" t="s">
        <v>144</v>
      </c>
      <c r="B60" s="75">
        <f t="shared" si="1"/>
        <v>1867972.69674</v>
      </c>
      <c r="C60" s="75">
        <f t="shared" si="2"/>
        <v>1944443.4967</v>
      </c>
      <c r="D60" s="75">
        <f t="shared" si="3"/>
        <v>1943506.4967</v>
      </c>
      <c r="E60" s="75">
        <f t="shared" si="4"/>
        <v>937</v>
      </c>
      <c r="F60" s="75">
        <f t="shared" si="5"/>
        <v>1942462.0656700002</v>
      </c>
      <c r="G60" s="75">
        <f t="shared" si="17"/>
        <v>99.898097783074562</v>
      </c>
      <c r="H60" s="74">
        <f>Дотации!B26</f>
        <v>316482.90000000002</v>
      </c>
      <c r="I60" s="74">
        <f>Дотации!C26</f>
        <v>316482.90000000002</v>
      </c>
      <c r="J60" s="74">
        <f>Дотации!D26</f>
        <v>316482.90000000002</v>
      </c>
      <c r="K60" s="74">
        <f>Дотации!E26</f>
        <v>0</v>
      </c>
      <c r="L60" s="74">
        <f>Дотации!F26</f>
        <v>316482.90000000002</v>
      </c>
      <c r="M60" s="74">
        <f>L60/I60*100</f>
        <v>100</v>
      </c>
      <c r="N60" s="75">
        <f>Субсидии!B58</f>
        <v>247462.51713999998</v>
      </c>
      <c r="O60" s="75">
        <f>Субсидии!C58</f>
        <v>278375.47182000004</v>
      </c>
      <c r="P60" s="75">
        <f>Субсидии!D58</f>
        <v>278375.47182000004</v>
      </c>
      <c r="Q60" s="75">
        <f>Субсидии!E58</f>
        <v>0</v>
      </c>
      <c r="R60" s="75">
        <f>Субсидии!F58</f>
        <v>278375.47182000004</v>
      </c>
      <c r="S60" s="75">
        <f t="shared" si="18"/>
        <v>100</v>
      </c>
      <c r="T60" s="75">
        <f>'Субвенции '!B61</f>
        <v>1255043.7</v>
      </c>
      <c r="U60" s="75">
        <f>'Субвенции '!C61</f>
        <v>1260132.925</v>
      </c>
      <c r="V60" s="75">
        <f>'Субвенции '!D61</f>
        <v>1260132.925</v>
      </c>
      <c r="W60" s="75">
        <f>'Субвенции '!E61</f>
        <v>0</v>
      </c>
      <c r="X60" s="75">
        <f>'Субвенции '!F61</f>
        <v>1258151.4942900001</v>
      </c>
      <c r="Y60" s="75">
        <f>X60/U60*100</f>
        <v>99.84276018262122</v>
      </c>
      <c r="Z60" s="75">
        <f>Иные!B39</f>
        <v>48983.579600000005</v>
      </c>
      <c r="AA60" s="75">
        <f>Иные!C39</f>
        <v>89452.19988</v>
      </c>
      <c r="AB60" s="75">
        <f>Иные!D39</f>
        <v>88515.19988</v>
      </c>
      <c r="AC60" s="75">
        <f>Иные!E39</f>
        <v>937</v>
      </c>
      <c r="AD60" s="75">
        <f>Иные!F39</f>
        <v>89452.199559999994</v>
      </c>
      <c r="AE60" s="75">
        <f t="shared" si="20"/>
        <v>99.999999642267028</v>
      </c>
      <c r="AF60" s="39"/>
      <c r="AG60" s="36"/>
    </row>
    <row r="61" spans="1:33" x14ac:dyDescent="0.25">
      <c r="A61" s="16" t="s">
        <v>312</v>
      </c>
      <c r="B61" s="184">
        <f t="shared" si="1"/>
        <v>147847.22949</v>
      </c>
      <c r="C61" s="184">
        <f t="shared" si="2"/>
        <v>471698.04855999997</v>
      </c>
      <c r="D61" s="184">
        <f t="shared" si="3"/>
        <v>470948.04855999997</v>
      </c>
      <c r="E61" s="184">
        <f t="shared" si="4"/>
        <v>750</v>
      </c>
      <c r="F61" s="184">
        <f t="shared" si="5"/>
        <v>471698.04855999997</v>
      </c>
      <c r="G61" s="184">
        <f t="shared" si="17"/>
        <v>100</v>
      </c>
      <c r="H61" s="184">
        <f>Дотации!B27</f>
        <v>0</v>
      </c>
      <c r="I61" s="184">
        <f>Дотации!C27</f>
        <v>10000</v>
      </c>
      <c r="J61" s="184">
        <f>Дотации!D27</f>
        <v>10000</v>
      </c>
      <c r="K61" s="184">
        <f>Дотации!E27</f>
        <v>0</v>
      </c>
      <c r="L61" s="184">
        <f>Дотации!F27</f>
        <v>10000</v>
      </c>
      <c r="M61" s="74">
        <f>L61/I61*100</f>
        <v>100</v>
      </c>
      <c r="N61" s="224">
        <f>Субсидии!B59</f>
        <v>137847.22949</v>
      </c>
      <c r="O61" s="224">
        <f>Субсидии!C59</f>
        <v>140847.22949</v>
      </c>
      <c r="P61" s="224">
        <f>Субсидии!D59</f>
        <v>140847.22949</v>
      </c>
      <c r="Q61" s="224">
        <f>Субсидии!E59</f>
        <v>0</v>
      </c>
      <c r="R61" s="224">
        <f>Субсидии!F59</f>
        <v>140847.22949</v>
      </c>
      <c r="S61" s="75">
        <f t="shared" si="18"/>
        <v>100</v>
      </c>
      <c r="T61" s="75"/>
      <c r="U61" s="75"/>
      <c r="V61" s="75"/>
      <c r="W61" s="75"/>
      <c r="X61" s="75"/>
      <c r="Y61" s="75"/>
      <c r="Z61" s="75">
        <f>Иные!B40</f>
        <v>10000</v>
      </c>
      <c r="AA61" s="75">
        <f>Иные!C40</f>
        <v>320850.81906999997</v>
      </c>
      <c r="AB61" s="75">
        <f>Иные!D40</f>
        <v>320100.81906999997</v>
      </c>
      <c r="AC61" s="75">
        <f>Иные!E40</f>
        <v>750</v>
      </c>
      <c r="AD61" s="75">
        <f>Иные!F40</f>
        <v>320850.81906999997</v>
      </c>
      <c r="AE61" s="75">
        <f t="shared" si="20"/>
        <v>100</v>
      </c>
      <c r="AF61" s="39"/>
      <c r="AG61" s="36"/>
    </row>
    <row r="62" spans="1:33" x14ac:dyDescent="0.25">
      <c r="A62" s="16" t="s">
        <v>304</v>
      </c>
      <c r="B62" s="184">
        <f t="shared" si="1"/>
        <v>5870.6</v>
      </c>
      <c r="C62" s="184">
        <f t="shared" si="2"/>
        <v>5871.7</v>
      </c>
      <c r="D62" s="184">
        <f t="shared" si="3"/>
        <v>5871.7</v>
      </c>
      <c r="E62" s="184">
        <f t="shared" si="4"/>
        <v>0</v>
      </c>
      <c r="F62" s="184">
        <f t="shared" si="5"/>
        <v>5871.7</v>
      </c>
      <c r="G62" s="184">
        <f t="shared" si="17"/>
        <v>100</v>
      </c>
      <c r="H62" s="75"/>
      <c r="I62" s="75"/>
      <c r="J62" s="75"/>
      <c r="K62" s="75"/>
      <c r="L62" s="75"/>
      <c r="M62" s="74"/>
      <c r="N62" s="224">
        <f>Субсидии!B60</f>
        <v>5706</v>
      </c>
      <c r="O62" s="224">
        <f>Субсидии!C60</f>
        <v>5706</v>
      </c>
      <c r="P62" s="224">
        <f>Субсидии!D60</f>
        <v>5706</v>
      </c>
      <c r="Q62" s="224">
        <f>Субсидии!E60</f>
        <v>0</v>
      </c>
      <c r="R62" s="224">
        <f>Субсидии!F60</f>
        <v>5706</v>
      </c>
      <c r="S62" s="75">
        <f t="shared" si="18"/>
        <v>100</v>
      </c>
      <c r="T62" s="75">
        <f>'Субвенции '!B62</f>
        <v>164.6</v>
      </c>
      <c r="U62" s="75">
        <f>'Субвенции '!C62</f>
        <v>165.7</v>
      </c>
      <c r="V62" s="75">
        <f>'Субвенции '!D62</f>
        <v>165.7</v>
      </c>
      <c r="W62" s="75">
        <f>'Субвенции '!E62</f>
        <v>0</v>
      </c>
      <c r="X62" s="75">
        <f>'Субвенции '!F62</f>
        <v>165.7</v>
      </c>
      <c r="Y62" s="75">
        <f t="shared" ref="Y62:Y84" si="21">X62/U62*100</f>
        <v>100</v>
      </c>
      <c r="Z62" s="75"/>
      <c r="AA62" s="75"/>
      <c r="AB62" s="75"/>
      <c r="AC62" s="75"/>
      <c r="AD62" s="75"/>
      <c r="AE62" s="75"/>
      <c r="AF62" s="39"/>
      <c r="AG62" s="36"/>
    </row>
    <row r="63" spans="1:33" x14ac:dyDescent="0.25">
      <c r="A63" s="16" t="s">
        <v>305</v>
      </c>
      <c r="B63" s="184">
        <f t="shared" si="1"/>
        <v>7344.6</v>
      </c>
      <c r="C63" s="184">
        <f t="shared" si="2"/>
        <v>7347.3</v>
      </c>
      <c r="D63" s="184">
        <f t="shared" si="3"/>
        <v>7347.3</v>
      </c>
      <c r="E63" s="184">
        <f t="shared" si="4"/>
        <v>0</v>
      </c>
      <c r="F63" s="184">
        <f t="shared" si="5"/>
        <v>7347.3</v>
      </c>
      <c r="G63" s="184">
        <f t="shared" si="17"/>
        <v>100</v>
      </c>
      <c r="H63" s="75"/>
      <c r="I63" s="75"/>
      <c r="J63" s="75"/>
      <c r="K63" s="75"/>
      <c r="L63" s="75"/>
      <c r="M63" s="76"/>
      <c r="N63" s="224">
        <f>Субсидии!B61</f>
        <v>6933</v>
      </c>
      <c r="O63" s="224">
        <f>Субсидии!C61</f>
        <v>6933</v>
      </c>
      <c r="P63" s="224">
        <f>Субсидии!D61</f>
        <v>6933</v>
      </c>
      <c r="Q63" s="224">
        <f>Субсидии!E61</f>
        <v>0</v>
      </c>
      <c r="R63" s="224">
        <f>Субсидии!F61</f>
        <v>6933</v>
      </c>
      <c r="S63" s="75">
        <f t="shared" si="18"/>
        <v>100</v>
      </c>
      <c r="T63" s="75">
        <f>'Субвенции '!B63</f>
        <v>411.6</v>
      </c>
      <c r="U63" s="75">
        <f>'Субвенции '!C63</f>
        <v>414.3</v>
      </c>
      <c r="V63" s="75">
        <f>'Субвенции '!D63</f>
        <v>414.3</v>
      </c>
      <c r="W63" s="75">
        <f>'Субвенции '!E63</f>
        <v>0</v>
      </c>
      <c r="X63" s="75">
        <f>'Субвенции '!F63</f>
        <v>414.3</v>
      </c>
      <c r="Y63" s="75">
        <f t="shared" si="21"/>
        <v>100</v>
      </c>
      <c r="Z63" s="75"/>
      <c r="AA63" s="75"/>
      <c r="AB63" s="75"/>
      <c r="AC63" s="75"/>
      <c r="AD63" s="75"/>
      <c r="AE63" s="75"/>
      <c r="AF63" s="39"/>
      <c r="AG63" s="36"/>
    </row>
    <row r="64" spans="1:33" x14ac:dyDescent="0.25">
      <c r="A64" s="16" t="s">
        <v>481</v>
      </c>
      <c r="B64" s="184">
        <f t="shared" si="1"/>
        <v>2531.6</v>
      </c>
      <c r="C64" s="184">
        <f t="shared" si="2"/>
        <v>4357.26937</v>
      </c>
      <c r="D64" s="184">
        <f t="shared" si="3"/>
        <v>4357.26937</v>
      </c>
      <c r="E64" s="184">
        <f t="shared" si="4"/>
        <v>0</v>
      </c>
      <c r="F64" s="184">
        <f t="shared" si="5"/>
        <v>4357.26937</v>
      </c>
      <c r="G64" s="184">
        <f t="shared" si="17"/>
        <v>100</v>
      </c>
      <c r="H64" s="75"/>
      <c r="I64" s="75"/>
      <c r="J64" s="75"/>
      <c r="K64" s="75"/>
      <c r="L64" s="75"/>
      <c r="M64" s="76"/>
      <c r="N64" s="224">
        <f>Субсидии!B62</f>
        <v>2367</v>
      </c>
      <c r="O64" s="224">
        <f>Субсидии!C62</f>
        <v>4191.5693700000002</v>
      </c>
      <c r="P64" s="224">
        <f>Субсидии!D62</f>
        <v>4191.5693700000002</v>
      </c>
      <c r="Q64" s="224">
        <f>Субсидии!E62</f>
        <v>0</v>
      </c>
      <c r="R64" s="224">
        <f>Субсидии!F62</f>
        <v>4191.5693700000002</v>
      </c>
      <c r="S64" s="75">
        <f t="shared" si="18"/>
        <v>100</v>
      </c>
      <c r="T64" s="75">
        <f>'Субвенции '!B64</f>
        <v>164.6</v>
      </c>
      <c r="U64" s="75">
        <f>'Субвенции '!C64</f>
        <v>165.7</v>
      </c>
      <c r="V64" s="75">
        <f>'Субвенции '!D64</f>
        <v>165.7</v>
      </c>
      <c r="W64" s="75">
        <f>'Субвенции '!E64</f>
        <v>0</v>
      </c>
      <c r="X64" s="75">
        <f>'Субвенции '!F64</f>
        <v>165.7</v>
      </c>
      <c r="Y64" s="75">
        <f t="shared" si="21"/>
        <v>100</v>
      </c>
      <c r="Z64" s="75"/>
      <c r="AA64" s="75"/>
      <c r="AB64" s="75"/>
      <c r="AC64" s="75"/>
      <c r="AD64" s="75"/>
      <c r="AE64" s="75"/>
      <c r="AF64" s="39"/>
      <c r="AG64" s="36"/>
    </row>
    <row r="65" spans="1:33" x14ac:dyDescent="0.25">
      <c r="A65" s="16" t="s">
        <v>482</v>
      </c>
      <c r="B65" s="184">
        <f t="shared" si="1"/>
        <v>3095.6</v>
      </c>
      <c r="C65" s="184">
        <f t="shared" si="2"/>
        <v>3096.7</v>
      </c>
      <c r="D65" s="184">
        <f t="shared" si="3"/>
        <v>3096.7</v>
      </c>
      <c r="E65" s="184">
        <f t="shared" si="4"/>
        <v>0</v>
      </c>
      <c r="F65" s="184">
        <f t="shared" si="5"/>
        <v>3096.7</v>
      </c>
      <c r="G65" s="184">
        <f t="shared" si="17"/>
        <v>100</v>
      </c>
      <c r="H65" s="75"/>
      <c r="I65" s="75"/>
      <c r="J65" s="75"/>
      <c r="K65" s="75"/>
      <c r="L65" s="75"/>
      <c r="M65" s="76"/>
      <c r="N65" s="224">
        <f>Субсидии!B63</f>
        <v>2931</v>
      </c>
      <c r="O65" s="224">
        <f>Субсидии!C63</f>
        <v>2931</v>
      </c>
      <c r="P65" s="224">
        <f>Субсидии!D63</f>
        <v>2931</v>
      </c>
      <c r="Q65" s="224">
        <f>Субсидии!E63</f>
        <v>0</v>
      </c>
      <c r="R65" s="224">
        <f>Субсидии!F63</f>
        <v>2931</v>
      </c>
      <c r="S65" s="75">
        <f t="shared" si="18"/>
        <v>100</v>
      </c>
      <c r="T65" s="75">
        <f>'Субвенции '!B65</f>
        <v>164.6</v>
      </c>
      <c r="U65" s="75">
        <f>'Субвенции '!C65</f>
        <v>165.7</v>
      </c>
      <c r="V65" s="75">
        <f>'Субвенции '!D65</f>
        <v>165.7</v>
      </c>
      <c r="W65" s="75">
        <f>'Субвенции '!E65</f>
        <v>0</v>
      </c>
      <c r="X65" s="75">
        <f>'Субвенции '!F65</f>
        <v>165.7</v>
      </c>
      <c r="Y65" s="75">
        <f t="shared" si="21"/>
        <v>100</v>
      </c>
      <c r="Z65" s="75"/>
      <c r="AA65" s="75"/>
      <c r="AB65" s="75"/>
      <c r="AC65" s="75"/>
      <c r="AD65" s="75"/>
      <c r="AE65" s="75"/>
      <c r="AF65" s="39"/>
      <c r="AG65" s="36"/>
    </row>
    <row r="66" spans="1:33" x14ac:dyDescent="0.25">
      <c r="A66" s="16" t="s">
        <v>307</v>
      </c>
      <c r="B66" s="184">
        <f t="shared" si="1"/>
        <v>3743.6</v>
      </c>
      <c r="C66" s="184">
        <f t="shared" si="2"/>
        <v>3744.7</v>
      </c>
      <c r="D66" s="184">
        <f t="shared" si="3"/>
        <v>3744.7</v>
      </c>
      <c r="E66" s="184">
        <f t="shared" si="4"/>
        <v>0</v>
      </c>
      <c r="F66" s="184">
        <f t="shared" si="5"/>
        <v>3744.7</v>
      </c>
      <c r="G66" s="184">
        <f t="shared" si="17"/>
        <v>100</v>
      </c>
      <c r="H66" s="75"/>
      <c r="I66" s="75"/>
      <c r="J66" s="75"/>
      <c r="K66" s="75"/>
      <c r="L66" s="75"/>
      <c r="M66" s="76"/>
      <c r="N66" s="224">
        <f>Субсидии!B64</f>
        <v>3579</v>
      </c>
      <c r="O66" s="224">
        <f>Субсидии!C64</f>
        <v>3579</v>
      </c>
      <c r="P66" s="224">
        <f>Субсидии!D64</f>
        <v>3579</v>
      </c>
      <c r="Q66" s="224">
        <f>Субсидии!E64</f>
        <v>0</v>
      </c>
      <c r="R66" s="224">
        <f>Субсидии!F64</f>
        <v>3579</v>
      </c>
      <c r="S66" s="75">
        <f t="shared" si="18"/>
        <v>100</v>
      </c>
      <c r="T66" s="75">
        <f>'Субвенции '!B66</f>
        <v>164.6</v>
      </c>
      <c r="U66" s="75">
        <f>'Субвенции '!C66</f>
        <v>165.7</v>
      </c>
      <c r="V66" s="75">
        <f>'Субвенции '!D66</f>
        <v>165.7</v>
      </c>
      <c r="W66" s="75">
        <f>'Субвенции '!E66</f>
        <v>0</v>
      </c>
      <c r="X66" s="75">
        <f>'Субвенции '!F66</f>
        <v>165.7</v>
      </c>
      <c r="Y66" s="75">
        <f t="shared" si="21"/>
        <v>100</v>
      </c>
      <c r="Z66" s="75"/>
      <c r="AA66" s="75"/>
      <c r="AB66" s="75"/>
      <c r="AC66" s="75"/>
      <c r="AD66" s="75"/>
      <c r="AE66" s="75"/>
      <c r="AF66" s="39"/>
      <c r="AG66" s="36"/>
    </row>
    <row r="67" spans="1:33" x14ac:dyDescent="0.25">
      <c r="A67" s="16" t="s">
        <v>143</v>
      </c>
      <c r="B67" s="184">
        <f t="shared" si="1"/>
        <v>5078.6000000000004</v>
      </c>
      <c r="C67" s="184">
        <f t="shared" si="2"/>
        <v>5776.1109999999999</v>
      </c>
      <c r="D67" s="184">
        <f t="shared" si="3"/>
        <v>5776.1109999999999</v>
      </c>
      <c r="E67" s="184">
        <f t="shared" si="4"/>
        <v>0</v>
      </c>
      <c r="F67" s="184">
        <f t="shared" si="5"/>
        <v>5776.1109999999999</v>
      </c>
      <c r="G67" s="184">
        <f t="shared" si="17"/>
        <v>100</v>
      </c>
      <c r="H67" s="75"/>
      <c r="I67" s="75"/>
      <c r="J67" s="75"/>
      <c r="K67" s="75"/>
      <c r="L67" s="75"/>
      <c r="M67" s="76"/>
      <c r="N67" s="224">
        <f>Субсидии!B65</f>
        <v>4914</v>
      </c>
      <c r="O67" s="224">
        <f>Субсидии!C65</f>
        <v>5610.4110000000001</v>
      </c>
      <c r="P67" s="224">
        <f>Субсидии!D65</f>
        <v>5610.4110000000001</v>
      </c>
      <c r="Q67" s="224">
        <f>Субсидии!E65</f>
        <v>0</v>
      </c>
      <c r="R67" s="224">
        <f>Субсидии!F65</f>
        <v>5610.4110000000001</v>
      </c>
      <c r="S67" s="75">
        <f t="shared" si="18"/>
        <v>100</v>
      </c>
      <c r="T67" s="75">
        <f>'Субвенции '!B67</f>
        <v>164.6</v>
      </c>
      <c r="U67" s="75">
        <f>'Субвенции '!C67</f>
        <v>165.7</v>
      </c>
      <c r="V67" s="75">
        <f>'Субвенции '!D67</f>
        <v>165.7</v>
      </c>
      <c r="W67" s="75">
        <f>'Субвенции '!E67</f>
        <v>0</v>
      </c>
      <c r="X67" s="75">
        <f>'Субвенции '!F67</f>
        <v>165.7</v>
      </c>
      <c r="Y67" s="75">
        <f t="shared" si="21"/>
        <v>100</v>
      </c>
      <c r="Z67" s="75"/>
      <c r="AA67" s="75"/>
      <c r="AB67" s="75"/>
      <c r="AC67" s="75"/>
      <c r="AD67" s="75"/>
      <c r="AE67" s="75"/>
      <c r="AF67" s="39"/>
      <c r="AG67" s="36"/>
    </row>
    <row r="68" spans="1:33" x14ac:dyDescent="0.25">
      <c r="A68" s="16" t="s">
        <v>140</v>
      </c>
      <c r="B68" s="184">
        <f t="shared" si="1"/>
        <v>411.6</v>
      </c>
      <c r="C68" s="184">
        <f t="shared" si="2"/>
        <v>414.3</v>
      </c>
      <c r="D68" s="184">
        <f t="shared" si="3"/>
        <v>414.3</v>
      </c>
      <c r="E68" s="184">
        <f t="shared" si="4"/>
        <v>0</v>
      </c>
      <c r="F68" s="184">
        <f t="shared" si="5"/>
        <v>414.3</v>
      </c>
      <c r="G68" s="184">
        <f t="shared" si="17"/>
        <v>100</v>
      </c>
      <c r="H68" s="75"/>
      <c r="I68" s="75"/>
      <c r="J68" s="75"/>
      <c r="K68" s="75"/>
      <c r="L68" s="75"/>
      <c r="M68" s="76"/>
      <c r="N68" s="224">
        <f>Субсидии!B67</f>
        <v>0</v>
      </c>
      <c r="O68" s="224">
        <f>Субсидии!C67</f>
        <v>0</v>
      </c>
      <c r="P68" s="224">
        <f>Субсидии!D67</f>
        <v>0</v>
      </c>
      <c r="Q68" s="224">
        <f>Субсидии!E67</f>
        <v>0</v>
      </c>
      <c r="R68" s="224">
        <f>Субсидии!F67</f>
        <v>0</v>
      </c>
      <c r="S68" s="75"/>
      <c r="T68" s="75">
        <f>'Субвенции '!B69</f>
        <v>411.6</v>
      </c>
      <c r="U68" s="75">
        <f>'Субвенции '!C69</f>
        <v>414.3</v>
      </c>
      <c r="V68" s="75">
        <f>'Субвенции '!D69</f>
        <v>414.3</v>
      </c>
      <c r="W68" s="75">
        <f>'Субвенции '!E69</f>
        <v>0</v>
      </c>
      <c r="X68" s="75">
        <f>'Субвенции '!F69</f>
        <v>414.3</v>
      </c>
      <c r="Y68" s="75">
        <f t="shared" si="21"/>
        <v>100</v>
      </c>
      <c r="Z68" s="75">
        <f>Иные!B42</f>
        <v>0</v>
      </c>
      <c r="AA68" s="75">
        <f>Иные!C42</f>
        <v>0</v>
      </c>
      <c r="AB68" s="75">
        <f>Иные!D42</f>
        <v>0</v>
      </c>
      <c r="AC68" s="75">
        <f>Иные!E42</f>
        <v>0</v>
      </c>
      <c r="AD68" s="75">
        <f>Иные!F42</f>
        <v>0</v>
      </c>
      <c r="AE68" s="75"/>
      <c r="AF68" s="39"/>
      <c r="AG68" s="36"/>
    </row>
    <row r="69" spans="1:33" x14ac:dyDescent="0.25">
      <c r="A69" s="16" t="s">
        <v>239</v>
      </c>
      <c r="B69" s="184">
        <f t="shared" si="1"/>
        <v>3632.6</v>
      </c>
      <c r="C69" s="184">
        <f t="shared" si="2"/>
        <v>3633.7</v>
      </c>
      <c r="D69" s="184">
        <f t="shared" si="3"/>
        <v>3633.7</v>
      </c>
      <c r="E69" s="184">
        <f t="shared" si="4"/>
        <v>0</v>
      </c>
      <c r="F69" s="184">
        <f t="shared" si="5"/>
        <v>3633.7</v>
      </c>
      <c r="G69" s="184">
        <f t="shared" si="17"/>
        <v>100</v>
      </c>
      <c r="H69" s="75"/>
      <c r="I69" s="75"/>
      <c r="J69" s="75"/>
      <c r="K69" s="75"/>
      <c r="L69" s="75"/>
      <c r="M69" s="76"/>
      <c r="N69" s="224">
        <f>Субсидии!B66</f>
        <v>3468</v>
      </c>
      <c r="O69" s="224">
        <f>Субсидии!C66</f>
        <v>3468</v>
      </c>
      <c r="P69" s="224">
        <f>Субсидии!D66</f>
        <v>3468</v>
      </c>
      <c r="Q69" s="224">
        <f>Субсидии!E66</f>
        <v>0</v>
      </c>
      <c r="R69" s="224">
        <f>Субсидии!F66</f>
        <v>3468</v>
      </c>
      <c r="S69" s="75">
        <f t="shared" si="18"/>
        <v>100</v>
      </c>
      <c r="T69" s="75">
        <f>'Субвенции '!B68</f>
        <v>164.6</v>
      </c>
      <c r="U69" s="75">
        <f>'Субвенции '!C68</f>
        <v>165.7</v>
      </c>
      <c r="V69" s="75">
        <f>'Субвенции '!D68</f>
        <v>165.7</v>
      </c>
      <c r="W69" s="75">
        <f>'Субвенции '!E68</f>
        <v>0</v>
      </c>
      <c r="X69" s="75">
        <f>'Субвенции '!F68</f>
        <v>165.7</v>
      </c>
      <c r="Y69" s="75">
        <f t="shared" si="21"/>
        <v>100</v>
      </c>
      <c r="Z69" s="75"/>
      <c r="AA69" s="75"/>
      <c r="AB69" s="75"/>
      <c r="AC69" s="75"/>
      <c r="AD69" s="75"/>
      <c r="AE69" s="75"/>
      <c r="AF69" s="39"/>
      <c r="AG69" s="36"/>
    </row>
    <row r="70" spans="1:33" x14ac:dyDescent="0.25">
      <c r="A70" s="16" t="s">
        <v>139</v>
      </c>
      <c r="B70" s="184">
        <f t="shared" si="1"/>
        <v>10461.6</v>
      </c>
      <c r="C70" s="184">
        <f t="shared" si="2"/>
        <v>10464.299999999999</v>
      </c>
      <c r="D70" s="184">
        <f t="shared" si="3"/>
        <v>10464.299999999999</v>
      </c>
      <c r="E70" s="184">
        <f t="shared" si="4"/>
        <v>0</v>
      </c>
      <c r="F70" s="184">
        <f t="shared" si="5"/>
        <v>10464.299999999999</v>
      </c>
      <c r="G70" s="184">
        <f t="shared" si="17"/>
        <v>100</v>
      </c>
      <c r="H70" s="75"/>
      <c r="I70" s="75"/>
      <c r="J70" s="75"/>
      <c r="K70" s="75"/>
      <c r="L70" s="75"/>
      <c r="M70" s="76"/>
      <c r="N70" s="224">
        <f>Субсидии!B68</f>
        <v>10050</v>
      </c>
      <c r="O70" s="224">
        <f>Субсидии!C68</f>
        <v>10050</v>
      </c>
      <c r="P70" s="224">
        <f>Субсидии!D68</f>
        <v>10050</v>
      </c>
      <c r="Q70" s="224">
        <f>Субсидии!E68</f>
        <v>0</v>
      </c>
      <c r="R70" s="224">
        <f>Субсидии!F68</f>
        <v>10050</v>
      </c>
      <c r="S70" s="75">
        <f t="shared" si="18"/>
        <v>100</v>
      </c>
      <c r="T70" s="75">
        <f>'Субвенции '!B70</f>
        <v>411.6</v>
      </c>
      <c r="U70" s="75">
        <f>'Субвенции '!C70</f>
        <v>414.3</v>
      </c>
      <c r="V70" s="75">
        <f>'Субвенции '!D70</f>
        <v>414.3</v>
      </c>
      <c r="W70" s="75">
        <f>'Субвенции '!E70</f>
        <v>0</v>
      </c>
      <c r="X70" s="75">
        <f>'Субвенции '!F70</f>
        <v>414.3</v>
      </c>
      <c r="Y70" s="75">
        <f t="shared" si="21"/>
        <v>100</v>
      </c>
      <c r="Z70" s="75"/>
      <c r="AA70" s="75"/>
      <c r="AB70" s="75"/>
      <c r="AC70" s="75"/>
      <c r="AD70" s="75"/>
      <c r="AE70" s="75"/>
      <c r="AF70" s="39"/>
      <c r="AG70" s="36"/>
    </row>
    <row r="71" spans="1:33" x14ac:dyDescent="0.25">
      <c r="A71" s="16" t="s">
        <v>141</v>
      </c>
      <c r="B71" s="184">
        <f t="shared" si="1"/>
        <v>4823.6000000000004</v>
      </c>
      <c r="C71" s="184">
        <f t="shared" si="2"/>
        <v>4924.7</v>
      </c>
      <c r="D71" s="184">
        <f t="shared" si="3"/>
        <v>4924.7</v>
      </c>
      <c r="E71" s="184">
        <f t="shared" si="4"/>
        <v>0</v>
      </c>
      <c r="F71" s="184">
        <f t="shared" si="5"/>
        <v>4924.7</v>
      </c>
      <c r="G71" s="184">
        <f t="shared" si="17"/>
        <v>100</v>
      </c>
      <c r="H71" s="75"/>
      <c r="I71" s="75"/>
      <c r="J71" s="75"/>
      <c r="K71" s="75"/>
      <c r="L71" s="75"/>
      <c r="M71" s="76"/>
      <c r="N71" s="224">
        <f>Субсидии!B69</f>
        <v>4659</v>
      </c>
      <c r="O71" s="224">
        <f>Субсидии!C69</f>
        <v>4759</v>
      </c>
      <c r="P71" s="224">
        <f>Субсидии!D69</f>
        <v>4759</v>
      </c>
      <c r="Q71" s="224">
        <f>Субсидии!E69</f>
        <v>0</v>
      </c>
      <c r="R71" s="224">
        <f>Субсидии!F69</f>
        <v>4759</v>
      </c>
      <c r="S71" s="75">
        <f t="shared" si="18"/>
        <v>100</v>
      </c>
      <c r="T71" s="75">
        <f>'Субвенции '!B71</f>
        <v>164.6</v>
      </c>
      <c r="U71" s="75">
        <f>'Субвенции '!C71</f>
        <v>165.7</v>
      </c>
      <c r="V71" s="75">
        <f>'Субвенции '!D71</f>
        <v>165.7</v>
      </c>
      <c r="W71" s="75">
        <f>'Субвенции '!E71</f>
        <v>0</v>
      </c>
      <c r="X71" s="75">
        <f>'Субвенции '!F71</f>
        <v>165.7</v>
      </c>
      <c r="Y71" s="75">
        <f t="shared" si="21"/>
        <v>100</v>
      </c>
      <c r="Z71" s="75"/>
      <c r="AA71" s="75"/>
      <c r="AB71" s="75"/>
      <c r="AC71" s="75"/>
      <c r="AD71" s="75"/>
      <c r="AE71" s="75"/>
      <c r="AF71" s="39"/>
      <c r="AG71" s="36"/>
    </row>
    <row r="72" spans="1:33" x14ac:dyDescent="0.25">
      <c r="A72" s="16" t="s">
        <v>308</v>
      </c>
      <c r="B72" s="184">
        <f t="shared" si="1"/>
        <v>3452.6</v>
      </c>
      <c r="C72" s="184">
        <f t="shared" si="2"/>
        <v>4408.7</v>
      </c>
      <c r="D72" s="184">
        <f t="shared" si="3"/>
        <v>4408.7</v>
      </c>
      <c r="E72" s="184">
        <f t="shared" si="4"/>
        <v>0</v>
      </c>
      <c r="F72" s="184">
        <f t="shared" si="5"/>
        <v>4408.7</v>
      </c>
      <c r="G72" s="184">
        <f t="shared" si="17"/>
        <v>100</v>
      </c>
      <c r="H72" s="75"/>
      <c r="I72" s="75"/>
      <c r="J72" s="75"/>
      <c r="K72" s="75"/>
      <c r="L72" s="75"/>
      <c r="M72" s="76"/>
      <c r="N72" s="224">
        <f>Субсидии!B70</f>
        <v>3288</v>
      </c>
      <c r="O72" s="224">
        <f>Субсидии!C70</f>
        <v>4243</v>
      </c>
      <c r="P72" s="224">
        <f>Субсидии!D70</f>
        <v>4243</v>
      </c>
      <c r="Q72" s="224">
        <f>Субсидии!E70</f>
        <v>0</v>
      </c>
      <c r="R72" s="224">
        <f>Субсидии!F70</f>
        <v>4243</v>
      </c>
      <c r="S72" s="75">
        <f t="shared" si="18"/>
        <v>100</v>
      </c>
      <c r="T72" s="75">
        <f>'Субвенции '!B72</f>
        <v>164.6</v>
      </c>
      <c r="U72" s="75">
        <f>'Субвенции '!C72</f>
        <v>165.7</v>
      </c>
      <c r="V72" s="75">
        <f>'Субвенции '!D72</f>
        <v>165.7</v>
      </c>
      <c r="W72" s="75">
        <f>'Субвенции '!E72</f>
        <v>0</v>
      </c>
      <c r="X72" s="75">
        <f>'Субвенции '!F72</f>
        <v>165.7</v>
      </c>
      <c r="Y72" s="75">
        <f t="shared" si="21"/>
        <v>100</v>
      </c>
      <c r="Z72" s="75"/>
      <c r="AA72" s="75"/>
      <c r="AB72" s="75"/>
      <c r="AC72" s="75"/>
      <c r="AD72" s="75"/>
      <c r="AE72" s="75"/>
      <c r="AF72" s="39"/>
      <c r="AG72" s="36"/>
    </row>
    <row r="73" spans="1:33" x14ac:dyDescent="0.25">
      <c r="A73" s="16" t="s">
        <v>311</v>
      </c>
      <c r="B73" s="184">
        <f t="shared" ref="B73:B136" si="22">H73+N73+T73+Z73</f>
        <v>2786.6</v>
      </c>
      <c r="C73" s="184">
        <f t="shared" ref="C73:C136" si="23">I73+O73+U73+AA73</f>
        <v>2847.7</v>
      </c>
      <c r="D73" s="184">
        <f t="shared" ref="D73:D136" si="24">J73+P73+V73+AB73</f>
        <v>2847.7</v>
      </c>
      <c r="E73" s="184">
        <f t="shared" ref="E73:E136" si="25">K73+Q73+W73+AC73</f>
        <v>0</v>
      </c>
      <c r="F73" s="184">
        <f t="shared" ref="F73:F136" si="26">L73+R73+X73+AD73</f>
        <v>2847.7</v>
      </c>
      <c r="G73" s="184">
        <f t="shared" si="17"/>
        <v>100</v>
      </c>
      <c r="H73" s="75"/>
      <c r="I73" s="75"/>
      <c r="J73" s="75"/>
      <c r="K73" s="75"/>
      <c r="L73" s="75"/>
      <c r="M73" s="76"/>
      <c r="N73" s="224">
        <f>Субсидии!B71</f>
        <v>2622</v>
      </c>
      <c r="O73" s="224">
        <f>Субсидии!C71</f>
        <v>2682</v>
      </c>
      <c r="P73" s="224">
        <f>Субсидии!D71</f>
        <v>2682</v>
      </c>
      <c r="Q73" s="224">
        <f>Субсидии!E71</f>
        <v>0</v>
      </c>
      <c r="R73" s="224">
        <f>Субсидии!F71</f>
        <v>2682</v>
      </c>
      <c r="S73" s="75">
        <f t="shared" si="18"/>
        <v>100</v>
      </c>
      <c r="T73" s="75">
        <f>'Субвенции '!B73</f>
        <v>164.6</v>
      </c>
      <c r="U73" s="75">
        <f>'Субвенции '!C73</f>
        <v>165.7</v>
      </c>
      <c r="V73" s="75">
        <f>'Субвенции '!D73</f>
        <v>165.7</v>
      </c>
      <c r="W73" s="75">
        <f>'Субвенции '!E73</f>
        <v>0</v>
      </c>
      <c r="X73" s="75">
        <f>'Субвенции '!F73</f>
        <v>165.7</v>
      </c>
      <c r="Y73" s="75">
        <f t="shared" si="21"/>
        <v>100</v>
      </c>
      <c r="Z73" s="75"/>
      <c r="AA73" s="75"/>
      <c r="AB73" s="75"/>
      <c r="AC73" s="75"/>
      <c r="AD73" s="75"/>
      <c r="AE73" s="75"/>
      <c r="AF73" s="39"/>
      <c r="AG73" s="36"/>
    </row>
    <row r="74" spans="1:33" x14ac:dyDescent="0.25">
      <c r="A74" s="16" t="s">
        <v>142</v>
      </c>
      <c r="B74" s="184">
        <f t="shared" si="22"/>
        <v>5885.6</v>
      </c>
      <c r="C74" s="184">
        <f t="shared" si="23"/>
        <v>5886.7</v>
      </c>
      <c r="D74" s="184">
        <f t="shared" si="24"/>
        <v>5886.7</v>
      </c>
      <c r="E74" s="184">
        <f t="shared" si="25"/>
        <v>0</v>
      </c>
      <c r="F74" s="184">
        <f t="shared" si="26"/>
        <v>5886.7</v>
      </c>
      <c r="G74" s="184">
        <f t="shared" si="17"/>
        <v>100</v>
      </c>
      <c r="H74" s="75"/>
      <c r="I74" s="75"/>
      <c r="J74" s="75"/>
      <c r="K74" s="75"/>
      <c r="L74" s="75"/>
      <c r="M74" s="76"/>
      <c r="N74" s="224">
        <f>Субсидии!B72</f>
        <v>5721</v>
      </c>
      <c r="O74" s="224">
        <f>Субсидии!C72</f>
        <v>5721</v>
      </c>
      <c r="P74" s="224">
        <f>Субсидии!D72</f>
        <v>5721</v>
      </c>
      <c r="Q74" s="224">
        <f>Субсидии!E72</f>
        <v>0</v>
      </c>
      <c r="R74" s="224">
        <f>Субсидии!F72</f>
        <v>5721</v>
      </c>
      <c r="S74" s="75">
        <f t="shared" si="18"/>
        <v>100</v>
      </c>
      <c r="T74" s="75">
        <f>'Субвенции '!B74</f>
        <v>164.6</v>
      </c>
      <c r="U74" s="75">
        <f>'Субвенции '!C74</f>
        <v>165.7</v>
      </c>
      <c r="V74" s="75">
        <f>'Субвенции '!D74</f>
        <v>165.7</v>
      </c>
      <c r="W74" s="75">
        <f>'Субвенции '!E74</f>
        <v>0</v>
      </c>
      <c r="X74" s="75">
        <f>'Субвенции '!F74</f>
        <v>165.7</v>
      </c>
      <c r="Y74" s="75">
        <f t="shared" si="21"/>
        <v>100</v>
      </c>
      <c r="Z74" s="75"/>
      <c r="AA74" s="75"/>
      <c r="AB74" s="75"/>
      <c r="AC74" s="75"/>
      <c r="AD74" s="75"/>
      <c r="AE74" s="75"/>
      <c r="AF74" s="39"/>
      <c r="AG74" s="36"/>
    </row>
    <row r="75" spans="1:33" x14ac:dyDescent="0.25">
      <c r="A75" s="16" t="s">
        <v>310</v>
      </c>
      <c r="B75" s="184">
        <f t="shared" si="22"/>
        <v>7443.6</v>
      </c>
      <c r="C75" s="184">
        <f t="shared" si="23"/>
        <v>10447.742099999999</v>
      </c>
      <c r="D75" s="184">
        <f t="shared" si="24"/>
        <v>7446.3</v>
      </c>
      <c r="E75" s="184">
        <f t="shared" si="25"/>
        <v>3001.4421000000002</v>
      </c>
      <c r="F75" s="184">
        <f t="shared" si="26"/>
        <v>10447.742099999999</v>
      </c>
      <c r="G75" s="184">
        <f t="shared" si="17"/>
        <v>100</v>
      </c>
      <c r="H75" s="75"/>
      <c r="I75" s="75"/>
      <c r="J75" s="75"/>
      <c r="K75" s="75"/>
      <c r="L75" s="75"/>
      <c r="M75" s="76"/>
      <c r="N75" s="224">
        <f>Субсидии!B73</f>
        <v>7032</v>
      </c>
      <c r="O75" s="224">
        <f>Субсидии!C73</f>
        <v>7032</v>
      </c>
      <c r="P75" s="224">
        <f>Субсидии!D73</f>
        <v>7032</v>
      </c>
      <c r="Q75" s="224">
        <f>Субсидии!E73</f>
        <v>0</v>
      </c>
      <c r="R75" s="224">
        <f>Субсидии!F73</f>
        <v>7032</v>
      </c>
      <c r="S75" s="75">
        <f t="shared" si="18"/>
        <v>100</v>
      </c>
      <c r="T75" s="75">
        <f>'Субвенции '!B75</f>
        <v>411.6</v>
      </c>
      <c r="U75" s="75">
        <f>'Субвенции '!C75</f>
        <v>414.3</v>
      </c>
      <c r="V75" s="75">
        <f>'Субвенции '!D75</f>
        <v>414.3</v>
      </c>
      <c r="W75" s="75">
        <f>'Субвенции '!E75</f>
        <v>0</v>
      </c>
      <c r="X75" s="75">
        <f>'Субвенции '!F75</f>
        <v>414.3</v>
      </c>
      <c r="Y75" s="75">
        <f t="shared" si="21"/>
        <v>100</v>
      </c>
      <c r="Z75" s="75"/>
      <c r="AA75" s="75">
        <f>Иные!C45</f>
        <v>3001.4421000000002</v>
      </c>
      <c r="AB75" s="75"/>
      <c r="AC75" s="75">
        <f>Иные!E45</f>
        <v>3001.4421000000002</v>
      </c>
      <c r="AD75" s="75">
        <f>Иные!F45</f>
        <v>3001.4421000000002</v>
      </c>
      <c r="AE75" s="75">
        <f t="shared" si="20"/>
        <v>100</v>
      </c>
      <c r="AF75" s="39"/>
      <c r="AG75" s="36"/>
    </row>
    <row r="76" spans="1:33" x14ac:dyDescent="0.25">
      <c r="A76" s="16" t="s">
        <v>309</v>
      </c>
      <c r="B76" s="184">
        <f t="shared" si="22"/>
        <v>7962.6</v>
      </c>
      <c r="C76" s="184">
        <f t="shared" si="23"/>
        <v>8050.2213499999998</v>
      </c>
      <c r="D76" s="184">
        <f t="shared" si="24"/>
        <v>8050.2213499999998</v>
      </c>
      <c r="E76" s="184">
        <f t="shared" si="25"/>
        <v>0</v>
      </c>
      <c r="F76" s="184">
        <f t="shared" si="26"/>
        <v>8050.2213499999998</v>
      </c>
      <c r="G76" s="184">
        <f t="shared" si="17"/>
        <v>100</v>
      </c>
      <c r="H76" s="75"/>
      <c r="I76" s="75"/>
      <c r="J76" s="75"/>
      <c r="K76" s="75"/>
      <c r="L76" s="75"/>
      <c r="M76" s="76"/>
      <c r="N76" s="224">
        <f>Субсидии!B74</f>
        <v>7551</v>
      </c>
      <c r="O76" s="224">
        <f>Субсидии!C74</f>
        <v>7635.9213499999996</v>
      </c>
      <c r="P76" s="224">
        <f>Субсидии!D74</f>
        <v>7635.9213499999996</v>
      </c>
      <c r="Q76" s="224">
        <f>Субсидии!E74</f>
        <v>0</v>
      </c>
      <c r="R76" s="224">
        <f>Субсидии!F74</f>
        <v>7635.9213499999996</v>
      </c>
      <c r="S76" s="75">
        <f t="shared" si="18"/>
        <v>100</v>
      </c>
      <c r="T76" s="75">
        <f>'Субвенции '!B76</f>
        <v>411.6</v>
      </c>
      <c r="U76" s="75">
        <f>'Субвенции '!C76</f>
        <v>414.3</v>
      </c>
      <c r="V76" s="75">
        <f>'Субвенции '!D76</f>
        <v>414.3</v>
      </c>
      <c r="W76" s="75">
        <f>'Субвенции '!E76</f>
        <v>0</v>
      </c>
      <c r="X76" s="75">
        <f>'Субвенции '!F76</f>
        <v>414.3</v>
      </c>
      <c r="Y76" s="75">
        <f t="shared" si="21"/>
        <v>100</v>
      </c>
      <c r="Z76" s="75"/>
      <c r="AA76" s="75"/>
      <c r="AB76" s="75"/>
      <c r="AC76" s="75"/>
      <c r="AD76" s="75"/>
      <c r="AE76" s="75"/>
      <c r="AF76" s="39"/>
      <c r="AG76" s="36"/>
    </row>
    <row r="77" spans="1:33" s="5" customFormat="1" ht="31.5" x14ac:dyDescent="0.25">
      <c r="A77" s="7" t="s">
        <v>149</v>
      </c>
      <c r="B77" s="72">
        <f t="shared" si="22"/>
        <v>351218.29588999995</v>
      </c>
      <c r="C77" s="72">
        <f t="shared" si="23"/>
        <v>463864.93213999993</v>
      </c>
      <c r="D77" s="72">
        <f t="shared" si="24"/>
        <v>457962.65594999993</v>
      </c>
      <c r="E77" s="72">
        <f t="shared" si="25"/>
        <v>5902.2761900000005</v>
      </c>
      <c r="F77" s="72">
        <f t="shared" si="26"/>
        <v>462348.49237999995</v>
      </c>
      <c r="G77" s="72">
        <f t="shared" si="17"/>
        <v>99.673085923308747</v>
      </c>
      <c r="H77" s="72">
        <f>SUM(H78:H82)</f>
        <v>80811.400000000009</v>
      </c>
      <c r="I77" s="72">
        <f>SUM(I78:I82)</f>
        <v>96442.5</v>
      </c>
      <c r="J77" s="72">
        <f>SUM(J78:J82)</f>
        <v>96442.5</v>
      </c>
      <c r="K77" s="72">
        <f>SUM(K78:K82)</f>
        <v>0</v>
      </c>
      <c r="L77" s="72">
        <f>SUM(L78:L82)</f>
        <v>96442.5</v>
      </c>
      <c r="M77" s="73">
        <f>L77/I77*100</f>
        <v>100</v>
      </c>
      <c r="N77" s="72">
        <f>SUM(N78:N82)</f>
        <v>68495.668689999991</v>
      </c>
      <c r="O77" s="72">
        <f>SUM(O78:O82)</f>
        <v>75726.299710000007</v>
      </c>
      <c r="P77" s="72">
        <f>SUM(P78:P82)</f>
        <v>75726.299710000007</v>
      </c>
      <c r="Q77" s="72">
        <f>SUM(Q78:Q82)</f>
        <v>0</v>
      </c>
      <c r="R77" s="72">
        <f>SUM(R78:R82)</f>
        <v>75726.298909999998</v>
      </c>
      <c r="S77" s="72">
        <f t="shared" si="18"/>
        <v>99.999998943563853</v>
      </c>
      <c r="T77" s="72">
        <f>SUM(T78:T82)</f>
        <v>193161.59999999998</v>
      </c>
      <c r="U77" s="72">
        <f>SUM(U78:U82)</f>
        <v>184215.00499999992</v>
      </c>
      <c r="V77" s="72">
        <f>SUM(V78:V82)</f>
        <v>184215.00499999992</v>
      </c>
      <c r="W77" s="72">
        <f>SUM(W78:W82)</f>
        <v>0</v>
      </c>
      <c r="X77" s="72">
        <f>SUM(X78:X82)</f>
        <v>184087.23172999994</v>
      </c>
      <c r="Y77" s="72">
        <f t="shared" si="21"/>
        <v>99.930639054077062</v>
      </c>
      <c r="Z77" s="72">
        <f>SUM(Z78:Z82)</f>
        <v>8749.627199999999</v>
      </c>
      <c r="AA77" s="72">
        <f>SUM(AA78:AA82)</f>
        <v>107481.12743000001</v>
      </c>
      <c r="AB77" s="72">
        <f>SUM(AB78:AB82)</f>
        <v>101578.85124</v>
      </c>
      <c r="AC77" s="72">
        <f>SUM(AC78:AC82)</f>
        <v>5902.2761900000005</v>
      </c>
      <c r="AD77" s="72">
        <f>SUM(AD78:AD82)</f>
        <v>106092.46174000001</v>
      </c>
      <c r="AE77" s="72">
        <f>AD77/AA77*100</f>
        <v>98.707991139277539</v>
      </c>
      <c r="AF77" s="39"/>
      <c r="AG77" s="38"/>
    </row>
    <row r="78" spans="1:33" ht="31.5" x14ac:dyDescent="0.25">
      <c r="A78" s="128" t="s">
        <v>148</v>
      </c>
      <c r="B78" s="75">
        <f t="shared" si="22"/>
        <v>312015.89588999993</v>
      </c>
      <c r="C78" s="75">
        <f t="shared" si="23"/>
        <v>415596.93932999991</v>
      </c>
      <c r="D78" s="75">
        <f t="shared" si="24"/>
        <v>415218.93932999991</v>
      </c>
      <c r="E78" s="75">
        <f t="shared" si="25"/>
        <v>378</v>
      </c>
      <c r="F78" s="75">
        <f t="shared" si="26"/>
        <v>414080.49956999993</v>
      </c>
      <c r="G78" s="75">
        <f t="shared" si="17"/>
        <v>99.635117678574659</v>
      </c>
      <c r="H78" s="74">
        <f>Дотации!B28</f>
        <v>80811.400000000009</v>
      </c>
      <c r="I78" s="74">
        <f>Дотации!C28</f>
        <v>96442.5</v>
      </c>
      <c r="J78" s="74">
        <f>Дотации!D28</f>
        <v>96442.5</v>
      </c>
      <c r="K78" s="74">
        <f>Дотации!E28</f>
        <v>0</v>
      </c>
      <c r="L78" s="74">
        <f>Дотации!F28</f>
        <v>96442.5</v>
      </c>
      <c r="M78" s="74">
        <f>L78/I78*100</f>
        <v>100</v>
      </c>
      <c r="N78" s="75">
        <f>Субсидии!B76</f>
        <v>30445.668689999999</v>
      </c>
      <c r="O78" s="75">
        <f>Субсидии!C76</f>
        <v>34142.58309</v>
      </c>
      <c r="P78" s="75">
        <f>Субсидии!D76</f>
        <v>34142.58309</v>
      </c>
      <c r="Q78" s="75">
        <f>Субсидии!E76</f>
        <v>0</v>
      </c>
      <c r="R78" s="75">
        <f>Субсидии!F76</f>
        <v>34142.582289999998</v>
      </c>
      <c r="S78" s="75">
        <f t="shared" si="18"/>
        <v>99.999997656884958</v>
      </c>
      <c r="T78" s="75">
        <f>'Субвенции '!B78</f>
        <v>192009.19999999995</v>
      </c>
      <c r="U78" s="75">
        <f>'Субвенции '!C78</f>
        <v>183055.00499999992</v>
      </c>
      <c r="V78" s="75">
        <f>'Субвенции '!D78</f>
        <v>183055.00499999992</v>
      </c>
      <c r="W78" s="75">
        <f>'Субвенции '!E78</f>
        <v>0</v>
      </c>
      <c r="X78" s="75">
        <f>'Субвенции '!F78</f>
        <v>182927.23172999994</v>
      </c>
      <c r="Y78" s="75">
        <f t="shared" si="21"/>
        <v>99.930199521176718</v>
      </c>
      <c r="Z78" s="75">
        <f>Иные!B48</f>
        <v>8749.627199999999</v>
      </c>
      <c r="AA78" s="75">
        <f>Иные!C48</f>
        <v>101956.85124</v>
      </c>
      <c r="AB78" s="75">
        <f>Иные!D48</f>
        <v>101578.85124</v>
      </c>
      <c r="AC78" s="75">
        <f>Иные!E48</f>
        <v>378</v>
      </c>
      <c r="AD78" s="75">
        <f>Иные!F48</f>
        <v>100568.18555000001</v>
      </c>
      <c r="AE78" s="75">
        <f>AD78/AA78*100</f>
        <v>98.637986880615642</v>
      </c>
      <c r="AF78" s="39"/>
      <c r="AG78" s="36"/>
    </row>
    <row r="79" spans="1:33" x14ac:dyDescent="0.25">
      <c r="A79" s="16" t="s">
        <v>146</v>
      </c>
      <c r="B79" s="184">
        <f t="shared" si="22"/>
        <v>23170.6</v>
      </c>
      <c r="C79" s="184">
        <f t="shared" si="23"/>
        <v>23173.3</v>
      </c>
      <c r="D79" s="184">
        <f t="shared" si="24"/>
        <v>23173.3</v>
      </c>
      <c r="E79" s="184">
        <f t="shared" si="25"/>
        <v>0</v>
      </c>
      <c r="F79" s="184">
        <f t="shared" si="26"/>
        <v>23173.3</v>
      </c>
      <c r="G79" s="184">
        <f t="shared" si="17"/>
        <v>100</v>
      </c>
      <c r="H79" s="75"/>
      <c r="I79" s="75"/>
      <c r="J79" s="75"/>
      <c r="K79" s="75"/>
      <c r="L79" s="75"/>
      <c r="M79" s="76"/>
      <c r="N79" s="224">
        <f>Субсидии!B77</f>
        <v>22759</v>
      </c>
      <c r="O79" s="224">
        <f>Субсидии!C77</f>
        <v>22759</v>
      </c>
      <c r="P79" s="224">
        <f>Субсидии!D77</f>
        <v>22759</v>
      </c>
      <c r="Q79" s="224">
        <f>Субсидии!E77</f>
        <v>0</v>
      </c>
      <c r="R79" s="224">
        <f>Субсидии!F77</f>
        <v>22759</v>
      </c>
      <c r="S79" s="75">
        <f t="shared" si="18"/>
        <v>100</v>
      </c>
      <c r="T79" s="75">
        <f>'Субвенции '!B79</f>
        <v>411.6</v>
      </c>
      <c r="U79" s="75">
        <f>'Субвенции '!C79</f>
        <v>414.3</v>
      </c>
      <c r="V79" s="75">
        <f>'Субвенции '!D79</f>
        <v>414.3</v>
      </c>
      <c r="W79" s="75">
        <f>'Субвенции '!E79</f>
        <v>0</v>
      </c>
      <c r="X79" s="75">
        <f>'Субвенции '!F79</f>
        <v>414.3</v>
      </c>
      <c r="Y79" s="75">
        <f t="shared" si="21"/>
        <v>100</v>
      </c>
      <c r="Z79" s="75">
        <f>Иные!B49</f>
        <v>0</v>
      </c>
      <c r="AA79" s="75">
        <f>Иные!C49</f>
        <v>0</v>
      </c>
      <c r="AB79" s="75">
        <f>Иные!D49</f>
        <v>0</v>
      </c>
      <c r="AC79" s="75">
        <f>Иные!E49</f>
        <v>0</v>
      </c>
      <c r="AD79" s="75">
        <f>Иные!F49</f>
        <v>0</v>
      </c>
      <c r="AE79" s="75"/>
      <c r="AF79" s="39"/>
      <c r="AG79" s="36"/>
    </row>
    <row r="80" spans="1:33" x14ac:dyDescent="0.25">
      <c r="A80" s="16" t="s">
        <v>314</v>
      </c>
      <c r="B80" s="184">
        <f t="shared" si="22"/>
        <v>3407.6</v>
      </c>
      <c r="C80" s="184">
        <f t="shared" si="23"/>
        <v>4138.24</v>
      </c>
      <c r="D80" s="184">
        <f t="shared" si="24"/>
        <v>4138.24</v>
      </c>
      <c r="E80" s="184">
        <f t="shared" si="25"/>
        <v>0</v>
      </c>
      <c r="F80" s="184">
        <f t="shared" si="26"/>
        <v>4138.24</v>
      </c>
      <c r="G80" s="184">
        <f t="shared" si="17"/>
        <v>100</v>
      </c>
      <c r="H80" s="75"/>
      <c r="I80" s="75"/>
      <c r="J80" s="75"/>
      <c r="K80" s="75"/>
      <c r="L80" s="75"/>
      <c r="M80" s="76"/>
      <c r="N80" s="224">
        <f>Субсидии!B78</f>
        <v>3243</v>
      </c>
      <c r="O80" s="224">
        <f>Субсидии!C78</f>
        <v>3972.54</v>
      </c>
      <c r="P80" s="224">
        <f>Субсидии!D78</f>
        <v>3972.54</v>
      </c>
      <c r="Q80" s="224">
        <f>Субсидии!E78</f>
        <v>0</v>
      </c>
      <c r="R80" s="224">
        <f>Субсидии!F78</f>
        <v>3972.54</v>
      </c>
      <c r="S80" s="75">
        <f t="shared" si="18"/>
        <v>100</v>
      </c>
      <c r="T80" s="75">
        <f>'Субвенции '!B80</f>
        <v>164.6</v>
      </c>
      <c r="U80" s="75">
        <f>'Субвенции '!C80</f>
        <v>165.7</v>
      </c>
      <c r="V80" s="75">
        <f>'Субвенции '!D80</f>
        <v>165.7</v>
      </c>
      <c r="W80" s="75">
        <f>'Субвенции '!E80</f>
        <v>0</v>
      </c>
      <c r="X80" s="75">
        <f>'Субвенции '!F80</f>
        <v>165.7</v>
      </c>
      <c r="Y80" s="75">
        <f t="shared" si="21"/>
        <v>100</v>
      </c>
      <c r="Z80" s="75"/>
      <c r="AA80" s="75"/>
      <c r="AB80" s="75"/>
      <c r="AC80" s="75"/>
      <c r="AD80" s="75"/>
      <c r="AE80" s="75"/>
      <c r="AF80" s="39"/>
      <c r="AG80" s="36"/>
    </row>
    <row r="81" spans="1:33" x14ac:dyDescent="0.25">
      <c r="A81" s="16" t="s">
        <v>313</v>
      </c>
      <c r="B81" s="184">
        <f t="shared" si="22"/>
        <v>5327.6</v>
      </c>
      <c r="C81" s="184">
        <f t="shared" si="23"/>
        <v>12628.07819</v>
      </c>
      <c r="D81" s="184">
        <f t="shared" si="24"/>
        <v>7103.8019999999997</v>
      </c>
      <c r="E81" s="184">
        <f t="shared" si="25"/>
        <v>5524.2761900000005</v>
      </c>
      <c r="F81" s="184">
        <f t="shared" si="26"/>
        <v>12628.07819</v>
      </c>
      <c r="G81" s="184">
        <f t="shared" si="17"/>
        <v>100</v>
      </c>
      <c r="H81" s="75"/>
      <c r="I81" s="75"/>
      <c r="J81" s="75"/>
      <c r="K81" s="75"/>
      <c r="L81" s="75"/>
      <c r="M81" s="76"/>
      <c r="N81" s="224">
        <f>Субсидии!B79</f>
        <v>5163</v>
      </c>
      <c r="O81" s="224">
        <f>Субсидии!C79</f>
        <v>6938.1019999999999</v>
      </c>
      <c r="P81" s="224">
        <f>Субсидии!D79</f>
        <v>6938.1019999999999</v>
      </c>
      <c r="Q81" s="224">
        <f>Субсидии!E79</f>
        <v>0</v>
      </c>
      <c r="R81" s="224">
        <f>Субсидии!F79</f>
        <v>6938.1019999999999</v>
      </c>
      <c r="S81" s="75">
        <f t="shared" si="18"/>
        <v>100</v>
      </c>
      <c r="T81" s="75">
        <f>'Субвенции '!B81</f>
        <v>164.6</v>
      </c>
      <c r="U81" s="75">
        <f>'Субвенции '!C81</f>
        <v>165.7</v>
      </c>
      <c r="V81" s="75">
        <f>'Субвенции '!D81</f>
        <v>165.7</v>
      </c>
      <c r="W81" s="75">
        <f>'Субвенции '!E81</f>
        <v>0</v>
      </c>
      <c r="X81" s="75">
        <f>'Субвенции '!F81</f>
        <v>165.7</v>
      </c>
      <c r="Y81" s="75">
        <f t="shared" si="21"/>
        <v>100</v>
      </c>
      <c r="Z81" s="75"/>
      <c r="AA81" s="75">
        <f>Иные!C50</f>
        <v>5524.2761900000005</v>
      </c>
      <c r="AB81" s="75">
        <f>Иные!D50</f>
        <v>0</v>
      </c>
      <c r="AC81" s="75">
        <f>Иные!E50</f>
        <v>5524.2761900000005</v>
      </c>
      <c r="AD81" s="75">
        <f>Иные!F50</f>
        <v>5524.2761900000005</v>
      </c>
      <c r="AE81" s="75">
        <f t="shared" ref="AE81" si="27">AD81/AA81*100</f>
        <v>100</v>
      </c>
      <c r="AF81" s="39"/>
      <c r="AG81" s="36"/>
    </row>
    <row r="82" spans="1:33" x14ac:dyDescent="0.25">
      <c r="A82" s="16" t="s">
        <v>147</v>
      </c>
      <c r="B82" s="184">
        <f t="shared" si="22"/>
        <v>7296.6</v>
      </c>
      <c r="C82" s="184">
        <f t="shared" si="23"/>
        <v>8328.3746200000005</v>
      </c>
      <c r="D82" s="184">
        <f t="shared" si="24"/>
        <v>8328.3746200000005</v>
      </c>
      <c r="E82" s="184">
        <f t="shared" si="25"/>
        <v>0</v>
      </c>
      <c r="F82" s="184">
        <f t="shared" si="26"/>
        <v>8328.3746200000005</v>
      </c>
      <c r="G82" s="184">
        <f t="shared" si="17"/>
        <v>100</v>
      </c>
      <c r="H82" s="75"/>
      <c r="I82" s="75"/>
      <c r="J82" s="75"/>
      <c r="K82" s="75"/>
      <c r="L82" s="75"/>
      <c r="M82" s="76"/>
      <c r="N82" s="224">
        <f>Субсидии!B80</f>
        <v>6885</v>
      </c>
      <c r="O82" s="224">
        <f>Субсидии!C80</f>
        <v>7914.0746200000003</v>
      </c>
      <c r="P82" s="224">
        <f>Субсидии!D80</f>
        <v>7914.0746200000003</v>
      </c>
      <c r="Q82" s="224">
        <f>Субсидии!E80</f>
        <v>0</v>
      </c>
      <c r="R82" s="224">
        <f>Субсидии!F80</f>
        <v>7914.0746200000003</v>
      </c>
      <c r="S82" s="75">
        <f t="shared" si="18"/>
        <v>100</v>
      </c>
      <c r="T82" s="75">
        <f>'Субвенции '!B82</f>
        <v>411.6</v>
      </c>
      <c r="U82" s="75">
        <f>'Субвенции '!C82</f>
        <v>414.3</v>
      </c>
      <c r="V82" s="75">
        <f>'Субвенции '!D82</f>
        <v>414.3</v>
      </c>
      <c r="W82" s="75">
        <f>'Субвенции '!E82</f>
        <v>0</v>
      </c>
      <c r="X82" s="75">
        <f>'Субвенции '!F82</f>
        <v>414.3</v>
      </c>
      <c r="Y82" s="75">
        <f t="shared" si="21"/>
        <v>100</v>
      </c>
      <c r="Z82" s="75"/>
      <c r="AA82" s="75">
        <f>Иные!C51</f>
        <v>0</v>
      </c>
      <c r="AB82" s="75">
        <f>Иные!D51</f>
        <v>0</v>
      </c>
      <c r="AC82" s="75">
        <f>Иные!E51</f>
        <v>0</v>
      </c>
      <c r="AD82" s="75">
        <f>Иные!F51</f>
        <v>0</v>
      </c>
      <c r="AE82" s="75"/>
      <c r="AF82" s="39"/>
      <c r="AG82" s="36"/>
    </row>
    <row r="83" spans="1:33" s="5" customFormat="1" ht="31.5" x14ac:dyDescent="0.25">
      <c r="A83" s="7" t="s">
        <v>326</v>
      </c>
      <c r="B83" s="72">
        <f t="shared" si="22"/>
        <v>1307456.9577999993</v>
      </c>
      <c r="C83" s="72">
        <f t="shared" si="23"/>
        <v>1568721.7208799997</v>
      </c>
      <c r="D83" s="72">
        <f t="shared" si="24"/>
        <v>1567529.7208799997</v>
      </c>
      <c r="E83" s="72">
        <f t="shared" si="25"/>
        <v>1192</v>
      </c>
      <c r="F83" s="72">
        <f t="shared" si="26"/>
        <v>1551942.0263599996</v>
      </c>
      <c r="G83" s="72">
        <f t="shared" si="17"/>
        <v>98.930358756645049</v>
      </c>
      <c r="H83" s="72">
        <f>SUM(H84:H99)</f>
        <v>112756.3</v>
      </c>
      <c r="I83" s="72">
        <f>SUM(I84:I99)</f>
        <v>127446.9</v>
      </c>
      <c r="J83" s="72">
        <f>SUM(J84:J99)</f>
        <v>127446.9</v>
      </c>
      <c r="K83" s="72">
        <f>SUM(K84:K99)</f>
        <v>0</v>
      </c>
      <c r="L83" s="72">
        <f>SUM(L84:L99)</f>
        <v>127446.9</v>
      </c>
      <c r="M83" s="73">
        <f>L83/I83*100</f>
        <v>100</v>
      </c>
      <c r="N83" s="72">
        <f>SUM(N84:N99)</f>
        <v>193155.66749999998</v>
      </c>
      <c r="O83" s="72">
        <f>SUM(O84:O99)</f>
        <v>213233.78898000001</v>
      </c>
      <c r="P83" s="72">
        <f>SUM(P84:P99)</f>
        <v>213233.78898000001</v>
      </c>
      <c r="Q83" s="72">
        <f>SUM(Q84:Q99)</f>
        <v>0</v>
      </c>
      <c r="R83" s="72">
        <f>SUM(R84:R99)</f>
        <v>207786.27622</v>
      </c>
      <c r="S83" s="72">
        <f t="shared" si="18"/>
        <v>97.44528632818556</v>
      </c>
      <c r="T83" s="72">
        <f>SUM(T84:T99)</f>
        <v>966633.29999999946</v>
      </c>
      <c r="U83" s="72">
        <f>SUM(U84:U99)</f>
        <v>975518.37323999964</v>
      </c>
      <c r="V83" s="72">
        <f>SUM(V84:V99)</f>
        <v>975518.37323999964</v>
      </c>
      <c r="W83" s="72">
        <f>SUM(W84:W99)</f>
        <v>0</v>
      </c>
      <c r="X83" s="72">
        <f>SUM(X84:X99)</f>
        <v>970518.32976999937</v>
      </c>
      <c r="Y83" s="72">
        <f t="shared" si="21"/>
        <v>99.487447534853331</v>
      </c>
      <c r="Z83" s="72">
        <f>SUM(Z84:Z99)</f>
        <v>34911.690300000002</v>
      </c>
      <c r="AA83" s="72">
        <f>SUM(AA84:AA99)</f>
        <v>252522.65865999999</v>
      </c>
      <c r="AB83" s="72">
        <f>SUM(AB84:AB99)</f>
        <v>251330.65865999999</v>
      </c>
      <c r="AC83" s="72">
        <f>SUM(AC84:AC99)</f>
        <v>1192</v>
      </c>
      <c r="AD83" s="72">
        <f>SUM(AD84:AD99)</f>
        <v>246190.52036999995</v>
      </c>
      <c r="AE83" s="72">
        <f>AD83/AA83*100</f>
        <v>97.492447480316727</v>
      </c>
      <c r="AF83" s="39"/>
      <c r="AG83" s="38"/>
    </row>
    <row r="84" spans="1:33" ht="17.25" customHeight="1" x14ac:dyDescent="0.25">
      <c r="A84" s="128" t="s">
        <v>152</v>
      </c>
      <c r="B84" s="75">
        <f t="shared" si="22"/>
        <v>1232517.5577999996</v>
      </c>
      <c r="C84" s="75">
        <f t="shared" si="23"/>
        <v>1416259.4465600001</v>
      </c>
      <c r="D84" s="75">
        <f t="shared" si="24"/>
        <v>1415067.4465600001</v>
      </c>
      <c r="E84" s="75">
        <f t="shared" si="25"/>
        <v>1192</v>
      </c>
      <c r="F84" s="75">
        <f t="shared" si="26"/>
        <v>1399580.5711099994</v>
      </c>
      <c r="G84" s="75">
        <f t="shared" ref="G84:G115" si="28">F84/C84*100</f>
        <v>98.822329094396338</v>
      </c>
      <c r="H84" s="74">
        <f>Дотации!B30</f>
        <v>112756.3</v>
      </c>
      <c r="I84" s="74">
        <f>Дотации!C30</f>
        <v>127446.9</v>
      </c>
      <c r="J84" s="74">
        <f>Дотации!D30</f>
        <v>127446.9</v>
      </c>
      <c r="K84" s="74">
        <f>Дотации!E30</f>
        <v>0</v>
      </c>
      <c r="L84" s="74">
        <f>Дотации!F30</f>
        <v>127446.9</v>
      </c>
      <c r="M84" s="74">
        <f>L84/I84*100</f>
        <v>100</v>
      </c>
      <c r="N84" s="75">
        <f>Субсидии!B82</f>
        <v>121508.6675</v>
      </c>
      <c r="O84" s="75">
        <f>Субсидии!C82</f>
        <v>129833.98458</v>
      </c>
      <c r="P84" s="75">
        <f>Субсидии!D82</f>
        <v>129833.98458</v>
      </c>
      <c r="Q84" s="75">
        <f>Субсидии!E82</f>
        <v>0</v>
      </c>
      <c r="R84" s="75">
        <f>Субсидии!F82</f>
        <v>124386.47182000001</v>
      </c>
      <c r="S84" s="75">
        <f t="shared" si="18"/>
        <v>95.804247418253269</v>
      </c>
      <c r="T84" s="75">
        <f>'Субвенции '!B84</f>
        <v>963340.89999999979</v>
      </c>
      <c r="U84" s="75">
        <f>'Субвенции '!C84</f>
        <v>972204.17323999992</v>
      </c>
      <c r="V84" s="75">
        <f>'Субвенции '!D84</f>
        <v>972204.17323999992</v>
      </c>
      <c r="W84" s="75">
        <f>'Субвенции '!E84</f>
        <v>0</v>
      </c>
      <c r="X84" s="75">
        <f>'Субвенции '!F84</f>
        <v>967204.12976999965</v>
      </c>
      <c r="Y84" s="75">
        <f t="shared" si="21"/>
        <v>99.485700266710751</v>
      </c>
      <c r="Z84" s="75">
        <f>Иные!B53</f>
        <v>34911.690300000002</v>
      </c>
      <c r="AA84" s="75">
        <f>Иные!C53</f>
        <v>186774.38873999999</v>
      </c>
      <c r="AB84" s="75">
        <f>Иные!D53</f>
        <v>185582.38873999999</v>
      </c>
      <c r="AC84" s="75">
        <f>Иные!E53</f>
        <v>1192</v>
      </c>
      <c r="AD84" s="75">
        <f>Иные!F53</f>
        <v>180543.06951999996</v>
      </c>
      <c r="AE84" s="75">
        <f>AD84/AA84*100</f>
        <v>96.663718584738959</v>
      </c>
      <c r="AF84" s="39"/>
      <c r="AG84" s="36"/>
    </row>
    <row r="85" spans="1:33" x14ac:dyDescent="0.25">
      <c r="A85" s="16" t="s">
        <v>483</v>
      </c>
      <c r="B85" s="184">
        <f t="shared" si="22"/>
        <v>25000</v>
      </c>
      <c r="C85" s="184">
        <f t="shared" si="23"/>
        <v>93483.770319999996</v>
      </c>
      <c r="D85" s="184">
        <f t="shared" si="24"/>
        <v>93483.770319999996</v>
      </c>
      <c r="E85" s="184">
        <f t="shared" si="25"/>
        <v>0</v>
      </c>
      <c r="F85" s="184">
        <f t="shared" si="26"/>
        <v>93382.951249999998</v>
      </c>
      <c r="G85" s="184">
        <f t="shared" si="28"/>
        <v>99.892153397691501</v>
      </c>
      <c r="H85" s="75"/>
      <c r="I85" s="75"/>
      <c r="J85" s="75"/>
      <c r="K85" s="75"/>
      <c r="L85" s="75"/>
      <c r="M85" s="76"/>
      <c r="N85" s="224">
        <f>Субсидии!B83</f>
        <v>25000</v>
      </c>
      <c r="O85" s="224">
        <f>Субсидии!C83</f>
        <v>27985.500400000001</v>
      </c>
      <c r="P85" s="224">
        <f>Субсидии!D83</f>
        <v>27985.500400000001</v>
      </c>
      <c r="Q85" s="224">
        <f>Субсидии!E83</f>
        <v>0</v>
      </c>
      <c r="R85" s="224">
        <f>Субсидии!F83</f>
        <v>27985.500400000001</v>
      </c>
      <c r="S85" s="75">
        <f t="shared" si="18"/>
        <v>100</v>
      </c>
      <c r="T85" s="75"/>
      <c r="U85" s="75"/>
      <c r="V85" s="75"/>
      <c r="W85" s="75"/>
      <c r="X85" s="75"/>
      <c r="Y85" s="75"/>
      <c r="Z85" s="75">
        <f>Иные!B54</f>
        <v>0</v>
      </c>
      <c r="AA85" s="75">
        <f>Иные!C54</f>
        <v>65498.269919999999</v>
      </c>
      <c r="AB85" s="75">
        <f>Иные!D54</f>
        <v>65498.269919999999</v>
      </c>
      <c r="AC85" s="75">
        <f>Иные!E54</f>
        <v>0</v>
      </c>
      <c r="AD85" s="75">
        <f>Иные!F54</f>
        <v>65397.450850000001</v>
      </c>
      <c r="AE85" s="75">
        <f>AD85/AA85*100</f>
        <v>99.846073690002584</v>
      </c>
      <c r="AF85" s="39"/>
      <c r="AG85" s="36"/>
    </row>
    <row r="86" spans="1:33" x14ac:dyDescent="0.25">
      <c r="A86" s="16" t="s">
        <v>126</v>
      </c>
      <c r="B86" s="184">
        <f t="shared" si="22"/>
        <v>3098.6</v>
      </c>
      <c r="C86" s="184">
        <f t="shared" si="23"/>
        <v>4343.7</v>
      </c>
      <c r="D86" s="184">
        <f t="shared" si="24"/>
        <v>4343.7</v>
      </c>
      <c r="E86" s="184">
        <f t="shared" si="25"/>
        <v>0</v>
      </c>
      <c r="F86" s="184">
        <f t="shared" si="26"/>
        <v>4343.7</v>
      </c>
      <c r="G86" s="184">
        <f t="shared" si="28"/>
        <v>100</v>
      </c>
      <c r="H86" s="75"/>
      <c r="I86" s="75"/>
      <c r="J86" s="75"/>
      <c r="K86" s="75"/>
      <c r="L86" s="75"/>
      <c r="M86" s="76"/>
      <c r="N86" s="224">
        <f>Субсидии!B84</f>
        <v>2934</v>
      </c>
      <c r="O86" s="224">
        <f>Субсидии!C84</f>
        <v>4178</v>
      </c>
      <c r="P86" s="224">
        <f>Субсидии!D84</f>
        <v>4178</v>
      </c>
      <c r="Q86" s="224">
        <f>Субсидии!E84</f>
        <v>0</v>
      </c>
      <c r="R86" s="224">
        <f>Субсидии!F84</f>
        <v>4178</v>
      </c>
      <c r="S86" s="75">
        <f t="shared" si="18"/>
        <v>100</v>
      </c>
      <c r="T86" s="75">
        <f>'Субвенции '!B85</f>
        <v>164.6</v>
      </c>
      <c r="U86" s="75">
        <f>'Субвенции '!C85</f>
        <v>165.7</v>
      </c>
      <c r="V86" s="75">
        <f>'Субвенции '!D85</f>
        <v>165.7</v>
      </c>
      <c r="W86" s="75">
        <f>'Субвенции '!E85</f>
        <v>0</v>
      </c>
      <c r="X86" s="75">
        <f>'Субвенции '!F85</f>
        <v>165.7</v>
      </c>
      <c r="Y86" s="75">
        <f t="shared" ref="Y86:Y117" si="29">X86/U86*100</f>
        <v>100</v>
      </c>
      <c r="Z86" s="75"/>
      <c r="AA86" s="75"/>
      <c r="AB86" s="75"/>
      <c r="AC86" s="75"/>
      <c r="AD86" s="75"/>
      <c r="AE86" s="75"/>
      <c r="AF86" s="39"/>
      <c r="AG86" s="36"/>
    </row>
    <row r="87" spans="1:33" x14ac:dyDescent="0.25">
      <c r="A87" s="16" t="s">
        <v>315</v>
      </c>
      <c r="B87" s="184">
        <f t="shared" si="22"/>
        <v>2501.6</v>
      </c>
      <c r="C87" s="184">
        <f t="shared" si="23"/>
        <v>2502.6999999999998</v>
      </c>
      <c r="D87" s="184">
        <f t="shared" si="24"/>
        <v>2502.6999999999998</v>
      </c>
      <c r="E87" s="184">
        <f t="shared" si="25"/>
        <v>0</v>
      </c>
      <c r="F87" s="184">
        <f t="shared" si="26"/>
        <v>2502.6999999999998</v>
      </c>
      <c r="G87" s="184">
        <f t="shared" si="28"/>
        <v>100</v>
      </c>
      <c r="H87" s="75"/>
      <c r="I87" s="75"/>
      <c r="J87" s="75"/>
      <c r="K87" s="75"/>
      <c r="L87" s="75"/>
      <c r="M87" s="76"/>
      <c r="N87" s="224">
        <f>Субсидии!B85</f>
        <v>2337</v>
      </c>
      <c r="O87" s="224">
        <f>Субсидии!C85</f>
        <v>2337</v>
      </c>
      <c r="P87" s="224">
        <f>Субсидии!D85</f>
        <v>2337</v>
      </c>
      <c r="Q87" s="224">
        <f>Субсидии!E85</f>
        <v>0</v>
      </c>
      <c r="R87" s="224">
        <f>Субсидии!F85</f>
        <v>2337</v>
      </c>
      <c r="S87" s="75">
        <f t="shared" si="18"/>
        <v>100</v>
      </c>
      <c r="T87" s="75">
        <f>'Субвенции '!B86</f>
        <v>164.6</v>
      </c>
      <c r="U87" s="75">
        <f>'Субвенции '!C86</f>
        <v>165.7</v>
      </c>
      <c r="V87" s="75">
        <f>'Субвенции '!D86</f>
        <v>165.7</v>
      </c>
      <c r="W87" s="75">
        <f>'Субвенции '!E86</f>
        <v>0</v>
      </c>
      <c r="X87" s="75">
        <f>'Субвенции '!F86</f>
        <v>165.7</v>
      </c>
      <c r="Y87" s="75">
        <f t="shared" si="29"/>
        <v>100</v>
      </c>
      <c r="Z87" s="75"/>
      <c r="AA87" s="75"/>
      <c r="AB87" s="75"/>
      <c r="AC87" s="75"/>
      <c r="AD87" s="75"/>
      <c r="AE87" s="75"/>
      <c r="AF87" s="39"/>
      <c r="AG87" s="36"/>
    </row>
    <row r="88" spans="1:33" x14ac:dyDescent="0.25">
      <c r="A88" s="16" t="s">
        <v>316</v>
      </c>
      <c r="B88" s="184">
        <f t="shared" si="22"/>
        <v>2951.6</v>
      </c>
      <c r="C88" s="184">
        <f t="shared" si="23"/>
        <v>4152.7</v>
      </c>
      <c r="D88" s="184">
        <f t="shared" si="24"/>
        <v>4152.7</v>
      </c>
      <c r="E88" s="184">
        <f t="shared" si="25"/>
        <v>0</v>
      </c>
      <c r="F88" s="184">
        <f t="shared" si="26"/>
        <v>4152.7</v>
      </c>
      <c r="G88" s="184">
        <f t="shared" si="28"/>
        <v>100</v>
      </c>
      <c r="H88" s="75"/>
      <c r="I88" s="75"/>
      <c r="J88" s="75"/>
      <c r="K88" s="75"/>
      <c r="L88" s="75"/>
      <c r="M88" s="76"/>
      <c r="N88" s="224">
        <f>Субсидии!B86</f>
        <v>2787</v>
      </c>
      <c r="O88" s="224">
        <f>Субсидии!C86</f>
        <v>3987</v>
      </c>
      <c r="P88" s="224">
        <f>Субсидии!D86</f>
        <v>3987</v>
      </c>
      <c r="Q88" s="224">
        <f>Субсидии!E86</f>
        <v>0</v>
      </c>
      <c r="R88" s="224">
        <f>Субсидии!F86</f>
        <v>3987</v>
      </c>
      <c r="S88" s="75">
        <f t="shared" si="18"/>
        <v>100</v>
      </c>
      <c r="T88" s="75">
        <f>'Субвенции '!B87</f>
        <v>164.6</v>
      </c>
      <c r="U88" s="75">
        <f>'Субвенции '!C87</f>
        <v>165.7</v>
      </c>
      <c r="V88" s="75">
        <f>'Субвенции '!D87</f>
        <v>165.7</v>
      </c>
      <c r="W88" s="75">
        <f>'Субвенции '!E87</f>
        <v>0</v>
      </c>
      <c r="X88" s="75">
        <f>'Субвенции '!F87</f>
        <v>165.7</v>
      </c>
      <c r="Y88" s="75">
        <f t="shared" si="29"/>
        <v>100</v>
      </c>
      <c r="Z88" s="75"/>
      <c r="AA88" s="75"/>
      <c r="AB88" s="75"/>
      <c r="AC88" s="75"/>
      <c r="AD88" s="75"/>
      <c r="AE88" s="75"/>
      <c r="AF88" s="39"/>
      <c r="AG88" s="36"/>
    </row>
    <row r="89" spans="1:33" x14ac:dyDescent="0.25">
      <c r="A89" s="16" t="s">
        <v>317</v>
      </c>
      <c r="B89" s="184">
        <f t="shared" si="22"/>
        <v>2807.6</v>
      </c>
      <c r="C89" s="184">
        <f t="shared" si="23"/>
        <v>4308.7</v>
      </c>
      <c r="D89" s="184">
        <f t="shared" si="24"/>
        <v>4308.7</v>
      </c>
      <c r="E89" s="184">
        <f t="shared" si="25"/>
        <v>0</v>
      </c>
      <c r="F89" s="184">
        <f t="shared" si="26"/>
        <v>4308.7</v>
      </c>
      <c r="G89" s="184">
        <f t="shared" si="28"/>
        <v>100</v>
      </c>
      <c r="H89" s="75"/>
      <c r="I89" s="75"/>
      <c r="J89" s="75"/>
      <c r="K89" s="75"/>
      <c r="L89" s="75"/>
      <c r="M89" s="76"/>
      <c r="N89" s="224">
        <f>Субсидии!B88</f>
        <v>2643</v>
      </c>
      <c r="O89" s="224">
        <f>Субсидии!C88</f>
        <v>4143</v>
      </c>
      <c r="P89" s="224">
        <f>Субсидии!D88</f>
        <v>4143</v>
      </c>
      <c r="Q89" s="224">
        <f>Субсидии!E88</f>
        <v>0</v>
      </c>
      <c r="R89" s="224">
        <f>Субсидии!F88</f>
        <v>4143</v>
      </c>
      <c r="S89" s="75">
        <f t="shared" si="18"/>
        <v>100</v>
      </c>
      <c r="T89" s="75">
        <f>'Субвенции '!B88</f>
        <v>164.6</v>
      </c>
      <c r="U89" s="75">
        <f>'Субвенции '!C88</f>
        <v>165.7</v>
      </c>
      <c r="V89" s="75">
        <f>'Субвенции '!D88</f>
        <v>165.7</v>
      </c>
      <c r="W89" s="75">
        <f>'Субвенции '!E88</f>
        <v>0</v>
      </c>
      <c r="X89" s="75">
        <f>'Субвенции '!F88</f>
        <v>165.7</v>
      </c>
      <c r="Y89" s="75">
        <f t="shared" si="29"/>
        <v>100</v>
      </c>
      <c r="Z89" s="75"/>
      <c r="AA89" s="75"/>
      <c r="AB89" s="75"/>
      <c r="AC89" s="75"/>
      <c r="AD89" s="75"/>
      <c r="AE89" s="75"/>
      <c r="AF89" s="39"/>
      <c r="AG89" s="36"/>
    </row>
    <row r="90" spans="1:33" x14ac:dyDescent="0.25">
      <c r="A90" s="16" t="s">
        <v>318</v>
      </c>
      <c r="B90" s="184">
        <f t="shared" si="22"/>
        <v>1991.6</v>
      </c>
      <c r="C90" s="184">
        <f t="shared" si="23"/>
        <v>2262.6999999999998</v>
      </c>
      <c r="D90" s="184">
        <f t="shared" si="24"/>
        <v>2262.6999999999998</v>
      </c>
      <c r="E90" s="184">
        <f t="shared" si="25"/>
        <v>0</v>
      </c>
      <c r="F90" s="184">
        <f t="shared" si="26"/>
        <v>2262.6999999999998</v>
      </c>
      <c r="G90" s="184">
        <f t="shared" si="28"/>
        <v>100</v>
      </c>
      <c r="H90" s="75"/>
      <c r="I90" s="75"/>
      <c r="J90" s="75"/>
      <c r="K90" s="75"/>
      <c r="L90" s="75"/>
      <c r="M90" s="76"/>
      <c r="N90" s="224">
        <f>Субсидии!B87</f>
        <v>1827</v>
      </c>
      <c r="O90" s="224">
        <f>Субсидии!C87</f>
        <v>2097</v>
      </c>
      <c r="P90" s="224">
        <f>Субсидии!D87</f>
        <v>2097</v>
      </c>
      <c r="Q90" s="224">
        <f>Субсидии!E87</f>
        <v>0</v>
      </c>
      <c r="R90" s="224">
        <f>Субсидии!F87</f>
        <v>2097</v>
      </c>
      <c r="S90" s="75">
        <f t="shared" si="18"/>
        <v>100</v>
      </c>
      <c r="T90" s="75">
        <f>'Субвенции '!B89</f>
        <v>164.6</v>
      </c>
      <c r="U90" s="75">
        <f>'Субвенции '!C89</f>
        <v>165.7</v>
      </c>
      <c r="V90" s="75">
        <f>'Субвенции '!D89</f>
        <v>165.7</v>
      </c>
      <c r="W90" s="75">
        <f>'Субвенции '!E89</f>
        <v>0</v>
      </c>
      <c r="X90" s="75">
        <f>'Субвенции '!F89</f>
        <v>165.7</v>
      </c>
      <c r="Y90" s="75">
        <f t="shared" si="29"/>
        <v>100</v>
      </c>
      <c r="Z90" s="75"/>
      <c r="AA90" s="75"/>
      <c r="AB90" s="75"/>
      <c r="AC90" s="75"/>
      <c r="AD90" s="75"/>
      <c r="AE90" s="75"/>
      <c r="AF90" s="39"/>
      <c r="AG90" s="36"/>
    </row>
    <row r="91" spans="1:33" x14ac:dyDescent="0.25">
      <c r="A91" s="16" t="s">
        <v>228</v>
      </c>
      <c r="B91" s="184">
        <f t="shared" si="22"/>
        <v>4136.6000000000004</v>
      </c>
      <c r="C91" s="184">
        <f t="shared" si="23"/>
        <v>5857.308</v>
      </c>
      <c r="D91" s="184">
        <f t="shared" si="24"/>
        <v>5857.308</v>
      </c>
      <c r="E91" s="184">
        <f t="shared" si="25"/>
        <v>0</v>
      </c>
      <c r="F91" s="184">
        <f t="shared" si="26"/>
        <v>5857.308</v>
      </c>
      <c r="G91" s="184">
        <f t="shared" si="28"/>
        <v>100</v>
      </c>
      <c r="H91" s="75"/>
      <c r="I91" s="75"/>
      <c r="J91" s="75"/>
      <c r="K91" s="75"/>
      <c r="L91" s="75"/>
      <c r="M91" s="76"/>
      <c r="N91" s="224">
        <f>Субсидии!B89</f>
        <v>3972</v>
      </c>
      <c r="O91" s="224">
        <f>Субсидии!C89</f>
        <v>5691.6080000000002</v>
      </c>
      <c r="P91" s="224">
        <f>Субсидии!D89</f>
        <v>5691.6080000000002</v>
      </c>
      <c r="Q91" s="224">
        <f>Субсидии!E89</f>
        <v>0</v>
      </c>
      <c r="R91" s="224">
        <f>Субсидии!F89</f>
        <v>5691.6080000000002</v>
      </c>
      <c r="S91" s="75">
        <f t="shared" si="18"/>
        <v>100</v>
      </c>
      <c r="T91" s="75">
        <f>'Субвенции '!B90</f>
        <v>164.6</v>
      </c>
      <c r="U91" s="75">
        <f>'Субвенции '!C90</f>
        <v>165.7</v>
      </c>
      <c r="V91" s="75">
        <f>'Субвенции '!D90</f>
        <v>165.7</v>
      </c>
      <c r="W91" s="75">
        <f>'Субвенции '!E90</f>
        <v>0</v>
      </c>
      <c r="X91" s="75">
        <f>'Субвенции '!F90</f>
        <v>165.7</v>
      </c>
      <c r="Y91" s="75">
        <f t="shared" si="29"/>
        <v>100</v>
      </c>
      <c r="Z91" s="75"/>
      <c r="AA91" s="75"/>
      <c r="AB91" s="75"/>
      <c r="AC91" s="75"/>
      <c r="AD91" s="75"/>
      <c r="AE91" s="75"/>
      <c r="AF91" s="39"/>
      <c r="AG91" s="36"/>
    </row>
    <row r="92" spans="1:33" x14ac:dyDescent="0.25">
      <c r="A92" s="16" t="s">
        <v>319</v>
      </c>
      <c r="B92" s="184">
        <f t="shared" si="22"/>
        <v>2498.6</v>
      </c>
      <c r="C92" s="184">
        <f t="shared" si="23"/>
        <v>3989.7</v>
      </c>
      <c r="D92" s="184">
        <f t="shared" si="24"/>
        <v>3989.7</v>
      </c>
      <c r="E92" s="184">
        <f t="shared" si="25"/>
        <v>0</v>
      </c>
      <c r="F92" s="184">
        <f t="shared" si="26"/>
        <v>3989.7</v>
      </c>
      <c r="G92" s="184">
        <f t="shared" si="28"/>
        <v>100</v>
      </c>
      <c r="H92" s="75"/>
      <c r="I92" s="75"/>
      <c r="J92" s="75"/>
      <c r="K92" s="75"/>
      <c r="L92" s="75"/>
      <c r="M92" s="76"/>
      <c r="N92" s="224">
        <f>Субсидии!B90</f>
        <v>2334</v>
      </c>
      <c r="O92" s="224">
        <f>Субсидии!C90</f>
        <v>3824</v>
      </c>
      <c r="P92" s="224">
        <f>Субсидии!D90</f>
        <v>3824</v>
      </c>
      <c r="Q92" s="224">
        <f>Субсидии!E90</f>
        <v>0</v>
      </c>
      <c r="R92" s="224">
        <f>Субсидии!F90</f>
        <v>3824</v>
      </c>
      <c r="S92" s="75">
        <f t="shared" si="18"/>
        <v>100</v>
      </c>
      <c r="T92" s="75">
        <f>'Субвенции '!B91</f>
        <v>164.6</v>
      </c>
      <c r="U92" s="75">
        <f>'Субвенции '!C91</f>
        <v>165.7</v>
      </c>
      <c r="V92" s="75">
        <f>'Субвенции '!D91</f>
        <v>165.7</v>
      </c>
      <c r="W92" s="75">
        <f>'Субвенции '!E91</f>
        <v>0</v>
      </c>
      <c r="X92" s="75">
        <f>'Субвенции '!F91</f>
        <v>165.7</v>
      </c>
      <c r="Y92" s="75">
        <f t="shared" si="29"/>
        <v>100</v>
      </c>
      <c r="Z92" s="75"/>
      <c r="AA92" s="75"/>
      <c r="AB92" s="75"/>
      <c r="AC92" s="75"/>
      <c r="AD92" s="75"/>
      <c r="AE92" s="75"/>
      <c r="AF92" s="39"/>
      <c r="AG92" s="36"/>
    </row>
    <row r="93" spans="1:33" x14ac:dyDescent="0.25">
      <c r="A93" s="16" t="s">
        <v>320</v>
      </c>
      <c r="B93" s="184">
        <f t="shared" si="22"/>
        <v>2342.6</v>
      </c>
      <c r="C93" s="184">
        <f t="shared" si="23"/>
        <v>3187.3959999999997</v>
      </c>
      <c r="D93" s="184">
        <f t="shared" si="24"/>
        <v>3187.3959999999997</v>
      </c>
      <c r="E93" s="184">
        <f t="shared" si="25"/>
        <v>0</v>
      </c>
      <c r="F93" s="184">
        <f t="shared" si="26"/>
        <v>3187.3959999999997</v>
      </c>
      <c r="G93" s="184">
        <f t="shared" si="28"/>
        <v>100</v>
      </c>
      <c r="H93" s="75"/>
      <c r="I93" s="75"/>
      <c r="J93" s="75"/>
      <c r="K93" s="75"/>
      <c r="L93" s="75"/>
      <c r="M93" s="76"/>
      <c r="N93" s="224">
        <f>Субсидии!B91</f>
        <v>2178</v>
      </c>
      <c r="O93" s="224">
        <f>Субсидии!C91</f>
        <v>3021.6959999999999</v>
      </c>
      <c r="P93" s="224">
        <f>Субсидии!D91</f>
        <v>3021.6959999999999</v>
      </c>
      <c r="Q93" s="224">
        <f>Субсидии!E91</f>
        <v>0</v>
      </c>
      <c r="R93" s="224">
        <f>Субсидии!F91</f>
        <v>3021.6959999999999</v>
      </c>
      <c r="S93" s="75">
        <f t="shared" si="18"/>
        <v>100</v>
      </c>
      <c r="T93" s="75">
        <f>'Субвенции '!B92</f>
        <v>164.6</v>
      </c>
      <c r="U93" s="75">
        <f>'Субвенции '!C92</f>
        <v>165.7</v>
      </c>
      <c r="V93" s="75">
        <f>'Субвенции '!D92</f>
        <v>165.7</v>
      </c>
      <c r="W93" s="75">
        <f>'Субвенции '!E92</f>
        <v>0</v>
      </c>
      <c r="X93" s="75">
        <f>'Субвенции '!F92</f>
        <v>165.7</v>
      </c>
      <c r="Y93" s="75">
        <f t="shared" si="29"/>
        <v>100</v>
      </c>
      <c r="Z93" s="75"/>
      <c r="AA93" s="75"/>
      <c r="AB93" s="75"/>
      <c r="AC93" s="75"/>
      <c r="AD93" s="75"/>
      <c r="AE93" s="75"/>
      <c r="AF93" s="39"/>
      <c r="AG93" s="36"/>
    </row>
    <row r="94" spans="1:33" ht="16.5" customHeight="1" x14ac:dyDescent="0.25">
      <c r="A94" s="16" t="s">
        <v>325</v>
      </c>
      <c r="B94" s="184">
        <f t="shared" si="22"/>
        <v>1700.6</v>
      </c>
      <c r="C94" s="184">
        <f t="shared" si="23"/>
        <v>1701.7</v>
      </c>
      <c r="D94" s="184">
        <f t="shared" si="24"/>
        <v>1701.7</v>
      </c>
      <c r="E94" s="184">
        <f t="shared" si="25"/>
        <v>0</v>
      </c>
      <c r="F94" s="184">
        <f t="shared" si="26"/>
        <v>1701.7</v>
      </c>
      <c r="G94" s="184">
        <f t="shared" si="28"/>
        <v>100</v>
      </c>
      <c r="H94" s="75"/>
      <c r="I94" s="75"/>
      <c r="J94" s="75"/>
      <c r="K94" s="75"/>
      <c r="L94" s="75"/>
      <c r="M94" s="76"/>
      <c r="N94" s="224">
        <f>Субсидии!B92</f>
        <v>1536</v>
      </c>
      <c r="O94" s="224">
        <f>Субсидии!C92</f>
        <v>1536</v>
      </c>
      <c r="P94" s="224">
        <f>Субсидии!D92</f>
        <v>1536</v>
      </c>
      <c r="Q94" s="224">
        <f>Субсидии!E92</f>
        <v>0</v>
      </c>
      <c r="R94" s="224">
        <f>Субсидии!F92</f>
        <v>1536</v>
      </c>
      <c r="S94" s="75">
        <f t="shared" si="18"/>
        <v>100</v>
      </c>
      <c r="T94" s="75">
        <f>'Субвенции '!B93</f>
        <v>164.6</v>
      </c>
      <c r="U94" s="75">
        <f>'Субвенции '!C93</f>
        <v>165.7</v>
      </c>
      <c r="V94" s="75">
        <f>'Субвенции '!D93</f>
        <v>165.7</v>
      </c>
      <c r="W94" s="75">
        <f>'Субвенции '!E93</f>
        <v>0</v>
      </c>
      <c r="X94" s="75">
        <f>'Субвенции '!F93</f>
        <v>165.7</v>
      </c>
      <c r="Y94" s="75">
        <f t="shared" si="29"/>
        <v>100</v>
      </c>
      <c r="Z94" s="75"/>
      <c r="AA94" s="75">
        <f>Иные!C55</f>
        <v>0</v>
      </c>
      <c r="AB94" s="75"/>
      <c r="AC94" s="75">
        <f>Иные!E55</f>
        <v>0</v>
      </c>
      <c r="AD94" s="75">
        <f>Иные!F55</f>
        <v>0</v>
      </c>
      <c r="AE94" s="75"/>
      <c r="AF94" s="39"/>
      <c r="AG94" s="36"/>
    </row>
    <row r="95" spans="1:33" x14ac:dyDescent="0.25">
      <c r="A95" s="16" t="s">
        <v>150</v>
      </c>
      <c r="B95" s="184">
        <f t="shared" si="22"/>
        <v>411.6</v>
      </c>
      <c r="C95" s="184">
        <f t="shared" si="23"/>
        <v>414.3</v>
      </c>
      <c r="D95" s="184">
        <f t="shared" si="24"/>
        <v>414.3</v>
      </c>
      <c r="E95" s="184">
        <f t="shared" si="25"/>
        <v>0</v>
      </c>
      <c r="F95" s="184">
        <f t="shared" si="26"/>
        <v>414.3</v>
      </c>
      <c r="G95" s="184">
        <f t="shared" si="28"/>
        <v>100</v>
      </c>
      <c r="H95" s="75"/>
      <c r="I95" s="75"/>
      <c r="J95" s="75"/>
      <c r="K95" s="75"/>
      <c r="L95" s="75"/>
      <c r="M95" s="76"/>
      <c r="N95" s="224">
        <f>Субсидии!B93</f>
        <v>0</v>
      </c>
      <c r="O95" s="224">
        <f>Субсидии!C93</f>
        <v>0</v>
      </c>
      <c r="P95" s="224">
        <f>Субсидии!D93</f>
        <v>0</v>
      </c>
      <c r="Q95" s="224">
        <f>Субсидии!E93</f>
        <v>0</v>
      </c>
      <c r="R95" s="224">
        <f>Субсидии!F93</f>
        <v>0</v>
      </c>
      <c r="S95" s="75"/>
      <c r="T95" s="75">
        <f>'Субвенции '!B94</f>
        <v>411.6</v>
      </c>
      <c r="U95" s="75">
        <f>'Субвенции '!C94</f>
        <v>414.3</v>
      </c>
      <c r="V95" s="75">
        <f>'Субвенции '!D94</f>
        <v>414.3</v>
      </c>
      <c r="W95" s="75">
        <f>'Субвенции '!E94</f>
        <v>0</v>
      </c>
      <c r="X95" s="75">
        <f>'Субвенции '!F94</f>
        <v>414.3</v>
      </c>
      <c r="Y95" s="75">
        <f t="shared" si="29"/>
        <v>100</v>
      </c>
      <c r="Z95" s="75">
        <f>Иные!B56</f>
        <v>0</v>
      </c>
      <c r="AA95" s="75">
        <f>Иные!C56</f>
        <v>0</v>
      </c>
      <c r="AB95" s="75">
        <f>Иные!D56</f>
        <v>0</v>
      </c>
      <c r="AC95" s="75">
        <f>Иные!E56</f>
        <v>0</v>
      </c>
      <c r="AD95" s="75">
        <f>Иные!F56</f>
        <v>0</v>
      </c>
      <c r="AE95" s="75"/>
      <c r="AF95" s="39"/>
      <c r="AG95" s="36"/>
    </row>
    <row r="96" spans="1:33" x14ac:dyDescent="0.25">
      <c r="A96" s="16" t="s">
        <v>321</v>
      </c>
      <c r="B96" s="184">
        <f t="shared" si="22"/>
        <v>1463.6</v>
      </c>
      <c r="C96" s="184">
        <f t="shared" si="23"/>
        <v>1964.7</v>
      </c>
      <c r="D96" s="184">
        <f t="shared" si="24"/>
        <v>1964.7</v>
      </c>
      <c r="E96" s="184">
        <f t="shared" si="25"/>
        <v>0</v>
      </c>
      <c r="F96" s="184">
        <f t="shared" si="26"/>
        <v>1964.7</v>
      </c>
      <c r="G96" s="184">
        <f t="shared" si="28"/>
        <v>100</v>
      </c>
      <c r="H96" s="75"/>
      <c r="I96" s="75"/>
      <c r="J96" s="75"/>
      <c r="K96" s="75"/>
      <c r="L96" s="75"/>
      <c r="M96" s="76"/>
      <c r="N96" s="224">
        <f>Субсидии!B94</f>
        <v>1299</v>
      </c>
      <c r="O96" s="224">
        <f>Субсидии!C94</f>
        <v>1799</v>
      </c>
      <c r="P96" s="224">
        <f>Субсидии!D94</f>
        <v>1799</v>
      </c>
      <c r="Q96" s="224">
        <f>Субсидии!E94</f>
        <v>0</v>
      </c>
      <c r="R96" s="224">
        <f>Субсидии!F94</f>
        <v>1799</v>
      </c>
      <c r="S96" s="75">
        <f t="shared" si="18"/>
        <v>100</v>
      </c>
      <c r="T96" s="75">
        <f>'Субвенции '!B95</f>
        <v>164.6</v>
      </c>
      <c r="U96" s="75">
        <f>'Субвенции '!C95</f>
        <v>165.7</v>
      </c>
      <c r="V96" s="75">
        <f>'Субвенции '!D95</f>
        <v>165.7</v>
      </c>
      <c r="W96" s="75">
        <f>'Субвенции '!E95</f>
        <v>0</v>
      </c>
      <c r="X96" s="75">
        <f>'Субвенции '!F95</f>
        <v>165.7</v>
      </c>
      <c r="Y96" s="75">
        <f t="shared" si="29"/>
        <v>100</v>
      </c>
      <c r="Z96" s="75"/>
      <c r="AA96" s="75"/>
      <c r="AB96" s="75"/>
      <c r="AC96" s="75"/>
      <c r="AD96" s="75"/>
      <c r="AE96" s="75"/>
      <c r="AF96" s="39"/>
      <c r="AG96" s="36"/>
    </row>
    <row r="97" spans="1:33" x14ac:dyDescent="0.25">
      <c r="A97" s="16" t="s">
        <v>322</v>
      </c>
      <c r="B97" s="184">
        <f t="shared" si="22"/>
        <v>9192.6</v>
      </c>
      <c r="C97" s="184">
        <f t="shared" si="23"/>
        <v>9195.2999999999993</v>
      </c>
      <c r="D97" s="184">
        <f t="shared" si="24"/>
        <v>9195.2999999999993</v>
      </c>
      <c r="E97" s="184">
        <f t="shared" si="25"/>
        <v>0</v>
      </c>
      <c r="F97" s="184">
        <f t="shared" si="26"/>
        <v>9195.2999999999993</v>
      </c>
      <c r="G97" s="184">
        <f t="shared" si="28"/>
        <v>100</v>
      </c>
      <c r="H97" s="75"/>
      <c r="I97" s="75"/>
      <c r="J97" s="75"/>
      <c r="K97" s="75"/>
      <c r="L97" s="75"/>
      <c r="M97" s="76"/>
      <c r="N97" s="224">
        <f>Субсидии!B95</f>
        <v>8781</v>
      </c>
      <c r="O97" s="224">
        <f>Субсидии!C95</f>
        <v>8781</v>
      </c>
      <c r="P97" s="224">
        <f>Субсидии!D95</f>
        <v>8781</v>
      </c>
      <c r="Q97" s="224">
        <f>Субсидии!E95</f>
        <v>0</v>
      </c>
      <c r="R97" s="224">
        <f>Субсидии!F95</f>
        <v>8781</v>
      </c>
      <c r="S97" s="75">
        <f t="shared" si="18"/>
        <v>100</v>
      </c>
      <c r="T97" s="75">
        <f>'Субвенции '!B96</f>
        <v>411.6</v>
      </c>
      <c r="U97" s="75">
        <f>'Субвенции '!C96</f>
        <v>414.3</v>
      </c>
      <c r="V97" s="75">
        <f>'Субвенции '!D96</f>
        <v>414.3</v>
      </c>
      <c r="W97" s="75">
        <f>'Субвенции '!E96</f>
        <v>0</v>
      </c>
      <c r="X97" s="75">
        <f>'Субвенции '!F96</f>
        <v>414.3</v>
      </c>
      <c r="Y97" s="75">
        <f t="shared" si="29"/>
        <v>100</v>
      </c>
      <c r="Z97" s="75"/>
      <c r="AA97" s="75"/>
      <c r="AB97" s="75"/>
      <c r="AC97" s="75"/>
      <c r="AD97" s="75"/>
      <c r="AE97" s="75"/>
      <c r="AF97" s="39"/>
      <c r="AG97" s="36"/>
    </row>
    <row r="98" spans="1:33" x14ac:dyDescent="0.25">
      <c r="A98" s="16" t="s">
        <v>323</v>
      </c>
      <c r="B98" s="184">
        <f t="shared" si="22"/>
        <v>10020.6</v>
      </c>
      <c r="C98" s="184">
        <f t="shared" si="23"/>
        <v>10023.299999999999</v>
      </c>
      <c r="D98" s="184">
        <f t="shared" si="24"/>
        <v>10023.299999999999</v>
      </c>
      <c r="E98" s="184">
        <f t="shared" si="25"/>
        <v>0</v>
      </c>
      <c r="F98" s="184">
        <f t="shared" si="26"/>
        <v>10023.299999999999</v>
      </c>
      <c r="G98" s="184">
        <f t="shared" si="28"/>
        <v>100</v>
      </c>
      <c r="H98" s="75"/>
      <c r="I98" s="75"/>
      <c r="J98" s="75"/>
      <c r="K98" s="75"/>
      <c r="L98" s="75"/>
      <c r="M98" s="76"/>
      <c r="N98" s="224">
        <f>Субсидии!B96</f>
        <v>9609</v>
      </c>
      <c r="O98" s="224">
        <f>Субсидии!C96</f>
        <v>9609</v>
      </c>
      <c r="P98" s="224">
        <f>Субсидии!D96</f>
        <v>9609</v>
      </c>
      <c r="Q98" s="224">
        <f>Субсидии!E96</f>
        <v>0</v>
      </c>
      <c r="R98" s="224">
        <f>Субсидии!F96</f>
        <v>9609</v>
      </c>
      <c r="S98" s="75">
        <f t="shared" si="18"/>
        <v>100</v>
      </c>
      <c r="T98" s="75">
        <f>'Субвенции '!B97</f>
        <v>411.6</v>
      </c>
      <c r="U98" s="75">
        <f>'Субвенции '!C97</f>
        <v>414.3</v>
      </c>
      <c r="V98" s="75">
        <f>'Субвенции '!D97</f>
        <v>414.3</v>
      </c>
      <c r="W98" s="75">
        <f>'Субвенции '!E97</f>
        <v>0</v>
      </c>
      <c r="X98" s="75">
        <f>'Субвенции '!F97</f>
        <v>414.3</v>
      </c>
      <c r="Y98" s="75">
        <f t="shared" si="29"/>
        <v>100</v>
      </c>
      <c r="Z98" s="75">
        <f>Иные!B57</f>
        <v>0</v>
      </c>
      <c r="AA98" s="75">
        <f>Иные!C57</f>
        <v>0</v>
      </c>
      <c r="AB98" s="75">
        <f>Иные!D57</f>
        <v>0</v>
      </c>
      <c r="AC98" s="75">
        <f>Иные!E57</f>
        <v>0</v>
      </c>
      <c r="AD98" s="75">
        <f>Иные!F57</f>
        <v>0</v>
      </c>
      <c r="AE98" s="75"/>
      <c r="AF98" s="39"/>
      <c r="AG98" s="36"/>
    </row>
    <row r="99" spans="1:33" x14ac:dyDescent="0.25">
      <c r="A99" s="16" t="s">
        <v>324</v>
      </c>
      <c r="B99" s="184">
        <f t="shared" si="22"/>
        <v>4821.6000000000004</v>
      </c>
      <c r="C99" s="184">
        <f t="shared" si="23"/>
        <v>5074.3</v>
      </c>
      <c r="D99" s="184">
        <f t="shared" si="24"/>
        <v>5074.3</v>
      </c>
      <c r="E99" s="184">
        <f t="shared" si="25"/>
        <v>0</v>
      </c>
      <c r="F99" s="184">
        <f t="shared" si="26"/>
        <v>5074.3</v>
      </c>
      <c r="G99" s="184">
        <f t="shared" si="28"/>
        <v>100</v>
      </c>
      <c r="H99" s="75"/>
      <c r="I99" s="75"/>
      <c r="J99" s="75"/>
      <c r="K99" s="75"/>
      <c r="L99" s="75"/>
      <c r="M99" s="76"/>
      <c r="N99" s="224">
        <f>Субсидии!B97</f>
        <v>4410</v>
      </c>
      <c r="O99" s="224">
        <f>Субсидии!C97</f>
        <v>4410</v>
      </c>
      <c r="P99" s="224">
        <f>Субсидии!D97</f>
        <v>4410</v>
      </c>
      <c r="Q99" s="224">
        <f>Субсидии!E97</f>
        <v>0</v>
      </c>
      <c r="R99" s="224">
        <f>Субсидии!F97</f>
        <v>4410</v>
      </c>
      <c r="S99" s="75"/>
      <c r="T99" s="75">
        <f>'Субвенции '!B98</f>
        <v>411.6</v>
      </c>
      <c r="U99" s="75">
        <f>'Субвенции '!C98</f>
        <v>414.3</v>
      </c>
      <c r="V99" s="75">
        <f>'Субвенции '!D98</f>
        <v>414.3</v>
      </c>
      <c r="W99" s="75">
        <f>'Субвенции '!E98</f>
        <v>0</v>
      </c>
      <c r="X99" s="75">
        <f>'Субвенции '!F98</f>
        <v>414.3</v>
      </c>
      <c r="Y99" s="75">
        <f t="shared" si="29"/>
        <v>100</v>
      </c>
      <c r="Z99" s="75"/>
      <c r="AA99" s="75">
        <f>Иные!C58</f>
        <v>250</v>
      </c>
      <c r="AB99" s="75">
        <f>Иные!D58</f>
        <v>250</v>
      </c>
      <c r="AC99" s="75"/>
      <c r="AD99" s="75">
        <f>Иные!F58</f>
        <v>250</v>
      </c>
      <c r="AE99" s="75">
        <f t="shared" ref="AE99" si="30">AD99/AA99*100</f>
        <v>100</v>
      </c>
      <c r="AF99" s="39"/>
      <c r="AG99" s="36"/>
    </row>
    <row r="100" spans="1:33" s="5" customFormat="1" ht="31.5" x14ac:dyDescent="0.25">
      <c r="A100" s="7" t="s">
        <v>156</v>
      </c>
      <c r="B100" s="72">
        <f t="shared" si="22"/>
        <v>369565.39051</v>
      </c>
      <c r="C100" s="72">
        <f t="shared" si="23"/>
        <v>413585.32045999996</v>
      </c>
      <c r="D100" s="72">
        <f t="shared" si="24"/>
        <v>412556.32045999996</v>
      </c>
      <c r="E100" s="72">
        <f t="shared" si="25"/>
        <v>1029</v>
      </c>
      <c r="F100" s="72">
        <f t="shared" si="26"/>
        <v>408614.61901999998</v>
      </c>
      <c r="G100" s="72">
        <f t="shared" si="28"/>
        <v>98.798143649181881</v>
      </c>
      <c r="H100" s="72">
        <f>SUM(H101:H104)</f>
        <v>63750.1</v>
      </c>
      <c r="I100" s="72">
        <f>SUM(I101:I104)</f>
        <v>83784</v>
      </c>
      <c r="J100" s="72">
        <f>SUM(J101:J104)</f>
        <v>83784</v>
      </c>
      <c r="K100" s="72">
        <f>SUM(K101:K104)</f>
        <v>0</v>
      </c>
      <c r="L100" s="72">
        <f>SUM(L101:L104)</f>
        <v>83784</v>
      </c>
      <c r="M100" s="73">
        <f>L100/I100*100</f>
        <v>100</v>
      </c>
      <c r="N100" s="72">
        <f>SUM(N101:N104)</f>
        <v>70352.361310000008</v>
      </c>
      <c r="O100" s="72">
        <f>SUM(O101:O104)</f>
        <v>77415.617559999999</v>
      </c>
      <c r="P100" s="72">
        <f>SUM(P101:P104)</f>
        <v>77415.617559999999</v>
      </c>
      <c r="Q100" s="72">
        <f>SUM(Q101:Q104)</f>
        <v>0</v>
      </c>
      <c r="R100" s="72">
        <f>SUM(R101:R104)</f>
        <v>74165.706909999994</v>
      </c>
      <c r="S100" s="72">
        <f t="shared" ref="S100:S137" si="31">R100/O100*100</f>
        <v>95.801996092737738</v>
      </c>
      <c r="T100" s="72">
        <f>SUM(T101:T104)</f>
        <v>221755.3</v>
      </c>
      <c r="U100" s="72">
        <f>SUM(U101:U104)</f>
        <v>230655.68769999995</v>
      </c>
      <c r="V100" s="72">
        <f>SUM(V101:V104)</f>
        <v>230655.68769999995</v>
      </c>
      <c r="W100" s="72">
        <f>SUM(W101:W104)</f>
        <v>0</v>
      </c>
      <c r="X100" s="72">
        <f>SUM(X101:X104)</f>
        <v>229372.94610999993</v>
      </c>
      <c r="Y100" s="72">
        <f t="shared" si="29"/>
        <v>99.443871684764858</v>
      </c>
      <c r="Z100" s="72">
        <f>SUM(Z101:Z104)</f>
        <v>13707.629199999999</v>
      </c>
      <c r="AA100" s="72">
        <f>SUM(AA101:AA104)</f>
        <v>21730.015200000002</v>
      </c>
      <c r="AB100" s="72">
        <f>SUM(AB101:AB104)</f>
        <v>20701.015200000002</v>
      </c>
      <c r="AC100" s="72">
        <f>SUM(AC101:AC104)</f>
        <v>1029</v>
      </c>
      <c r="AD100" s="72">
        <f>SUM(AD101:AD104)</f>
        <v>21291.966</v>
      </c>
      <c r="AE100" s="72">
        <f>AD100/AA100*100</f>
        <v>97.984128423435251</v>
      </c>
      <c r="AF100" s="39"/>
      <c r="AG100" s="38"/>
    </row>
    <row r="101" spans="1:33" ht="31.5" x14ac:dyDescent="0.25">
      <c r="A101" s="128" t="s">
        <v>155</v>
      </c>
      <c r="B101" s="75">
        <f t="shared" si="22"/>
        <v>322268.59051000001</v>
      </c>
      <c r="C101" s="75">
        <f t="shared" si="23"/>
        <v>362901.17304999998</v>
      </c>
      <c r="D101" s="75">
        <f t="shared" si="24"/>
        <v>361872.17304999998</v>
      </c>
      <c r="E101" s="75">
        <f t="shared" si="25"/>
        <v>1029</v>
      </c>
      <c r="F101" s="75">
        <f t="shared" si="26"/>
        <v>358464.26160999993</v>
      </c>
      <c r="G101" s="75">
        <f t="shared" si="28"/>
        <v>98.777377487454771</v>
      </c>
      <c r="H101" s="74">
        <f>Дотации!B32</f>
        <v>63750.1</v>
      </c>
      <c r="I101" s="74">
        <f>Дотации!C32</f>
        <v>83784</v>
      </c>
      <c r="J101" s="74">
        <f>Дотации!D32</f>
        <v>83784</v>
      </c>
      <c r="K101" s="74">
        <f>Дотации!E32</f>
        <v>0</v>
      </c>
      <c r="L101" s="74">
        <f>Дотации!F32</f>
        <v>83784</v>
      </c>
      <c r="M101" s="74">
        <f>L101/I101*100</f>
        <v>100</v>
      </c>
      <c r="N101" s="75">
        <f>Субсидии!B99</f>
        <v>29290.36131</v>
      </c>
      <c r="O101" s="75">
        <f>Субсидии!C99</f>
        <v>32974.370150000002</v>
      </c>
      <c r="P101" s="75">
        <f>Субсидии!D99</f>
        <v>32974.370150000002</v>
      </c>
      <c r="Q101" s="75">
        <f>Субсидии!E99</f>
        <v>0</v>
      </c>
      <c r="R101" s="75">
        <f>Субсидии!F99</f>
        <v>29929.939879999998</v>
      </c>
      <c r="S101" s="75">
        <f t="shared" si="31"/>
        <v>90.767283025722918</v>
      </c>
      <c r="T101" s="75">
        <f>'Субвенции '!B100</f>
        <v>220520.49999999997</v>
      </c>
      <c r="U101" s="75">
        <f>'Субвенции '!C100</f>
        <v>229412.78769999999</v>
      </c>
      <c r="V101" s="75">
        <f>'Субвенции '!D100</f>
        <v>229412.78769999999</v>
      </c>
      <c r="W101" s="75">
        <f>'Субвенции '!E100</f>
        <v>0</v>
      </c>
      <c r="X101" s="75">
        <f>'Субвенции '!F100</f>
        <v>228458.35572999995</v>
      </c>
      <c r="Y101" s="75">
        <f t="shared" si="29"/>
        <v>99.583967406713128</v>
      </c>
      <c r="Z101" s="75">
        <f>Иные!B60</f>
        <v>8707.6291999999994</v>
      </c>
      <c r="AA101" s="75">
        <f>Иные!C60</f>
        <v>16730.015200000002</v>
      </c>
      <c r="AB101" s="75">
        <f>Иные!D60</f>
        <v>15701.015200000002</v>
      </c>
      <c r="AC101" s="75">
        <f>Иные!E60</f>
        <v>1029</v>
      </c>
      <c r="AD101" s="75">
        <f>Иные!F60</f>
        <v>16291.966</v>
      </c>
      <c r="AE101" s="75">
        <f>AD101/AA101*100</f>
        <v>97.381656891740292</v>
      </c>
      <c r="AF101" s="39"/>
      <c r="AG101" s="36"/>
    </row>
    <row r="102" spans="1:33" x14ac:dyDescent="0.25">
      <c r="A102" s="15" t="s">
        <v>154</v>
      </c>
      <c r="B102" s="347">
        <f t="shared" si="22"/>
        <v>15049.6</v>
      </c>
      <c r="C102" s="347">
        <f t="shared" si="23"/>
        <v>16552.3</v>
      </c>
      <c r="D102" s="347">
        <f t="shared" si="24"/>
        <v>16552.3</v>
      </c>
      <c r="E102" s="347">
        <f t="shared" si="25"/>
        <v>0</v>
      </c>
      <c r="F102" s="347">
        <f t="shared" si="26"/>
        <v>16018.509999999998</v>
      </c>
      <c r="G102" s="347">
        <f t="shared" si="28"/>
        <v>96.775130948569071</v>
      </c>
      <c r="H102" s="78"/>
      <c r="I102" s="78"/>
      <c r="J102" s="78"/>
      <c r="K102" s="78"/>
      <c r="L102" s="78"/>
      <c r="M102" s="79"/>
      <c r="N102" s="225">
        <f>Субсидии!B100</f>
        <v>12138</v>
      </c>
      <c r="O102" s="225">
        <f>Субсидии!C100</f>
        <v>13638</v>
      </c>
      <c r="P102" s="225">
        <f>Субсидии!D100</f>
        <v>13638</v>
      </c>
      <c r="Q102" s="225">
        <f>Субсидии!E100</f>
        <v>0</v>
      </c>
      <c r="R102" s="225">
        <f>Субсидии!F100</f>
        <v>13432.519619999999</v>
      </c>
      <c r="S102" s="78">
        <f t="shared" si="31"/>
        <v>98.49332468103826</v>
      </c>
      <c r="T102" s="78">
        <f>'Субвенции '!B101</f>
        <v>411.6</v>
      </c>
      <c r="U102" s="78">
        <f>'Субвенции '!C101</f>
        <v>414.3</v>
      </c>
      <c r="V102" s="78">
        <f>'Субвенции '!D101</f>
        <v>414.3</v>
      </c>
      <c r="W102" s="78">
        <f>'Субвенции '!E101</f>
        <v>0</v>
      </c>
      <c r="X102" s="78">
        <f>'Субвенции '!F101</f>
        <v>85.990380000000002</v>
      </c>
      <c r="Y102" s="78">
        <f t="shared" si="29"/>
        <v>20.755582910934105</v>
      </c>
      <c r="Z102" s="78">
        <f>Иные!B61</f>
        <v>2500</v>
      </c>
      <c r="AA102" s="78">
        <f>Иные!C61</f>
        <v>2500</v>
      </c>
      <c r="AB102" s="78">
        <f>Иные!D61</f>
        <v>2500</v>
      </c>
      <c r="AC102" s="78">
        <f>Иные!E61</f>
        <v>0</v>
      </c>
      <c r="AD102" s="78">
        <f>Иные!F61</f>
        <v>2500</v>
      </c>
      <c r="AE102" s="75">
        <f t="shared" ref="AE102:AE104" si="32">AD102/AA102*100</f>
        <v>100</v>
      </c>
      <c r="AF102" s="39"/>
      <c r="AG102" s="36"/>
    </row>
    <row r="103" spans="1:33" x14ac:dyDescent="0.25">
      <c r="A103" s="16" t="s">
        <v>327</v>
      </c>
      <c r="B103" s="184">
        <f t="shared" si="22"/>
        <v>25653.599999999999</v>
      </c>
      <c r="C103" s="184">
        <f t="shared" si="23"/>
        <v>26906.3</v>
      </c>
      <c r="D103" s="184">
        <f t="shared" si="24"/>
        <v>26906.3</v>
      </c>
      <c r="E103" s="184">
        <f t="shared" si="25"/>
        <v>0</v>
      </c>
      <c r="F103" s="184">
        <f t="shared" si="26"/>
        <v>26906.3</v>
      </c>
      <c r="G103" s="184">
        <f t="shared" si="28"/>
        <v>100</v>
      </c>
      <c r="H103" s="75"/>
      <c r="I103" s="75"/>
      <c r="J103" s="75"/>
      <c r="K103" s="75"/>
      <c r="L103" s="75"/>
      <c r="M103" s="76"/>
      <c r="N103" s="224">
        <f>Субсидии!B101</f>
        <v>23242</v>
      </c>
      <c r="O103" s="224">
        <f>Субсидии!C101</f>
        <v>24492</v>
      </c>
      <c r="P103" s="224">
        <f>Субсидии!D101</f>
        <v>24492</v>
      </c>
      <c r="Q103" s="224">
        <f>Субсидии!E101</f>
        <v>0</v>
      </c>
      <c r="R103" s="224">
        <f>Субсидии!F101</f>
        <v>24492</v>
      </c>
      <c r="S103" s="75">
        <f t="shared" si="31"/>
        <v>100</v>
      </c>
      <c r="T103" s="75">
        <f>'Субвенции '!B102</f>
        <v>411.6</v>
      </c>
      <c r="U103" s="75">
        <f>'Субвенции '!C102</f>
        <v>414.3</v>
      </c>
      <c r="V103" s="75">
        <f>'Субвенции '!D102</f>
        <v>414.3</v>
      </c>
      <c r="W103" s="75">
        <f>'Субвенции '!E102</f>
        <v>0</v>
      </c>
      <c r="X103" s="75">
        <f>'Субвенции '!F102</f>
        <v>414.3</v>
      </c>
      <c r="Y103" s="75">
        <f t="shared" si="29"/>
        <v>100</v>
      </c>
      <c r="Z103" s="75">
        <f>Иные!B62</f>
        <v>2000</v>
      </c>
      <c r="AA103" s="75">
        <f>Иные!C62</f>
        <v>2000</v>
      </c>
      <c r="AB103" s="75">
        <f>Иные!D62</f>
        <v>2000</v>
      </c>
      <c r="AC103" s="75">
        <f>Иные!E62</f>
        <v>0</v>
      </c>
      <c r="AD103" s="75">
        <f>Иные!F62</f>
        <v>2000</v>
      </c>
      <c r="AE103" s="75">
        <f t="shared" si="32"/>
        <v>100</v>
      </c>
      <c r="AF103" s="39"/>
      <c r="AG103" s="36"/>
    </row>
    <row r="104" spans="1:33" x14ac:dyDescent="0.25">
      <c r="A104" s="16" t="s">
        <v>328</v>
      </c>
      <c r="B104" s="184">
        <f t="shared" si="22"/>
        <v>6593.6</v>
      </c>
      <c r="C104" s="184">
        <f t="shared" si="23"/>
        <v>7225.5474100000001</v>
      </c>
      <c r="D104" s="184">
        <f t="shared" si="24"/>
        <v>7225.5474100000001</v>
      </c>
      <c r="E104" s="184">
        <f t="shared" si="25"/>
        <v>0</v>
      </c>
      <c r="F104" s="184">
        <f t="shared" si="26"/>
        <v>7225.5474100000001</v>
      </c>
      <c r="G104" s="184">
        <f t="shared" si="28"/>
        <v>100</v>
      </c>
      <c r="H104" s="75"/>
      <c r="I104" s="75"/>
      <c r="J104" s="75"/>
      <c r="K104" s="75"/>
      <c r="L104" s="75"/>
      <c r="M104" s="76"/>
      <c r="N104" s="224">
        <f>Субсидии!B102</f>
        <v>5682</v>
      </c>
      <c r="O104" s="224">
        <f>Субсидии!C102</f>
        <v>6311.2474099999999</v>
      </c>
      <c r="P104" s="224">
        <f>Субсидии!D102</f>
        <v>6311.2474099999999</v>
      </c>
      <c r="Q104" s="224">
        <f>Субсидии!E102</f>
        <v>0</v>
      </c>
      <c r="R104" s="224">
        <f>Субсидии!F102</f>
        <v>6311.2474099999999</v>
      </c>
      <c r="S104" s="75">
        <f t="shared" si="31"/>
        <v>100</v>
      </c>
      <c r="T104" s="75">
        <f>'Субвенции '!B103</f>
        <v>411.6</v>
      </c>
      <c r="U104" s="75">
        <f>'Субвенции '!C103</f>
        <v>414.3</v>
      </c>
      <c r="V104" s="75">
        <f>'Субвенции '!D103</f>
        <v>414.3</v>
      </c>
      <c r="W104" s="75">
        <f>'Субвенции '!E103</f>
        <v>0</v>
      </c>
      <c r="X104" s="75">
        <f>'Субвенции '!F103</f>
        <v>414.3</v>
      </c>
      <c r="Y104" s="75">
        <f t="shared" si="29"/>
        <v>100</v>
      </c>
      <c r="Z104" s="75">
        <f>Иные!B63</f>
        <v>500</v>
      </c>
      <c r="AA104" s="75">
        <f>Иные!C63</f>
        <v>500</v>
      </c>
      <c r="AB104" s="75">
        <f>Иные!D63</f>
        <v>500</v>
      </c>
      <c r="AC104" s="75">
        <f>Иные!E63</f>
        <v>0</v>
      </c>
      <c r="AD104" s="75">
        <f>Иные!F63</f>
        <v>500</v>
      </c>
      <c r="AE104" s="75">
        <f t="shared" si="32"/>
        <v>100</v>
      </c>
      <c r="AF104" s="39"/>
      <c r="AG104" s="36"/>
    </row>
    <row r="105" spans="1:33" s="5" customFormat="1" ht="31.5" x14ac:dyDescent="0.25">
      <c r="A105" s="131" t="s">
        <v>159</v>
      </c>
      <c r="B105" s="72">
        <f t="shared" si="22"/>
        <v>542720.30443999963</v>
      </c>
      <c r="C105" s="72">
        <f t="shared" si="23"/>
        <v>686183.98342000006</v>
      </c>
      <c r="D105" s="72">
        <f t="shared" si="24"/>
        <v>660332.61342000007</v>
      </c>
      <c r="E105" s="72">
        <f t="shared" si="25"/>
        <v>25851.370000000003</v>
      </c>
      <c r="F105" s="72">
        <f t="shared" si="26"/>
        <v>680504.83270999999</v>
      </c>
      <c r="G105" s="72">
        <f t="shared" si="28"/>
        <v>99.172357436602539</v>
      </c>
      <c r="H105" s="72">
        <f>SUM(H106:H116)</f>
        <v>150716</v>
      </c>
      <c r="I105" s="72">
        <f>SUM(I106:I116)</f>
        <v>164769.79999999999</v>
      </c>
      <c r="J105" s="72">
        <f>SUM(J106:J116)</f>
        <v>164769.79999999999</v>
      </c>
      <c r="K105" s="72">
        <f>SUM(K106:K116)</f>
        <v>0</v>
      </c>
      <c r="L105" s="72">
        <f>SUM(L106:L116)</f>
        <v>164769.79999999999</v>
      </c>
      <c r="M105" s="73">
        <f>L105/I105*100</f>
        <v>100</v>
      </c>
      <c r="N105" s="72">
        <f>SUM(N106:N116)</f>
        <v>82628.814039999997</v>
      </c>
      <c r="O105" s="72">
        <f>SUM(O106:O116)</f>
        <v>107186.30402000001</v>
      </c>
      <c r="P105" s="72">
        <f>SUM(P106:P116)</f>
        <v>107186.30402000001</v>
      </c>
      <c r="Q105" s="72">
        <f>SUM(Q106:Q116)</f>
        <v>0</v>
      </c>
      <c r="R105" s="72">
        <f>SUM(R106:R116)</f>
        <v>107070.02492</v>
      </c>
      <c r="S105" s="72">
        <f t="shared" si="31"/>
        <v>99.891516830379445</v>
      </c>
      <c r="T105" s="72">
        <f>SUM(T106:T116)</f>
        <v>288860.19999999972</v>
      </c>
      <c r="U105" s="72">
        <f>SUM(U106:U116)</f>
        <v>314347.39000000007</v>
      </c>
      <c r="V105" s="72">
        <f>SUM(V106:V116)</f>
        <v>314347.39000000007</v>
      </c>
      <c r="W105" s="72">
        <f>SUM(W106:W116)</f>
        <v>0</v>
      </c>
      <c r="X105" s="72">
        <f>SUM(X106:X116)</f>
        <v>313481.50344000006</v>
      </c>
      <c r="Y105" s="72">
        <f t="shared" si="29"/>
        <v>99.724544695599349</v>
      </c>
      <c r="Z105" s="72">
        <f>SUM(Z106:Z116)</f>
        <v>20515.290399999998</v>
      </c>
      <c r="AA105" s="72">
        <f>SUM(AA106:AA116)</f>
        <v>99880.489400000006</v>
      </c>
      <c r="AB105" s="72">
        <f>SUM(AB106:AB116)</f>
        <v>74029.119399999996</v>
      </c>
      <c r="AC105" s="72">
        <f>SUM(AC106:AC116)</f>
        <v>25851.370000000003</v>
      </c>
      <c r="AD105" s="72">
        <f>SUM(AD106:AD116)</f>
        <v>95183.504350000003</v>
      </c>
      <c r="AE105" s="72">
        <f>AD105/AA105*100</f>
        <v>95.297394838355686</v>
      </c>
      <c r="AF105" s="39"/>
      <c r="AG105" s="38"/>
    </row>
    <row r="106" spans="1:33" ht="31.5" x14ac:dyDescent="0.25">
      <c r="A106" s="128" t="s">
        <v>158</v>
      </c>
      <c r="B106" s="75">
        <f t="shared" si="22"/>
        <v>505143.80443999992</v>
      </c>
      <c r="C106" s="75">
        <f t="shared" si="23"/>
        <v>606337.84638999996</v>
      </c>
      <c r="D106" s="75">
        <f t="shared" si="24"/>
        <v>584178.43238999997</v>
      </c>
      <c r="E106" s="75">
        <f t="shared" si="25"/>
        <v>22159.414000000001</v>
      </c>
      <c r="F106" s="75">
        <f t="shared" si="26"/>
        <v>605031.69207999995</v>
      </c>
      <c r="G106" s="75">
        <f t="shared" si="28"/>
        <v>99.784583080575189</v>
      </c>
      <c r="H106" s="74">
        <f>Дотации!B34</f>
        <v>150716</v>
      </c>
      <c r="I106" s="74">
        <f>Дотации!C34</f>
        <v>164769.79999999999</v>
      </c>
      <c r="J106" s="74">
        <f>Дотации!D34</f>
        <v>164769.79999999999</v>
      </c>
      <c r="K106" s="74">
        <f>Дотации!E34</f>
        <v>0</v>
      </c>
      <c r="L106" s="74">
        <f>Дотации!F34</f>
        <v>164769.79999999999</v>
      </c>
      <c r="M106" s="74">
        <f>L106/I106*100</f>
        <v>100</v>
      </c>
      <c r="N106" s="75">
        <f>Субсидии!B104</f>
        <v>52003.814039999997</v>
      </c>
      <c r="O106" s="75">
        <f>Субсидии!C104</f>
        <v>58001.022989999998</v>
      </c>
      <c r="P106" s="75">
        <f>Субсидии!D104</f>
        <v>58001.022989999998</v>
      </c>
      <c r="Q106" s="75">
        <f>Субсидии!E104</f>
        <v>0</v>
      </c>
      <c r="R106" s="75">
        <f>Субсидии!F104</f>
        <v>57884.743889999998</v>
      </c>
      <c r="S106" s="75">
        <f t="shared" si="31"/>
        <v>99.799522329080219</v>
      </c>
      <c r="T106" s="75">
        <f>'Субвенции '!B105</f>
        <v>286308.69999999995</v>
      </c>
      <c r="U106" s="75">
        <f>'Субвенции '!C105</f>
        <v>311778.49</v>
      </c>
      <c r="V106" s="75">
        <f>'Субвенции '!D105</f>
        <v>311778.49</v>
      </c>
      <c r="W106" s="75">
        <f>'Субвенции '!E105</f>
        <v>0</v>
      </c>
      <c r="X106" s="75">
        <f>'Субвенции '!F105</f>
        <v>310912.60343999998</v>
      </c>
      <c r="Y106" s="75">
        <f t="shared" si="29"/>
        <v>99.722275080618928</v>
      </c>
      <c r="Z106" s="75">
        <f>Иные!B65</f>
        <v>16115.2904</v>
      </c>
      <c r="AA106" s="75">
        <f>Иные!C65</f>
        <v>71788.5334</v>
      </c>
      <c r="AB106" s="75">
        <f>Иные!D65</f>
        <v>49629.119399999996</v>
      </c>
      <c r="AC106" s="75">
        <f>Иные!E65</f>
        <v>22159.414000000001</v>
      </c>
      <c r="AD106" s="75">
        <f>Иные!F65</f>
        <v>71464.544750000001</v>
      </c>
      <c r="AE106" s="75">
        <f>AD106/AA106*100</f>
        <v>99.548690250858357</v>
      </c>
      <c r="AF106" s="39"/>
      <c r="AG106" s="36"/>
    </row>
    <row r="107" spans="1:33" x14ac:dyDescent="0.25">
      <c r="A107" s="16" t="s">
        <v>329</v>
      </c>
      <c r="B107" s="184">
        <f t="shared" si="22"/>
        <v>1418.6</v>
      </c>
      <c r="C107" s="184">
        <f t="shared" si="23"/>
        <v>1946.9717000000001</v>
      </c>
      <c r="D107" s="184">
        <f t="shared" si="24"/>
        <v>1946.9717000000001</v>
      </c>
      <c r="E107" s="184">
        <f t="shared" si="25"/>
        <v>0</v>
      </c>
      <c r="F107" s="184">
        <f t="shared" si="26"/>
        <v>1946.9717000000001</v>
      </c>
      <c r="G107" s="184">
        <f t="shared" si="28"/>
        <v>100</v>
      </c>
      <c r="H107" s="75"/>
      <c r="I107" s="75"/>
      <c r="J107" s="75"/>
      <c r="K107" s="75"/>
      <c r="L107" s="75"/>
      <c r="M107" s="76"/>
      <c r="N107" s="224">
        <f>Субсидии!B105</f>
        <v>1254</v>
      </c>
      <c r="O107" s="224">
        <f>Субсидии!C105</f>
        <v>1781.2717</v>
      </c>
      <c r="P107" s="224">
        <f>Субсидии!D105</f>
        <v>1781.2717</v>
      </c>
      <c r="Q107" s="224">
        <f>Субсидии!E105</f>
        <v>0</v>
      </c>
      <c r="R107" s="224">
        <f>Субсидии!F105</f>
        <v>1781.2717</v>
      </c>
      <c r="S107" s="75">
        <f t="shared" si="31"/>
        <v>100</v>
      </c>
      <c r="T107" s="75">
        <f>'Субвенции '!B106</f>
        <v>164.6</v>
      </c>
      <c r="U107" s="75">
        <f>'Субвенции '!C106</f>
        <v>165.7</v>
      </c>
      <c r="V107" s="75">
        <f>'Субвенции '!D106</f>
        <v>165.7</v>
      </c>
      <c r="W107" s="75">
        <f>'Субвенции '!E106</f>
        <v>0</v>
      </c>
      <c r="X107" s="75">
        <f>'Субвенции '!F106</f>
        <v>165.7</v>
      </c>
      <c r="Y107" s="75">
        <f t="shared" si="29"/>
        <v>100</v>
      </c>
      <c r="Z107" s="75"/>
      <c r="AA107" s="75"/>
      <c r="AB107" s="75"/>
      <c r="AC107" s="75"/>
      <c r="AD107" s="75"/>
      <c r="AE107" s="75"/>
      <c r="AF107" s="39"/>
      <c r="AG107" s="36"/>
    </row>
    <row r="108" spans="1:33" x14ac:dyDescent="0.25">
      <c r="A108" s="16" t="s">
        <v>330</v>
      </c>
      <c r="B108" s="184">
        <f t="shared" si="22"/>
        <v>887.6</v>
      </c>
      <c r="C108" s="184">
        <f t="shared" si="23"/>
        <v>888.7</v>
      </c>
      <c r="D108" s="184">
        <f t="shared" si="24"/>
        <v>888.7</v>
      </c>
      <c r="E108" s="184">
        <f t="shared" si="25"/>
        <v>0</v>
      </c>
      <c r="F108" s="184">
        <f t="shared" si="26"/>
        <v>888.7</v>
      </c>
      <c r="G108" s="184">
        <f t="shared" si="28"/>
        <v>100</v>
      </c>
      <c r="H108" s="75"/>
      <c r="I108" s="75"/>
      <c r="J108" s="75"/>
      <c r="K108" s="75"/>
      <c r="L108" s="75"/>
      <c r="M108" s="76"/>
      <c r="N108" s="224">
        <f>Субсидии!B106</f>
        <v>723</v>
      </c>
      <c r="O108" s="224">
        <f>Субсидии!C106</f>
        <v>723</v>
      </c>
      <c r="P108" s="224">
        <f>Субсидии!D106</f>
        <v>723</v>
      </c>
      <c r="Q108" s="224">
        <f>Субсидии!E106</f>
        <v>0</v>
      </c>
      <c r="R108" s="224">
        <f>Субсидии!F106</f>
        <v>723</v>
      </c>
      <c r="S108" s="75">
        <f t="shared" si="31"/>
        <v>100</v>
      </c>
      <c r="T108" s="75">
        <f>'Субвенции '!B107</f>
        <v>164.6</v>
      </c>
      <c r="U108" s="75">
        <f>'Субвенции '!C107</f>
        <v>165.7</v>
      </c>
      <c r="V108" s="75">
        <f>'Субвенции '!D107</f>
        <v>165.7</v>
      </c>
      <c r="W108" s="75">
        <f>'Субвенции '!E107</f>
        <v>0</v>
      </c>
      <c r="X108" s="75">
        <f>'Субвенции '!F107</f>
        <v>165.7</v>
      </c>
      <c r="Y108" s="75">
        <f t="shared" si="29"/>
        <v>100</v>
      </c>
      <c r="Z108" s="75"/>
      <c r="AA108" s="75"/>
      <c r="AB108" s="75"/>
      <c r="AC108" s="75"/>
      <c r="AD108" s="75"/>
      <c r="AE108" s="75"/>
      <c r="AF108" s="39"/>
      <c r="AG108" s="36"/>
    </row>
    <row r="109" spans="1:33" x14ac:dyDescent="0.25">
      <c r="A109" s="16" t="s">
        <v>331</v>
      </c>
      <c r="B109" s="184">
        <f t="shared" si="22"/>
        <v>3845.6</v>
      </c>
      <c r="C109" s="184">
        <f t="shared" si="23"/>
        <v>9905.1790000000001</v>
      </c>
      <c r="D109" s="184">
        <f t="shared" si="24"/>
        <v>6213.223</v>
      </c>
      <c r="E109" s="184">
        <f t="shared" si="25"/>
        <v>3691.9560000000001</v>
      </c>
      <c r="F109" s="184">
        <f t="shared" si="26"/>
        <v>9905.1790000000001</v>
      </c>
      <c r="G109" s="184">
        <f t="shared" si="28"/>
        <v>100</v>
      </c>
      <c r="H109" s="75"/>
      <c r="I109" s="75"/>
      <c r="J109" s="75"/>
      <c r="K109" s="75"/>
      <c r="L109" s="75"/>
      <c r="M109" s="76"/>
      <c r="N109" s="224">
        <f>Субсидии!B107</f>
        <v>3681</v>
      </c>
      <c r="O109" s="224">
        <f>Субсидии!C107</f>
        <v>6047.5230000000001</v>
      </c>
      <c r="P109" s="224">
        <f>Субсидии!D107</f>
        <v>6047.5230000000001</v>
      </c>
      <c r="Q109" s="224">
        <f>Субсидии!E107</f>
        <v>0</v>
      </c>
      <c r="R109" s="224">
        <f>Субсидии!F107</f>
        <v>6047.5230000000001</v>
      </c>
      <c r="S109" s="75">
        <f t="shared" si="31"/>
        <v>100</v>
      </c>
      <c r="T109" s="75">
        <f>'Субвенции '!B108</f>
        <v>164.6</v>
      </c>
      <c r="U109" s="75">
        <f>'Субвенции '!C108</f>
        <v>165.7</v>
      </c>
      <c r="V109" s="75">
        <f>'Субвенции '!D108</f>
        <v>165.7</v>
      </c>
      <c r="W109" s="75">
        <f>'Субвенции '!E108</f>
        <v>0</v>
      </c>
      <c r="X109" s="75">
        <f>'Субвенции '!F108</f>
        <v>165.7</v>
      </c>
      <c r="Y109" s="75">
        <f t="shared" si="29"/>
        <v>100</v>
      </c>
      <c r="Z109" s="75"/>
      <c r="AA109" s="75">
        <f>Иные!C66</f>
        <v>3691.9560000000001</v>
      </c>
      <c r="AB109" s="75">
        <f>Иные!D66</f>
        <v>0</v>
      </c>
      <c r="AC109" s="75">
        <f>Иные!E66</f>
        <v>3691.9560000000001</v>
      </c>
      <c r="AD109" s="75">
        <f>Иные!F66</f>
        <v>3691.9560000000001</v>
      </c>
      <c r="AE109" s="75">
        <f t="shared" ref="AE109" si="33">AD109/AA109*100</f>
        <v>100</v>
      </c>
      <c r="AF109" s="39"/>
      <c r="AG109" s="36"/>
    </row>
    <row r="110" spans="1:33" x14ac:dyDescent="0.25">
      <c r="A110" s="15" t="s">
        <v>160</v>
      </c>
      <c r="B110" s="184">
        <f t="shared" si="22"/>
        <v>13723.1</v>
      </c>
      <c r="C110" s="184">
        <f t="shared" si="23"/>
        <v>48370.321120000001</v>
      </c>
      <c r="D110" s="184">
        <f t="shared" si="24"/>
        <v>48370.321120000001</v>
      </c>
      <c r="E110" s="184">
        <f t="shared" si="25"/>
        <v>0</v>
      </c>
      <c r="F110" s="184">
        <f t="shared" si="26"/>
        <v>43997.324720000004</v>
      </c>
      <c r="G110" s="184">
        <f t="shared" si="28"/>
        <v>90.959339738201848</v>
      </c>
      <c r="H110" s="75"/>
      <c r="I110" s="75"/>
      <c r="J110" s="75"/>
      <c r="K110" s="75"/>
      <c r="L110" s="75"/>
      <c r="M110" s="76"/>
      <c r="N110" s="224">
        <f>Субсидии!B108</f>
        <v>8500</v>
      </c>
      <c r="O110" s="224">
        <f>Субсидии!C108</f>
        <v>23141.321120000001</v>
      </c>
      <c r="P110" s="224">
        <f>Субсидии!D108</f>
        <v>23141.321120000001</v>
      </c>
      <c r="Q110" s="224">
        <f>Субсидии!E108</f>
        <v>0</v>
      </c>
      <c r="R110" s="224">
        <f>Субсидии!F108</f>
        <v>23141.321120000001</v>
      </c>
      <c r="S110" s="75">
        <f t="shared" si="31"/>
        <v>100</v>
      </c>
      <c r="T110" s="75">
        <f>'Субвенции '!B109</f>
        <v>823.1</v>
      </c>
      <c r="U110" s="75">
        <f>'Субвенции '!C109</f>
        <v>829</v>
      </c>
      <c r="V110" s="75">
        <f>'Субвенции '!D109</f>
        <v>829</v>
      </c>
      <c r="W110" s="75">
        <f>'Субвенции '!E109</f>
        <v>0</v>
      </c>
      <c r="X110" s="75">
        <f>'Субвенции '!F109</f>
        <v>829</v>
      </c>
      <c r="Y110" s="75">
        <f t="shared" si="29"/>
        <v>100</v>
      </c>
      <c r="Z110" s="75">
        <f>Иные!B67</f>
        <v>4400</v>
      </c>
      <c r="AA110" s="75">
        <f>Иные!C67</f>
        <v>24400</v>
      </c>
      <c r="AB110" s="75">
        <f>Иные!D67</f>
        <v>24400</v>
      </c>
      <c r="AC110" s="75">
        <f>Иные!E67</f>
        <v>0</v>
      </c>
      <c r="AD110" s="75">
        <f>Иные!F67</f>
        <v>20027.0036</v>
      </c>
      <c r="AE110" s="75">
        <f t="shared" ref="AE110" si="34">AD110/AA110*100</f>
        <v>82.077883606557378</v>
      </c>
      <c r="AF110" s="39"/>
      <c r="AG110" s="36"/>
    </row>
    <row r="111" spans="1:33" x14ac:dyDescent="0.25">
      <c r="A111" s="16" t="s">
        <v>332</v>
      </c>
      <c r="B111" s="184">
        <f t="shared" si="22"/>
        <v>3005.6</v>
      </c>
      <c r="C111" s="184">
        <f t="shared" si="23"/>
        <v>3006.7</v>
      </c>
      <c r="D111" s="184">
        <f t="shared" si="24"/>
        <v>3006.7</v>
      </c>
      <c r="E111" s="184">
        <f t="shared" si="25"/>
        <v>0</v>
      </c>
      <c r="F111" s="184">
        <f t="shared" si="26"/>
        <v>3006.7</v>
      </c>
      <c r="G111" s="184">
        <f t="shared" si="28"/>
        <v>100</v>
      </c>
      <c r="H111" s="75"/>
      <c r="I111" s="75"/>
      <c r="J111" s="75"/>
      <c r="K111" s="75"/>
      <c r="L111" s="75"/>
      <c r="M111" s="76"/>
      <c r="N111" s="224">
        <f>Субсидии!B109</f>
        <v>2841</v>
      </c>
      <c r="O111" s="224">
        <f>Субсидии!C109</f>
        <v>2841</v>
      </c>
      <c r="P111" s="224">
        <f>Субсидии!D109</f>
        <v>2841</v>
      </c>
      <c r="Q111" s="224">
        <f>Субсидии!E109</f>
        <v>0</v>
      </c>
      <c r="R111" s="224">
        <f>Субсидии!F109</f>
        <v>2841</v>
      </c>
      <c r="S111" s="75">
        <f t="shared" si="31"/>
        <v>100</v>
      </c>
      <c r="T111" s="75">
        <f>'Субвенции '!B110</f>
        <v>164.6</v>
      </c>
      <c r="U111" s="75">
        <f>'Субвенции '!C110</f>
        <v>165.7</v>
      </c>
      <c r="V111" s="75">
        <f>'Субвенции '!D110</f>
        <v>165.7</v>
      </c>
      <c r="W111" s="75">
        <f>'Субвенции '!E110</f>
        <v>0</v>
      </c>
      <c r="X111" s="75">
        <f>'Субвенции '!F110</f>
        <v>165.7</v>
      </c>
      <c r="Y111" s="75">
        <f t="shared" si="29"/>
        <v>100</v>
      </c>
      <c r="Z111" s="75"/>
      <c r="AA111" s="75"/>
      <c r="AB111" s="75"/>
      <c r="AC111" s="75"/>
      <c r="AD111" s="75"/>
      <c r="AE111" s="75"/>
      <c r="AF111" s="39"/>
      <c r="AG111" s="36"/>
    </row>
    <row r="112" spans="1:33" x14ac:dyDescent="0.25">
      <c r="A112" s="16" t="s">
        <v>333</v>
      </c>
      <c r="B112" s="184">
        <f t="shared" si="22"/>
        <v>3894.6</v>
      </c>
      <c r="C112" s="184">
        <f t="shared" si="23"/>
        <v>4652.2577099999999</v>
      </c>
      <c r="D112" s="184">
        <f t="shared" si="24"/>
        <v>4652.2577099999999</v>
      </c>
      <c r="E112" s="184">
        <f t="shared" si="25"/>
        <v>0</v>
      </c>
      <c r="F112" s="184">
        <f t="shared" si="26"/>
        <v>4652.2577099999999</v>
      </c>
      <c r="G112" s="184">
        <f t="shared" si="28"/>
        <v>100</v>
      </c>
      <c r="H112" s="75"/>
      <c r="I112" s="75"/>
      <c r="J112" s="75"/>
      <c r="K112" s="75"/>
      <c r="L112" s="75"/>
      <c r="M112" s="76"/>
      <c r="N112" s="224">
        <f>Субсидии!B110</f>
        <v>3483</v>
      </c>
      <c r="O112" s="224">
        <f>Субсидии!C110</f>
        <v>4237.9577099999997</v>
      </c>
      <c r="P112" s="224">
        <f>Субсидии!D110</f>
        <v>4237.9577099999997</v>
      </c>
      <c r="Q112" s="224">
        <f>Субсидии!E110</f>
        <v>0</v>
      </c>
      <c r="R112" s="224">
        <f>Субсидии!F110</f>
        <v>4237.9577099999997</v>
      </c>
      <c r="S112" s="75">
        <f t="shared" si="31"/>
        <v>100</v>
      </c>
      <c r="T112" s="75">
        <f>'Субвенции '!B111</f>
        <v>411.6</v>
      </c>
      <c r="U112" s="75">
        <f>'Субвенции '!C111</f>
        <v>414.3</v>
      </c>
      <c r="V112" s="75">
        <f>'Субвенции '!D111</f>
        <v>414.3</v>
      </c>
      <c r="W112" s="75">
        <f>'Субвенции '!E111</f>
        <v>0</v>
      </c>
      <c r="X112" s="75">
        <f>'Субвенции '!F111</f>
        <v>414.3</v>
      </c>
      <c r="Y112" s="75">
        <f t="shared" si="29"/>
        <v>100</v>
      </c>
      <c r="Z112" s="75"/>
      <c r="AA112" s="75"/>
      <c r="AB112" s="75"/>
      <c r="AC112" s="75"/>
      <c r="AD112" s="75"/>
      <c r="AE112" s="75"/>
      <c r="AF112" s="39"/>
      <c r="AG112" s="36"/>
    </row>
    <row r="113" spans="1:33" x14ac:dyDescent="0.25">
      <c r="A113" s="16" t="s">
        <v>143</v>
      </c>
      <c r="B113" s="184">
        <f t="shared" si="22"/>
        <v>1619.6</v>
      </c>
      <c r="C113" s="184">
        <f t="shared" si="23"/>
        <v>1620.7</v>
      </c>
      <c r="D113" s="184">
        <f t="shared" si="24"/>
        <v>1620.7</v>
      </c>
      <c r="E113" s="184">
        <f t="shared" si="25"/>
        <v>0</v>
      </c>
      <c r="F113" s="184">
        <f t="shared" si="26"/>
        <v>1620.7</v>
      </c>
      <c r="G113" s="184">
        <f t="shared" si="28"/>
        <v>100</v>
      </c>
      <c r="H113" s="75"/>
      <c r="I113" s="75"/>
      <c r="J113" s="75"/>
      <c r="K113" s="75"/>
      <c r="L113" s="75"/>
      <c r="M113" s="76"/>
      <c r="N113" s="224">
        <f>Субсидии!B111</f>
        <v>1455</v>
      </c>
      <c r="O113" s="224">
        <f>Субсидии!C111</f>
        <v>1455</v>
      </c>
      <c r="P113" s="224">
        <f>Субсидии!D111</f>
        <v>1455</v>
      </c>
      <c r="Q113" s="224">
        <f>Субсидии!E111</f>
        <v>0</v>
      </c>
      <c r="R113" s="224">
        <f>Субсидии!F111</f>
        <v>1455</v>
      </c>
      <c r="S113" s="75">
        <f t="shared" si="31"/>
        <v>100</v>
      </c>
      <c r="T113" s="75">
        <f>'Субвенции '!B112</f>
        <v>164.6</v>
      </c>
      <c r="U113" s="75">
        <f>'Субвенции '!C112</f>
        <v>165.7</v>
      </c>
      <c r="V113" s="75">
        <f>'Субвенции '!D112</f>
        <v>165.7</v>
      </c>
      <c r="W113" s="75">
        <f>'Субвенции '!E112</f>
        <v>0</v>
      </c>
      <c r="X113" s="75">
        <f>'Субвенции '!F112</f>
        <v>165.7</v>
      </c>
      <c r="Y113" s="75">
        <f t="shared" si="29"/>
        <v>100</v>
      </c>
      <c r="Z113" s="75"/>
      <c r="AA113" s="75"/>
      <c r="AB113" s="75"/>
      <c r="AC113" s="75"/>
      <c r="AD113" s="75"/>
      <c r="AE113" s="75"/>
      <c r="AF113" s="39"/>
      <c r="AG113" s="36"/>
    </row>
    <row r="114" spans="1:33" x14ac:dyDescent="0.25">
      <c r="A114" s="16" t="s">
        <v>157</v>
      </c>
      <c r="B114" s="184">
        <f t="shared" si="22"/>
        <v>4223.6000000000004</v>
      </c>
      <c r="C114" s="184">
        <f t="shared" si="23"/>
        <v>4224.7</v>
      </c>
      <c r="D114" s="184">
        <f t="shared" si="24"/>
        <v>4224.7</v>
      </c>
      <c r="E114" s="184">
        <f t="shared" si="25"/>
        <v>0</v>
      </c>
      <c r="F114" s="184">
        <f t="shared" si="26"/>
        <v>4224.7</v>
      </c>
      <c r="G114" s="184">
        <f t="shared" si="28"/>
        <v>100</v>
      </c>
      <c r="H114" s="75"/>
      <c r="I114" s="75"/>
      <c r="J114" s="75"/>
      <c r="K114" s="75"/>
      <c r="L114" s="75"/>
      <c r="M114" s="76"/>
      <c r="N114" s="224">
        <f>Субсидии!B112</f>
        <v>4059</v>
      </c>
      <c r="O114" s="224">
        <f>Субсидии!C112</f>
        <v>4059</v>
      </c>
      <c r="P114" s="224">
        <f>Субсидии!D112</f>
        <v>4059</v>
      </c>
      <c r="Q114" s="224">
        <f>Субсидии!E112</f>
        <v>0</v>
      </c>
      <c r="R114" s="224">
        <f>Субсидии!F112</f>
        <v>4059</v>
      </c>
      <c r="S114" s="75">
        <f t="shared" si="31"/>
        <v>100</v>
      </c>
      <c r="T114" s="75">
        <f>'Субвенции '!B113</f>
        <v>164.6</v>
      </c>
      <c r="U114" s="75">
        <f>'Субвенции '!C113</f>
        <v>165.7</v>
      </c>
      <c r="V114" s="75">
        <f>'Субвенции '!D113</f>
        <v>165.7</v>
      </c>
      <c r="W114" s="75">
        <f>'Субвенции '!E113</f>
        <v>0</v>
      </c>
      <c r="X114" s="75">
        <f>'Субвенции '!F113</f>
        <v>165.7</v>
      </c>
      <c r="Y114" s="75">
        <f t="shared" si="29"/>
        <v>100</v>
      </c>
      <c r="Z114" s="75">
        <f>Иные!B68</f>
        <v>0</v>
      </c>
      <c r="AA114" s="75">
        <f>Иные!C68</f>
        <v>0</v>
      </c>
      <c r="AB114" s="75">
        <f>Иные!D68</f>
        <v>0</v>
      </c>
      <c r="AC114" s="75">
        <f>Иные!E68</f>
        <v>0</v>
      </c>
      <c r="AD114" s="75">
        <f>Иные!F68</f>
        <v>0</v>
      </c>
      <c r="AE114" s="75"/>
      <c r="AF114" s="39"/>
      <c r="AG114" s="36"/>
    </row>
    <row r="115" spans="1:33" x14ac:dyDescent="0.25">
      <c r="A115" s="16" t="s">
        <v>334</v>
      </c>
      <c r="B115" s="184">
        <f t="shared" si="22"/>
        <v>1781.6</v>
      </c>
      <c r="C115" s="184">
        <f t="shared" si="23"/>
        <v>2052.9074999999998</v>
      </c>
      <c r="D115" s="184">
        <f t="shared" si="24"/>
        <v>2052.9074999999998</v>
      </c>
      <c r="E115" s="184">
        <f t="shared" si="25"/>
        <v>0</v>
      </c>
      <c r="F115" s="184">
        <f t="shared" si="26"/>
        <v>2052.9074999999998</v>
      </c>
      <c r="G115" s="184">
        <f t="shared" si="28"/>
        <v>100</v>
      </c>
      <c r="H115" s="75"/>
      <c r="I115" s="75"/>
      <c r="J115" s="75"/>
      <c r="K115" s="75"/>
      <c r="L115" s="75"/>
      <c r="M115" s="76"/>
      <c r="N115" s="224">
        <f>Субсидии!B114</f>
        <v>1617</v>
      </c>
      <c r="O115" s="224">
        <f>Субсидии!C114</f>
        <v>1887.2075</v>
      </c>
      <c r="P115" s="224">
        <f>Субсидии!D114</f>
        <v>1887.2075</v>
      </c>
      <c r="Q115" s="224">
        <f>Субсидии!E114</f>
        <v>0</v>
      </c>
      <c r="R115" s="224">
        <f>Субсидии!F114</f>
        <v>1887.2075</v>
      </c>
      <c r="S115" s="75">
        <f t="shared" si="31"/>
        <v>100</v>
      </c>
      <c r="T115" s="75">
        <f>'Субвенции '!B114</f>
        <v>164.6</v>
      </c>
      <c r="U115" s="75">
        <f>'Субвенции '!C114</f>
        <v>165.7</v>
      </c>
      <c r="V115" s="75">
        <f>'Субвенции '!D114</f>
        <v>165.7</v>
      </c>
      <c r="W115" s="75">
        <f>'Субвенции '!E114</f>
        <v>0</v>
      </c>
      <c r="X115" s="75">
        <f>'Субвенции '!F114</f>
        <v>165.7</v>
      </c>
      <c r="Y115" s="75">
        <f t="shared" si="29"/>
        <v>100</v>
      </c>
      <c r="Z115" s="75"/>
      <c r="AA115" s="75"/>
      <c r="AB115" s="75"/>
      <c r="AC115" s="75"/>
      <c r="AD115" s="75"/>
      <c r="AE115" s="75"/>
      <c r="AF115" s="39"/>
      <c r="AG115" s="36"/>
    </row>
    <row r="116" spans="1:33" x14ac:dyDescent="0.25">
      <c r="A116" s="16" t="s">
        <v>264</v>
      </c>
      <c r="B116" s="184">
        <f t="shared" si="22"/>
        <v>3176.6</v>
      </c>
      <c r="C116" s="184">
        <f t="shared" si="23"/>
        <v>3177.7</v>
      </c>
      <c r="D116" s="184">
        <f t="shared" si="24"/>
        <v>3177.7</v>
      </c>
      <c r="E116" s="184">
        <f t="shared" si="25"/>
        <v>0</v>
      </c>
      <c r="F116" s="184">
        <f t="shared" si="26"/>
        <v>3177.7</v>
      </c>
      <c r="G116" s="184">
        <f t="shared" ref="G116:G137" si="35">F116/C116*100</f>
        <v>100</v>
      </c>
      <c r="H116" s="75"/>
      <c r="I116" s="75"/>
      <c r="J116" s="75"/>
      <c r="K116" s="75"/>
      <c r="L116" s="75"/>
      <c r="M116" s="76"/>
      <c r="N116" s="224">
        <f>Субсидии!B113</f>
        <v>3012</v>
      </c>
      <c r="O116" s="224">
        <f>Субсидии!C113</f>
        <v>3012</v>
      </c>
      <c r="P116" s="224">
        <f>Субсидии!D113</f>
        <v>3012</v>
      </c>
      <c r="Q116" s="224">
        <f>Субсидии!E113</f>
        <v>0</v>
      </c>
      <c r="R116" s="224">
        <f>Субсидии!F113</f>
        <v>3012</v>
      </c>
      <c r="S116" s="75">
        <f t="shared" si="31"/>
        <v>100</v>
      </c>
      <c r="T116" s="75">
        <f>'Субвенции '!B115</f>
        <v>164.6</v>
      </c>
      <c r="U116" s="75">
        <f>'Субвенции '!C115</f>
        <v>165.7</v>
      </c>
      <c r="V116" s="75">
        <f>'Субвенции '!D115</f>
        <v>165.7</v>
      </c>
      <c r="W116" s="75">
        <f>'Субвенции '!E115</f>
        <v>0</v>
      </c>
      <c r="X116" s="75">
        <f>'Субвенции '!F115</f>
        <v>165.7</v>
      </c>
      <c r="Y116" s="75">
        <f t="shared" si="29"/>
        <v>100</v>
      </c>
      <c r="Z116" s="75"/>
      <c r="AA116" s="75"/>
      <c r="AB116" s="75"/>
      <c r="AC116" s="75"/>
      <c r="AD116" s="75"/>
      <c r="AE116" s="75"/>
      <c r="AF116" s="39"/>
      <c r="AG116" s="36"/>
    </row>
    <row r="117" spans="1:33" s="5" customFormat="1" ht="31.5" x14ac:dyDescent="0.25">
      <c r="A117" s="7" t="s">
        <v>164</v>
      </c>
      <c r="B117" s="72">
        <f t="shared" si="22"/>
        <v>319678.29143000004</v>
      </c>
      <c r="C117" s="72">
        <f t="shared" si="23"/>
        <v>354974.52721000003</v>
      </c>
      <c r="D117" s="72">
        <f t="shared" si="24"/>
        <v>354424.52721000003</v>
      </c>
      <c r="E117" s="72">
        <f t="shared" si="25"/>
        <v>550</v>
      </c>
      <c r="F117" s="72">
        <f t="shared" si="26"/>
        <v>353455.21545000002</v>
      </c>
      <c r="G117" s="72">
        <f t="shared" si="35"/>
        <v>99.571994145061225</v>
      </c>
      <c r="H117" s="72">
        <f>SUM(H118:H125)</f>
        <v>54846</v>
      </c>
      <c r="I117" s="72">
        <f>SUM(I118:I125)</f>
        <v>72054.8</v>
      </c>
      <c r="J117" s="72">
        <f>SUM(J118:J125)</f>
        <v>72054.8</v>
      </c>
      <c r="K117" s="72">
        <f>SUM(K118:K125)</f>
        <v>0</v>
      </c>
      <c r="L117" s="72">
        <f>SUM(L118:L125)</f>
        <v>72054.8</v>
      </c>
      <c r="M117" s="73">
        <f>L117/I117*100</f>
        <v>100</v>
      </c>
      <c r="N117" s="72">
        <f>SUM(N118:N125)</f>
        <v>70370.175730000003</v>
      </c>
      <c r="O117" s="72">
        <f>SUM(O118:O125)</f>
        <v>78081.983509999991</v>
      </c>
      <c r="P117" s="72">
        <f>SUM(P118:P125)</f>
        <v>78081.983509999991</v>
      </c>
      <c r="Q117" s="72">
        <f>SUM(Q118:Q125)</f>
        <v>0</v>
      </c>
      <c r="R117" s="72">
        <f>SUM(R118:R125)</f>
        <v>77407.933510000003</v>
      </c>
      <c r="S117" s="72">
        <f t="shared" si="31"/>
        <v>99.136740679860338</v>
      </c>
      <c r="T117" s="72">
        <f>SUM(T118:T125)</f>
        <v>182188.40000000002</v>
      </c>
      <c r="U117" s="72">
        <f>SUM(U118:U125)</f>
        <v>180799.45744000006</v>
      </c>
      <c r="V117" s="72">
        <f>SUM(V118:V125)</f>
        <v>180799.45744000006</v>
      </c>
      <c r="W117" s="72">
        <f>SUM(W118:W125)</f>
        <v>0</v>
      </c>
      <c r="X117" s="72">
        <f>SUM(X118:X125)</f>
        <v>179976.06866000005</v>
      </c>
      <c r="Y117" s="72">
        <f t="shared" si="29"/>
        <v>99.544584485120339</v>
      </c>
      <c r="Z117" s="72">
        <f>SUM(Z118:Z125)</f>
        <v>12273.715700000001</v>
      </c>
      <c r="AA117" s="72">
        <f>SUM(AA118:AA125)</f>
        <v>24038.286260000001</v>
      </c>
      <c r="AB117" s="72">
        <f>SUM(AB118:AB125)</f>
        <v>23488.286260000001</v>
      </c>
      <c r="AC117" s="72">
        <f>SUM(AC118:AC125)</f>
        <v>550</v>
      </c>
      <c r="AD117" s="72">
        <f>SUM(AD118:AD125)</f>
        <v>24016.413280000001</v>
      </c>
      <c r="AE117" s="72">
        <f>AD117/AA117*100</f>
        <v>99.909007739722284</v>
      </c>
      <c r="AF117" s="39"/>
      <c r="AG117" s="38"/>
    </row>
    <row r="118" spans="1:33" ht="31.5" x14ac:dyDescent="0.25">
      <c r="A118" s="128" t="s">
        <v>163</v>
      </c>
      <c r="B118" s="75">
        <f t="shared" si="22"/>
        <v>285267.25143</v>
      </c>
      <c r="C118" s="75">
        <f t="shared" si="23"/>
        <v>316780.93722999998</v>
      </c>
      <c r="D118" s="75">
        <f t="shared" si="24"/>
        <v>316230.93722999998</v>
      </c>
      <c r="E118" s="75">
        <f t="shared" si="25"/>
        <v>550</v>
      </c>
      <c r="F118" s="75">
        <f t="shared" si="26"/>
        <v>315935.67546999996</v>
      </c>
      <c r="G118" s="75">
        <f t="shared" si="35"/>
        <v>99.733171519918102</v>
      </c>
      <c r="H118" s="74">
        <f>Дотации!B36</f>
        <v>54846</v>
      </c>
      <c r="I118" s="74">
        <f>Дотации!C36</f>
        <v>72054.8</v>
      </c>
      <c r="J118" s="74">
        <f>Дотации!D36</f>
        <v>72054.8</v>
      </c>
      <c r="K118" s="74">
        <f>Дотации!E36</f>
        <v>0</v>
      </c>
      <c r="L118" s="74">
        <f>Дотации!F36</f>
        <v>72054.8</v>
      </c>
      <c r="M118" s="74">
        <f>L118/I118*100</f>
        <v>100</v>
      </c>
      <c r="N118" s="75">
        <f>Субсидии!B116</f>
        <v>42358.335729999999</v>
      </c>
      <c r="O118" s="75">
        <f>Субсидии!C116</f>
        <v>46296.893529999994</v>
      </c>
      <c r="P118" s="75">
        <f>Субсидии!D116</f>
        <v>46296.893529999994</v>
      </c>
      <c r="Q118" s="75">
        <f>Субсидии!E116</f>
        <v>0</v>
      </c>
      <c r="R118" s="75">
        <f>Субсидии!F116</f>
        <v>46296.893529999994</v>
      </c>
      <c r="S118" s="75">
        <f t="shared" si="31"/>
        <v>100</v>
      </c>
      <c r="T118" s="75">
        <f>'Субвенции '!B117</f>
        <v>180789.19999999998</v>
      </c>
      <c r="U118" s="75">
        <f>'Субвенции '!C117</f>
        <v>179390.95744</v>
      </c>
      <c r="V118" s="75">
        <f>'Субвенции '!D117</f>
        <v>179390.95744</v>
      </c>
      <c r="W118" s="75">
        <f>'Субвенции '!E117</f>
        <v>0</v>
      </c>
      <c r="X118" s="75">
        <f>'Субвенции '!F117</f>
        <v>178567.56865999999</v>
      </c>
      <c r="Y118" s="75">
        <f t="shared" ref="Y118:Y137" si="36">X118/U118*100</f>
        <v>99.541008760000963</v>
      </c>
      <c r="Z118" s="75">
        <f>Иные!B70</f>
        <v>7273.7157000000007</v>
      </c>
      <c r="AA118" s="75">
        <f>Иные!C70</f>
        <v>19038.286260000001</v>
      </c>
      <c r="AB118" s="75">
        <f>Иные!D70</f>
        <v>18488.286260000001</v>
      </c>
      <c r="AC118" s="75">
        <f>Иные!E70</f>
        <v>550</v>
      </c>
      <c r="AD118" s="75">
        <f>Иные!F70</f>
        <v>19016.413280000001</v>
      </c>
      <c r="AE118" s="75">
        <f>AD118/AA118*100</f>
        <v>99.88511056246719</v>
      </c>
      <c r="AF118" s="39"/>
      <c r="AG118" s="36"/>
    </row>
    <row r="119" spans="1:33" x14ac:dyDescent="0.25">
      <c r="A119" s="16" t="s">
        <v>161</v>
      </c>
      <c r="B119" s="184">
        <f t="shared" si="22"/>
        <v>4884.8600000000006</v>
      </c>
      <c r="C119" s="184">
        <f t="shared" si="23"/>
        <v>5727.5905199999997</v>
      </c>
      <c r="D119" s="184">
        <f t="shared" si="24"/>
        <v>5727.5905199999997</v>
      </c>
      <c r="E119" s="184">
        <f t="shared" si="25"/>
        <v>0</v>
      </c>
      <c r="F119" s="184">
        <f t="shared" si="26"/>
        <v>5727.5905199999997</v>
      </c>
      <c r="G119" s="184">
        <f t="shared" si="35"/>
        <v>100</v>
      </c>
      <c r="H119" s="75"/>
      <c r="I119" s="75"/>
      <c r="J119" s="75"/>
      <c r="K119" s="75"/>
      <c r="L119" s="75"/>
      <c r="M119" s="76"/>
      <c r="N119" s="224">
        <f>Субсидии!B117</f>
        <v>4720.26</v>
      </c>
      <c r="O119" s="224">
        <f>Субсидии!C117</f>
        <v>5561.8905199999999</v>
      </c>
      <c r="P119" s="224">
        <f>Субсидии!D117</f>
        <v>5561.8905199999999</v>
      </c>
      <c r="Q119" s="224">
        <f>Субсидии!E117</f>
        <v>0</v>
      </c>
      <c r="R119" s="224">
        <f>Субсидии!F117</f>
        <v>5561.8905199999999</v>
      </c>
      <c r="S119" s="75">
        <f t="shared" si="31"/>
        <v>100</v>
      </c>
      <c r="T119" s="75">
        <f>'Субвенции '!B118</f>
        <v>164.6</v>
      </c>
      <c r="U119" s="75">
        <f>'Субвенции '!C118</f>
        <v>165.7</v>
      </c>
      <c r="V119" s="75">
        <f>'Субвенции '!D118</f>
        <v>165.7</v>
      </c>
      <c r="W119" s="75">
        <f>'Субвенции '!E118</f>
        <v>0</v>
      </c>
      <c r="X119" s="75">
        <f>'Субвенции '!F118</f>
        <v>165.7</v>
      </c>
      <c r="Y119" s="75">
        <f t="shared" si="36"/>
        <v>100</v>
      </c>
      <c r="Z119" s="75"/>
      <c r="AA119" s="75"/>
      <c r="AB119" s="75"/>
      <c r="AC119" s="75"/>
      <c r="AD119" s="75"/>
      <c r="AE119" s="75"/>
      <c r="AF119" s="39"/>
      <c r="AG119" s="36"/>
    </row>
    <row r="120" spans="1:33" x14ac:dyDescent="0.25">
      <c r="A120" s="16" t="s">
        <v>335</v>
      </c>
      <c r="B120" s="184">
        <f t="shared" si="22"/>
        <v>3300.69</v>
      </c>
      <c r="C120" s="184">
        <f t="shared" si="23"/>
        <v>4271.3144599999996</v>
      </c>
      <c r="D120" s="184">
        <f t="shared" si="24"/>
        <v>4271.3144599999996</v>
      </c>
      <c r="E120" s="184">
        <f t="shared" si="25"/>
        <v>0</v>
      </c>
      <c r="F120" s="184">
        <f t="shared" si="26"/>
        <v>4271.3144599999996</v>
      </c>
      <c r="G120" s="184">
        <f t="shared" si="35"/>
        <v>100</v>
      </c>
      <c r="H120" s="75"/>
      <c r="I120" s="75"/>
      <c r="J120" s="75"/>
      <c r="K120" s="75"/>
      <c r="L120" s="75"/>
      <c r="M120" s="76"/>
      <c r="N120" s="224">
        <f>Субсидии!B118</f>
        <v>3136.09</v>
      </c>
      <c r="O120" s="224">
        <f>Субсидии!C118</f>
        <v>4105.6144599999998</v>
      </c>
      <c r="P120" s="224">
        <f>Субсидии!D118</f>
        <v>4105.6144599999998</v>
      </c>
      <c r="Q120" s="224">
        <f>Субсидии!E118</f>
        <v>0</v>
      </c>
      <c r="R120" s="224">
        <f>Субсидии!F118</f>
        <v>4105.6144599999998</v>
      </c>
      <c r="S120" s="75">
        <f t="shared" si="31"/>
        <v>100</v>
      </c>
      <c r="T120" s="75">
        <f>'Субвенции '!B119</f>
        <v>164.6</v>
      </c>
      <c r="U120" s="75">
        <f>'Субвенции '!C119</f>
        <v>165.7</v>
      </c>
      <c r="V120" s="75">
        <f>'Субвенции '!D119</f>
        <v>165.7</v>
      </c>
      <c r="W120" s="75">
        <f>'Субвенции '!E119</f>
        <v>0</v>
      </c>
      <c r="X120" s="75">
        <f>'Субвенции '!F119</f>
        <v>165.7</v>
      </c>
      <c r="Y120" s="75">
        <f t="shared" si="36"/>
        <v>100</v>
      </c>
      <c r="Z120" s="75"/>
      <c r="AA120" s="75"/>
      <c r="AB120" s="75"/>
      <c r="AC120" s="75"/>
      <c r="AD120" s="75"/>
      <c r="AE120" s="75"/>
      <c r="AF120" s="39"/>
      <c r="AG120" s="36"/>
    </row>
    <row r="121" spans="1:33" x14ac:dyDescent="0.25">
      <c r="A121" s="16" t="s">
        <v>1173</v>
      </c>
      <c r="B121" s="184">
        <f t="shared" si="22"/>
        <v>2229.04</v>
      </c>
      <c r="C121" s="184">
        <f t="shared" si="23"/>
        <v>2642.14</v>
      </c>
      <c r="D121" s="184">
        <f t="shared" si="24"/>
        <v>2642.14</v>
      </c>
      <c r="E121" s="184">
        <f t="shared" si="25"/>
        <v>0</v>
      </c>
      <c r="F121" s="184">
        <f t="shared" si="26"/>
        <v>2642.14</v>
      </c>
      <c r="G121" s="184">
        <f t="shared" si="35"/>
        <v>100</v>
      </c>
      <c r="H121" s="75"/>
      <c r="I121" s="75"/>
      <c r="J121" s="75"/>
      <c r="K121" s="75"/>
      <c r="L121" s="75"/>
      <c r="M121" s="76"/>
      <c r="N121" s="224">
        <f>Субсидии!B119</f>
        <v>2064.44</v>
      </c>
      <c r="O121" s="224">
        <f>Субсидии!C119</f>
        <v>2476.44</v>
      </c>
      <c r="P121" s="224">
        <f>Субсидии!D119</f>
        <v>2476.44</v>
      </c>
      <c r="Q121" s="224">
        <f>Субсидии!E119</f>
        <v>0</v>
      </c>
      <c r="R121" s="224">
        <f>Субсидии!F119</f>
        <v>2476.44</v>
      </c>
      <c r="S121" s="75">
        <f t="shared" si="31"/>
        <v>100</v>
      </c>
      <c r="T121" s="75">
        <f>'Субвенции '!B120</f>
        <v>164.6</v>
      </c>
      <c r="U121" s="75">
        <f>'Субвенции '!C120</f>
        <v>165.7</v>
      </c>
      <c r="V121" s="75">
        <f>'Субвенции '!D120</f>
        <v>165.7</v>
      </c>
      <c r="W121" s="75">
        <f>'Субвенции '!E120</f>
        <v>0</v>
      </c>
      <c r="X121" s="75">
        <f>'Субвенции '!F120</f>
        <v>165.7</v>
      </c>
      <c r="Y121" s="75">
        <f t="shared" si="36"/>
        <v>100</v>
      </c>
      <c r="Z121" s="75">
        <f>Иные!B72</f>
        <v>0</v>
      </c>
      <c r="AA121" s="75">
        <f>Иные!C72</f>
        <v>0</v>
      </c>
      <c r="AB121" s="75">
        <f>Иные!D72</f>
        <v>0</v>
      </c>
      <c r="AC121" s="75">
        <f>Иные!E72</f>
        <v>0</v>
      </c>
      <c r="AD121" s="75">
        <f>Иные!F72</f>
        <v>0</v>
      </c>
      <c r="AE121" s="75"/>
      <c r="AF121" s="39"/>
      <c r="AG121" s="36"/>
    </row>
    <row r="122" spans="1:33" x14ac:dyDescent="0.25">
      <c r="A122" s="16" t="s">
        <v>408</v>
      </c>
      <c r="B122" s="184">
        <f t="shared" si="22"/>
        <v>4300.6500000000005</v>
      </c>
      <c r="C122" s="184">
        <f t="shared" si="23"/>
        <v>4301.75</v>
      </c>
      <c r="D122" s="184">
        <f t="shared" si="24"/>
        <v>4301.75</v>
      </c>
      <c r="E122" s="184">
        <f t="shared" si="25"/>
        <v>0</v>
      </c>
      <c r="F122" s="184">
        <f t="shared" si="26"/>
        <v>3627.7</v>
      </c>
      <c r="G122" s="184">
        <f t="shared" si="35"/>
        <v>84.330795606439239</v>
      </c>
      <c r="H122" s="75"/>
      <c r="I122" s="75"/>
      <c r="J122" s="75"/>
      <c r="K122" s="75"/>
      <c r="L122" s="75"/>
      <c r="M122" s="76"/>
      <c r="N122" s="224">
        <f>Субсидии!B120</f>
        <v>4136.05</v>
      </c>
      <c r="O122" s="224">
        <f>Субсидии!C120</f>
        <v>4136.05</v>
      </c>
      <c r="P122" s="224">
        <f>Субсидии!D120</f>
        <v>4136.05</v>
      </c>
      <c r="Q122" s="224">
        <f>Субсидии!E120</f>
        <v>0</v>
      </c>
      <c r="R122" s="224">
        <f>Субсидии!F120</f>
        <v>3462</v>
      </c>
      <c r="S122" s="75">
        <f t="shared" si="31"/>
        <v>83.703050011484379</v>
      </c>
      <c r="T122" s="75">
        <f>'Субвенции '!B121</f>
        <v>164.6</v>
      </c>
      <c r="U122" s="75">
        <f>'Субвенции '!C121</f>
        <v>165.7</v>
      </c>
      <c r="V122" s="75">
        <f>'Субвенции '!D121</f>
        <v>165.7</v>
      </c>
      <c r="W122" s="75">
        <f>'Субвенции '!E121</f>
        <v>0</v>
      </c>
      <c r="X122" s="75">
        <f>'Субвенции '!F121</f>
        <v>165.7</v>
      </c>
      <c r="Y122" s="75">
        <f t="shared" si="36"/>
        <v>100</v>
      </c>
      <c r="Z122" s="75">
        <f>Иные!B73</f>
        <v>0</v>
      </c>
      <c r="AA122" s="75">
        <f>Иные!C73</f>
        <v>0</v>
      </c>
      <c r="AB122" s="75">
        <f>Иные!D73</f>
        <v>0</v>
      </c>
      <c r="AC122" s="75">
        <f>Иные!E73</f>
        <v>0</v>
      </c>
      <c r="AD122" s="75">
        <f>Иные!F73</f>
        <v>0</v>
      </c>
      <c r="AE122" s="75"/>
      <c r="AF122" s="39"/>
      <c r="AG122" s="36"/>
    </row>
    <row r="123" spans="1:33" x14ac:dyDescent="0.25">
      <c r="A123" s="16" t="s">
        <v>162</v>
      </c>
      <c r="B123" s="184">
        <f t="shared" si="22"/>
        <v>13911.6</v>
      </c>
      <c r="C123" s="184">
        <f t="shared" si="23"/>
        <v>13914.3</v>
      </c>
      <c r="D123" s="184">
        <f t="shared" si="24"/>
        <v>13914.3</v>
      </c>
      <c r="E123" s="184">
        <f t="shared" si="25"/>
        <v>0</v>
      </c>
      <c r="F123" s="184">
        <f t="shared" si="26"/>
        <v>13914.3</v>
      </c>
      <c r="G123" s="184">
        <f t="shared" si="35"/>
        <v>100</v>
      </c>
      <c r="H123" s="75"/>
      <c r="I123" s="75"/>
      <c r="J123" s="75"/>
      <c r="K123" s="75"/>
      <c r="L123" s="75"/>
      <c r="M123" s="76"/>
      <c r="N123" s="224">
        <f>Субсидии!B121</f>
        <v>8500</v>
      </c>
      <c r="O123" s="224">
        <f>Субсидии!C121</f>
        <v>8500</v>
      </c>
      <c r="P123" s="224">
        <f>Субсидии!D121</f>
        <v>8500</v>
      </c>
      <c r="Q123" s="224">
        <f>Субсидии!E121</f>
        <v>0</v>
      </c>
      <c r="R123" s="224">
        <f>Субсидии!F121</f>
        <v>8500</v>
      </c>
      <c r="S123" s="75">
        <f t="shared" si="31"/>
        <v>100</v>
      </c>
      <c r="T123" s="75">
        <f>'Субвенции '!B122</f>
        <v>411.6</v>
      </c>
      <c r="U123" s="75">
        <f>'Субвенции '!C122</f>
        <v>414.3</v>
      </c>
      <c r="V123" s="75">
        <f>'Субвенции '!D122</f>
        <v>414.3</v>
      </c>
      <c r="W123" s="75">
        <f>'Субвенции '!E122</f>
        <v>0</v>
      </c>
      <c r="X123" s="75">
        <f>'Субвенции '!F122</f>
        <v>414.3</v>
      </c>
      <c r="Y123" s="75">
        <f t="shared" si="36"/>
        <v>100</v>
      </c>
      <c r="Z123" s="75">
        <f>Иные!B74</f>
        <v>5000</v>
      </c>
      <c r="AA123" s="75">
        <f>Иные!C74</f>
        <v>5000</v>
      </c>
      <c r="AB123" s="75">
        <f>Иные!D74</f>
        <v>5000</v>
      </c>
      <c r="AC123" s="75">
        <f>Иные!E74</f>
        <v>0</v>
      </c>
      <c r="AD123" s="75">
        <f>Иные!F74</f>
        <v>5000</v>
      </c>
      <c r="AE123" s="75">
        <f t="shared" ref="AE123" si="37">AD123/AA123*100</f>
        <v>100</v>
      </c>
      <c r="AF123" s="39"/>
      <c r="AG123" s="36"/>
    </row>
    <row r="124" spans="1:33" x14ac:dyDescent="0.25">
      <c r="A124" s="16" t="s">
        <v>221</v>
      </c>
      <c r="B124" s="184">
        <f t="shared" si="22"/>
        <v>2207.54</v>
      </c>
      <c r="C124" s="184">
        <f t="shared" si="23"/>
        <v>3325.64</v>
      </c>
      <c r="D124" s="184">
        <f t="shared" si="24"/>
        <v>3325.64</v>
      </c>
      <c r="E124" s="184">
        <f t="shared" si="25"/>
        <v>0</v>
      </c>
      <c r="F124" s="184">
        <f t="shared" si="26"/>
        <v>3325.64</v>
      </c>
      <c r="G124" s="184">
        <f t="shared" si="35"/>
        <v>100</v>
      </c>
      <c r="H124" s="75"/>
      <c r="I124" s="75"/>
      <c r="J124" s="75"/>
      <c r="K124" s="75"/>
      <c r="L124" s="75"/>
      <c r="M124" s="76"/>
      <c r="N124" s="224">
        <f>Субсидии!B122</f>
        <v>2042.94</v>
      </c>
      <c r="O124" s="224">
        <f>Субсидии!C122</f>
        <v>3159.94</v>
      </c>
      <c r="P124" s="224">
        <f>Субсидии!D122</f>
        <v>3159.94</v>
      </c>
      <c r="Q124" s="224">
        <f>Субсидии!E122</f>
        <v>0</v>
      </c>
      <c r="R124" s="224">
        <f>Субсидии!F122</f>
        <v>3159.94</v>
      </c>
      <c r="S124" s="75">
        <f t="shared" si="31"/>
        <v>100</v>
      </c>
      <c r="T124" s="75">
        <f>'Субвенции '!B123</f>
        <v>164.6</v>
      </c>
      <c r="U124" s="75">
        <f>'Субвенции '!C123</f>
        <v>165.7</v>
      </c>
      <c r="V124" s="75">
        <f>'Субвенции '!D123</f>
        <v>165.7</v>
      </c>
      <c r="W124" s="75">
        <f>'Субвенции '!E123</f>
        <v>0</v>
      </c>
      <c r="X124" s="75">
        <f>'Субвенции '!F123</f>
        <v>165.7</v>
      </c>
      <c r="Y124" s="75">
        <f t="shared" si="36"/>
        <v>100</v>
      </c>
      <c r="Z124" s="75"/>
      <c r="AA124" s="75"/>
      <c r="AB124" s="75"/>
      <c r="AC124" s="75"/>
      <c r="AD124" s="75"/>
      <c r="AE124" s="75"/>
      <c r="AF124" s="39"/>
      <c r="AG124" s="36"/>
    </row>
    <row r="125" spans="1:33" x14ac:dyDescent="0.25">
      <c r="A125" s="16" t="s">
        <v>338</v>
      </c>
      <c r="B125" s="184">
        <f t="shared" si="22"/>
        <v>3576.66</v>
      </c>
      <c r="C125" s="184">
        <f t="shared" si="23"/>
        <v>4010.855</v>
      </c>
      <c r="D125" s="184">
        <f t="shared" si="24"/>
        <v>4010.855</v>
      </c>
      <c r="E125" s="184">
        <f t="shared" si="25"/>
        <v>0</v>
      </c>
      <c r="F125" s="184">
        <f t="shared" si="26"/>
        <v>4010.855</v>
      </c>
      <c r="G125" s="184">
        <f t="shared" si="35"/>
        <v>100</v>
      </c>
      <c r="H125" s="75"/>
      <c r="I125" s="75"/>
      <c r="J125" s="75"/>
      <c r="K125" s="75"/>
      <c r="L125" s="75"/>
      <c r="M125" s="76"/>
      <c r="N125" s="224">
        <f>Субсидии!B123</f>
        <v>3412.06</v>
      </c>
      <c r="O125" s="224">
        <f>Субсидии!C123</f>
        <v>3845.1550000000002</v>
      </c>
      <c r="P125" s="224">
        <f>Субсидии!D123</f>
        <v>3845.1550000000002</v>
      </c>
      <c r="Q125" s="224">
        <f>Субсидии!E123</f>
        <v>0</v>
      </c>
      <c r="R125" s="224">
        <f>Субсидии!F123</f>
        <v>3845.1550000000002</v>
      </c>
      <c r="S125" s="75">
        <f t="shared" si="31"/>
        <v>100</v>
      </c>
      <c r="T125" s="75">
        <f>'Субвенции '!B124</f>
        <v>164.6</v>
      </c>
      <c r="U125" s="75">
        <f>'Субвенции '!C124</f>
        <v>165.7</v>
      </c>
      <c r="V125" s="75">
        <f>'Субвенции '!D124</f>
        <v>165.7</v>
      </c>
      <c r="W125" s="75">
        <f>'Субвенции '!E124</f>
        <v>0</v>
      </c>
      <c r="X125" s="75">
        <f>'Субвенции '!F124</f>
        <v>165.7</v>
      </c>
      <c r="Y125" s="75">
        <f t="shared" si="36"/>
        <v>100</v>
      </c>
      <c r="Z125" s="75"/>
      <c r="AA125" s="75"/>
      <c r="AB125" s="75"/>
      <c r="AC125" s="75"/>
      <c r="AD125" s="75"/>
      <c r="AE125" s="75"/>
      <c r="AF125" s="39"/>
      <c r="AG125" s="36"/>
    </row>
    <row r="126" spans="1:33" s="5" customFormat="1" ht="31.5" x14ac:dyDescent="0.25">
      <c r="A126" s="7" t="s">
        <v>167</v>
      </c>
      <c r="B126" s="72">
        <f t="shared" si="22"/>
        <v>447398.84684999968</v>
      </c>
      <c r="C126" s="72">
        <f t="shared" si="23"/>
        <v>580549.57799999998</v>
      </c>
      <c r="D126" s="72">
        <f t="shared" si="24"/>
        <v>574783.17700999998</v>
      </c>
      <c r="E126" s="72">
        <f t="shared" si="25"/>
        <v>5766.4009900000001</v>
      </c>
      <c r="F126" s="72">
        <f t="shared" si="26"/>
        <v>576288.32435000013</v>
      </c>
      <c r="G126" s="72">
        <f t="shared" si="35"/>
        <v>99.265996598485202</v>
      </c>
      <c r="H126" s="72">
        <f>SUM(H127:H139)</f>
        <v>51193.5</v>
      </c>
      <c r="I126" s="72">
        <f>SUM(I127:I139)</f>
        <v>93268.299999999988</v>
      </c>
      <c r="J126" s="72">
        <f>SUM(J127:J139)</f>
        <v>93268.299999999988</v>
      </c>
      <c r="K126" s="72">
        <f>SUM(K127:K139)</f>
        <v>0</v>
      </c>
      <c r="L126" s="72">
        <f>SUM(L127:L139)</f>
        <v>93268.299999999988</v>
      </c>
      <c r="M126" s="73">
        <f>L126/I126*100</f>
        <v>100</v>
      </c>
      <c r="N126" s="72">
        <f>SUM(N127:N139)</f>
        <v>87847.076349999988</v>
      </c>
      <c r="O126" s="72">
        <f>SUM(O127:O139)</f>
        <v>107240.06163</v>
      </c>
      <c r="P126" s="72">
        <f>SUM(P127:P139)</f>
        <v>107240.06163</v>
      </c>
      <c r="Q126" s="72">
        <f>SUM(Q127:Q139)</f>
        <v>0</v>
      </c>
      <c r="R126" s="72">
        <f>SUM(R127:R139)</f>
        <v>103337.46386</v>
      </c>
      <c r="S126" s="72">
        <f t="shared" si="31"/>
        <v>96.360876979477368</v>
      </c>
      <c r="T126" s="72">
        <f>SUM(T127:T139)</f>
        <v>290999.09999999969</v>
      </c>
      <c r="U126" s="72">
        <f>SUM(U127:U139)</f>
        <v>283850.69894000003</v>
      </c>
      <c r="V126" s="72">
        <f>SUM(V127:V139)</f>
        <v>283850.69894000003</v>
      </c>
      <c r="W126" s="72">
        <f>SUM(W127:W139)</f>
        <v>0</v>
      </c>
      <c r="X126" s="72">
        <f>SUM(X127:X139)</f>
        <v>283576.65969000006</v>
      </c>
      <c r="Y126" s="72">
        <f t="shared" si="36"/>
        <v>99.903456552679515</v>
      </c>
      <c r="Z126" s="72">
        <f>SUM(Z127:Z139)</f>
        <v>17359.1705</v>
      </c>
      <c r="AA126" s="72">
        <f>SUM(AA127:AA139)</f>
        <v>96190.517429999993</v>
      </c>
      <c r="AB126" s="72">
        <f>SUM(AB127:AB139)</f>
        <v>90424.116439999998</v>
      </c>
      <c r="AC126" s="72">
        <f>SUM(AC127:AC139)</f>
        <v>5766.4009900000001</v>
      </c>
      <c r="AD126" s="72">
        <f>SUM(AD127:AD139)</f>
        <v>96105.900800000003</v>
      </c>
      <c r="AE126" s="72">
        <f>AD126/AA126*100</f>
        <v>99.912032254050857</v>
      </c>
      <c r="AF126" s="39"/>
      <c r="AG126" s="38"/>
    </row>
    <row r="127" spans="1:33" ht="31.5" x14ac:dyDescent="0.25">
      <c r="A127" s="128" t="s">
        <v>166</v>
      </c>
      <c r="B127" s="75">
        <f t="shared" si="22"/>
        <v>399821.24684999994</v>
      </c>
      <c r="C127" s="75">
        <f t="shared" si="23"/>
        <v>497666.22143999994</v>
      </c>
      <c r="D127" s="75">
        <f t="shared" si="24"/>
        <v>496886.22143999994</v>
      </c>
      <c r="E127" s="75">
        <f t="shared" si="25"/>
        <v>780</v>
      </c>
      <c r="F127" s="75">
        <f t="shared" si="26"/>
        <v>493404.96813999995</v>
      </c>
      <c r="G127" s="75">
        <f t="shared" si="35"/>
        <v>99.143752757084854</v>
      </c>
      <c r="H127" s="74">
        <f>Дотации!B38</f>
        <v>51193.5</v>
      </c>
      <c r="I127" s="74">
        <f>Дотации!C38</f>
        <v>93268.299999999988</v>
      </c>
      <c r="J127" s="74">
        <f>Дотации!D38</f>
        <v>93268.299999999988</v>
      </c>
      <c r="K127" s="74">
        <f>Дотации!E38</f>
        <v>0</v>
      </c>
      <c r="L127" s="74">
        <f>Дотации!F38</f>
        <v>93268.299999999988</v>
      </c>
      <c r="M127" s="74">
        <f>L127/I127*100</f>
        <v>100</v>
      </c>
      <c r="N127" s="75">
        <f>Субсидии!B125</f>
        <v>47574.076349999996</v>
      </c>
      <c r="O127" s="75">
        <f>Субсидии!C125</f>
        <v>56663.00606</v>
      </c>
      <c r="P127" s="75">
        <f>Субсидии!D125</f>
        <v>56663.00606</v>
      </c>
      <c r="Q127" s="75">
        <f>Субсидии!E125</f>
        <v>0</v>
      </c>
      <c r="R127" s="75">
        <f>Субсидии!F125</f>
        <v>52760.408640000001</v>
      </c>
      <c r="S127" s="75">
        <f t="shared" si="31"/>
        <v>93.112618458915563</v>
      </c>
      <c r="T127" s="75">
        <f>'Субвенции '!B126</f>
        <v>288694.49999999994</v>
      </c>
      <c r="U127" s="75">
        <f>'Субвенции '!C126</f>
        <v>281530.79893999995</v>
      </c>
      <c r="V127" s="75">
        <f>'Субвенции '!D126</f>
        <v>281530.79893999995</v>
      </c>
      <c r="W127" s="75">
        <f>'Субвенции '!E126</f>
        <v>0</v>
      </c>
      <c r="X127" s="75">
        <f>'Субвенции '!F126</f>
        <v>281256.75968999998</v>
      </c>
      <c r="Y127" s="75">
        <f t="shared" si="36"/>
        <v>99.902661005107873</v>
      </c>
      <c r="Z127" s="75">
        <f>Иные!B76</f>
        <v>12359.1705</v>
      </c>
      <c r="AA127" s="75">
        <f>Иные!C76</f>
        <v>66204.116439999998</v>
      </c>
      <c r="AB127" s="75">
        <f>Иные!D76</f>
        <v>65424.116439999998</v>
      </c>
      <c r="AC127" s="75">
        <f>Иные!E76</f>
        <v>780</v>
      </c>
      <c r="AD127" s="75">
        <f>Иные!F76</f>
        <v>66119.499810000008</v>
      </c>
      <c r="AE127" s="75">
        <f>AD127/AA127*100</f>
        <v>99.872188264793664</v>
      </c>
      <c r="AF127" s="39"/>
      <c r="AG127" s="36"/>
    </row>
    <row r="128" spans="1:33" x14ac:dyDescent="0.25">
      <c r="A128" s="16" t="s">
        <v>339</v>
      </c>
      <c r="B128" s="184">
        <f t="shared" si="22"/>
        <v>1820.6</v>
      </c>
      <c r="C128" s="184">
        <f t="shared" si="23"/>
        <v>3321.7</v>
      </c>
      <c r="D128" s="184">
        <f t="shared" si="24"/>
        <v>3321.7</v>
      </c>
      <c r="E128" s="184">
        <f t="shared" si="25"/>
        <v>0</v>
      </c>
      <c r="F128" s="184">
        <f t="shared" si="26"/>
        <v>3321.6998999999996</v>
      </c>
      <c r="G128" s="184">
        <f t="shared" si="35"/>
        <v>99.999996989493326</v>
      </c>
      <c r="H128" s="75"/>
      <c r="I128" s="75"/>
      <c r="J128" s="75"/>
      <c r="K128" s="75"/>
      <c r="L128" s="75"/>
      <c r="M128" s="76"/>
      <c r="N128" s="224">
        <f>Субсидии!B126</f>
        <v>1656</v>
      </c>
      <c r="O128" s="224">
        <f>Субсидии!C126</f>
        <v>3156</v>
      </c>
      <c r="P128" s="224">
        <f>Субсидии!D126</f>
        <v>3156</v>
      </c>
      <c r="Q128" s="224">
        <f>Субсидии!E126</f>
        <v>0</v>
      </c>
      <c r="R128" s="224">
        <f>Субсидии!F126</f>
        <v>3155.9998999999998</v>
      </c>
      <c r="S128" s="75">
        <f t="shared" si="31"/>
        <v>99.999996831432185</v>
      </c>
      <c r="T128" s="75">
        <f>'Субвенции '!B127</f>
        <v>164.6</v>
      </c>
      <c r="U128" s="75">
        <f>'Субвенции '!C127</f>
        <v>165.7</v>
      </c>
      <c r="V128" s="75">
        <f>'Субвенции '!D127</f>
        <v>165.7</v>
      </c>
      <c r="W128" s="75">
        <f>'Субвенции '!E127</f>
        <v>0</v>
      </c>
      <c r="X128" s="75">
        <f>'Субвенции '!F127</f>
        <v>165.7</v>
      </c>
      <c r="Y128" s="75">
        <f t="shared" si="36"/>
        <v>100</v>
      </c>
      <c r="Z128" s="75"/>
      <c r="AA128" s="75"/>
      <c r="AB128" s="75"/>
      <c r="AC128" s="75"/>
      <c r="AD128" s="75"/>
      <c r="AE128" s="75"/>
      <c r="AF128" s="39"/>
      <c r="AG128" s="36"/>
    </row>
    <row r="129" spans="1:33" x14ac:dyDescent="0.25">
      <c r="A129" s="16" t="s">
        <v>340</v>
      </c>
      <c r="B129" s="184">
        <f t="shared" si="22"/>
        <v>2375.6</v>
      </c>
      <c r="C129" s="184">
        <f t="shared" si="23"/>
        <v>3876.7</v>
      </c>
      <c r="D129" s="184">
        <f t="shared" si="24"/>
        <v>3876.7</v>
      </c>
      <c r="E129" s="184">
        <f t="shared" si="25"/>
        <v>0</v>
      </c>
      <c r="F129" s="184">
        <f t="shared" si="26"/>
        <v>3876.7</v>
      </c>
      <c r="G129" s="184">
        <f t="shared" si="35"/>
        <v>100</v>
      </c>
      <c r="H129" s="75"/>
      <c r="I129" s="75"/>
      <c r="J129" s="75"/>
      <c r="K129" s="75"/>
      <c r="L129" s="75"/>
      <c r="M129" s="76"/>
      <c r="N129" s="224">
        <f>Субсидии!B127</f>
        <v>2211</v>
      </c>
      <c r="O129" s="224">
        <f>Субсидии!C127</f>
        <v>3711</v>
      </c>
      <c r="P129" s="224">
        <f>Субсидии!D127</f>
        <v>3711</v>
      </c>
      <c r="Q129" s="224">
        <f>Субсидии!E127</f>
        <v>0</v>
      </c>
      <c r="R129" s="224">
        <f>Субсидии!F127</f>
        <v>3711</v>
      </c>
      <c r="S129" s="75">
        <f t="shared" si="31"/>
        <v>100</v>
      </c>
      <c r="T129" s="75">
        <f>'Субвенции '!B128</f>
        <v>164.6</v>
      </c>
      <c r="U129" s="75">
        <f>'Субвенции '!C128</f>
        <v>165.7</v>
      </c>
      <c r="V129" s="75">
        <f>'Субвенции '!D128</f>
        <v>165.7</v>
      </c>
      <c r="W129" s="75">
        <f>'Субвенции '!E128</f>
        <v>0</v>
      </c>
      <c r="X129" s="75">
        <f>'Субвенции '!F128</f>
        <v>165.7</v>
      </c>
      <c r="Y129" s="75">
        <f t="shared" si="36"/>
        <v>100</v>
      </c>
      <c r="Z129" s="75"/>
      <c r="AA129" s="75"/>
      <c r="AB129" s="75"/>
      <c r="AC129" s="75"/>
      <c r="AD129" s="75"/>
      <c r="AE129" s="75"/>
      <c r="AF129" s="39"/>
      <c r="AG129" s="36"/>
    </row>
    <row r="130" spans="1:33" x14ac:dyDescent="0.25">
      <c r="A130" s="16" t="s">
        <v>341</v>
      </c>
      <c r="B130" s="184">
        <f t="shared" si="22"/>
        <v>6582.6</v>
      </c>
      <c r="C130" s="184">
        <f t="shared" si="23"/>
        <v>6585.3</v>
      </c>
      <c r="D130" s="184">
        <f t="shared" si="24"/>
        <v>6585.3</v>
      </c>
      <c r="E130" s="184">
        <f t="shared" si="25"/>
        <v>0</v>
      </c>
      <c r="F130" s="184">
        <f t="shared" si="26"/>
        <v>6585.3</v>
      </c>
      <c r="G130" s="184">
        <f t="shared" si="35"/>
        <v>100</v>
      </c>
      <c r="H130" s="75"/>
      <c r="I130" s="75"/>
      <c r="J130" s="75"/>
      <c r="K130" s="75"/>
      <c r="L130" s="75"/>
      <c r="M130" s="76"/>
      <c r="N130" s="224">
        <f>Субсидии!B128</f>
        <v>6171</v>
      </c>
      <c r="O130" s="224">
        <f>Субсидии!C128</f>
        <v>6171</v>
      </c>
      <c r="P130" s="224">
        <f>Субсидии!D128</f>
        <v>6171</v>
      </c>
      <c r="Q130" s="224">
        <f>Субсидии!E128</f>
        <v>0</v>
      </c>
      <c r="R130" s="224">
        <f>Субсидии!F128</f>
        <v>6171</v>
      </c>
      <c r="S130" s="75">
        <f t="shared" si="31"/>
        <v>100</v>
      </c>
      <c r="T130" s="75">
        <f>'Субвенции '!B129</f>
        <v>411.6</v>
      </c>
      <c r="U130" s="75">
        <f>'Субвенции '!C129</f>
        <v>414.3</v>
      </c>
      <c r="V130" s="75">
        <f>'Субвенции '!D129</f>
        <v>414.3</v>
      </c>
      <c r="W130" s="75">
        <f>'Субвенции '!E129</f>
        <v>0</v>
      </c>
      <c r="X130" s="75">
        <f>'Субвенции '!F129</f>
        <v>414.3</v>
      </c>
      <c r="Y130" s="75">
        <f t="shared" si="36"/>
        <v>100</v>
      </c>
      <c r="Z130" s="75"/>
      <c r="AA130" s="75"/>
      <c r="AB130" s="75"/>
      <c r="AC130" s="75"/>
      <c r="AD130" s="75"/>
      <c r="AE130" s="75"/>
      <c r="AF130" s="39"/>
      <c r="AG130" s="36"/>
    </row>
    <row r="131" spans="1:33" x14ac:dyDescent="0.25">
      <c r="A131" s="16" t="s">
        <v>342</v>
      </c>
      <c r="B131" s="184">
        <f t="shared" si="22"/>
        <v>2933.6</v>
      </c>
      <c r="C131" s="184">
        <f t="shared" si="23"/>
        <v>3962.0162</v>
      </c>
      <c r="D131" s="184">
        <f t="shared" si="24"/>
        <v>3962.0162</v>
      </c>
      <c r="E131" s="184">
        <f t="shared" si="25"/>
        <v>0</v>
      </c>
      <c r="F131" s="184">
        <f t="shared" si="26"/>
        <v>3962.0162</v>
      </c>
      <c r="G131" s="184">
        <f t="shared" si="35"/>
        <v>100</v>
      </c>
      <c r="H131" s="75"/>
      <c r="I131" s="75"/>
      <c r="J131" s="75"/>
      <c r="K131" s="75"/>
      <c r="L131" s="75"/>
      <c r="M131" s="76"/>
      <c r="N131" s="224">
        <f>Субсидии!B129</f>
        <v>2769</v>
      </c>
      <c r="O131" s="224">
        <f>Субсидии!C129</f>
        <v>3796.3162000000002</v>
      </c>
      <c r="P131" s="224">
        <f>Субсидии!D129</f>
        <v>3796.3162000000002</v>
      </c>
      <c r="Q131" s="224">
        <f>Субсидии!E129</f>
        <v>0</v>
      </c>
      <c r="R131" s="224">
        <f>Субсидии!F129</f>
        <v>3796.3162000000002</v>
      </c>
      <c r="S131" s="75">
        <f t="shared" si="31"/>
        <v>100</v>
      </c>
      <c r="T131" s="75">
        <f>'Субвенции '!B130</f>
        <v>164.6</v>
      </c>
      <c r="U131" s="75">
        <f>'Субвенции '!C130</f>
        <v>165.7</v>
      </c>
      <c r="V131" s="75">
        <f>'Субвенции '!D130</f>
        <v>165.7</v>
      </c>
      <c r="W131" s="75">
        <f>'Субвенции '!E130</f>
        <v>0</v>
      </c>
      <c r="X131" s="75">
        <f>'Субвенции '!F130</f>
        <v>165.7</v>
      </c>
      <c r="Y131" s="75">
        <f t="shared" si="36"/>
        <v>100</v>
      </c>
      <c r="Z131" s="75"/>
      <c r="AA131" s="75"/>
      <c r="AB131" s="75"/>
      <c r="AC131" s="75"/>
      <c r="AD131" s="75"/>
      <c r="AE131" s="75"/>
      <c r="AF131" s="39"/>
      <c r="AG131" s="36"/>
    </row>
    <row r="132" spans="1:33" x14ac:dyDescent="0.25">
      <c r="A132" s="16" t="s">
        <v>165</v>
      </c>
      <c r="B132" s="184">
        <f t="shared" si="22"/>
        <v>13911.6</v>
      </c>
      <c r="C132" s="184">
        <f t="shared" si="23"/>
        <v>33914.300000000003</v>
      </c>
      <c r="D132" s="184">
        <f t="shared" si="24"/>
        <v>33914.300000000003</v>
      </c>
      <c r="E132" s="184">
        <f t="shared" si="25"/>
        <v>0</v>
      </c>
      <c r="F132" s="184">
        <f t="shared" si="26"/>
        <v>33914.300000000003</v>
      </c>
      <c r="G132" s="184">
        <f t="shared" si="35"/>
        <v>100</v>
      </c>
      <c r="H132" s="75"/>
      <c r="I132" s="75"/>
      <c r="J132" s="75"/>
      <c r="K132" s="75"/>
      <c r="L132" s="75"/>
      <c r="M132" s="76"/>
      <c r="N132" s="224">
        <f>Субсидии!B135</f>
        <v>8500</v>
      </c>
      <c r="O132" s="224">
        <f>Субсидии!C135</f>
        <v>8500</v>
      </c>
      <c r="P132" s="224">
        <f>Субсидии!D135</f>
        <v>8500</v>
      </c>
      <c r="Q132" s="224">
        <f>Субсидии!E135</f>
        <v>0</v>
      </c>
      <c r="R132" s="224">
        <f>Субсидии!F135</f>
        <v>8500</v>
      </c>
      <c r="S132" s="75">
        <f t="shared" si="31"/>
        <v>100</v>
      </c>
      <c r="T132" s="75">
        <f>'Субвенции '!B131</f>
        <v>411.6</v>
      </c>
      <c r="U132" s="75">
        <f>'Субвенции '!C131</f>
        <v>414.3</v>
      </c>
      <c r="V132" s="75">
        <f>'Субвенции '!D131</f>
        <v>414.3</v>
      </c>
      <c r="W132" s="75">
        <f>'Субвенции '!E131</f>
        <v>0</v>
      </c>
      <c r="X132" s="75">
        <f>'Субвенции '!F131</f>
        <v>414.3</v>
      </c>
      <c r="Y132" s="75">
        <f t="shared" si="36"/>
        <v>100</v>
      </c>
      <c r="Z132" s="75">
        <f>Иные!B77</f>
        <v>5000</v>
      </c>
      <c r="AA132" s="75">
        <f>Иные!C77</f>
        <v>25000</v>
      </c>
      <c r="AB132" s="75">
        <f>Иные!D77</f>
        <v>25000</v>
      </c>
      <c r="AC132" s="75">
        <f>Иные!E77</f>
        <v>0</v>
      </c>
      <c r="AD132" s="75">
        <f>Иные!F77</f>
        <v>25000</v>
      </c>
      <c r="AE132" s="75">
        <f t="shared" ref="AE132:AE136" si="38">AD132/AA132*100</f>
        <v>100</v>
      </c>
      <c r="AF132" s="39"/>
      <c r="AG132" s="36"/>
    </row>
    <row r="133" spans="1:33" x14ac:dyDescent="0.25">
      <c r="A133" s="16" t="s">
        <v>343</v>
      </c>
      <c r="B133" s="184">
        <f t="shared" si="22"/>
        <v>3782.6</v>
      </c>
      <c r="C133" s="184">
        <f t="shared" si="23"/>
        <v>6311.7595799999999</v>
      </c>
      <c r="D133" s="184">
        <f t="shared" si="24"/>
        <v>3783.7</v>
      </c>
      <c r="E133" s="184">
        <f t="shared" si="25"/>
        <v>2528.0595800000001</v>
      </c>
      <c r="F133" s="184">
        <f t="shared" si="26"/>
        <v>6311.7595799999999</v>
      </c>
      <c r="G133" s="184">
        <f t="shared" si="35"/>
        <v>100</v>
      </c>
      <c r="H133" s="75"/>
      <c r="I133" s="75"/>
      <c r="J133" s="75"/>
      <c r="K133" s="75"/>
      <c r="L133" s="75"/>
      <c r="M133" s="76"/>
      <c r="N133" s="224">
        <f>Субсидии!B130</f>
        <v>3618</v>
      </c>
      <c r="O133" s="224">
        <f>Субсидии!C130</f>
        <v>3618</v>
      </c>
      <c r="P133" s="224">
        <f>Субсидии!D130</f>
        <v>3618</v>
      </c>
      <c r="Q133" s="224">
        <f>Субсидии!E130</f>
        <v>0</v>
      </c>
      <c r="R133" s="224">
        <f>Субсидии!F130</f>
        <v>3618</v>
      </c>
      <c r="S133" s="75">
        <f t="shared" si="31"/>
        <v>100</v>
      </c>
      <c r="T133" s="75">
        <f>'Субвенции '!B132</f>
        <v>164.6</v>
      </c>
      <c r="U133" s="75">
        <f>'Субвенции '!C132</f>
        <v>165.7</v>
      </c>
      <c r="V133" s="75">
        <f>'Субвенции '!D132</f>
        <v>165.7</v>
      </c>
      <c r="W133" s="75">
        <f>'Субвенции '!E132</f>
        <v>0</v>
      </c>
      <c r="X133" s="75">
        <f>'Субвенции '!F132</f>
        <v>165.7</v>
      </c>
      <c r="Y133" s="75">
        <f t="shared" si="36"/>
        <v>100</v>
      </c>
      <c r="Z133" s="75">
        <f>Иные!B78</f>
        <v>0</v>
      </c>
      <c r="AA133" s="75">
        <f>Иные!C78</f>
        <v>2528.0595800000001</v>
      </c>
      <c r="AB133" s="75">
        <f>Иные!D78</f>
        <v>0</v>
      </c>
      <c r="AC133" s="75">
        <f>Иные!E78</f>
        <v>2528.0595800000001</v>
      </c>
      <c r="AD133" s="75">
        <f>Иные!F78</f>
        <v>2528.0595800000001</v>
      </c>
      <c r="AE133" s="75">
        <f t="shared" si="38"/>
        <v>100</v>
      </c>
      <c r="AF133" s="39"/>
      <c r="AG133" s="36"/>
    </row>
    <row r="134" spans="1:33" x14ac:dyDescent="0.25">
      <c r="A134" s="16" t="s">
        <v>485</v>
      </c>
      <c r="B134" s="184">
        <f t="shared" si="22"/>
        <v>3527.6</v>
      </c>
      <c r="C134" s="184">
        <f t="shared" si="23"/>
        <v>5807.4160000000002</v>
      </c>
      <c r="D134" s="184">
        <f t="shared" si="24"/>
        <v>5807.4160000000002</v>
      </c>
      <c r="E134" s="184">
        <f t="shared" si="25"/>
        <v>0</v>
      </c>
      <c r="F134" s="184">
        <f t="shared" si="26"/>
        <v>5807.4157500000001</v>
      </c>
      <c r="G134" s="184">
        <f t="shared" si="35"/>
        <v>99.999995695159427</v>
      </c>
      <c r="H134" s="75"/>
      <c r="I134" s="75"/>
      <c r="J134" s="75"/>
      <c r="K134" s="75"/>
      <c r="L134" s="75"/>
      <c r="M134" s="76"/>
      <c r="N134" s="224">
        <f>Субсидии!B131</f>
        <v>3363</v>
      </c>
      <c r="O134" s="224">
        <f>Субсидии!C131</f>
        <v>5641.7160000000003</v>
      </c>
      <c r="P134" s="224">
        <f>Субсидии!D131</f>
        <v>5641.7160000000003</v>
      </c>
      <c r="Q134" s="224">
        <f>Субсидии!E131</f>
        <v>0</v>
      </c>
      <c r="R134" s="224">
        <f>Субсидии!F131</f>
        <v>5641.7157500000003</v>
      </c>
      <c r="S134" s="75">
        <f t="shared" si="31"/>
        <v>99.999995568724117</v>
      </c>
      <c r="T134" s="75">
        <f>'Субвенции '!B133</f>
        <v>164.6</v>
      </c>
      <c r="U134" s="75">
        <f>'Субвенции '!C133</f>
        <v>165.7</v>
      </c>
      <c r="V134" s="75">
        <f>'Субвенции '!D133</f>
        <v>165.7</v>
      </c>
      <c r="W134" s="75">
        <f>'Субвенции '!E133</f>
        <v>0</v>
      </c>
      <c r="X134" s="75">
        <f>'Субвенции '!F133</f>
        <v>165.7</v>
      </c>
      <c r="Y134" s="75">
        <f t="shared" si="36"/>
        <v>100</v>
      </c>
      <c r="Z134" s="75"/>
      <c r="AA134" s="75"/>
      <c r="AB134" s="75"/>
      <c r="AC134" s="75"/>
      <c r="AD134" s="75"/>
      <c r="AE134" s="75"/>
      <c r="AF134" s="39"/>
      <c r="AG134" s="36"/>
    </row>
    <row r="135" spans="1:33" x14ac:dyDescent="0.25">
      <c r="A135" s="16" t="s">
        <v>344</v>
      </c>
      <c r="B135" s="184">
        <f t="shared" si="22"/>
        <v>1970.6</v>
      </c>
      <c r="C135" s="184">
        <f t="shared" si="23"/>
        <v>1971.7</v>
      </c>
      <c r="D135" s="184">
        <f t="shared" si="24"/>
        <v>1971.7</v>
      </c>
      <c r="E135" s="184">
        <f t="shared" si="25"/>
        <v>0</v>
      </c>
      <c r="F135" s="184">
        <f t="shared" si="26"/>
        <v>1971.7</v>
      </c>
      <c r="G135" s="184">
        <f t="shared" si="35"/>
        <v>100</v>
      </c>
      <c r="H135" s="75"/>
      <c r="I135" s="75"/>
      <c r="J135" s="75"/>
      <c r="K135" s="75"/>
      <c r="L135" s="75"/>
      <c r="M135" s="76"/>
      <c r="N135" s="224">
        <f>Субсидии!B132</f>
        <v>1806</v>
      </c>
      <c r="O135" s="224">
        <f>Субсидии!C132</f>
        <v>1806</v>
      </c>
      <c r="P135" s="224">
        <f>Субсидии!D132</f>
        <v>1806</v>
      </c>
      <c r="Q135" s="224">
        <f>Субсидии!E132</f>
        <v>0</v>
      </c>
      <c r="R135" s="224">
        <f>Субсидии!F132</f>
        <v>1806</v>
      </c>
      <c r="S135" s="75">
        <f t="shared" si="31"/>
        <v>100</v>
      </c>
      <c r="T135" s="75">
        <f>'Субвенции '!B134</f>
        <v>164.6</v>
      </c>
      <c r="U135" s="75">
        <f>'Субвенции '!C134</f>
        <v>165.7</v>
      </c>
      <c r="V135" s="75">
        <f>'Субвенции '!D134</f>
        <v>165.7</v>
      </c>
      <c r="W135" s="75">
        <f>'Субвенции '!E134</f>
        <v>0</v>
      </c>
      <c r="X135" s="75">
        <f>'Субвенции '!F134</f>
        <v>165.7</v>
      </c>
      <c r="Y135" s="75">
        <f t="shared" si="36"/>
        <v>100</v>
      </c>
      <c r="Z135" s="75"/>
      <c r="AA135" s="75"/>
      <c r="AB135" s="75"/>
      <c r="AC135" s="75"/>
      <c r="AD135" s="75"/>
      <c r="AE135" s="75"/>
      <c r="AF135" s="39"/>
      <c r="AG135" s="36"/>
    </row>
    <row r="136" spans="1:33" x14ac:dyDescent="0.25">
      <c r="A136" s="16" t="s">
        <v>345</v>
      </c>
      <c r="B136" s="184">
        <f t="shared" si="22"/>
        <v>1766.6</v>
      </c>
      <c r="C136" s="184">
        <f t="shared" si="23"/>
        <v>4226.0414099999998</v>
      </c>
      <c r="D136" s="184">
        <f t="shared" si="24"/>
        <v>1767.7</v>
      </c>
      <c r="E136" s="184">
        <f t="shared" si="25"/>
        <v>2458.34141</v>
      </c>
      <c r="F136" s="184">
        <f t="shared" si="26"/>
        <v>4226.0414099999998</v>
      </c>
      <c r="G136" s="184">
        <f t="shared" si="35"/>
        <v>100</v>
      </c>
      <c r="H136" s="75"/>
      <c r="I136" s="75"/>
      <c r="J136" s="75"/>
      <c r="K136" s="75"/>
      <c r="L136" s="75"/>
      <c r="M136" s="76"/>
      <c r="N136" s="224">
        <f>Субсидии!B133</f>
        <v>1602</v>
      </c>
      <c r="O136" s="224">
        <f>Субсидии!C133</f>
        <v>1602</v>
      </c>
      <c r="P136" s="224">
        <f>Субсидии!D133</f>
        <v>1602</v>
      </c>
      <c r="Q136" s="224">
        <f>Субсидии!E133</f>
        <v>0</v>
      </c>
      <c r="R136" s="224">
        <f>Субсидии!F133</f>
        <v>1602</v>
      </c>
      <c r="S136" s="75">
        <f t="shared" si="31"/>
        <v>100</v>
      </c>
      <c r="T136" s="75">
        <f>'Субвенции '!B135</f>
        <v>164.6</v>
      </c>
      <c r="U136" s="75">
        <f>'Субвенции '!C135</f>
        <v>165.7</v>
      </c>
      <c r="V136" s="75">
        <f>'Субвенции '!D135</f>
        <v>165.7</v>
      </c>
      <c r="W136" s="75">
        <f>'Субвенции '!E135</f>
        <v>0</v>
      </c>
      <c r="X136" s="75">
        <f>'Субвенции '!F135</f>
        <v>165.7</v>
      </c>
      <c r="Y136" s="75">
        <f t="shared" si="36"/>
        <v>100</v>
      </c>
      <c r="Z136" s="75">
        <f>Иные!B79</f>
        <v>0</v>
      </c>
      <c r="AA136" s="75">
        <f>Иные!C79</f>
        <v>2458.34141</v>
      </c>
      <c r="AB136" s="75">
        <f>Иные!D79</f>
        <v>0</v>
      </c>
      <c r="AC136" s="75">
        <f>Иные!E79</f>
        <v>2458.34141</v>
      </c>
      <c r="AD136" s="75">
        <f>Иные!F79</f>
        <v>2458.34141</v>
      </c>
      <c r="AE136" s="75">
        <f t="shared" si="38"/>
        <v>100</v>
      </c>
      <c r="AF136" s="39"/>
      <c r="AG136" s="36"/>
    </row>
    <row r="137" spans="1:33" x14ac:dyDescent="0.25">
      <c r="A137" s="16" t="s">
        <v>346</v>
      </c>
      <c r="B137" s="184">
        <f t="shared" ref="B137:B200" si="39">H137+N137+T137+Z137</f>
        <v>5057.6000000000004</v>
      </c>
      <c r="C137" s="184">
        <f t="shared" ref="C137:C200" si="40">I137+O137+U137+AA137</f>
        <v>7580.56837</v>
      </c>
      <c r="D137" s="184">
        <f t="shared" ref="D137:D200" si="41">J137+P137+V137+AB137</f>
        <v>7580.56837</v>
      </c>
      <c r="E137" s="184">
        <f t="shared" ref="E137:E200" si="42">K137+Q137+W137+AC137</f>
        <v>0</v>
      </c>
      <c r="F137" s="184">
        <f t="shared" ref="F137:F200" si="43">L137+R137+X137+AD137</f>
        <v>7580.56837</v>
      </c>
      <c r="G137" s="184">
        <f t="shared" si="35"/>
        <v>100</v>
      </c>
      <c r="H137" s="75"/>
      <c r="I137" s="75"/>
      <c r="J137" s="75"/>
      <c r="K137" s="75"/>
      <c r="L137" s="75"/>
      <c r="M137" s="76"/>
      <c r="N137" s="224">
        <f>Субсидии!B134</f>
        <v>4893</v>
      </c>
      <c r="O137" s="224">
        <f>Субсидии!C134</f>
        <v>7414.8683700000001</v>
      </c>
      <c r="P137" s="224">
        <f>Субсидии!D134</f>
        <v>7414.8683700000001</v>
      </c>
      <c r="Q137" s="224">
        <f>Субсидии!E134</f>
        <v>0</v>
      </c>
      <c r="R137" s="224">
        <f>Субсидии!F134</f>
        <v>7414.8683700000001</v>
      </c>
      <c r="S137" s="75">
        <f t="shared" si="31"/>
        <v>100</v>
      </c>
      <c r="T137" s="75">
        <f>'Субвенции '!B136</f>
        <v>164.6</v>
      </c>
      <c r="U137" s="75">
        <f>'Субвенции '!C136</f>
        <v>165.7</v>
      </c>
      <c r="V137" s="75">
        <f>'Субвенции '!D136</f>
        <v>165.7</v>
      </c>
      <c r="W137" s="75">
        <f>'Субвенции '!E136</f>
        <v>0</v>
      </c>
      <c r="X137" s="75">
        <f>'Субвенции '!F136</f>
        <v>165.7</v>
      </c>
      <c r="Y137" s="75">
        <f t="shared" si="36"/>
        <v>100</v>
      </c>
      <c r="Z137" s="75"/>
      <c r="AA137" s="75"/>
      <c r="AB137" s="75"/>
      <c r="AC137" s="75"/>
      <c r="AD137" s="75"/>
      <c r="AE137" s="75"/>
      <c r="AF137" s="39"/>
      <c r="AG137" s="36"/>
    </row>
    <row r="138" spans="1:33" x14ac:dyDescent="0.25">
      <c r="A138" s="16" t="s">
        <v>484</v>
      </c>
      <c r="B138" s="184">
        <f t="shared" si="39"/>
        <v>0</v>
      </c>
      <c r="C138" s="184">
        <f t="shared" si="40"/>
        <v>0</v>
      </c>
      <c r="D138" s="184">
        <f t="shared" si="41"/>
        <v>0</v>
      </c>
      <c r="E138" s="184">
        <f t="shared" si="42"/>
        <v>0</v>
      </c>
      <c r="F138" s="184">
        <f t="shared" si="43"/>
        <v>0</v>
      </c>
      <c r="G138" s="184"/>
      <c r="H138" s="75"/>
      <c r="I138" s="75"/>
      <c r="J138" s="75"/>
      <c r="K138" s="75"/>
      <c r="L138" s="75"/>
      <c r="M138" s="76"/>
      <c r="N138" s="224"/>
      <c r="O138" s="224"/>
      <c r="P138" s="224"/>
      <c r="Q138" s="224"/>
      <c r="R138" s="224"/>
      <c r="S138" s="75"/>
      <c r="T138" s="75">
        <f>'Субвенции '!B137</f>
        <v>0</v>
      </c>
      <c r="U138" s="75">
        <f>'Субвенции '!C137</f>
        <v>0</v>
      </c>
      <c r="V138" s="75">
        <f>'Субвенции '!D137</f>
        <v>0</v>
      </c>
      <c r="W138" s="75">
        <f>'Субвенции '!E137</f>
        <v>0</v>
      </c>
      <c r="X138" s="75">
        <f>'Субвенции '!F137</f>
        <v>0</v>
      </c>
      <c r="Y138" s="75"/>
      <c r="Z138" s="75"/>
      <c r="AA138" s="75"/>
      <c r="AB138" s="75"/>
      <c r="AC138" s="75"/>
      <c r="AD138" s="75"/>
      <c r="AE138" s="75"/>
      <c r="AF138" s="39"/>
      <c r="AG138" s="36"/>
    </row>
    <row r="139" spans="1:33" x14ac:dyDescent="0.25">
      <c r="A139" s="16" t="s">
        <v>347</v>
      </c>
      <c r="B139" s="184">
        <f t="shared" si="39"/>
        <v>3848.6</v>
      </c>
      <c r="C139" s="184">
        <f t="shared" si="40"/>
        <v>5325.8549999999996</v>
      </c>
      <c r="D139" s="184">
        <f t="shared" si="41"/>
        <v>5325.8549999999996</v>
      </c>
      <c r="E139" s="184">
        <f t="shared" si="42"/>
        <v>0</v>
      </c>
      <c r="F139" s="184">
        <f t="shared" si="43"/>
        <v>5325.8549999999996</v>
      </c>
      <c r="G139" s="184">
        <f t="shared" ref="G139:G144" si="44">F139/C139*100</f>
        <v>100</v>
      </c>
      <c r="H139" s="75"/>
      <c r="I139" s="75"/>
      <c r="J139" s="75"/>
      <c r="K139" s="75"/>
      <c r="L139" s="75"/>
      <c r="M139" s="76"/>
      <c r="N139" s="224">
        <f>Субсидии!B136</f>
        <v>3684</v>
      </c>
      <c r="O139" s="224">
        <f>Субсидии!C136</f>
        <v>5160.1549999999997</v>
      </c>
      <c r="P139" s="224">
        <f>Субсидии!D136</f>
        <v>5160.1549999999997</v>
      </c>
      <c r="Q139" s="224">
        <f>Субсидии!E136</f>
        <v>0</v>
      </c>
      <c r="R139" s="224">
        <f>Субсидии!F136</f>
        <v>5160.1549999999997</v>
      </c>
      <c r="S139" s="75">
        <f t="shared" ref="S139:S144" si="45">R139/O139*100</f>
        <v>100</v>
      </c>
      <c r="T139" s="75">
        <f>'Субвенции '!B138</f>
        <v>164.6</v>
      </c>
      <c r="U139" s="75">
        <f>'Субвенции '!C138</f>
        <v>165.7</v>
      </c>
      <c r="V139" s="75">
        <f>'Субвенции '!D138</f>
        <v>165.7</v>
      </c>
      <c r="W139" s="75">
        <f>'Субвенции '!E138</f>
        <v>0</v>
      </c>
      <c r="X139" s="75">
        <f>'Субвенции '!F138</f>
        <v>165.7</v>
      </c>
      <c r="Y139" s="75">
        <f>X139/U139*100</f>
        <v>100</v>
      </c>
      <c r="Z139" s="75"/>
      <c r="AA139" s="75"/>
      <c r="AB139" s="75"/>
      <c r="AC139" s="75"/>
      <c r="AD139" s="75"/>
      <c r="AE139" s="75"/>
      <c r="AF139" s="39"/>
      <c r="AG139" s="36"/>
    </row>
    <row r="140" spans="1:33" s="5" customFormat="1" ht="31.5" x14ac:dyDescent="0.25">
      <c r="A140" s="14" t="s">
        <v>170</v>
      </c>
      <c r="B140" s="72">
        <f t="shared" si="39"/>
        <v>877826.36859999993</v>
      </c>
      <c r="C140" s="72">
        <f t="shared" si="40"/>
        <v>1534037.8845599999</v>
      </c>
      <c r="D140" s="72">
        <f t="shared" si="41"/>
        <v>1481823.6663599999</v>
      </c>
      <c r="E140" s="72">
        <f t="shared" si="42"/>
        <v>52214.218199999996</v>
      </c>
      <c r="F140" s="72">
        <f t="shared" si="43"/>
        <v>1526540.65258</v>
      </c>
      <c r="G140" s="72">
        <f t="shared" si="44"/>
        <v>99.511274652636743</v>
      </c>
      <c r="H140" s="185">
        <f>SUM(H141:H152)</f>
        <v>127672.5</v>
      </c>
      <c r="I140" s="185">
        <f>SUM(I141:I152)</f>
        <v>127672.5</v>
      </c>
      <c r="J140" s="185">
        <f>SUM(J141:J152)</f>
        <v>127672.5</v>
      </c>
      <c r="K140" s="185">
        <f>SUM(K141:K152)</f>
        <v>0</v>
      </c>
      <c r="L140" s="185">
        <f>SUM(L141:L152)</f>
        <v>127672.5</v>
      </c>
      <c r="M140" s="73">
        <f>L140/I140*100</f>
        <v>100</v>
      </c>
      <c r="N140" s="185">
        <f>SUM(N141:N152)</f>
        <v>122398.45080000004</v>
      </c>
      <c r="O140" s="185">
        <f>SUM(O141:O152)</f>
        <v>632844.89378999989</v>
      </c>
      <c r="P140" s="185">
        <f>SUM(P141:P152)</f>
        <v>632844.89378999989</v>
      </c>
      <c r="Q140" s="185">
        <f>SUM(Q141:Q152)</f>
        <v>0</v>
      </c>
      <c r="R140" s="185">
        <f>SUM(R141:R152)</f>
        <v>627375.93316999986</v>
      </c>
      <c r="S140" s="72">
        <f t="shared" si="45"/>
        <v>99.135813423847452</v>
      </c>
      <c r="T140" s="185">
        <f>SUM(T141:T152)</f>
        <v>590936.89999999991</v>
      </c>
      <c r="U140" s="185">
        <f>SUM(U141:U152)</f>
        <v>635619.47788999998</v>
      </c>
      <c r="V140" s="185">
        <f>SUM(V141:V152)</f>
        <v>635619.47788999998</v>
      </c>
      <c r="W140" s="185">
        <f>SUM(W141:W152)</f>
        <v>0</v>
      </c>
      <c r="X140" s="185">
        <f>SUM(X141:X152)</f>
        <v>634888.35900000017</v>
      </c>
      <c r="Y140" s="72">
        <f>X140/U140*100</f>
        <v>99.884975379856698</v>
      </c>
      <c r="Z140" s="185">
        <f>SUM(Z141:Z152)</f>
        <v>36818.517800000001</v>
      </c>
      <c r="AA140" s="185">
        <f>SUM(AA141:AA152)</f>
        <v>137901.01288000002</v>
      </c>
      <c r="AB140" s="185">
        <f>SUM(AB141:AB152)</f>
        <v>85686.794680000006</v>
      </c>
      <c r="AC140" s="185">
        <f>SUM(AC141:AC152)</f>
        <v>52214.218199999996</v>
      </c>
      <c r="AD140" s="185">
        <f>SUM(AD141:AD152)</f>
        <v>136603.86041000002</v>
      </c>
      <c r="AE140" s="72">
        <f>AD140/AA140*100</f>
        <v>99.059359722666599</v>
      </c>
      <c r="AF140" s="39"/>
      <c r="AG140" s="38"/>
    </row>
    <row r="141" spans="1:33" ht="31.5" x14ac:dyDescent="0.25">
      <c r="A141" s="128" t="s">
        <v>169</v>
      </c>
      <c r="B141" s="75">
        <f t="shared" si="39"/>
        <v>806440.71860000014</v>
      </c>
      <c r="C141" s="75">
        <f t="shared" si="40"/>
        <v>1434446.15053</v>
      </c>
      <c r="D141" s="75">
        <f t="shared" si="41"/>
        <v>1388816.50037</v>
      </c>
      <c r="E141" s="75">
        <f t="shared" si="42"/>
        <v>45629.650159999997</v>
      </c>
      <c r="F141" s="75">
        <f t="shared" si="43"/>
        <v>1426948.9185500001</v>
      </c>
      <c r="G141" s="75">
        <f t="shared" si="44"/>
        <v>99.477343086233674</v>
      </c>
      <c r="H141" s="74">
        <f>Дотации!B40</f>
        <v>127672.5</v>
      </c>
      <c r="I141" s="74">
        <f>Дотации!C40</f>
        <v>127672.5</v>
      </c>
      <c r="J141" s="74">
        <f>Дотации!D40</f>
        <v>127672.5</v>
      </c>
      <c r="K141" s="74">
        <f>Дотации!E40</f>
        <v>0</v>
      </c>
      <c r="L141" s="74">
        <f>Дотации!F40</f>
        <v>127672.5</v>
      </c>
      <c r="M141" s="74">
        <f>L141/I141*100</f>
        <v>100</v>
      </c>
      <c r="N141" s="75">
        <f>Субсидии!B138</f>
        <v>63317.6008</v>
      </c>
      <c r="O141" s="75">
        <f>Субсидии!C138</f>
        <v>569827.72779999999</v>
      </c>
      <c r="P141" s="75">
        <f>Субсидии!D138</f>
        <v>569827.72779999999</v>
      </c>
      <c r="Q141" s="75">
        <f>Субсидии!E138</f>
        <v>0</v>
      </c>
      <c r="R141" s="75">
        <f>Субсидии!F138</f>
        <v>564358.76717999997</v>
      </c>
      <c r="S141" s="75">
        <f t="shared" si="45"/>
        <v>99.040243155398088</v>
      </c>
      <c r="T141" s="75">
        <f>'Субвенции '!B140</f>
        <v>588632.10000000009</v>
      </c>
      <c r="U141" s="75">
        <f>'Субвенции '!C140</f>
        <v>633299.47788999998</v>
      </c>
      <c r="V141" s="75">
        <f>'Субвенции '!D140</f>
        <v>633299.47788999998</v>
      </c>
      <c r="W141" s="75">
        <f>'Субвенции '!E140</f>
        <v>0</v>
      </c>
      <c r="X141" s="75">
        <f>'Субвенции '!F140</f>
        <v>632568.35900000017</v>
      </c>
      <c r="Y141" s="75">
        <f>X141/U141*100</f>
        <v>99.884554003986281</v>
      </c>
      <c r="Z141" s="75">
        <f>Иные!B81</f>
        <v>26818.517800000001</v>
      </c>
      <c r="AA141" s="75">
        <f>Иные!C81</f>
        <v>103646.44484000001</v>
      </c>
      <c r="AB141" s="75">
        <f>Иные!D81</f>
        <v>58016.794680000006</v>
      </c>
      <c r="AC141" s="75">
        <f>Иные!E81</f>
        <v>45629.650159999997</v>
      </c>
      <c r="AD141" s="75">
        <f>Иные!F81</f>
        <v>102349.29237000001</v>
      </c>
      <c r="AE141" s="75">
        <f>AD141/AA141*100</f>
        <v>98.74848339274692</v>
      </c>
      <c r="AF141" s="39"/>
      <c r="AG141" s="36"/>
    </row>
    <row r="142" spans="1:33" x14ac:dyDescent="0.25">
      <c r="A142" s="16" t="s">
        <v>348</v>
      </c>
      <c r="B142" s="184">
        <f t="shared" si="39"/>
        <v>25000</v>
      </c>
      <c r="C142" s="184">
        <f t="shared" si="40"/>
        <v>43500</v>
      </c>
      <c r="D142" s="184">
        <f t="shared" si="41"/>
        <v>43500</v>
      </c>
      <c r="E142" s="184">
        <f t="shared" si="42"/>
        <v>0</v>
      </c>
      <c r="F142" s="184">
        <f t="shared" si="43"/>
        <v>43500</v>
      </c>
      <c r="G142" s="184">
        <f t="shared" si="44"/>
        <v>100</v>
      </c>
      <c r="H142" s="75"/>
      <c r="I142" s="75"/>
      <c r="J142" s="75"/>
      <c r="K142" s="75"/>
      <c r="L142" s="75"/>
      <c r="M142" s="76"/>
      <c r="N142" s="224">
        <f>Субсидии!B139</f>
        <v>15000</v>
      </c>
      <c r="O142" s="224">
        <f>Субсидии!C139</f>
        <v>16500</v>
      </c>
      <c r="P142" s="224">
        <f>Субсидии!D139</f>
        <v>16500</v>
      </c>
      <c r="Q142" s="224">
        <f>Субсидии!E139</f>
        <v>0</v>
      </c>
      <c r="R142" s="224">
        <f>Субсидии!F139</f>
        <v>16500</v>
      </c>
      <c r="S142" s="75">
        <f t="shared" si="45"/>
        <v>100</v>
      </c>
      <c r="T142" s="75"/>
      <c r="U142" s="75"/>
      <c r="V142" s="75"/>
      <c r="W142" s="75"/>
      <c r="X142" s="75"/>
      <c r="Y142" s="75"/>
      <c r="Z142" s="75">
        <f>Иные!B82</f>
        <v>10000</v>
      </c>
      <c r="AA142" s="75">
        <f>Иные!C82</f>
        <v>27000</v>
      </c>
      <c r="AB142" s="75">
        <f>Иные!D82</f>
        <v>27000</v>
      </c>
      <c r="AC142" s="75">
        <f>Иные!E82</f>
        <v>0</v>
      </c>
      <c r="AD142" s="75">
        <f>Иные!F82</f>
        <v>27000</v>
      </c>
      <c r="AE142" s="75">
        <f t="shared" ref="AE142:AE151" si="46">AD142/AA142*100</f>
        <v>100</v>
      </c>
      <c r="AF142" s="39"/>
      <c r="AG142" s="36"/>
    </row>
    <row r="143" spans="1:33" x14ac:dyDescent="0.25">
      <c r="A143" s="16" t="s">
        <v>349</v>
      </c>
      <c r="B143" s="184">
        <f t="shared" si="39"/>
        <v>3272.02</v>
      </c>
      <c r="C143" s="184">
        <f t="shared" si="40"/>
        <v>3371.08</v>
      </c>
      <c r="D143" s="184">
        <f t="shared" si="41"/>
        <v>3371.08</v>
      </c>
      <c r="E143" s="184">
        <f t="shared" si="42"/>
        <v>0</v>
      </c>
      <c r="F143" s="184">
        <f t="shared" si="43"/>
        <v>3371.08</v>
      </c>
      <c r="G143" s="184">
        <f t="shared" si="44"/>
        <v>100</v>
      </c>
      <c r="H143" s="75"/>
      <c r="I143" s="75"/>
      <c r="J143" s="75"/>
      <c r="K143" s="75"/>
      <c r="L143" s="75"/>
      <c r="M143" s="76"/>
      <c r="N143" s="224">
        <f>Субсидии!B140</f>
        <v>3107.42</v>
      </c>
      <c r="O143" s="224">
        <f>Субсидии!C140</f>
        <v>3205.38</v>
      </c>
      <c r="P143" s="224">
        <f>Субсидии!D140</f>
        <v>3205.38</v>
      </c>
      <c r="Q143" s="224">
        <f>Субсидии!E140</f>
        <v>0</v>
      </c>
      <c r="R143" s="224">
        <f>Субсидии!F140</f>
        <v>3205.38</v>
      </c>
      <c r="S143" s="75">
        <f t="shared" si="45"/>
        <v>100</v>
      </c>
      <c r="T143" s="75">
        <f>'Субвенции '!B141</f>
        <v>164.6</v>
      </c>
      <c r="U143" s="75">
        <f>'Субвенции '!C141</f>
        <v>165.7</v>
      </c>
      <c r="V143" s="75">
        <f>'Субвенции '!D141</f>
        <v>165.7</v>
      </c>
      <c r="W143" s="75">
        <f>'Субвенции '!E141</f>
        <v>0</v>
      </c>
      <c r="X143" s="75">
        <f>'Субвенции '!F141</f>
        <v>165.7</v>
      </c>
      <c r="Y143" s="75">
        <f>X143/U143*100</f>
        <v>100</v>
      </c>
      <c r="Z143" s="75"/>
      <c r="AA143" s="75"/>
      <c r="AB143" s="75"/>
      <c r="AC143" s="75"/>
      <c r="AD143" s="75"/>
      <c r="AE143" s="75"/>
      <c r="AF143" s="39"/>
      <c r="AG143" s="36"/>
    </row>
    <row r="144" spans="1:33" x14ac:dyDescent="0.25">
      <c r="A144" s="16" t="s">
        <v>350</v>
      </c>
      <c r="B144" s="184">
        <f t="shared" si="39"/>
        <v>6210.67</v>
      </c>
      <c r="C144" s="184">
        <f t="shared" si="40"/>
        <v>6213.37</v>
      </c>
      <c r="D144" s="184">
        <f t="shared" si="41"/>
        <v>6213.37</v>
      </c>
      <c r="E144" s="184">
        <f t="shared" si="42"/>
        <v>0</v>
      </c>
      <c r="F144" s="184">
        <f t="shared" si="43"/>
        <v>6213.37</v>
      </c>
      <c r="G144" s="184">
        <f t="shared" si="44"/>
        <v>100</v>
      </c>
      <c r="H144" s="75"/>
      <c r="I144" s="75"/>
      <c r="J144" s="75"/>
      <c r="K144" s="75"/>
      <c r="L144" s="75"/>
      <c r="M144" s="76"/>
      <c r="N144" s="224">
        <f>Субсидии!B141</f>
        <v>5799.07</v>
      </c>
      <c r="O144" s="224">
        <f>Субсидии!C141</f>
        <v>5799.07</v>
      </c>
      <c r="P144" s="224">
        <f>Субсидии!D141</f>
        <v>5799.07</v>
      </c>
      <c r="Q144" s="224">
        <f>Субсидии!E141</f>
        <v>0</v>
      </c>
      <c r="R144" s="224">
        <f>Субсидии!F141</f>
        <v>5799.07</v>
      </c>
      <c r="S144" s="75">
        <f t="shared" si="45"/>
        <v>100</v>
      </c>
      <c r="T144" s="75">
        <f>'Субвенции '!B142</f>
        <v>411.6</v>
      </c>
      <c r="U144" s="75">
        <f>'Субвенции '!C142</f>
        <v>414.3</v>
      </c>
      <c r="V144" s="75">
        <f>'Субвенции '!D142</f>
        <v>414.3</v>
      </c>
      <c r="W144" s="75">
        <f>'Субвенции '!E142</f>
        <v>0</v>
      </c>
      <c r="X144" s="75">
        <f>'Субвенции '!F142</f>
        <v>414.3</v>
      </c>
      <c r="Y144" s="75">
        <f>X144/U144*100</f>
        <v>100</v>
      </c>
      <c r="Z144" s="75"/>
      <c r="AA144" s="75"/>
      <c r="AB144" s="75"/>
      <c r="AC144" s="75"/>
      <c r="AD144" s="75"/>
      <c r="AE144" s="75"/>
      <c r="AF144" s="39"/>
      <c r="AG144" s="36"/>
    </row>
    <row r="145" spans="1:33" x14ac:dyDescent="0.25">
      <c r="A145" s="16" t="s">
        <v>486</v>
      </c>
      <c r="B145" s="184">
        <f t="shared" si="39"/>
        <v>0</v>
      </c>
      <c r="C145" s="184">
        <f t="shared" si="40"/>
        <v>0</v>
      </c>
      <c r="D145" s="184">
        <f t="shared" si="41"/>
        <v>0</v>
      </c>
      <c r="E145" s="184">
        <f t="shared" si="42"/>
        <v>0</v>
      </c>
      <c r="F145" s="184">
        <f t="shared" si="43"/>
        <v>0</v>
      </c>
      <c r="G145" s="184"/>
      <c r="H145" s="75"/>
      <c r="I145" s="75"/>
      <c r="J145" s="75"/>
      <c r="K145" s="75"/>
      <c r="L145" s="75"/>
      <c r="M145" s="76"/>
      <c r="N145" s="224"/>
      <c r="O145" s="224"/>
      <c r="P145" s="224"/>
      <c r="Q145" s="224"/>
      <c r="R145" s="224"/>
      <c r="S145" s="75"/>
      <c r="T145" s="75">
        <f>'Субвенции '!B143</f>
        <v>0</v>
      </c>
      <c r="U145" s="75">
        <f>'Субвенции '!C143</f>
        <v>0</v>
      </c>
      <c r="V145" s="75">
        <f>'Субвенции '!D143</f>
        <v>0</v>
      </c>
      <c r="W145" s="75">
        <f>'Субвенции '!E143</f>
        <v>0</v>
      </c>
      <c r="X145" s="75">
        <f>'Субвенции '!F143</f>
        <v>0</v>
      </c>
      <c r="Y145" s="75"/>
      <c r="Z145" s="75"/>
      <c r="AA145" s="75"/>
      <c r="AB145" s="75"/>
      <c r="AC145" s="75"/>
      <c r="AD145" s="75"/>
      <c r="AE145" s="75"/>
      <c r="AF145" s="39"/>
      <c r="AG145" s="36"/>
    </row>
    <row r="146" spans="1:33" x14ac:dyDescent="0.25">
      <c r="A146" s="16" t="s">
        <v>351</v>
      </c>
      <c r="B146" s="184">
        <f t="shared" si="39"/>
        <v>2447.67</v>
      </c>
      <c r="C146" s="184">
        <f t="shared" si="40"/>
        <v>2448.77</v>
      </c>
      <c r="D146" s="184">
        <f t="shared" si="41"/>
        <v>2448.77</v>
      </c>
      <c r="E146" s="184">
        <f t="shared" si="42"/>
        <v>0</v>
      </c>
      <c r="F146" s="184">
        <f t="shared" si="43"/>
        <v>2448.77</v>
      </c>
      <c r="G146" s="184">
        <f t="shared" ref="G146:G151" si="47">F146/C146*100</f>
        <v>100</v>
      </c>
      <c r="H146" s="75"/>
      <c r="I146" s="75"/>
      <c r="J146" s="75"/>
      <c r="K146" s="75"/>
      <c r="L146" s="75"/>
      <c r="M146" s="76"/>
      <c r="N146" s="224">
        <f>Субсидии!B142</f>
        <v>2283.0700000000002</v>
      </c>
      <c r="O146" s="224">
        <f>Субсидии!C142</f>
        <v>2283.0700000000002</v>
      </c>
      <c r="P146" s="224">
        <f>Субсидии!D142</f>
        <v>2283.0700000000002</v>
      </c>
      <c r="Q146" s="224">
        <f>Субсидии!E142</f>
        <v>0</v>
      </c>
      <c r="R146" s="224">
        <f>Субсидии!F142</f>
        <v>2283.0700000000002</v>
      </c>
      <c r="S146" s="75">
        <f t="shared" ref="S146:S151" si="48">R146/O146*100</f>
        <v>100</v>
      </c>
      <c r="T146" s="75">
        <f>'Субвенции '!B144</f>
        <v>164.6</v>
      </c>
      <c r="U146" s="75">
        <f>'Субвенции '!C144</f>
        <v>165.7</v>
      </c>
      <c r="V146" s="75">
        <f>'Субвенции '!D144</f>
        <v>165.7</v>
      </c>
      <c r="W146" s="75">
        <f>'Субвенции '!E144</f>
        <v>0</v>
      </c>
      <c r="X146" s="75">
        <f>'Субвенции '!F144</f>
        <v>165.7</v>
      </c>
      <c r="Y146" s="75">
        <f t="shared" ref="Y146:Y151" si="49">X146/U146*100</f>
        <v>100</v>
      </c>
      <c r="Z146" s="75"/>
      <c r="AA146" s="75"/>
      <c r="AB146" s="75"/>
      <c r="AC146" s="75"/>
      <c r="AD146" s="75"/>
      <c r="AE146" s="75"/>
      <c r="AF146" s="39"/>
      <c r="AG146" s="36"/>
    </row>
    <row r="147" spans="1:33" x14ac:dyDescent="0.25">
      <c r="A147" s="16" t="s">
        <v>352</v>
      </c>
      <c r="B147" s="184">
        <f t="shared" si="39"/>
        <v>3759.45</v>
      </c>
      <c r="C147" s="184">
        <f t="shared" si="40"/>
        <v>3862.49</v>
      </c>
      <c r="D147" s="184">
        <f t="shared" si="41"/>
        <v>3862.49</v>
      </c>
      <c r="E147" s="184">
        <f t="shared" si="42"/>
        <v>0</v>
      </c>
      <c r="F147" s="184">
        <f t="shared" si="43"/>
        <v>3862.49</v>
      </c>
      <c r="G147" s="184">
        <f t="shared" si="47"/>
        <v>100</v>
      </c>
      <c r="H147" s="75"/>
      <c r="I147" s="75"/>
      <c r="J147" s="75"/>
      <c r="K147" s="75"/>
      <c r="L147" s="75"/>
      <c r="M147" s="76"/>
      <c r="N147" s="224">
        <f>Субсидии!B143</f>
        <v>3594.85</v>
      </c>
      <c r="O147" s="224">
        <f>Субсидии!C143</f>
        <v>3696.79</v>
      </c>
      <c r="P147" s="224">
        <f>Субсидии!D143</f>
        <v>3696.79</v>
      </c>
      <c r="Q147" s="224">
        <f>Субсидии!E143</f>
        <v>0</v>
      </c>
      <c r="R147" s="224">
        <f>Субсидии!F143</f>
        <v>3696.79</v>
      </c>
      <c r="S147" s="75">
        <f t="shared" si="48"/>
        <v>100</v>
      </c>
      <c r="T147" s="75">
        <f>'Субвенции '!B145</f>
        <v>164.6</v>
      </c>
      <c r="U147" s="75">
        <f>'Субвенции '!C145</f>
        <v>165.7</v>
      </c>
      <c r="V147" s="75">
        <f>'Субвенции '!D145</f>
        <v>165.7</v>
      </c>
      <c r="W147" s="75">
        <f>'Субвенции '!E145</f>
        <v>0</v>
      </c>
      <c r="X147" s="75">
        <f>'Субвенции '!F145</f>
        <v>165.7</v>
      </c>
      <c r="Y147" s="75">
        <f t="shared" si="49"/>
        <v>100</v>
      </c>
      <c r="Z147" s="75">
        <f>Иные!B83</f>
        <v>0</v>
      </c>
      <c r="AA147" s="75">
        <f>Иные!C83</f>
        <v>0</v>
      </c>
      <c r="AB147" s="75">
        <f>Иные!D83</f>
        <v>0</v>
      </c>
      <c r="AC147" s="75">
        <f>Иные!E83</f>
        <v>0</v>
      </c>
      <c r="AD147" s="75">
        <f>Иные!F83</f>
        <v>0</v>
      </c>
      <c r="AE147" s="75"/>
      <c r="AF147" s="39"/>
      <c r="AG147" s="36"/>
    </row>
    <row r="148" spans="1:33" x14ac:dyDescent="0.25">
      <c r="A148" s="16" t="s">
        <v>353</v>
      </c>
      <c r="B148" s="184">
        <f t="shared" si="39"/>
        <v>5676.9500000000007</v>
      </c>
      <c r="C148" s="184">
        <f t="shared" si="40"/>
        <v>5678.05</v>
      </c>
      <c r="D148" s="184">
        <f t="shared" si="41"/>
        <v>5678.05</v>
      </c>
      <c r="E148" s="184">
        <f t="shared" si="42"/>
        <v>0</v>
      </c>
      <c r="F148" s="184">
        <f t="shared" si="43"/>
        <v>5678.05</v>
      </c>
      <c r="G148" s="184">
        <f t="shared" si="47"/>
        <v>100</v>
      </c>
      <c r="H148" s="75"/>
      <c r="I148" s="75"/>
      <c r="J148" s="75"/>
      <c r="K148" s="75"/>
      <c r="L148" s="75"/>
      <c r="M148" s="76"/>
      <c r="N148" s="224">
        <f>Субсидии!B144</f>
        <v>5512.35</v>
      </c>
      <c r="O148" s="224">
        <f>Субсидии!C144</f>
        <v>5512.35</v>
      </c>
      <c r="P148" s="224">
        <f>Субсидии!D144</f>
        <v>5512.35</v>
      </c>
      <c r="Q148" s="224">
        <f>Субсидии!E144</f>
        <v>0</v>
      </c>
      <c r="R148" s="224">
        <f>Субсидии!F144</f>
        <v>5512.35</v>
      </c>
      <c r="S148" s="75">
        <f t="shared" si="48"/>
        <v>100</v>
      </c>
      <c r="T148" s="75">
        <f>'Субвенции '!B146</f>
        <v>164.6</v>
      </c>
      <c r="U148" s="75">
        <f>'Субвенции '!C146</f>
        <v>165.7</v>
      </c>
      <c r="V148" s="75">
        <f>'Субвенции '!D146</f>
        <v>165.7</v>
      </c>
      <c r="W148" s="75">
        <f>'Субвенции '!E146</f>
        <v>0</v>
      </c>
      <c r="X148" s="75">
        <f>'Субвенции '!F146</f>
        <v>165.7</v>
      </c>
      <c r="Y148" s="75">
        <f t="shared" si="49"/>
        <v>100</v>
      </c>
      <c r="Z148" s="75"/>
      <c r="AA148" s="75"/>
      <c r="AB148" s="75"/>
      <c r="AC148" s="75"/>
      <c r="AD148" s="75"/>
      <c r="AE148" s="75"/>
      <c r="AF148" s="39"/>
      <c r="AG148" s="36"/>
    </row>
    <row r="149" spans="1:33" x14ac:dyDescent="0.25">
      <c r="A149" s="16" t="s">
        <v>354</v>
      </c>
      <c r="B149" s="184">
        <f t="shared" si="39"/>
        <v>9346.76</v>
      </c>
      <c r="C149" s="184">
        <f t="shared" si="40"/>
        <v>10830.66</v>
      </c>
      <c r="D149" s="184">
        <f t="shared" si="41"/>
        <v>10830.66</v>
      </c>
      <c r="E149" s="184">
        <f t="shared" si="42"/>
        <v>0</v>
      </c>
      <c r="F149" s="184">
        <f t="shared" si="43"/>
        <v>10830.66</v>
      </c>
      <c r="G149" s="184">
        <f t="shared" si="47"/>
        <v>100</v>
      </c>
      <c r="H149" s="75"/>
      <c r="I149" s="75"/>
      <c r="J149" s="75"/>
      <c r="K149" s="75"/>
      <c r="L149" s="75"/>
      <c r="M149" s="76"/>
      <c r="N149" s="224">
        <f>Субсидии!B145</f>
        <v>8935.16</v>
      </c>
      <c r="O149" s="224">
        <f>Субсидии!C145</f>
        <v>10166.36</v>
      </c>
      <c r="P149" s="224">
        <f>Субсидии!D145</f>
        <v>10166.36</v>
      </c>
      <c r="Q149" s="224">
        <f>Субсидии!E145</f>
        <v>0</v>
      </c>
      <c r="R149" s="224">
        <f>Субсидии!F145</f>
        <v>10166.36</v>
      </c>
      <c r="S149" s="75">
        <f t="shared" si="48"/>
        <v>100</v>
      </c>
      <c r="T149" s="75">
        <f>'Субвенции '!B147</f>
        <v>411.6</v>
      </c>
      <c r="U149" s="75">
        <f>'Субвенции '!C147</f>
        <v>414.3</v>
      </c>
      <c r="V149" s="75">
        <f>'Субвенции '!D147</f>
        <v>414.3</v>
      </c>
      <c r="W149" s="75">
        <f>'Субвенции '!E147</f>
        <v>0</v>
      </c>
      <c r="X149" s="75">
        <f>'Субвенции '!F147</f>
        <v>414.3</v>
      </c>
      <c r="Y149" s="75">
        <f t="shared" si="49"/>
        <v>100</v>
      </c>
      <c r="Z149" s="75"/>
      <c r="AA149" s="75">
        <f>Иные!C84</f>
        <v>250</v>
      </c>
      <c r="AB149" s="75">
        <f>Иные!D84</f>
        <v>250</v>
      </c>
      <c r="AC149" s="75"/>
      <c r="AD149" s="75">
        <f>Иные!F84</f>
        <v>250</v>
      </c>
      <c r="AE149" s="75">
        <f t="shared" si="46"/>
        <v>100</v>
      </c>
      <c r="AF149" s="39"/>
      <c r="AG149" s="36"/>
    </row>
    <row r="150" spans="1:33" x14ac:dyDescent="0.25">
      <c r="A150" s="16" t="s">
        <v>355</v>
      </c>
      <c r="B150" s="184">
        <f t="shared" si="39"/>
        <v>9468.6200000000008</v>
      </c>
      <c r="C150" s="184">
        <f t="shared" si="40"/>
        <v>16642.304029999999</v>
      </c>
      <c r="D150" s="184">
        <f t="shared" si="41"/>
        <v>10057.735989999999</v>
      </c>
      <c r="E150" s="184">
        <f t="shared" si="42"/>
        <v>6584.5680400000001</v>
      </c>
      <c r="F150" s="184">
        <f t="shared" si="43"/>
        <v>16642.304029999999</v>
      </c>
      <c r="G150" s="184">
        <f t="shared" si="47"/>
        <v>100</v>
      </c>
      <c r="H150" s="75"/>
      <c r="I150" s="75"/>
      <c r="J150" s="75"/>
      <c r="K150" s="75"/>
      <c r="L150" s="75"/>
      <c r="M150" s="76"/>
      <c r="N150" s="224">
        <f>Субсидии!B146</f>
        <v>9057.02</v>
      </c>
      <c r="O150" s="224">
        <f>Субсидии!C146</f>
        <v>9643.4359899999999</v>
      </c>
      <c r="P150" s="224">
        <f>Субсидии!D146</f>
        <v>9643.4359899999999</v>
      </c>
      <c r="Q150" s="224">
        <f>Субсидии!E146</f>
        <v>0</v>
      </c>
      <c r="R150" s="224">
        <f>Субсидии!F146</f>
        <v>9643.4359899999999</v>
      </c>
      <c r="S150" s="75">
        <f t="shared" si="48"/>
        <v>100</v>
      </c>
      <c r="T150" s="75">
        <f>'Субвенции '!B148</f>
        <v>411.6</v>
      </c>
      <c r="U150" s="75">
        <f>'Субвенции '!C148</f>
        <v>414.3</v>
      </c>
      <c r="V150" s="75">
        <f>'Субвенции '!D148</f>
        <v>414.3</v>
      </c>
      <c r="W150" s="75">
        <f>'Субвенции '!E148</f>
        <v>0</v>
      </c>
      <c r="X150" s="75">
        <f>'Субвенции '!F148</f>
        <v>414.3</v>
      </c>
      <c r="Y150" s="75">
        <f t="shared" si="49"/>
        <v>100</v>
      </c>
      <c r="Z150" s="75"/>
      <c r="AA150" s="75">
        <f>Иные!C85</f>
        <v>6584.5680400000001</v>
      </c>
      <c r="AB150" s="75">
        <f>Иные!D85</f>
        <v>0</v>
      </c>
      <c r="AC150" s="75">
        <f>Иные!E85</f>
        <v>6584.5680400000001</v>
      </c>
      <c r="AD150" s="75">
        <f>Иные!F85</f>
        <v>6584.5680400000001</v>
      </c>
      <c r="AE150" s="75">
        <f t="shared" si="46"/>
        <v>100</v>
      </c>
      <c r="AF150" s="39"/>
      <c r="AG150" s="36"/>
    </row>
    <row r="151" spans="1:33" x14ac:dyDescent="0.25">
      <c r="A151" s="16" t="s">
        <v>356</v>
      </c>
      <c r="B151" s="184">
        <f t="shared" si="39"/>
        <v>6203.51</v>
      </c>
      <c r="C151" s="184">
        <f t="shared" si="40"/>
        <v>7045.01</v>
      </c>
      <c r="D151" s="184">
        <f t="shared" si="41"/>
        <v>7045.01</v>
      </c>
      <c r="E151" s="184">
        <f t="shared" si="42"/>
        <v>0</v>
      </c>
      <c r="F151" s="184">
        <f t="shared" si="43"/>
        <v>7045.01</v>
      </c>
      <c r="G151" s="184">
        <f t="shared" si="47"/>
        <v>100</v>
      </c>
      <c r="H151" s="75"/>
      <c r="I151" s="75"/>
      <c r="J151" s="75"/>
      <c r="K151" s="75"/>
      <c r="L151" s="75"/>
      <c r="M151" s="76"/>
      <c r="N151" s="224">
        <f>Субсидии!B147</f>
        <v>5791.91</v>
      </c>
      <c r="O151" s="224">
        <f>Субсидии!C147</f>
        <v>6210.71</v>
      </c>
      <c r="P151" s="224">
        <f>Субсидии!D147</f>
        <v>6210.71</v>
      </c>
      <c r="Q151" s="224">
        <f>Субсидии!E147</f>
        <v>0</v>
      </c>
      <c r="R151" s="224">
        <f>Субсидии!F147</f>
        <v>6210.71</v>
      </c>
      <c r="S151" s="75">
        <f t="shared" si="48"/>
        <v>100</v>
      </c>
      <c r="T151" s="75">
        <f>'Субвенции '!B149</f>
        <v>411.6</v>
      </c>
      <c r="U151" s="75">
        <f>'Субвенции '!C149</f>
        <v>414.3</v>
      </c>
      <c r="V151" s="75">
        <f>'Субвенции '!D149</f>
        <v>414.3</v>
      </c>
      <c r="W151" s="75">
        <f>'Субвенции '!E149</f>
        <v>0</v>
      </c>
      <c r="X151" s="75">
        <f>'Субвенции '!F149</f>
        <v>414.3</v>
      </c>
      <c r="Y151" s="75">
        <f t="shared" si="49"/>
        <v>100</v>
      </c>
      <c r="Z151" s="75">
        <f>Иные!B86</f>
        <v>0</v>
      </c>
      <c r="AA151" s="75">
        <f>Иные!C86</f>
        <v>420</v>
      </c>
      <c r="AB151" s="75">
        <f>Иные!D86</f>
        <v>420</v>
      </c>
      <c r="AC151" s="75">
        <f>Иные!E86</f>
        <v>0</v>
      </c>
      <c r="AD151" s="75">
        <f>Иные!F86</f>
        <v>420</v>
      </c>
      <c r="AE151" s="75">
        <f t="shared" si="46"/>
        <v>100</v>
      </c>
      <c r="AF151" s="39"/>
      <c r="AG151" s="36"/>
    </row>
    <row r="152" spans="1:33" x14ac:dyDescent="0.25">
      <c r="A152" s="16" t="s">
        <v>487</v>
      </c>
      <c r="B152" s="184">
        <f t="shared" si="39"/>
        <v>0</v>
      </c>
      <c r="C152" s="184">
        <f t="shared" si="40"/>
        <v>0</v>
      </c>
      <c r="D152" s="184">
        <f t="shared" si="41"/>
        <v>0</v>
      </c>
      <c r="E152" s="184">
        <f t="shared" si="42"/>
        <v>0</v>
      </c>
      <c r="F152" s="184">
        <f t="shared" si="43"/>
        <v>0</v>
      </c>
      <c r="G152" s="184"/>
      <c r="H152" s="75"/>
      <c r="I152" s="75"/>
      <c r="J152" s="75"/>
      <c r="K152" s="75"/>
      <c r="L152" s="75"/>
      <c r="M152" s="76"/>
      <c r="N152" s="224"/>
      <c r="O152" s="224"/>
      <c r="P152" s="224"/>
      <c r="Q152" s="224"/>
      <c r="R152" s="224"/>
      <c r="S152" s="75"/>
      <c r="T152" s="75">
        <f>'Субвенции '!B150</f>
        <v>0</v>
      </c>
      <c r="U152" s="75">
        <f>'Субвенции '!C150</f>
        <v>0</v>
      </c>
      <c r="V152" s="75">
        <f>'Субвенции '!D150</f>
        <v>0</v>
      </c>
      <c r="W152" s="75">
        <f>'Субвенции '!E150</f>
        <v>0</v>
      </c>
      <c r="X152" s="75">
        <f>'Субвенции '!F150</f>
        <v>0</v>
      </c>
      <c r="Y152" s="75"/>
      <c r="Z152" s="75"/>
      <c r="AA152" s="75"/>
      <c r="AB152" s="75"/>
      <c r="AC152" s="75"/>
      <c r="AD152" s="75"/>
      <c r="AE152" s="75"/>
      <c r="AF152" s="39"/>
      <c r="AG152" s="36"/>
    </row>
    <row r="153" spans="1:33" s="5" customFormat="1" ht="31.5" x14ac:dyDescent="0.25">
      <c r="A153" s="7" t="s">
        <v>174</v>
      </c>
      <c r="B153" s="72">
        <f t="shared" si="39"/>
        <v>525869.59309999971</v>
      </c>
      <c r="C153" s="72">
        <f t="shared" si="40"/>
        <v>583536.99560000002</v>
      </c>
      <c r="D153" s="72">
        <f t="shared" si="41"/>
        <v>570584.18960000004</v>
      </c>
      <c r="E153" s="72">
        <f t="shared" si="42"/>
        <v>12952.806</v>
      </c>
      <c r="F153" s="72">
        <f t="shared" si="43"/>
        <v>583266.15354999993</v>
      </c>
      <c r="G153" s="72">
        <f t="shared" ref="G153:G184" si="50">F153/C153*100</f>
        <v>99.953586139003647</v>
      </c>
      <c r="H153" s="72">
        <f>SUM(H154:H163)</f>
        <v>91128.1</v>
      </c>
      <c r="I153" s="72">
        <f>SUM(I154:I163)</f>
        <v>113859.70000000001</v>
      </c>
      <c r="J153" s="72">
        <f>SUM(J154:J163)</f>
        <v>113859.70000000001</v>
      </c>
      <c r="K153" s="72">
        <f>SUM(K154:K163)</f>
        <v>0</v>
      </c>
      <c r="L153" s="72">
        <f>SUM(L154:L163)</f>
        <v>113859.70000000001</v>
      </c>
      <c r="M153" s="73">
        <f>L153/I153*100</f>
        <v>100</v>
      </c>
      <c r="N153" s="72">
        <f>SUM(N154:N163)</f>
        <v>112843.85760000002</v>
      </c>
      <c r="O153" s="72">
        <f>SUM(O154:O163)</f>
        <v>120354.03040000002</v>
      </c>
      <c r="P153" s="72">
        <f>SUM(P154:P163)</f>
        <v>120354.03040000002</v>
      </c>
      <c r="Q153" s="72">
        <f>SUM(Q154:Q163)</f>
        <v>0</v>
      </c>
      <c r="R153" s="72">
        <f>SUM(R154:R163)</f>
        <v>120354.03040000002</v>
      </c>
      <c r="S153" s="72">
        <f t="shared" ref="S153:S184" si="51">R153/O153*100</f>
        <v>100</v>
      </c>
      <c r="T153" s="72">
        <f>SUM(T154:T163)</f>
        <v>304706.2999999997</v>
      </c>
      <c r="U153" s="72">
        <f>SUM(U154:U163)</f>
        <v>299784.78049999999</v>
      </c>
      <c r="V153" s="72">
        <f>SUM(V154:V163)</f>
        <v>299784.78049999999</v>
      </c>
      <c r="W153" s="72">
        <f>SUM(W154:W163)</f>
        <v>0</v>
      </c>
      <c r="X153" s="72">
        <f>SUM(X154:X163)</f>
        <v>299688.15977999999</v>
      </c>
      <c r="Y153" s="72">
        <f t="shared" ref="Y153:Y165" si="52">X153/U153*100</f>
        <v>99.96776997156465</v>
      </c>
      <c r="Z153" s="72">
        <f>SUM(Z154:Z163)</f>
        <v>17191.335500000001</v>
      </c>
      <c r="AA153" s="72">
        <f>SUM(AA154:AA163)</f>
        <v>49538.484700000001</v>
      </c>
      <c r="AB153" s="72">
        <f>SUM(AB154:AB163)</f>
        <v>36585.678700000004</v>
      </c>
      <c r="AC153" s="72">
        <f>SUM(AC154:AC163)</f>
        <v>12952.806</v>
      </c>
      <c r="AD153" s="72">
        <f>SUM(AD154:AD163)</f>
        <v>49364.263370000001</v>
      </c>
      <c r="AE153" s="72">
        <f>AD153/AA153*100</f>
        <v>99.648311144244587</v>
      </c>
      <c r="AF153" s="39"/>
      <c r="AG153" s="38"/>
    </row>
    <row r="154" spans="1:33" ht="31.5" x14ac:dyDescent="0.25">
      <c r="A154" s="128" t="s">
        <v>173</v>
      </c>
      <c r="B154" s="75">
        <f t="shared" si="39"/>
        <v>473043.69309999992</v>
      </c>
      <c r="C154" s="75">
        <f t="shared" si="40"/>
        <v>526221.50539999991</v>
      </c>
      <c r="D154" s="75">
        <f t="shared" si="41"/>
        <v>513968.69939999992</v>
      </c>
      <c r="E154" s="75">
        <f t="shared" si="42"/>
        <v>12252.806</v>
      </c>
      <c r="F154" s="75">
        <f t="shared" si="43"/>
        <v>525950.66334999993</v>
      </c>
      <c r="G154" s="75">
        <f t="shared" si="50"/>
        <v>99.948530790319168</v>
      </c>
      <c r="H154" s="74">
        <f>Дотации!B42</f>
        <v>91128.1</v>
      </c>
      <c r="I154" s="74">
        <f>Дотации!C42</f>
        <v>113859.70000000001</v>
      </c>
      <c r="J154" s="74">
        <f>Дотации!D42</f>
        <v>113859.70000000001</v>
      </c>
      <c r="K154" s="74">
        <f>Дотации!E42</f>
        <v>0</v>
      </c>
      <c r="L154" s="74">
        <f>Дотации!F42</f>
        <v>113859.70000000001</v>
      </c>
      <c r="M154" s="74">
        <f>L154/I154*100</f>
        <v>100</v>
      </c>
      <c r="N154" s="75">
        <f>Субсидии!B149</f>
        <v>67404.857600000018</v>
      </c>
      <c r="O154" s="75">
        <f>Субсидии!C149</f>
        <v>71141.740200000015</v>
      </c>
      <c r="P154" s="75">
        <f>Субсидии!D149</f>
        <v>71141.740200000015</v>
      </c>
      <c r="Q154" s="75">
        <f>Субсидии!E149</f>
        <v>0</v>
      </c>
      <c r="R154" s="75">
        <f>Субсидии!F149</f>
        <v>71141.740200000015</v>
      </c>
      <c r="S154" s="75">
        <f t="shared" si="51"/>
        <v>100</v>
      </c>
      <c r="T154" s="75">
        <f>'Субвенции '!B152</f>
        <v>302319.39999999991</v>
      </c>
      <c r="U154" s="75">
        <f>'Субвенции '!C152</f>
        <v>297381.58049999992</v>
      </c>
      <c r="V154" s="75">
        <f>'Субвенции '!D152</f>
        <v>297381.58049999992</v>
      </c>
      <c r="W154" s="75">
        <f>'Субвенции '!E152</f>
        <v>0</v>
      </c>
      <c r="X154" s="75">
        <f>'Субвенции '!F152</f>
        <v>297284.95977999992</v>
      </c>
      <c r="Y154" s="75">
        <f t="shared" si="52"/>
        <v>99.967509514261934</v>
      </c>
      <c r="Z154" s="75">
        <f>Иные!B88</f>
        <v>12191.335499999999</v>
      </c>
      <c r="AA154" s="75">
        <f>Иные!C88</f>
        <v>43838.484700000001</v>
      </c>
      <c r="AB154" s="75">
        <f>Иные!D88</f>
        <v>31585.678700000004</v>
      </c>
      <c r="AC154" s="75">
        <f>Иные!E88</f>
        <v>12252.806</v>
      </c>
      <c r="AD154" s="75">
        <f>Иные!F88</f>
        <v>43664.263370000001</v>
      </c>
      <c r="AE154" s="75">
        <f>AD154/AA154*100</f>
        <v>99.602583594774657</v>
      </c>
      <c r="AF154" s="39"/>
      <c r="AG154" s="36"/>
    </row>
    <row r="155" spans="1:33" x14ac:dyDescent="0.25">
      <c r="A155" s="16" t="s">
        <v>357</v>
      </c>
      <c r="B155" s="184">
        <f t="shared" si="39"/>
        <v>3098.6</v>
      </c>
      <c r="C155" s="184">
        <f t="shared" si="40"/>
        <v>3099.7</v>
      </c>
      <c r="D155" s="184">
        <f t="shared" si="41"/>
        <v>3099.7</v>
      </c>
      <c r="E155" s="184">
        <f t="shared" si="42"/>
        <v>0</v>
      </c>
      <c r="F155" s="184">
        <f t="shared" si="43"/>
        <v>3099.7</v>
      </c>
      <c r="G155" s="184">
        <f t="shared" si="50"/>
        <v>100</v>
      </c>
      <c r="H155" s="75"/>
      <c r="I155" s="75"/>
      <c r="J155" s="75"/>
      <c r="K155" s="75"/>
      <c r="L155" s="75"/>
      <c r="M155" s="76"/>
      <c r="N155" s="224">
        <f>Субсидии!B151</f>
        <v>2934</v>
      </c>
      <c r="O155" s="224">
        <f>Субсидии!C151</f>
        <v>2934</v>
      </c>
      <c r="P155" s="224">
        <f>Субсидии!D151</f>
        <v>2934</v>
      </c>
      <c r="Q155" s="224">
        <f>Субсидии!E151</f>
        <v>0</v>
      </c>
      <c r="R155" s="224">
        <f>Субсидии!F151</f>
        <v>2934</v>
      </c>
      <c r="S155" s="75">
        <f t="shared" si="51"/>
        <v>100</v>
      </c>
      <c r="T155" s="75">
        <f>'Субвенции '!B153</f>
        <v>164.6</v>
      </c>
      <c r="U155" s="75">
        <f>'Субвенции '!C153</f>
        <v>165.7</v>
      </c>
      <c r="V155" s="75">
        <f>'Субвенции '!D153</f>
        <v>165.7</v>
      </c>
      <c r="W155" s="75">
        <f>'Субвенции '!E153</f>
        <v>0</v>
      </c>
      <c r="X155" s="75">
        <f>'Субвенции '!F153</f>
        <v>165.7</v>
      </c>
      <c r="Y155" s="75">
        <f t="shared" si="52"/>
        <v>100</v>
      </c>
      <c r="Z155" s="75"/>
      <c r="AA155" s="75"/>
      <c r="AB155" s="75"/>
      <c r="AC155" s="75"/>
      <c r="AD155" s="75"/>
      <c r="AE155" s="75"/>
      <c r="AF155" s="39"/>
      <c r="AG155" s="36"/>
    </row>
    <row r="156" spans="1:33" x14ac:dyDescent="0.25">
      <c r="A156" s="16" t="s">
        <v>358</v>
      </c>
      <c r="B156" s="184">
        <f t="shared" si="39"/>
        <v>4920.6000000000004</v>
      </c>
      <c r="C156" s="184">
        <f t="shared" si="40"/>
        <v>4923.3</v>
      </c>
      <c r="D156" s="184">
        <f t="shared" si="41"/>
        <v>4923.3</v>
      </c>
      <c r="E156" s="184">
        <f t="shared" si="42"/>
        <v>0</v>
      </c>
      <c r="F156" s="184">
        <f t="shared" si="43"/>
        <v>4923.3</v>
      </c>
      <c r="G156" s="184">
        <f t="shared" si="50"/>
        <v>100</v>
      </c>
      <c r="H156" s="75"/>
      <c r="I156" s="75"/>
      <c r="J156" s="75"/>
      <c r="K156" s="75"/>
      <c r="L156" s="75"/>
      <c r="M156" s="76"/>
      <c r="N156" s="224">
        <f>Субсидии!B152</f>
        <v>4509</v>
      </c>
      <c r="O156" s="224">
        <f>Субсидии!C152</f>
        <v>4509</v>
      </c>
      <c r="P156" s="224">
        <f>Субсидии!D152</f>
        <v>4509</v>
      </c>
      <c r="Q156" s="224">
        <f>Субсидии!E152</f>
        <v>0</v>
      </c>
      <c r="R156" s="224">
        <f>Субсидии!F152</f>
        <v>4509</v>
      </c>
      <c r="S156" s="75">
        <f t="shared" si="51"/>
        <v>100</v>
      </c>
      <c r="T156" s="75">
        <f>'Субвенции '!B154</f>
        <v>411.6</v>
      </c>
      <c r="U156" s="75">
        <f>'Субвенции '!C154</f>
        <v>414.3</v>
      </c>
      <c r="V156" s="75">
        <f>'Субвенции '!D154</f>
        <v>414.3</v>
      </c>
      <c r="W156" s="75">
        <f>'Субвенции '!E154</f>
        <v>0</v>
      </c>
      <c r="X156" s="75">
        <f>'Субвенции '!F154</f>
        <v>414.3</v>
      </c>
      <c r="Y156" s="75">
        <f t="shared" si="52"/>
        <v>100</v>
      </c>
      <c r="Z156" s="75"/>
      <c r="AA156" s="75"/>
      <c r="AB156" s="75"/>
      <c r="AC156" s="75"/>
      <c r="AD156" s="75"/>
      <c r="AE156" s="75"/>
      <c r="AF156" s="39"/>
      <c r="AG156" s="36"/>
    </row>
    <row r="157" spans="1:33" x14ac:dyDescent="0.25">
      <c r="A157" s="16" t="s">
        <v>359</v>
      </c>
      <c r="B157" s="184">
        <f t="shared" si="39"/>
        <v>2417.6</v>
      </c>
      <c r="C157" s="184">
        <f t="shared" si="40"/>
        <v>2418.6999999999998</v>
      </c>
      <c r="D157" s="184">
        <f t="shared" si="41"/>
        <v>2418.6999999999998</v>
      </c>
      <c r="E157" s="184">
        <f t="shared" si="42"/>
        <v>0</v>
      </c>
      <c r="F157" s="184">
        <f t="shared" si="43"/>
        <v>2418.6999999999998</v>
      </c>
      <c r="G157" s="184">
        <f t="shared" si="50"/>
        <v>100</v>
      </c>
      <c r="H157" s="75"/>
      <c r="I157" s="75"/>
      <c r="J157" s="75"/>
      <c r="K157" s="75"/>
      <c r="L157" s="75"/>
      <c r="M157" s="76"/>
      <c r="N157" s="224">
        <f>Субсидии!B153</f>
        <v>2253</v>
      </c>
      <c r="O157" s="224">
        <f>Субсидии!C153</f>
        <v>2253</v>
      </c>
      <c r="P157" s="224">
        <f>Субсидии!D153</f>
        <v>2253</v>
      </c>
      <c r="Q157" s="224">
        <f>Субсидии!E153</f>
        <v>0</v>
      </c>
      <c r="R157" s="224">
        <f>Субсидии!F153</f>
        <v>2253</v>
      </c>
      <c r="S157" s="75">
        <f t="shared" si="51"/>
        <v>100</v>
      </c>
      <c r="T157" s="75">
        <f>'Субвенции '!B155</f>
        <v>164.6</v>
      </c>
      <c r="U157" s="75">
        <f>'Субвенции '!C155</f>
        <v>165.7</v>
      </c>
      <c r="V157" s="75">
        <f>'Субвенции '!D155</f>
        <v>165.7</v>
      </c>
      <c r="W157" s="75">
        <f>'Субвенции '!E155</f>
        <v>0</v>
      </c>
      <c r="X157" s="75">
        <f>'Субвенции '!F155</f>
        <v>165.7</v>
      </c>
      <c r="Y157" s="75">
        <f t="shared" si="52"/>
        <v>100</v>
      </c>
      <c r="Z157" s="75"/>
      <c r="AA157" s="75"/>
      <c r="AB157" s="75"/>
      <c r="AC157" s="75"/>
      <c r="AD157" s="75"/>
      <c r="AE157" s="75"/>
      <c r="AF157" s="39"/>
      <c r="AG157" s="36"/>
    </row>
    <row r="158" spans="1:33" x14ac:dyDescent="0.25">
      <c r="A158" s="16" t="s">
        <v>171</v>
      </c>
      <c r="B158" s="184">
        <f t="shared" si="39"/>
        <v>29686.1</v>
      </c>
      <c r="C158" s="184">
        <f t="shared" si="40"/>
        <v>32184.046999999999</v>
      </c>
      <c r="D158" s="184">
        <f t="shared" si="41"/>
        <v>32184.046999999999</v>
      </c>
      <c r="E158" s="184">
        <f t="shared" si="42"/>
        <v>0</v>
      </c>
      <c r="F158" s="184">
        <f t="shared" si="43"/>
        <v>32184.046999999999</v>
      </c>
      <c r="G158" s="184">
        <f t="shared" si="50"/>
        <v>100</v>
      </c>
      <c r="H158" s="75"/>
      <c r="I158" s="75"/>
      <c r="J158" s="75"/>
      <c r="K158" s="75"/>
      <c r="L158" s="75"/>
      <c r="M158" s="76"/>
      <c r="N158" s="224">
        <f>Субсидии!B150</f>
        <v>23863</v>
      </c>
      <c r="O158" s="224">
        <f>Субсидии!C150</f>
        <v>26355.046999999999</v>
      </c>
      <c r="P158" s="224">
        <f>Субсидии!D150</f>
        <v>26355.046999999999</v>
      </c>
      <c r="Q158" s="224">
        <f>Субсидии!E150</f>
        <v>0</v>
      </c>
      <c r="R158" s="224">
        <f>Субсидии!F150</f>
        <v>26355.046999999999</v>
      </c>
      <c r="S158" s="75">
        <f t="shared" si="51"/>
        <v>100</v>
      </c>
      <c r="T158" s="75">
        <f>'Субвенции '!B156</f>
        <v>823.1</v>
      </c>
      <c r="U158" s="75">
        <f>'Субвенции '!C156</f>
        <v>829</v>
      </c>
      <c r="V158" s="75">
        <f>'Субвенции '!D156</f>
        <v>829</v>
      </c>
      <c r="W158" s="75">
        <f>'Субвенции '!E156</f>
        <v>0</v>
      </c>
      <c r="X158" s="75">
        <f>'Субвенции '!F156</f>
        <v>829</v>
      </c>
      <c r="Y158" s="75">
        <f t="shared" si="52"/>
        <v>100</v>
      </c>
      <c r="Z158" s="75">
        <f>Иные!B89</f>
        <v>5000</v>
      </c>
      <c r="AA158" s="75">
        <f>Иные!C89</f>
        <v>5000</v>
      </c>
      <c r="AB158" s="75">
        <f>Иные!D89</f>
        <v>5000</v>
      </c>
      <c r="AC158" s="75">
        <f>Иные!E89</f>
        <v>0</v>
      </c>
      <c r="AD158" s="75">
        <f>Иные!F89</f>
        <v>5000</v>
      </c>
      <c r="AE158" s="75">
        <f t="shared" ref="AE158:AE159" si="53">AD158/AA158*100</f>
        <v>100</v>
      </c>
      <c r="AF158" s="39"/>
      <c r="AG158" s="36"/>
    </row>
    <row r="159" spans="1:33" x14ac:dyDescent="0.25">
      <c r="A159" s="16" t="s">
        <v>360</v>
      </c>
      <c r="B159" s="184">
        <f t="shared" si="39"/>
        <v>3839.6</v>
      </c>
      <c r="C159" s="184">
        <f t="shared" si="40"/>
        <v>4863.9931999999999</v>
      </c>
      <c r="D159" s="184">
        <f t="shared" si="41"/>
        <v>4563.9931999999999</v>
      </c>
      <c r="E159" s="184">
        <f t="shared" si="42"/>
        <v>300</v>
      </c>
      <c r="F159" s="184">
        <f t="shared" si="43"/>
        <v>4863.9931999999999</v>
      </c>
      <c r="G159" s="184">
        <f t="shared" si="50"/>
        <v>100</v>
      </c>
      <c r="H159" s="75"/>
      <c r="I159" s="75"/>
      <c r="J159" s="75"/>
      <c r="K159" s="75"/>
      <c r="L159" s="75"/>
      <c r="M159" s="76"/>
      <c r="N159" s="224">
        <f>Субсидии!B154</f>
        <v>3675</v>
      </c>
      <c r="O159" s="224">
        <f>Субсидии!C154</f>
        <v>4398.2932000000001</v>
      </c>
      <c r="P159" s="224">
        <f>Субсидии!D154</f>
        <v>4398.2932000000001</v>
      </c>
      <c r="Q159" s="224">
        <f>Субсидии!E154</f>
        <v>0</v>
      </c>
      <c r="R159" s="224">
        <f>Субсидии!F154</f>
        <v>4398.2932000000001</v>
      </c>
      <c r="S159" s="75">
        <f t="shared" si="51"/>
        <v>100</v>
      </c>
      <c r="T159" s="75">
        <f>'Субвенции '!B157</f>
        <v>164.6</v>
      </c>
      <c r="U159" s="75">
        <f>'Субвенции '!C157</f>
        <v>165.7</v>
      </c>
      <c r="V159" s="75">
        <f>'Субвенции '!D157</f>
        <v>165.7</v>
      </c>
      <c r="W159" s="75">
        <f>'Субвенции '!E157</f>
        <v>0</v>
      </c>
      <c r="X159" s="75">
        <f>'Субвенции '!F157</f>
        <v>165.7</v>
      </c>
      <c r="Y159" s="75">
        <f t="shared" si="52"/>
        <v>100</v>
      </c>
      <c r="Z159" s="75"/>
      <c r="AA159" s="75">
        <f>Иные!C90</f>
        <v>300</v>
      </c>
      <c r="AB159" s="75">
        <f>Иные!D90</f>
        <v>0</v>
      </c>
      <c r="AC159" s="75">
        <f>Иные!E90</f>
        <v>300</v>
      </c>
      <c r="AD159" s="75">
        <f>Иные!F90</f>
        <v>300</v>
      </c>
      <c r="AE159" s="75">
        <f t="shared" si="53"/>
        <v>100</v>
      </c>
      <c r="AF159" s="39"/>
      <c r="AG159" s="36"/>
    </row>
    <row r="160" spans="1:33" x14ac:dyDescent="0.25">
      <c r="A160" s="16" t="s">
        <v>361</v>
      </c>
      <c r="B160" s="184">
        <f t="shared" si="39"/>
        <v>1772.6</v>
      </c>
      <c r="C160" s="184">
        <f t="shared" si="40"/>
        <v>1773.7</v>
      </c>
      <c r="D160" s="184">
        <f t="shared" si="41"/>
        <v>1773.7</v>
      </c>
      <c r="E160" s="184">
        <f t="shared" si="42"/>
        <v>0</v>
      </c>
      <c r="F160" s="184">
        <f t="shared" si="43"/>
        <v>1773.7</v>
      </c>
      <c r="G160" s="184">
        <f t="shared" si="50"/>
        <v>100</v>
      </c>
      <c r="H160" s="75"/>
      <c r="I160" s="75"/>
      <c r="J160" s="75"/>
      <c r="K160" s="75"/>
      <c r="L160" s="75"/>
      <c r="M160" s="76"/>
      <c r="N160" s="224">
        <f>Субсидии!B155</f>
        <v>1608</v>
      </c>
      <c r="O160" s="224">
        <f>Субсидии!C155</f>
        <v>1608</v>
      </c>
      <c r="P160" s="224">
        <f>Субсидии!D155</f>
        <v>1608</v>
      </c>
      <c r="Q160" s="224">
        <f>Субсидии!E155</f>
        <v>0</v>
      </c>
      <c r="R160" s="224">
        <f>Субсидии!F155</f>
        <v>1608</v>
      </c>
      <c r="S160" s="75">
        <f t="shared" si="51"/>
        <v>100</v>
      </c>
      <c r="T160" s="75">
        <f>'Субвенции '!B158</f>
        <v>164.6</v>
      </c>
      <c r="U160" s="75">
        <f>'Субвенции '!C158</f>
        <v>165.7</v>
      </c>
      <c r="V160" s="75">
        <f>'Субвенции '!D158</f>
        <v>165.7</v>
      </c>
      <c r="W160" s="75">
        <f>'Субвенции '!E158</f>
        <v>0</v>
      </c>
      <c r="X160" s="75">
        <f>'Субвенции '!F158</f>
        <v>165.7</v>
      </c>
      <c r="Y160" s="75">
        <f t="shared" si="52"/>
        <v>100</v>
      </c>
      <c r="Z160" s="75"/>
      <c r="AA160" s="75"/>
      <c r="AB160" s="75"/>
      <c r="AC160" s="75"/>
      <c r="AD160" s="75"/>
      <c r="AE160" s="75"/>
      <c r="AF160" s="39"/>
      <c r="AG160" s="36"/>
    </row>
    <row r="161" spans="1:33" x14ac:dyDescent="0.25">
      <c r="A161" s="16" t="s">
        <v>363</v>
      </c>
      <c r="B161" s="184">
        <f t="shared" si="39"/>
        <v>3140.6</v>
      </c>
      <c r="C161" s="184">
        <f t="shared" si="40"/>
        <v>3699.6499999999996</v>
      </c>
      <c r="D161" s="184">
        <f t="shared" si="41"/>
        <v>3699.6499999999996</v>
      </c>
      <c r="E161" s="184">
        <f t="shared" si="42"/>
        <v>0</v>
      </c>
      <c r="F161" s="184">
        <f t="shared" si="43"/>
        <v>3699.6499999999996</v>
      </c>
      <c r="G161" s="184">
        <f t="shared" si="50"/>
        <v>100</v>
      </c>
      <c r="H161" s="75"/>
      <c r="I161" s="75"/>
      <c r="J161" s="75"/>
      <c r="K161" s="75"/>
      <c r="L161" s="75"/>
      <c r="M161" s="76"/>
      <c r="N161" s="224">
        <f>Субсидии!B156</f>
        <v>2976</v>
      </c>
      <c r="O161" s="224">
        <f>Субсидии!C156</f>
        <v>3533.95</v>
      </c>
      <c r="P161" s="224">
        <f>Субсидии!D156</f>
        <v>3533.95</v>
      </c>
      <c r="Q161" s="224">
        <f>Субсидии!E156</f>
        <v>0</v>
      </c>
      <c r="R161" s="224">
        <f>Субсидии!F156</f>
        <v>3533.95</v>
      </c>
      <c r="S161" s="75">
        <f t="shared" si="51"/>
        <v>100</v>
      </c>
      <c r="T161" s="75">
        <f>'Субвенции '!B159</f>
        <v>164.6</v>
      </c>
      <c r="U161" s="75">
        <f>'Субвенции '!C159</f>
        <v>165.7</v>
      </c>
      <c r="V161" s="75">
        <f>'Субвенции '!D159</f>
        <v>165.7</v>
      </c>
      <c r="W161" s="75">
        <f>'Субвенции '!E159</f>
        <v>0</v>
      </c>
      <c r="X161" s="75">
        <f>'Субвенции '!F159</f>
        <v>165.7</v>
      </c>
      <c r="Y161" s="75">
        <f t="shared" si="52"/>
        <v>100</v>
      </c>
      <c r="Z161" s="75"/>
      <c r="AA161" s="75"/>
      <c r="AB161" s="75"/>
      <c r="AC161" s="75"/>
      <c r="AD161" s="75"/>
      <c r="AE161" s="75"/>
      <c r="AF161" s="39"/>
      <c r="AG161" s="36"/>
    </row>
    <row r="162" spans="1:33" x14ac:dyDescent="0.25">
      <c r="A162" s="16" t="s">
        <v>362</v>
      </c>
      <c r="B162" s="184">
        <f t="shared" si="39"/>
        <v>2159.6</v>
      </c>
      <c r="C162" s="184">
        <f t="shared" si="40"/>
        <v>2160.6999999999998</v>
      </c>
      <c r="D162" s="184">
        <f t="shared" si="41"/>
        <v>2160.6999999999998</v>
      </c>
      <c r="E162" s="184">
        <f t="shared" si="42"/>
        <v>0</v>
      </c>
      <c r="F162" s="184">
        <f t="shared" si="43"/>
        <v>2160.6999999999998</v>
      </c>
      <c r="G162" s="184">
        <f t="shared" si="50"/>
        <v>100</v>
      </c>
      <c r="H162" s="75"/>
      <c r="I162" s="75"/>
      <c r="J162" s="75"/>
      <c r="K162" s="75"/>
      <c r="L162" s="75"/>
      <c r="M162" s="76"/>
      <c r="N162" s="224">
        <f>Субсидии!B157</f>
        <v>1995</v>
      </c>
      <c r="O162" s="224">
        <f>Субсидии!C157</f>
        <v>1995</v>
      </c>
      <c r="P162" s="224">
        <f>Субсидии!D157</f>
        <v>1995</v>
      </c>
      <c r="Q162" s="224">
        <f>Субсидии!E157</f>
        <v>0</v>
      </c>
      <c r="R162" s="224">
        <f>Субсидии!F157</f>
        <v>1995</v>
      </c>
      <c r="S162" s="75">
        <f t="shared" si="51"/>
        <v>100</v>
      </c>
      <c r="T162" s="75">
        <f>'Субвенции '!B160</f>
        <v>164.6</v>
      </c>
      <c r="U162" s="75">
        <f>'Субвенции '!C160</f>
        <v>165.7</v>
      </c>
      <c r="V162" s="75">
        <f>'Субвенции '!D160</f>
        <v>165.7</v>
      </c>
      <c r="W162" s="75">
        <f>'Субвенции '!E160</f>
        <v>0</v>
      </c>
      <c r="X162" s="75">
        <f>'Субвенции '!F160</f>
        <v>165.7</v>
      </c>
      <c r="Y162" s="75">
        <f t="shared" si="52"/>
        <v>100</v>
      </c>
      <c r="Z162" s="75"/>
      <c r="AA162" s="75"/>
      <c r="AB162" s="75"/>
      <c r="AC162" s="75"/>
      <c r="AD162" s="75"/>
      <c r="AE162" s="75"/>
      <c r="AF162" s="39"/>
      <c r="AG162" s="36"/>
    </row>
    <row r="163" spans="1:33" x14ac:dyDescent="0.25">
      <c r="A163" s="16" t="s">
        <v>172</v>
      </c>
      <c r="B163" s="184">
        <f t="shared" si="39"/>
        <v>1790.6</v>
      </c>
      <c r="C163" s="184">
        <f t="shared" si="40"/>
        <v>2191.6999999999998</v>
      </c>
      <c r="D163" s="184">
        <f t="shared" si="41"/>
        <v>1791.7</v>
      </c>
      <c r="E163" s="184">
        <f t="shared" si="42"/>
        <v>400</v>
      </c>
      <c r="F163" s="184">
        <f t="shared" si="43"/>
        <v>2191.6999999999998</v>
      </c>
      <c r="G163" s="184">
        <f t="shared" si="50"/>
        <v>100</v>
      </c>
      <c r="H163" s="75"/>
      <c r="I163" s="75"/>
      <c r="J163" s="75"/>
      <c r="K163" s="75"/>
      <c r="L163" s="75"/>
      <c r="M163" s="76"/>
      <c r="N163" s="224">
        <f>Субсидии!B158</f>
        <v>1626</v>
      </c>
      <c r="O163" s="224">
        <f>Субсидии!C158</f>
        <v>1626</v>
      </c>
      <c r="P163" s="224">
        <f>Субсидии!D158</f>
        <v>1626</v>
      </c>
      <c r="Q163" s="224">
        <f>Субсидии!E158</f>
        <v>0</v>
      </c>
      <c r="R163" s="224">
        <f>Субсидии!F158</f>
        <v>1626</v>
      </c>
      <c r="S163" s="75">
        <f t="shared" si="51"/>
        <v>100</v>
      </c>
      <c r="T163" s="75">
        <f>'Субвенции '!B161</f>
        <v>164.6</v>
      </c>
      <c r="U163" s="75">
        <f>'Субвенции '!C161</f>
        <v>165.7</v>
      </c>
      <c r="V163" s="75">
        <f>'Субвенции '!D161</f>
        <v>165.7</v>
      </c>
      <c r="W163" s="75">
        <f>'Субвенции '!E161</f>
        <v>0</v>
      </c>
      <c r="X163" s="75">
        <f>'Субвенции '!F161</f>
        <v>165.7</v>
      </c>
      <c r="Y163" s="75">
        <f t="shared" si="52"/>
        <v>100</v>
      </c>
      <c r="Z163" s="75">
        <f>Иные!B91</f>
        <v>0</v>
      </c>
      <c r="AA163" s="75">
        <f>Иные!C91</f>
        <v>400</v>
      </c>
      <c r="AB163" s="75">
        <f>Иные!D91</f>
        <v>0</v>
      </c>
      <c r="AC163" s="75">
        <f>Иные!E91</f>
        <v>400</v>
      </c>
      <c r="AD163" s="75">
        <f>Иные!F91</f>
        <v>400</v>
      </c>
      <c r="AE163" s="75">
        <f t="shared" ref="AE163" si="54">AD163/AA163*100</f>
        <v>100</v>
      </c>
      <c r="AF163" s="39"/>
      <c r="AG163" s="36"/>
    </row>
    <row r="164" spans="1:33" s="5" customFormat="1" ht="31.5" x14ac:dyDescent="0.25">
      <c r="A164" s="7" t="s">
        <v>178</v>
      </c>
      <c r="B164" s="72">
        <f t="shared" si="39"/>
        <v>959300.92897999985</v>
      </c>
      <c r="C164" s="72">
        <f t="shared" si="40"/>
        <v>1036543.7576700001</v>
      </c>
      <c r="D164" s="72">
        <f t="shared" si="41"/>
        <v>1031276.44767</v>
      </c>
      <c r="E164" s="72">
        <f t="shared" si="42"/>
        <v>5267.31</v>
      </c>
      <c r="F164" s="72">
        <f t="shared" si="43"/>
        <v>1036295.04233</v>
      </c>
      <c r="G164" s="72">
        <f t="shared" si="50"/>
        <v>99.976005321708826</v>
      </c>
      <c r="H164" s="72">
        <f>SUM(H165:H176)</f>
        <v>90229.5</v>
      </c>
      <c r="I164" s="72">
        <f>SUM(I165:I176)</f>
        <v>129329.7</v>
      </c>
      <c r="J164" s="72">
        <f>SUM(J165:J176)</f>
        <v>129329.7</v>
      </c>
      <c r="K164" s="72">
        <f>SUM(K165:K176)</f>
        <v>0</v>
      </c>
      <c r="L164" s="72">
        <f>SUM(L165:L176)</f>
        <v>129329.7</v>
      </c>
      <c r="M164" s="73">
        <f>L164/I164*100</f>
        <v>100</v>
      </c>
      <c r="N164" s="72">
        <f>SUM(N165:N176)</f>
        <v>390676.92848</v>
      </c>
      <c r="O164" s="72">
        <f>SUM(O165:O176)</f>
        <v>390458.54345</v>
      </c>
      <c r="P164" s="72">
        <f>SUM(P165:P176)</f>
        <v>390458.54345</v>
      </c>
      <c r="Q164" s="72">
        <f>SUM(Q165:Q176)</f>
        <v>0</v>
      </c>
      <c r="R164" s="72">
        <f>SUM(R165:R176)</f>
        <v>390458.54287</v>
      </c>
      <c r="S164" s="72">
        <f t="shared" si="51"/>
        <v>99.999999851456707</v>
      </c>
      <c r="T164" s="72">
        <f>SUM(T165:T176)</f>
        <v>457713.79999999976</v>
      </c>
      <c r="U164" s="72">
        <f>SUM(U165:U176)</f>
        <v>456431.06117</v>
      </c>
      <c r="V164" s="72">
        <f>SUM(V165:V176)</f>
        <v>456431.06117</v>
      </c>
      <c r="W164" s="72">
        <f>SUM(W165:W176)</f>
        <v>0</v>
      </c>
      <c r="X164" s="72">
        <f>SUM(X165:X176)</f>
        <v>456233.34639999998</v>
      </c>
      <c r="Y164" s="72">
        <f t="shared" si="52"/>
        <v>99.956682446305649</v>
      </c>
      <c r="Z164" s="72">
        <f>SUM(Z165:Z176)</f>
        <v>20680.700499999999</v>
      </c>
      <c r="AA164" s="72">
        <f>SUM(AA165:AA176)</f>
        <v>60324.453049999996</v>
      </c>
      <c r="AB164" s="72">
        <f>SUM(AB165:AB176)</f>
        <v>55057.143049999999</v>
      </c>
      <c r="AC164" s="72">
        <f>SUM(AC165:AC176)</f>
        <v>5267.31</v>
      </c>
      <c r="AD164" s="72">
        <f>SUM(AD165:AD176)</f>
        <v>60273.45306</v>
      </c>
      <c r="AE164" s="72">
        <f>AD164/AA164*100</f>
        <v>99.91545718622973</v>
      </c>
      <c r="AF164" s="39"/>
      <c r="AG164" s="38"/>
    </row>
    <row r="165" spans="1:33" ht="31.5" x14ac:dyDescent="0.25">
      <c r="A165" s="128" t="s">
        <v>176</v>
      </c>
      <c r="B165" s="75">
        <f t="shared" si="39"/>
        <v>835657.67645000003</v>
      </c>
      <c r="C165" s="75">
        <f t="shared" si="40"/>
        <v>906676.34083999996</v>
      </c>
      <c r="D165" s="75">
        <f t="shared" si="41"/>
        <v>901409.0308399999</v>
      </c>
      <c r="E165" s="75">
        <f t="shared" si="42"/>
        <v>5267.31</v>
      </c>
      <c r="F165" s="75">
        <f t="shared" si="43"/>
        <v>906427.62549999985</v>
      </c>
      <c r="G165" s="75">
        <f t="shared" si="50"/>
        <v>99.972568453725202</v>
      </c>
      <c r="H165" s="74">
        <f>Дотации!B44</f>
        <v>90229.5</v>
      </c>
      <c r="I165" s="74">
        <f>Дотации!C44</f>
        <v>129329.7</v>
      </c>
      <c r="J165" s="74">
        <f>Дотации!D44</f>
        <v>129329.7</v>
      </c>
      <c r="K165" s="74">
        <f>Дотации!E44</f>
        <v>0</v>
      </c>
      <c r="L165" s="74">
        <f>Дотации!F44</f>
        <v>129329.7</v>
      </c>
      <c r="M165" s="74">
        <f>L165/I165*100</f>
        <v>100</v>
      </c>
      <c r="N165" s="75">
        <f>Субсидии!B160</f>
        <v>274420.67595</v>
      </c>
      <c r="O165" s="75">
        <f>Субсидии!C160</f>
        <v>267993.92661999998</v>
      </c>
      <c r="P165" s="75">
        <f>Субсидии!D160</f>
        <v>267993.92661999998</v>
      </c>
      <c r="Q165" s="75">
        <f>Субсидии!E160</f>
        <v>0</v>
      </c>
      <c r="R165" s="75">
        <f>Субсидии!F160</f>
        <v>267993.92603999999</v>
      </c>
      <c r="S165" s="75">
        <f t="shared" si="51"/>
        <v>99.999999783577181</v>
      </c>
      <c r="T165" s="75">
        <f>'Субвенции '!B163</f>
        <v>455326.8</v>
      </c>
      <c r="U165" s="75">
        <f>'Субвенции '!C163</f>
        <v>454028.26116999995</v>
      </c>
      <c r="V165" s="75">
        <f>'Субвенции '!D163</f>
        <v>454028.26116999995</v>
      </c>
      <c r="W165" s="75">
        <f>'Субвенции '!E163</f>
        <v>0</v>
      </c>
      <c r="X165" s="75">
        <f>'Субвенции '!F163</f>
        <v>453830.54639999993</v>
      </c>
      <c r="Y165" s="75">
        <f t="shared" si="52"/>
        <v>99.956453201945948</v>
      </c>
      <c r="Z165" s="75">
        <f>Иные!B93</f>
        <v>15680.700499999999</v>
      </c>
      <c r="AA165" s="75">
        <f>Иные!C93</f>
        <v>55324.453049999996</v>
      </c>
      <c r="AB165" s="75">
        <f>Иные!D93</f>
        <v>50057.143049999999</v>
      </c>
      <c r="AC165" s="75">
        <f>Иные!E93</f>
        <v>5267.31</v>
      </c>
      <c r="AD165" s="75">
        <f>Иные!F93</f>
        <v>55273.45306</v>
      </c>
      <c r="AE165" s="75">
        <f>AD165/AA165*100</f>
        <v>99.907816549123567</v>
      </c>
      <c r="AF165" s="39"/>
      <c r="AG165" s="36"/>
    </row>
    <row r="166" spans="1:33" x14ac:dyDescent="0.25">
      <c r="A166" s="10" t="s">
        <v>177</v>
      </c>
      <c r="B166" s="184">
        <f t="shared" si="39"/>
        <v>85115.252529999998</v>
      </c>
      <c r="C166" s="184">
        <f t="shared" si="40"/>
        <v>86615.252529999998</v>
      </c>
      <c r="D166" s="184">
        <f t="shared" si="41"/>
        <v>86615.252529999998</v>
      </c>
      <c r="E166" s="184">
        <f t="shared" si="42"/>
        <v>0</v>
      </c>
      <c r="F166" s="184">
        <f t="shared" si="43"/>
        <v>86615.252529999998</v>
      </c>
      <c r="G166" s="184">
        <f t="shared" si="50"/>
        <v>100</v>
      </c>
      <c r="H166" s="75"/>
      <c r="I166" s="75"/>
      <c r="J166" s="75"/>
      <c r="K166" s="75"/>
      <c r="L166" s="75"/>
      <c r="M166" s="76"/>
      <c r="N166" s="224">
        <f>Субсидии!B161</f>
        <v>80115.252529999998</v>
      </c>
      <c r="O166" s="224">
        <f>Субсидии!C161</f>
        <v>81615.252529999998</v>
      </c>
      <c r="P166" s="224">
        <f>Субсидии!D161</f>
        <v>81615.252529999998</v>
      </c>
      <c r="Q166" s="224">
        <f>Субсидии!E161</f>
        <v>0</v>
      </c>
      <c r="R166" s="224">
        <f>Субсидии!F161</f>
        <v>81615.252529999998</v>
      </c>
      <c r="S166" s="75">
        <f t="shared" si="51"/>
        <v>100</v>
      </c>
      <c r="T166" s="75"/>
      <c r="U166" s="75"/>
      <c r="V166" s="75"/>
      <c r="W166" s="75"/>
      <c r="X166" s="75"/>
      <c r="Y166" s="75"/>
      <c r="Z166" s="75">
        <f>Иные!B94</f>
        <v>5000</v>
      </c>
      <c r="AA166" s="75">
        <f>Иные!C94</f>
        <v>5000</v>
      </c>
      <c r="AB166" s="75">
        <f>Иные!D94</f>
        <v>5000</v>
      </c>
      <c r="AC166" s="75">
        <f>Иные!E94</f>
        <v>0</v>
      </c>
      <c r="AD166" s="75">
        <f>Иные!F94</f>
        <v>5000</v>
      </c>
      <c r="AE166" s="75">
        <f t="shared" ref="AE166" si="55">AD166/AA166*100</f>
        <v>100</v>
      </c>
      <c r="AF166" s="39"/>
      <c r="AG166" s="36"/>
    </row>
    <row r="167" spans="1:33" x14ac:dyDescent="0.25">
      <c r="A167" s="16" t="s">
        <v>175</v>
      </c>
      <c r="B167" s="184">
        <f t="shared" si="39"/>
        <v>4992.6000000000004</v>
      </c>
      <c r="C167" s="184">
        <f t="shared" si="40"/>
        <v>4995.3</v>
      </c>
      <c r="D167" s="184">
        <f t="shared" si="41"/>
        <v>4995.3</v>
      </c>
      <c r="E167" s="184">
        <f t="shared" si="42"/>
        <v>0</v>
      </c>
      <c r="F167" s="184">
        <f t="shared" si="43"/>
        <v>4995.3</v>
      </c>
      <c r="G167" s="184">
        <f t="shared" si="50"/>
        <v>100</v>
      </c>
      <c r="H167" s="75"/>
      <c r="I167" s="75"/>
      <c r="J167" s="75"/>
      <c r="K167" s="75"/>
      <c r="L167" s="75"/>
      <c r="M167" s="76"/>
      <c r="N167" s="224">
        <f>Субсидии!B162</f>
        <v>4581</v>
      </c>
      <c r="O167" s="224">
        <f>Субсидии!C162</f>
        <v>4581</v>
      </c>
      <c r="P167" s="224">
        <f>Субсидии!D162</f>
        <v>4581</v>
      </c>
      <c r="Q167" s="224">
        <f>Субсидии!E162</f>
        <v>0</v>
      </c>
      <c r="R167" s="224">
        <f>Субсидии!F162</f>
        <v>4581</v>
      </c>
      <c r="S167" s="75">
        <f t="shared" si="51"/>
        <v>100</v>
      </c>
      <c r="T167" s="75">
        <f>'Субвенции '!B164</f>
        <v>411.6</v>
      </c>
      <c r="U167" s="75">
        <f>'Субвенции '!C164</f>
        <v>414.3</v>
      </c>
      <c r="V167" s="75">
        <f>'Субвенции '!D164</f>
        <v>414.3</v>
      </c>
      <c r="W167" s="75">
        <f>'Субвенции '!E164</f>
        <v>0</v>
      </c>
      <c r="X167" s="75">
        <f>'Субвенции '!F164</f>
        <v>414.3</v>
      </c>
      <c r="Y167" s="75">
        <f t="shared" ref="Y167:Y178" si="56">X167/U167*100</f>
        <v>100</v>
      </c>
      <c r="Z167" s="75">
        <f>Иные!B95</f>
        <v>0</v>
      </c>
      <c r="AA167" s="75">
        <f>Иные!C95</f>
        <v>0</v>
      </c>
      <c r="AB167" s="75">
        <f>Иные!D95</f>
        <v>0</v>
      </c>
      <c r="AC167" s="75">
        <f>Иные!E95</f>
        <v>0</v>
      </c>
      <c r="AD167" s="75">
        <f>Иные!F95</f>
        <v>0</v>
      </c>
      <c r="AE167" s="75"/>
      <c r="AF167" s="39"/>
      <c r="AG167" s="36"/>
    </row>
    <row r="168" spans="1:33" x14ac:dyDescent="0.25">
      <c r="A168" s="16" t="s">
        <v>365</v>
      </c>
      <c r="B168" s="184">
        <f t="shared" si="39"/>
        <v>5292.6</v>
      </c>
      <c r="C168" s="184">
        <f t="shared" si="40"/>
        <v>5295.3</v>
      </c>
      <c r="D168" s="184">
        <f t="shared" si="41"/>
        <v>5295.3</v>
      </c>
      <c r="E168" s="184">
        <f t="shared" si="42"/>
        <v>0</v>
      </c>
      <c r="F168" s="184">
        <f t="shared" si="43"/>
        <v>5295.3</v>
      </c>
      <c r="G168" s="184">
        <f t="shared" si="50"/>
        <v>100</v>
      </c>
      <c r="H168" s="75"/>
      <c r="I168" s="75"/>
      <c r="J168" s="75"/>
      <c r="K168" s="75"/>
      <c r="L168" s="75"/>
      <c r="M168" s="76"/>
      <c r="N168" s="224">
        <f>Субсидии!B163</f>
        <v>4881</v>
      </c>
      <c r="O168" s="224">
        <f>Субсидии!C163</f>
        <v>4881</v>
      </c>
      <c r="P168" s="224">
        <f>Субсидии!D163</f>
        <v>4881</v>
      </c>
      <c r="Q168" s="224">
        <f>Субсидии!E163</f>
        <v>0</v>
      </c>
      <c r="R168" s="224">
        <f>Субсидии!F163</f>
        <v>4881</v>
      </c>
      <c r="S168" s="75">
        <f t="shared" si="51"/>
        <v>100</v>
      </c>
      <c r="T168" s="75">
        <f>'Субвенции '!B165</f>
        <v>411.6</v>
      </c>
      <c r="U168" s="75">
        <f>'Субвенции '!C165</f>
        <v>414.3</v>
      </c>
      <c r="V168" s="75">
        <f>'Субвенции '!D165</f>
        <v>414.3</v>
      </c>
      <c r="W168" s="75">
        <f>'Субвенции '!E165</f>
        <v>0</v>
      </c>
      <c r="X168" s="75">
        <f>'Субвенции '!F165</f>
        <v>414.3</v>
      </c>
      <c r="Y168" s="75">
        <f t="shared" si="56"/>
        <v>100</v>
      </c>
      <c r="Z168" s="75"/>
      <c r="AA168" s="75"/>
      <c r="AB168" s="75"/>
      <c r="AC168" s="75"/>
      <c r="AD168" s="75"/>
      <c r="AE168" s="75"/>
      <c r="AF168" s="39"/>
      <c r="AG168" s="36"/>
    </row>
    <row r="169" spans="1:33" x14ac:dyDescent="0.25">
      <c r="A169" s="16" t="s">
        <v>366</v>
      </c>
      <c r="B169" s="184">
        <f t="shared" si="39"/>
        <v>2633.6</v>
      </c>
      <c r="C169" s="184">
        <f t="shared" si="40"/>
        <v>2634.7</v>
      </c>
      <c r="D169" s="184">
        <f t="shared" si="41"/>
        <v>2634.7</v>
      </c>
      <c r="E169" s="184">
        <f t="shared" si="42"/>
        <v>0</v>
      </c>
      <c r="F169" s="184">
        <f t="shared" si="43"/>
        <v>2634.7</v>
      </c>
      <c r="G169" s="184">
        <f t="shared" si="50"/>
        <v>100</v>
      </c>
      <c r="H169" s="75"/>
      <c r="I169" s="75"/>
      <c r="J169" s="75"/>
      <c r="K169" s="75"/>
      <c r="L169" s="75"/>
      <c r="M169" s="76"/>
      <c r="N169" s="224">
        <f>Субсидии!B164</f>
        <v>2469</v>
      </c>
      <c r="O169" s="224">
        <f>Субсидии!C164</f>
        <v>2469</v>
      </c>
      <c r="P169" s="224">
        <f>Субсидии!D164</f>
        <v>2469</v>
      </c>
      <c r="Q169" s="224">
        <f>Субсидии!E164</f>
        <v>0</v>
      </c>
      <c r="R169" s="224">
        <f>Субсидии!F164</f>
        <v>2469</v>
      </c>
      <c r="S169" s="75">
        <f t="shared" si="51"/>
        <v>100</v>
      </c>
      <c r="T169" s="75">
        <f>'Субвенции '!B166</f>
        <v>164.6</v>
      </c>
      <c r="U169" s="75">
        <f>'Субвенции '!C166</f>
        <v>165.7</v>
      </c>
      <c r="V169" s="75">
        <f>'Субвенции '!D166</f>
        <v>165.7</v>
      </c>
      <c r="W169" s="75">
        <f>'Субвенции '!E166</f>
        <v>0</v>
      </c>
      <c r="X169" s="75">
        <f>'Субвенции '!F166</f>
        <v>165.7</v>
      </c>
      <c r="Y169" s="75">
        <f t="shared" si="56"/>
        <v>100</v>
      </c>
      <c r="Z169" s="75"/>
      <c r="AA169" s="75">
        <f>Иные!C96</f>
        <v>0</v>
      </c>
      <c r="AB169" s="75"/>
      <c r="AC169" s="75">
        <f>Иные!E96</f>
        <v>0</v>
      </c>
      <c r="AD169" s="75">
        <f>Иные!F96</f>
        <v>0</v>
      </c>
      <c r="AE169" s="75"/>
      <c r="AF169" s="39"/>
      <c r="AG169" s="36"/>
    </row>
    <row r="170" spans="1:33" x14ac:dyDescent="0.25">
      <c r="A170" s="16" t="s">
        <v>367</v>
      </c>
      <c r="B170" s="184">
        <f t="shared" si="39"/>
        <v>3191.6</v>
      </c>
      <c r="C170" s="184">
        <f t="shared" si="40"/>
        <v>4718.8293000000003</v>
      </c>
      <c r="D170" s="184">
        <f t="shared" si="41"/>
        <v>4718.8293000000003</v>
      </c>
      <c r="E170" s="184">
        <f t="shared" si="42"/>
        <v>0</v>
      </c>
      <c r="F170" s="184">
        <f t="shared" si="43"/>
        <v>4718.8293000000003</v>
      </c>
      <c r="G170" s="184">
        <f t="shared" si="50"/>
        <v>100</v>
      </c>
      <c r="H170" s="75"/>
      <c r="I170" s="75"/>
      <c r="J170" s="75"/>
      <c r="K170" s="75"/>
      <c r="L170" s="75"/>
      <c r="M170" s="76"/>
      <c r="N170" s="224">
        <f>Субсидии!B165</f>
        <v>3027</v>
      </c>
      <c r="O170" s="224">
        <f>Субсидии!C165</f>
        <v>4553.1293000000005</v>
      </c>
      <c r="P170" s="224">
        <f>Субсидии!D165</f>
        <v>4553.1293000000005</v>
      </c>
      <c r="Q170" s="224">
        <f>Субсидии!E165</f>
        <v>0</v>
      </c>
      <c r="R170" s="224">
        <f>Субсидии!F165</f>
        <v>4553.1293000000005</v>
      </c>
      <c r="S170" s="75">
        <f t="shared" si="51"/>
        <v>100</v>
      </c>
      <c r="T170" s="75">
        <f>'Субвенции '!B167</f>
        <v>164.6</v>
      </c>
      <c r="U170" s="75">
        <f>'Субвенции '!C167</f>
        <v>165.7</v>
      </c>
      <c r="V170" s="75">
        <f>'Субвенции '!D167</f>
        <v>165.7</v>
      </c>
      <c r="W170" s="75">
        <f>'Субвенции '!E167</f>
        <v>0</v>
      </c>
      <c r="X170" s="75">
        <f>'Субвенции '!F167</f>
        <v>165.7</v>
      </c>
      <c r="Y170" s="75">
        <f t="shared" si="56"/>
        <v>100</v>
      </c>
      <c r="Z170" s="75"/>
      <c r="AA170" s="75"/>
      <c r="AB170" s="75"/>
      <c r="AC170" s="75"/>
      <c r="AD170" s="75"/>
      <c r="AE170" s="75"/>
      <c r="AF170" s="39"/>
      <c r="AG170" s="36"/>
    </row>
    <row r="171" spans="1:33" x14ac:dyDescent="0.25">
      <c r="A171" s="16" t="s">
        <v>368</v>
      </c>
      <c r="B171" s="184">
        <f t="shared" si="39"/>
        <v>4166.6000000000004</v>
      </c>
      <c r="C171" s="184">
        <f t="shared" si="40"/>
        <v>4167.7</v>
      </c>
      <c r="D171" s="184">
        <f t="shared" si="41"/>
        <v>4167.7</v>
      </c>
      <c r="E171" s="184">
        <f t="shared" si="42"/>
        <v>0</v>
      </c>
      <c r="F171" s="184">
        <f t="shared" si="43"/>
        <v>4167.7</v>
      </c>
      <c r="G171" s="184">
        <f t="shared" si="50"/>
        <v>100</v>
      </c>
      <c r="H171" s="75"/>
      <c r="I171" s="75"/>
      <c r="J171" s="75"/>
      <c r="K171" s="75"/>
      <c r="L171" s="75"/>
      <c r="M171" s="76"/>
      <c r="N171" s="224">
        <f>Субсидии!B166</f>
        <v>4002</v>
      </c>
      <c r="O171" s="224">
        <f>Субсидии!C166</f>
        <v>4002</v>
      </c>
      <c r="P171" s="224">
        <f>Субсидии!D166</f>
        <v>4002</v>
      </c>
      <c r="Q171" s="224">
        <f>Субсидии!E166</f>
        <v>0</v>
      </c>
      <c r="R171" s="224">
        <f>Субсидии!F166</f>
        <v>4002</v>
      </c>
      <c r="S171" s="75">
        <f t="shared" si="51"/>
        <v>100</v>
      </c>
      <c r="T171" s="75">
        <f>'Субвенции '!B168</f>
        <v>164.6</v>
      </c>
      <c r="U171" s="75">
        <f>'Субвенции '!C168</f>
        <v>165.7</v>
      </c>
      <c r="V171" s="75">
        <f>'Субвенции '!D168</f>
        <v>165.7</v>
      </c>
      <c r="W171" s="75">
        <f>'Субвенции '!E168</f>
        <v>0</v>
      </c>
      <c r="X171" s="75">
        <f>'Субвенции '!F168</f>
        <v>165.7</v>
      </c>
      <c r="Y171" s="75">
        <f t="shared" si="56"/>
        <v>100</v>
      </c>
      <c r="Z171" s="75"/>
      <c r="AA171" s="75"/>
      <c r="AB171" s="75"/>
      <c r="AC171" s="75"/>
      <c r="AD171" s="75"/>
      <c r="AE171" s="75"/>
      <c r="AF171" s="39"/>
      <c r="AG171" s="36"/>
    </row>
    <row r="172" spans="1:33" x14ac:dyDescent="0.25">
      <c r="A172" s="16" t="s">
        <v>369</v>
      </c>
      <c r="B172" s="184">
        <f t="shared" si="39"/>
        <v>2798.6</v>
      </c>
      <c r="C172" s="184">
        <f t="shared" si="40"/>
        <v>4299.7</v>
      </c>
      <c r="D172" s="184">
        <f t="shared" si="41"/>
        <v>4299.7</v>
      </c>
      <c r="E172" s="184">
        <f t="shared" si="42"/>
        <v>0</v>
      </c>
      <c r="F172" s="184">
        <f t="shared" si="43"/>
        <v>4299.7</v>
      </c>
      <c r="G172" s="184">
        <f t="shared" si="50"/>
        <v>100</v>
      </c>
      <c r="H172" s="75"/>
      <c r="I172" s="75"/>
      <c r="J172" s="75"/>
      <c r="K172" s="75"/>
      <c r="L172" s="75"/>
      <c r="M172" s="76"/>
      <c r="N172" s="224">
        <f>Субсидии!B167</f>
        <v>2634</v>
      </c>
      <c r="O172" s="224">
        <f>Субсидии!C167</f>
        <v>4134</v>
      </c>
      <c r="P172" s="224">
        <f>Субсидии!D167</f>
        <v>4134</v>
      </c>
      <c r="Q172" s="224">
        <f>Субсидии!E167</f>
        <v>0</v>
      </c>
      <c r="R172" s="224">
        <f>Субсидии!F167</f>
        <v>4134</v>
      </c>
      <c r="S172" s="75">
        <f t="shared" si="51"/>
        <v>100</v>
      </c>
      <c r="T172" s="75">
        <f>'Субвенции '!B169</f>
        <v>164.6</v>
      </c>
      <c r="U172" s="75">
        <f>'Субвенции '!C169</f>
        <v>165.7</v>
      </c>
      <c r="V172" s="75">
        <f>'Субвенции '!D169</f>
        <v>165.7</v>
      </c>
      <c r="W172" s="75">
        <f>'Субвенции '!E169</f>
        <v>0</v>
      </c>
      <c r="X172" s="75">
        <f>'Субвенции '!F169</f>
        <v>165.7</v>
      </c>
      <c r="Y172" s="75">
        <f t="shared" si="56"/>
        <v>100</v>
      </c>
      <c r="Z172" s="75"/>
      <c r="AA172" s="75"/>
      <c r="AB172" s="75"/>
      <c r="AC172" s="75"/>
      <c r="AD172" s="75"/>
      <c r="AE172" s="75"/>
      <c r="AF172" s="39"/>
      <c r="AG172" s="36"/>
    </row>
    <row r="173" spans="1:33" x14ac:dyDescent="0.25">
      <c r="A173" s="16" t="s">
        <v>370</v>
      </c>
      <c r="B173" s="184">
        <f t="shared" si="39"/>
        <v>3635.6</v>
      </c>
      <c r="C173" s="184">
        <f t="shared" si="40"/>
        <v>3636.7</v>
      </c>
      <c r="D173" s="184">
        <f t="shared" si="41"/>
        <v>3636.7</v>
      </c>
      <c r="E173" s="184">
        <f t="shared" si="42"/>
        <v>0</v>
      </c>
      <c r="F173" s="184">
        <f t="shared" si="43"/>
        <v>3636.7</v>
      </c>
      <c r="G173" s="184">
        <f t="shared" si="50"/>
        <v>100</v>
      </c>
      <c r="H173" s="75"/>
      <c r="I173" s="75"/>
      <c r="J173" s="75"/>
      <c r="K173" s="75"/>
      <c r="L173" s="75"/>
      <c r="M173" s="76"/>
      <c r="N173" s="224">
        <f>Субсидии!B168</f>
        <v>3471</v>
      </c>
      <c r="O173" s="224">
        <f>Субсидии!C168</f>
        <v>3471</v>
      </c>
      <c r="P173" s="224">
        <f>Субсидии!D168</f>
        <v>3471</v>
      </c>
      <c r="Q173" s="224">
        <f>Субсидии!E168</f>
        <v>0</v>
      </c>
      <c r="R173" s="224">
        <f>Субсидии!F168</f>
        <v>3471</v>
      </c>
      <c r="S173" s="75">
        <f t="shared" si="51"/>
        <v>100</v>
      </c>
      <c r="T173" s="75">
        <f>'Субвенции '!B170</f>
        <v>164.6</v>
      </c>
      <c r="U173" s="75">
        <f>'Субвенции '!C170</f>
        <v>165.7</v>
      </c>
      <c r="V173" s="75">
        <f>'Субвенции '!D170</f>
        <v>165.7</v>
      </c>
      <c r="W173" s="75">
        <f>'Субвенции '!E170</f>
        <v>0</v>
      </c>
      <c r="X173" s="75">
        <f>'Субвенции '!F170</f>
        <v>165.7</v>
      </c>
      <c r="Y173" s="75">
        <f t="shared" si="56"/>
        <v>100</v>
      </c>
      <c r="Z173" s="75"/>
      <c r="AA173" s="75"/>
      <c r="AB173" s="75"/>
      <c r="AC173" s="75"/>
      <c r="AD173" s="75"/>
      <c r="AE173" s="75"/>
      <c r="AF173" s="39"/>
      <c r="AG173" s="36"/>
    </row>
    <row r="174" spans="1:33" x14ac:dyDescent="0.25">
      <c r="A174" s="16" t="s">
        <v>371</v>
      </c>
      <c r="B174" s="184">
        <f t="shared" si="39"/>
        <v>6576.6</v>
      </c>
      <c r="C174" s="184">
        <f t="shared" si="40"/>
        <v>7884.5349999999999</v>
      </c>
      <c r="D174" s="184">
        <f t="shared" si="41"/>
        <v>7884.5349999999999</v>
      </c>
      <c r="E174" s="184">
        <f t="shared" si="42"/>
        <v>0</v>
      </c>
      <c r="F174" s="184">
        <f t="shared" si="43"/>
        <v>7884.5349999999999</v>
      </c>
      <c r="G174" s="184">
        <f t="shared" si="50"/>
        <v>100</v>
      </c>
      <c r="H174" s="75"/>
      <c r="I174" s="75"/>
      <c r="J174" s="75"/>
      <c r="K174" s="75"/>
      <c r="L174" s="75"/>
      <c r="M174" s="76"/>
      <c r="N174" s="224">
        <f>Субсидии!B169</f>
        <v>6165</v>
      </c>
      <c r="O174" s="224">
        <f>Субсидии!C169</f>
        <v>7470.2349999999997</v>
      </c>
      <c r="P174" s="224">
        <f>Субсидии!D169</f>
        <v>7470.2349999999997</v>
      </c>
      <c r="Q174" s="224">
        <f>Субсидии!E169</f>
        <v>0</v>
      </c>
      <c r="R174" s="224">
        <f>Субсидии!F169</f>
        <v>7470.2349999999997</v>
      </c>
      <c r="S174" s="75">
        <f t="shared" si="51"/>
        <v>100</v>
      </c>
      <c r="T174" s="75">
        <f>'Субвенции '!B171</f>
        <v>411.6</v>
      </c>
      <c r="U174" s="75">
        <f>'Субвенции '!C171</f>
        <v>414.3</v>
      </c>
      <c r="V174" s="75">
        <f>'Субвенции '!D171</f>
        <v>414.3</v>
      </c>
      <c r="W174" s="75">
        <f>'Субвенции '!E171</f>
        <v>0</v>
      </c>
      <c r="X174" s="75">
        <f>'Субвенции '!F171</f>
        <v>414.3</v>
      </c>
      <c r="Y174" s="75">
        <f t="shared" si="56"/>
        <v>100</v>
      </c>
      <c r="Z174" s="75"/>
      <c r="AA174" s="75"/>
      <c r="AB174" s="75"/>
      <c r="AC174" s="75"/>
      <c r="AD174" s="75"/>
      <c r="AE174" s="75"/>
      <c r="AF174" s="39"/>
      <c r="AG174" s="36"/>
    </row>
    <row r="175" spans="1:33" x14ac:dyDescent="0.25">
      <c r="A175" s="16" t="s">
        <v>488</v>
      </c>
      <c r="B175" s="184">
        <f t="shared" si="39"/>
        <v>2930.6</v>
      </c>
      <c r="C175" s="184">
        <f t="shared" si="40"/>
        <v>3308.7</v>
      </c>
      <c r="D175" s="184">
        <f t="shared" si="41"/>
        <v>3308.7</v>
      </c>
      <c r="E175" s="184">
        <f t="shared" si="42"/>
        <v>0</v>
      </c>
      <c r="F175" s="184">
        <f t="shared" si="43"/>
        <v>3308.7</v>
      </c>
      <c r="G175" s="184">
        <f t="shared" si="50"/>
        <v>100</v>
      </c>
      <c r="H175" s="75"/>
      <c r="I175" s="75"/>
      <c r="J175" s="75"/>
      <c r="K175" s="75"/>
      <c r="L175" s="75"/>
      <c r="M175" s="76"/>
      <c r="N175" s="224">
        <f>Субсидии!B170</f>
        <v>2766</v>
      </c>
      <c r="O175" s="224">
        <f>Субсидии!C170</f>
        <v>3143</v>
      </c>
      <c r="P175" s="224">
        <f>Субсидии!D170</f>
        <v>3143</v>
      </c>
      <c r="Q175" s="224">
        <f>Субсидии!E170</f>
        <v>0</v>
      </c>
      <c r="R175" s="224">
        <f>Субсидии!F170</f>
        <v>3143</v>
      </c>
      <c r="S175" s="75">
        <f t="shared" si="51"/>
        <v>100</v>
      </c>
      <c r="T175" s="75">
        <f>'Субвенции '!B172</f>
        <v>164.6</v>
      </c>
      <c r="U175" s="75">
        <f>'Субвенции '!C172</f>
        <v>165.7</v>
      </c>
      <c r="V175" s="75">
        <f>'Субвенции '!D172</f>
        <v>165.7</v>
      </c>
      <c r="W175" s="75">
        <f>'Субвенции '!E172</f>
        <v>0</v>
      </c>
      <c r="X175" s="75">
        <f>'Субвенции '!F172</f>
        <v>165.7</v>
      </c>
      <c r="Y175" s="75">
        <f t="shared" si="56"/>
        <v>100</v>
      </c>
      <c r="Z175" s="75">
        <f>Иные!B97</f>
        <v>0</v>
      </c>
      <c r="AA175" s="75">
        <f>Иные!C97</f>
        <v>0</v>
      </c>
      <c r="AB175" s="75">
        <f>Иные!D97</f>
        <v>0</v>
      </c>
      <c r="AC175" s="75">
        <f>Иные!E97</f>
        <v>0</v>
      </c>
      <c r="AD175" s="75">
        <f>Иные!F97</f>
        <v>0</v>
      </c>
      <c r="AE175" s="75"/>
      <c r="AF175" s="39"/>
      <c r="AG175" s="36"/>
    </row>
    <row r="176" spans="1:33" x14ac:dyDescent="0.25">
      <c r="A176" s="16" t="s">
        <v>372</v>
      </c>
      <c r="B176" s="184">
        <f t="shared" si="39"/>
        <v>2309.6</v>
      </c>
      <c r="C176" s="184">
        <f t="shared" si="40"/>
        <v>2310.6999999999998</v>
      </c>
      <c r="D176" s="184">
        <f t="shared" si="41"/>
        <v>2310.6999999999998</v>
      </c>
      <c r="E176" s="184">
        <f t="shared" si="42"/>
        <v>0</v>
      </c>
      <c r="F176" s="184">
        <f t="shared" si="43"/>
        <v>2310.6999999999998</v>
      </c>
      <c r="G176" s="184">
        <f t="shared" si="50"/>
        <v>100</v>
      </c>
      <c r="H176" s="75"/>
      <c r="I176" s="75"/>
      <c r="J176" s="75"/>
      <c r="K176" s="75"/>
      <c r="L176" s="75"/>
      <c r="M176" s="76"/>
      <c r="N176" s="224">
        <f>Субсидии!B171</f>
        <v>2145</v>
      </c>
      <c r="O176" s="224">
        <f>Субсидии!C171</f>
        <v>2145</v>
      </c>
      <c r="P176" s="224">
        <f>Субсидии!D171</f>
        <v>2145</v>
      </c>
      <c r="Q176" s="224">
        <f>Субсидии!E171</f>
        <v>0</v>
      </c>
      <c r="R176" s="224">
        <f>Субсидии!F171</f>
        <v>2145</v>
      </c>
      <c r="S176" s="75">
        <f t="shared" si="51"/>
        <v>100</v>
      </c>
      <c r="T176" s="75">
        <f>'Субвенции '!B173</f>
        <v>164.6</v>
      </c>
      <c r="U176" s="75">
        <f>'Субвенции '!C173</f>
        <v>165.7</v>
      </c>
      <c r="V176" s="75">
        <f>'Субвенции '!D173</f>
        <v>165.7</v>
      </c>
      <c r="W176" s="75">
        <f>'Субвенции '!E173</f>
        <v>0</v>
      </c>
      <c r="X176" s="75">
        <f>'Субвенции '!F173</f>
        <v>165.7</v>
      </c>
      <c r="Y176" s="75">
        <f t="shared" si="56"/>
        <v>100</v>
      </c>
      <c r="Z176" s="75"/>
      <c r="AA176" s="75">
        <f>Иные!C98</f>
        <v>0</v>
      </c>
      <c r="AB176" s="75">
        <f>Иные!D98</f>
        <v>0</v>
      </c>
      <c r="AC176" s="75">
        <f>Иные!E98</f>
        <v>0</v>
      </c>
      <c r="AD176" s="75">
        <f>Иные!F98</f>
        <v>0</v>
      </c>
      <c r="AE176" s="75"/>
      <c r="AF176" s="39"/>
      <c r="AG176" s="36"/>
    </row>
    <row r="177" spans="1:33" s="5" customFormat="1" ht="31.5" x14ac:dyDescent="0.25">
      <c r="A177" s="7" t="s">
        <v>182</v>
      </c>
      <c r="B177" s="72">
        <f t="shared" si="39"/>
        <v>951524.01101999974</v>
      </c>
      <c r="C177" s="72">
        <f t="shared" si="40"/>
        <v>1077764.10243</v>
      </c>
      <c r="D177" s="72">
        <f t="shared" si="41"/>
        <v>1077704.10243</v>
      </c>
      <c r="E177" s="72">
        <f t="shared" si="42"/>
        <v>60</v>
      </c>
      <c r="F177" s="72">
        <f t="shared" si="43"/>
        <v>1073028.08907</v>
      </c>
      <c r="G177" s="72">
        <f t="shared" si="50"/>
        <v>99.560570504313333</v>
      </c>
      <c r="H177" s="72">
        <f>SUM(H178:H189)</f>
        <v>210494.9</v>
      </c>
      <c r="I177" s="72">
        <f>SUM(I178:I189)</f>
        <v>264443.09999999998</v>
      </c>
      <c r="J177" s="72">
        <f>SUM(J178:J189)</f>
        <v>264443.09999999998</v>
      </c>
      <c r="K177" s="72">
        <f>SUM(K178:K189)</f>
        <v>0</v>
      </c>
      <c r="L177" s="72">
        <f>SUM(L178:L189)</f>
        <v>264443.09999999998</v>
      </c>
      <c r="M177" s="73">
        <f>L177/I177*100</f>
        <v>100</v>
      </c>
      <c r="N177" s="72">
        <f>SUM(N178:N189)</f>
        <v>165432.24842000002</v>
      </c>
      <c r="O177" s="72">
        <f>SUM(O178:O189)</f>
        <v>222985.24703000003</v>
      </c>
      <c r="P177" s="72">
        <f>SUM(P178:P189)</f>
        <v>222985.24703000003</v>
      </c>
      <c r="Q177" s="72">
        <f>SUM(Q178:Q189)</f>
        <v>0</v>
      </c>
      <c r="R177" s="72">
        <f>SUM(R178:R189)</f>
        <v>219091.64069</v>
      </c>
      <c r="S177" s="72">
        <f t="shared" si="51"/>
        <v>98.253872670116067</v>
      </c>
      <c r="T177" s="72">
        <f>SUM(T178:T189)</f>
        <v>551546.49999999977</v>
      </c>
      <c r="U177" s="72">
        <f>SUM(U178:U189)</f>
        <v>550819.99624999997</v>
      </c>
      <c r="V177" s="72">
        <f>SUM(V178:V189)</f>
        <v>550819.99624999997</v>
      </c>
      <c r="W177" s="72">
        <f>SUM(W178:W189)</f>
        <v>0</v>
      </c>
      <c r="X177" s="72">
        <f>SUM(X178:X189)</f>
        <v>550659.79536999995</v>
      </c>
      <c r="Y177" s="72">
        <f t="shared" si="56"/>
        <v>99.970915928780599</v>
      </c>
      <c r="Z177" s="72">
        <f>SUM(Z178:Z189)</f>
        <v>24050.3626</v>
      </c>
      <c r="AA177" s="72">
        <f>SUM(AA178:AA189)</f>
        <v>39515.759149999998</v>
      </c>
      <c r="AB177" s="72">
        <f>SUM(AB178:AB189)</f>
        <v>39455.759149999998</v>
      </c>
      <c r="AC177" s="72">
        <f>SUM(AC178:AC189)</f>
        <v>60</v>
      </c>
      <c r="AD177" s="72">
        <f>SUM(AD178:AD189)</f>
        <v>38833.553009999996</v>
      </c>
      <c r="AE177" s="72">
        <f>AD177/AA177*100</f>
        <v>98.273584628830292</v>
      </c>
      <c r="AF177" s="39"/>
      <c r="AG177" s="38"/>
    </row>
    <row r="178" spans="1:33" ht="31.5" x14ac:dyDescent="0.25">
      <c r="A178" s="128" t="s">
        <v>181</v>
      </c>
      <c r="B178" s="75">
        <f t="shared" si="39"/>
        <v>884648.01101999998</v>
      </c>
      <c r="C178" s="75">
        <f t="shared" si="40"/>
        <v>1006831.1347499999</v>
      </c>
      <c r="D178" s="75">
        <f t="shared" si="41"/>
        <v>1006771.1347499999</v>
      </c>
      <c r="E178" s="75">
        <f t="shared" si="42"/>
        <v>60</v>
      </c>
      <c r="F178" s="75">
        <f t="shared" si="43"/>
        <v>1003718.74882</v>
      </c>
      <c r="G178" s="75">
        <f t="shared" si="50"/>
        <v>99.690873094546021</v>
      </c>
      <c r="H178" s="74">
        <f>Дотации!B46</f>
        <v>210494.9</v>
      </c>
      <c r="I178" s="74">
        <f>Дотации!C46</f>
        <v>264443.09999999998</v>
      </c>
      <c r="J178" s="74">
        <f>Дотации!D46</f>
        <v>264443.09999999998</v>
      </c>
      <c r="K178" s="74">
        <f>Дотации!E46</f>
        <v>0</v>
      </c>
      <c r="L178" s="74">
        <f>Дотации!F46</f>
        <v>264443.09999999998</v>
      </c>
      <c r="M178" s="74">
        <f>L178/I178*100</f>
        <v>100</v>
      </c>
      <c r="N178" s="75">
        <f>Субсидии!B173</f>
        <v>106437.24842</v>
      </c>
      <c r="O178" s="75">
        <f>Субсидии!C173</f>
        <v>160509.7599</v>
      </c>
      <c r="P178" s="75">
        <f>Субсидии!D173</f>
        <v>160509.7599</v>
      </c>
      <c r="Q178" s="75">
        <f>Субсидии!E173</f>
        <v>0</v>
      </c>
      <c r="R178" s="75">
        <f>Субсидии!F173</f>
        <v>158102.30043999999</v>
      </c>
      <c r="S178" s="75">
        <f t="shared" si="51"/>
        <v>98.500116465503467</v>
      </c>
      <c r="T178" s="75">
        <f>'Субвенции '!B175</f>
        <v>548665.5</v>
      </c>
      <c r="U178" s="75">
        <f>'Субвенции '!C175</f>
        <v>547919.99624999997</v>
      </c>
      <c r="V178" s="75">
        <f>'Субвенции '!D175</f>
        <v>547919.99624999997</v>
      </c>
      <c r="W178" s="75">
        <f>'Субвенции '!E175</f>
        <v>0</v>
      </c>
      <c r="X178" s="75">
        <f>'Субвенции '!F175</f>
        <v>547759.79536999995</v>
      </c>
      <c r="Y178" s="75">
        <f t="shared" si="56"/>
        <v>99.970761994251632</v>
      </c>
      <c r="Z178" s="75">
        <f>Иные!B100</f>
        <v>19050.3626</v>
      </c>
      <c r="AA178" s="75">
        <f>Иные!C100</f>
        <v>33958.278599999998</v>
      </c>
      <c r="AB178" s="75">
        <f>Иные!D100</f>
        <v>33898.278599999998</v>
      </c>
      <c r="AC178" s="75">
        <f>Иные!E100</f>
        <v>60</v>
      </c>
      <c r="AD178" s="75">
        <f>Иные!F100</f>
        <v>33413.553009999996</v>
      </c>
      <c r="AE178" s="75">
        <f>AD178/AA178*100</f>
        <v>98.39589751760856</v>
      </c>
      <c r="AF178" s="39"/>
      <c r="AG178" s="36"/>
    </row>
    <row r="179" spans="1:33" x14ac:dyDescent="0.25">
      <c r="A179" s="16" t="s">
        <v>179</v>
      </c>
      <c r="B179" s="184">
        <f t="shared" si="39"/>
        <v>20000</v>
      </c>
      <c r="C179" s="184">
        <f t="shared" si="40"/>
        <v>20557.48055</v>
      </c>
      <c r="D179" s="184">
        <f t="shared" si="41"/>
        <v>20557.48055</v>
      </c>
      <c r="E179" s="184">
        <f t="shared" si="42"/>
        <v>0</v>
      </c>
      <c r="F179" s="184">
        <f t="shared" si="43"/>
        <v>20420</v>
      </c>
      <c r="G179" s="184">
        <f t="shared" si="50"/>
        <v>99.331238331148512</v>
      </c>
      <c r="H179" s="75"/>
      <c r="I179" s="75"/>
      <c r="J179" s="75"/>
      <c r="K179" s="75"/>
      <c r="L179" s="75"/>
      <c r="M179" s="76"/>
      <c r="N179" s="224">
        <f>Субсидии!B174</f>
        <v>15000</v>
      </c>
      <c r="O179" s="224">
        <f>Субсидии!C174</f>
        <v>15000</v>
      </c>
      <c r="P179" s="224">
        <f>Субсидии!D174</f>
        <v>15000</v>
      </c>
      <c r="Q179" s="224">
        <f>Субсидии!E174</f>
        <v>0</v>
      </c>
      <c r="R179" s="224">
        <f>Субсидии!F174</f>
        <v>15000</v>
      </c>
      <c r="S179" s="75">
        <f t="shared" si="51"/>
        <v>100</v>
      </c>
      <c r="T179" s="75"/>
      <c r="U179" s="75"/>
      <c r="V179" s="75"/>
      <c r="W179" s="75"/>
      <c r="X179" s="75"/>
      <c r="Y179" s="75"/>
      <c r="Z179" s="75">
        <f>Иные!B101</f>
        <v>5000</v>
      </c>
      <c r="AA179" s="75">
        <f>Иные!C101</f>
        <v>5557.4805500000002</v>
      </c>
      <c r="AB179" s="75">
        <f>Иные!D101</f>
        <v>5557.4805500000002</v>
      </c>
      <c r="AC179" s="75">
        <f>Иные!E101</f>
        <v>0</v>
      </c>
      <c r="AD179" s="75">
        <f>Иные!F101</f>
        <v>5420</v>
      </c>
      <c r="AE179" s="75">
        <f t="shared" ref="AE179" si="57">AD179/AA179*100</f>
        <v>97.526207266708283</v>
      </c>
      <c r="AF179" s="39"/>
      <c r="AG179" s="36"/>
    </row>
    <row r="180" spans="1:33" x14ac:dyDescent="0.25">
      <c r="A180" s="16" t="s">
        <v>374</v>
      </c>
      <c r="B180" s="184">
        <f t="shared" si="39"/>
        <v>3419.6</v>
      </c>
      <c r="C180" s="184">
        <f t="shared" si="40"/>
        <v>3420.7</v>
      </c>
      <c r="D180" s="184">
        <f t="shared" si="41"/>
        <v>3420.7</v>
      </c>
      <c r="E180" s="184">
        <f t="shared" si="42"/>
        <v>0</v>
      </c>
      <c r="F180" s="184">
        <f t="shared" si="43"/>
        <v>3420.7</v>
      </c>
      <c r="G180" s="184">
        <f t="shared" si="50"/>
        <v>100</v>
      </c>
      <c r="H180" s="75"/>
      <c r="I180" s="75"/>
      <c r="J180" s="75"/>
      <c r="K180" s="75"/>
      <c r="L180" s="75"/>
      <c r="M180" s="76"/>
      <c r="N180" s="224">
        <f>Субсидии!B175</f>
        <v>3255</v>
      </c>
      <c r="O180" s="224">
        <f>Субсидии!C175</f>
        <v>3255</v>
      </c>
      <c r="P180" s="224">
        <f>Субсидии!D175</f>
        <v>3255</v>
      </c>
      <c r="Q180" s="224">
        <f>Субсидии!E175</f>
        <v>0</v>
      </c>
      <c r="R180" s="224">
        <f>Субсидии!F175</f>
        <v>3255</v>
      </c>
      <c r="S180" s="75">
        <f t="shared" si="51"/>
        <v>100</v>
      </c>
      <c r="T180" s="75">
        <f>'Субвенции '!B176</f>
        <v>164.6</v>
      </c>
      <c r="U180" s="75">
        <f>'Субвенции '!C176</f>
        <v>165.7</v>
      </c>
      <c r="V180" s="75">
        <f>'Субвенции '!D176</f>
        <v>165.7</v>
      </c>
      <c r="W180" s="75">
        <f>'Субвенции '!E176</f>
        <v>0</v>
      </c>
      <c r="X180" s="75">
        <f>'Субвенции '!F176</f>
        <v>165.7</v>
      </c>
      <c r="Y180" s="75">
        <f t="shared" ref="Y180:Y191" si="58">X180/U180*100</f>
        <v>100</v>
      </c>
      <c r="Z180" s="75"/>
      <c r="AA180" s="75"/>
      <c r="AB180" s="75"/>
      <c r="AC180" s="75"/>
      <c r="AD180" s="75"/>
      <c r="AE180" s="75"/>
      <c r="AF180" s="39"/>
      <c r="AG180" s="36"/>
    </row>
    <row r="181" spans="1:33" x14ac:dyDescent="0.25">
      <c r="A181" s="16" t="s">
        <v>489</v>
      </c>
      <c r="B181" s="184">
        <f t="shared" si="39"/>
        <v>3719.6</v>
      </c>
      <c r="C181" s="184">
        <f t="shared" si="40"/>
        <v>5206.8468800000001</v>
      </c>
      <c r="D181" s="184">
        <f t="shared" si="41"/>
        <v>5206.8468800000001</v>
      </c>
      <c r="E181" s="184">
        <f t="shared" si="42"/>
        <v>0</v>
      </c>
      <c r="F181" s="184">
        <f t="shared" si="43"/>
        <v>3720.7</v>
      </c>
      <c r="G181" s="184">
        <f t="shared" si="50"/>
        <v>71.45783399722329</v>
      </c>
      <c r="H181" s="75"/>
      <c r="I181" s="75"/>
      <c r="J181" s="75"/>
      <c r="K181" s="75"/>
      <c r="L181" s="75"/>
      <c r="M181" s="76"/>
      <c r="N181" s="224">
        <f>Субсидии!B176</f>
        <v>3555</v>
      </c>
      <c r="O181" s="224">
        <f>Субсидии!C176</f>
        <v>5041.1468800000002</v>
      </c>
      <c r="P181" s="224">
        <f>Субсидии!D176</f>
        <v>5041.1468800000002</v>
      </c>
      <c r="Q181" s="224">
        <f>Субсидии!E176</f>
        <v>0</v>
      </c>
      <c r="R181" s="224">
        <f>Субсидии!F176</f>
        <v>3555</v>
      </c>
      <c r="S181" s="75">
        <f t="shared" si="51"/>
        <v>70.519667143679811</v>
      </c>
      <c r="T181" s="75">
        <f>'Субвенции '!B177</f>
        <v>164.6</v>
      </c>
      <c r="U181" s="75">
        <f>'Субвенции '!C177</f>
        <v>165.7</v>
      </c>
      <c r="V181" s="75">
        <f>'Субвенции '!D177</f>
        <v>165.7</v>
      </c>
      <c r="W181" s="75">
        <f>'Субвенции '!E177</f>
        <v>0</v>
      </c>
      <c r="X181" s="75">
        <f>'Субвенции '!F177</f>
        <v>165.7</v>
      </c>
      <c r="Y181" s="75">
        <f t="shared" si="58"/>
        <v>100</v>
      </c>
      <c r="Z181" s="75"/>
      <c r="AA181" s="75"/>
      <c r="AB181" s="75"/>
      <c r="AC181" s="75"/>
      <c r="AD181" s="75"/>
      <c r="AE181" s="75"/>
      <c r="AF181" s="39"/>
      <c r="AG181" s="36"/>
    </row>
    <row r="182" spans="1:33" x14ac:dyDescent="0.25">
      <c r="A182" s="16" t="s">
        <v>375</v>
      </c>
      <c r="B182" s="184">
        <f t="shared" si="39"/>
        <v>6882.6</v>
      </c>
      <c r="C182" s="184">
        <f t="shared" si="40"/>
        <v>6885.3</v>
      </c>
      <c r="D182" s="184">
        <f t="shared" si="41"/>
        <v>6885.3</v>
      </c>
      <c r="E182" s="184">
        <f t="shared" si="42"/>
        <v>0</v>
      </c>
      <c r="F182" s="184">
        <f t="shared" si="43"/>
        <v>6885.3</v>
      </c>
      <c r="G182" s="184">
        <f t="shared" si="50"/>
        <v>100</v>
      </c>
      <c r="H182" s="75"/>
      <c r="I182" s="75"/>
      <c r="J182" s="75"/>
      <c r="K182" s="75"/>
      <c r="L182" s="75"/>
      <c r="M182" s="76"/>
      <c r="N182" s="224">
        <f>Субсидии!B177</f>
        <v>6471</v>
      </c>
      <c r="O182" s="224">
        <f>Субсидии!C177</f>
        <v>6471</v>
      </c>
      <c r="P182" s="224">
        <f>Субсидии!D177</f>
        <v>6471</v>
      </c>
      <c r="Q182" s="224">
        <f>Субсидии!E177</f>
        <v>0</v>
      </c>
      <c r="R182" s="224">
        <f>Субсидии!F177</f>
        <v>6471</v>
      </c>
      <c r="S182" s="75">
        <f t="shared" si="51"/>
        <v>100</v>
      </c>
      <c r="T182" s="75">
        <f>'Субвенции '!B178</f>
        <v>411.6</v>
      </c>
      <c r="U182" s="75">
        <f>'Субвенции '!C178</f>
        <v>414.3</v>
      </c>
      <c r="V182" s="75">
        <f>'Субвенции '!D178</f>
        <v>414.3</v>
      </c>
      <c r="W182" s="75">
        <f>'Субвенции '!E178</f>
        <v>0</v>
      </c>
      <c r="X182" s="75">
        <f>'Субвенции '!F178</f>
        <v>414.3</v>
      </c>
      <c r="Y182" s="75">
        <f t="shared" si="58"/>
        <v>100</v>
      </c>
      <c r="Z182" s="75"/>
      <c r="AA182" s="75"/>
      <c r="AB182" s="75"/>
      <c r="AC182" s="75"/>
      <c r="AD182" s="75"/>
      <c r="AE182" s="75"/>
      <c r="AF182" s="39"/>
      <c r="AG182" s="36"/>
    </row>
    <row r="183" spans="1:33" x14ac:dyDescent="0.25">
      <c r="A183" s="16" t="s">
        <v>180</v>
      </c>
      <c r="B183" s="184">
        <f t="shared" si="39"/>
        <v>411.6</v>
      </c>
      <c r="C183" s="184">
        <f t="shared" si="40"/>
        <v>414.3</v>
      </c>
      <c r="D183" s="184">
        <f t="shared" si="41"/>
        <v>414.3</v>
      </c>
      <c r="E183" s="184">
        <f t="shared" si="42"/>
        <v>0</v>
      </c>
      <c r="F183" s="184">
        <f t="shared" si="43"/>
        <v>414.3</v>
      </c>
      <c r="G183" s="184">
        <f t="shared" si="50"/>
        <v>100</v>
      </c>
      <c r="H183" s="75"/>
      <c r="I183" s="75"/>
      <c r="J183" s="75"/>
      <c r="K183" s="75"/>
      <c r="L183" s="75"/>
      <c r="M183" s="76"/>
      <c r="N183" s="224">
        <f>Субсидии!B178</f>
        <v>0</v>
      </c>
      <c r="O183" s="224">
        <f>Субсидии!C178</f>
        <v>0</v>
      </c>
      <c r="P183" s="224">
        <f>Субсидии!D178</f>
        <v>0</v>
      </c>
      <c r="Q183" s="224">
        <f>Субсидии!E178</f>
        <v>0</v>
      </c>
      <c r="R183" s="224">
        <f>Субсидии!F178</f>
        <v>0</v>
      </c>
      <c r="S183" s="75"/>
      <c r="T183" s="75">
        <f>'Субвенции '!B179</f>
        <v>411.6</v>
      </c>
      <c r="U183" s="75">
        <f>'Субвенции '!C179</f>
        <v>414.3</v>
      </c>
      <c r="V183" s="75">
        <f>'Субвенции '!D179</f>
        <v>414.3</v>
      </c>
      <c r="W183" s="75">
        <f>'Субвенции '!E179</f>
        <v>0</v>
      </c>
      <c r="X183" s="75">
        <f>'Субвенции '!F179</f>
        <v>414.3</v>
      </c>
      <c r="Y183" s="75">
        <f t="shared" si="58"/>
        <v>100</v>
      </c>
      <c r="Z183" s="75">
        <f>Иные!B102</f>
        <v>0</v>
      </c>
      <c r="AA183" s="75">
        <f>Иные!C102</f>
        <v>0</v>
      </c>
      <c r="AB183" s="75">
        <f>Иные!D102</f>
        <v>0</v>
      </c>
      <c r="AC183" s="75">
        <f>Иные!E102</f>
        <v>0</v>
      </c>
      <c r="AD183" s="75">
        <f>Иные!F102</f>
        <v>0</v>
      </c>
      <c r="AE183" s="75"/>
      <c r="AF183" s="39"/>
      <c r="AG183" s="36"/>
    </row>
    <row r="184" spans="1:33" x14ac:dyDescent="0.25">
      <c r="A184" s="16" t="s">
        <v>376</v>
      </c>
      <c r="B184" s="184">
        <f t="shared" si="39"/>
        <v>6561.6</v>
      </c>
      <c r="C184" s="184">
        <f t="shared" si="40"/>
        <v>8008.6402500000004</v>
      </c>
      <c r="D184" s="184">
        <f t="shared" si="41"/>
        <v>8008.6402500000004</v>
      </c>
      <c r="E184" s="184">
        <f t="shared" si="42"/>
        <v>0</v>
      </c>
      <c r="F184" s="184">
        <f t="shared" si="43"/>
        <v>8008.6402500000004</v>
      </c>
      <c r="G184" s="184">
        <f t="shared" si="50"/>
        <v>100</v>
      </c>
      <c r="H184" s="75"/>
      <c r="I184" s="75"/>
      <c r="J184" s="75"/>
      <c r="K184" s="75"/>
      <c r="L184" s="75"/>
      <c r="M184" s="76"/>
      <c r="N184" s="224">
        <f>Субсидии!B179</f>
        <v>6150</v>
      </c>
      <c r="O184" s="224">
        <f>Субсидии!C179</f>
        <v>7594.3402500000002</v>
      </c>
      <c r="P184" s="224">
        <f>Субсидии!D179</f>
        <v>7594.3402500000002</v>
      </c>
      <c r="Q184" s="224">
        <f>Субсидии!E179</f>
        <v>0</v>
      </c>
      <c r="R184" s="224">
        <f>Субсидии!F179</f>
        <v>7594.3402500000002</v>
      </c>
      <c r="S184" s="75">
        <f t="shared" si="51"/>
        <v>100</v>
      </c>
      <c r="T184" s="75">
        <f>'Субвенции '!B180</f>
        <v>411.6</v>
      </c>
      <c r="U184" s="75">
        <f>'Субвенции '!C180</f>
        <v>414.3</v>
      </c>
      <c r="V184" s="75">
        <f>'Субвенции '!D180</f>
        <v>414.3</v>
      </c>
      <c r="W184" s="75">
        <f>'Субвенции '!E180</f>
        <v>0</v>
      </c>
      <c r="X184" s="75">
        <f>'Субвенции '!F180</f>
        <v>414.3</v>
      </c>
      <c r="Y184" s="75">
        <f t="shared" si="58"/>
        <v>100</v>
      </c>
      <c r="Z184" s="75"/>
      <c r="AA184" s="75"/>
      <c r="AB184" s="75"/>
      <c r="AC184" s="75"/>
      <c r="AD184" s="75"/>
      <c r="AE184" s="75"/>
      <c r="AF184" s="39"/>
      <c r="AG184" s="36"/>
    </row>
    <row r="185" spans="1:33" x14ac:dyDescent="0.25">
      <c r="A185" s="16" t="s">
        <v>377</v>
      </c>
      <c r="B185" s="184">
        <f t="shared" si="39"/>
        <v>12108.6</v>
      </c>
      <c r="C185" s="184">
        <f t="shared" si="40"/>
        <v>12111.3</v>
      </c>
      <c r="D185" s="184">
        <f t="shared" si="41"/>
        <v>12111.3</v>
      </c>
      <c r="E185" s="184">
        <f t="shared" si="42"/>
        <v>0</v>
      </c>
      <c r="F185" s="184">
        <f t="shared" si="43"/>
        <v>12111.3</v>
      </c>
      <c r="G185" s="184">
        <f t="shared" ref="G185:G216" si="59">F185/C185*100</f>
        <v>100</v>
      </c>
      <c r="H185" s="75"/>
      <c r="I185" s="75"/>
      <c r="J185" s="75"/>
      <c r="K185" s="75"/>
      <c r="L185" s="75"/>
      <c r="M185" s="76"/>
      <c r="N185" s="224">
        <f>Субсидии!B180</f>
        <v>11697</v>
      </c>
      <c r="O185" s="224">
        <f>Субсидии!C180</f>
        <v>11697</v>
      </c>
      <c r="P185" s="224">
        <f>Субсидии!D180</f>
        <v>11697</v>
      </c>
      <c r="Q185" s="224">
        <f>Субсидии!E180</f>
        <v>0</v>
      </c>
      <c r="R185" s="224">
        <f>Субсидии!F180</f>
        <v>11697</v>
      </c>
      <c r="S185" s="75">
        <f t="shared" ref="S185:S231" si="60">R185/O185*100</f>
        <v>100</v>
      </c>
      <c r="T185" s="75">
        <f>'Субвенции '!B181</f>
        <v>411.6</v>
      </c>
      <c r="U185" s="75">
        <f>'Субвенции '!C181</f>
        <v>414.3</v>
      </c>
      <c r="V185" s="75">
        <f>'Субвенции '!D181</f>
        <v>414.3</v>
      </c>
      <c r="W185" s="75">
        <f>'Субвенции '!E181</f>
        <v>0</v>
      </c>
      <c r="X185" s="75">
        <f>'Субвенции '!F181</f>
        <v>414.3</v>
      </c>
      <c r="Y185" s="75">
        <f t="shared" si="58"/>
        <v>100</v>
      </c>
      <c r="Z185" s="75"/>
      <c r="AA185" s="75"/>
      <c r="AB185" s="75"/>
      <c r="AC185" s="75"/>
      <c r="AD185" s="75"/>
      <c r="AE185" s="75"/>
      <c r="AF185" s="39"/>
      <c r="AG185" s="36"/>
    </row>
    <row r="186" spans="1:33" x14ac:dyDescent="0.25">
      <c r="A186" s="16" t="s">
        <v>490</v>
      </c>
      <c r="B186" s="184">
        <f t="shared" si="39"/>
        <v>1676.6</v>
      </c>
      <c r="C186" s="184">
        <f t="shared" si="40"/>
        <v>1677.7</v>
      </c>
      <c r="D186" s="184">
        <f t="shared" si="41"/>
        <v>1677.7</v>
      </c>
      <c r="E186" s="184">
        <f t="shared" si="42"/>
        <v>0</v>
      </c>
      <c r="F186" s="184">
        <f t="shared" si="43"/>
        <v>1677.7</v>
      </c>
      <c r="G186" s="184">
        <f t="shared" si="59"/>
        <v>100</v>
      </c>
      <c r="H186" s="75"/>
      <c r="I186" s="75"/>
      <c r="J186" s="75"/>
      <c r="K186" s="75"/>
      <c r="L186" s="75"/>
      <c r="M186" s="76"/>
      <c r="N186" s="224">
        <f>Субсидии!B181</f>
        <v>1512</v>
      </c>
      <c r="O186" s="224">
        <f>Субсидии!C181</f>
        <v>1512</v>
      </c>
      <c r="P186" s="224">
        <f>Субсидии!D181</f>
        <v>1512</v>
      </c>
      <c r="Q186" s="224">
        <f>Субсидии!E181</f>
        <v>0</v>
      </c>
      <c r="R186" s="224">
        <f>Субсидии!F181</f>
        <v>1512</v>
      </c>
      <c r="S186" s="75">
        <f t="shared" si="60"/>
        <v>100</v>
      </c>
      <c r="T186" s="75">
        <f>'Субвенции '!B182</f>
        <v>164.6</v>
      </c>
      <c r="U186" s="75">
        <f>'Субвенции '!C182</f>
        <v>165.7</v>
      </c>
      <c r="V186" s="75">
        <f>'Субвенции '!D182</f>
        <v>165.7</v>
      </c>
      <c r="W186" s="75">
        <f>'Субвенции '!E182</f>
        <v>0</v>
      </c>
      <c r="X186" s="75">
        <f>'Субвенции '!F182</f>
        <v>165.7</v>
      </c>
      <c r="Y186" s="75">
        <f t="shared" si="58"/>
        <v>100</v>
      </c>
      <c r="Z186" s="75"/>
      <c r="AA186" s="75"/>
      <c r="AB186" s="75"/>
      <c r="AC186" s="75"/>
      <c r="AD186" s="75"/>
      <c r="AE186" s="75"/>
      <c r="AF186" s="39"/>
      <c r="AG186" s="36"/>
    </row>
    <row r="187" spans="1:33" x14ac:dyDescent="0.25">
      <c r="A187" s="16" t="s">
        <v>379</v>
      </c>
      <c r="B187" s="184">
        <f t="shared" si="39"/>
        <v>2756.6</v>
      </c>
      <c r="C187" s="184">
        <f t="shared" si="40"/>
        <v>2757.7</v>
      </c>
      <c r="D187" s="184">
        <f t="shared" si="41"/>
        <v>2757.7</v>
      </c>
      <c r="E187" s="184">
        <f t="shared" si="42"/>
        <v>0</v>
      </c>
      <c r="F187" s="184">
        <f t="shared" si="43"/>
        <v>2757.7</v>
      </c>
      <c r="G187" s="184">
        <f t="shared" si="59"/>
        <v>100</v>
      </c>
      <c r="H187" s="75"/>
      <c r="I187" s="75"/>
      <c r="J187" s="75"/>
      <c r="K187" s="75"/>
      <c r="L187" s="75"/>
      <c r="M187" s="76"/>
      <c r="N187" s="224">
        <f>Субсидии!B183</f>
        <v>2592</v>
      </c>
      <c r="O187" s="224">
        <f>Субсидии!C183</f>
        <v>2592</v>
      </c>
      <c r="P187" s="224">
        <f>Субсидии!D183</f>
        <v>2592</v>
      </c>
      <c r="Q187" s="224">
        <f>Субсидии!E183</f>
        <v>0</v>
      </c>
      <c r="R187" s="224">
        <f>Субсидии!F183</f>
        <v>2592</v>
      </c>
      <c r="S187" s="75">
        <f t="shared" si="60"/>
        <v>100</v>
      </c>
      <c r="T187" s="75">
        <f>'Субвенции '!B183</f>
        <v>164.6</v>
      </c>
      <c r="U187" s="75">
        <f>'Субвенции '!C183</f>
        <v>165.7</v>
      </c>
      <c r="V187" s="75">
        <f>'Субвенции '!D183</f>
        <v>165.7</v>
      </c>
      <c r="W187" s="75">
        <f>'Субвенции '!E183</f>
        <v>0</v>
      </c>
      <c r="X187" s="75">
        <f>'Субвенции '!F183</f>
        <v>165.7</v>
      </c>
      <c r="Y187" s="75">
        <f t="shared" si="58"/>
        <v>100</v>
      </c>
      <c r="Z187" s="75"/>
      <c r="AA187" s="75"/>
      <c r="AB187" s="75"/>
      <c r="AC187" s="75"/>
      <c r="AD187" s="75"/>
      <c r="AE187" s="75"/>
      <c r="AF187" s="39"/>
      <c r="AG187" s="36"/>
    </row>
    <row r="188" spans="1:33" x14ac:dyDescent="0.25">
      <c r="A188" s="16" t="s">
        <v>378</v>
      </c>
      <c r="B188" s="184">
        <f t="shared" si="39"/>
        <v>3647.6</v>
      </c>
      <c r="C188" s="184">
        <f t="shared" si="40"/>
        <v>3648.7</v>
      </c>
      <c r="D188" s="184">
        <f t="shared" si="41"/>
        <v>3648.7</v>
      </c>
      <c r="E188" s="184">
        <f t="shared" si="42"/>
        <v>0</v>
      </c>
      <c r="F188" s="184">
        <f t="shared" si="43"/>
        <v>3648.7</v>
      </c>
      <c r="G188" s="184">
        <f t="shared" si="59"/>
        <v>100</v>
      </c>
      <c r="H188" s="75"/>
      <c r="I188" s="75"/>
      <c r="J188" s="75"/>
      <c r="K188" s="75"/>
      <c r="L188" s="75"/>
      <c r="M188" s="76"/>
      <c r="N188" s="224">
        <f>Субсидии!B182</f>
        <v>3483</v>
      </c>
      <c r="O188" s="224">
        <f>Субсидии!C182</f>
        <v>3483</v>
      </c>
      <c r="P188" s="224">
        <f>Субсидии!D182</f>
        <v>3483</v>
      </c>
      <c r="Q188" s="224">
        <f>Субсидии!E182</f>
        <v>0</v>
      </c>
      <c r="R188" s="224">
        <f>Субсидии!F182</f>
        <v>3483</v>
      </c>
      <c r="S188" s="75">
        <f t="shared" si="60"/>
        <v>100</v>
      </c>
      <c r="T188" s="75">
        <f>'Субвенции '!B184</f>
        <v>164.6</v>
      </c>
      <c r="U188" s="75">
        <f>'Субвенции '!C184</f>
        <v>165.7</v>
      </c>
      <c r="V188" s="75">
        <f>'Субвенции '!D184</f>
        <v>165.7</v>
      </c>
      <c r="W188" s="75">
        <f>'Субвенции '!E184</f>
        <v>0</v>
      </c>
      <c r="X188" s="75">
        <f>'Субвенции '!F184</f>
        <v>165.7</v>
      </c>
      <c r="Y188" s="75">
        <f t="shared" si="58"/>
        <v>100</v>
      </c>
      <c r="Z188" s="75">
        <f>Иные!B103</f>
        <v>0</v>
      </c>
      <c r="AA188" s="75">
        <f>Иные!C103</f>
        <v>0</v>
      </c>
      <c r="AB188" s="75">
        <f>Иные!D103</f>
        <v>0</v>
      </c>
      <c r="AC188" s="75">
        <f>Иные!E103</f>
        <v>0</v>
      </c>
      <c r="AD188" s="75">
        <f>Иные!F103</f>
        <v>0</v>
      </c>
      <c r="AE188" s="75"/>
      <c r="AF188" s="39"/>
      <c r="AG188" s="36"/>
    </row>
    <row r="189" spans="1:33" x14ac:dyDescent="0.25">
      <c r="A189" s="16" t="s">
        <v>491</v>
      </c>
      <c r="B189" s="184">
        <f t="shared" si="39"/>
        <v>5691.6</v>
      </c>
      <c r="C189" s="184">
        <f t="shared" si="40"/>
        <v>6244.3</v>
      </c>
      <c r="D189" s="184">
        <f t="shared" si="41"/>
        <v>6244.3</v>
      </c>
      <c r="E189" s="184">
        <f t="shared" si="42"/>
        <v>0</v>
      </c>
      <c r="F189" s="184">
        <f t="shared" si="43"/>
        <v>6244.3</v>
      </c>
      <c r="G189" s="184">
        <f t="shared" si="59"/>
        <v>100</v>
      </c>
      <c r="H189" s="75"/>
      <c r="I189" s="75"/>
      <c r="J189" s="75"/>
      <c r="K189" s="75"/>
      <c r="L189" s="75"/>
      <c r="M189" s="76"/>
      <c r="N189" s="224">
        <f>Субсидии!B184</f>
        <v>5280</v>
      </c>
      <c r="O189" s="224">
        <f>Субсидии!C184</f>
        <v>5830</v>
      </c>
      <c r="P189" s="224">
        <f>Субсидии!D184</f>
        <v>5830</v>
      </c>
      <c r="Q189" s="224">
        <f>Субсидии!E184</f>
        <v>0</v>
      </c>
      <c r="R189" s="224">
        <f>Субсидии!F184</f>
        <v>5830</v>
      </c>
      <c r="S189" s="75">
        <f t="shared" si="60"/>
        <v>100</v>
      </c>
      <c r="T189" s="75">
        <f>'Субвенции '!B185</f>
        <v>411.6</v>
      </c>
      <c r="U189" s="75">
        <f>'Субвенции '!C185</f>
        <v>414.3</v>
      </c>
      <c r="V189" s="75">
        <f>'Субвенции '!D185</f>
        <v>414.3</v>
      </c>
      <c r="W189" s="75">
        <f>'Субвенции '!E185</f>
        <v>0</v>
      </c>
      <c r="X189" s="75">
        <f>'Субвенции '!F185</f>
        <v>414.3</v>
      </c>
      <c r="Y189" s="75">
        <f t="shared" si="58"/>
        <v>100</v>
      </c>
      <c r="Z189" s="75"/>
      <c r="AA189" s="75"/>
      <c r="AB189" s="75"/>
      <c r="AC189" s="75"/>
      <c r="AD189" s="75"/>
      <c r="AE189" s="75"/>
      <c r="AF189" s="39"/>
      <c r="AG189" s="36"/>
    </row>
    <row r="190" spans="1:33" s="5" customFormat="1" ht="31.5" x14ac:dyDescent="0.25">
      <c r="A190" s="7" t="s">
        <v>213</v>
      </c>
      <c r="B190" s="72">
        <f t="shared" si="39"/>
        <v>1086982.2534099997</v>
      </c>
      <c r="C190" s="72">
        <f t="shared" si="40"/>
        <v>1181665.52061</v>
      </c>
      <c r="D190" s="72">
        <f t="shared" si="41"/>
        <v>1161494.2221300001</v>
      </c>
      <c r="E190" s="72">
        <f t="shared" si="42"/>
        <v>20171.298480000001</v>
      </c>
      <c r="F190" s="72">
        <f t="shared" si="43"/>
        <v>1181234.5874500002</v>
      </c>
      <c r="G190" s="72">
        <f t="shared" si="59"/>
        <v>99.963531714137062</v>
      </c>
      <c r="H190" s="72">
        <f>SUM(H191:H203)</f>
        <v>153725.5</v>
      </c>
      <c r="I190" s="72">
        <f>SUM(I191:I203)</f>
        <v>167985.7</v>
      </c>
      <c r="J190" s="72">
        <f>SUM(J191:J203)</f>
        <v>167985.7</v>
      </c>
      <c r="K190" s="72">
        <f>SUM(K191:K203)</f>
        <v>0</v>
      </c>
      <c r="L190" s="72">
        <f>SUM(L191:L203)</f>
        <v>167985.7</v>
      </c>
      <c r="M190" s="73">
        <f>L190/I190*100</f>
        <v>100</v>
      </c>
      <c r="N190" s="72">
        <f>SUM(N191:N203)</f>
        <v>438032.27951000002</v>
      </c>
      <c r="O190" s="72">
        <f>SUM(O191:O203)</f>
        <v>444728.71334999998</v>
      </c>
      <c r="P190" s="72">
        <f>SUM(P191:P203)</f>
        <v>444728.71334999998</v>
      </c>
      <c r="Q190" s="72">
        <f>SUM(Q191:Q203)</f>
        <v>0</v>
      </c>
      <c r="R190" s="72">
        <f>SUM(R191:R203)</f>
        <v>444728.71075999999</v>
      </c>
      <c r="S190" s="72">
        <f t="shared" si="60"/>
        <v>99.999999417622504</v>
      </c>
      <c r="T190" s="72">
        <f>SUM(T191:T203)</f>
        <v>451501.1999999996</v>
      </c>
      <c r="U190" s="72">
        <f>SUM(U191:U203)</f>
        <v>438144.75059000007</v>
      </c>
      <c r="V190" s="72">
        <f>SUM(V191:V203)</f>
        <v>438144.75059000007</v>
      </c>
      <c r="W190" s="72">
        <f>SUM(W191:W203)</f>
        <v>0</v>
      </c>
      <c r="X190" s="72">
        <f>SUM(X191:X203)</f>
        <v>437718.91619000013</v>
      </c>
      <c r="Y190" s="72">
        <f t="shared" si="58"/>
        <v>99.902809653789873</v>
      </c>
      <c r="Z190" s="72">
        <f>SUM(Z191:Z203)</f>
        <v>43723.2739</v>
      </c>
      <c r="AA190" s="72">
        <f>SUM(AA191:AA203)</f>
        <v>130806.35667000001</v>
      </c>
      <c r="AB190" s="72">
        <f>SUM(AB191:AB203)</f>
        <v>110635.05819000001</v>
      </c>
      <c r="AC190" s="72">
        <f>SUM(AC191:AC203)</f>
        <v>20171.298480000001</v>
      </c>
      <c r="AD190" s="72">
        <f>SUM(AD191:AD203)</f>
        <v>130801.2605</v>
      </c>
      <c r="AE190" s="72">
        <f>AD190/AA190*100</f>
        <v>99.996104034903396</v>
      </c>
      <c r="AF190" s="39"/>
      <c r="AG190" s="38"/>
    </row>
    <row r="191" spans="1:33" ht="31.5" x14ac:dyDescent="0.25">
      <c r="A191" s="128" t="s">
        <v>188</v>
      </c>
      <c r="B191" s="75">
        <f t="shared" si="39"/>
        <v>823729.89784999995</v>
      </c>
      <c r="C191" s="75">
        <f t="shared" si="40"/>
        <v>880189.22756999987</v>
      </c>
      <c r="D191" s="75">
        <f t="shared" si="41"/>
        <v>865016.72756999987</v>
      </c>
      <c r="E191" s="75">
        <f t="shared" si="42"/>
        <v>15172.5</v>
      </c>
      <c r="F191" s="75">
        <f t="shared" si="43"/>
        <v>879758.29700000002</v>
      </c>
      <c r="G191" s="75">
        <f t="shared" si="59"/>
        <v>99.95104114473321</v>
      </c>
      <c r="H191" s="74">
        <f>Дотации!B48</f>
        <v>153725.5</v>
      </c>
      <c r="I191" s="74">
        <f>Дотации!C48</f>
        <v>167985.7</v>
      </c>
      <c r="J191" s="74">
        <f>Дотации!D48</f>
        <v>167985.7</v>
      </c>
      <c r="K191" s="74">
        <f>Дотации!E48</f>
        <v>0</v>
      </c>
      <c r="L191" s="74">
        <f>Дотации!F48</f>
        <v>167985.7</v>
      </c>
      <c r="M191" s="74">
        <f>L191/I191*100</f>
        <v>100</v>
      </c>
      <c r="N191" s="75">
        <f>Субсидии!B186</f>
        <v>181837.52395</v>
      </c>
      <c r="O191" s="75">
        <f>Субсидии!C186</f>
        <v>185322.51878999997</v>
      </c>
      <c r="P191" s="75">
        <f>Субсидии!D186</f>
        <v>185322.51878999997</v>
      </c>
      <c r="Q191" s="75">
        <f>Субсидии!E186</f>
        <v>0</v>
      </c>
      <c r="R191" s="75">
        <f>Субсидии!F186</f>
        <v>185322.51878999997</v>
      </c>
      <c r="S191" s="75">
        <f t="shared" si="60"/>
        <v>100</v>
      </c>
      <c r="T191" s="75">
        <f>'Субвенции '!B187</f>
        <v>449443.59999999986</v>
      </c>
      <c r="U191" s="75">
        <f>'Субвенции '!C187</f>
        <v>436073.45058999996</v>
      </c>
      <c r="V191" s="75">
        <f>'Субвенции '!D187</f>
        <v>436073.45058999996</v>
      </c>
      <c r="W191" s="75">
        <f>'Субвенции '!E187</f>
        <v>0</v>
      </c>
      <c r="X191" s="75">
        <f>'Субвенции '!F187</f>
        <v>435647.61619000003</v>
      </c>
      <c r="Y191" s="75">
        <f t="shared" si="58"/>
        <v>99.902348010541857</v>
      </c>
      <c r="Z191" s="75">
        <f>Иные!B105</f>
        <v>38723.2739</v>
      </c>
      <c r="AA191" s="75">
        <f>Иные!C105</f>
        <v>90807.558190000011</v>
      </c>
      <c r="AB191" s="75">
        <f>Иные!D105</f>
        <v>75635.058190000011</v>
      </c>
      <c r="AC191" s="75">
        <f>Иные!E105</f>
        <v>15172.5</v>
      </c>
      <c r="AD191" s="75">
        <f>Иные!F105</f>
        <v>90802.462020000006</v>
      </c>
      <c r="AE191" s="75">
        <f>AD191/AA191*100</f>
        <v>99.994387945120891</v>
      </c>
      <c r="AF191" s="39"/>
      <c r="AG191" s="36"/>
    </row>
    <row r="192" spans="1:33" x14ac:dyDescent="0.25">
      <c r="A192" s="16" t="s">
        <v>492</v>
      </c>
      <c r="B192" s="184">
        <f t="shared" si="39"/>
        <v>219638.75555999999</v>
      </c>
      <c r="C192" s="184">
        <f t="shared" si="40"/>
        <v>254637.55403999999</v>
      </c>
      <c r="D192" s="184">
        <f t="shared" si="41"/>
        <v>249638.75555999999</v>
      </c>
      <c r="E192" s="184">
        <f t="shared" si="42"/>
        <v>4998.7984800000004</v>
      </c>
      <c r="F192" s="184">
        <f t="shared" si="43"/>
        <v>254637.55403999999</v>
      </c>
      <c r="G192" s="184">
        <f t="shared" si="59"/>
        <v>100</v>
      </c>
      <c r="H192" s="75"/>
      <c r="I192" s="75"/>
      <c r="J192" s="75"/>
      <c r="K192" s="75"/>
      <c r="L192" s="75"/>
      <c r="M192" s="76"/>
      <c r="N192" s="224">
        <f>Субсидии!B187</f>
        <v>214638.75555999999</v>
      </c>
      <c r="O192" s="224">
        <f>Субсидии!C187</f>
        <v>214638.75555999999</v>
      </c>
      <c r="P192" s="224">
        <f>Субсидии!D187</f>
        <v>214638.75555999999</v>
      </c>
      <c r="Q192" s="224">
        <f>Субсидии!E187</f>
        <v>0</v>
      </c>
      <c r="R192" s="224">
        <f>Субсидии!F187</f>
        <v>214638.75555999999</v>
      </c>
      <c r="S192" s="75">
        <f t="shared" si="60"/>
        <v>100</v>
      </c>
      <c r="T192" s="75"/>
      <c r="U192" s="75"/>
      <c r="V192" s="75"/>
      <c r="W192" s="75"/>
      <c r="X192" s="75"/>
      <c r="Y192" s="75"/>
      <c r="Z192" s="75">
        <f>Иные!B106</f>
        <v>5000</v>
      </c>
      <c r="AA192" s="75">
        <f>Иные!C106</f>
        <v>39998.798479999998</v>
      </c>
      <c r="AB192" s="75">
        <f>Иные!D106</f>
        <v>35000</v>
      </c>
      <c r="AC192" s="75">
        <f>Иные!E106</f>
        <v>4998.7984800000004</v>
      </c>
      <c r="AD192" s="75">
        <f>Иные!F106</f>
        <v>39998.798479999998</v>
      </c>
      <c r="AE192" s="75">
        <f>AD192/AA192*100</f>
        <v>100</v>
      </c>
      <c r="AF192" s="39"/>
      <c r="AG192" s="36"/>
    </row>
    <row r="193" spans="1:33" x14ac:dyDescent="0.25">
      <c r="A193" s="16" t="s">
        <v>382</v>
      </c>
      <c r="B193" s="184">
        <f t="shared" si="39"/>
        <v>2987.6</v>
      </c>
      <c r="C193" s="184">
        <f t="shared" si="40"/>
        <v>2988.7</v>
      </c>
      <c r="D193" s="184">
        <f t="shared" si="41"/>
        <v>2988.7</v>
      </c>
      <c r="E193" s="184">
        <f t="shared" si="42"/>
        <v>0</v>
      </c>
      <c r="F193" s="184">
        <f t="shared" si="43"/>
        <v>2988.7</v>
      </c>
      <c r="G193" s="184">
        <f t="shared" si="59"/>
        <v>100</v>
      </c>
      <c r="H193" s="75"/>
      <c r="I193" s="75"/>
      <c r="J193" s="75"/>
      <c r="K193" s="75"/>
      <c r="L193" s="75"/>
      <c r="M193" s="76"/>
      <c r="N193" s="224">
        <f>Субсидии!B188</f>
        <v>2823</v>
      </c>
      <c r="O193" s="224">
        <f>Субсидии!C188</f>
        <v>2823</v>
      </c>
      <c r="P193" s="224">
        <f>Субсидии!D188</f>
        <v>2823</v>
      </c>
      <c r="Q193" s="224">
        <f>Субсидии!E188</f>
        <v>0</v>
      </c>
      <c r="R193" s="224">
        <f>Субсидии!F188</f>
        <v>2823</v>
      </c>
      <c r="S193" s="75">
        <f t="shared" si="60"/>
        <v>100</v>
      </c>
      <c r="T193" s="75">
        <f>'Субвенции '!B188</f>
        <v>164.6</v>
      </c>
      <c r="U193" s="75">
        <f>'Субвенции '!C188</f>
        <v>165.7</v>
      </c>
      <c r="V193" s="75">
        <f>'Субвенции '!D188</f>
        <v>165.7</v>
      </c>
      <c r="W193" s="75">
        <f>'Субвенции '!E188</f>
        <v>0</v>
      </c>
      <c r="X193" s="75">
        <f>'Субвенции '!F188</f>
        <v>165.7</v>
      </c>
      <c r="Y193" s="75">
        <f t="shared" ref="Y193:Y221" si="61">X193/U193*100</f>
        <v>100</v>
      </c>
      <c r="Z193" s="75"/>
      <c r="AA193" s="75"/>
      <c r="AB193" s="75"/>
      <c r="AC193" s="75"/>
      <c r="AD193" s="75"/>
      <c r="AE193" s="75"/>
      <c r="AF193" s="39"/>
      <c r="AG193" s="36"/>
    </row>
    <row r="194" spans="1:33" x14ac:dyDescent="0.25">
      <c r="A194" s="16" t="s">
        <v>383</v>
      </c>
      <c r="B194" s="184">
        <f t="shared" si="39"/>
        <v>3482.6</v>
      </c>
      <c r="C194" s="184">
        <f t="shared" si="40"/>
        <v>3483.7</v>
      </c>
      <c r="D194" s="184">
        <f t="shared" si="41"/>
        <v>3483.7</v>
      </c>
      <c r="E194" s="184">
        <f t="shared" si="42"/>
        <v>0</v>
      </c>
      <c r="F194" s="184">
        <f t="shared" si="43"/>
        <v>3483.7</v>
      </c>
      <c r="G194" s="184">
        <f t="shared" si="59"/>
        <v>100</v>
      </c>
      <c r="H194" s="75"/>
      <c r="I194" s="75"/>
      <c r="J194" s="75"/>
      <c r="K194" s="75"/>
      <c r="L194" s="75"/>
      <c r="M194" s="76"/>
      <c r="N194" s="224">
        <f>Субсидии!B189</f>
        <v>3318</v>
      </c>
      <c r="O194" s="224">
        <f>Субсидии!C189</f>
        <v>3318</v>
      </c>
      <c r="P194" s="224">
        <f>Субсидии!D189</f>
        <v>3318</v>
      </c>
      <c r="Q194" s="224">
        <f>Субсидии!E189</f>
        <v>0</v>
      </c>
      <c r="R194" s="224">
        <f>Субсидии!F189</f>
        <v>3318</v>
      </c>
      <c r="S194" s="75">
        <f t="shared" si="60"/>
        <v>100</v>
      </c>
      <c r="T194" s="75">
        <f>'Субвенции '!B189</f>
        <v>164.6</v>
      </c>
      <c r="U194" s="75">
        <f>'Субвенции '!C189</f>
        <v>165.7</v>
      </c>
      <c r="V194" s="75">
        <f>'Субвенции '!D189</f>
        <v>165.7</v>
      </c>
      <c r="W194" s="75">
        <f>'Субвенции '!E189</f>
        <v>0</v>
      </c>
      <c r="X194" s="75">
        <f>'Субвенции '!F189</f>
        <v>165.7</v>
      </c>
      <c r="Y194" s="75">
        <f t="shared" si="61"/>
        <v>100</v>
      </c>
      <c r="Z194" s="75"/>
      <c r="AA194" s="75"/>
      <c r="AB194" s="75"/>
      <c r="AC194" s="75"/>
      <c r="AD194" s="75"/>
      <c r="AE194" s="75"/>
      <c r="AF194" s="39"/>
      <c r="AG194" s="36"/>
    </row>
    <row r="195" spans="1:33" x14ac:dyDescent="0.25">
      <c r="A195" s="16" t="s">
        <v>384</v>
      </c>
      <c r="B195" s="184">
        <f t="shared" si="39"/>
        <v>3863.6</v>
      </c>
      <c r="C195" s="184">
        <f t="shared" si="40"/>
        <v>3864.7</v>
      </c>
      <c r="D195" s="184">
        <f t="shared" si="41"/>
        <v>3864.7</v>
      </c>
      <c r="E195" s="184">
        <f t="shared" si="42"/>
        <v>0</v>
      </c>
      <c r="F195" s="184">
        <f t="shared" si="43"/>
        <v>3864.7</v>
      </c>
      <c r="G195" s="184">
        <f t="shared" si="59"/>
        <v>100</v>
      </c>
      <c r="H195" s="75"/>
      <c r="I195" s="75"/>
      <c r="J195" s="75"/>
      <c r="K195" s="75"/>
      <c r="L195" s="75"/>
      <c r="M195" s="76"/>
      <c r="N195" s="224">
        <f>Субсидии!B190</f>
        <v>3699</v>
      </c>
      <c r="O195" s="224">
        <f>Субсидии!C190</f>
        <v>3699</v>
      </c>
      <c r="P195" s="224">
        <f>Субсидии!D190</f>
        <v>3699</v>
      </c>
      <c r="Q195" s="224">
        <f>Субсидии!E190</f>
        <v>0</v>
      </c>
      <c r="R195" s="224">
        <f>Субсидии!F190</f>
        <v>3699</v>
      </c>
      <c r="S195" s="75">
        <f t="shared" si="60"/>
        <v>100</v>
      </c>
      <c r="T195" s="75">
        <f>'Субвенции '!B190</f>
        <v>164.6</v>
      </c>
      <c r="U195" s="75">
        <f>'Субвенции '!C190</f>
        <v>165.7</v>
      </c>
      <c r="V195" s="75">
        <f>'Субвенции '!D190</f>
        <v>165.7</v>
      </c>
      <c r="W195" s="75">
        <f>'Субвенции '!E190</f>
        <v>0</v>
      </c>
      <c r="X195" s="75">
        <f>'Субвенции '!F190</f>
        <v>165.7</v>
      </c>
      <c r="Y195" s="75">
        <f t="shared" si="61"/>
        <v>100</v>
      </c>
      <c r="Z195" s="75"/>
      <c r="AA195" s="75"/>
      <c r="AB195" s="75"/>
      <c r="AC195" s="75"/>
      <c r="AD195" s="75"/>
      <c r="AE195" s="75"/>
      <c r="AF195" s="39"/>
      <c r="AG195" s="36"/>
    </row>
    <row r="196" spans="1:33" x14ac:dyDescent="0.25">
      <c r="A196" s="16" t="s">
        <v>385</v>
      </c>
      <c r="B196" s="184">
        <f t="shared" si="39"/>
        <v>4313.6000000000004</v>
      </c>
      <c r="C196" s="184">
        <f t="shared" si="40"/>
        <v>4314.7</v>
      </c>
      <c r="D196" s="184">
        <f t="shared" si="41"/>
        <v>4314.7</v>
      </c>
      <c r="E196" s="184">
        <f t="shared" si="42"/>
        <v>0</v>
      </c>
      <c r="F196" s="184">
        <f t="shared" si="43"/>
        <v>4314.7</v>
      </c>
      <c r="G196" s="184">
        <f t="shared" si="59"/>
        <v>100</v>
      </c>
      <c r="H196" s="75"/>
      <c r="I196" s="75"/>
      <c r="J196" s="75"/>
      <c r="K196" s="75"/>
      <c r="L196" s="75"/>
      <c r="M196" s="76"/>
      <c r="N196" s="224">
        <f>Субсидии!B191</f>
        <v>4149</v>
      </c>
      <c r="O196" s="224">
        <f>Субсидии!C191</f>
        <v>4149</v>
      </c>
      <c r="P196" s="224">
        <f>Субсидии!D191</f>
        <v>4149</v>
      </c>
      <c r="Q196" s="224">
        <f>Субсидии!E191</f>
        <v>0</v>
      </c>
      <c r="R196" s="224">
        <f>Субсидии!F191</f>
        <v>4149</v>
      </c>
      <c r="S196" s="75">
        <f t="shared" si="60"/>
        <v>100</v>
      </c>
      <c r="T196" s="75">
        <f>'Субвенции '!B191</f>
        <v>164.6</v>
      </c>
      <c r="U196" s="75">
        <f>'Субвенции '!C191</f>
        <v>165.7</v>
      </c>
      <c r="V196" s="75">
        <f>'Субвенции '!D191</f>
        <v>165.7</v>
      </c>
      <c r="W196" s="75">
        <f>'Субвенции '!E191</f>
        <v>0</v>
      </c>
      <c r="X196" s="75">
        <f>'Субвенции '!F191</f>
        <v>165.7</v>
      </c>
      <c r="Y196" s="75">
        <f t="shared" si="61"/>
        <v>100</v>
      </c>
      <c r="Z196" s="75"/>
      <c r="AA196" s="75"/>
      <c r="AB196" s="75"/>
      <c r="AC196" s="75"/>
      <c r="AD196" s="75"/>
      <c r="AE196" s="75"/>
      <c r="AF196" s="39"/>
      <c r="AG196" s="36"/>
    </row>
    <row r="197" spans="1:33" x14ac:dyDescent="0.25">
      <c r="A197" s="16" t="s">
        <v>386</v>
      </c>
      <c r="B197" s="184">
        <f t="shared" si="39"/>
        <v>2762.6</v>
      </c>
      <c r="C197" s="184">
        <f t="shared" si="40"/>
        <v>2763.7</v>
      </c>
      <c r="D197" s="184">
        <f t="shared" si="41"/>
        <v>2763.7</v>
      </c>
      <c r="E197" s="184">
        <f t="shared" si="42"/>
        <v>0</v>
      </c>
      <c r="F197" s="184">
        <f t="shared" si="43"/>
        <v>2763.7</v>
      </c>
      <c r="G197" s="184">
        <f t="shared" si="59"/>
        <v>100</v>
      </c>
      <c r="H197" s="75"/>
      <c r="I197" s="75"/>
      <c r="J197" s="75"/>
      <c r="K197" s="75"/>
      <c r="L197" s="75"/>
      <c r="M197" s="76"/>
      <c r="N197" s="224">
        <f>Субсидии!B192</f>
        <v>2598</v>
      </c>
      <c r="O197" s="224">
        <f>Субсидии!C192</f>
        <v>2598</v>
      </c>
      <c r="P197" s="224">
        <f>Субсидии!D192</f>
        <v>2598</v>
      </c>
      <c r="Q197" s="224">
        <f>Субсидии!E192</f>
        <v>0</v>
      </c>
      <c r="R197" s="224">
        <f>Субсидии!F192</f>
        <v>2598</v>
      </c>
      <c r="S197" s="75">
        <f t="shared" si="60"/>
        <v>100</v>
      </c>
      <c r="T197" s="75">
        <f>'Субвенции '!B192</f>
        <v>164.6</v>
      </c>
      <c r="U197" s="75">
        <f>'Субвенции '!C192</f>
        <v>165.7</v>
      </c>
      <c r="V197" s="75">
        <f>'Субвенции '!D192</f>
        <v>165.7</v>
      </c>
      <c r="W197" s="75">
        <f>'Субвенции '!E192</f>
        <v>0</v>
      </c>
      <c r="X197" s="75">
        <f>'Субвенции '!F192</f>
        <v>165.7</v>
      </c>
      <c r="Y197" s="75">
        <f t="shared" si="61"/>
        <v>100</v>
      </c>
      <c r="Z197" s="75"/>
      <c r="AA197" s="75"/>
      <c r="AB197" s="75"/>
      <c r="AC197" s="75"/>
      <c r="AD197" s="75"/>
      <c r="AE197" s="75"/>
      <c r="AF197" s="39"/>
      <c r="AG197" s="36"/>
    </row>
    <row r="198" spans="1:33" x14ac:dyDescent="0.25">
      <c r="A198" s="16" t="s">
        <v>387</v>
      </c>
      <c r="B198" s="184">
        <f t="shared" si="39"/>
        <v>3131.6</v>
      </c>
      <c r="C198" s="184">
        <f t="shared" si="40"/>
        <v>3132.7</v>
      </c>
      <c r="D198" s="184">
        <f t="shared" si="41"/>
        <v>3132.7</v>
      </c>
      <c r="E198" s="184">
        <f t="shared" si="42"/>
        <v>0</v>
      </c>
      <c r="F198" s="184">
        <f t="shared" si="43"/>
        <v>3132.7</v>
      </c>
      <c r="G198" s="184">
        <f t="shared" si="59"/>
        <v>100</v>
      </c>
      <c r="H198" s="75"/>
      <c r="I198" s="75"/>
      <c r="J198" s="75"/>
      <c r="K198" s="75"/>
      <c r="L198" s="75"/>
      <c r="M198" s="76"/>
      <c r="N198" s="224">
        <f>Субсидии!B193</f>
        <v>2967</v>
      </c>
      <c r="O198" s="224">
        <f>Субсидии!C193</f>
        <v>2967</v>
      </c>
      <c r="P198" s="224">
        <f>Субсидии!D193</f>
        <v>2967</v>
      </c>
      <c r="Q198" s="224">
        <f>Субсидии!E193</f>
        <v>0</v>
      </c>
      <c r="R198" s="224">
        <f>Субсидии!F193</f>
        <v>2967</v>
      </c>
      <c r="S198" s="75">
        <f t="shared" si="60"/>
        <v>100</v>
      </c>
      <c r="T198" s="75">
        <f>'Субвенции '!B193</f>
        <v>164.6</v>
      </c>
      <c r="U198" s="75">
        <f>'Субвенции '!C193</f>
        <v>165.7</v>
      </c>
      <c r="V198" s="75">
        <f>'Субвенции '!D193</f>
        <v>165.7</v>
      </c>
      <c r="W198" s="75">
        <f>'Субвенции '!E193</f>
        <v>0</v>
      </c>
      <c r="X198" s="75">
        <f>'Субвенции '!F193</f>
        <v>165.7</v>
      </c>
      <c r="Y198" s="75">
        <f t="shared" si="61"/>
        <v>100</v>
      </c>
      <c r="Z198" s="75"/>
      <c r="AA198" s="75"/>
      <c r="AB198" s="75"/>
      <c r="AC198" s="75"/>
      <c r="AD198" s="75"/>
      <c r="AE198" s="75"/>
      <c r="AF198" s="39"/>
      <c r="AG198" s="36"/>
    </row>
    <row r="199" spans="1:33" x14ac:dyDescent="0.25">
      <c r="A199" s="16" t="s">
        <v>388</v>
      </c>
      <c r="B199" s="184">
        <f t="shared" si="39"/>
        <v>4283.6000000000004</v>
      </c>
      <c r="C199" s="184">
        <f t="shared" si="40"/>
        <v>5784.7</v>
      </c>
      <c r="D199" s="184">
        <f t="shared" si="41"/>
        <v>5784.7</v>
      </c>
      <c r="E199" s="184">
        <f t="shared" si="42"/>
        <v>0</v>
      </c>
      <c r="F199" s="184">
        <f t="shared" si="43"/>
        <v>5784.6974099999998</v>
      </c>
      <c r="G199" s="184">
        <f t="shared" si="59"/>
        <v>99.999955226718768</v>
      </c>
      <c r="H199" s="75"/>
      <c r="I199" s="75"/>
      <c r="J199" s="75"/>
      <c r="K199" s="75"/>
      <c r="L199" s="75"/>
      <c r="M199" s="76"/>
      <c r="N199" s="224">
        <f>Субсидии!B194</f>
        <v>4119</v>
      </c>
      <c r="O199" s="224">
        <f>Субсидии!C194</f>
        <v>5619</v>
      </c>
      <c r="P199" s="224">
        <f>Субсидии!D194</f>
        <v>5619</v>
      </c>
      <c r="Q199" s="224">
        <f>Субсидии!E194</f>
        <v>0</v>
      </c>
      <c r="R199" s="224">
        <f>Субсидии!F194</f>
        <v>5618.9974099999999</v>
      </c>
      <c r="S199" s="75">
        <f t="shared" si="60"/>
        <v>99.999953906389038</v>
      </c>
      <c r="T199" s="75">
        <f>'Субвенции '!B194</f>
        <v>164.6</v>
      </c>
      <c r="U199" s="75">
        <f>'Субвенции '!C194</f>
        <v>165.7</v>
      </c>
      <c r="V199" s="75">
        <f>'Субвенции '!D194</f>
        <v>165.7</v>
      </c>
      <c r="W199" s="75">
        <f>'Субвенции '!E194</f>
        <v>0</v>
      </c>
      <c r="X199" s="75">
        <f>'Субвенции '!F194</f>
        <v>165.7</v>
      </c>
      <c r="Y199" s="75">
        <f t="shared" si="61"/>
        <v>100</v>
      </c>
      <c r="Z199" s="75"/>
      <c r="AA199" s="75"/>
      <c r="AB199" s="75"/>
      <c r="AC199" s="75"/>
      <c r="AD199" s="75"/>
      <c r="AE199" s="75"/>
      <c r="AF199" s="39"/>
      <c r="AG199" s="36"/>
    </row>
    <row r="200" spans="1:33" x14ac:dyDescent="0.25">
      <c r="A200" s="16" t="s">
        <v>389</v>
      </c>
      <c r="B200" s="184">
        <f t="shared" si="39"/>
        <v>5345.6</v>
      </c>
      <c r="C200" s="184">
        <f t="shared" si="40"/>
        <v>5346.7</v>
      </c>
      <c r="D200" s="184">
        <f t="shared" si="41"/>
        <v>5346.7</v>
      </c>
      <c r="E200" s="184">
        <f t="shared" si="42"/>
        <v>0</v>
      </c>
      <c r="F200" s="184">
        <f t="shared" si="43"/>
        <v>5346.7</v>
      </c>
      <c r="G200" s="184">
        <f t="shared" si="59"/>
        <v>100</v>
      </c>
      <c r="H200" s="75"/>
      <c r="I200" s="75"/>
      <c r="J200" s="75"/>
      <c r="K200" s="75"/>
      <c r="L200" s="75"/>
      <c r="M200" s="76"/>
      <c r="N200" s="224">
        <f>Субсидии!B195</f>
        <v>5181</v>
      </c>
      <c r="O200" s="224">
        <f>Субсидии!C195</f>
        <v>5181</v>
      </c>
      <c r="P200" s="224">
        <f>Субсидии!D195</f>
        <v>5181</v>
      </c>
      <c r="Q200" s="224">
        <f>Субсидии!E195</f>
        <v>0</v>
      </c>
      <c r="R200" s="224">
        <f>Субсидии!F195</f>
        <v>5181</v>
      </c>
      <c r="S200" s="75">
        <f t="shared" si="60"/>
        <v>100</v>
      </c>
      <c r="T200" s="75">
        <f>'Субвенции '!B195</f>
        <v>164.6</v>
      </c>
      <c r="U200" s="75">
        <f>'Субвенции '!C195</f>
        <v>165.7</v>
      </c>
      <c r="V200" s="75">
        <f>'Субвенции '!D195</f>
        <v>165.7</v>
      </c>
      <c r="W200" s="75">
        <f>'Субвенции '!E195</f>
        <v>0</v>
      </c>
      <c r="X200" s="75">
        <f>'Субвенции '!F195</f>
        <v>165.7</v>
      </c>
      <c r="Y200" s="75">
        <f t="shared" si="61"/>
        <v>100</v>
      </c>
      <c r="Z200" s="75"/>
      <c r="AA200" s="75"/>
      <c r="AB200" s="75"/>
      <c r="AC200" s="75"/>
      <c r="AD200" s="75"/>
      <c r="AE200" s="75"/>
      <c r="AF200" s="39"/>
      <c r="AG200" s="36"/>
    </row>
    <row r="201" spans="1:33" x14ac:dyDescent="0.25">
      <c r="A201" s="16" t="s">
        <v>239</v>
      </c>
      <c r="B201" s="184">
        <f t="shared" ref="B201:B264" si="62">H201+N201+T201+Z201</f>
        <v>6168.6</v>
      </c>
      <c r="C201" s="184">
        <f t="shared" ref="C201:C264" si="63">I201+O201+U201+AA201</f>
        <v>6171.3</v>
      </c>
      <c r="D201" s="184">
        <f t="shared" ref="D201:D264" si="64">J201+P201+V201+AB201</f>
        <v>6171.3</v>
      </c>
      <c r="E201" s="184">
        <f t="shared" ref="E201:E264" si="65">K201+Q201+W201+AC201</f>
        <v>0</v>
      </c>
      <c r="F201" s="184">
        <f t="shared" ref="F201:F264" si="66">L201+R201+X201+AD201</f>
        <v>6171.3</v>
      </c>
      <c r="G201" s="184">
        <f t="shared" si="59"/>
        <v>100</v>
      </c>
      <c r="H201" s="75"/>
      <c r="I201" s="75"/>
      <c r="J201" s="75"/>
      <c r="K201" s="75"/>
      <c r="L201" s="75"/>
      <c r="M201" s="76"/>
      <c r="N201" s="224">
        <f>Субсидии!B196</f>
        <v>5757</v>
      </c>
      <c r="O201" s="224">
        <f>Субсидии!C196</f>
        <v>5757</v>
      </c>
      <c r="P201" s="224">
        <f>Субсидии!D196</f>
        <v>5757</v>
      </c>
      <c r="Q201" s="224">
        <f>Субсидии!E196</f>
        <v>0</v>
      </c>
      <c r="R201" s="224">
        <f>Субсидии!F196</f>
        <v>5757</v>
      </c>
      <c r="S201" s="75">
        <f t="shared" si="60"/>
        <v>100</v>
      </c>
      <c r="T201" s="75">
        <f>'Субвенции '!B196</f>
        <v>411.6</v>
      </c>
      <c r="U201" s="75">
        <f>'Субвенции '!C196</f>
        <v>414.3</v>
      </c>
      <c r="V201" s="75">
        <f>'Субвенции '!D196</f>
        <v>414.3</v>
      </c>
      <c r="W201" s="75">
        <f>'Субвенции '!E196</f>
        <v>0</v>
      </c>
      <c r="X201" s="75">
        <f>'Субвенции '!F196</f>
        <v>414.3</v>
      </c>
      <c r="Y201" s="75">
        <f t="shared" si="61"/>
        <v>100</v>
      </c>
      <c r="Z201" s="75"/>
      <c r="AA201" s="75"/>
      <c r="AB201" s="75"/>
      <c r="AC201" s="75"/>
      <c r="AD201" s="75"/>
      <c r="AE201" s="75"/>
      <c r="AF201" s="39"/>
      <c r="AG201" s="36"/>
    </row>
    <row r="202" spans="1:33" x14ac:dyDescent="0.25">
      <c r="A202" s="16" t="s">
        <v>390</v>
      </c>
      <c r="B202" s="184">
        <f t="shared" si="62"/>
        <v>3110.6</v>
      </c>
      <c r="C202" s="184">
        <f t="shared" si="63"/>
        <v>3111.7</v>
      </c>
      <c r="D202" s="184">
        <f t="shared" si="64"/>
        <v>3111.7</v>
      </c>
      <c r="E202" s="184">
        <f t="shared" si="65"/>
        <v>0</v>
      </c>
      <c r="F202" s="184">
        <f t="shared" si="66"/>
        <v>3111.7</v>
      </c>
      <c r="G202" s="184">
        <f t="shared" si="59"/>
        <v>100</v>
      </c>
      <c r="H202" s="75"/>
      <c r="I202" s="75"/>
      <c r="J202" s="75"/>
      <c r="K202" s="75"/>
      <c r="L202" s="75"/>
      <c r="M202" s="76"/>
      <c r="N202" s="224">
        <f>Субсидии!B197</f>
        <v>2946</v>
      </c>
      <c r="O202" s="224">
        <f>Субсидии!C197</f>
        <v>2946</v>
      </c>
      <c r="P202" s="224">
        <f>Субсидии!D197</f>
        <v>2946</v>
      </c>
      <c r="Q202" s="224">
        <f>Субсидии!E197</f>
        <v>0</v>
      </c>
      <c r="R202" s="224">
        <f>Субсидии!F197</f>
        <v>2946</v>
      </c>
      <c r="S202" s="75">
        <f t="shared" si="60"/>
        <v>100</v>
      </c>
      <c r="T202" s="75">
        <f>'Субвенции '!B197</f>
        <v>164.6</v>
      </c>
      <c r="U202" s="75">
        <f>'Субвенции '!C197</f>
        <v>165.7</v>
      </c>
      <c r="V202" s="75">
        <f>'Субвенции '!D197</f>
        <v>165.7</v>
      </c>
      <c r="W202" s="75">
        <f>'Субвенции '!E197</f>
        <v>0</v>
      </c>
      <c r="X202" s="75">
        <f>'Субвенции '!F197</f>
        <v>165.7</v>
      </c>
      <c r="Y202" s="75">
        <f t="shared" si="61"/>
        <v>100</v>
      </c>
      <c r="Z202" s="75"/>
      <c r="AA202" s="75"/>
      <c r="AB202" s="75"/>
      <c r="AC202" s="75"/>
      <c r="AD202" s="75"/>
      <c r="AE202" s="75"/>
      <c r="AF202" s="39"/>
      <c r="AG202" s="36"/>
    </row>
    <row r="203" spans="1:33" x14ac:dyDescent="0.25">
      <c r="A203" s="16" t="s">
        <v>391</v>
      </c>
      <c r="B203" s="184">
        <f t="shared" si="62"/>
        <v>4163.6000000000004</v>
      </c>
      <c r="C203" s="184">
        <f t="shared" si="63"/>
        <v>5876.1390000000001</v>
      </c>
      <c r="D203" s="184">
        <f t="shared" si="64"/>
        <v>5876.1390000000001</v>
      </c>
      <c r="E203" s="184">
        <f t="shared" si="65"/>
        <v>0</v>
      </c>
      <c r="F203" s="184">
        <f t="shared" si="66"/>
        <v>5876.1390000000001</v>
      </c>
      <c r="G203" s="184">
        <f t="shared" si="59"/>
        <v>100</v>
      </c>
      <c r="H203" s="75"/>
      <c r="I203" s="75"/>
      <c r="J203" s="75"/>
      <c r="K203" s="75"/>
      <c r="L203" s="75"/>
      <c r="M203" s="76"/>
      <c r="N203" s="224">
        <f>Субсидии!B198</f>
        <v>3999</v>
      </c>
      <c r="O203" s="224">
        <f>Субсидии!C198</f>
        <v>5710.4390000000003</v>
      </c>
      <c r="P203" s="224">
        <f>Субсидии!D198</f>
        <v>5710.4390000000003</v>
      </c>
      <c r="Q203" s="224">
        <f>Субсидии!E198</f>
        <v>0</v>
      </c>
      <c r="R203" s="224">
        <f>Субсидии!F198</f>
        <v>5710.4390000000003</v>
      </c>
      <c r="S203" s="75">
        <f t="shared" si="60"/>
        <v>100</v>
      </c>
      <c r="T203" s="75">
        <f>'Субвенции '!B198</f>
        <v>164.6</v>
      </c>
      <c r="U203" s="75">
        <f>'Субвенции '!C198</f>
        <v>165.7</v>
      </c>
      <c r="V203" s="75">
        <f>'Субвенции '!D198</f>
        <v>165.7</v>
      </c>
      <c r="W203" s="75">
        <f>'Субвенции '!E198</f>
        <v>0</v>
      </c>
      <c r="X203" s="75">
        <f>'Субвенции '!F198</f>
        <v>165.7</v>
      </c>
      <c r="Y203" s="75">
        <f t="shared" si="61"/>
        <v>100</v>
      </c>
      <c r="Z203" s="75"/>
      <c r="AA203" s="75"/>
      <c r="AB203" s="75"/>
      <c r="AC203" s="75"/>
      <c r="AD203" s="75"/>
      <c r="AE203" s="75"/>
      <c r="AF203" s="39"/>
      <c r="AG203" s="36"/>
    </row>
    <row r="204" spans="1:33" s="5" customFormat="1" ht="31.5" x14ac:dyDescent="0.25">
      <c r="A204" s="7" t="s">
        <v>215</v>
      </c>
      <c r="B204" s="72">
        <f t="shared" si="62"/>
        <v>294303.59630999994</v>
      </c>
      <c r="C204" s="72">
        <f t="shared" si="63"/>
        <v>428057.30595999991</v>
      </c>
      <c r="D204" s="72">
        <f t="shared" si="64"/>
        <v>412238.01961999992</v>
      </c>
      <c r="E204" s="72">
        <f t="shared" si="65"/>
        <v>15819.286339999999</v>
      </c>
      <c r="F204" s="72">
        <f t="shared" si="66"/>
        <v>427658.60380999988</v>
      </c>
      <c r="G204" s="72">
        <f t="shared" si="59"/>
        <v>99.906857763096497</v>
      </c>
      <c r="H204" s="72">
        <f>SUM(H205:H207)</f>
        <v>80605.5</v>
      </c>
      <c r="I204" s="72">
        <f>SUM(I205:I207)</f>
        <v>145421.29999999999</v>
      </c>
      <c r="J204" s="72">
        <f>SUM(J205:J207)</f>
        <v>145421.29999999999</v>
      </c>
      <c r="K204" s="72">
        <f>SUM(K205:K207)</f>
        <v>0</v>
      </c>
      <c r="L204" s="72">
        <f>SUM(L205:L207)</f>
        <v>145421.29999999999</v>
      </c>
      <c r="M204" s="73">
        <f>L204/I204*100</f>
        <v>100</v>
      </c>
      <c r="N204" s="72">
        <f>SUM(N205:N207)</f>
        <v>43209.074510000006</v>
      </c>
      <c r="O204" s="72">
        <f>SUM(O205:O207)</f>
        <v>48628.90049</v>
      </c>
      <c r="P204" s="72">
        <f>SUM(P205:P207)</f>
        <v>48628.90049</v>
      </c>
      <c r="Q204" s="72">
        <f>SUM(Q205:Q207)</f>
        <v>0</v>
      </c>
      <c r="R204" s="72">
        <f>SUM(R205:R207)</f>
        <v>48628.899720000001</v>
      </c>
      <c r="S204" s="72">
        <f t="shared" si="60"/>
        <v>99.999998416579459</v>
      </c>
      <c r="T204" s="72">
        <f>SUM(T205:T207)</f>
        <v>158212.69999999995</v>
      </c>
      <c r="U204" s="72">
        <f>SUM(U205:U207)</f>
        <v>171302.2666099999</v>
      </c>
      <c r="V204" s="72">
        <f>SUM(V205:V207)</f>
        <v>171302.2666099999</v>
      </c>
      <c r="W204" s="72">
        <f>SUM(W205:W207)</f>
        <v>0</v>
      </c>
      <c r="X204" s="72">
        <f>SUM(X205:X207)</f>
        <v>170939.56475999992</v>
      </c>
      <c r="Y204" s="72">
        <f t="shared" si="61"/>
        <v>99.788267921272904</v>
      </c>
      <c r="Z204" s="72">
        <f>SUM(Z205:Z207)</f>
        <v>12276.321800000002</v>
      </c>
      <c r="AA204" s="72">
        <f>SUM(AA205:AA207)</f>
        <v>62704.838860000003</v>
      </c>
      <c r="AB204" s="72">
        <f>SUM(AB205:AB207)</f>
        <v>46885.552519999997</v>
      </c>
      <c r="AC204" s="72">
        <f>SUM(AC205:AC207)</f>
        <v>15819.286339999999</v>
      </c>
      <c r="AD204" s="72">
        <f>SUM(AD205:AD207)</f>
        <v>62668.839330000003</v>
      </c>
      <c r="AE204" s="72">
        <f t="shared" ref="AE204:AE209" si="67">AD204/AA204*100</f>
        <v>99.942588912347929</v>
      </c>
      <c r="AF204" s="39"/>
      <c r="AG204" s="38"/>
    </row>
    <row r="205" spans="1:33" ht="31.5" x14ac:dyDescent="0.25">
      <c r="A205" s="128" t="s">
        <v>189</v>
      </c>
      <c r="B205" s="75">
        <f t="shared" si="62"/>
        <v>271279.89630999992</v>
      </c>
      <c r="C205" s="75">
        <f t="shared" si="63"/>
        <v>374063.69283999992</v>
      </c>
      <c r="D205" s="75">
        <f t="shared" si="64"/>
        <v>361444.89283999993</v>
      </c>
      <c r="E205" s="75">
        <f t="shared" si="65"/>
        <v>12618.8</v>
      </c>
      <c r="F205" s="75">
        <f t="shared" si="66"/>
        <v>373664.99145999987</v>
      </c>
      <c r="G205" s="75">
        <f t="shared" si="59"/>
        <v>99.893413504803704</v>
      </c>
      <c r="H205" s="74">
        <f>Дотации!B50</f>
        <v>80605.5</v>
      </c>
      <c r="I205" s="74">
        <f>Дотации!C50</f>
        <v>145421.29999999999</v>
      </c>
      <c r="J205" s="74">
        <f>Дотации!D50</f>
        <v>145421.29999999999</v>
      </c>
      <c r="K205" s="74">
        <f>Дотации!E50</f>
        <v>0</v>
      </c>
      <c r="L205" s="74">
        <f>Дотации!F50</f>
        <v>145421.29999999999</v>
      </c>
      <c r="M205" s="74">
        <f>L205/I205*100</f>
        <v>100</v>
      </c>
      <c r="N205" s="75">
        <f>Субсидии!B200</f>
        <v>26420.074510000002</v>
      </c>
      <c r="O205" s="75">
        <f>Субсидии!C200</f>
        <v>28692.89647</v>
      </c>
      <c r="P205" s="75">
        <f>Субсидии!D200</f>
        <v>28692.89647</v>
      </c>
      <c r="Q205" s="75">
        <f>Субсидии!E200</f>
        <v>0</v>
      </c>
      <c r="R205" s="75">
        <f>Субсидии!F200</f>
        <v>28692.89647</v>
      </c>
      <c r="S205" s="75">
        <f t="shared" si="60"/>
        <v>100</v>
      </c>
      <c r="T205" s="75">
        <f>'Субвенции '!B200</f>
        <v>156977.99999999994</v>
      </c>
      <c r="U205" s="75">
        <f>'Субвенции '!C200</f>
        <v>170058.96660999992</v>
      </c>
      <c r="V205" s="75">
        <f>'Субвенции '!D200</f>
        <v>170058.96660999992</v>
      </c>
      <c r="W205" s="75">
        <f>'Субвенции '!E200</f>
        <v>0</v>
      </c>
      <c r="X205" s="75">
        <f>'Субвенции '!F200</f>
        <v>169696.26475999993</v>
      </c>
      <c r="Y205" s="75">
        <f t="shared" si="61"/>
        <v>99.78671994942097</v>
      </c>
      <c r="Z205" s="75">
        <f>Иные!B108</f>
        <v>7276.3218000000006</v>
      </c>
      <c r="AA205" s="75">
        <f>Иные!C108</f>
        <v>29890.529759999998</v>
      </c>
      <c r="AB205" s="75">
        <f>Иные!D108</f>
        <v>17271.729759999998</v>
      </c>
      <c r="AC205" s="75">
        <f>Иные!E108</f>
        <v>12618.8</v>
      </c>
      <c r="AD205" s="75">
        <f>Иные!F108</f>
        <v>29854.530229999997</v>
      </c>
      <c r="AE205" s="75">
        <f t="shared" si="67"/>
        <v>99.8795620877614</v>
      </c>
      <c r="AF205" s="39"/>
      <c r="AG205" s="36"/>
    </row>
    <row r="206" spans="1:33" x14ac:dyDescent="0.25">
      <c r="A206" s="16" t="s">
        <v>214</v>
      </c>
      <c r="B206" s="184">
        <f t="shared" si="62"/>
        <v>14323.1</v>
      </c>
      <c r="C206" s="184">
        <f t="shared" si="63"/>
        <v>43055.606780000002</v>
      </c>
      <c r="D206" s="184">
        <f t="shared" si="64"/>
        <v>41425.606780000002</v>
      </c>
      <c r="E206" s="184">
        <f t="shared" si="65"/>
        <v>1630</v>
      </c>
      <c r="F206" s="184">
        <f t="shared" si="66"/>
        <v>43055.606010000003</v>
      </c>
      <c r="G206" s="184">
        <f t="shared" si="59"/>
        <v>99.999998211615036</v>
      </c>
      <c r="H206" s="75"/>
      <c r="I206" s="75"/>
      <c r="J206" s="75"/>
      <c r="K206" s="75"/>
      <c r="L206" s="75"/>
      <c r="M206" s="76"/>
      <c r="N206" s="224">
        <f>Субсидии!B201</f>
        <v>8500</v>
      </c>
      <c r="O206" s="224">
        <f>Субсидии!C201</f>
        <v>11312.784020000001</v>
      </c>
      <c r="P206" s="224">
        <f>Субсидии!D201</f>
        <v>11312.784020000001</v>
      </c>
      <c r="Q206" s="224">
        <f>Субсидии!E201</f>
        <v>0</v>
      </c>
      <c r="R206" s="224">
        <f>Субсидии!F201</f>
        <v>11312.78325</v>
      </c>
      <c r="S206" s="75">
        <f t="shared" si="60"/>
        <v>99.999993193541044</v>
      </c>
      <c r="T206" s="75">
        <f>'Субвенции '!B201</f>
        <v>823.1</v>
      </c>
      <c r="U206" s="75">
        <f>'Субвенции '!C201</f>
        <v>829</v>
      </c>
      <c r="V206" s="75">
        <f>'Субвенции '!D201</f>
        <v>829</v>
      </c>
      <c r="W206" s="75">
        <f>'Субвенции '!E201</f>
        <v>0</v>
      </c>
      <c r="X206" s="75">
        <f>'Субвенции '!F201</f>
        <v>829</v>
      </c>
      <c r="Y206" s="75">
        <f t="shared" si="61"/>
        <v>100</v>
      </c>
      <c r="Z206" s="75">
        <f>Иные!B109</f>
        <v>5000</v>
      </c>
      <c r="AA206" s="75">
        <f>Иные!C109</f>
        <v>30913.822759999999</v>
      </c>
      <c r="AB206" s="75">
        <f>Иные!D109</f>
        <v>29283.822759999999</v>
      </c>
      <c r="AC206" s="75">
        <f>Иные!E109</f>
        <v>1630</v>
      </c>
      <c r="AD206" s="75">
        <f>Иные!F109</f>
        <v>30913.822759999999</v>
      </c>
      <c r="AE206" s="75">
        <f t="shared" si="67"/>
        <v>100</v>
      </c>
      <c r="AF206" s="39"/>
      <c r="AG206" s="36"/>
    </row>
    <row r="207" spans="1:33" x14ac:dyDescent="0.25">
      <c r="A207" s="16" t="s">
        <v>392</v>
      </c>
      <c r="B207" s="184">
        <f t="shared" si="62"/>
        <v>8700.6</v>
      </c>
      <c r="C207" s="184">
        <f t="shared" si="63"/>
        <v>10938.006339999998</v>
      </c>
      <c r="D207" s="184">
        <f t="shared" si="64"/>
        <v>9367.5199999999986</v>
      </c>
      <c r="E207" s="184">
        <f t="shared" si="65"/>
        <v>1570.4863400000002</v>
      </c>
      <c r="F207" s="184">
        <f t="shared" si="66"/>
        <v>10938.006339999998</v>
      </c>
      <c r="G207" s="184">
        <f t="shared" si="59"/>
        <v>100</v>
      </c>
      <c r="H207" s="75"/>
      <c r="I207" s="75"/>
      <c r="J207" s="75"/>
      <c r="K207" s="75"/>
      <c r="L207" s="75"/>
      <c r="M207" s="76"/>
      <c r="N207" s="224">
        <f>Субсидии!B202</f>
        <v>8289</v>
      </c>
      <c r="O207" s="224">
        <f>Субсидии!C202</f>
        <v>8623.2199999999993</v>
      </c>
      <c r="P207" s="224">
        <f>Субсидии!D202</f>
        <v>8623.2199999999993</v>
      </c>
      <c r="Q207" s="224">
        <f>Субсидии!E202</f>
        <v>0</v>
      </c>
      <c r="R207" s="224">
        <f>Субсидии!F202</f>
        <v>8623.2199999999993</v>
      </c>
      <c r="S207" s="75">
        <f t="shared" si="60"/>
        <v>100</v>
      </c>
      <c r="T207" s="75">
        <f>'Субвенции '!B202</f>
        <v>411.6</v>
      </c>
      <c r="U207" s="75">
        <f>'Субвенции '!C202</f>
        <v>414.3</v>
      </c>
      <c r="V207" s="75">
        <f>'Субвенции '!D202</f>
        <v>414.3</v>
      </c>
      <c r="W207" s="75">
        <f>'Субвенции '!E202</f>
        <v>0</v>
      </c>
      <c r="X207" s="75">
        <f>'Субвенции '!F202</f>
        <v>414.3</v>
      </c>
      <c r="Y207" s="75">
        <f t="shared" si="61"/>
        <v>100</v>
      </c>
      <c r="Z207" s="75">
        <f>Иные!B110</f>
        <v>0</v>
      </c>
      <c r="AA207" s="75">
        <f>Иные!C110</f>
        <v>1900.4863400000002</v>
      </c>
      <c r="AB207" s="75">
        <f>Иные!D110</f>
        <v>330</v>
      </c>
      <c r="AC207" s="75">
        <f>Иные!E110</f>
        <v>1570.4863400000002</v>
      </c>
      <c r="AD207" s="75">
        <f>Иные!F110</f>
        <v>1900.4863400000002</v>
      </c>
      <c r="AE207" s="75">
        <f t="shared" si="67"/>
        <v>100</v>
      </c>
      <c r="AF207" s="39"/>
      <c r="AG207" s="36"/>
    </row>
    <row r="208" spans="1:33" s="5" customFormat="1" ht="31.5" x14ac:dyDescent="0.25">
      <c r="A208" s="7" t="s">
        <v>217</v>
      </c>
      <c r="B208" s="72">
        <f t="shared" si="62"/>
        <v>511606.29855999968</v>
      </c>
      <c r="C208" s="72">
        <f t="shared" si="63"/>
        <v>612904.24239000003</v>
      </c>
      <c r="D208" s="72">
        <f t="shared" si="64"/>
        <v>602044.80820000009</v>
      </c>
      <c r="E208" s="72">
        <f t="shared" si="65"/>
        <v>10859.43419</v>
      </c>
      <c r="F208" s="72">
        <f t="shared" si="66"/>
        <v>611450.04080000008</v>
      </c>
      <c r="G208" s="72">
        <f t="shared" si="59"/>
        <v>99.762735923587456</v>
      </c>
      <c r="H208" s="72">
        <f>SUM(H209:H219)</f>
        <v>108217</v>
      </c>
      <c r="I208" s="72">
        <f>SUM(I209:I219)</f>
        <v>129228.9</v>
      </c>
      <c r="J208" s="72">
        <f>SUM(J209:J219)</f>
        <v>129228.9</v>
      </c>
      <c r="K208" s="72">
        <f>SUM(K209:K219)</f>
        <v>0</v>
      </c>
      <c r="L208" s="72">
        <f>SUM(L209:L219)</f>
        <v>129228.9</v>
      </c>
      <c r="M208" s="73">
        <f>L208/I208*100</f>
        <v>100</v>
      </c>
      <c r="N208" s="72">
        <f>SUM(N209:N219)</f>
        <v>77966.283360000001</v>
      </c>
      <c r="O208" s="72">
        <f>SUM(O209:O219)</f>
        <v>105638.16073999999</v>
      </c>
      <c r="P208" s="72">
        <f>SUM(P209:P219)</f>
        <v>105638.16073999999</v>
      </c>
      <c r="Q208" s="72">
        <f>SUM(Q209:Q219)</f>
        <v>0</v>
      </c>
      <c r="R208" s="72">
        <f>SUM(R209:R219)</f>
        <v>104899.06762999999</v>
      </c>
      <c r="S208" s="72">
        <f t="shared" si="60"/>
        <v>99.300354053097266</v>
      </c>
      <c r="T208" s="72">
        <f>SUM(T209:T219)</f>
        <v>309553.2999999997</v>
      </c>
      <c r="U208" s="72">
        <f>SUM(U209:U219)</f>
        <v>308827.05260000005</v>
      </c>
      <c r="V208" s="72">
        <f>SUM(V209:V219)</f>
        <v>308827.05260000005</v>
      </c>
      <c r="W208" s="72">
        <f>SUM(W209:W219)</f>
        <v>0</v>
      </c>
      <c r="X208" s="72">
        <f>SUM(X209:X219)</f>
        <v>308282.19570000004</v>
      </c>
      <c r="Y208" s="72">
        <f t="shared" si="61"/>
        <v>99.823572159429403</v>
      </c>
      <c r="Z208" s="72">
        <f>SUM(Z209:Z219)</f>
        <v>15869.715199999999</v>
      </c>
      <c r="AA208" s="72">
        <f>SUM(AA209:AA219)</f>
        <v>69210.129050000018</v>
      </c>
      <c r="AB208" s="72">
        <f>SUM(AB209:AB219)</f>
        <v>58350.694860000011</v>
      </c>
      <c r="AC208" s="72">
        <f>SUM(AC209:AC219)</f>
        <v>10859.43419</v>
      </c>
      <c r="AD208" s="72">
        <f>SUM(AD209:AD219)</f>
        <v>69039.877470000021</v>
      </c>
      <c r="AE208" s="72">
        <f t="shared" si="67"/>
        <v>99.754007711968001</v>
      </c>
      <c r="AF208" s="39"/>
      <c r="AG208" s="38"/>
    </row>
    <row r="209" spans="1:33" ht="31.5" x14ac:dyDescent="0.25">
      <c r="A209" s="128" t="s">
        <v>190</v>
      </c>
      <c r="B209" s="75">
        <f t="shared" si="62"/>
        <v>464331.29855999991</v>
      </c>
      <c r="C209" s="75">
        <f t="shared" si="63"/>
        <v>546380.98892000003</v>
      </c>
      <c r="D209" s="75">
        <f t="shared" si="64"/>
        <v>545730.98892000003</v>
      </c>
      <c r="E209" s="75">
        <f t="shared" si="65"/>
        <v>650</v>
      </c>
      <c r="F209" s="75">
        <f t="shared" si="66"/>
        <v>545665.88043999998</v>
      </c>
      <c r="G209" s="75">
        <f t="shared" si="59"/>
        <v>99.869119077255306</v>
      </c>
      <c r="H209" s="74">
        <f>Дотации!B52</f>
        <v>108217</v>
      </c>
      <c r="I209" s="74">
        <f>Дотации!C52</f>
        <v>129228.9</v>
      </c>
      <c r="J209" s="74">
        <f>Дотации!D52</f>
        <v>129228.9</v>
      </c>
      <c r="K209" s="74">
        <f>Дотации!E52</f>
        <v>0</v>
      </c>
      <c r="L209" s="74">
        <f>Дотации!F52</f>
        <v>129228.9</v>
      </c>
      <c r="M209" s="74">
        <f>L209/I209*100</f>
        <v>100</v>
      </c>
      <c r="N209" s="75">
        <f>Субсидии!B204</f>
        <v>37831.283360000001</v>
      </c>
      <c r="O209" s="75">
        <f>Субсидии!C204</f>
        <v>56478.54146</v>
      </c>
      <c r="P209" s="75">
        <f>Субсидии!D204</f>
        <v>56478.54146</v>
      </c>
      <c r="Q209" s="75">
        <f>Субсидии!E204</f>
        <v>0</v>
      </c>
      <c r="R209" s="75">
        <f>Субсидии!F204</f>
        <v>56478.54146</v>
      </c>
      <c r="S209" s="75">
        <f t="shared" si="60"/>
        <v>100</v>
      </c>
      <c r="T209" s="75">
        <f>'Субвенции '!B204</f>
        <v>307413.29999999993</v>
      </c>
      <c r="U209" s="75">
        <f>'Субвенции '!C204</f>
        <v>306672.85259999998</v>
      </c>
      <c r="V209" s="75">
        <f>'Субвенции '!D204</f>
        <v>306672.85259999998</v>
      </c>
      <c r="W209" s="75">
        <f>'Субвенции '!E204</f>
        <v>0</v>
      </c>
      <c r="X209" s="75">
        <f>'Субвенции '!F204</f>
        <v>306127.99569999997</v>
      </c>
      <c r="Y209" s="75">
        <f t="shared" si="61"/>
        <v>99.8223328555558</v>
      </c>
      <c r="Z209" s="75">
        <f>Иные!B112</f>
        <v>10869.715199999999</v>
      </c>
      <c r="AA209" s="75">
        <f>Иные!C112</f>
        <v>54000.694860000011</v>
      </c>
      <c r="AB209" s="75">
        <f>Иные!D112</f>
        <v>53350.694860000011</v>
      </c>
      <c r="AC209" s="75">
        <f>Иные!E112</f>
        <v>650</v>
      </c>
      <c r="AD209" s="75">
        <f>Иные!F112</f>
        <v>53830.443280000014</v>
      </c>
      <c r="AE209" s="75">
        <f t="shared" si="67"/>
        <v>99.684723353206124</v>
      </c>
      <c r="AF209" s="39"/>
      <c r="AG209" s="36"/>
    </row>
    <row r="210" spans="1:33" x14ac:dyDescent="0.25">
      <c r="A210" s="16" t="s">
        <v>393</v>
      </c>
      <c r="B210" s="184">
        <f t="shared" si="62"/>
        <v>3137.6</v>
      </c>
      <c r="C210" s="184">
        <f t="shared" si="63"/>
        <v>4359.9276099999997</v>
      </c>
      <c r="D210" s="184">
        <f t="shared" si="64"/>
        <v>4359.9276099999997</v>
      </c>
      <c r="E210" s="184">
        <f t="shared" si="65"/>
        <v>0</v>
      </c>
      <c r="F210" s="184">
        <f t="shared" si="66"/>
        <v>4359.9276099999997</v>
      </c>
      <c r="G210" s="184">
        <f t="shared" si="59"/>
        <v>100</v>
      </c>
      <c r="H210" s="75"/>
      <c r="I210" s="75"/>
      <c r="J210" s="75"/>
      <c r="K210" s="75"/>
      <c r="L210" s="75"/>
      <c r="M210" s="76"/>
      <c r="N210" s="224">
        <f>Субсидии!B206</f>
        <v>2973</v>
      </c>
      <c r="O210" s="224">
        <f>Субсидии!C206</f>
        <v>4194.2276099999999</v>
      </c>
      <c r="P210" s="224">
        <f>Субсидии!D206</f>
        <v>4194.2276099999999</v>
      </c>
      <c r="Q210" s="224">
        <f>Субсидии!E206</f>
        <v>0</v>
      </c>
      <c r="R210" s="224">
        <f>Субсидии!F206</f>
        <v>4194.2276099999999</v>
      </c>
      <c r="S210" s="75">
        <f t="shared" si="60"/>
        <v>100</v>
      </c>
      <c r="T210" s="75">
        <f>'Субвенции '!B205</f>
        <v>164.6</v>
      </c>
      <c r="U210" s="75">
        <f>'Субвенции '!C205</f>
        <v>165.7</v>
      </c>
      <c r="V210" s="75">
        <f>'Субвенции '!D205</f>
        <v>165.7</v>
      </c>
      <c r="W210" s="75">
        <f>'Субвенции '!E205</f>
        <v>0</v>
      </c>
      <c r="X210" s="75">
        <f>'Субвенции '!F205</f>
        <v>165.7</v>
      </c>
      <c r="Y210" s="75">
        <f t="shared" si="61"/>
        <v>100</v>
      </c>
      <c r="Z210" s="75">
        <f>Иные!B114</f>
        <v>0</v>
      </c>
      <c r="AA210" s="75">
        <f>Иные!C114</f>
        <v>0</v>
      </c>
      <c r="AB210" s="75">
        <f>Иные!D114</f>
        <v>0</v>
      </c>
      <c r="AC210" s="75">
        <f>Иные!E114</f>
        <v>0</v>
      </c>
      <c r="AD210" s="75">
        <f>Иные!F114</f>
        <v>0</v>
      </c>
      <c r="AE210" s="75"/>
      <c r="AF210" s="39"/>
      <c r="AG210" s="36"/>
    </row>
    <row r="211" spans="1:33" x14ac:dyDescent="0.25">
      <c r="A211" s="16" t="s">
        <v>493</v>
      </c>
      <c r="B211" s="184">
        <f t="shared" si="62"/>
        <v>3647.6</v>
      </c>
      <c r="C211" s="184">
        <f t="shared" si="63"/>
        <v>4265.95075</v>
      </c>
      <c r="D211" s="184">
        <f t="shared" si="64"/>
        <v>4265.95075</v>
      </c>
      <c r="E211" s="184">
        <f t="shared" si="65"/>
        <v>0</v>
      </c>
      <c r="F211" s="184">
        <f t="shared" si="66"/>
        <v>4265.95075</v>
      </c>
      <c r="G211" s="184">
        <f t="shared" si="59"/>
        <v>100</v>
      </c>
      <c r="H211" s="75"/>
      <c r="I211" s="75"/>
      <c r="J211" s="75"/>
      <c r="K211" s="75"/>
      <c r="L211" s="75"/>
      <c r="M211" s="76"/>
      <c r="N211" s="224">
        <f>Субсидии!B207</f>
        <v>3483</v>
      </c>
      <c r="O211" s="224">
        <f>Субсидии!C207</f>
        <v>4100.2507500000002</v>
      </c>
      <c r="P211" s="224">
        <f>Субсидии!D207</f>
        <v>4100.2507500000002</v>
      </c>
      <c r="Q211" s="224">
        <f>Субсидии!E207</f>
        <v>0</v>
      </c>
      <c r="R211" s="224">
        <f>Субсидии!F207</f>
        <v>4100.2507500000002</v>
      </c>
      <c r="S211" s="75">
        <f t="shared" si="60"/>
        <v>100</v>
      </c>
      <c r="T211" s="75">
        <f>'Субвенции '!B206</f>
        <v>164.6</v>
      </c>
      <c r="U211" s="75">
        <f>'Субвенции '!C206</f>
        <v>165.7</v>
      </c>
      <c r="V211" s="75">
        <f>'Субвенции '!D206</f>
        <v>165.7</v>
      </c>
      <c r="W211" s="75">
        <f>'Субвенции '!E206</f>
        <v>0</v>
      </c>
      <c r="X211" s="75">
        <f>'Субвенции '!F206</f>
        <v>165.7</v>
      </c>
      <c r="Y211" s="75">
        <f t="shared" si="61"/>
        <v>100</v>
      </c>
      <c r="Z211" s="75"/>
      <c r="AA211" s="75"/>
      <c r="AB211" s="75"/>
      <c r="AC211" s="75"/>
      <c r="AD211" s="75"/>
      <c r="AE211" s="75"/>
      <c r="AF211" s="39"/>
      <c r="AG211" s="36"/>
    </row>
    <row r="212" spans="1:33" x14ac:dyDescent="0.25">
      <c r="A212" s="16" t="s">
        <v>395</v>
      </c>
      <c r="B212" s="184">
        <f t="shared" si="62"/>
        <v>3440.6</v>
      </c>
      <c r="C212" s="184">
        <f t="shared" si="63"/>
        <v>3441.7</v>
      </c>
      <c r="D212" s="184">
        <f t="shared" si="64"/>
        <v>3441.7</v>
      </c>
      <c r="E212" s="184">
        <f t="shared" si="65"/>
        <v>0</v>
      </c>
      <c r="F212" s="184">
        <f t="shared" si="66"/>
        <v>3441.6999799999999</v>
      </c>
      <c r="G212" s="184">
        <f t="shared" si="59"/>
        <v>99.999999418891832</v>
      </c>
      <c r="H212" s="75"/>
      <c r="I212" s="75"/>
      <c r="J212" s="75"/>
      <c r="K212" s="75"/>
      <c r="L212" s="75"/>
      <c r="M212" s="76"/>
      <c r="N212" s="224">
        <f>Субсидии!B208</f>
        <v>3276</v>
      </c>
      <c r="O212" s="224">
        <f>Субсидии!C208</f>
        <v>3276</v>
      </c>
      <c r="P212" s="224">
        <f>Субсидии!D208</f>
        <v>3276</v>
      </c>
      <c r="Q212" s="224">
        <f>Субсидии!E208</f>
        <v>0</v>
      </c>
      <c r="R212" s="224">
        <f>Субсидии!F208</f>
        <v>3275.9999800000001</v>
      </c>
      <c r="S212" s="75">
        <f t="shared" si="60"/>
        <v>99.999999389499393</v>
      </c>
      <c r="T212" s="75">
        <f>'Субвенции '!B207</f>
        <v>164.6</v>
      </c>
      <c r="U212" s="75">
        <f>'Субвенции '!C207</f>
        <v>165.7</v>
      </c>
      <c r="V212" s="75">
        <f>'Субвенции '!D207</f>
        <v>165.7</v>
      </c>
      <c r="W212" s="75">
        <f>'Субвенции '!E207</f>
        <v>0</v>
      </c>
      <c r="X212" s="75">
        <f>'Субвенции '!F207</f>
        <v>165.7</v>
      </c>
      <c r="Y212" s="75">
        <f t="shared" si="61"/>
        <v>100</v>
      </c>
      <c r="Z212" s="75"/>
      <c r="AA212" s="75">
        <f>Иные!C113</f>
        <v>0</v>
      </c>
      <c r="AB212" s="75">
        <f>Иные!D113</f>
        <v>0</v>
      </c>
      <c r="AC212" s="75">
        <f>Иные!E113</f>
        <v>0</v>
      </c>
      <c r="AD212" s="75">
        <f>Иные!F113</f>
        <v>0</v>
      </c>
      <c r="AE212" s="75"/>
      <c r="AF212" s="39"/>
      <c r="AG212" s="36"/>
    </row>
    <row r="213" spans="1:33" x14ac:dyDescent="0.25">
      <c r="A213" s="16" t="s">
        <v>396</v>
      </c>
      <c r="B213" s="184">
        <f t="shared" si="62"/>
        <v>3734.6</v>
      </c>
      <c r="C213" s="184">
        <f t="shared" si="63"/>
        <v>6022.0999999999995</v>
      </c>
      <c r="D213" s="184">
        <f t="shared" si="64"/>
        <v>6022.0999999999995</v>
      </c>
      <c r="E213" s="184">
        <f t="shared" si="65"/>
        <v>0</v>
      </c>
      <c r="F213" s="184">
        <f t="shared" si="66"/>
        <v>6022.0999999999995</v>
      </c>
      <c r="G213" s="184">
        <f t="shared" si="59"/>
        <v>100</v>
      </c>
      <c r="H213" s="75"/>
      <c r="I213" s="75"/>
      <c r="J213" s="75"/>
      <c r="K213" s="75"/>
      <c r="L213" s="75"/>
      <c r="M213" s="76"/>
      <c r="N213" s="224">
        <f>Субсидии!B209</f>
        <v>3570</v>
      </c>
      <c r="O213" s="224">
        <f>Субсидии!C209</f>
        <v>5856.4</v>
      </c>
      <c r="P213" s="224">
        <f>Субсидии!D209</f>
        <v>5856.4</v>
      </c>
      <c r="Q213" s="224">
        <f>Субсидии!E209</f>
        <v>0</v>
      </c>
      <c r="R213" s="224">
        <f>Субсидии!F209</f>
        <v>5856.4</v>
      </c>
      <c r="S213" s="75">
        <f t="shared" si="60"/>
        <v>100</v>
      </c>
      <c r="T213" s="75">
        <f>'Субвенции '!B208</f>
        <v>164.6</v>
      </c>
      <c r="U213" s="75">
        <f>'Субвенции '!C208</f>
        <v>165.7</v>
      </c>
      <c r="V213" s="75">
        <f>'Субвенции '!D208</f>
        <v>165.7</v>
      </c>
      <c r="W213" s="75">
        <f>'Субвенции '!E208</f>
        <v>0</v>
      </c>
      <c r="X213" s="75">
        <f>'Субвенции '!F208</f>
        <v>165.7</v>
      </c>
      <c r="Y213" s="75">
        <f t="shared" si="61"/>
        <v>100</v>
      </c>
      <c r="Z213" s="75">
        <f>Иные!B115</f>
        <v>0</v>
      </c>
      <c r="AA213" s="75">
        <f>Иные!C115</f>
        <v>0</v>
      </c>
      <c r="AB213" s="75">
        <f>Иные!D115</f>
        <v>0</v>
      </c>
      <c r="AC213" s="75">
        <f>Иные!E115</f>
        <v>0</v>
      </c>
      <c r="AD213" s="75">
        <f>Иные!F115</f>
        <v>0</v>
      </c>
      <c r="AE213" s="75"/>
      <c r="AF213" s="39"/>
      <c r="AG213" s="36"/>
    </row>
    <row r="214" spans="1:33" x14ac:dyDescent="0.25">
      <c r="A214" s="16" t="s">
        <v>397</v>
      </c>
      <c r="B214" s="184">
        <f t="shared" si="62"/>
        <v>3488.6</v>
      </c>
      <c r="C214" s="184">
        <f t="shared" si="63"/>
        <v>4976.5279999999993</v>
      </c>
      <c r="D214" s="184">
        <f t="shared" si="64"/>
        <v>4976.5279999999993</v>
      </c>
      <c r="E214" s="184">
        <f t="shared" si="65"/>
        <v>0</v>
      </c>
      <c r="F214" s="184">
        <f t="shared" si="66"/>
        <v>4315.9026899999999</v>
      </c>
      <c r="G214" s="184">
        <f t="shared" si="59"/>
        <v>86.725176468413338</v>
      </c>
      <c r="H214" s="75"/>
      <c r="I214" s="75"/>
      <c r="J214" s="75"/>
      <c r="K214" s="75"/>
      <c r="L214" s="75"/>
      <c r="M214" s="76"/>
      <c r="N214" s="224">
        <f>Субсидии!B210</f>
        <v>3324</v>
      </c>
      <c r="O214" s="224">
        <f>Субсидии!C210</f>
        <v>4810.8279999999995</v>
      </c>
      <c r="P214" s="224">
        <f>Субсидии!D210</f>
        <v>4810.8279999999995</v>
      </c>
      <c r="Q214" s="224">
        <f>Субсидии!E210</f>
        <v>0</v>
      </c>
      <c r="R214" s="224">
        <f>Субсидии!F210</f>
        <v>4150.2026900000001</v>
      </c>
      <c r="S214" s="75">
        <f t="shared" si="60"/>
        <v>86.267949924628368</v>
      </c>
      <c r="T214" s="75">
        <f>'Субвенции '!B209</f>
        <v>164.6</v>
      </c>
      <c r="U214" s="75">
        <f>'Субвенции '!C209</f>
        <v>165.7</v>
      </c>
      <c r="V214" s="75">
        <f>'Субвенции '!D209</f>
        <v>165.7</v>
      </c>
      <c r="W214" s="75">
        <f>'Субвенции '!E209</f>
        <v>0</v>
      </c>
      <c r="X214" s="75">
        <f>'Субвенции '!F209</f>
        <v>165.7</v>
      </c>
      <c r="Y214" s="75">
        <f t="shared" si="61"/>
        <v>100</v>
      </c>
      <c r="Z214" s="75"/>
      <c r="AA214" s="75"/>
      <c r="AB214" s="75"/>
      <c r="AC214" s="75"/>
      <c r="AD214" s="75"/>
      <c r="AE214" s="75"/>
      <c r="AF214" s="39"/>
      <c r="AG214" s="36"/>
    </row>
    <row r="215" spans="1:33" x14ac:dyDescent="0.25">
      <c r="A215" s="16" t="s">
        <v>216</v>
      </c>
      <c r="B215" s="184">
        <f t="shared" si="62"/>
        <v>13911.6</v>
      </c>
      <c r="C215" s="184">
        <f t="shared" si="63"/>
        <v>20416.72478</v>
      </c>
      <c r="D215" s="184">
        <f t="shared" si="64"/>
        <v>13914.3</v>
      </c>
      <c r="E215" s="184">
        <f t="shared" si="65"/>
        <v>6502.4247800000003</v>
      </c>
      <c r="F215" s="184">
        <f t="shared" si="66"/>
        <v>20416.72478</v>
      </c>
      <c r="G215" s="184">
        <f t="shared" si="59"/>
        <v>100</v>
      </c>
      <c r="H215" s="75"/>
      <c r="I215" s="75"/>
      <c r="J215" s="75"/>
      <c r="K215" s="75"/>
      <c r="L215" s="75"/>
      <c r="M215" s="76"/>
      <c r="N215" s="224">
        <f>Субсидии!B205</f>
        <v>8500</v>
      </c>
      <c r="O215" s="224">
        <f>Субсидии!C205</f>
        <v>8500</v>
      </c>
      <c r="P215" s="224">
        <f>Субсидии!D205</f>
        <v>8500</v>
      </c>
      <c r="Q215" s="224">
        <f>Субсидии!E205</f>
        <v>0</v>
      </c>
      <c r="R215" s="224">
        <f>Субсидии!F205</f>
        <v>8500</v>
      </c>
      <c r="S215" s="75">
        <f t="shared" si="60"/>
        <v>100</v>
      </c>
      <c r="T215" s="75">
        <f>'Субвенции '!B210</f>
        <v>411.6</v>
      </c>
      <c r="U215" s="75">
        <f>'Субвенции '!C210</f>
        <v>414.3</v>
      </c>
      <c r="V215" s="75">
        <f>'Субвенции '!D210</f>
        <v>414.3</v>
      </c>
      <c r="W215" s="75">
        <f>'Субвенции '!E210</f>
        <v>0</v>
      </c>
      <c r="X215" s="75">
        <f>'Субвенции '!F210</f>
        <v>414.3</v>
      </c>
      <c r="Y215" s="75">
        <f t="shared" si="61"/>
        <v>100</v>
      </c>
      <c r="Z215" s="75">
        <f>Иные!B116</f>
        <v>5000</v>
      </c>
      <c r="AA215" s="75">
        <f>Иные!C116</f>
        <v>11502.424780000001</v>
      </c>
      <c r="AB215" s="75">
        <f>Иные!D116</f>
        <v>5000</v>
      </c>
      <c r="AC215" s="75">
        <f>Иные!E116</f>
        <v>6502.4247800000003</v>
      </c>
      <c r="AD215" s="75">
        <f>Иные!F116</f>
        <v>11502.424780000001</v>
      </c>
      <c r="AE215" s="75">
        <f t="shared" ref="AE215:AE219" si="68">AD215/AA215*100</f>
        <v>100</v>
      </c>
      <c r="AF215" s="39"/>
      <c r="AG215" s="36"/>
    </row>
    <row r="216" spans="1:33" x14ac:dyDescent="0.25">
      <c r="A216" s="16" t="s">
        <v>398</v>
      </c>
      <c r="B216" s="184">
        <f t="shared" si="62"/>
        <v>3395.6</v>
      </c>
      <c r="C216" s="184">
        <f t="shared" si="63"/>
        <v>4896.6129199999996</v>
      </c>
      <c r="D216" s="184">
        <f t="shared" si="64"/>
        <v>4896.6129199999996</v>
      </c>
      <c r="E216" s="184">
        <f t="shared" si="65"/>
        <v>0</v>
      </c>
      <c r="F216" s="184">
        <f t="shared" si="66"/>
        <v>4818.1451399999996</v>
      </c>
      <c r="G216" s="184">
        <f t="shared" si="59"/>
        <v>98.397509027525913</v>
      </c>
      <c r="H216" s="75"/>
      <c r="I216" s="75"/>
      <c r="J216" s="75"/>
      <c r="K216" s="75"/>
      <c r="L216" s="75"/>
      <c r="M216" s="76"/>
      <c r="N216" s="224">
        <f>Субсидии!B211</f>
        <v>3231</v>
      </c>
      <c r="O216" s="224">
        <f>Субсидии!C211</f>
        <v>4730.9129199999998</v>
      </c>
      <c r="P216" s="224">
        <f>Субсидии!D211</f>
        <v>4730.9129199999998</v>
      </c>
      <c r="Q216" s="224">
        <f>Субсидии!E211</f>
        <v>0</v>
      </c>
      <c r="R216" s="224">
        <f>Субсидии!F211</f>
        <v>4652.4451399999998</v>
      </c>
      <c r="S216" s="75">
        <f t="shared" si="60"/>
        <v>98.341381857436517</v>
      </c>
      <c r="T216" s="75">
        <f>'Субвенции '!B211</f>
        <v>164.6</v>
      </c>
      <c r="U216" s="75">
        <f>'Субвенции '!C211</f>
        <v>165.7</v>
      </c>
      <c r="V216" s="75">
        <f>'Субвенции '!D211</f>
        <v>165.7</v>
      </c>
      <c r="W216" s="75">
        <f>'Субвенции '!E211</f>
        <v>0</v>
      </c>
      <c r="X216" s="75">
        <f>'Субвенции '!F211</f>
        <v>165.7</v>
      </c>
      <c r="Y216" s="75">
        <f t="shared" si="61"/>
        <v>100</v>
      </c>
      <c r="Z216" s="75">
        <f>Иные!B117</f>
        <v>0</v>
      </c>
      <c r="AA216" s="75">
        <f>Иные!C117</f>
        <v>0</v>
      </c>
      <c r="AB216" s="75">
        <f>Иные!D117</f>
        <v>0</v>
      </c>
      <c r="AC216" s="75">
        <f>Иные!E117</f>
        <v>0</v>
      </c>
      <c r="AD216" s="75">
        <f>Иные!F117</f>
        <v>0</v>
      </c>
      <c r="AE216" s="75"/>
      <c r="AF216" s="39"/>
      <c r="AG216" s="36"/>
    </row>
    <row r="217" spans="1:33" x14ac:dyDescent="0.25">
      <c r="A217" s="16" t="s">
        <v>143</v>
      </c>
      <c r="B217" s="184">
        <f t="shared" si="62"/>
        <v>3038.6</v>
      </c>
      <c r="C217" s="184">
        <f t="shared" si="63"/>
        <v>4028.7</v>
      </c>
      <c r="D217" s="184">
        <f t="shared" si="64"/>
        <v>4028.7</v>
      </c>
      <c r="E217" s="184">
        <f t="shared" si="65"/>
        <v>0</v>
      </c>
      <c r="F217" s="184">
        <f t="shared" si="66"/>
        <v>4028.7</v>
      </c>
      <c r="G217" s="184">
        <f t="shared" ref="G217:G231" si="69">F217/C217*100</f>
        <v>100</v>
      </c>
      <c r="H217" s="75"/>
      <c r="I217" s="75"/>
      <c r="J217" s="75"/>
      <c r="K217" s="75"/>
      <c r="L217" s="75"/>
      <c r="M217" s="76"/>
      <c r="N217" s="224">
        <f>Субсидии!B212</f>
        <v>2874</v>
      </c>
      <c r="O217" s="224">
        <f>Субсидии!C212</f>
        <v>3863</v>
      </c>
      <c r="P217" s="224">
        <f>Субсидии!D212</f>
        <v>3863</v>
      </c>
      <c r="Q217" s="224">
        <f>Субсидии!E212</f>
        <v>0</v>
      </c>
      <c r="R217" s="224">
        <f>Субсидии!F212</f>
        <v>3863</v>
      </c>
      <c r="S217" s="75">
        <f t="shared" si="60"/>
        <v>100</v>
      </c>
      <c r="T217" s="75">
        <f>'Субвенции '!B212</f>
        <v>164.6</v>
      </c>
      <c r="U217" s="75">
        <f>'Субвенции '!C212</f>
        <v>165.7</v>
      </c>
      <c r="V217" s="75">
        <f>'Субвенции '!D212</f>
        <v>165.7</v>
      </c>
      <c r="W217" s="75">
        <f>'Субвенции '!E212</f>
        <v>0</v>
      </c>
      <c r="X217" s="75">
        <f>'Субвенции '!F212</f>
        <v>165.7</v>
      </c>
      <c r="Y217" s="75">
        <f t="shared" si="61"/>
        <v>100</v>
      </c>
      <c r="Z217" s="75"/>
      <c r="AA217" s="75"/>
      <c r="AB217" s="75"/>
      <c r="AC217" s="75"/>
      <c r="AD217" s="75"/>
      <c r="AE217" s="75"/>
      <c r="AF217" s="39"/>
      <c r="AG217" s="36"/>
    </row>
    <row r="218" spans="1:33" x14ac:dyDescent="0.25">
      <c r="A218" s="16" t="s">
        <v>399</v>
      </c>
      <c r="B218" s="184">
        <f t="shared" si="62"/>
        <v>2567.6</v>
      </c>
      <c r="C218" s="184">
        <f t="shared" si="63"/>
        <v>3492.7</v>
      </c>
      <c r="D218" s="184">
        <f t="shared" si="64"/>
        <v>3492.7</v>
      </c>
      <c r="E218" s="184">
        <f t="shared" si="65"/>
        <v>0</v>
      </c>
      <c r="F218" s="184">
        <f t="shared" si="66"/>
        <v>3492.7</v>
      </c>
      <c r="G218" s="184">
        <f t="shared" si="69"/>
        <v>100</v>
      </c>
      <c r="H218" s="75"/>
      <c r="I218" s="75"/>
      <c r="J218" s="75"/>
      <c r="K218" s="75"/>
      <c r="L218" s="75"/>
      <c r="M218" s="76"/>
      <c r="N218" s="224">
        <f>Субсидии!B213</f>
        <v>2403</v>
      </c>
      <c r="O218" s="224">
        <f>Субсидии!C213</f>
        <v>3327</v>
      </c>
      <c r="P218" s="224">
        <f>Субсидии!D213</f>
        <v>3327</v>
      </c>
      <c r="Q218" s="224">
        <f>Субсидии!E213</f>
        <v>0</v>
      </c>
      <c r="R218" s="224">
        <f>Субсидии!F213</f>
        <v>3327</v>
      </c>
      <c r="S218" s="75">
        <f t="shared" si="60"/>
        <v>100</v>
      </c>
      <c r="T218" s="75">
        <f>'Субвенции '!B213</f>
        <v>164.6</v>
      </c>
      <c r="U218" s="75">
        <f>'Субвенции '!C213</f>
        <v>165.7</v>
      </c>
      <c r="V218" s="75">
        <f>'Субвенции '!D213</f>
        <v>165.7</v>
      </c>
      <c r="W218" s="75">
        <f>'Субвенции '!E213</f>
        <v>0</v>
      </c>
      <c r="X218" s="75">
        <f>'Субвенции '!F213</f>
        <v>165.7</v>
      </c>
      <c r="Y218" s="75">
        <f t="shared" si="61"/>
        <v>100</v>
      </c>
      <c r="Z218" s="75"/>
      <c r="AA218" s="75">
        <f>Иные!C118</f>
        <v>0</v>
      </c>
      <c r="AB218" s="75">
        <f>Иные!D118</f>
        <v>0</v>
      </c>
      <c r="AC218" s="75">
        <f>Иные!E118</f>
        <v>0</v>
      </c>
      <c r="AD218" s="75">
        <f>Иные!F118</f>
        <v>0</v>
      </c>
      <c r="AE218" s="75"/>
      <c r="AF218" s="39"/>
      <c r="AG218" s="36"/>
    </row>
    <row r="219" spans="1:33" x14ac:dyDescent="0.25">
      <c r="A219" s="16" t="s">
        <v>494</v>
      </c>
      <c r="B219" s="184">
        <f t="shared" si="62"/>
        <v>6912.6</v>
      </c>
      <c r="C219" s="184">
        <f t="shared" si="63"/>
        <v>10622.30941</v>
      </c>
      <c r="D219" s="184">
        <f t="shared" si="64"/>
        <v>6915.3</v>
      </c>
      <c r="E219" s="184">
        <f t="shared" si="65"/>
        <v>3707.0094100000001</v>
      </c>
      <c r="F219" s="184">
        <f t="shared" si="66"/>
        <v>10622.30941</v>
      </c>
      <c r="G219" s="184">
        <f t="shared" si="69"/>
        <v>100</v>
      </c>
      <c r="H219" s="75"/>
      <c r="I219" s="75"/>
      <c r="J219" s="75"/>
      <c r="K219" s="75"/>
      <c r="L219" s="75"/>
      <c r="M219" s="76"/>
      <c r="N219" s="224">
        <f>Субсидии!B214</f>
        <v>6501</v>
      </c>
      <c r="O219" s="224">
        <f>Субсидии!C214</f>
        <v>6501</v>
      </c>
      <c r="P219" s="224">
        <f>Субсидии!D214</f>
        <v>6501</v>
      </c>
      <c r="Q219" s="224">
        <f>Субсидии!E214</f>
        <v>0</v>
      </c>
      <c r="R219" s="224">
        <f>Субсидии!F214</f>
        <v>6501</v>
      </c>
      <c r="S219" s="75">
        <f t="shared" si="60"/>
        <v>100</v>
      </c>
      <c r="T219" s="75">
        <f>'Субвенции '!B214</f>
        <v>411.6</v>
      </c>
      <c r="U219" s="75">
        <f>'Субвенции '!C214</f>
        <v>414.3</v>
      </c>
      <c r="V219" s="75">
        <f>'Субвенции '!D214</f>
        <v>414.3</v>
      </c>
      <c r="W219" s="75">
        <f>'Субвенции '!E214</f>
        <v>0</v>
      </c>
      <c r="X219" s="75">
        <f>'Субвенции '!F214</f>
        <v>414.3</v>
      </c>
      <c r="Y219" s="75">
        <f t="shared" si="61"/>
        <v>100</v>
      </c>
      <c r="Z219" s="75">
        <f>Иные!B119</f>
        <v>0</v>
      </c>
      <c r="AA219" s="75">
        <f>Иные!C119</f>
        <v>3707.0094100000001</v>
      </c>
      <c r="AB219" s="75">
        <f>Иные!D119</f>
        <v>0</v>
      </c>
      <c r="AC219" s="75">
        <f>Иные!E119</f>
        <v>3707.0094100000001</v>
      </c>
      <c r="AD219" s="75">
        <f>Иные!F119</f>
        <v>3707.0094100000001</v>
      </c>
      <c r="AE219" s="75">
        <f t="shared" si="68"/>
        <v>100</v>
      </c>
      <c r="AF219" s="39"/>
      <c r="AG219" s="36"/>
    </row>
    <row r="220" spans="1:33" s="5" customFormat="1" ht="31.5" x14ac:dyDescent="0.25">
      <c r="A220" s="7" t="s">
        <v>224</v>
      </c>
      <c r="B220" s="72">
        <f t="shared" si="62"/>
        <v>1340113.9980799998</v>
      </c>
      <c r="C220" s="72">
        <f t="shared" si="63"/>
        <v>1495317.97193</v>
      </c>
      <c r="D220" s="72">
        <f t="shared" si="64"/>
        <v>1493063.8697600001</v>
      </c>
      <c r="E220" s="72">
        <f t="shared" si="65"/>
        <v>2254.1021700000001</v>
      </c>
      <c r="F220" s="72">
        <f t="shared" si="66"/>
        <v>1493289.5056800004</v>
      </c>
      <c r="G220" s="72">
        <f t="shared" si="69"/>
        <v>99.864345491187976</v>
      </c>
      <c r="H220" s="72">
        <f>SUM(H221:H228)</f>
        <v>215809.5</v>
      </c>
      <c r="I220" s="72">
        <f>SUM(I221:I228)</f>
        <v>263989.09999999998</v>
      </c>
      <c r="J220" s="72">
        <f>SUM(J221:J228)</f>
        <v>263989.09999999998</v>
      </c>
      <c r="K220" s="72">
        <f>SUM(K221:K228)</f>
        <v>0</v>
      </c>
      <c r="L220" s="72">
        <f>SUM(L221:L228)</f>
        <v>263989.09999999998</v>
      </c>
      <c r="M220" s="73">
        <f>L220/I220*100</f>
        <v>100</v>
      </c>
      <c r="N220" s="72">
        <f>SUM(N221:N228)</f>
        <v>195817.84168000001</v>
      </c>
      <c r="O220" s="72">
        <f>SUM(O221:O228)</f>
        <v>207026.87518999999</v>
      </c>
      <c r="P220" s="72">
        <f>SUM(P221:P228)</f>
        <v>207026.87518999999</v>
      </c>
      <c r="Q220" s="72">
        <f>SUM(Q221:Q228)</f>
        <v>0</v>
      </c>
      <c r="R220" s="72">
        <f>SUM(R221:R228)</f>
        <v>206236.36661000003</v>
      </c>
      <c r="S220" s="72">
        <f t="shared" si="60"/>
        <v>99.618161371911512</v>
      </c>
      <c r="T220" s="72">
        <f>SUM(T221:T228)</f>
        <v>871312.79999999981</v>
      </c>
      <c r="U220" s="72">
        <f>SUM(U221:U228)</f>
        <v>882007.3404000001</v>
      </c>
      <c r="V220" s="72">
        <f>SUM(V221:V228)</f>
        <v>882007.3404000001</v>
      </c>
      <c r="W220" s="72">
        <f>SUM(W221:W228)</f>
        <v>0</v>
      </c>
      <c r="X220" s="72">
        <f>SUM(X221:X228)</f>
        <v>881099.66445000039</v>
      </c>
      <c r="Y220" s="72">
        <f t="shared" si="61"/>
        <v>99.897089751023145</v>
      </c>
      <c r="Z220" s="72">
        <f>SUM(Z221:Z228)</f>
        <v>57173.856399999997</v>
      </c>
      <c r="AA220" s="72">
        <f>SUM(AA221:AA228)</f>
        <v>142294.65634000002</v>
      </c>
      <c r="AB220" s="72">
        <f>SUM(AB221:AB228)</f>
        <v>140040.55417000002</v>
      </c>
      <c r="AC220" s="72">
        <f>SUM(AC221:AC228)</f>
        <v>2254.1021700000001</v>
      </c>
      <c r="AD220" s="72">
        <f>SUM(AD221:AD228)</f>
        <v>141964.37462000002</v>
      </c>
      <c r="AE220" s="72">
        <f>AD220/AA220*100</f>
        <v>99.767888880373107</v>
      </c>
      <c r="AF220" s="39"/>
      <c r="AG220" s="38"/>
    </row>
    <row r="221" spans="1:33" ht="31.5" x14ac:dyDescent="0.25">
      <c r="A221" s="128" t="s">
        <v>191</v>
      </c>
      <c r="B221" s="75">
        <f t="shared" si="62"/>
        <v>1230457.89808</v>
      </c>
      <c r="C221" s="75">
        <f t="shared" si="63"/>
        <v>1359247.3697599997</v>
      </c>
      <c r="D221" s="75">
        <f t="shared" si="64"/>
        <v>1358867.3697599997</v>
      </c>
      <c r="E221" s="75">
        <f t="shared" si="65"/>
        <v>380</v>
      </c>
      <c r="F221" s="75">
        <f t="shared" si="66"/>
        <v>1357226.37992</v>
      </c>
      <c r="G221" s="75">
        <f t="shared" si="69"/>
        <v>99.851315523210715</v>
      </c>
      <c r="H221" s="74">
        <f>Дотации!B54</f>
        <v>215809.5</v>
      </c>
      <c r="I221" s="74">
        <f>Дотации!C54</f>
        <v>263989.09999999998</v>
      </c>
      <c r="J221" s="74">
        <f>Дотации!D54</f>
        <v>263989.09999999998</v>
      </c>
      <c r="K221" s="74">
        <f>Дотации!E54</f>
        <v>0</v>
      </c>
      <c r="L221" s="74">
        <f>Дотации!F54</f>
        <v>263989.09999999998</v>
      </c>
      <c r="M221" s="74">
        <f>L221/I221*100</f>
        <v>100</v>
      </c>
      <c r="N221" s="75">
        <f>Субсидии!B216</f>
        <v>94042.841679999998</v>
      </c>
      <c r="O221" s="75">
        <f>Субсидии!C216</f>
        <v>101060.87519000001</v>
      </c>
      <c r="P221" s="75">
        <f>Субсидии!D216</f>
        <v>101060.87519000001</v>
      </c>
      <c r="Q221" s="75">
        <f>Субсидии!E216</f>
        <v>0</v>
      </c>
      <c r="R221" s="75">
        <f>Субсидии!F216</f>
        <v>100270.36661000001</v>
      </c>
      <c r="S221" s="75">
        <f t="shared" si="60"/>
        <v>99.217789695058755</v>
      </c>
      <c r="T221" s="75">
        <f>'Субвенции '!B216</f>
        <v>868431.7</v>
      </c>
      <c r="U221" s="75">
        <f>'Субвенции '!C216</f>
        <v>879106.84039999987</v>
      </c>
      <c r="V221" s="75">
        <f>'Субвенции '!D216</f>
        <v>879106.84039999987</v>
      </c>
      <c r="W221" s="75">
        <f>'Субвенции '!E216</f>
        <v>0</v>
      </c>
      <c r="X221" s="75">
        <f>'Субвенции '!F216</f>
        <v>878199.16445000016</v>
      </c>
      <c r="Y221" s="75">
        <f t="shared" si="61"/>
        <v>99.896750211887024</v>
      </c>
      <c r="Z221" s="75">
        <f>Иные!B121</f>
        <v>52173.856399999997</v>
      </c>
      <c r="AA221" s="75">
        <f>Иные!C121</f>
        <v>115090.55417000002</v>
      </c>
      <c r="AB221" s="75">
        <f>Иные!D121</f>
        <v>114710.55417000002</v>
      </c>
      <c r="AC221" s="75">
        <f>Иные!E121</f>
        <v>380</v>
      </c>
      <c r="AD221" s="75">
        <f>Иные!F121</f>
        <v>114767.74886000001</v>
      </c>
      <c r="AE221" s="75">
        <f>AD221/AA221*100</f>
        <v>99.719520587655524</v>
      </c>
      <c r="AF221" s="39"/>
      <c r="AG221" s="36"/>
    </row>
    <row r="222" spans="1:33" x14ac:dyDescent="0.25">
      <c r="A222" s="16" t="s">
        <v>401</v>
      </c>
      <c r="B222" s="184">
        <f t="shared" si="62"/>
        <v>20000</v>
      </c>
      <c r="C222" s="184">
        <f t="shared" si="63"/>
        <v>42000</v>
      </c>
      <c r="D222" s="184">
        <f t="shared" si="64"/>
        <v>42000</v>
      </c>
      <c r="E222" s="184">
        <f t="shared" si="65"/>
        <v>0</v>
      </c>
      <c r="F222" s="184">
        <f t="shared" si="66"/>
        <v>41992.523589999997</v>
      </c>
      <c r="G222" s="184">
        <f t="shared" si="69"/>
        <v>99.982199023809514</v>
      </c>
      <c r="H222" s="75"/>
      <c r="I222" s="75"/>
      <c r="J222" s="75"/>
      <c r="K222" s="75"/>
      <c r="L222" s="75"/>
      <c r="M222" s="76"/>
      <c r="N222" s="224">
        <f>Субсидии!B217</f>
        <v>15000</v>
      </c>
      <c r="O222" s="224">
        <f>Субсидии!C217</f>
        <v>17000</v>
      </c>
      <c r="P222" s="224">
        <f>Субсидии!D217</f>
        <v>17000</v>
      </c>
      <c r="Q222" s="224">
        <f>Субсидии!E217</f>
        <v>0</v>
      </c>
      <c r="R222" s="224">
        <f>Субсидии!F217</f>
        <v>17000</v>
      </c>
      <c r="S222" s="75">
        <f t="shared" si="60"/>
        <v>100</v>
      </c>
      <c r="T222" s="75"/>
      <c r="U222" s="75"/>
      <c r="V222" s="75"/>
      <c r="W222" s="75"/>
      <c r="X222" s="75"/>
      <c r="Y222" s="75"/>
      <c r="Z222" s="75">
        <f>Иные!B122</f>
        <v>5000</v>
      </c>
      <c r="AA222" s="75">
        <f>Иные!C122</f>
        <v>25000</v>
      </c>
      <c r="AB222" s="75">
        <f>Иные!D122</f>
        <v>25000</v>
      </c>
      <c r="AC222" s="75">
        <f>Иные!E122</f>
        <v>0</v>
      </c>
      <c r="AD222" s="75">
        <f>Иные!F122</f>
        <v>24992.523590000001</v>
      </c>
      <c r="AE222" s="75">
        <f t="shared" ref="AE222:AE228" si="70">AD222/AA222*100</f>
        <v>99.970094360000004</v>
      </c>
      <c r="AF222" s="39"/>
      <c r="AG222" s="36"/>
    </row>
    <row r="223" spans="1:33" x14ac:dyDescent="0.25">
      <c r="A223" s="16" t="s">
        <v>219</v>
      </c>
      <c r="B223" s="184">
        <f t="shared" si="62"/>
        <v>15036.6</v>
      </c>
      <c r="C223" s="184">
        <f t="shared" si="63"/>
        <v>16379.3</v>
      </c>
      <c r="D223" s="184">
        <f t="shared" si="64"/>
        <v>16379.3</v>
      </c>
      <c r="E223" s="184">
        <f t="shared" si="65"/>
        <v>0</v>
      </c>
      <c r="F223" s="184">
        <f t="shared" si="66"/>
        <v>16379.3</v>
      </c>
      <c r="G223" s="184">
        <f t="shared" si="69"/>
        <v>100</v>
      </c>
      <c r="H223" s="75"/>
      <c r="I223" s="75"/>
      <c r="J223" s="75"/>
      <c r="K223" s="75"/>
      <c r="L223" s="75"/>
      <c r="M223" s="76"/>
      <c r="N223" s="224">
        <f>Субсидии!B218</f>
        <v>14625</v>
      </c>
      <c r="O223" s="224">
        <f>Субсидии!C218</f>
        <v>15965</v>
      </c>
      <c r="P223" s="224">
        <f>Субсидии!D218</f>
        <v>15965</v>
      </c>
      <c r="Q223" s="224">
        <f>Субсидии!E218</f>
        <v>0</v>
      </c>
      <c r="R223" s="224">
        <f>Субсидии!F218</f>
        <v>15965</v>
      </c>
      <c r="S223" s="75">
        <f t="shared" si="60"/>
        <v>100</v>
      </c>
      <c r="T223" s="75">
        <f>'Субвенции '!B217</f>
        <v>411.6</v>
      </c>
      <c r="U223" s="75">
        <f>'Субвенции '!C217</f>
        <v>414.3</v>
      </c>
      <c r="V223" s="75">
        <f>'Субвенции '!D217</f>
        <v>414.3</v>
      </c>
      <c r="W223" s="75">
        <f>'Субвенции '!E217</f>
        <v>0</v>
      </c>
      <c r="X223" s="75">
        <f>'Субвенции '!F217</f>
        <v>414.3</v>
      </c>
      <c r="Y223" s="75">
        <f t="shared" ref="Y223:Y231" si="71">X223/U223*100</f>
        <v>100</v>
      </c>
      <c r="Z223" s="75">
        <f>Иные!B123</f>
        <v>0</v>
      </c>
      <c r="AA223" s="75">
        <f>Иные!C123</f>
        <v>0</v>
      </c>
      <c r="AB223" s="75">
        <f>Иные!D123</f>
        <v>0</v>
      </c>
      <c r="AC223" s="75">
        <f>Иные!E123</f>
        <v>0</v>
      </c>
      <c r="AD223" s="75">
        <f>Иные!F123</f>
        <v>0</v>
      </c>
      <c r="AE223" s="75"/>
      <c r="AF223" s="39"/>
      <c r="AG223" s="36"/>
    </row>
    <row r="224" spans="1:33" x14ac:dyDescent="0.25">
      <c r="A224" s="16" t="s">
        <v>220</v>
      </c>
      <c r="B224" s="184">
        <f t="shared" si="62"/>
        <v>10758.6</v>
      </c>
      <c r="C224" s="184">
        <f t="shared" si="63"/>
        <v>10761.3</v>
      </c>
      <c r="D224" s="184">
        <f t="shared" si="64"/>
        <v>10761.3</v>
      </c>
      <c r="E224" s="184">
        <f t="shared" si="65"/>
        <v>0</v>
      </c>
      <c r="F224" s="184">
        <f t="shared" si="66"/>
        <v>10761.3</v>
      </c>
      <c r="G224" s="184">
        <f t="shared" si="69"/>
        <v>100</v>
      </c>
      <c r="H224" s="75"/>
      <c r="I224" s="75"/>
      <c r="J224" s="75"/>
      <c r="K224" s="75"/>
      <c r="L224" s="75"/>
      <c r="M224" s="76"/>
      <c r="N224" s="224">
        <f>Субсидии!B219</f>
        <v>10347</v>
      </c>
      <c r="O224" s="224">
        <f>Субсидии!C219</f>
        <v>10347</v>
      </c>
      <c r="P224" s="224">
        <f>Субсидии!D219</f>
        <v>10347</v>
      </c>
      <c r="Q224" s="224">
        <f>Субсидии!E219</f>
        <v>0</v>
      </c>
      <c r="R224" s="224">
        <f>Субсидии!F219</f>
        <v>10347</v>
      </c>
      <c r="S224" s="75">
        <f t="shared" si="60"/>
        <v>100</v>
      </c>
      <c r="T224" s="75">
        <f>'Субвенции '!B218</f>
        <v>411.6</v>
      </c>
      <c r="U224" s="75">
        <f>'Субвенции '!C218</f>
        <v>414.3</v>
      </c>
      <c r="V224" s="75">
        <f>'Субвенции '!D218</f>
        <v>414.3</v>
      </c>
      <c r="W224" s="75">
        <f>'Субвенции '!E218</f>
        <v>0</v>
      </c>
      <c r="X224" s="75">
        <f>'Субвенции '!F218</f>
        <v>414.3</v>
      </c>
      <c r="Y224" s="75">
        <f t="shared" si="71"/>
        <v>100</v>
      </c>
      <c r="Z224" s="75">
        <f>Иные!B124</f>
        <v>0</v>
      </c>
      <c r="AA224" s="75">
        <f>Иные!C124</f>
        <v>0</v>
      </c>
      <c r="AB224" s="75">
        <f>Иные!D124</f>
        <v>0</v>
      </c>
      <c r="AC224" s="75">
        <f>Иные!E124</f>
        <v>0</v>
      </c>
      <c r="AD224" s="75">
        <f>Иные!F124</f>
        <v>0</v>
      </c>
      <c r="AE224" s="75"/>
      <c r="AF224" s="39"/>
      <c r="AG224" s="36"/>
    </row>
    <row r="225" spans="1:33" x14ac:dyDescent="0.25">
      <c r="A225" s="16" t="s">
        <v>221</v>
      </c>
      <c r="B225" s="184">
        <f t="shared" si="62"/>
        <v>8262.6</v>
      </c>
      <c r="C225" s="184">
        <f t="shared" si="63"/>
        <v>9116.2999999999993</v>
      </c>
      <c r="D225" s="184">
        <f t="shared" si="64"/>
        <v>9116.2999999999993</v>
      </c>
      <c r="E225" s="184">
        <f t="shared" si="65"/>
        <v>0</v>
      </c>
      <c r="F225" s="184">
        <f t="shared" si="66"/>
        <v>9116.2999999999993</v>
      </c>
      <c r="G225" s="184">
        <f t="shared" si="69"/>
        <v>100</v>
      </c>
      <c r="H225" s="75"/>
      <c r="I225" s="75"/>
      <c r="J225" s="75"/>
      <c r="K225" s="75"/>
      <c r="L225" s="75"/>
      <c r="M225" s="76"/>
      <c r="N225" s="224">
        <f>Субсидии!B220</f>
        <v>7851</v>
      </c>
      <c r="O225" s="224">
        <f>Субсидии!C220</f>
        <v>8702</v>
      </c>
      <c r="P225" s="224">
        <f>Субсидии!D220</f>
        <v>8702</v>
      </c>
      <c r="Q225" s="224">
        <f>Субсидии!E220</f>
        <v>0</v>
      </c>
      <c r="R225" s="224">
        <f>Субсидии!F220</f>
        <v>8702</v>
      </c>
      <c r="S225" s="75">
        <f t="shared" si="60"/>
        <v>100</v>
      </c>
      <c r="T225" s="75">
        <f>'Субвенции '!B219</f>
        <v>411.6</v>
      </c>
      <c r="U225" s="75">
        <f>'Субвенции '!C219</f>
        <v>414.3</v>
      </c>
      <c r="V225" s="75">
        <f>'Субвенции '!D219</f>
        <v>414.3</v>
      </c>
      <c r="W225" s="75">
        <f>'Субвенции '!E219</f>
        <v>0</v>
      </c>
      <c r="X225" s="75">
        <f>'Субвенции '!F219</f>
        <v>414.3</v>
      </c>
      <c r="Y225" s="75">
        <f t="shared" si="71"/>
        <v>100</v>
      </c>
      <c r="Z225" s="75">
        <f>Иные!B125</f>
        <v>0</v>
      </c>
      <c r="AA225" s="75">
        <f>Иные!C125</f>
        <v>0</v>
      </c>
      <c r="AB225" s="75">
        <f>Иные!D125</f>
        <v>0</v>
      </c>
      <c r="AC225" s="75">
        <f>Иные!E125</f>
        <v>0</v>
      </c>
      <c r="AD225" s="75">
        <f>Иные!F125</f>
        <v>0</v>
      </c>
      <c r="AE225" s="75"/>
      <c r="AF225" s="39"/>
      <c r="AG225" s="36"/>
    </row>
    <row r="226" spans="1:33" x14ac:dyDescent="0.25">
      <c r="A226" s="16" t="s">
        <v>402</v>
      </c>
      <c r="B226" s="184">
        <f t="shared" si="62"/>
        <v>11724.6</v>
      </c>
      <c r="C226" s="184">
        <f t="shared" si="63"/>
        <v>11727.3</v>
      </c>
      <c r="D226" s="184">
        <f t="shared" si="64"/>
        <v>11727.3</v>
      </c>
      <c r="E226" s="184">
        <f t="shared" si="65"/>
        <v>0</v>
      </c>
      <c r="F226" s="184">
        <f t="shared" si="66"/>
        <v>11727.3</v>
      </c>
      <c r="G226" s="184">
        <f t="shared" si="69"/>
        <v>100</v>
      </c>
      <c r="H226" s="75"/>
      <c r="I226" s="75"/>
      <c r="J226" s="75"/>
      <c r="K226" s="75"/>
      <c r="L226" s="75"/>
      <c r="M226" s="76"/>
      <c r="N226" s="224">
        <f>Субсидии!B221</f>
        <v>11313</v>
      </c>
      <c r="O226" s="224">
        <f>Субсидии!C221</f>
        <v>11313</v>
      </c>
      <c r="P226" s="224">
        <f>Субсидии!D221</f>
        <v>11313</v>
      </c>
      <c r="Q226" s="224">
        <f>Субсидии!E221</f>
        <v>0</v>
      </c>
      <c r="R226" s="224">
        <f>Субсидии!F221</f>
        <v>11313</v>
      </c>
      <c r="S226" s="75">
        <f t="shared" si="60"/>
        <v>100</v>
      </c>
      <c r="T226" s="75">
        <f>'Субвенции '!B220</f>
        <v>411.6</v>
      </c>
      <c r="U226" s="75">
        <f>'Субвенции '!C220</f>
        <v>414.3</v>
      </c>
      <c r="V226" s="75">
        <f>'Субвенции '!D220</f>
        <v>414.3</v>
      </c>
      <c r="W226" s="75">
        <f>'Субвенции '!E220</f>
        <v>0</v>
      </c>
      <c r="X226" s="75">
        <f>'Субвенции '!F220</f>
        <v>414.3</v>
      </c>
      <c r="Y226" s="75">
        <f t="shared" si="71"/>
        <v>100</v>
      </c>
      <c r="Z226" s="75"/>
      <c r="AA226" s="75"/>
      <c r="AB226" s="75"/>
      <c r="AC226" s="75"/>
      <c r="AD226" s="75"/>
      <c r="AE226" s="75"/>
      <c r="AF226" s="39"/>
      <c r="AG226" s="36"/>
    </row>
    <row r="227" spans="1:33" x14ac:dyDescent="0.25">
      <c r="A227" s="16" t="s">
        <v>222</v>
      </c>
      <c r="B227" s="184">
        <f t="shared" si="62"/>
        <v>23824.1</v>
      </c>
      <c r="C227" s="184">
        <f t="shared" si="63"/>
        <v>24160</v>
      </c>
      <c r="D227" s="184">
        <f t="shared" si="64"/>
        <v>24160</v>
      </c>
      <c r="E227" s="184">
        <f t="shared" si="65"/>
        <v>0</v>
      </c>
      <c r="F227" s="184">
        <f t="shared" si="66"/>
        <v>24160</v>
      </c>
      <c r="G227" s="184">
        <f t="shared" si="69"/>
        <v>100</v>
      </c>
      <c r="H227" s="75"/>
      <c r="I227" s="75"/>
      <c r="J227" s="75"/>
      <c r="K227" s="75"/>
      <c r="L227" s="75"/>
      <c r="M227" s="76"/>
      <c r="N227" s="224">
        <f>Субсидии!B222</f>
        <v>23001</v>
      </c>
      <c r="O227" s="224">
        <f>Субсидии!C222</f>
        <v>23001</v>
      </c>
      <c r="P227" s="224">
        <f>Субсидии!D222</f>
        <v>23001</v>
      </c>
      <c r="Q227" s="224">
        <f>Субсидии!E222</f>
        <v>0</v>
      </c>
      <c r="R227" s="224">
        <f>Субсидии!F222</f>
        <v>23001</v>
      </c>
      <c r="S227" s="75">
        <f t="shared" si="60"/>
        <v>100</v>
      </c>
      <c r="T227" s="75">
        <f>'Субвенции '!B221</f>
        <v>823.1</v>
      </c>
      <c r="U227" s="75">
        <f>'Субвенции '!C221</f>
        <v>829</v>
      </c>
      <c r="V227" s="75">
        <f>'Субвенции '!D221</f>
        <v>829</v>
      </c>
      <c r="W227" s="75">
        <f>'Субвенции '!E221</f>
        <v>0</v>
      </c>
      <c r="X227" s="75">
        <f>'Субвенции '!F221</f>
        <v>829</v>
      </c>
      <c r="Y227" s="75">
        <f t="shared" si="71"/>
        <v>100</v>
      </c>
      <c r="Z227" s="75">
        <f>Иные!B126</f>
        <v>0</v>
      </c>
      <c r="AA227" s="75">
        <f>Иные!C126</f>
        <v>330</v>
      </c>
      <c r="AB227" s="75">
        <f>Иные!D126</f>
        <v>330</v>
      </c>
      <c r="AC227" s="75">
        <f>Иные!E126</f>
        <v>0</v>
      </c>
      <c r="AD227" s="75">
        <f>Иные!F126</f>
        <v>330</v>
      </c>
      <c r="AE227" s="75"/>
      <c r="AF227" s="39"/>
      <c r="AG227" s="36"/>
    </row>
    <row r="228" spans="1:33" x14ac:dyDescent="0.25">
      <c r="A228" s="16" t="s">
        <v>223</v>
      </c>
      <c r="B228" s="184">
        <f t="shared" si="62"/>
        <v>20049.599999999999</v>
      </c>
      <c r="C228" s="184">
        <f t="shared" si="63"/>
        <v>21926.402169999998</v>
      </c>
      <c r="D228" s="184">
        <f t="shared" si="64"/>
        <v>20052.3</v>
      </c>
      <c r="E228" s="184">
        <f t="shared" si="65"/>
        <v>1874.1021699999999</v>
      </c>
      <c r="F228" s="184">
        <f t="shared" si="66"/>
        <v>21926.402169999998</v>
      </c>
      <c r="G228" s="184">
        <f t="shared" si="69"/>
        <v>100</v>
      </c>
      <c r="H228" s="75"/>
      <c r="I228" s="75"/>
      <c r="J228" s="75"/>
      <c r="K228" s="75"/>
      <c r="L228" s="75"/>
      <c r="M228" s="76"/>
      <c r="N228" s="224">
        <f>Субсидии!B223</f>
        <v>19638</v>
      </c>
      <c r="O228" s="224">
        <f>Субсидии!C223</f>
        <v>19638</v>
      </c>
      <c r="P228" s="224">
        <f>Субсидии!D223</f>
        <v>19638</v>
      </c>
      <c r="Q228" s="224">
        <f>Субсидии!E223</f>
        <v>0</v>
      </c>
      <c r="R228" s="224">
        <f>Субсидии!F223</f>
        <v>19638</v>
      </c>
      <c r="S228" s="75">
        <f t="shared" si="60"/>
        <v>100</v>
      </c>
      <c r="T228" s="75">
        <f>'Субвенции '!B222</f>
        <v>411.6</v>
      </c>
      <c r="U228" s="75">
        <f>'Субвенции '!C222</f>
        <v>414.3</v>
      </c>
      <c r="V228" s="75">
        <f>'Субвенции '!D222</f>
        <v>414.3</v>
      </c>
      <c r="W228" s="75">
        <f>'Субвенции '!E222</f>
        <v>0</v>
      </c>
      <c r="X228" s="75">
        <f>'Субвенции '!F222</f>
        <v>414.3</v>
      </c>
      <c r="Y228" s="75">
        <f t="shared" si="71"/>
        <v>100</v>
      </c>
      <c r="Z228" s="75">
        <f>Иные!B127</f>
        <v>0</v>
      </c>
      <c r="AA228" s="75">
        <f>Иные!C127</f>
        <v>1874.1021699999999</v>
      </c>
      <c r="AB228" s="75">
        <f>Иные!D127</f>
        <v>0</v>
      </c>
      <c r="AC228" s="75">
        <f>Иные!E127</f>
        <v>1874.1021699999999</v>
      </c>
      <c r="AD228" s="75">
        <f>Иные!F127</f>
        <v>1874.1021699999999</v>
      </c>
      <c r="AE228" s="75">
        <f t="shared" si="70"/>
        <v>100</v>
      </c>
      <c r="AF228" s="39"/>
      <c r="AG228" s="36"/>
    </row>
    <row r="229" spans="1:33" s="5" customFormat="1" ht="31.5" x14ac:dyDescent="0.25">
      <c r="A229" s="7" t="s">
        <v>226</v>
      </c>
      <c r="B229" s="72">
        <f t="shared" si="62"/>
        <v>457471.35897</v>
      </c>
      <c r="C229" s="72">
        <f t="shared" si="63"/>
        <v>599991.9524699999</v>
      </c>
      <c r="D229" s="72">
        <f t="shared" si="64"/>
        <v>597111.4429599999</v>
      </c>
      <c r="E229" s="72">
        <f t="shared" si="65"/>
        <v>2880.5095099999999</v>
      </c>
      <c r="F229" s="72">
        <f t="shared" si="66"/>
        <v>587098.38199000002</v>
      </c>
      <c r="G229" s="72">
        <f t="shared" si="69"/>
        <v>97.851042763670307</v>
      </c>
      <c r="H229" s="72">
        <f>SUM(H230:H235)</f>
        <v>118218</v>
      </c>
      <c r="I229" s="72">
        <f>SUM(I230:I235)</f>
        <v>157554.4</v>
      </c>
      <c r="J229" s="72">
        <f>SUM(J230:J235)</f>
        <v>157554.4</v>
      </c>
      <c r="K229" s="72">
        <f>SUM(K230:K235)</f>
        <v>0</v>
      </c>
      <c r="L229" s="72">
        <f>SUM(L230:L235)</f>
        <v>157554.4</v>
      </c>
      <c r="M229" s="73">
        <f>L229/I229*100</f>
        <v>100</v>
      </c>
      <c r="N229" s="72">
        <f>SUM(N230:N235)</f>
        <v>69511.261069999993</v>
      </c>
      <c r="O229" s="72">
        <f>SUM(O230:O235)</f>
        <v>75576.590720000007</v>
      </c>
      <c r="P229" s="72">
        <f>SUM(P230:P235)</f>
        <v>75576.590720000007</v>
      </c>
      <c r="Q229" s="72">
        <f>SUM(Q230:Q235)</f>
        <v>0</v>
      </c>
      <c r="R229" s="72">
        <f>SUM(R230:R235)</f>
        <v>75576.216789999991</v>
      </c>
      <c r="S229" s="72">
        <f t="shared" si="60"/>
        <v>99.999505230394163</v>
      </c>
      <c r="T229" s="72">
        <f>SUM(T230:T235)</f>
        <v>253339.09999999998</v>
      </c>
      <c r="U229" s="72">
        <f>SUM(U230:U235)</f>
        <v>257012.51900999996</v>
      </c>
      <c r="V229" s="72">
        <f>SUM(V230:V235)</f>
        <v>257012.51900999996</v>
      </c>
      <c r="W229" s="72">
        <f>SUM(W230:W235)</f>
        <v>0</v>
      </c>
      <c r="X229" s="72">
        <f>SUM(X230:X235)</f>
        <v>248941.27049999996</v>
      </c>
      <c r="Y229" s="72">
        <f t="shared" si="71"/>
        <v>96.859589353433023</v>
      </c>
      <c r="Z229" s="72">
        <f>SUM(Z230:Z235)</f>
        <v>16402.997900000002</v>
      </c>
      <c r="AA229" s="72">
        <f>SUM(AA230:AA235)</f>
        <v>109848.44274</v>
      </c>
      <c r="AB229" s="72">
        <f>SUM(AB230:AB235)</f>
        <v>106967.93323</v>
      </c>
      <c r="AC229" s="72">
        <f>SUM(AC230:AC235)</f>
        <v>2880.5095099999999</v>
      </c>
      <c r="AD229" s="72">
        <f>SUM(AD230:AD235)</f>
        <v>105026.4947</v>
      </c>
      <c r="AE229" s="72">
        <f>AD229/AA229*100</f>
        <v>95.610362860206351</v>
      </c>
      <c r="AF229" s="39"/>
      <c r="AG229" s="38"/>
    </row>
    <row r="230" spans="1:33" ht="32.25" customHeight="1" x14ac:dyDescent="0.25">
      <c r="A230" s="128" t="s">
        <v>192</v>
      </c>
      <c r="B230" s="75">
        <f t="shared" si="62"/>
        <v>420648.41896999994</v>
      </c>
      <c r="C230" s="75">
        <f t="shared" si="63"/>
        <v>560348.11046999996</v>
      </c>
      <c r="D230" s="75">
        <f t="shared" si="64"/>
        <v>557467.60095999995</v>
      </c>
      <c r="E230" s="75">
        <f t="shared" si="65"/>
        <v>2880.5095099999999</v>
      </c>
      <c r="F230" s="75">
        <f t="shared" si="66"/>
        <v>547792.77718999994</v>
      </c>
      <c r="G230" s="75">
        <f t="shared" si="69"/>
        <v>97.759369034104708</v>
      </c>
      <c r="H230" s="74">
        <f>Дотации!B56</f>
        <v>118218</v>
      </c>
      <c r="I230" s="74">
        <f>Дотации!C56</f>
        <v>157554.4</v>
      </c>
      <c r="J230" s="74">
        <f>Дотации!D56</f>
        <v>157554.4</v>
      </c>
      <c r="K230" s="74">
        <f>Дотации!E56</f>
        <v>0</v>
      </c>
      <c r="L230" s="74">
        <f>Дотации!F56</f>
        <v>157554.4</v>
      </c>
      <c r="M230" s="74">
        <f>L230/I230*100</f>
        <v>100</v>
      </c>
      <c r="N230" s="75">
        <f>Субсидии!B225</f>
        <v>39334.621069999994</v>
      </c>
      <c r="O230" s="75">
        <f>Субсидии!C225</f>
        <v>42590.348720000002</v>
      </c>
      <c r="P230" s="75">
        <f>Субсидии!D225</f>
        <v>42590.348720000002</v>
      </c>
      <c r="Q230" s="75">
        <f>Субсидии!E225</f>
        <v>0</v>
      </c>
      <c r="R230" s="75">
        <f>Субсидии!F225</f>
        <v>42590.348720000002</v>
      </c>
      <c r="S230" s="75">
        <f t="shared" si="60"/>
        <v>100</v>
      </c>
      <c r="T230" s="75">
        <f>'Субвенции '!B224</f>
        <v>251692.79999999996</v>
      </c>
      <c r="U230" s="75">
        <f>'Субвенции '!C224</f>
        <v>255354.91900999998</v>
      </c>
      <c r="V230" s="75">
        <f>'Субвенции '!D224</f>
        <v>255354.91900999998</v>
      </c>
      <c r="W230" s="75">
        <f>'Субвенции '!E224</f>
        <v>0</v>
      </c>
      <c r="X230" s="75">
        <f>'Субвенции '!F224</f>
        <v>247283.67049999998</v>
      </c>
      <c r="Y230" s="75">
        <f t="shared" si="71"/>
        <v>96.839203826073955</v>
      </c>
      <c r="Z230" s="75">
        <f>Иные!B129</f>
        <v>11402.9979</v>
      </c>
      <c r="AA230" s="75">
        <f>Иные!C129</f>
        <v>104848.44274</v>
      </c>
      <c r="AB230" s="75">
        <f>Иные!D129</f>
        <v>101967.93323</v>
      </c>
      <c r="AC230" s="75">
        <f>Иные!E129</f>
        <v>2880.5095099999999</v>
      </c>
      <c r="AD230" s="75">
        <f>Иные!F129</f>
        <v>100364.35797</v>
      </c>
      <c r="AE230" s="75">
        <f>AD230/AA230*100</f>
        <v>95.723270033566934</v>
      </c>
      <c r="AF230" s="39"/>
      <c r="AG230" s="36"/>
    </row>
    <row r="231" spans="1:33" x14ac:dyDescent="0.25">
      <c r="A231" s="16" t="s">
        <v>403</v>
      </c>
      <c r="B231" s="184">
        <f t="shared" si="62"/>
        <v>9206.9800000000014</v>
      </c>
      <c r="C231" s="184">
        <f t="shared" si="63"/>
        <v>9209.68</v>
      </c>
      <c r="D231" s="184">
        <f t="shared" si="64"/>
        <v>9209.68</v>
      </c>
      <c r="E231" s="184">
        <f t="shared" si="65"/>
        <v>0</v>
      </c>
      <c r="F231" s="184">
        <f t="shared" si="66"/>
        <v>9209.68</v>
      </c>
      <c r="G231" s="184">
        <f t="shared" si="69"/>
        <v>100</v>
      </c>
      <c r="H231" s="75"/>
      <c r="I231" s="75"/>
      <c r="J231" s="75"/>
      <c r="K231" s="75"/>
      <c r="L231" s="75"/>
      <c r="M231" s="76"/>
      <c r="N231" s="224">
        <f>Субсидии!B226</f>
        <v>8795.380000000001</v>
      </c>
      <c r="O231" s="224">
        <f>Субсидии!C226</f>
        <v>8795.380000000001</v>
      </c>
      <c r="P231" s="224">
        <f>Субсидии!D226</f>
        <v>8795.380000000001</v>
      </c>
      <c r="Q231" s="224">
        <f>Субсидии!E226</f>
        <v>0</v>
      </c>
      <c r="R231" s="224">
        <f>Субсидии!F226</f>
        <v>8795.380000000001</v>
      </c>
      <c r="S231" s="75">
        <f t="shared" si="60"/>
        <v>100</v>
      </c>
      <c r="T231" s="75">
        <f>'Субвенции '!B225</f>
        <v>411.6</v>
      </c>
      <c r="U231" s="75">
        <f>'Субвенции '!C225</f>
        <v>414.3</v>
      </c>
      <c r="V231" s="75">
        <f>'Субвенции '!D225</f>
        <v>414.3</v>
      </c>
      <c r="W231" s="75">
        <f>'Субвенции '!E225</f>
        <v>0</v>
      </c>
      <c r="X231" s="75">
        <f>'Субвенции '!F225</f>
        <v>414.3</v>
      </c>
      <c r="Y231" s="75">
        <f t="shared" si="71"/>
        <v>100</v>
      </c>
      <c r="Z231" s="75"/>
      <c r="AA231" s="75"/>
      <c r="AB231" s="75"/>
      <c r="AC231" s="75"/>
      <c r="AD231" s="75"/>
      <c r="AE231" s="75"/>
      <c r="AF231" s="39"/>
      <c r="AG231" s="36"/>
    </row>
    <row r="232" spans="1:33" x14ac:dyDescent="0.25">
      <c r="A232" s="16" t="s">
        <v>327</v>
      </c>
      <c r="B232" s="184">
        <f t="shared" si="62"/>
        <v>0</v>
      </c>
      <c r="C232" s="184">
        <f t="shared" si="63"/>
        <v>0</v>
      </c>
      <c r="D232" s="184">
        <f t="shared" si="64"/>
        <v>0</v>
      </c>
      <c r="E232" s="184">
        <f t="shared" si="65"/>
        <v>0</v>
      </c>
      <c r="F232" s="184">
        <f t="shared" si="66"/>
        <v>0</v>
      </c>
      <c r="G232" s="184"/>
      <c r="H232" s="75"/>
      <c r="I232" s="75"/>
      <c r="J232" s="75"/>
      <c r="K232" s="75"/>
      <c r="L232" s="75"/>
      <c r="M232" s="76"/>
      <c r="N232" s="224">
        <f>Субсидии!B227</f>
        <v>0</v>
      </c>
      <c r="O232" s="224">
        <f>Субсидии!C227</f>
        <v>0</v>
      </c>
      <c r="P232" s="224">
        <f>Субсидии!D227</f>
        <v>0</v>
      </c>
      <c r="Q232" s="224">
        <f>Субсидии!E227</f>
        <v>0</v>
      </c>
      <c r="R232" s="224">
        <f>Субсидии!F227</f>
        <v>0</v>
      </c>
      <c r="S232" s="75"/>
      <c r="T232" s="75">
        <f>'Субвенции '!B226</f>
        <v>0</v>
      </c>
      <c r="U232" s="75">
        <f>'Субвенции '!C226</f>
        <v>0</v>
      </c>
      <c r="V232" s="75">
        <f>'Субвенции '!D226</f>
        <v>0</v>
      </c>
      <c r="W232" s="75">
        <f>'Субвенции '!E226</f>
        <v>0</v>
      </c>
      <c r="X232" s="75">
        <f>'Субвенции '!F226</f>
        <v>0</v>
      </c>
      <c r="Y232" s="75"/>
      <c r="Z232" s="75"/>
      <c r="AA232" s="75"/>
      <c r="AB232" s="75"/>
      <c r="AC232" s="75"/>
      <c r="AD232" s="75"/>
      <c r="AE232" s="75"/>
      <c r="AF232" s="39"/>
      <c r="AG232" s="36"/>
    </row>
    <row r="233" spans="1:33" x14ac:dyDescent="0.25">
      <c r="A233" s="16" t="s">
        <v>404</v>
      </c>
      <c r="B233" s="184">
        <f t="shared" si="62"/>
        <v>0</v>
      </c>
      <c r="C233" s="184">
        <f t="shared" si="63"/>
        <v>0</v>
      </c>
      <c r="D233" s="184">
        <f t="shared" si="64"/>
        <v>0</v>
      </c>
      <c r="E233" s="184">
        <f t="shared" si="65"/>
        <v>0</v>
      </c>
      <c r="F233" s="184">
        <f t="shared" si="66"/>
        <v>0</v>
      </c>
      <c r="G233" s="184"/>
      <c r="H233" s="75"/>
      <c r="I233" s="75"/>
      <c r="J233" s="75"/>
      <c r="K233" s="75"/>
      <c r="L233" s="75"/>
      <c r="M233" s="76"/>
      <c r="N233" s="224">
        <f>Субсидии!B228</f>
        <v>0</v>
      </c>
      <c r="O233" s="224">
        <f>Субсидии!C228</f>
        <v>0</v>
      </c>
      <c r="P233" s="224">
        <f>Субсидии!D228</f>
        <v>0</v>
      </c>
      <c r="Q233" s="224">
        <f>Субсидии!E228</f>
        <v>0</v>
      </c>
      <c r="R233" s="224">
        <f>Субсидии!F228</f>
        <v>0</v>
      </c>
      <c r="S233" s="75"/>
      <c r="T233" s="75">
        <f>'Субвенции '!B227</f>
        <v>0</v>
      </c>
      <c r="U233" s="75">
        <f>'Субвенции '!C227</f>
        <v>0</v>
      </c>
      <c r="V233" s="75">
        <f>'Субвенции '!D227</f>
        <v>0</v>
      </c>
      <c r="W233" s="75">
        <f>'Субвенции '!E227</f>
        <v>0</v>
      </c>
      <c r="X233" s="75">
        <f>'Субвенции '!F227</f>
        <v>0</v>
      </c>
      <c r="Y233" s="75"/>
      <c r="Z233" s="75"/>
      <c r="AA233" s="75"/>
      <c r="AB233" s="75"/>
      <c r="AC233" s="75"/>
      <c r="AD233" s="75"/>
      <c r="AE233" s="75"/>
      <c r="AF233" s="39"/>
      <c r="AG233" s="36"/>
    </row>
    <row r="234" spans="1:33" x14ac:dyDescent="0.25">
      <c r="A234" s="16" t="s">
        <v>225</v>
      </c>
      <c r="B234" s="184">
        <f t="shared" si="62"/>
        <v>14323.1</v>
      </c>
      <c r="C234" s="184">
        <f t="shared" si="63"/>
        <v>16097</v>
      </c>
      <c r="D234" s="184">
        <f t="shared" si="64"/>
        <v>16097</v>
      </c>
      <c r="E234" s="184">
        <f t="shared" si="65"/>
        <v>0</v>
      </c>
      <c r="F234" s="184">
        <f t="shared" si="66"/>
        <v>15758.76722</v>
      </c>
      <c r="G234" s="184">
        <f t="shared" ref="G234:G265" si="72">F234/C234*100</f>
        <v>97.898783748524565</v>
      </c>
      <c r="H234" s="75"/>
      <c r="I234" s="75"/>
      <c r="J234" s="75"/>
      <c r="K234" s="75"/>
      <c r="L234" s="75"/>
      <c r="M234" s="76"/>
      <c r="N234" s="224">
        <f>Субсидии!B229</f>
        <v>8500</v>
      </c>
      <c r="O234" s="224">
        <f>Субсидии!C229</f>
        <v>10268</v>
      </c>
      <c r="P234" s="224">
        <f>Субсидии!D229</f>
        <v>10268</v>
      </c>
      <c r="Q234" s="224">
        <f>Субсидии!E229</f>
        <v>0</v>
      </c>
      <c r="R234" s="224">
        <f>Субсидии!F229</f>
        <v>10267.63049</v>
      </c>
      <c r="S234" s="75">
        <f t="shared" ref="S234:S265" si="73">R234/O234*100</f>
        <v>99.996401343981304</v>
      </c>
      <c r="T234" s="75">
        <f>'Субвенции '!B228</f>
        <v>823.1</v>
      </c>
      <c r="U234" s="75">
        <f>'Субвенции '!C228</f>
        <v>829</v>
      </c>
      <c r="V234" s="75">
        <f>'Субвенции '!D228</f>
        <v>829</v>
      </c>
      <c r="W234" s="75">
        <f>'Субвенции '!E228</f>
        <v>0</v>
      </c>
      <c r="X234" s="75">
        <f>'Субвенции '!F228</f>
        <v>829</v>
      </c>
      <c r="Y234" s="75">
        <f>X234/U234*100</f>
        <v>100</v>
      </c>
      <c r="Z234" s="75">
        <f>Иные!B130</f>
        <v>5000</v>
      </c>
      <c r="AA234" s="75">
        <f>Иные!C130</f>
        <v>5000</v>
      </c>
      <c r="AB234" s="75">
        <f>Иные!D130</f>
        <v>5000</v>
      </c>
      <c r="AC234" s="75">
        <f>Иные!E130</f>
        <v>0</v>
      </c>
      <c r="AD234" s="75">
        <f>Иные!F130</f>
        <v>4662.1367300000002</v>
      </c>
      <c r="AE234" s="75">
        <f t="shared" ref="AE234" si="74">AD234/AA234*100</f>
        <v>93.242734600000006</v>
      </c>
      <c r="AF234" s="39"/>
      <c r="AG234" s="36"/>
    </row>
    <row r="235" spans="1:33" x14ac:dyDescent="0.25">
      <c r="A235" s="16" t="s">
        <v>242</v>
      </c>
      <c r="B235" s="184">
        <f t="shared" si="62"/>
        <v>13292.86</v>
      </c>
      <c r="C235" s="184">
        <f t="shared" si="63"/>
        <v>14337.162</v>
      </c>
      <c r="D235" s="184">
        <f t="shared" si="64"/>
        <v>14337.162</v>
      </c>
      <c r="E235" s="184">
        <f t="shared" si="65"/>
        <v>0</v>
      </c>
      <c r="F235" s="184">
        <f t="shared" si="66"/>
        <v>14337.157580000001</v>
      </c>
      <c r="G235" s="184">
        <f t="shared" si="72"/>
        <v>99.999969171025626</v>
      </c>
      <c r="H235" s="75"/>
      <c r="I235" s="75"/>
      <c r="J235" s="75"/>
      <c r="K235" s="75"/>
      <c r="L235" s="75"/>
      <c r="M235" s="76"/>
      <c r="N235" s="224">
        <f>Субсидии!B230</f>
        <v>12881.26</v>
      </c>
      <c r="O235" s="224">
        <f>Субсидии!C230</f>
        <v>13922.862000000001</v>
      </c>
      <c r="P235" s="224">
        <f>Субсидии!D230</f>
        <v>13922.862000000001</v>
      </c>
      <c r="Q235" s="224">
        <f>Субсидии!E230</f>
        <v>0</v>
      </c>
      <c r="R235" s="224">
        <f>Субсидии!F230</f>
        <v>13922.857580000002</v>
      </c>
      <c r="S235" s="75">
        <f t="shared" si="73"/>
        <v>99.999968253653606</v>
      </c>
      <c r="T235" s="75">
        <f>'Субвенции '!B229</f>
        <v>411.6</v>
      </c>
      <c r="U235" s="75">
        <f>'Субвенции '!C229</f>
        <v>414.3</v>
      </c>
      <c r="V235" s="75">
        <f>'Субвенции '!D229</f>
        <v>414.3</v>
      </c>
      <c r="W235" s="75">
        <f>'Субвенции '!E229</f>
        <v>0</v>
      </c>
      <c r="X235" s="75">
        <f>'Субвенции '!F229</f>
        <v>414.3</v>
      </c>
      <c r="Y235" s="75">
        <f>X235/U235*100</f>
        <v>100</v>
      </c>
      <c r="Z235" s="75"/>
      <c r="AA235" s="75">
        <f>Иные!C131</f>
        <v>0</v>
      </c>
      <c r="AB235" s="75">
        <f>Иные!D131</f>
        <v>0</v>
      </c>
      <c r="AC235" s="75">
        <f>Иные!E131</f>
        <v>0</v>
      </c>
      <c r="AD235" s="75">
        <f>Иные!F131</f>
        <v>0</v>
      </c>
      <c r="AE235" s="75"/>
      <c r="AF235" s="39"/>
      <c r="AG235" s="36"/>
    </row>
    <row r="236" spans="1:33" s="5" customFormat="1" ht="32.25" customHeight="1" x14ac:dyDescent="0.25">
      <c r="A236" s="7" t="s">
        <v>230</v>
      </c>
      <c r="B236" s="72">
        <f t="shared" si="62"/>
        <v>804785.2822299999</v>
      </c>
      <c r="C236" s="72">
        <f t="shared" si="63"/>
        <v>913020.18504999997</v>
      </c>
      <c r="D236" s="72">
        <f t="shared" si="64"/>
        <v>858678.78505000006</v>
      </c>
      <c r="E236" s="72">
        <f t="shared" si="65"/>
        <v>54341.399999999994</v>
      </c>
      <c r="F236" s="72">
        <f t="shared" si="66"/>
        <v>904966.91166999994</v>
      </c>
      <c r="G236" s="72">
        <f t="shared" si="72"/>
        <v>99.117952317827559</v>
      </c>
      <c r="H236" s="72">
        <f>SUM(H237:H248)</f>
        <v>246381</v>
      </c>
      <c r="I236" s="72">
        <f>SUM(I237:I248)</f>
        <v>272295.59999999998</v>
      </c>
      <c r="J236" s="72">
        <f>SUM(J237:J248)</f>
        <v>272295.59999999998</v>
      </c>
      <c r="K236" s="72">
        <f>SUM(K237:K248)</f>
        <v>0</v>
      </c>
      <c r="L236" s="72">
        <f>SUM(L237:L248)</f>
        <v>272295.59999999998</v>
      </c>
      <c r="M236" s="73">
        <f>L236/I236*100</f>
        <v>100</v>
      </c>
      <c r="N236" s="72">
        <f>SUM(N237:N248)</f>
        <v>111721.08013000002</v>
      </c>
      <c r="O236" s="72">
        <f>SUM(O237:O248)</f>
        <v>120159.62569000002</v>
      </c>
      <c r="P236" s="72">
        <f>SUM(P237:P248)</f>
        <v>120159.62569000002</v>
      </c>
      <c r="Q236" s="72">
        <f>SUM(Q237:Q248)</f>
        <v>0</v>
      </c>
      <c r="R236" s="72">
        <f>SUM(R237:R248)</f>
        <v>118394.93690999999</v>
      </c>
      <c r="S236" s="72">
        <f t="shared" si="73"/>
        <v>98.531379596210826</v>
      </c>
      <c r="T236" s="72">
        <f>SUM(T237:T248)</f>
        <v>426211.59999999986</v>
      </c>
      <c r="U236" s="72">
        <f>SUM(U237:U248)</f>
        <v>427290.11360000004</v>
      </c>
      <c r="V236" s="72">
        <f>SUM(V237:V248)</f>
        <v>427290.11360000004</v>
      </c>
      <c r="W236" s="72">
        <f>SUM(W237:W248)</f>
        <v>0</v>
      </c>
      <c r="X236" s="72">
        <f>SUM(X237:X248)</f>
        <v>421128.07656999998</v>
      </c>
      <c r="Y236" s="72">
        <f>X236/U236*100</f>
        <v>98.557879802534217</v>
      </c>
      <c r="Z236" s="72">
        <f>SUM(Z237:Z248)</f>
        <v>20471.6021</v>
      </c>
      <c r="AA236" s="72">
        <f>SUM(AA237:AA248)</f>
        <v>93274.845759999997</v>
      </c>
      <c r="AB236" s="72">
        <f>SUM(AB237:AB248)</f>
        <v>38933.445760000002</v>
      </c>
      <c r="AC236" s="72">
        <f>SUM(AC237:AC248)</f>
        <v>54341.399999999994</v>
      </c>
      <c r="AD236" s="72">
        <f>SUM(AD237:AD248)</f>
        <v>93148.298190000001</v>
      </c>
      <c r="AE236" s="72">
        <f>AD236/AA236*100</f>
        <v>99.864328298836753</v>
      </c>
      <c r="AF236" s="39"/>
      <c r="AG236" s="38"/>
    </row>
    <row r="237" spans="1:33" ht="31.5" x14ac:dyDescent="0.25">
      <c r="A237" s="128" t="s">
        <v>210</v>
      </c>
      <c r="B237" s="75">
        <f t="shared" si="62"/>
        <v>750010.24223000009</v>
      </c>
      <c r="C237" s="75">
        <f t="shared" si="63"/>
        <v>855423.88687000005</v>
      </c>
      <c r="D237" s="75">
        <f t="shared" si="64"/>
        <v>801082.48687000002</v>
      </c>
      <c r="E237" s="75">
        <f t="shared" si="65"/>
        <v>54341.399999999994</v>
      </c>
      <c r="F237" s="75">
        <f t="shared" si="66"/>
        <v>847463.79499999993</v>
      </c>
      <c r="G237" s="75">
        <f t="shared" si="72"/>
        <v>99.069456442334555</v>
      </c>
      <c r="H237" s="74">
        <f>Дотации!B58</f>
        <v>246381</v>
      </c>
      <c r="I237" s="74">
        <f>Дотации!C58</f>
        <v>272295.59999999998</v>
      </c>
      <c r="J237" s="74">
        <f>Дотации!D58</f>
        <v>272295.59999999998</v>
      </c>
      <c r="K237" s="74">
        <f>Дотации!E58</f>
        <v>0</v>
      </c>
      <c r="L237" s="74">
        <f>Дотации!F58</f>
        <v>272295.59999999998</v>
      </c>
      <c r="M237" s="74">
        <f>L237/I237*100</f>
        <v>100</v>
      </c>
      <c r="N237" s="75">
        <f>Субсидии!B232</f>
        <v>64003.840129999997</v>
      </c>
      <c r="O237" s="75">
        <f>Субсидии!C232</f>
        <v>69634.727509999997</v>
      </c>
      <c r="P237" s="75">
        <f>Субсидии!D232</f>
        <v>69634.727509999997</v>
      </c>
      <c r="Q237" s="75">
        <f>Субсидии!E232</f>
        <v>0</v>
      </c>
      <c r="R237" s="75">
        <f>Субсидии!F232</f>
        <v>67963.220239999995</v>
      </c>
      <c r="S237" s="75">
        <f t="shared" si="73"/>
        <v>97.599606791367194</v>
      </c>
      <c r="T237" s="75">
        <f>'Субвенции '!B231</f>
        <v>424153.80000000005</v>
      </c>
      <c r="U237" s="75">
        <f>'Субвенции '!C231</f>
        <v>425218.71360000002</v>
      </c>
      <c r="V237" s="75">
        <f>'Субвенции '!D231</f>
        <v>425218.71360000002</v>
      </c>
      <c r="W237" s="75">
        <f>'Субвенции '!E231</f>
        <v>0</v>
      </c>
      <c r="X237" s="75">
        <f>'Субвенции '!F231</f>
        <v>419056.67656999995</v>
      </c>
      <c r="Y237" s="75">
        <f>X237/U237*100</f>
        <v>98.550854693616174</v>
      </c>
      <c r="Z237" s="75">
        <f>Иные!B133</f>
        <v>15471.6021</v>
      </c>
      <c r="AA237" s="75">
        <f>Иные!C133</f>
        <v>88274.845759999997</v>
      </c>
      <c r="AB237" s="75">
        <f>Иные!D133</f>
        <v>33933.445760000002</v>
      </c>
      <c r="AC237" s="75">
        <f>Иные!E133</f>
        <v>54341.399999999994</v>
      </c>
      <c r="AD237" s="75">
        <f>Иные!F133</f>
        <v>88148.298190000001</v>
      </c>
      <c r="AE237" s="75">
        <f>AD237/AA237*100</f>
        <v>99.856643680415985</v>
      </c>
      <c r="AF237" s="39"/>
      <c r="AG237" s="36"/>
    </row>
    <row r="238" spans="1:33" x14ac:dyDescent="0.25">
      <c r="A238" s="16" t="s">
        <v>227</v>
      </c>
      <c r="B238" s="184">
        <f t="shared" si="62"/>
        <v>13500</v>
      </c>
      <c r="C238" s="184">
        <f t="shared" si="63"/>
        <v>13500</v>
      </c>
      <c r="D238" s="184">
        <f t="shared" si="64"/>
        <v>13500</v>
      </c>
      <c r="E238" s="184">
        <f t="shared" si="65"/>
        <v>0</v>
      </c>
      <c r="F238" s="184">
        <f t="shared" si="66"/>
        <v>13500</v>
      </c>
      <c r="G238" s="184">
        <f t="shared" si="72"/>
        <v>100</v>
      </c>
      <c r="H238" s="75"/>
      <c r="I238" s="75"/>
      <c r="J238" s="75"/>
      <c r="K238" s="75"/>
      <c r="L238" s="75"/>
      <c r="M238" s="76"/>
      <c r="N238" s="224">
        <f>Субсидии!B233</f>
        <v>8500</v>
      </c>
      <c r="O238" s="224">
        <f>Субсидии!C233</f>
        <v>8500</v>
      </c>
      <c r="P238" s="224">
        <f>Субсидии!D233</f>
        <v>8500</v>
      </c>
      <c r="Q238" s="224">
        <f>Субсидии!E233</f>
        <v>0</v>
      </c>
      <c r="R238" s="224">
        <f>Субсидии!F233</f>
        <v>8500</v>
      </c>
      <c r="S238" s="75">
        <f t="shared" si="73"/>
        <v>100</v>
      </c>
      <c r="T238" s="75"/>
      <c r="U238" s="75"/>
      <c r="V238" s="75"/>
      <c r="W238" s="75"/>
      <c r="X238" s="75"/>
      <c r="Y238" s="75"/>
      <c r="Z238" s="75">
        <f>Иные!B134</f>
        <v>5000</v>
      </c>
      <c r="AA238" s="75">
        <f>Иные!C134</f>
        <v>5000</v>
      </c>
      <c r="AB238" s="75">
        <f>Иные!D134</f>
        <v>5000</v>
      </c>
      <c r="AC238" s="75">
        <f>Иные!E134</f>
        <v>0</v>
      </c>
      <c r="AD238" s="75">
        <f>Иные!F134</f>
        <v>5000</v>
      </c>
      <c r="AE238" s="75">
        <f t="shared" ref="AE238" si="75">AD238/AA238*100</f>
        <v>100</v>
      </c>
      <c r="AF238" s="39"/>
      <c r="AG238" s="36"/>
    </row>
    <row r="239" spans="1:33" x14ac:dyDescent="0.25">
      <c r="A239" s="16" t="s">
        <v>405</v>
      </c>
      <c r="B239" s="184">
        <f t="shared" si="62"/>
        <v>6207.09</v>
      </c>
      <c r="C239" s="184">
        <f t="shared" si="63"/>
        <v>6209.79</v>
      </c>
      <c r="D239" s="184">
        <f t="shared" si="64"/>
        <v>6209.79</v>
      </c>
      <c r="E239" s="184">
        <f t="shared" si="65"/>
        <v>0</v>
      </c>
      <c r="F239" s="184">
        <f t="shared" si="66"/>
        <v>6209.79</v>
      </c>
      <c r="G239" s="184">
        <f t="shared" si="72"/>
        <v>100</v>
      </c>
      <c r="H239" s="75"/>
      <c r="I239" s="75"/>
      <c r="J239" s="75"/>
      <c r="K239" s="75"/>
      <c r="L239" s="75"/>
      <c r="M239" s="76"/>
      <c r="N239" s="224">
        <f>Субсидии!B234</f>
        <v>5795.49</v>
      </c>
      <c r="O239" s="224">
        <f>Субсидии!C234</f>
        <v>5795.49</v>
      </c>
      <c r="P239" s="224">
        <f>Субсидии!D234</f>
        <v>5795.49</v>
      </c>
      <c r="Q239" s="224">
        <f>Субсидии!E234</f>
        <v>0</v>
      </c>
      <c r="R239" s="224">
        <f>Субсидии!F234</f>
        <v>5795.49</v>
      </c>
      <c r="S239" s="75">
        <f t="shared" si="73"/>
        <v>100</v>
      </c>
      <c r="T239" s="75">
        <f>'Субвенции '!B232</f>
        <v>411.6</v>
      </c>
      <c r="U239" s="75">
        <f>'Субвенции '!C232</f>
        <v>414.3</v>
      </c>
      <c r="V239" s="75">
        <f>'Субвенции '!D232</f>
        <v>414.3</v>
      </c>
      <c r="W239" s="75">
        <f>'Субвенции '!E232</f>
        <v>0</v>
      </c>
      <c r="X239" s="75">
        <f>'Субвенции '!F232</f>
        <v>414.3</v>
      </c>
      <c r="Y239" s="75">
        <f t="shared" ref="Y239:Y277" si="76">X239/U239*100</f>
        <v>100</v>
      </c>
      <c r="Z239" s="75"/>
      <c r="AA239" s="75"/>
      <c r="AB239" s="75"/>
      <c r="AC239" s="75"/>
      <c r="AD239" s="75"/>
      <c r="AE239" s="75"/>
      <c r="AF239" s="39"/>
      <c r="AG239" s="36"/>
    </row>
    <row r="240" spans="1:33" x14ac:dyDescent="0.25">
      <c r="A240" s="16" t="s">
        <v>406</v>
      </c>
      <c r="B240" s="184">
        <f t="shared" si="62"/>
        <v>0</v>
      </c>
      <c r="C240" s="184">
        <f t="shared" si="63"/>
        <v>0</v>
      </c>
      <c r="D240" s="184">
        <f t="shared" si="64"/>
        <v>0</v>
      </c>
      <c r="E240" s="184">
        <f t="shared" si="65"/>
        <v>0</v>
      </c>
      <c r="F240" s="184">
        <f t="shared" si="66"/>
        <v>0</v>
      </c>
      <c r="G240" s="184"/>
      <c r="H240" s="75"/>
      <c r="I240" s="75"/>
      <c r="J240" s="75"/>
      <c r="K240" s="75"/>
      <c r="L240" s="75"/>
      <c r="M240" s="76"/>
      <c r="N240" s="224">
        <f>Субсидии!B235</f>
        <v>0</v>
      </c>
      <c r="O240" s="224">
        <f>Субсидии!C235</f>
        <v>0</v>
      </c>
      <c r="P240" s="224">
        <f>Субсидии!D235</f>
        <v>0</v>
      </c>
      <c r="Q240" s="224">
        <f>Субсидии!E235</f>
        <v>0</v>
      </c>
      <c r="R240" s="224">
        <f>Субсидии!F235</f>
        <v>0</v>
      </c>
      <c r="S240" s="75"/>
      <c r="T240" s="75">
        <f>'Субвенции '!B233</f>
        <v>0</v>
      </c>
      <c r="U240" s="75">
        <f>'Субвенции '!C233</f>
        <v>0</v>
      </c>
      <c r="V240" s="75">
        <f>'Субвенции '!D233</f>
        <v>0</v>
      </c>
      <c r="W240" s="75">
        <f>'Субвенции '!E233</f>
        <v>0</v>
      </c>
      <c r="X240" s="75">
        <f>'Субвенции '!F233</f>
        <v>0</v>
      </c>
      <c r="Y240" s="75"/>
      <c r="Z240" s="75"/>
      <c r="AA240" s="75"/>
      <c r="AB240" s="75"/>
      <c r="AC240" s="75"/>
      <c r="AD240" s="75"/>
      <c r="AE240" s="75"/>
      <c r="AF240" s="39"/>
      <c r="AG240" s="36"/>
    </row>
    <row r="241" spans="1:33" x14ac:dyDescent="0.25">
      <c r="A241" s="16" t="s">
        <v>407</v>
      </c>
      <c r="B241" s="184">
        <f t="shared" si="62"/>
        <v>2924.36</v>
      </c>
      <c r="C241" s="184">
        <f t="shared" si="63"/>
        <v>4200.1115</v>
      </c>
      <c r="D241" s="184">
        <f t="shared" si="64"/>
        <v>4200.1115</v>
      </c>
      <c r="E241" s="184">
        <f t="shared" si="65"/>
        <v>0</v>
      </c>
      <c r="F241" s="184">
        <f t="shared" si="66"/>
        <v>4200.1115</v>
      </c>
      <c r="G241" s="184">
        <f t="shared" si="72"/>
        <v>100</v>
      </c>
      <c r="H241" s="75"/>
      <c r="I241" s="75"/>
      <c r="J241" s="75"/>
      <c r="K241" s="75"/>
      <c r="L241" s="75"/>
      <c r="M241" s="76"/>
      <c r="N241" s="224">
        <f>Субсидии!B236</f>
        <v>2759.76</v>
      </c>
      <c r="O241" s="224">
        <f>Субсидии!C236</f>
        <v>4034.4115000000002</v>
      </c>
      <c r="P241" s="224">
        <f>Субсидии!D236</f>
        <v>4034.4115000000002</v>
      </c>
      <c r="Q241" s="224">
        <f>Субсидии!E236</f>
        <v>0</v>
      </c>
      <c r="R241" s="224">
        <f>Субсидии!F236</f>
        <v>4034.4115000000002</v>
      </c>
      <c r="S241" s="75">
        <f t="shared" si="73"/>
        <v>100</v>
      </c>
      <c r="T241" s="75">
        <f>'Субвенции '!B234</f>
        <v>164.6</v>
      </c>
      <c r="U241" s="75">
        <f>'Субвенции '!C234</f>
        <v>165.7</v>
      </c>
      <c r="V241" s="75">
        <f>'Субвенции '!D234</f>
        <v>165.7</v>
      </c>
      <c r="W241" s="75">
        <f>'Субвенции '!E234</f>
        <v>0</v>
      </c>
      <c r="X241" s="75">
        <f>'Субвенции '!F234</f>
        <v>165.7</v>
      </c>
      <c r="Y241" s="75">
        <f t="shared" si="76"/>
        <v>100</v>
      </c>
      <c r="Z241" s="75"/>
      <c r="AA241" s="75"/>
      <c r="AB241" s="75"/>
      <c r="AC241" s="75"/>
      <c r="AD241" s="75"/>
      <c r="AE241" s="75"/>
      <c r="AF241" s="39"/>
      <c r="AG241" s="36"/>
    </row>
    <row r="242" spans="1:33" x14ac:dyDescent="0.25">
      <c r="A242" s="16" t="s">
        <v>408</v>
      </c>
      <c r="B242" s="184">
        <f t="shared" si="62"/>
        <v>0</v>
      </c>
      <c r="C242" s="184">
        <f t="shared" si="63"/>
        <v>0</v>
      </c>
      <c r="D242" s="184">
        <f t="shared" si="64"/>
        <v>0</v>
      </c>
      <c r="E242" s="184">
        <f t="shared" si="65"/>
        <v>0</v>
      </c>
      <c r="F242" s="184">
        <f t="shared" si="66"/>
        <v>0</v>
      </c>
      <c r="G242" s="184"/>
      <c r="H242" s="75"/>
      <c r="I242" s="75"/>
      <c r="J242" s="75"/>
      <c r="K242" s="75"/>
      <c r="L242" s="75"/>
      <c r="M242" s="76"/>
      <c r="N242" s="224">
        <f>Субсидии!B237</f>
        <v>0</v>
      </c>
      <c r="O242" s="224">
        <f>Субсидии!C237</f>
        <v>0</v>
      </c>
      <c r="P242" s="224">
        <f>Субсидии!D237</f>
        <v>0</v>
      </c>
      <c r="Q242" s="224">
        <f>Субсидии!E237</f>
        <v>0</v>
      </c>
      <c r="R242" s="224">
        <f>Субсидии!F237</f>
        <v>0</v>
      </c>
      <c r="S242" s="75"/>
      <c r="T242" s="75">
        <f>'Субвенции '!B235</f>
        <v>0</v>
      </c>
      <c r="U242" s="75">
        <f>'Субвенции '!C235</f>
        <v>0</v>
      </c>
      <c r="V242" s="75">
        <f>'Субвенции '!D235</f>
        <v>0</v>
      </c>
      <c r="W242" s="75">
        <f>'Субвенции '!E235</f>
        <v>0</v>
      </c>
      <c r="X242" s="75">
        <f>'Субвенции '!F235</f>
        <v>0</v>
      </c>
      <c r="Y242" s="75"/>
      <c r="Z242" s="75"/>
      <c r="AA242" s="75"/>
      <c r="AB242" s="75"/>
      <c r="AC242" s="75"/>
      <c r="AD242" s="75"/>
      <c r="AE242" s="75"/>
      <c r="AF242" s="39"/>
      <c r="AG242" s="36"/>
    </row>
    <row r="243" spans="1:33" x14ac:dyDescent="0.25">
      <c r="A243" s="16" t="s">
        <v>409</v>
      </c>
      <c r="B243" s="184">
        <f t="shared" si="62"/>
        <v>3232.5899999999997</v>
      </c>
      <c r="C243" s="184">
        <f t="shared" si="63"/>
        <v>3233.6899999999996</v>
      </c>
      <c r="D243" s="184">
        <f t="shared" si="64"/>
        <v>3233.6899999999996</v>
      </c>
      <c r="E243" s="184">
        <f t="shared" si="65"/>
        <v>0</v>
      </c>
      <c r="F243" s="184">
        <f t="shared" si="66"/>
        <v>3141.2384499999998</v>
      </c>
      <c r="G243" s="184">
        <f t="shared" si="72"/>
        <v>97.140989086770844</v>
      </c>
      <c r="H243" s="75"/>
      <c r="I243" s="75"/>
      <c r="J243" s="75"/>
      <c r="K243" s="75"/>
      <c r="L243" s="75"/>
      <c r="M243" s="76"/>
      <c r="N243" s="224">
        <f>Субсидии!B238</f>
        <v>3067.99</v>
      </c>
      <c r="O243" s="224">
        <f>Субсидии!C238</f>
        <v>3067.99</v>
      </c>
      <c r="P243" s="224">
        <f>Субсидии!D238</f>
        <v>3067.99</v>
      </c>
      <c r="Q243" s="224">
        <f>Субсидии!E238</f>
        <v>0</v>
      </c>
      <c r="R243" s="224">
        <f>Субсидии!F238</f>
        <v>2975.53845</v>
      </c>
      <c r="S243" s="75">
        <f t="shared" si="73"/>
        <v>96.986575901485992</v>
      </c>
      <c r="T243" s="75">
        <f>'Субвенции '!B236</f>
        <v>164.6</v>
      </c>
      <c r="U243" s="75">
        <f>'Субвенции '!C236</f>
        <v>165.7</v>
      </c>
      <c r="V243" s="75">
        <f>'Субвенции '!D236</f>
        <v>165.7</v>
      </c>
      <c r="W243" s="75">
        <f>'Субвенции '!E236</f>
        <v>0</v>
      </c>
      <c r="X243" s="75">
        <f>'Субвенции '!F236</f>
        <v>165.7</v>
      </c>
      <c r="Y243" s="75">
        <f t="shared" si="76"/>
        <v>100</v>
      </c>
      <c r="Z243" s="75"/>
      <c r="AA243" s="75">
        <f>Иные!C135</f>
        <v>0</v>
      </c>
      <c r="AB243" s="75">
        <f>Иные!D135</f>
        <v>0</v>
      </c>
      <c r="AC243" s="75">
        <f>Иные!E135</f>
        <v>0</v>
      </c>
      <c r="AD243" s="75">
        <f>Иные!F135</f>
        <v>0</v>
      </c>
      <c r="AE243" s="75"/>
      <c r="AF243" s="39"/>
      <c r="AG243" s="36"/>
    </row>
    <row r="244" spans="1:33" x14ac:dyDescent="0.25">
      <c r="A244" s="16" t="s">
        <v>228</v>
      </c>
      <c r="B244" s="184">
        <f t="shared" si="62"/>
        <v>15307.130000000001</v>
      </c>
      <c r="C244" s="184">
        <f t="shared" si="63"/>
        <v>15597.50878</v>
      </c>
      <c r="D244" s="184">
        <f t="shared" si="64"/>
        <v>15597.50878</v>
      </c>
      <c r="E244" s="184">
        <f t="shared" si="65"/>
        <v>0</v>
      </c>
      <c r="F244" s="184">
        <f t="shared" si="66"/>
        <v>15597.47882</v>
      </c>
      <c r="G244" s="184">
        <f t="shared" si="72"/>
        <v>99.999807918043686</v>
      </c>
      <c r="H244" s="75"/>
      <c r="I244" s="75"/>
      <c r="J244" s="75"/>
      <c r="K244" s="75"/>
      <c r="L244" s="75"/>
      <c r="M244" s="76"/>
      <c r="N244" s="224">
        <f>Субсидии!B239</f>
        <v>14895.53</v>
      </c>
      <c r="O244" s="224">
        <f>Субсидии!C239</f>
        <v>15183.208780000001</v>
      </c>
      <c r="P244" s="224">
        <f>Субсидии!D239</f>
        <v>15183.208780000001</v>
      </c>
      <c r="Q244" s="224">
        <f>Субсидии!E239</f>
        <v>0</v>
      </c>
      <c r="R244" s="224">
        <f>Субсидии!F239</f>
        <v>15183.178820000001</v>
      </c>
      <c r="S244" s="75">
        <f t="shared" si="73"/>
        <v>99.999802676756715</v>
      </c>
      <c r="T244" s="75">
        <f>'Субвенции '!B237</f>
        <v>411.6</v>
      </c>
      <c r="U244" s="75">
        <f>'Субвенции '!C237</f>
        <v>414.3</v>
      </c>
      <c r="V244" s="75">
        <f>'Субвенции '!D237</f>
        <v>414.3</v>
      </c>
      <c r="W244" s="75">
        <f>'Субвенции '!E237</f>
        <v>0</v>
      </c>
      <c r="X244" s="75">
        <f>'Субвенции '!F237</f>
        <v>414.3</v>
      </c>
      <c r="Y244" s="75">
        <f t="shared" si="76"/>
        <v>100</v>
      </c>
      <c r="Z244" s="75">
        <f>Иные!B136</f>
        <v>0</v>
      </c>
      <c r="AA244" s="75">
        <f>Иные!C136</f>
        <v>0</v>
      </c>
      <c r="AB244" s="75">
        <f>Иные!D136</f>
        <v>0</v>
      </c>
      <c r="AC244" s="75">
        <f>Иные!E136</f>
        <v>0</v>
      </c>
      <c r="AD244" s="75">
        <f>Иные!F136</f>
        <v>0</v>
      </c>
      <c r="AE244" s="75"/>
      <c r="AF244" s="39"/>
      <c r="AG244" s="36"/>
    </row>
    <row r="245" spans="1:33" x14ac:dyDescent="0.25">
      <c r="A245" s="16" t="s">
        <v>410</v>
      </c>
      <c r="B245" s="184">
        <f t="shared" si="62"/>
        <v>2798.91</v>
      </c>
      <c r="C245" s="184">
        <f t="shared" si="63"/>
        <v>2800.0099999999998</v>
      </c>
      <c r="D245" s="184">
        <f t="shared" si="64"/>
        <v>2800.0099999999998</v>
      </c>
      <c r="E245" s="184">
        <f t="shared" si="65"/>
        <v>0</v>
      </c>
      <c r="F245" s="184">
        <f t="shared" si="66"/>
        <v>2800.0099999999998</v>
      </c>
      <c r="G245" s="184">
        <f t="shared" si="72"/>
        <v>100</v>
      </c>
      <c r="H245" s="75"/>
      <c r="I245" s="75"/>
      <c r="J245" s="75"/>
      <c r="K245" s="75"/>
      <c r="L245" s="75"/>
      <c r="M245" s="76"/>
      <c r="N245" s="224">
        <f>Субсидии!B240</f>
        <v>2634.31</v>
      </c>
      <c r="O245" s="224">
        <f>Субсидии!C240</f>
        <v>2634.31</v>
      </c>
      <c r="P245" s="224">
        <f>Субсидии!D240</f>
        <v>2634.31</v>
      </c>
      <c r="Q245" s="224">
        <f>Субсидии!E240</f>
        <v>0</v>
      </c>
      <c r="R245" s="224">
        <f>Субсидии!F240</f>
        <v>2634.31</v>
      </c>
      <c r="S245" s="75">
        <f t="shared" si="73"/>
        <v>100</v>
      </c>
      <c r="T245" s="75">
        <f>'Субвенции '!B238</f>
        <v>164.6</v>
      </c>
      <c r="U245" s="75">
        <f>'Субвенции '!C238</f>
        <v>165.7</v>
      </c>
      <c r="V245" s="75">
        <f>'Субвенции '!D238</f>
        <v>165.7</v>
      </c>
      <c r="W245" s="75">
        <f>'Субвенции '!E238</f>
        <v>0</v>
      </c>
      <c r="X245" s="75">
        <f>'Субвенции '!F238</f>
        <v>165.7</v>
      </c>
      <c r="Y245" s="75">
        <f t="shared" si="76"/>
        <v>100</v>
      </c>
      <c r="Z245" s="75"/>
      <c r="AA245" s="75"/>
      <c r="AB245" s="75"/>
      <c r="AC245" s="75"/>
      <c r="AD245" s="75"/>
      <c r="AE245" s="75"/>
      <c r="AF245" s="39"/>
      <c r="AG245" s="36"/>
    </row>
    <row r="246" spans="1:33" x14ac:dyDescent="0.25">
      <c r="A246" s="16" t="s">
        <v>229</v>
      </c>
      <c r="B246" s="184">
        <f t="shared" si="62"/>
        <v>2587.4499999999998</v>
      </c>
      <c r="C246" s="184">
        <f t="shared" si="63"/>
        <v>3833.8779</v>
      </c>
      <c r="D246" s="184">
        <f t="shared" si="64"/>
        <v>3833.8779</v>
      </c>
      <c r="E246" s="184">
        <f t="shared" si="65"/>
        <v>0</v>
      </c>
      <c r="F246" s="184">
        <f t="shared" si="66"/>
        <v>3833.8779</v>
      </c>
      <c r="G246" s="184">
        <f t="shared" si="72"/>
        <v>100</v>
      </c>
      <c r="H246" s="75"/>
      <c r="I246" s="75"/>
      <c r="J246" s="75"/>
      <c r="K246" s="75"/>
      <c r="L246" s="75"/>
      <c r="M246" s="76"/>
      <c r="N246" s="224">
        <f>Субсидии!B241</f>
        <v>2422.85</v>
      </c>
      <c r="O246" s="224">
        <f>Субсидии!C241</f>
        <v>3668.1779000000001</v>
      </c>
      <c r="P246" s="224">
        <f>Субсидии!D241</f>
        <v>3668.1779000000001</v>
      </c>
      <c r="Q246" s="224">
        <f>Субсидии!E241</f>
        <v>0</v>
      </c>
      <c r="R246" s="224">
        <f>Субсидии!F241</f>
        <v>3668.1779000000001</v>
      </c>
      <c r="S246" s="75">
        <f t="shared" si="73"/>
        <v>100</v>
      </c>
      <c r="T246" s="75">
        <f>'Субвенции '!B239</f>
        <v>164.6</v>
      </c>
      <c r="U246" s="75">
        <f>'Субвенции '!C239</f>
        <v>165.7</v>
      </c>
      <c r="V246" s="75">
        <f>'Субвенции '!D239</f>
        <v>165.7</v>
      </c>
      <c r="W246" s="75">
        <f>'Субвенции '!E239</f>
        <v>0</v>
      </c>
      <c r="X246" s="75">
        <f>'Субвенции '!F239</f>
        <v>165.7</v>
      </c>
      <c r="Y246" s="75">
        <f t="shared" si="76"/>
        <v>100</v>
      </c>
      <c r="Z246" s="75">
        <f>Иные!B137</f>
        <v>0</v>
      </c>
      <c r="AA246" s="75">
        <f>Иные!C137</f>
        <v>0</v>
      </c>
      <c r="AB246" s="75">
        <f>Иные!D137</f>
        <v>0</v>
      </c>
      <c r="AC246" s="75">
        <f>Иные!E137</f>
        <v>0</v>
      </c>
      <c r="AD246" s="75">
        <f>Иные!F137</f>
        <v>0</v>
      </c>
      <c r="AE246" s="75"/>
      <c r="AF246" s="39"/>
      <c r="AG246" s="36"/>
    </row>
    <row r="247" spans="1:33" x14ac:dyDescent="0.25">
      <c r="A247" s="16" t="s">
        <v>413</v>
      </c>
      <c r="B247" s="184">
        <f t="shared" si="62"/>
        <v>2293.56</v>
      </c>
      <c r="C247" s="184">
        <f t="shared" si="63"/>
        <v>2294.66</v>
      </c>
      <c r="D247" s="184">
        <f t="shared" si="64"/>
        <v>2294.66</v>
      </c>
      <c r="E247" s="184">
        <f t="shared" si="65"/>
        <v>0</v>
      </c>
      <c r="F247" s="184">
        <f t="shared" si="66"/>
        <v>2293.96</v>
      </c>
      <c r="G247" s="184">
        <f t="shared" si="72"/>
        <v>99.969494391325952</v>
      </c>
      <c r="H247" s="75"/>
      <c r="I247" s="75"/>
      <c r="J247" s="75"/>
      <c r="K247" s="75"/>
      <c r="L247" s="75"/>
      <c r="M247" s="76"/>
      <c r="N247" s="224">
        <f>Субсидии!B242</f>
        <v>2128.96</v>
      </c>
      <c r="O247" s="224">
        <f>Субсидии!C242</f>
        <v>2128.96</v>
      </c>
      <c r="P247" s="224">
        <f>Субсидии!D242</f>
        <v>2128.96</v>
      </c>
      <c r="Q247" s="224">
        <f>Субсидии!E242</f>
        <v>0</v>
      </c>
      <c r="R247" s="224">
        <f>Субсидии!F242</f>
        <v>2128.2600000000002</v>
      </c>
      <c r="S247" s="75">
        <f t="shared" si="73"/>
        <v>99.96712009619722</v>
      </c>
      <c r="T247" s="75">
        <f>'Субвенции '!B240</f>
        <v>164.6</v>
      </c>
      <c r="U247" s="75">
        <f>'Субвенции '!C240</f>
        <v>165.7</v>
      </c>
      <c r="V247" s="75">
        <f>'Субвенции '!D240</f>
        <v>165.7</v>
      </c>
      <c r="W247" s="75">
        <f>'Субвенции '!E240</f>
        <v>0</v>
      </c>
      <c r="X247" s="75">
        <f>'Субвенции '!F240</f>
        <v>165.7</v>
      </c>
      <c r="Y247" s="75">
        <f t="shared" si="76"/>
        <v>100</v>
      </c>
      <c r="Z247" s="75"/>
      <c r="AA247" s="75">
        <f>Иные!C138</f>
        <v>0</v>
      </c>
      <c r="AB247" s="75">
        <f>Иные!D138</f>
        <v>0</v>
      </c>
      <c r="AC247" s="75">
        <f>Иные!E138</f>
        <v>0</v>
      </c>
      <c r="AD247" s="75">
        <f>Иные!F138</f>
        <v>0</v>
      </c>
      <c r="AE247" s="75"/>
      <c r="AF247" s="39"/>
      <c r="AG247" s="36"/>
    </row>
    <row r="248" spans="1:33" x14ac:dyDescent="0.25">
      <c r="A248" s="16" t="s">
        <v>412</v>
      </c>
      <c r="B248" s="184">
        <f t="shared" si="62"/>
        <v>5923.9500000000007</v>
      </c>
      <c r="C248" s="184">
        <f t="shared" si="63"/>
        <v>5926.6500000000005</v>
      </c>
      <c r="D248" s="184">
        <f t="shared" si="64"/>
        <v>5926.6500000000005</v>
      </c>
      <c r="E248" s="184">
        <f t="shared" si="65"/>
        <v>0</v>
      </c>
      <c r="F248" s="184">
        <f t="shared" si="66"/>
        <v>5926.6500000000005</v>
      </c>
      <c r="G248" s="184">
        <f t="shared" si="72"/>
        <v>100</v>
      </c>
      <c r="H248" s="75"/>
      <c r="I248" s="75"/>
      <c r="J248" s="75"/>
      <c r="K248" s="75"/>
      <c r="L248" s="75"/>
      <c r="M248" s="76"/>
      <c r="N248" s="224">
        <f>Субсидии!B243</f>
        <v>5512.35</v>
      </c>
      <c r="O248" s="224">
        <f>Субсидии!C243</f>
        <v>5512.35</v>
      </c>
      <c r="P248" s="224">
        <f>Субсидии!D243</f>
        <v>5512.35</v>
      </c>
      <c r="Q248" s="224">
        <f>Субсидии!E243</f>
        <v>0</v>
      </c>
      <c r="R248" s="224">
        <f>Субсидии!F243</f>
        <v>5512.35</v>
      </c>
      <c r="S248" s="75">
        <f t="shared" si="73"/>
        <v>100</v>
      </c>
      <c r="T248" s="75">
        <f>'Субвенции '!B241</f>
        <v>411.6</v>
      </c>
      <c r="U248" s="75">
        <f>'Субвенции '!C241</f>
        <v>414.3</v>
      </c>
      <c r="V248" s="75">
        <f>'Субвенции '!D241</f>
        <v>414.3</v>
      </c>
      <c r="W248" s="75">
        <f>'Субвенции '!E241</f>
        <v>0</v>
      </c>
      <c r="X248" s="75">
        <f>'Субвенции '!F241</f>
        <v>414.3</v>
      </c>
      <c r="Y248" s="75">
        <f t="shared" si="76"/>
        <v>100</v>
      </c>
      <c r="Z248" s="75"/>
      <c r="AA248" s="75"/>
      <c r="AB248" s="75"/>
      <c r="AC248" s="75"/>
      <c r="AD248" s="75"/>
      <c r="AE248" s="75"/>
      <c r="AF248" s="39"/>
      <c r="AG248" s="36"/>
    </row>
    <row r="249" spans="1:33" s="5" customFormat="1" ht="31.5" x14ac:dyDescent="0.25">
      <c r="A249" s="7" t="s">
        <v>211</v>
      </c>
      <c r="B249" s="72">
        <f t="shared" si="62"/>
        <v>571929.88337999978</v>
      </c>
      <c r="C249" s="72">
        <f t="shared" si="63"/>
        <v>689665.93654000014</v>
      </c>
      <c r="D249" s="72">
        <f t="shared" si="64"/>
        <v>677725.93654000014</v>
      </c>
      <c r="E249" s="72">
        <f t="shared" si="65"/>
        <v>11940</v>
      </c>
      <c r="F249" s="72">
        <f t="shared" si="66"/>
        <v>684487.35862000019</v>
      </c>
      <c r="G249" s="72">
        <f t="shared" si="72"/>
        <v>99.249117921354724</v>
      </c>
      <c r="H249" s="72">
        <f>SUM(H250:H261)</f>
        <v>145202.70000000001</v>
      </c>
      <c r="I249" s="72">
        <f>SUM(I250:I261)</f>
        <v>167135.30000000002</v>
      </c>
      <c r="J249" s="72">
        <f>SUM(J250:J261)</f>
        <v>167135.30000000002</v>
      </c>
      <c r="K249" s="72">
        <f>SUM(K250:K261)</f>
        <v>0</v>
      </c>
      <c r="L249" s="72">
        <f>SUM(L250:L261)</f>
        <v>167135.30000000002</v>
      </c>
      <c r="M249" s="73">
        <f>L249/I249*100</f>
        <v>100</v>
      </c>
      <c r="N249" s="72">
        <f>SUM(N250:N261)</f>
        <v>75565.018880000003</v>
      </c>
      <c r="O249" s="72">
        <f>SUM(O250:O261)</f>
        <v>92867.187470000004</v>
      </c>
      <c r="P249" s="72">
        <f>SUM(P250:P261)</f>
        <v>92867.187470000004</v>
      </c>
      <c r="Q249" s="72">
        <f>SUM(Q250:Q261)</f>
        <v>0</v>
      </c>
      <c r="R249" s="72">
        <f>SUM(R250:R261)</f>
        <v>92780.96746</v>
      </c>
      <c r="S249" s="72">
        <f t="shared" si="73"/>
        <v>99.907157724543055</v>
      </c>
      <c r="T249" s="72">
        <f>SUM(T250:T261)</f>
        <v>332316.89999999967</v>
      </c>
      <c r="U249" s="72">
        <f>SUM(U250:U261)</f>
        <v>327522.4310000001</v>
      </c>
      <c r="V249" s="72">
        <f>SUM(V250:V261)</f>
        <v>327522.4310000001</v>
      </c>
      <c r="W249" s="72">
        <f>SUM(W250:W261)</f>
        <v>0</v>
      </c>
      <c r="X249" s="72">
        <f>SUM(X250:X261)</f>
        <v>322892.36313000013</v>
      </c>
      <c r="Y249" s="72">
        <f t="shared" si="76"/>
        <v>98.58633564245865</v>
      </c>
      <c r="Z249" s="72">
        <f>SUM(Z250:Z261)</f>
        <v>18845.264499999997</v>
      </c>
      <c r="AA249" s="72">
        <f>SUM(AA250:AA261)</f>
        <v>102141.01806999999</v>
      </c>
      <c r="AB249" s="72">
        <f>SUM(AB250:AB261)</f>
        <v>90201.018069999991</v>
      </c>
      <c r="AC249" s="72">
        <f>SUM(AC250:AC261)</f>
        <v>11940</v>
      </c>
      <c r="AD249" s="72">
        <f>SUM(AD250:AD261)</f>
        <v>101678.72803000001</v>
      </c>
      <c r="AE249" s="72">
        <f>AD249/AA249*100</f>
        <v>99.547400203429376</v>
      </c>
      <c r="AF249" s="39"/>
      <c r="AG249" s="38"/>
    </row>
    <row r="250" spans="1:33" ht="31.5" x14ac:dyDescent="0.25">
      <c r="A250" s="128" t="s">
        <v>209</v>
      </c>
      <c r="B250" s="75">
        <f t="shared" si="62"/>
        <v>537120.78337999992</v>
      </c>
      <c r="C250" s="75">
        <f t="shared" si="63"/>
        <v>629438.94253999996</v>
      </c>
      <c r="D250" s="75">
        <f t="shared" si="64"/>
        <v>629258.94253999996</v>
      </c>
      <c r="E250" s="75">
        <f t="shared" si="65"/>
        <v>180</v>
      </c>
      <c r="F250" s="75">
        <f t="shared" si="66"/>
        <v>624346.58461999998</v>
      </c>
      <c r="G250" s="75">
        <f t="shared" si="72"/>
        <v>99.190968722168577</v>
      </c>
      <c r="H250" s="74">
        <f>Дотации!B60</f>
        <v>145202.70000000001</v>
      </c>
      <c r="I250" s="74">
        <f>Дотации!C60</f>
        <v>167135.30000000002</v>
      </c>
      <c r="J250" s="74">
        <f>Дотации!D60</f>
        <v>167135.30000000002</v>
      </c>
      <c r="K250" s="74">
        <f>Дотации!E60</f>
        <v>0</v>
      </c>
      <c r="L250" s="74">
        <f>Дотации!F60</f>
        <v>167135.30000000002</v>
      </c>
      <c r="M250" s="74">
        <f>L250/I250*100</f>
        <v>100</v>
      </c>
      <c r="N250" s="75">
        <f>Субсидии!B245</f>
        <v>48225.018880000003</v>
      </c>
      <c r="O250" s="75">
        <f>Субсидии!C245</f>
        <v>51886.193469999998</v>
      </c>
      <c r="P250" s="75">
        <f>Субсидии!D245</f>
        <v>51886.193469999998</v>
      </c>
      <c r="Q250" s="75">
        <f>Субсидии!E245</f>
        <v>0</v>
      </c>
      <c r="R250" s="75">
        <f>Субсидии!F245</f>
        <v>51886.193459999995</v>
      </c>
      <c r="S250" s="75">
        <f t="shared" si="73"/>
        <v>99.99999998072704</v>
      </c>
      <c r="T250" s="75">
        <f>'Субвенции '!B243</f>
        <v>329847.79999999993</v>
      </c>
      <c r="U250" s="75">
        <f>'Субвенции '!C243</f>
        <v>325036.43099999998</v>
      </c>
      <c r="V250" s="75">
        <f>'Субвенции '!D243</f>
        <v>325036.43099999998</v>
      </c>
      <c r="W250" s="75">
        <f>'Субвенции '!E243</f>
        <v>0</v>
      </c>
      <c r="X250" s="75">
        <f>'Субвенции '!F243</f>
        <v>320406.36313000001</v>
      </c>
      <c r="Y250" s="75">
        <f t="shared" si="76"/>
        <v>98.575523409558983</v>
      </c>
      <c r="Z250" s="75">
        <f>Иные!B140</f>
        <v>13845.264499999999</v>
      </c>
      <c r="AA250" s="75">
        <f>Иные!C140</f>
        <v>85381.018069999991</v>
      </c>
      <c r="AB250" s="75">
        <f>Иные!D140</f>
        <v>85201.018069999991</v>
      </c>
      <c r="AC250" s="75">
        <f>Иные!E140</f>
        <v>180</v>
      </c>
      <c r="AD250" s="75">
        <f>Иные!F140</f>
        <v>84918.728030000013</v>
      </c>
      <c r="AE250" s="75">
        <f>AD250/AA250*100</f>
        <v>99.458556421029115</v>
      </c>
      <c r="AF250" s="39"/>
      <c r="AG250" s="36"/>
    </row>
    <row r="251" spans="1:33" x14ac:dyDescent="0.25">
      <c r="A251" s="16" t="s">
        <v>414</v>
      </c>
      <c r="B251" s="184">
        <f t="shared" si="62"/>
        <v>2195.6</v>
      </c>
      <c r="C251" s="184">
        <f t="shared" si="63"/>
        <v>2485.4379999999996</v>
      </c>
      <c r="D251" s="184">
        <f t="shared" si="64"/>
        <v>2485.4379999999996</v>
      </c>
      <c r="E251" s="184">
        <f t="shared" si="65"/>
        <v>0</v>
      </c>
      <c r="F251" s="184">
        <f t="shared" si="66"/>
        <v>2485.4379999999996</v>
      </c>
      <c r="G251" s="184">
        <f t="shared" si="72"/>
        <v>100</v>
      </c>
      <c r="H251" s="75"/>
      <c r="I251" s="75"/>
      <c r="J251" s="75"/>
      <c r="K251" s="75"/>
      <c r="L251" s="75"/>
      <c r="M251" s="76"/>
      <c r="N251" s="224">
        <f>Субсидии!B246</f>
        <v>2031</v>
      </c>
      <c r="O251" s="224">
        <f>Субсидии!C246</f>
        <v>2319.7379999999998</v>
      </c>
      <c r="P251" s="224">
        <f>Субсидии!D246</f>
        <v>2319.7379999999998</v>
      </c>
      <c r="Q251" s="224">
        <f>Субсидии!E246</f>
        <v>0</v>
      </c>
      <c r="R251" s="224">
        <f>Субсидии!F246</f>
        <v>2319.7379999999998</v>
      </c>
      <c r="S251" s="75">
        <f t="shared" si="73"/>
        <v>100</v>
      </c>
      <c r="T251" s="75">
        <f>'Субвенции '!B244</f>
        <v>164.6</v>
      </c>
      <c r="U251" s="75">
        <f>'Субвенции '!C244</f>
        <v>165.7</v>
      </c>
      <c r="V251" s="75">
        <f>'Субвенции '!D244</f>
        <v>165.7</v>
      </c>
      <c r="W251" s="75">
        <f>'Субвенции '!E244</f>
        <v>0</v>
      </c>
      <c r="X251" s="75">
        <f>'Субвенции '!F244</f>
        <v>165.7</v>
      </c>
      <c r="Y251" s="75">
        <f t="shared" si="76"/>
        <v>100</v>
      </c>
      <c r="Z251" s="75"/>
      <c r="AA251" s="75"/>
      <c r="AB251" s="75"/>
      <c r="AC251" s="75"/>
      <c r="AD251" s="75"/>
      <c r="AE251" s="75"/>
      <c r="AF251" s="39"/>
      <c r="AG251" s="36"/>
    </row>
    <row r="252" spans="1:33" x14ac:dyDescent="0.25">
      <c r="A252" s="16" t="s">
        <v>257</v>
      </c>
      <c r="B252" s="184">
        <f t="shared" si="62"/>
        <v>1244.5999999999999</v>
      </c>
      <c r="C252" s="184">
        <f t="shared" si="63"/>
        <v>1245.7</v>
      </c>
      <c r="D252" s="184">
        <f t="shared" si="64"/>
        <v>1245.7</v>
      </c>
      <c r="E252" s="184">
        <f t="shared" si="65"/>
        <v>0</v>
      </c>
      <c r="F252" s="184">
        <f t="shared" si="66"/>
        <v>1213.3</v>
      </c>
      <c r="G252" s="184">
        <f t="shared" si="72"/>
        <v>97.399052741430509</v>
      </c>
      <c r="H252" s="75"/>
      <c r="I252" s="75"/>
      <c r="J252" s="75"/>
      <c r="K252" s="75"/>
      <c r="L252" s="75"/>
      <c r="M252" s="76"/>
      <c r="N252" s="224">
        <f>Субсидии!B247</f>
        <v>1080</v>
      </c>
      <c r="O252" s="224">
        <f>Субсидии!C247</f>
        <v>1080</v>
      </c>
      <c r="P252" s="224">
        <f>Субсидии!D247</f>
        <v>1080</v>
      </c>
      <c r="Q252" s="224">
        <f>Субсидии!E247</f>
        <v>0</v>
      </c>
      <c r="R252" s="224">
        <f>Субсидии!F247</f>
        <v>1047.5999999999999</v>
      </c>
      <c r="S252" s="75">
        <f t="shared" si="73"/>
        <v>96.999999999999986</v>
      </c>
      <c r="T252" s="75">
        <f>'Субвенции '!B245</f>
        <v>164.6</v>
      </c>
      <c r="U252" s="75">
        <f>'Субвенции '!C245</f>
        <v>165.7</v>
      </c>
      <c r="V252" s="75">
        <f>'Субвенции '!D245</f>
        <v>165.7</v>
      </c>
      <c r="W252" s="75">
        <f>'Субвенции '!E245</f>
        <v>0</v>
      </c>
      <c r="X252" s="75">
        <f>'Субвенции '!F245</f>
        <v>165.7</v>
      </c>
      <c r="Y252" s="75">
        <f t="shared" si="76"/>
        <v>100</v>
      </c>
      <c r="Z252" s="75">
        <f>Иные!B141</f>
        <v>0</v>
      </c>
      <c r="AA252" s="75">
        <f>Иные!C141</f>
        <v>0</v>
      </c>
      <c r="AB252" s="75">
        <f>Иные!D141</f>
        <v>0</v>
      </c>
      <c r="AC252" s="75">
        <f>Иные!E141</f>
        <v>0</v>
      </c>
      <c r="AD252" s="75">
        <f>Иные!F141</f>
        <v>0</v>
      </c>
      <c r="AE252" s="75"/>
      <c r="AF252" s="39"/>
      <c r="AG252" s="36"/>
    </row>
    <row r="253" spans="1:33" x14ac:dyDescent="0.25">
      <c r="A253" s="16" t="s">
        <v>415</v>
      </c>
      <c r="B253" s="184">
        <f t="shared" si="62"/>
        <v>2465.6</v>
      </c>
      <c r="C253" s="184">
        <f t="shared" si="63"/>
        <v>3750.7</v>
      </c>
      <c r="D253" s="184">
        <f t="shared" si="64"/>
        <v>3750.7</v>
      </c>
      <c r="E253" s="184">
        <f t="shared" si="65"/>
        <v>0</v>
      </c>
      <c r="F253" s="184">
        <f t="shared" si="66"/>
        <v>3750.7</v>
      </c>
      <c r="G253" s="184">
        <f t="shared" si="72"/>
        <v>100</v>
      </c>
      <c r="H253" s="75"/>
      <c r="I253" s="75"/>
      <c r="J253" s="75"/>
      <c r="K253" s="75"/>
      <c r="L253" s="75"/>
      <c r="M253" s="76"/>
      <c r="N253" s="224">
        <f>Субсидии!B248</f>
        <v>2301</v>
      </c>
      <c r="O253" s="224">
        <f>Субсидии!C248</f>
        <v>3585</v>
      </c>
      <c r="P253" s="224">
        <f>Субсидии!D248</f>
        <v>3585</v>
      </c>
      <c r="Q253" s="224">
        <f>Субсидии!E248</f>
        <v>0</v>
      </c>
      <c r="R253" s="224">
        <f>Субсидии!F248</f>
        <v>3585</v>
      </c>
      <c r="S253" s="75">
        <f t="shared" si="73"/>
        <v>100</v>
      </c>
      <c r="T253" s="75">
        <f>'Субвенции '!B246</f>
        <v>164.6</v>
      </c>
      <c r="U253" s="75">
        <f>'Субвенции '!C246</f>
        <v>165.7</v>
      </c>
      <c r="V253" s="75">
        <f>'Субвенции '!D246</f>
        <v>165.7</v>
      </c>
      <c r="W253" s="75">
        <f>'Субвенции '!E246</f>
        <v>0</v>
      </c>
      <c r="X253" s="75">
        <f>'Субвенции '!F246</f>
        <v>165.7</v>
      </c>
      <c r="Y253" s="75">
        <f t="shared" si="76"/>
        <v>100</v>
      </c>
      <c r="Z253" s="75"/>
      <c r="AA253" s="75"/>
      <c r="AB253" s="75"/>
      <c r="AC253" s="75"/>
      <c r="AD253" s="75"/>
      <c r="AE253" s="75"/>
      <c r="AF253" s="39"/>
      <c r="AG253" s="36"/>
    </row>
    <row r="254" spans="1:33" x14ac:dyDescent="0.25">
      <c r="A254" s="16" t="s">
        <v>221</v>
      </c>
      <c r="B254" s="184">
        <f t="shared" si="62"/>
        <v>1850.6</v>
      </c>
      <c r="C254" s="184">
        <f t="shared" si="63"/>
        <v>3096.7</v>
      </c>
      <c r="D254" s="184">
        <f t="shared" si="64"/>
        <v>3096.7</v>
      </c>
      <c r="E254" s="184">
        <f t="shared" si="65"/>
        <v>0</v>
      </c>
      <c r="F254" s="184">
        <f t="shared" si="66"/>
        <v>3079.84</v>
      </c>
      <c r="G254" s="184">
        <f t="shared" si="72"/>
        <v>99.455549455872401</v>
      </c>
      <c r="H254" s="75"/>
      <c r="I254" s="75"/>
      <c r="J254" s="75"/>
      <c r="K254" s="75"/>
      <c r="L254" s="75"/>
      <c r="M254" s="76"/>
      <c r="N254" s="224">
        <f>Субсидии!B249</f>
        <v>1686</v>
      </c>
      <c r="O254" s="224">
        <f>Субсидии!C249</f>
        <v>2931</v>
      </c>
      <c r="P254" s="224">
        <f>Субсидии!D249</f>
        <v>2931</v>
      </c>
      <c r="Q254" s="224">
        <f>Субсидии!E249</f>
        <v>0</v>
      </c>
      <c r="R254" s="224">
        <f>Субсидии!F249</f>
        <v>2914.1400000000003</v>
      </c>
      <c r="S254" s="75">
        <f t="shared" si="73"/>
        <v>99.424769703172984</v>
      </c>
      <c r="T254" s="75">
        <f>'Субвенции '!B247</f>
        <v>164.6</v>
      </c>
      <c r="U254" s="75">
        <f>'Субвенции '!C247</f>
        <v>165.7</v>
      </c>
      <c r="V254" s="75">
        <f>'Субвенции '!D247</f>
        <v>165.7</v>
      </c>
      <c r="W254" s="75">
        <f>'Субвенции '!E247</f>
        <v>0</v>
      </c>
      <c r="X254" s="75">
        <f>'Субвенции '!F247</f>
        <v>165.7</v>
      </c>
      <c r="Y254" s="75">
        <f t="shared" si="76"/>
        <v>100</v>
      </c>
      <c r="Z254" s="75"/>
      <c r="AA254" s="75"/>
      <c r="AB254" s="75"/>
      <c r="AC254" s="75"/>
      <c r="AD254" s="75"/>
      <c r="AE254" s="75"/>
      <c r="AF254" s="39"/>
      <c r="AG254" s="36"/>
    </row>
    <row r="255" spans="1:33" x14ac:dyDescent="0.25">
      <c r="A255" s="16" t="s">
        <v>368</v>
      </c>
      <c r="B255" s="184">
        <f t="shared" si="62"/>
        <v>2201.6</v>
      </c>
      <c r="C255" s="184">
        <f t="shared" si="63"/>
        <v>3482.7</v>
      </c>
      <c r="D255" s="184">
        <f t="shared" si="64"/>
        <v>3482.7</v>
      </c>
      <c r="E255" s="184">
        <f t="shared" si="65"/>
        <v>0</v>
      </c>
      <c r="F255" s="184">
        <f t="shared" si="66"/>
        <v>3462.33</v>
      </c>
      <c r="G255" s="184">
        <f t="shared" si="72"/>
        <v>99.415108967180643</v>
      </c>
      <c r="H255" s="75"/>
      <c r="I255" s="75"/>
      <c r="J255" s="75"/>
      <c r="K255" s="75"/>
      <c r="L255" s="75"/>
      <c r="M255" s="76"/>
      <c r="N255" s="224">
        <f>Субсидии!B250</f>
        <v>2037</v>
      </c>
      <c r="O255" s="224">
        <f>Субсидии!C250</f>
        <v>3317</v>
      </c>
      <c r="P255" s="224">
        <f>Субсидии!D250</f>
        <v>3317</v>
      </c>
      <c r="Q255" s="224">
        <f>Субсидии!E250</f>
        <v>0</v>
      </c>
      <c r="R255" s="224">
        <f>Субсидии!F250</f>
        <v>3296.63</v>
      </c>
      <c r="S255" s="75">
        <f t="shared" si="73"/>
        <v>99.385890865239674</v>
      </c>
      <c r="T255" s="75">
        <f>'Субвенции '!B248</f>
        <v>164.6</v>
      </c>
      <c r="U255" s="75">
        <f>'Субвенции '!C248</f>
        <v>165.7</v>
      </c>
      <c r="V255" s="75">
        <f>'Субвенции '!D248</f>
        <v>165.7</v>
      </c>
      <c r="W255" s="75">
        <f>'Субвенции '!E248</f>
        <v>0</v>
      </c>
      <c r="X255" s="75">
        <f>'Субвенции '!F248</f>
        <v>165.7</v>
      </c>
      <c r="Y255" s="75">
        <f t="shared" si="76"/>
        <v>100</v>
      </c>
      <c r="Z255" s="75"/>
      <c r="AA255" s="75"/>
      <c r="AB255" s="75"/>
      <c r="AC255" s="75"/>
      <c r="AD255" s="75"/>
      <c r="AE255" s="75"/>
      <c r="AF255" s="39"/>
      <c r="AG255" s="36"/>
    </row>
    <row r="256" spans="1:33" x14ac:dyDescent="0.25">
      <c r="A256" s="16" t="s">
        <v>207</v>
      </c>
      <c r="B256" s="184">
        <f t="shared" si="62"/>
        <v>14323.1</v>
      </c>
      <c r="C256" s="184">
        <f t="shared" si="63"/>
        <v>26089</v>
      </c>
      <c r="D256" s="184">
        <f t="shared" si="64"/>
        <v>14329</v>
      </c>
      <c r="E256" s="184">
        <f t="shared" si="65"/>
        <v>11760</v>
      </c>
      <c r="F256" s="184">
        <f t="shared" si="66"/>
        <v>26089</v>
      </c>
      <c r="G256" s="184">
        <f t="shared" si="72"/>
        <v>100</v>
      </c>
      <c r="H256" s="75"/>
      <c r="I256" s="75"/>
      <c r="J256" s="75"/>
      <c r="K256" s="75"/>
      <c r="L256" s="75"/>
      <c r="M256" s="76"/>
      <c r="N256" s="224">
        <f>Субсидии!B251</f>
        <v>8500</v>
      </c>
      <c r="O256" s="224">
        <f>Субсидии!C251</f>
        <v>8500</v>
      </c>
      <c r="P256" s="224">
        <f>Субсидии!D251</f>
        <v>8500</v>
      </c>
      <c r="Q256" s="224">
        <f>Субсидии!E251</f>
        <v>0</v>
      </c>
      <c r="R256" s="224">
        <f>Субсидии!F251</f>
        <v>8500</v>
      </c>
      <c r="S256" s="75">
        <f t="shared" si="73"/>
        <v>100</v>
      </c>
      <c r="T256" s="75">
        <f>'Субвенции '!B249</f>
        <v>823.1</v>
      </c>
      <c r="U256" s="75">
        <f>'Субвенции '!C249</f>
        <v>829</v>
      </c>
      <c r="V256" s="75">
        <f>'Субвенции '!D249</f>
        <v>829</v>
      </c>
      <c r="W256" s="75">
        <f>'Субвенции '!E249</f>
        <v>0</v>
      </c>
      <c r="X256" s="75">
        <f>'Субвенции '!F249</f>
        <v>829</v>
      </c>
      <c r="Y256" s="75">
        <f t="shared" si="76"/>
        <v>100</v>
      </c>
      <c r="Z256" s="75">
        <f>Иные!B142</f>
        <v>5000</v>
      </c>
      <c r="AA256" s="75">
        <f>Иные!C142</f>
        <v>16760</v>
      </c>
      <c r="AB256" s="75">
        <f>Иные!D142</f>
        <v>5000</v>
      </c>
      <c r="AC256" s="75">
        <f>Иные!E142</f>
        <v>11760</v>
      </c>
      <c r="AD256" s="75">
        <f>Иные!F142</f>
        <v>16760</v>
      </c>
      <c r="AE256" s="75">
        <f t="shared" ref="AE256" si="77">AD256/AA256*100</f>
        <v>100</v>
      </c>
      <c r="AF256" s="39"/>
      <c r="AG256" s="36"/>
    </row>
    <row r="257" spans="1:33" x14ac:dyDescent="0.25">
      <c r="A257" s="16" t="s">
        <v>416</v>
      </c>
      <c r="B257" s="184">
        <f t="shared" si="62"/>
        <v>1823.6</v>
      </c>
      <c r="C257" s="184">
        <f t="shared" si="63"/>
        <v>1824.7</v>
      </c>
      <c r="D257" s="184">
        <f t="shared" si="64"/>
        <v>1824.7</v>
      </c>
      <c r="E257" s="184">
        <f t="shared" si="65"/>
        <v>0</v>
      </c>
      <c r="F257" s="184">
        <f t="shared" si="66"/>
        <v>1808.1100000000001</v>
      </c>
      <c r="G257" s="184">
        <f t="shared" si="72"/>
        <v>99.090809448128454</v>
      </c>
      <c r="H257" s="75"/>
      <c r="I257" s="75"/>
      <c r="J257" s="75"/>
      <c r="K257" s="75"/>
      <c r="L257" s="75"/>
      <c r="M257" s="76"/>
      <c r="N257" s="224">
        <f>Субсидии!B252</f>
        <v>1659</v>
      </c>
      <c r="O257" s="224">
        <f>Субсидии!C252</f>
        <v>1659</v>
      </c>
      <c r="P257" s="224">
        <f>Субсидии!D252</f>
        <v>1659</v>
      </c>
      <c r="Q257" s="224">
        <f>Субсидии!E252</f>
        <v>0</v>
      </c>
      <c r="R257" s="224">
        <f>Субсидии!F252</f>
        <v>1642.41</v>
      </c>
      <c r="S257" s="75">
        <f t="shared" si="73"/>
        <v>99.000000000000014</v>
      </c>
      <c r="T257" s="75">
        <f>'Субвенции '!B250</f>
        <v>164.6</v>
      </c>
      <c r="U257" s="75">
        <f>'Субвенции '!C250</f>
        <v>165.7</v>
      </c>
      <c r="V257" s="75">
        <f>'Субвенции '!D250</f>
        <v>165.7</v>
      </c>
      <c r="W257" s="75">
        <f>'Субвенции '!E250</f>
        <v>0</v>
      </c>
      <c r="X257" s="75">
        <f>'Субвенции '!F250</f>
        <v>165.7</v>
      </c>
      <c r="Y257" s="75">
        <f t="shared" si="76"/>
        <v>100</v>
      </c>
      <c r="Z257" s="75"/>
      <c r="AA257" s="75"/>
      <c r="AB257" s="75"/>
      <c r="AC257" s="75"/>
      <c r="AD257" s="75"/>
      <c r="AE257" s="75"/>
      <c r="AF257" s="39"/>
      <c r="AG257" s="36"/>
    </row>
    <row r="258" spans="1:33" x14ac:dyDescent="0.25">
      <c r="A258" s="16" t="s">
        <v>417</v>
      </c>
      <c r="B258" s="184">
        <f t="shared" si="62"/>
        <v>1511.6</v>
      </c>
      <c r="C258" s="184">
        <f t="shared" si="63"/>
        <v>3657.5059999999999</v>
      </c>
      <c r="D258" s="184">
        <f t="shared" si="64"/>
        <v>3657.5059999999999</v>
      </c>
      <c r="E258" s="184">
        <f t="shared" si="65"/>
        <v>0</v>
      </c>
      <c r="F258" s="184">
        <f t="shared" si="66"/>
        <v>3657.5059999999999</v>
      </c>
      <c r="G258" s="184">
        <f t="shared" si="72"/>
        <v>100</v>
      </c>
      <c r="H258" s="75"/>
      <c r="I258" s="75"/>
      <c r="J258" s="75"/>
      <c r="K258" s="75"/>
      <c r="L258" s="75"/>
      <c r="M258" s="76"/>
      <c r="N258" s="224">
        <f>Субсидии!B253</f>
        <v>1347</v>
      </c>
      <c r="O258" s="224">
        <f>Субсидии!C253</f>
        <v>3491.806</v>
      </c>
      <c r="P258" s="224">
        <f>Субсидии!D253</f>
        <v>3491.806</v>
      </c>
      <c r="Q258" s="224">
        <f>Субсидии!E253</f>
        <v>0</v>
      </c>
      <c r="R258" s="224">
        <f>Субсидии!F253</f>
        <v>3491.806</v>
      </c>
      <c r="S258" s="75">
        <f t="shared" si="73"/>
        <v>100</v>
      </c>
      <c r="T258" s="75">
        <f>'Субвенции '!B251</f>
        <v>164.6</v>
      </c>
      <c r="U258" s="75">
        <f>'Субвенции '!C251</f>
        <v>165.7</v>
      </c>
      <c r="V258" s="75">
        <f>'Субвенции '!D251</f>
        <v>165.7</v>
      </c>
      <c r="W258" s="75">
        <f>'Субвенции '!E251</f>
        <v>0</v>
      </c>
      <c r="X258" s="75">
        <f>'Субвенции '!F251</f>
        <v>165.7</v>
      </c>
      <c r="Y258" s="75">
        <f t="shared" si="76"/>
        <v>100</v>
      </c>
      <c r="Z258" s="75"/>
      <c r="AA258" s="75"/>
      <c r="AB258" s="75"/>
      <c r="AC258" s="75"/>
      <c r="AD258" s="75"/>
      <c r="AE258" s="75"/>
      <c r="AF258" s="39"/>
      <c r="AG258" s="36"/>
    </row>
    <row r="259" spans="1:33" x14ac:dyDescent="0.25">
      <c r="A259" s="16" t="s">
        <v>206</v>
      </c>
      <c r="B259" s="184">
        <f t="shared" si="62"/>
        <v>3149.6</v>
      </c>
      <c r="C259" s="184">
        <f t="shared" si="63"/>
        <v>5998.8</v>
      </c>
      <c r="D259" s="184">
        <f t="shared" si="64"/>
        <v>5998.8</v>
      </c>
      <c r="E259" s="184">
        <f t="shared" si="65"/>
        <v>0</v>
      </c>
      <c r="F259" s="184">
        <f t="shared" si="66"/>
        <v>5998.8</v>
      </c>
      <c r="G259" s="184">
        <f t="shared" si="72"/>
        <v>100</v>
      </c>
      <c r="H259" s="75"/>
      <c r="I259" s="75"/>
      <c r="J259" s="75"/>
      <c r="K259" s="75"/>
      <c r="L259" s="75"/>
      <c r="M259" s="76"/>
      <c r="N259" s="224">
        <f>Субсидии!B254</f>
        <v>2985</v>
      </c>
      <c r="O259" s="224">
        <f>Субсидии!C254</f>
        <v>5833.1</v>
      </c>
      <c r="P259" s="224">
        <f>Субсидии!D254</f>
        <v>5833.1</v>
      </c>
      <c r="Q259" s="224">
        <f>Субсидии!E254</f>
        <v>0</v>
      </c>
      <c r="R259" s="224">
        <f>Субсидии!F254</f>
        <v>5833.1</v>
      </c>
      <c r="S259" s="75">
        <f t="shared" si="73"/>
        <v>100</v>
      </c>
      <c r="T259" s="75">
        <f>'Субвенции '!B252</f>
        <v>164.6</v>
      </c>
      <c r="U259" s="75">
        <f>'Субвенции '!C252</f>
        <v>165.7</v>
      </c>
      <c r="V259" s="75">
        <f>'Субвенции '!D252</f>
        <v>165.7</v>
      </c>
      <c r="W259" s="75">
        <f>'Субвенции '!E252</f>
        <v>0</v>
      </c>
      <c r="X259" s="75">
        <f>'Субвенции '!F252</f>
        <v>165.7</v>
      </c>
      <c r="Y259" s="75">
        <f t="shared" si="76"/>
        <v>100</v>
      </c>
      <c r="Z259" s="75">
        <f>Иные!B143</f>
        <v>0</v>
      </c>
      <c r="AA259" s="75">
        <f>Иные!C143</f>
        <v>0</v>
      </c>
      <c r="AB259" s="75">
        <f>Иные!D143</f>
        <v>0</v>
      </c>
      <c r="AC259" s="75">
        <f>Иные!E143</f>
        <v>0</v>
      </c>
      <c r="AD259" s="75">
        <f>Иные!F143</f>
        <v>0</v>
      </c>
      <c r="AE259" s="75"/>
      <c r="AF259" s="39"/>
      <c r="AG259" s="36"/>
    </row>
    <row r="260" spans="1:33" x14ac:dyDescent="0.25">
      <c r="A260" s="16" t="s">
        <v>418</v>
      </c>
      <c r="B260" s="184">
        <f t="shared" si="62"/>
        <v>2612.6</v>
      </c>
      <c r="C260" s="184">
        <f t="shared" si="63"/>
        <v>5869.0499999999993</v>
      </c>
      <c r="D260" s="184">
        <f t="shared" si="64"/>
        <v>5869.0499999999993</v>
      </c>
      <c r="E260" s="184">
        <f t="shared" si="65"/>
        <v>0</v>
      </c>
      <c r="F260" s="184">
        <f t="shared" si="66"/>
        <v>5869.0499999999993</v>
      </c>
      <c r="G260" s="184">
        <f t="shared" si="72"/>
        <v>100</v>
      </c>
      <c r="H260" s="75"/>
      <c r="I260" s="75"/>
      <c r="J260" s="75"/>
      <c r="K260" s="75"/>
      <c r="L260" s="75"/>
      <c r="M260" s="76"/>
      <c r="N260" s="224">
        <f>Субсидии!B255</f>
        <v>2448</v>
      </c>
      <c r="O260" s="224">
        <f>Субсидии!C255</f>
        <v>5703.3499999999995</v>
      </c>
      <c r="P260" s="224">
        <f>Субсидии!D255</f>
        <v>5703.3499999999995</v>
      </c>
      <c r="Q260" s="224">
        <f>Субсидии!E255</f>
        <v>0</v>
      </c>
      <c r="R260" s="224">
        <f>Субсидии!F255</f>
        <v>5703.3499999999995</v>
      </c>
      <c r="S260" s="75">
        <f t="shared" si="73"/>
        <v>100</v>
      </c>
      <c r="T260" s="75">
        <f>'Субвенции '!B253</f>
        <v>164.6</v>
      </c>
      <c r="U260" s="75">
        <f>'Субвенции '!C253</f>
        <v>165.7</v>
      </c>
      <c r="V260" s="75">
        <f>'Субвенции '!D253</f>
        <v>165.7</v>
      </c>
      <c r="W260" s="75">
        <f>'Субвенции '!E253</f>
        <v>0</v>
      </c>
      <c r="X260" s="75">
        <f>'Субвенции '!F253</f>
        <v>165.7</v>
      </c>
      <c r="Y260" s="75">
        <f t="shared" si="76"/>
        <v>100</v>
      </c>
      <c r="Z260" s="75"/>
      <c r="AA260" s="75"/>
      <c r="AB260" s="75"/>
      <c r="AC260" s="75"/>
      <c r="AD260" s="75"/>
      <c r="AE260" s="75"/>
      <c r="AF260" s="39"/>
      <c r="AG260" s="36"/>
    </row>
    <row r="261" spans="1:33" x14ac:dyDescent="0.25">
      <c r="A261" s="16" t="s">
        <v>419</v>
      </c>
      <c r="B261" s="184">
        <f t="shared" si="62"/>
        <v>1430.6</v>
      </c>
      <c r="C261" s="184">
        <f t="shared" si="63"/>
        <v>2726.7</v>
      </c>
      <c r="D261" s="184">
        <f t="shared" si="64"/>
        <v>2726.7</v>
      </c>
      <c r="E261" s="184">
        <f t="shared" si="65"/>
        <v>0</v>
      </c>
      <c r="F261" s="184">
        <f t="shared" si="66"/>
        <v>2726.7</v>
      </c>
      <c r="G261" s="184">
        <f t="shared" si="72"/>
        <v>100</v>
      </c>
      <c r="H261" s="75"/>
      <c r="I261" s="75"/>
      <c r="J261" s="75"/>
      <c r="K261" s="75"/>
      <c r="L261" s="75"/>
      <c r="M261" s="76"/>
      <c r="N261" s="224">
        <f>Субсидии!B256</f>
        <v>1266</v>
      </c>
      <c r="O261" s="224">
        <f>Субсидии!C256</f>
        <v>2561</v>
      </c>
      <c r="P261" s="224">
        <f>Субсидии!D256</f>
        <v>2561</v>
      </c>
      <c r="Q261" s="224">
        <f>Субсидии!E256</f>
        <v>0</v>
      </c>
      <c r="R261" s="224">
        <f>Субсидии!F256</f>
        <v>2561</v>
      </c>
      <c r="S261" s="75">
        <f t="shared" si="73"/>
        <v>100</v>
      </c>
      <c r="T261" s="75">
        <f>'Субвенции '!B254</f>
        <v>164.6</v>
      </c>
      <c r="U261" s="75">
        <f>'Субвенции '!C254</f>
        <v>165.7</v>
      </c>
      <c r="V261" s="75">
        <f>'Субвенции '!D254</f>
        <v>165.7</v>
      </c>
      <c r="W261" s="75">
        <f>'Субвенции '!E254</f>
        <v>0</v>
      </c>
      <c r="X261" s="75">
        <f>'Субвенции '!F254</f>
        <v>165.7</v>
      </c>
      <c r="Y261" s="75">
        <f t="shared" si="76"/>
        <v>100</v>
      </c>
      <c r="Z261" s="75"/>
      <c r="AA261" s="75"/>
      <c r="AB261" s="75"/>
      <c r="AC261" s="75"/>
      <c r="AD261" s="75"/>
      <c r="AE261" s="75"/>
      <c r="AF261" s="39"/>
      <c r="AG261" s="36"/>
    </row>
    <row r="262" spans="1:33" s="5" customFormat="1" ht="31.5" x14ac:dyDescent="0.25">
      <c r="A262" s="7" t="s">
        <v>244</v>
      </c>
      <c r="B262" s="72">
        <f t="shared" si="62"/>
        <v>456595.05557999969</v>
      </c>
      <c r="C262" s="72">
        <f t="shared" si="63"/>
        <v>477856.11236000003</v>
      </c>
      <c r="D262" s="72">
        <f t="shared" si="64"/>
        <v>477476.11236000003</v>
      </c>
      <c r="E262" s="72">
        <f t="shared" si="65"/>
        <v>380</v>
      </c>
      <c r="F262" s="72">
        <f t="shared" si="66"/>
        <v>470883.92502000002</v>
      </c>
      <c r="G262" s="72">
        <f t="shared" si="72"/>
        <v>98.540944196451463</v>
      </c>
      <c r="H262" s="72">
        <f>SUM(H263:H275)</f>
        <v>33889.5</v>
      </c>
      <c r="I262" s="72">
        <f>SUM(I263:I275)</f>
        <v>52417</v>
      </c>
      <c r="J262" s="72">
        <f>SUM(J263:J275)</f>
        <v>52417</v>
      </c>
      <c r="K262" s="72">
        <f>SUM(K263:K275)</f>
        <v>0</v>
      </c>
      <c r="L262" s="72">
        <f>SUM(L263:L275)</f>
        <v>52417</v>
      </c>
      <c r="M262" s="73">
        <f>L262/I262*100</f>
        <v>100</v>
      </c>
      <c r="N262" s="72">
        <f>SUM(N263:N275)</f>
        <v>93793.500579999993</v>
      </c>
      <c r="O262" s="72">
        <f>SUM(O263:O275)</f>
        <v>81223.740579999983</v>
      </c>
      <c r="P262" s="72">
        <f>SUM(P263:P275)</f>
        <v>81223.740579999983</v>
      </c>
      <c r="Q262" s="72">
        <f>SUM(Q263:Q275)</f>
        <v>0</v>
      </c>
      <c r="R262" s="72">
        <f>SUM(R263:R275)</f>
        <v>80239.883669999981</v>
      </c>
      <c r="S262" s="72">
        <f t="shared" si="73"/>
        <v>98.788707706669868</v>
      </c>
      <c r="T262" s="72">
        <f>SUM(T263:T275)</f>
        <v>312392.49999999971</v>
      </c>
      <c r="U262" s="72">
        <f>SUM(U263:U275)</f>
        <v>311609.33976000006</v>
      </c>
      <c r="V262" s="72">
        <f>SUM(V263:V275)</f>
        <v>311609.33976000006</v>
      </c>
      <c r="W262" s="72">
        <f>SUM(W263:W275)</f>
        <v>0</v>
      </c>
      <c r="X262" s="72">
        <f>SUM(X263:X275)</f>
        <v>306289.24901000003</v>
      </c>
      <c r="Y262" s="72">
        <f t="shared" si="76"/>
        <v>98.292704976655216</v>
      </c>
      <c r="Z262" s="72">
        <f>SUM(Z263:Z275)</f>
        <v>16519.555</v>
      </c>
      <c r="AA262" s="72">
        <f>SUM(AA263:AA275)</f>
        <v>32606.032019999999</v>
      </c>
      <c r="AB262" s="72">
        <f>SUM(AB263:AB275)</f>
        <v>32226.032019999999</v>
      </c>
      <c r="AC262" s="72">
        <f>SUM(AC263:AC275)</f>
        <v>380</v>
      </c>
      <c r="AD262" s="72">
        <f>SUM(AD263:AD275)</f>
        <v>31937.792339999996</v>
      </c>
      <c r="AE262" s="72">
        <f>AD262/AA262*100</f>
        <v>97.950564240413811</v>
      </c>
      <c r="AF262" s="39"/>
      <c r="AG262" s="38"/>
    </row>
    <row r="263" spans="1:33" ht="31.5" x14ac:dyDescent="0.25">
      <c r="A263" s="128" t="s">
        <v>205</v>
      </c>
      <c r="B263" s="75">
        <f t="shared" si="62"/>
        <v>407992.85557999997</v>
      </c>
      <c r="C263" s="75">
        <f t="shared" si="63"/>
        <v>423776.58489999996</v>
      </c>
      <c r="D263" s="75">
        <f t="shared" si="64"/>
        <v>423396.58489999996</v>
      </c>
      <c r="E263" s="75">
        <f t="shared" si="65"/>
        <v>380</v>
      </c>
      <c r="F263" s="75">
        <f t="shared" si="66"/>
        <v>417106.11879999994</v>
      </c>
      <c r="G263" s="75">
        <f t="shared" si="72"/>
        <v>98.425947459656342</v>
      </c>
      <c r="H263" s="74">
        <f>Дотации!B62</f>
        <v>33889.5</v>
      </c>
      <c r="I263" s="74">
        <f>Дотации!C62</f>
        <v>52417</v>
      </c>
      <c r="J263" s="74">
        <f>Дотации!D62</f>
        <v>52417</v>
      </c>
      <c r="K263" s="74">
        <f>Дотации!E62</f>
        <v>0</v>
      </c>
      <c r="L263" s="74">
        <f>Дотации!F62</f>
        <v>52417</v>
      </c>
      <c r="M263" s="74">
        <f>L263/I263*100</f>
        <v>100</v>
      </c>
      <c r="N263" s="75">
        <f>Субсидии!B258</f>
        <v>52413.500579999993</v>
      </c>
      <c r="O263" s="75">
        <f>Субсидии!C258</f>
        <v>34381.21312</v>
      </c>
      <c r="P263" s="75">
        <f>Субсидии!D258</f>
        <v>34381.21312</v>
      </c>
      <c r="Q263" s="75">
        <f>Субсидии!E258</f>
        <v>0</v>
      </c>
      <c r="R263" s="75">
        <f>Субсидии!F258</f>
        <v>33637.273150000001</v>
      </c>
      <c r="S263" s="75">
        <f t="shared" si="73"/>
        <v>97.836202092685213</v>
      </c>
      <c r="T263" s="75">
        <f>'Субвенции '!B256</f>
        <v>310170.3</v>
      </c>
      <c r="U263" s="75">
        <f>'Субвенции '!C256</f>
        <v>309372.33975999994</v>
      </c>
      <c r="V263" s="75">
        <f>'Субвенции '!D256</f>
        <v>309372.33975999994</v>
      </c>
      <c r="W263" s="75">
        <f>'Субвенции '!E256</f>
        <v>0</v>
      </c>
      <c r="X263" s="75">
        <f>'Субвенции '!F256</f>
        <v>304052.24900999991</v>
      </c>
      <c r="Y263" s="75">
        <f t="shared" si="76"/>
        <v>98.280359920305997</v>
      </c>
      <c r="Z263" s="75">
        <f>Иные!B145</f>
        <v>11519.555</v>
      </c>
      <c r="AA263" s="75">
        <f>Иные!C145</f>
        <v>27606.032019999999</v>
      </c>
      <c r="AB263" s="75">
        <f>Иные!D145</f>
        <v>27226.032019999999</v>
      </c>
      <c r="AC263" s="75">
        <f>Иные!E145</f>
        <v>380</v>
      </c>
      <c r="AD263" s="75">
        <f>Иные!F145</f>
        <v>26999.596639999996</v>
      </c>
      <c r="AE263" s="75">
        <f>AD263/AA263*100</f>
        <v>97.803250465113379</v>
      </c>
      <c r="AF263" s="39"/>
      <c r="AG263" s="36"/>
    </row>
    <row r="264" spans="1:33" x14ac:dyDescent="0.25">
      <c r="A264" s="16" t="s">
        <v>233</v>
      </c>
      <c r="B264" s="184">
        <f t="shared" si="62"/>
        <v>2024.6</v>
      </c>
      <c r="C264" s="184">
        <f t="shared" si="63"/>
        <v>2025.7</v>
      </c>
      <c r="D264" s="184">
        <f t="shared" si="64"/>
        <v>2025.7</v>
      </c>
      <c r="E264" s="184">
        <f t="shared" si="65"/>
        <v>0</v>
      </c>
      <c r="F264" s="184">
        <f t="shared" si="66"/>
        <v>2025.7</v>
      </c>
      <c r="G264" s="184">
        <f t="shared" si="72"/>
        <v>100</v>
      </c>
      <c r="H264" s="75"/>
      <c r="I264" s="75"/>
      <c r="J264" s="75"/>
      <c r="K264" s="75"/>
      <c r="L264" s="75"/>
      <c r="M264" s="76"/>
      <c r="N264" s="224">
        <f>Субсидии!B259</f>
        <v>1860</v>
      </c>
      <c r="O264" s="224">
        <f>Субсидии!C259</f>
        <v>1860</v>
      </c>
      <c r="P264" s="224">
        <f>Субсидии!D259</f>
        <v>1860</v>
      </c>
      <c r="Q264" s="224">
        <f>Субсидии!E259</f>
        <v>0</v>
      </c>
      <c r="R264" s="224">
        <f>Субсидии!F259</f>
        <v>1860</v>
      </c>
      <c r="S264" s="75">
        <f t="shared" si="73"/>
        <v>100</v>
      </c>
      <c r="T264" s="75">
        <f>'Субвенции '!B257</f>
        <v>164.6</v>
      </c>
      <c r="U264" s="75">
        <f>'Субвенции '!C257</f>
        <v>165.7</v>
      </c>
      <c r="V264" s="75">
        <f>'Субвенции '!D257</f>
        <v>165.7</v>
      </c>
      <c r="W264" s="75">
        <f>'Субвенции '!E257</f>
        <v>0</v>
      </c>
      <c r="X264" s="75">
        <f>'Субвенции '!F257</f>
        <v>165.7</v>
      </c>
      <c r="Y264" s="75">
        <f t="shared" si="76"/>
        <v>100</v>
      </c>
      <c r="Z264" s="75">
        <f>Иные!B146</f>
        <v>0</v>
      </c>
      <c r="AA264" s="75">
        <f>Иные!C146</f>
        <v>0</v>
      </c>
      <c r="AB264" s="75">
        <f>Иные!D146</f>
        <v>0</v>
      </c>
      <c r="AC264" s="75">
        <f>Иные!E146</f>
        <v>0</v>
      </c>
      <c r="AD264" s="75">
        <f>Иные!F146</f>
        <v>0</v>
      </c>
      <c r="AE264" s="75"/>
      <c r="AF264" s="39"/>
      <c r="AG264" s="36"/>
    </row>
    <row r="265" spans="1:33" x14ac:dyDescent="0.25">
      <c r="A265" s="16" t="s">
        <v>234</v>
      </c>
      <c r="B265" s="184">
        <f t="shared" ref="B265:B328" si="78">H265+N265+T265+Z265</f>
        <v>2123.6</v>
      </c>
      <c r="C265" s="184">
        <f t="shared" ref="C265:C328" si="79">I265+O265+U265+AA265</f>
        <v>3140.2999999999997</v>
      </c>
      <c r="D265" s="184">
        <f t="shared" ref="D265:D328" si="80">J265+P265+V265+AB265</f>
        <v>3140.2999999999997</v>
      </c>
      <c r="E265" s="184">
        <f t="shared" ref="E265:E328" si="81">K265+Q265+W265+AC265</f>
        <v>0</v>
      </c>
      <c r="F265" s="184">
        <f t="shared" ref="F265:F328" si="82">L265+R265+X265+AD265</f>
        <v>3140.2999999999997</v>
      </c>
      <c r="G265" s="184">
        <f t="shared" si="72"/>
        <v>100</v>
      </c>
      <c r="H265" s="75"/>
      <c r="I265" s="75"/>
      <c r="J265" s="75"/>
      <c r="K265" s="75"/>
      <c r="L265" s="75"/>
      <c r="M265" s="76"/>
      <c r="N265" s="224">
        <f>Субсидии!B260</f>
        <v>1959</v>
      </c>
      <c r="O265" s="224">
        <f>Субсидии!C260</f>
        <v>2974.6</v>
      </c>
      <c r="P265" s="224">
        <f>Субсидии!D260</f>
        <v>2974.6</v>
      </c>
      <c r="Q265" s="224">
        <f>Субсидии!E260</f>
        <v>0</v>
      </c>
      <c r="R265" s="224">
        <f>Субсидии!F260</f>
        <v>2974.6</v>
      </c>
      <c r="S265" s="75">
        <f t="shared" si="73"/>
        <v>100</v>
      </c>
      <c r="T265" s="75">
        <f>'Субвенции '!B258</f>
        <v>164.6</v>
      </c>
      <c r="U265" s="75">
        <f>'Субвенции '!C258</f>
        <v>165.7</v>
      </c>
      <c r="V265" s="75">
        <f>'Субвенции '!D258</f>
        <v>165.7</v>
      </c>
      <c r="W265" s="75">
        <f>'Субвенции '!E258</f>
        <v>0</v>
      </c>
      <c r="X265" s="75">
        <f>'Субвенции '!F258</f>
        <v>165.7</v>
      </c>
      <c r="Y265" s="75">
        <f t="shared" si="76"/>
        <v>100</v>
      </c>
      <c r="Z265" s="75">
        <f>Иные!B147</f>
        <v>0</v>
      </c>
      <c r="AA265" s="75">
        <f>Иные!C147</f>
        <v>0</v>
      </c>
      <c r="AB265" s="75">
        <f>Иные!D147</f>
        <v>0</v>
      </c>
      <c r="AC265" s="75">
        <f>Иные!E147</f>
        <v>0</v>
      </c>
      <c r="AD265" s="75">
        <f>Иные!F147</f>
        <v>0</v>
      </c>
      <c r="AE265" s="75"/>
      <c r="AF265" s="39"/>
      <c r="AG265" s="36"/>
    </row>
    <row r="266" spans="1:33" x14ac:dyDescent="0.25">
      <c r="A266" s="16" t="s">
        <v>235</v>
      </c>
      <c r="B266" s="184">
        <f t="shared" si="78"/>
        <v>1232.5999999999999</v>
      </c>
      <c r="C266" s="184">
        <f t="shared" si="79"/>
        <v>1787.4</v>
      </c>
      <c r="D266" s="184">
        <f t="shared" si="80"/>
        <v>1787.4</v>
      </c>
      <c r="E266" s="184">
        <f t="shared" si="81"/>
        <v>0</v>
      </c>
      <c r="F266" s="184">
        <f t="shared" si="82"/>
        <v>1787.4</v>
      </c>
      <c r="G266" s="184">
        <f t="shared" ref="G266:G297" si="83">F266/C266*100</f>
        <v>100</v>
      </c>
      <c r="H266" s="75"/>
      <c r="I266" s="75"/>
      <c r="J266" s="75"/>
      <c r="K266" s="75"/>
      <c r="L266" s="75"/>
      <c r="M266" s="76"/>
      <c r="N266" s="224">
        <f>Субсидии!B261</f>
        <v>1068</v>
      </c>
      <c r="O266" s="224">
        <f>Субсидии!C261</f>
        <v>1621.7</v>
      </c>
      <c r="P266" s="224">
        <f>Субсидии!D261</f>
        <v>1621.7</v>
      </c>
      <c r="Q266" s="224">
        <f>Субсидии!E261</f>
        <v>0</v>
      </c>
      <c r="R266" s="224">
        <f>Субсидии!F261</f>
        <v>1621.7</v>
      </c>
      <c r="S266" s="75">
        <f t="shared" ref="S266:S297" si="84">R266/O266*100</f>
        <v>100</v>
      </c>
      <c r="T266" s="75">
        <f>'Субвенции '!B259</f>
        <v>164.6</v>
      </c>
      <c r="U266" s="75">
        <f>'Субвенции '!C259</f>
        <v>165.7</v>
      </c>
      <c r="V266" s="75">
        <f>'Субвенции '!D259</f>
        <v>165.7</v>
      </c>
      <c r="W266" s="75">
        <f>'Субвенции '!E259</f>
        <v>0</v>
      </c>
      <c r="X266" s="75">
        <f>'Субвенции '!F259</f>
        <v>165.7</v>
      </c>
      <c r="Y266" s="75">
        <f t="shared" si="76"/>
        <v>100</v>
      </c>
      <c r="Z266" s="75">
        <f>Иные!B148</f>
        <v>0</v>
      </c>
      <c r="AA266" s="75">
        <f>Иные!C148</f>
        <v>0</v>
      </c>
      <c r="AB266" s="75">
        <f>Иные!D148</f>
        <v>0</v>
      </c>
      <c r="AC266" s="75">
        <f>Иные!E148</f>
        <v>0</v>
      </c>
      <c r="AD266" s="75">
        <f>Иные!F148</f>
        <v>0</v>
      </c>
      <c r="AE266" s="75"/>
      <c r="AF266" s="39"/>
      <c r="AG266" s="36"/>
    </row>
    <row r="267" spans="1:33" x14ac:dyDescent="0.25">
      <c r="A267" s="16" t="s">
        <v>236</v>
      </c>
      <c r="B267" s="184">
        <f t="shared" si="78"/>
        <v>2630.6</v>
      </c>
      <c r="C267" s="184">
        <f t="shared" si="79"/>
        <v>2631.7</v>
      </c>
      <c r="D267" s="184">
        <f t="shared" si="80"/>
        <v>2631.7</v>
      </c>
      <c r="E267" s="184">
        <f t="shared" si="81"/>
        <v>0</v>
      </c>
      <c r="F267" s="184">
        <f t="shared" si="82"/>
        <v>2391.7830599999998</v>
      </c>
      <c r="G267" s="184">
        <f t="shared" si="83"/>
        <v>90.883575635520771</v>
      </c>
      <c r="H267" s="75"/>
      <c r="I267" s="75"/>
      <c r="J267" s="75"/>
      <c r="K267" s="75"/>
      <c r="L267" s="75"/>
      <c r="M267" s="76"/>
      <c r="N267" s="224">
        <f>Субсидии!B262</f>
        <v>2466</v>
      </c>
      <c r="O267" s="224">
        <f>Субсидии!C262</f>
        <v>2466</v>
      </c>
      <c r="P267" s="224">
        <f>Субсидии!D262</f>
        <v>2466</v>
      </c>
      <c r="Q267" s="224">
        <f>Субсидии!E262</f>
        <v>0</v>
      </c>
      <c r="R267" s="224">
        <f>Субсидии!F262</f>
        <v>2226.0830599999999</v>
      </c>
      <c r="S267" s="75">
        <f t="shared" si="84"/>
        <v>90.271008110300073</v>
      </c>
      <c r="T267" s="75">
        <f>'Субвенции '!B260</f>
        <v>164.6</v>
      </c>
      <c r="U267" s="75">
        <f>'Субвенции '!C260</f>
        <v>165.7</v>
      </c>
      <c r="V267" s="75">
        <f>'Субвенции '!D260</f>
        <v>165.7</v>
      </c>
      <c r="W267" s="75">
        <f>'Субвенции '!E260</f>
        <v>0</v>
      </c>
      <c r="X267" s="75">
        <f>'Субвенции '!F260</f>
        <v>165.7</v>
      </c>
      <c r="Y267" s="75">
        <f t="shared" si="76"/>
        <v>100</v>
      </c>
      <c r="Z267" s="75">
        <f>Иные!B149</f>
        <v>0</v>
      </c>
      <c r="AA267" s="75">
        <f>Иные!C149</f>
        <v>0</v>
      </c>
      <c r="AB267" s="75">
        <f>Иные!D149</f>
        <v>0</v>
      </c>
      <c r="AC267" s="75">
        <f>Иные!E149</f>
        <v>0</v>
      </c>
      <c r="AD267" s="75">
        <f>Иные!F149</f>
        <v>0</v>
      </c>
      <c r="AE267" s="75"/>
      <c r="AF267" s="39"/>
      <c r="AG267" s="36"/>
    </row>
    <row r="268" spans="1:33" x14ac:dyDescent="0.25">
      <c r="A268" s="16" t="s">
        <v>237</v>
      </c>
      <c r="B268" s="184">
        <f t="shared" si="78"/>
        <v>2015.6</v>
      </c>
      <c r="C268" s="184">
        <f t="shared" si="79"/>
        <v>2016.7</v>
      </c>
      <c r="D268" s="184">
        <f t="shared" si="80"/>
        <v>2016.7</v>
      </c>
      <c r="E268" s="184">
        <f t="shared" si="81"/>
        <v>0</v>
      </c>
      <c r="F268" s="184">
        <f t="shared" si="82"/>
        <v>2016.7</v>
      </c>
      <c r="G268" s="184">
        <f t="shared" si="83"/>
        <v>100</v>
      </c>
      <c r="H268" s="75"/>
      <c r="I268" s="75"/>
      <c r="J268" s="75"/>
      <c r="K268" s="75"/>
      <c r="L268" s="75"/>
      <c r="M268" s="76"/>
      <c r="N268" s="224">
        <f>Субсидии!B263</f>
        <v>1851</v>
      </c>
      <c r="O268" s="224">
        <f>Субсидии!C263</f>
        <v>1851</v>
      </c>
      <c r="P268" s="224">
        <f>Субсидии!D263</f>
        <v>1851</v>
      </c>
      <c r="Q268" s="224">
        <f>Субсидии!E263</f>
        <v>0</v>
      </c>
      <c r="R268" s="224">
        <f>Субсидии!F263</f>
        <v>1851</v>
      </c>
      <c r="S268" s="75">
        <f t="shared" si="84"/>
        <v>100</v>
      </c>
      <c r="T268" s="75">
        <f>'Субвенции '!B261</f>
        <v>164.6</v>
      </c>
      <c r="U268" s="75">
        <f>'Субвенции '!C261</f>
        <v>165.7</v>
      </c>
      <c r="V268" s="75">
        <f>'Субвенции '!D261</f>
        <v>165.7</v>
      </c>
      <c r="W268" s="75">
        <f>'Субвенции '!E261</f>
        <v>0</v>
      </c>
      <c r="X268" s="75">
        <f>'Субвенции '!F261</f>
        <v>165.7</v>
      </c>
      <c r="Y268" s="75">
        <f t="shared" si="76"/>
        <v>100</v>
      </c>
      <c r="Z268" s="75">
        <f>Иные!B150</f>
        <v>0</v>
      </c>
      <c r="AA268" s="75">
        <f>Иные!C150</f>
        <v>0</v>
      </c>
      <c r="AB268" s="75">
        <f>Иные!D150</f>
        <v>0</v>
      </c>
      <c r="AC268" s="75">
        <f>Иные!E150</f>
        <v>0</v>
      </c>
      <c r="AD268" s="75">
        <f>Иные!F150</f>
        <v>0</v>
      </c>
      <c r="AE268" s="75"/>
      <c r="AF268" s="39"/>
      <c r="AG268" s="36"/>
    </row>
    <row r="269" spans="1:33" x14ac:dyDescent="0.25">
      <c r="A269" s="16" t="s">
        <v>238</v>
      </c>
      <c r="B269" s="184">
        <f t="shared" si="78"/>
        <v>1694.6</v>
      </c>
      <c r="C269" s="184">
        <f t="shared" si="79"/>
        <v>1695.7</v>
      </c>
      <c r="D269" s="184">
        <f t="shared" si="80"/>
        <v>1695.7</v>
      </c>
      <c r="E269" s="184">
        <f t="shared" si="81"/>
        <v>0</v>
      </c>
      <c r="F269" s="184">
        <f t="shared" si="82"/>
        <v>1695.7</v>
      </c>
      <c r="G269" s="184">
        <f t="shared" si="83"/>
        <v>100</v>
      </c>
      <c r="H269" s="75"/>
      <c r="I269" s="75"/>
      <c r="J269" s="75"/>
      <c r="K269" s="75"/>
      <c r="L269" s="75"/>
      <c r="M269" s="76"/>
      <c r="N269" s="224">
        <f>Субсидии!B264</f>
        <v>1530</v>
      </c>
      <c r="O269" s="224">
        <f>Субсидии!C264</f>
        <v>1530</v>
      </c>
      <c r="P269" s="224">
        <f>Субсидии!D264</f>
        <v>1530</v>
      </c>
      <c r="Q269" s="224">
        <f>Субсидии!E264</f>
        <v>0</v>
      </c>
      <c r="R269" s="224">
        <f>Субсидии!F264</f>
        <v>1530</v>
      </c>
      <c r="S269" s="75">
        <f t="shared" si="84"/>
        <v>100</v>
      </c>
      <c r="T269" s="75">
        <f>'Субвенции '!B262</f>
        <v>164.6</v>
      </c>
      <c r="U269" s="75">
        <f>'Субвенции '!C262</f>
        <v>165.7</v>
      </c>
      <c r="V269" s="75">
        <f>'Субвенции '!D262</f>
        <v>165.7</v>
      </c>
      <c r="W269" s="75">
        <f>'Субвенции '!E262</f>
        <v>0</v>
      </c>
      <c r="X269" s="75">
        <f>'Субвенции '!F262</f>
        <v>165.7</v>
      </c>
      <c r="Y269" s="75">
        <f t="shared" si="76"/>
        <v>100</v>
      </c>
      <c r="Z269" s="75">
        <f>Иные!B151</f>
        <v>0</v>
      </c>
      <c r="AA269" s="75">
        <f>Иные!C151</f>
        <v>0</v>
      </c>
      <c r="AB269" s="75">
        <f>Иные!D151</f>
        <v>0</v>
      </c>
      <c r="AC269" s="75">
        <f>Иные!E151</f>
        <v>0</v>
      </c>
      <c r="AD269" s="75">
        <f>Иные!F151</f>
        <v>0</v>
      </c>
      <c r="AE269" s="75"/>
      <c r="AF269" s="39"/>
      <c r="AG269" s="36"/>
    </row>
    <row r="270" spans="1:33" x14ac:dyDescent="0.25">
      <c r="A270" s="16" t="s">
        <v>143</v>
      </c>
      <c r="B270" s="184">
        <f t="shared" si="78"/>
        <v>1721.6</v>
      </c>
      <c r="C270" s="184">
        <f t="shared" si="79"/>
        <v>1722.7</v>
      </c>
      <c r="D270" s="184">
        <f t="shared" si="80"/>
        <v>1722.7</v>
      </c>
      <c r="E270" s="184">
        <f t="shared" si="81"/>
        <v>0</v>
      </c>
      <c r="F270" s="184">
        <f t="shared" si="82"/>
        <v>1722.7</v>
      </c>
      <c r="G270" s="184">
        <f t="shared" si="83"/>
        <v>100</v>
      </c>
      <c r="H270" s="75"/>
      <c r="I270" s="75"/>
      <c r="J270" s="75"/>
      <c r="K270" s="75"/>
      <c r="L270" s="75"/>
      <c r="M270" s="76"/>
      <c r="N270" s="224">
        <f>Субсидии!B265</f>
        <v>1557</v>
      </c>
      <c r="O270" s="224">
        <f>Субсидии!C265</f>
        <v>1557</v>
      </c>
      <c r="P270" s="224">
        <f>Субсидии!D265</f>
        <v>1557</v>
      </c>
      <c r="Q270" s="224">
        <f>Субсидии!E265</f>
        <v>0</v>
      </c>
      <c r="R270" s="224">
        <f>Субсидии!F265</f>
        <v>1557</v>
      </c>
      <c r="S270" s="75">
        <f t="shared" si="84"/>
        <v>100</v>
      </c>
      <c r="T270" s="75">
        <f>'Субвенции '!B263</f>
        <v>164.6</v>
      </c>
      <c r="U270" s="75">
        <f>'Субвенции '!C263</f>
        <v>165.7</v>
      </c>
      <c r="V270" s="75">
        <f>'Субвенции '!D263</f>
        <v>165.7</v>
      </c>
      <c r="W270" s="75">
        <f>'Субвенции '!E263</f>
        <v>0</v>
      </c>
      <c r="X270" s="75">
        <f>'Субвенции '!F263</f>
        <v>165.7</v>
      </c>
      <c r="Y270" s="75">
        <f t="shared" si="76"/>
        <v>100</v>
      </c>
      <c r="Z270" s="75">
        <f>Иные!B152</f>
        <v>0</v>
      </c>
      <c r="AA270" s="75">
        <f>Иные!C152</f>
        <v>0</v>
      </c>
      <c r="AB270" s="75">
        <f>Иные!D152</f>
        <v>0</v>
      </c>
      <c r="AC270" s="75">
        <f>Иные!E152</f>
        <v>0</v>
      </c>
      <c r="AD270" s="75">
        <f>Иные!F152</f>
        <v>0</v>
      </c>
      <c r="AE270" s="75"/>
      <c r="AF270" s="39"/>
      <c r="AG270" s="36"/>
    </row>
    <row r="271" spans="1:33" x14ac:dyDescent="0.25">
      <c r="A271" s="16" t="s">
        <v>239</v>
      </c>
      <c r="B271" s="184">
        <f t="shared" si="78"/>
        <v>1298.5999999999999</v>
      </c>
      <c r="C271" s="184">
        <f t="shared" si="79"/>
        <v>1299.7</v>
      </c>
      <c r="D271" s="184">
        <f t="shared" si="80"/>
        <v>1299.7</v>
      </c>
      <c r="E271" s="184">
        <f t="shared" si="81"/>
        <v>0</v>
      </c>
      <c r="F271" s="184">
        <f t="shared" si="82"/>
        <v>1299.7</v>
      </c>
      <c r="G271" s="184">
        <f t="shared" si="83"/>
        <v>100</v>
      </c>
      <c r="H271" s="75"/>
      <c r="I271" s="75"/>
      <c r="J271" s="75"/>
      <c r="K271" s="75"/>
      <c r="L271" s="75"/>
      <c r="M271" s="76"/>
      <c r="N271" s="224">
        <f>Субсидии!B266</f>
        <v>1134</v>
      </c>
      <c r="O271" s="224">
        <f>Субсидии!C266</f>
        <v>1134</v>
      </c>
      <c r="P271" s="224">
        <f>Субсидии!D266</f>
        <v>1134</v>
      </c>
      <c r="Q271" s="224">
        <f>Субсидии!E266</f>
        <v>0</v>
      </c>
      <c r="R271" s="224">
        <f>Субсидии!F266</f>
        <v>1134</v>
      </c>
      <c r="S271" s="75">
        <f t="shared" si="84"/>
        <v>100</v>
      </c>
      <c r="T271" s="75">
        <f>'Субвенции '!B264</f>
        <v>164.6</v>
      </c>
      <c r="U271" s="75">
        <f>'Субвенции '!C264</f>
        <v>165.7</v>
      </c>
      <c r="V271" s="75">
        <f>'Субвенции '!D264</f>
        <v>165.7</v>
      </c>
      <c r="W271" s="75">
        <f>'Субвенции '!E264</f>
        <v>0</v>
      </c>
      <c r="X271" s="75">
        <f>'Субвенции '!F264</f>
        <v>165.7</v>
      </c>
      <c r="Y271" s="75">
        <f t="shared" si="76"/>
        <v>100</v>
      </c>
      <c r="Z271" s="75">
        <f>Иные!B153</f>
        <v>0</v>
      </c>
      <c r="AA271" s="75">
        <f>Иные!C153</f>
        <v>0</v>
      </c>
      <c r="AB271" s="75">
        <f>Иные!D153</f>
        <v>0</v>
      </c>
      <c r="AC271" s="75">
        <f>Иные!E153</f>
        <v>0</v>
      </c>
      <c r="AD271" s="75">
        <f>Иные!F153</f>
        <v>0</v>
      </c>
      <c r="AE271" s="75"/>
      <c r="AF271" s="39"/>
      <c r="AG271" s="36"/>
    </row>
    <row r="272" spans="1:33" x14ac:dyDescent="0.25">
      <c r="A272" s="16" t="s">
        <v>240</v>
      </c>
      <c r="B272" s="184">
        <f t="shared" si="78"/>
        <v>28473.599999999999</v>
      </c>
      <c r="C272" s="184">
        <f t="shared" si="79"/>
        <v>29476.3</v>
      </c>
      <c r="D272" s="184">
        <f t="shared" si="80"/>
        <v>29476.3</v>
      </c>
      <c r="E272" s="184">
        <f t="shared" si="81"/>
        <v>0</v>
      </c>
      <c r="F272" s="184">
        <f t="shared" si="82"/>
        <v>29414.495699999999</v>
      </c>
      <c r="G272" s="184">
        <f t="shared" si="83"/>
        <v>99.790325447902219</v>
      </c>
      <c r="H272" s="75"/>
      <c r="I272" s="75"/>
      <c r="J272" s="75"/>
      <c r="K272" s="75"/>
      <c r="L272" s="75"/>
      <c r="M272" s="76"/>
      <c r="N272" s="224">
        <f>Субсидии!B267</f>
        <v>23062</v>
      </c>
      <c r="O272" s="224">
        <f>Субсидии!C267</f>
        <v>24062</v>
      </c>
      <c r="P272" s="224">
        <f>Субсидии!D267</f>
        <v>24062</v>
      </c>
      <c r="Q272" s="224">
        <f>Субсидии!E267</f>
        <v>0</v>
      </c>
      <c r="R272" s="224">
        <f>Субсидии!F267</f>
        <v>24062</v>
      </c>
      <c r="S272" s="75">
        <f t="shared" si="84"/>
        <v>100</v>
      </c>
      <c r="T272" s="75">
        <f>'Субвенции '!B265</f>
        <v>411.6</v>
      </c>
      <c r="U272" s="75">
        <f>'Субвенции '!C265</f>
        <v>414.3</v>
      </c>
      <c r="V272" s="75">
        <f>'Субвенции '!D265</f>
        <v>414.3</v>
      </c>
      <c r="W272" s="75">
        <f>'Субвенции '!E265</f>
        <v>0</v>
      </c>
      <c r="X272" s="75">
        <f>'Субвенции '!F265</f>
        <v>414.3</v>
      </c>
      <c r="Y272" s="75">
        <f t="shared" si="76"/>
        <v>100</v>
      </c>
      <c r="Z272" s="75">
        <f>Иные!B154</f>
        <v>5000</v>
      </c>
      <c r="AA272" s="75">
        <f>Иные!C154</f>
        <v>5000</v>
      </c>
      <c r="AB272" s="75">
        <f>Иные!D154</f>
        <v>5000</v>
      </c>
      <c r="AC272" s="75">
        <f>Иные!E154</f>
        <v>0</v>
      </c>
      <c r="AD272" s="75">
        <f>Иные!F154</f>
        <v>4938.1957000000002</v>
      </c>
      <c r="AE272" s="75">
        <f t="shared" ref="AE272" si="85">AD272/AA272*100</f>
        <v>98.763914000000014</v>
      </c>
      <c r="AF272" s="39"/>
      <c r="AG272" s="36"/>
    </row>
    <row r="273" spans="1:33" ht="16.5" customHeight="1" x14ac:dyDescent="0.25">
      <c r="A273" s="16" t="s">
        <v>241</v>
      </c>
      <c r="B273" s="184">
        <f t="shared" si="78"/>
        <v>2279.6</v>
      </c>
      <c r="C273" s="184">
        <f t="shared" si="79"/>
        <v>3377.2</v>
      </c>
      <c r="D273" s="184">
        <f t="shared" si="80"/>
        <v>3377.2</v>
      </c>
      <c r="E273" s="184">
        <f t="shared" si="81"/>
        <v>0</v>
      </c>
      <c r="F273" s="184">
        <f t="shared" si="82"/>
        <v>3377.2</v>
      </c>
      <c r="G273" s="184">
        <f t="shared" si="83"/>
        <v>100</v>
      </c>
      <c r="H273" s="75"/>
      <c r="I273" s="75"/>
      <c r="J273" s="75"/>
      <c r="K273" s="75"/>
      <c r="L273" s="75"/>
      <c r="M273" s="76"/>
      <c r="N273" s="224">
        <f>Субсидии!B268</f>
        <v>2115</v>
      </c>
      <c r="O273" s="224">
        <f>Субсидии!C268</f>
        <v>3211.5</v>
      </c>
      <c r="P273" s="224">
        <f>Субсидии!D268</f>
        <v>3211.5</v>
      </c>
      <c r="Q273" s="224">
        <f>Субсидии!E268</f>
        <v>0</v>
      </c>
      <c r="R273" s="224">
        <f>Субсидии!F268</f>
        <v>3211.5</v>
      </c>
      <c r="S273" s="75">
        <f t="shared" si="84"/>
        <v>100</v>
      </c>
      <c r="T273" s="75">
        <f>'Субвенции '!B266</f>
        <v>164.6</v>
      </c>
      <c r="U273" s="75">
        <f>'Субвенции '!C266</f>
        <v>165.7</v>
      </c>
      <c r="V273" s="75">
        <f>'Субвенции '!D266</f>
        <v>165.7</v>
      </c>
      <c r="W273" s="75">
        <f>'Субвенции '!E266</f>
        <v>0</v>
      </c>
      <c r="X273" s="75">
        <f>'Субвенции '!F266</f>
        <v>165.7</v>
      </c>
      <c r="Y273" s="75">
        <f t="shared" si="76"/>
        <v>100</v>
      </c>
      <c r="Z273" s="75">
        <f>Иные!B155</f>
        <v>0</v>
      </c>
      <c r="AA273" s="75">
        <f>Иные!C155</f>
        <v>0</v>
      </c>
      <c r="AB273" s="75">
        <f>Иные!D155</f>
        <v>0</v>
      </c>
      <c r="AC273" s="75">
        <f>Иные!E155</f>
        <v>0</v>
      </c>
      <c r="AD273" s="75">
        <f>Иные!F155</f>
        <v>0</v>
      </c>
      <c r="AE273" s="75"/>
      <c r="AF273" s="39"/>
      <c r="AG273" s="36"/>
    </row>
    <row r="274" spans="1:33" x14ac:dyDescent="0.25">
      <c r="A274" s="16" t="s">
        <v>242</v>
      </c>
      <c r="B274" s="184">
        <f t="shared" si="78"/>
        <v>1142.5999999999999</v>
      </c>
      <c r="C274" s="184">
        <f t="shared" si="79"/>
        <v>2007.2274600000001</v>
      </c>
      <c r="D274" s="184">
        <f t="shared" si="80"/>
        <v>2007.2274600000001</v>
      </c>
      <c r="E274" s="184">
        <f t="shared" si="81"/>
        <v>0</v>
      </c>
      <c r="F274" s="184">
        <f t="shared" si="82"/>
        <v>2007.2274600000001</v>
      </c>
      <c r="G274" s="184">
        <f t="shared" si="83"/>
        <v>100</v>
      </c>
      <c r="H274" s="75"/>
      <c r="I274" s="75"/>
      <c r="J274" s="75"/>
      <c r="K274" s="75"/>
      <c r="L274" s="75"/>
      <c r="M274" s="76"/>
      <c r="N274" s="224">
        <f>Субсидии!B269</f>
        <v>978</v>
      </c>
      <c r="O274" s="224">
        <f>Субсидии!C269</f>
        <v>1841.52746</v>
      </c>
      <c r="P274" s="224">
        <f>Субсидии!D269</f>
        <v>1841.52746</v>
      </c>
      <c r="Q274" s="224">
        <f>Субсидии!E269</f>
        <v>0</v>
      </c>
      <c r="R274" s="224">
        <f>Субсидии!F269</f>
        <v>1841.52746</v>
      </c>
      <c r="S274" s="75">
        <f t="shared" si="84"/>
        <v>100</v>
      </c>
      <c r="T274" s="75">
        <f>'Субвенции '!B267</f>
        <v>164.6</v>
      </c>
      <c r="U274" s="75">
        <f>'Субвенции '!C267</f>
        <v>165.7</v>
      </c>
      <c r="V274" s="75">
        <f>'Субвенции '!D267</f>
        <v>165.7</v>
      </c>
      <c r="W274" s="75">
        <f>'Субвенции '!E267</f>
        <v>0</v>
      </c>
      <c r="X274" s="75">
        <f>'Субвенции '!F267</f>
        <v>165.7</v>
      </c>
      <c r="Y274" s="75">
        <f t="shared" si="76"/>
        <v>100</v>
      </c>
      <c r="Z274" s="75">
        <f>Иные!B156</f>
        <v>0</v>
      </c>
      <c r="AA274" s="75">
        <f>Иные!C156</f>
        <v>0</v>
      </c>
      <c r="AB274" s="75">
        <f>Иные!D156</f>
        <v>0</v>
      </c>
      <c r="AC274" s="75">
        <f>Иные!E156</f>
        <v>0</v>
      </c>
      <c r="AD274" s="75">
        <f>Иные!F156</f>
        <v>0</v>
      </c>
      <c r="AE274" s="75"/>
      <c r="AF274" s="39"/>
      <c r="AG274" s="36"/>
    </row>
    <row r="275" spans="1:33" x14ac:dyDescent="0.25">
      <c r="A275" s="16" t="s">
        <v>243</v>
      </c>
      <c r="B275" s="184">
        <f t="shared" si="78"/>
        <v>1964.6</v>
      </c>
      <c r="C275" s="184">
        <f t="shared" si="79"/>
        <v>2898.8999999999996</v>
      </c>
      <c r="D275" s="184">
        <f t="shared" si="80"/>
        <v>2898.8999999999996</v>
      </c>
      <c r="E275" s="184">
        <f t="shared" si="81"/>
        <v>0</v>
      </c>
      <c r="F275" s="184">
        <f t="shared" si="82"/>
        <v>2898.8999999999996</v>
      </c>
      <c r="G275" s="184">
        <f t="shared" si="83"/>
        <v>100</v>
      </c>
      <c r="H275" s="75"/>
      <c r="I275" s="75"/>
      <c r="J275" s="75"/>
      <c r="K275" s="75"/>
      <c r="L275" s="75"/>
      <c r="M275" s="76"/>
      <c r="N275" s="224">
        <f>Субсидии!B270</f>
        <v>1800</v>
      </c>
      <c r="O275" s="224">
        <f>Субсидии!C270</f>
        <v>2733.2</v>
      </c>
      <c r="P275" s="224">
        <f>Субсидии!D270</f>
        <v>2733.2</v>
      </c>
      <c r="Q275" s="224">
        <f>Субсидии!E270</f>
        <v>0</v>
      </c>
      <c r="R275" s="224">
        <f>Субсидии!F270</f>
        <v>2733.2</v>
      </c>
      <c r="S275" s="75">
        <f t="shared" si="84"/>
        <v>100</v>
      </c>
      <c r="T275" s="75">
        <f>'Субвенции '!B268</f>
        <v>164.6</v>
      </c>
      <c r="U275" s="75">
        <f>'Субвенции '!C268</f>
        <v>165.7</v>
      </c>
      <c r="V275" s="75">
        <f>'Субвенции '!D268</f>
        <v>165.7</v>
      </c>
      <c r="W275" s="75">
        <f>'Субвенции '!E268</f>
        <v>0</v>
      </c>
      <c r="X275" s="75">
        <f>'Субвенции '!F268</f>
        <v>165.7</v>
      </c>
      <c r="Y275" s="75">
        <f t="shared" si="76"/>
        <v>100</v>
      </c>
      <c r="Z275" s="75">
        <f>Иные!B157</f>
        <v>0</v>
      </c>
      <c r="AA275" s="75">
        <f>Иные!C157</f>
        <v>0</v>
      </c>
      <c r="AB275" s="75">
        <f>Иные!D157</f>
        <v>0</v>
      </c>
      <c r="AC275" s="75">
        <f>Иные!E157</f>
        <v>0</v>
      </c>
      <c r="AD275" s="75">
        <f>Иные!F157</f>
        <v>0</v>
      </c>
      <c r="AE275" s="75"/>
      <c r="AF275" s="39"/>
      <c r="AG275" s="36"/>
    </row>
    <row r="276" spans="1:33" s="5" customFormat="1" ht="31.5" x14ac:dyDescent="0.25">
      <c r="A276" s="7" t="s">
        <v>232</v>
      </c>
      <c r="B276" s="72">
        <f t="shared" si="78"/>
        <v>893463.80931999988</v>
      </c>
      <c r="C276" s="72">
        <f t="shared" si="79"/>
        <v>1153201.26302</v>
      </c>
      <c r="D276" s="72">
        <f t="shared" si="80"/>
        <v>1143676.2818</v>
      </c>
      <c r="E276" s="72">
        <f t="shared" si="81"/>
        <v>9524.9812200000015</v>
      </c>
      <c r="F276" s="72">
        <f t="shared" si="82"/>
        <v>1168265.2756400001</v>
      </c>
      <c r="G276" s="72">
        <f t="shared" si="83"/>
        <v>101.30627784611947</v>
      </c>
      <c r="H276" s="72">
        <f>SUM(H277:H283)</f>
        <v>191664.3</v>
      </c>
      <c r="I276" s="72">
        <f>SUM(I277:I283)</f>
        <v>211538.2</v>
      </c>
      <c r="J276" s="72">
        <f>SUM(J277:J283)</f>
        <v>211538.2</v>
      </c>
      <c r="K276" s="72">
        <f>SUM(K277:K283)</f>
        <v>0</v>
      </c>
      <c r="L276" s="72">
        <f>SUM(L277:L283)</f>
        <v>211538.2</v>
      </c>
      <c r="M276" s="73">
        <f>L276/I276*100</f>
        <v>100</v>
      </c>
      <c r="N276" s="72">
        <f>SUM(N277:N283)</f>
        <v>224422.06712000002</v>
      </c>
      <c r="O276" s="72">
        <f>SUM(O277:O283)</f>
        <v>232706.47046000004</v>
      </c>
      <c r="P276" s="72">
        <f>SUM(P277:P283)</f>
        <v>232706.47046000004</v>
      </c>
      <c r="Q276" s="72">
        <f>SUM(Q277:Q283)</f>
        <v>0</v>
      </c>
      <c r="R276" s="72">
        <f>SUM(R277:R283)</f>
        <v>230831.36891000002</v>
      </c>
      <c r="S276" s="72">
        <f t="shared" si="84"/>
        <v>99.194220278321694</v>
      </c>
      <c r="T276" s="72">
        <f>SUM(T277:T283)</f>
        <v>459020.79999999981</v>
      </c>
      <c r="U276" s="72">
        <f>SUM(U277:U283)</f>
        <v>431331.54717999988</v>
      </c>
      <c r="V276" s="72">
        <f>SUM(V277:V283)</f>
        <v>431331.54717999988</v>
      </c>
      <c r="W276" s="72">
        <f>SUM(W277:W283)</f>
        <v>0</v>
      </c>
      <c r="X276" s="72">
        <f>SUM(X277:X283)</f>
        <v>430262.26211999997</v>
      </c>
      <c r="Y276" s="72">
        <f t="shared" si="76"/>
        <v>99.752096718408197</v>
      </c>
      <c r="Z276" s="72">
        <f>SUM(Z277:Z283)</f>
        <v>18356.642200000002</v>
      </c>
      <c r="AA276" s="72">
        <f>SUM(AA277:AA283)</f>
        <v>277625.04538000003</v>
      </c>
      <c r="AB276" s="72">
        <f>SUM(AB277:AB283)</f>
        <v>268100.06416000001</v>
      </c>
      <c r="AC276" s="72">
        <f>SUM(AC277:AC283)</f>
        <v>9524.9812200000015</v>
      </c>
      <c r="AD276" s="72">
        <f>SUM(AD277:AD283)</f>
        <v>295633.44461000001</v>
      </c>
      <c r="AE276" s="72">
        <f>AD276/AA276*100</f>
        <v>106.48659028775698</v>
      </c>
      <c r="AF276" s="39"/>
      <c r="AG276" s="38"/>
    </row>
    <row r="277" spans="1:33" ht="31.5" x14ac:dyDescent="0.25">
      <c r="A277" s="128" t="s">
        <v>204</v>
      </c>
      <c r="B277" s="75">
        <f t="shared" si="78"/>
        <v>754163.04163999995</v>
      </c>
      <c r="C277" s="75">
        <f t="shared" si="79"/>
        <v>902297.26411999995</v>
      </c>
      <c r="D277" s="75">
        <f t="shared" si="80"/>
        <v>901350.26411999995</v>
      </c>
      <c r="E277" s="75">
        <f t="shared" si="81"/>
        <v>947</v>
      </c>
      <c r="F277" s="75">
        <f t="shared" si="82"/>
        <v>917361.27674</v>
      </c>
      <c r="G277" s="75">
        <f t="shared" si="83"/>
        <v>101.66951770985273</v>
      </c>
      <c r="H277" s="74">
        <f>Дотации!B65</f>
        <v>191664.3</v>
      </c>
      <c r="I277" s="74">
        <f>Дотации!C65</f>
        <v>211538.2</v>
      </c>
      <c r="J277" s="74">
        <f>Дотации!D65</f>
        <v>211538.2</v>
      </c>
      <c r="K277" s="74">
        <f>Дотации!E65</f>
        <v>0</v>
      </c>
      <c r="L277" s="74">
        <f>Дотации!F65</f>
        <v>211538.2</v>
      </c>
      <c r="M277" s="74">
        <f>L277/I277*100</f>
        <v>100</v>
      </c>
      <c r="N277" s="75">
        <f>Субсидии!B272</f>
        <v>86685.299440000003</v>
      </c>
      <c r="O277" s="75">
        <f>Субсидии!C272</f>
        <v>91954.75278000001</v>
      </c>
      <c r="P277" s="75">
        <f>Субсидии!D272</f>
        <v>91954.75278000001</v>
      </c>
      <c r="Q277" s="75">
        <f>Субсидии!E272</f>
        <v>0</v>
      </c>
      <c r="R277" s="75">
        <f>Субсидии!F272</f>
        <v>90079.651230000018</v>
      </c>
      <c r="S277" s="75">
        <f t="shared" si="84"/>
        <v>97.960843248106883</v>
      </c>
      <c r="T277" s="75">
        <f>'Субвенции '!B270</f>
        <v>457456.79999999993</v>
      </c>
      <c r="U277" s="75">
        <f>'Субвенции '!C270</f>
        <v>429757.24717999989</v>
      </c>
      <c r="V277" s="75">
        <f>'Субвенции '!D270</f>
        <v>429757.24717999989</v>
      </c>
      <c r="W277" s="75">
        <f>'Субвенции '!E270</f>
        <v>0</v>
      </c>
      <c r="X277" s="75">
        <f>'Субвенции '!F270</f>
        <v>428687.96211999998</v>
      </c>
      <c r="Y277" s="75">
        <f t="shared" si="76"/>
        <v>99.75118859146265</v>
      </c>
      <c r="Z277" s="75">
        <f>Иные!B159</f>
        <v>18356.642200000002</v>
      </c>
      <c r="AA277" s="75">
        <f>Иные!C159</f>
        <v>169047.06416000001</v>
      </c>
      <c r="AB277" s="75">
        <f>Иные!D159</f>
        <v>168100.06416000001</v>
      </c>
      <c r="AC277" s="75">
        <f>Иные!E159</f>
        <v>947</v>
      </c>
      <c r="AD277" s="75">
        <f>Иные!F159</f>
        <v>187055.46339000002</v>
      </c>
      <c r="AE277" s="75">
        <f>AD277/AA277*100</f>
        <v>110.65289084994423</v>
      </c>
      <c r="AF277" s="39"/>
      <c r="AG277" s="36"/>
    </row>
    <row r="278" spans="1:33" x14ac:dyDescent="0.25">
      <c r="A278" s="16" t="s">
        <v>231</v>
      </c>
      <c r="B278" s="184">
        <f t="shared" si="78"/>
        <v>106146.76768</v>
      </c>
      <c r="C278" s="184">
        <f t="shared" si="79"/>
        <v>214724.74890000001</v>
      </c>
      <c r="D278" s="184">
        <f t="shared" si="80"/>
        <v>206146.76767999999</v>
      </c>
      <c r="E278" s="184">
        <f t="shared" si="81"/>
        <v>8577.9812200000015</v>
      </c>
      <c r="F278" s="184">
        <f t="shared" si="82"/>
        <v>214724.74890000001</v>
      </c>
      <c r="G278" s="184">
        <f t="shared" si="83"/>
        <v>100</v>
      </c>
      <c r="H278" s="75"/>
      <c r="I278" s="75"/>
      <c r="J278" s="75"/>
      <c r="K278" s="75"/>
      <c r="L278" s="75"/>
      <c r="M278" s="74"/>
      <c r="N278" s="224">
        <f>Субсидии!B273</f>
        <v>106146.76768</v>
      </c>
      <c r="O278" s="224">
        <f>Субсидии!C273</f>
        <v>106146.76768</v>
      </c>
      <c r="P278" s="224">
        <f>Субсидии!D273</f>
        <v>106146.76768</v>
      </c>
      <c r="Q278" s="224">
        <f>Субсидии!E273</f>
        <v>0</v>
      </c>
      <c r="R278" s="224">
        <f>Субсидии!F273</f>
        <v>106146.76768</v>
      </c>
      <c r="S278" s="75">
        <f t="shared" si="84"/>
        <v>100</v>
      </c>
      <c r="T278" s="75"/>
      <c r="U278" s="75"/>
      <c r="V278" s="75"/>
      <c r="W278" s="75"/>
      <c r="X278" s="75"/>
      <c r="Y278" s="75"/>
      <c r="Z278" s="75">
        <f>Иные!B160</f>
        <v>0</v>
      </c>
      <c r="AA278" s="75">
        <f>Иные!C160</f>
        <v>108577.98122</v>
      </c>
      <c r="AB278" s="75">
        <f>Иные!D160</f>
        <v>100000</v>
      </c>
      <c r="AC278" s="75">
        <f>Иные!E160</f>
        <v>8577.9812200000015</v>
      </c>
      <c r="AD278" s="75">
        <f>Иные!F160</f>
        <v>108577.98122</v>
      </c>
      <c r="AE278" s="75">
        <f>AD278/AA278*100</f>
        <v>100</v>
      </c>
      <c r="AF278" s="39"/>
      <c r="AG278" s="36"/>
    </row>
    <row r="279" spans="1:33" x14ac:dyDescent="0.25">
      <c r="A279" s="16" t="s">
        <v>420</v>
      </c>
      <c r="B279" s="184">
        <f t="shared" si="78"/>
        <v>5168.6000000000004</v>
      </c>
      <c r="C279" s="184">
        <f t="shared" si="79"/>
        <v>5184.6499999999996</v>
      </c>
      <c r="D279" s="184">
        <f t="shared" si="80"/>
        <v>5184.6499999999996</v>
      </c>
      <c r="E279" s="184">
        <f t="shared" si="81"/>
        <v>0</v>
      </c>
      <c r="F279" s="184">
        <f t="shared" si="82"/>
        <v>5184.6499999999996</v>
      </c>
      <c r="G279" s="184">
        <f t="shared" si="83"/>
        <v>100</v>
      </c>
      <c r="H279" s="75"/>
      <c r="I279" s="75"/>
      <c r="J279" s="75"/>
      <c r="K279" s="75"/>
      <c r="L279" s="75"/>
      <c r="M279" s="74"/>
      <c r="N279" s="224">
        <f>Субсидии!B274</f>
        <v>5004</v>
      </c>
      <c r="O279" s="224">
        <f>Субсидии!C274</f>
        <v>5018.95</v>
      </c>
      <c r="P279" s="224">
        <f>Субсидии!D274</f>
        <v>5018.95</v>
      </c>
      <c r="Q279" s="224">
        <f>Субсидии!E274</f>
        <v>0</v>
      </c>
      <c r="R279" s="224">
        <f>Субсидии!F274</f>
        <v>5018.95</v>
      </c>
      <c r="S279" s="75">
        <f t="shared" si="84"/>
        <v>100</v>
      </c>
      <c r="T279" s="75">
        <f>'Субвенции '!B271</f>
        <v>164.6</v>
      </c>
      <c r="U279" s="75">
        <f>'Субвенции '!C271</f>
        <v>165.7</v>
      </c>
      <c r="V279" s="75">
        <f>'Субвенции '!D271</f>
        <v>165.7</v>
      </c>
      <c r="W279" s="75">
        <f>'Субвенции '!E271</f>
        <v>0</v>
      </c>
      <c r="X279" s="75">
        <f>'Субвенции '!F271</f>
        <v>165.7</v>
      </c>
      <c r="Y279" s="75">
        <f t="shared" ref="Y279:Y295" si="86">X279/U279*100</f>
        <v>100</v>
      </c>
      <c r="Z279" s="75"/>
      <c r="AA279" s="75"/>
      <c r="AB279" s="75"/>
      <c r="AC279" s="75"/>
      <c r="AD279" s="75"/>
      <c r="AE279" s="75"/>
      <c r="AF279" s="39"/>
      <c r="AG279" s="36"/>
    </row>
    <row r="280" spans="1:33" x14ac:dyDescent="0.25">
      <c r="A280" s="16" t="s">
        <v>421</v>
      </c>
      <c r="B280" s="184">
        <f t="shared" si="78"/>
        <v>6654.6</v>
      </c>
      <c r="C280" s="184">
        <f t="shared" si="79"/>
        <v>6657.3</v>
      </c>
      <c r="D280" s="184">
        <f t="shared" si="80"/>
        <v>6657.3</v>
      </c>
      <c r="E280" s="184">
        <f t="shared" si="81"/>
        <v>0</v>
      </c>
      <c r="F280" s="184">
        <f t="shared" si="82"/>
        <v>6657.3</v>
      </c>
      <c r="G280" s="184">
        <f t="shared" si="83"/>
        <v>100</v>
      </c>
      <c r="H280" s="75"/>
      <c r="I280" s="75"/>
      <c r="J280" s="75"/>
      <c r="K280" s="75"/>
      <c r="L280" s="75"/>
      <c r="M280" s="74"/>
      <c r="N280" s="224">
        <f>Субсидии!B275</f>
        <v>6243</v>
      </c>
      <c r="O280" s="224">
        <f>Субсидии!C275</f>
        <v>6243</v>
      </c>
      <c r="P280" s="224">
        <f>Субсидии!D275</f>
        <v>6243</v>
      </c>
      <c r="Q280" s="224">
        <f>Субсидии!E275</f>
        <v>0</v>
      </c>
      <c r="R280" s="224">
        <f>Субсидии!F275</f>
        <v>6243</v>
      </c>
      <c r="S280" s="75">
        <f t="shared" si="84"/>
        <v>100</v>
      </c>
      <c r="T280" s="75">
        <f>'Субвенции '!B272</f>
        <v>411.6</v>
      </c>
      <c r="U280" s="75">
        <f>'Субвенции '!C272</f>
        <v>414.3</v>
      </c>
      <c r="V280" s="75">
        <f>'Субвенции '!D272</f>
        <v>414.3</v>
      </c>
      <c r="W280" s="75">
        <f>'Субвенции '!E272</f>
        <v>0</v>
      </c>
      <c r="X280" s="75">
        <f>'Субвенции '!F272</f>
        <v>414.3</v>
      </c>
      <c r="Y280" s="75">
        <f t="shared" si="86"/>
        <v>100</v>
      </c>
      <c r="Z280" s="75"/>
      <c r="AA280" s="75">
        <f>Иные!C161</f>
        <v>0</v>
      </c>
      <c r="AB280" s="75">
        <f>Иные!D161</f>
        <v>0</v>
      </c>
      <c r="AC280" s="75">
        <f>Иные!E161</f>
        <v>0</v>
      </c>
      <c r="AD280" s="75">
        <f>Иные!F161</f>
        <v>0</v>
      </c>
      <c r="AE280" s="75"/>
      <c r="AF280" s="39"/>
      <c r="AG280" s="36"/>
    </row>
    <row r="281" spans="1:33" x14ac:dyDescent="0.25">
      <c r="A281" s="16" t="s">
        <v>338</v>
      </c>
      <c r="B281" s="184">
        <f t="shared" si="78"/>
        <v>8274.6</v>
      </c>
      <c r="C281" s="184">
        <f t="shared" si="79"/>
        <v>9777.2999999999993</v>
      </c>
      <c r="D281" s="184">
        <f t="shared" si="80"/>
        <v>9777.2999999999993</v>
      </c>
      <c r="E281" s="184">
        <f t="shared" si="81"/>
        <v>0</v>
      </c>
      <c r="F281" s="184">
        <f t="shared" si="82"/>
        <v>9777.2999999999993</v>
      </c>
      <c r="G281" s="184">
        <f t="shared" si="83"/>
        <v>100</v>
      </c>
      <c r="H281" s="75">
        <f>Дотации!B66</f>
        <v>0</v>
      </c>
      <c r="I281" s="75">
        <f>Дотации!C66</f>
        <v>0</v>
      </c>
      <c r="J281" s="75">
        <f>Дотации!D66</f>
        <v>0</v>
      </c>
      <c r="K281" s="75">
        <f>Дотации!E66</f>
        <v>0</v>
      </c>
      <c r="L281" s="75">
        <f>Дотации!F66</f>
        <v>0</v>
      </c>
      <c r="M281" s="74"/>
      <c r="N281" s="224">
        <f>Субсидии!B276</f>
        <v>7863</v>
      </c>
      <c r="O281" s="224">
        <f>Субсидии!C276</f>
        <v>9363</v>
      </c>
      <c r="P281" s="224">
        <f>Субсидии!D276</f>
        <v>9363</v>
      </c>
      <c r="Q281" s="224">
        <f>Субсидии!E276</f>
        <v>0</v>
      </c>
      <c r="R281" s="224">
        <f>Субсидии!F276</f>
        <v>9363</v>
      </c>
      <c r="S281" s="75">
        <f t="shared" si="84"/>
        <v>100</v>
      </c>
      <c r="T281" s="75">
        <f>'Субвенции '!B273</f>
        <v>411.6</v>
      </c>
      <c r="U281" s="75">
        <f>'Субвенции '!C273</f>
        <v>414.3</v>
      </c>
      <c r="V281" s="75">
        <f>'Субвенции '!D273</f>
        <v>414.3</v>
      </c>
      <c r="W281" s="75">
        <f>'Субвенции '!E273</f>
        <v>0</v>
      </c>
      <c r="X281" s="75">
        <f>'Субвенции '!F273</f>
        <v>414.3</v>
      </c>
      <c r="Y281" s="75">
        <f t="shared" si="86"/>
        <v>100</v>
      </c>
      <c r="Z281" s="75"/>
      <c r="AA281" s="75"/>
      <c r="AB281" s="75"/>
      <c r="AC281" s="75"/>
      <c r="AD281" s="75"/>
      <c r="AE281" s="75"/>
      <c r="AF281" s="39"/>
      <c r="AG281" s="36"/>
    </row>
    <row r="282" spans="1:33" x14ac:dyDescent="0.25">
      <c r="A282" s="16" t="s">
        <v>422</v>
      </c>
      <c r="B282" s="184">
        <f t="shared" si="78"/>
        <v>7236.6</v>
      </c>
      <c r="C282" s="184">
        <f t="shared" si="79"/>
        <v>8739.2999999999993</v>
      </c>
      <c r="D282" s="184">
        <f t="shared" si="80"/>
        <v>8739.2999999999993</v>
      </c>
      <c r="E282" s="184">
        <f t="shared" si="81"/>
        <v>0</v>
      </c>
      <c r="F282" s="184">
        <f t="shared" si="82"/>
        <v>8739.2999999999993</v>
      </c>
      <c r="G282" s="184">
        <f t="shared" si="83"/>
        <v>100</v>
      </c>
      <c r="H282" s="75"/>
      <c r="I282" s="75"/>
      <c r="J282" s="75"/>
      <c r="K282" s="75"/>
      <c r="L282" s="75"/>
      <c r="M282" s="76"/>
      <c r="N282" s="224">
        <f>Субсидии!B277</f>
        <v>6825</v>
      </c>
      <c r="O282" s="224">
        <f>Субсидии!C277</f>
        <v>8325</v>
      </c>
      <c r="P282" s="224">
        <f>Субсидии!D277</f>
        <v>8325</v>
      </c>
      <c r="Q282" s="224">
        <f>Субсидии!E277</f>
        <v>0</v>
      </c>
      <c r="R282" s="224">
        <f>Субсидии!F277</f>
        <v>8325</v>
      </c>
      <c r="S282" s="75">
        <f t="shared" si="84"/>
        <v>100</v>
      </c>
      <c r="T282" s="75">
        <f>'Субвенции '!B274</f>
        <v>411.6</v>
      </c>
      <c r="U282" s="75">
        <f>'Субвенции '!C274</f>
        <v>414.3</v>
      </c>
      <c r="V282" s="75">
        <f>'Субвенции '!D274</f>
        <v>414.3</v>
      </c>
      <c r="W282" s="75">
        <f>'Субвенции '!E274</f>
        <v>0</v>
      </c>
      <c r="X282" s="75">
        <f>'Субвенции '!F274</f>
        <v>414.3</v>
      </c>
      <c r="Y282" s="75">
        <f t="shared" si="86"/>
        <v>100</v>
      </c>
      <c r="Z282" s="75"/>
      <c r="AA282" s="75"/>
      <c r="AB282" s="75"/>
      <c r="AC282" s="75"/>
      <c r="AD282" s="75"/>
      <c r="AE282" s="75"/>
      <c r="AF282" s="39"/>
      <c r="AG282" s="36"/>
    </row>
    <row r="283" spans="1:33" x14ac:dyDescent="0.25">
      <c r="A283" s="16" t="s">
        <v>423</v>
      </c>
      <c r="B283" s="184">
        <f t="shared" si="78"/>
        <v>5819.6</v>
      </c>
      <c r="C283" s="184">
        <f t="shared" si="79"/>
        <v>5820.7</v>
      </c>
      <c r="D283" s="184">
        <f t="shared" si="80"/>
        <v>5820.7</v>
      </c>
      <c r="E283" s="184">
        <f t="shared" si="81"/>
        <v>0</v>
      </c>
      <c r="F283" s="184">
        <f t="shared" si="82"/>
        <v>5820.7</v>
      </c>
      <c r="G283" s="184">
        <f t="shared" si="83"/>
        <v>100</v>
      </c>
      <c r="H283" s="75"/>
      <c r="I283" s="75"/>
      <c r="J283" s="75"/>
      <c r="K283" s="75"/>
      <c r="L283" s="75"/>
      <c r="M283" s="76"/>
      <c r="N283" s="224">
        <f>Субсидии!B278</f>
        <v>5655</v>
      </c>
      <c r="O283" s="224">
        <f>Субсидии!C278</f>
        <v>5655</v>
      </c>
      <c r="P283" s="224">
        <f>Субсидии!D278</f>
        <v>5655</v>
      </c>
      <c r="Q283" s="224">
        <f>Субсидии!E278</f>
        <v>0</v>
      </c>
      <c r="R283" s="224">
        <f>Субсидии!F278</f>
        <v>5655</v>
      </c>
      <c r="S283" s="75">
        <f t="shared" si="84"/>
        <v>100</v>
      </c>
      <c r="T283" s="75">
        <f>'Субвенции '!B275</f>
        <v>164.6</v>
      </c>
      <c r="U283" s="75">
        <f>'Субвенции '!C275</f>
        <v>165.7</v>
      </c>
      <c r="V283" s="75">
        <f>'Субвенции '!D275</f>
        <v>165.7</v>
      </c>
      <c r="W283" s="75">
        <f>'Субвенции '!E275</f>
        <v>0</v>
      </c>
      <c r="X283" s="75">
        <f>'Субвенции '!F275</f>
        <v>165.7</v>
      </c>
      <c r="Y283" s="75">
        <f t="shared" si="86"/>
        <v>100</v>
      </c>
      <c r="Z283" s="75"/>
      <c r="AA283" s="75"/>
      <c r="AB283" s="75"/>
      <c r="AC283" s="75"/>
      <c r="AD283" s="75"/>
      <c r="AE283" s="75"/>
      <c r="AF283" s="39"/>
      <c r="AG283" s="36"/>
    </row>
    <row r="284" spans="1:33" s="5" customFormat="1" ht="31.5" x14ac:dyDescent="0.25">
      <c r="A284" s="7" t="s">
        <v>268</v>
      </c>
      <c r="B284" s="72">
        <f t="shared" si="78"/>
        <v>481074.11823999992</v>
      </c>
      <c r="C284" s="72">
        <f t="shared" si="79"/>
        <v>558105.41114999994</v>
      </c>
      <c r="D284" s="72">
        <f t="shared" si="80"/>
        <v>532486.16842</v>
      </c>
      <c r="E284" s="72">
        <f t="shared" si="81"/>
        <v>25619.242729999998</v>
      </c>
      <c r="F284" s="72">
        <f t="shared" si="82"/>
        <v>555185.1802399999</v>
      </c>
      <c r="G284" s="72">
        <f t="shared" si="83"/>
        <v>99.476759971923087</v>
      </c>
      <c r="H284" s="72">
        <f>SUM(H285:H293)</f>
        <v>114421.8</v>
      </c>
      <c r="I284" s="72">
        <f>SUM(I285:I293)</f>
        <v>140340.4</v>
      </c>
      <c r="J284" s="72">
        <f>SUM(J285:J293)</f>
        <v>140340.4</v>
      </c>
      <c r="K284" s="72">
        <f>SUM(K285:K293)</f>
        <v>0</v>
      </c>
      <c r="L284" s="72">
        <f>SUM(L285:L293)</f>
        <v>140340.4</v>
      </c>
      <c r="M284" s="73">
        <f>L284/I284*100</f>
        <v>100</v>
      </c>
      <c r="N284" s="72">
        <f>SUM(N285:N293)</f>
        <v>89390.508239999996</v>
      </c>
      <c r="O284" s="72">
        <f>SUM(O285:O293)</f>
        <v>97102.053679999997</v>
      </c>
      <c r="P284" s="72">
        <f>SUM(P285:P293)</f>
        <v>97102.053679999997</v>
      </c>
      <c r="Q284" s="72">
        <f>SUM(Q285:Q293)</f>
        <v>0</v>
      </c>
      <c r="R284" s="72">
        <f>SUM(R285:R293)</f>
        <v>94258.659750000006</v>
      </c>
      <c r="S284" s="72">
        <f t="shared" si="84"/>
        <v>97.071746866064842</v>
      </c>
      <c r="T284" s="72">
        <f>SUM(T285:T293)</f>
        <v>263249.99999999994</v>
      </c>
      <c r="U284" s="72">
        <f>SUM(U285:U293)</f>
        <v>263050.62326999998</v>
      </c>
      <c r="V284" s="72">
        <f>SUM(V285:V293)</f>
        <v>263050.62326999998</v>
      </c>
      <c r="W284" s="72">
        <f>SUM(W285:W293)</f>
        <v>0</v>
      </c>
      <c r="X284" s="72">
        <f>SUM(X285:X293)</f>
        <v>262973.82326999994</v>
      </c>
      <c r="Y284" s="72">
        <f t="shared" si="86"/>
        <v>99.970804098828836</v>
      </c>
      <c r="Z284" s="72">
        <f>SUM(Z285:Z293)</f>
        <v>14011.81</v>
      </c>
      <c r="AA284" s="72">
        <f>SUM(AA285:AA293)</f>
        <v>57612.334199999998</v>
      </c>
      <c r="AB284" s="72">
        <f>SUM(AB285:AB293)</f>
        <v>31993.091470000003</v>
      </c>
      <c r="AC284" s="72">
        <f>SUM(AC285:AC293)</f>
        <v>25619.242729999998</v>
      </c>
      <c r="AD284" s="72">
        <f>SUM(AD285:AD293)</f>
        <v>57612.297220000008</v>
      </c>
      <c r="AE284" s="72">
        <f>AD284/AA284*100</f>
        <v>99.999935812355972</v>
      </c>
      <c r="AF284" s="39"/>
      <c r="AG284" s="38"/>
    </row>
    <row r="285" spans="1:33" ht="31.5" x14ac:dyDescent="0.25">
      <c r="A285" s="128" t="s">
        <v>203</v>
      </c>
      <c r="B285" s="75">
        <f t="shared" si="78"/>
        <v>422336.51824</v>
      </c>
      <c r="C285" s="75">
        <f t="shared" si="79"/>
        <v>494839.99914999999</v>
      </c>
      <c r="D285" s="75">
        <f t="shared" si="80"/>
        <v>469220.75641999999</v>
      </c>
      <c r="E285" s="75">
        <f t="shared" si="81"/>
        <v>25619.242729999998</v>
      </c>
      <c r="F285" s="75">
        <f t="shared" si="82"/>
        <v>491919.76823999995</v>
      </c>
      <c r="G285" s="75">
        <f t="shared" si="83"/>
        <v>99.409863609446248</v>
      </c>
      <c r="H285" s="74">
        <f>Дотации!B67</f>
        <v>114421.8</v>
      </c>
      <c r="I285" s="74">
        <f>Дотации!C67</f>
        <v>140340.4</v>
      </c>
      <c r="J285" s="74">
        <f>Дотации!D67</f>
        <v>140340.4</v>
      </c>
      <c r="K285" s="74">
        <f>Дотации!E67</f>
        <v>0</v>
      </c>
      <c r="L285" s="74">
        <f>Дотации!F67</f>
        <v>140340.4</v>
      </c>
      <c r="M285" s="74">
        <f>L285/I285*100</f>
        <v>100</v>
      </c>
      <c r="N285" s="75">
        <f>Субсидии!B280</f>
        <v>37381.508240000003</v>
      </c>
      <c r="O285" s="75">
        <f>Субсидии!C280</f>
        <v>40576.641680000001</v>
      </c>
      <c r="P285" s="75">
        <f>Субсидии!D280</f>
        <v>40576.641680000001</v>
      </c>
      <c r="Q285" s="75">
        <f>Субсидии!E280</f>
        <v>0</v>
      </c>
      <c r="R285" s="75">
        <f>Субсидии!F280</f>
        <v>37733.247750000002</v>
      </c>
      <c r="S285" s="75">
        <f t="shared" si="84"/>
        <v>92.992535083549086</v>
      </c>
      <c r="T285" s="75">
        <f>'Субвенции '!B277</f>
        <v>261521.4</v>
      </c>
      <c r="U285" s="75">
        <f>'Субвенции '!C277</f>
        <v>261310.62326999998</v>
      </c>
      <c r="V285" s="75">
        <f>'Субвенции '!D277</f>
        <v>261310.62326999998</v>
      </c>
      <c r="W285" s="75">
        <f>'Субвенции '!E277</f>
        <v>0</v>
      </c>
      <c r="X285" s="75">
        <f>'Субвенции '!F277</f>
        <v>261233.82326999996</v>
      </c>
      <c r="Y285" s="75">
        <f t="shared" si="86"/>
        <v>99.97060969085797</v>
      </c>
      <c r="Z285" s="75">
        <f>Иные!B163</f>
        <v>9011.81</v>
      </c>
      <c r="AA285" s="75">
        <f>Иные!C163</f>
        <v>52612.334199999998</v>
      </c>
      <c r="AB285" s="75">
        <f>Иные!D163</f>
        <v>26993.091470000003</v>
      </c>
      <c r="AC285" s="75">
        <f>Иные!E163</f>
        <v>25619.242729999998</v>
      </c>
      <c r="AD285" s="75">
        <f>Иные!F163</f>
        <v>52612.297220000008</v>
      </c>
      <c r="AE285" s="75">
        <f>AD285/AA285*100</f>
        <v>99.999929712299306</v>
      </c>
      <c r="AF285" s="39"/>
      <c r="AG285" s="36"/>
    </row>
    <row r="286" spans="1:33" x14ac:dyDescent="0.25">
      <c r="A286" s="16" t="s">
        <v>425</v>
      </c>
      <c r="B286" s="184">
        <f t="shared" si="78"/>
        <v>0</v>
      </c>
      <c r="C286" s="184">
        <f t="shared" si="79"/>
        <v>0</v>
      </c>
      <c r="D286" s="184">
        <f t="shared" si="80"/>
        <v>0</v>
      </c>
      <c r="E286" s="184">
        <f t="shared" si="81"/>
        <v>0</v>
      </c>
      <c r="F286" s="184">
        <f t="shared" si="82"/>
        <v>0</v>
      </c>
      <c r="G286" s="184"/>
      <c r="H286" s="75"/>
      <c r="I286" s="75"/>
      <c r="J286" s="75"/>
      <c r="K286" s="75"/>
      <c r="L286" s="75"/>
      <c r="M286" s="76"/>
      <c r="N286" s="224">
        <f>Субсидии!B282</f>
        <v>0</v>
      </c>
      <c r="O286" s="224">
        <f>Субсидии!C282</f>
        <v>0</v>
      </c>
      <c r="P286" s="224">
        <f>Субсидии!D282</f>
        <v>0</v>
      </c>
      <c r="Q286" s="224">
        <f>Субсидии!E282</f>
        <v>0</v>
      </c>
      <c r="R286" s="224">
        <f>Субсидии!F282</f>
        <v>0</v>
      </c>
      <c r="S286" s="75"/>
      <c r="T286" s="75">
        <f>'Субвенции '!B278</f>
        <v>0</v>
      </c>
      <c r="U286" s="75">
        <f>'Субвенции '!C278</f>
        <v>0</v>
      </c>
      <c r="V286" s="75">
        <f>'Субвенции '!D278</f>
        <v>0</v>
      </c>
      <c r="W286" s="75">
        <f>'Субвенции '!E278</f>
        <v>0</v>
      </c>
      <c r="X286" s="75">
        <f>'Субвенции '!F278</f>
        <v>0</v>
      </c>
      <c r="Y286" s="75"/>
      <c r="Z286" s="75"/>
      <c r="AA286" s="75"/>
      <c r="AB286" s="75"/>
      <c r="AC286" s="75"/>
      <c r="AD286" s="75"/>
      <c r="AE286" s="75"/>
      <c r="AF286" s="39"/>
      <c r="AG286" s="36"/>
    </row>
    <row r="287" spans="1:33" x14ac:dyDescent="0.25">
      <c r="A287" s="16" t="s">
        <v>495</v>
      </c>
      <c r="B287" s="184">
        <f t="shared" si="78"/>
        <v>2927.6</v>
      </c>
      <c r="C287" s="184">
        <f t="shared" si="79"/>
        <v>2928.7</v>
      </c>
      <c r="D287" s="184">
        <f t="shared" si="80"/>
        <v>2928.7</v>
      </c>
      <c r="E287" s="184">
        <f t="shared" si="81"/>
        <v>0</v>
      </c>
      <c r="F287" s="184">
        <f t="shared" si="82"/>
        <v>2928.7</v>
      </c>
      <c r="G287" s="184">
        <f t="shared" si="83"/>
        <v>100</v>
      </c>
      <c r="H287" s="75"/>
      <c r="I287" s="75"/>
      <c r="J287" s="75"/>
      <c r="K287" s="75"/>
      <c r="L287" s="75"/>
      <c r="M287" s="76"/>
      <c r="N287" s="224">
        <f>Субсидии!B281</f>
        <v>2763</v>
      </c>
      <c r="O287" s="224">
        <f>Субсидии!C281</f>
        <v>2763</v>
      </c>
      <c r="P287" s="224">
        <f>Субсидии!D281</f>
        <v>2763</v>
      </c>
      <c r="Q287" s="224">
        <f>Субсидии!E281</f>
        <v>0</v>
      </c>
      <c r="R287" s="224">
        <f>Субсидии!F281</f>
        <v>2763</v>
      </c>
      <c r="S287" s="75">
        <f t="shared" si="84"/>
        <v>100</v>
      </c>
      <c r="T287" s="75">
        <f>'Субвенции '!B279</f>
        <v>164.6</v>
      </c>
      <c r="U287" s="75">
        <f>'Субвенции '!C279</f>
        <v>165.7</v>
      </c>
      <c r="V287" s="75">
        <f>'Субвенции '!D279</f>
        <v>165.7</v>
      </c>
      <c r="W287" s="75">
        <f>'Субвенции '!E279</f>
        <v>0</v>
      </c>
      <c r="X287" s="75">
        <f>'Субвенции '!F279</f>
        <v>165.7</v>
      </c>
      <c r="Y287" s="75">
        <f t="shared" si="86"/>
        <v>100</v>
      </c>
      <c r="Z287" s="75"/>
      <c r="AA287" s="75"/>
      <c r="AB287" s="75"/>
      <c r="AC287" s="75"/>
      <c r="AD287" s="75"/>
      <c r="AE287" s="75"/>
      <c r="AF287" s="39"/>
      <c r="AG287" s="36"/>
    </row>
    <row r="288" spans="1:33" x14ac:dyDescent="0.25">
      <c r="A288" s="16" t="s">
        <v>428</v>
      </c>
      <c r="B288" s="184">
        <f t="shared" si="78"/>
        <v>3374.6</v>
      </c>
      <c r="C288" s="184">
        <f t="shared" si="79"/>
        <v>3375.7</v>
      </c>
      <c r="D288" s="184">
        <f t="shared" si="80"/>
        <v>3375.7</v>
      </c>
      <c r="E288" s="184">
        <f t="shared" si="81"/>
        <v>0</v>
      </c>
      <c r="F288" s="184">
        <f t="shared" si="82"/>
        <v>3375.7</v>
      </c>
      <c r="G288" s="184">
        <f t="shared" si="83"/>
        <v>100</v>
      </c>
      <c r="H288" s="75"/>
      <c r="I288" s="75"/>
      <c r="J288" s="75"/>
      <c r="K288" s="75"/>
      <c r="L288" s="75"/>
      <c r="M288" s="76"/>
      <c r="N288" s="224">
        <f>Субсидии!B283</f>
        <v>3210</v>
      </c>
      <c r="O288" s="224">
        <f>Субсидии!C283</f>
        <v>3210</v>
      </c>
      <c r="P288" s="224">
        <f>Субсидии!D283</f>
        <v>3210</v>
      </c>
      <c r="Q288" s="224">
        <f>Субсидии!E283</f>
        <v>0</v>
      </c>
      <c r="R288" s="224">
        <f>Субсидии!F283</f>
        <v>3210</v>
      </c>
      <c r="S288" s="75">
        <f t="shared" si="84"/>
        <v>100</v>
      </c>
      <c r="T288" s="75">
        <f>'Субвенции '!B280</f>
        <v>164.6</v>
      </c>
      <c r="U288" s="75">
        <f>'Субвенции '!C280</f>
        <v>165.7</v>
      </c>
      <c r="V288" s="75">
        <f>'Субвенции '!D280</f>
        <v>165.7</v>
      </c>
      <c r="W288" s="75">
        <f>'Субвенции '!E280</f>
        <v>0</v>
      </c>
      <c r="X288" s="75">
        <f>'Субвенции '!F280</f>
        <v>165.7</v>
      </c>
      <c r="Y288" s="75">
        <f t="shared" si="86"/>
        <v>100</v>
      </c>
      <c r="Z288" s="75"/>
      <c r="AA288" s="75"/>
      <c r="AB288" s="75"/>
      <c r="AC288" s="75"/>
      <c r="AD288" s="75"/>
      <c r="AE288" s="75"/>
      <c r="AF288" s="39"/>
      <c r="AG288" s="36"/>
    </row>
    <row r="289" spans="1:33" x14ac:dyDescent="0.25">
      <c r="A289" s="16" t="s">
        <v>267</v>
      </c>
      <c r="B289" s="184">
        <f t="shared" si="78"/>
        <v>7944.6</v>
      </c>
      <c r="C289" s="184">
        <f t="shared" si="79"/>
        <v>8380.2999999999993</v>
      </c>
      <c r="D289" s="184">
        <f t="shared" si="80"/>
        <v>8380.2999999999993</v>
      </c>
      <c r="E289" s="184">
        <f t="shared" si="81"/>
        <v>0</v>
      </c>
      <c r="F289" s="184">
        <f t="shared" si="82"/>
        <v>8380.2999999999993</v>
      </c>
      <c r="G289" s="184">
        <f t="shared" si="83"/>
        <v>100</v>
      </c>
      <c r="H289" s="75"/>
      <c r="I289" s="75"/>
      <c r="J289" s="75"/>
      <c r="K289" s="75"/>
      <c r="L289" s="75"/>
      <c r="M289" s="76"/>
      <c r="N289" s="224">
        <f>Субсидии!B284</f>
        <v>7533</v>
      </c>
      <c r="O289" s="224">
        <f>Субсидии!C284</f>
        <v>7966</v>
      </c>
      <c r="P289" s="224">
        <f>Субсидии!D284</f>
        <v>7966</v>
      </c>
      <c r="Q289" s="224">
        <f>Субсидии!E284</f>
        <v>0</v>
      </c>
      <c r="R289" s="224">
        <f>Субсидии!F284</f>
        <v>7966</v>
      </c>
      <c r="S289" s="75">
        <f t="shared" si="84"/>
        <v>100</v>
      </c>
      <c r="T289" s="75">
        <f>'Субвенции '!B281</f>
        <v>411.6</v>
      </c>
      <c r="U289" s="75">
        <f>'Субвенции '!C281</f>
        <v>414.3</v>
      </c>
      <c r="V289" s="75">
        <f>'Субвенции '!D281</f>
        <v>414.3</v>
      </c>
      <c r="W289" s="75">
        <f>'Субвенции '!E281</f>
        <v>0</v>
      </c>
      <c r="X289" s="75">
        <f>'Субвенции '!F281</f>
        <v>414.3</v>
      </c>
      <c r="Y289" s="75">
        <f t="shared" si="86"/>
        <v>100</v>
      </c>
      <c r="Z289" s="75"/>
      <c r="AA289" s="75"/>
      <c r="AB289" s="75"/>
      <c r="AC289" s="75"/>
      <c r="AD289" s="75"/>
      <c r="AE289" s="75"/>
      <c r="AF289" s="39"/>
      <c r="AG289" s="36"/>
    </row>
    <row r="290" spans="1:33" x14ac:dyDescent="0.25">
      <c r="A290" s="16" t="s">
        <v>496</v>
      </c>
      <c r="B290" s="184">
        <f t="shared" si="78"/>
        <v>2684.6</v>
      </c>
      <c r="C290" s="184">
        <f t="shared" si="79"/>
        <v>2685.7</v>
      </c>
      <c r="D290" s="184">
        <f t="shared" si="80"/>
        <v>2685.7</v>
      </c>
      <c r="E290" s="184">
        <f t="shared" si="81"/>
        <v>0</v>
      </c>
      <c r="F290" s="184">
        <f t="shared" si="82"/>
        <v>2685.7</v>
      </c>
      <c r="G290" s="184">
        <f t="shared" si="83"/>
        <v>100</v>
      </c>
      <c r="H290" s="75"/>
      <c r="I290" s="75"/>
      <c r="J290" s="75"/>
      <c r="K290" s="75"/>
      <c r="L290" s="75"/>
      <c r="M290" s="76"/>
      <c r="N290" s="224">
        <f>Субсидии!B285</f>
        <v>2520</v>
      </c>
      <c r="O290" s="224">
        <f>Субсидии!C285</f>
        <v>2520</v>
      </c>
      <c r="P290" s="224">
        <f>Субсидии!D285</f>
        <v>2520</v>
      </c>
      <c r="Q290" s="224">
        <f>Субсидии!E285</f>
        <v>0</v>
      </c>
      <c r="R290" s="224">
        <f>Субсидии!F285</f>
        <v>2520</v>
      </c>
      <c r="S290" s="75">
        <f t="shared" si="84"/>
        <v>100</v>
      </c>
      <c r="T290" s="75">
        <f>'Субвенции '!B282</f>
        <v>164.6</v>
      </c>
      <c r="U290" s="75">
        <f>'Субвенции '!C282</f>
        <v>165.7</v>
      </c>
      <c r="V290" s="75">
        <f>'Субвенции '!D282</f>
        <v>165.7</v>
      </c>
      <c r="W290" s="75">
        <f>'Субвенции '!E282</f>
        <v>0</v>
      </c>
      <c r="X290" s="75">
        <f>'Субвенции '!F282</f>
        <v>165.7</v>
      </c>
      <c r="Y290" s="75">
        <f t="shared" si="86"/>
        <v>100</v>
      </c>
      <c r="Z290" s="75"/>
      <c r="AA290" s="75"/>
      <c r="AB290" s="75"/>
      <c r="AC290" s="75"/>
      <c r="AD290" s="75"/>
      <c r="AE290" s="75"/>
      <c r="AF290" s="39"/>
      <c r="AG290" s="36"/>
    </row>
    <row r="291" spans="1:33" x14ac:dyDescent="0.25">
      <c r="A291" s="16" t="s">
        <v>426</v>
      </c>
      <c r="B291" s="184">
        <f t="shared" si="78"/>
        <v>7080.6</v>
      </c>
      <c r="C291" s="184">
        <f t="shared" si="79"/>
        <v>8426.7119999999995</v>
      </c>
      <c r="D291" s="184">
        <f t="shared" si="80"/>
        <v>8426.7119999999995</v>
      </c>
      <c r="E291" s="184">
        <f t="shared" si="81"/>
        <v>0</v>
      </c>
      <c r="F291" s="184">
        <f t="shared" si="82"/>
        <v>8426.7119999999995</v>
      </c>
      <c r="G291" s="184">
        <f t="shared" si="83"/>
        <v>100</v>
      </c>
      <c r="H291" s="75"/>
      <c r="I291" s="75"/>
      <c r="J291" s="75"/>
      <c r="K291" s="75"/>
      <c r="L291" s="75"/>
      <c r="M291" s="76"/>
      <c r="N291" s="224">
        <f>Субсидии!B286</f>
        <v>6669</v>
      </c>
      <c r="O291" s="224">
        <f>Субсидии!C286</f>
        <v>8012.4120000000003</v>
      </c>
      <c r="P291" s="224">
        <f>Субсидии!D286</f>
        <v>8012.4120000000003</v>
      </c>
      <c r="Q291" s="224">
        <f>Субсидии!E286</f>
        <v>0</v>
      </c>
      <c r="R291" s="224">
        <f>Субсидии!F286</f>
        <v>8012.4120000000003</v>
      </c>
      <c r="S291" s="75">
        <f t="shared" si="84"/>
        <v>100</v>
      </c>
      <c r="T291" s="75">
        <f>'Субвенции '!B283</f>
        <v>411.6</v>
      </c>
      <c r="U291" s="75">
        <f>'Субвенции '!C283</f>
        <v>414.3</v>
      </c>
      <c r="V291" s="75">
        <f>'Субвенции '!D283</f>
        <v>414.3</v>
      </c>
      <c r="W291" s="75">
        <f>'Субвенции '!E283</f>
        <v>0</v>
      </c>
      <c r="X291" s="75">
        <f>'Субвенции '!F283</f>
        <v>414.3</v>
      </c>
      <c r="Y291" s="75">
        <f t="shared" si="86"/>
        <v>100</v>
      </c>
      <c r="Z291" s="75"/>
      <c r="AA291" s="75"/>
      <c r="AB291" s="75"/>
      <c r="AC291" s="75"/>
      <c r="AD291" s="75"/>
      <c r="AE291" s="75"/>
      <c r="AF291" s="39"/>
      <c r="AG291" s="36"/>
    </row>
    <row r="292" spans="1:33" x14ac:dyDescent="0.25">
      <c r="A292" s="16" t="s">
        <v>157</v>
      </c>
      <c r="B292" s="184">
        <f t="shared" si="78"/>
        <v>0</v>
      </c>
      <c r="C292" s="184">
        <f t="shared" si="79"/>
        <v>0</v>
      </c>
      <c r="D292" s="184">
        <f t="shared" si="80"/>
        <v>0</v>
      </c>
      <c r="E292" s="184">
        <f t="shared" si="81"/>
        <v>0</v>
      </c>
      <c r="F292" s="184">
        <f t="shared" si="82"/>
        <v>0</v>
      </c>
      <c r="G292" s="184"/>
      <c r="H292" s="75"/>
      <c r="I292" s="75"/>
      <c r="J292" s="75"/>
      <c r="K292" s="75"/>
      <c r="L292" s="75"/>
      <c r="M292" s="76"/>
      <c r="N292" s="224">
        <f>Субсидии!B287</f>
        <v>0</v>
      </c>
      <c r="O292" s="224">
        <f>Субсидии!C287</f>
        <v>0</v>
      </c>
      <c r="P292" s="224">
        <f>Субсидии!D287</f>
        <v>0</v>
      </c>
      <c r="Q292" s="224">
        <f>Субсидии!E287</f>
        <v>0</v>
      </c>
      <c r="R292" s="224">
        <f>Субсидии!F287</f>
        <v>0</v>
      </c>
      <c r="S292" s="75"/>
      <c r="T292" s="75">
        <f>'Субвенции '!B284</f>
        <v>0</v>
      </c>
      <c r="U292" s="75">
        <f>'Субвенции '!C284</f>
        <v>0</v>
      </c>
      <c r="V292" s="75">
        <f>'Субвенции '!D284</f>
        <v>0</v>
      </c>
      <c r="W292" s="75">
        <f>'Субвенции '!E284</f>
        <v>0</v>
      </c>
      <c r="X292" s="75">
        <f>'Субвенции '!F284</f>
        <v>0</v>
      </c>
      <c r="Y292" s="75"/>
      <c r="Z292" s="75"/>
      <c r="AA292" s="75"/>
      <c r="AB292" s="75"/>
      <c r="AC292" s="75"/>
      <c r="AD292" s="75"/>
      <c r="AE292" s="75"/>
      <c r="AF292" s="39"/>
      <c r="AG292" s="36"/>
    </row>
    <row r="293" spans="1:33" x14ac:dyDescent="0.25">
      <c r="A293" s="15" t="s">
        <v>427</v>
      </c>
      <c r="B293" s="347">
        <f t="shared" si="78"/>
        <v>34725.599999999999</v>
      </c>
      <c r="C293" s="347">
        <f t="shared" si="79"/>
        <v>37468.300000000003</v>
      </c>
      <c r="D293" s="347">
        <f t="shared" si="80"/>
        <v>37468.300000000003</v>
      </c>
      <c r="E293" s="347">
        <f t="shared" si="81"/>
        <v>0</v>
      </c>
      <c r="F293" s="347">
        <f t="shared" si="82"/>
        <v>37468.300000000003</v>
      </c>
      <c r="G293" s="347">
        <f t="shared" si="83"/>
        <v>100</v>
      </c>
      <c r="H293" s="78"/>
      <c r="I293" s="78"/>
      <c r="J293" s="78"/>
      <c r="K293" s="78"/>
      <c r="L293" s="78"/>
      <c r="M293" s="79"/>
      <c r="N293" s="225">
        <f>Субсидии!B288</f>
        <v>29314</v>
      </c>
      <c r="O293" s="225">
        <f>Субсидии!C288</f>
        <v>32054</v>
      </c>
      <c r="P293" s="225">
        <f>Субсидии!D288</f>
        <v>32054</v>
      </c>
      <c r="Q293" s="225">
        <f>Субсидии!E288</f>
        <v>0</v>
      </c>
      <c r="R293" s="225">
        <f>Субсидии!F288</f>
        <v>32054</v>
      </c>
      <c r="S293" s="75">
        <f t="shared" si="84"/>
        <v>100</v>
      </c>
      <c r="T293" s="78">
        <f>'Субвенции '!B285</f>
        <v>411.6</v>
      </c>
      <c r="U293" s="78">
        <f>'Субвенции '!C285</f>
        <v>414.3</v>
      </c>
      <c r="V293" s="78">
        <f>'Субвенции '!D285</f>
        <v>414.3</v>
      </c>
      <c r="W293" s="78">
        <f>'Субвенции '!E285</f>
        <v>0</v>
      </c>
      <c r="X293" s="78">
        <f>'Субвенции '!F285</f>
        <v>414.3</v>
      </c>
      <c r="Y293" s="78">
        <f t="shared" si="86"/>
        <v>100</v>
      </c>
      <c r="Z293" s="78">
        <f>Иные!B165</f>
        <v>5000</v>
      </c>
      <c r="AA293" s="78">
        <f>Иные!C165</f>
        <v>5000</v>
      </c>
      <c r="AB293" s="78">
        <f>Иные!D165</f>
        <v>5000</v>
      </c>
      <c r="AC293" s="78">
        <f>Иные!E165</f>
        <v>0</v>
      </c>
      <c r="AD293" s="78">
        <f>Иные!F165</f>
        <v>5000</v>
      </c>
      <c r="AE293" s="75">
        <f t="shared" ref="AE293" si="87">AD293/AA293*100</f>
        <v>100</v>
      </c>
      <c r="AF293" s="39"/>
      <c r="AG293" s="36"/>
    </row>
    <row r="294" spans="1:33" s="5" customFormat="1" ht="31.5" x14ac:dyDescent="0.25">
      <c r="A294" s="7" t="s">
        <v>260</v>
      </c>
      <c r="B294" s="72">
        <f t="shared" si="78"/>
        <v>1314130.8427299997</v>
      </c>
      <c r="C294" s="72">
        <f t="shared" si="79"/>
        <v>1419586.4328399999</v>
      </c>
      <c r="D294" s="72">
        <f t="shared" si="80"/>
        <v>1414919.62784</v>
      </c>
      <c r="E294" s="72">
        <f t="shared" si="81"/>
        <v>4666.8050000000003</v>
      </c>
      <c r="F294" s="72">
        <f t="shared" si="82"/>
        <v>1416403.8260900001</v>
      </c>
      <c r="G294" s="72">
        <f t="shared" si="83"/>
        <v>99.775807469247738</v>
      </c>
      <c r="H294" s="72">
        <f>SUM(H295:H304)</f>
        <v>191805.8</v>
      </c>
      <c r="I294" s="72">
        <f>SUM(I295:I304)</f>
        <v>191805.8</v>
      </c>
      <c r="J294" s="72">
        <f>SUM(J295:J304)</f>
        <v>191805.8</v>
      </c>
      <c r="K294" s="72">
        <f>SUM(K295:K304)</f>
        <v>0</v>
      </c>
      <c r="L294" s="72">
        <f>SUM(L295:L304)</f>
        <v>191805.8</v>
      </c>
      <c r="M294" s="73">
        <f>L294/I294*100</f>
        <v>100</v>
      </c>
      <c r="N294" s="72">
        <f>SUM(N295:N304)</f>
        <v>310251.96623000002</v>
      </c>
      <c r="O294" s="72">
        <f>SUM(O295:O304)</f>
        <v>337761.67128000001</v>
      </c>
      <c r="P294" s="72">
        <f>SUM(P295:P304)</f>
        <v>337761.67128000001</v>
      </c>
      <c r="Q294" s="72">
        <f>SUM(Q295:Q304)</f>
        <v>0</v>
      </c>
      <c r="R294" s="72">
        <f>SUM(R295:R304)</f>
        <v>335901.96442999999</v>
      </c>
      <c r="S294" s="72">
        <f t="shared" si="84"/>
        <v>99.449402638566895</v>
      </c>
      <c r="T294" s="72">
        <f>SUM(T295:T304)</f>
        <v>774796.7999999997</v>
      </c>
      <c r="U294" s="72">
        <f>SUM(U295:U304)</f>
        <v>783728.84000000008</v>
      </c>
      <c r="V294" s="72">
        <f>SUM(V295:V304)</f>
        <v>783728.84000000008</v>
      </c>
      <c r="W294" s="72">
        <f>SUM(W295:W304)</f>
        <v>0</v>
      </c>
      <c r="X294" s="72">
        <f>SUM(X295:X304)</f>
        <v>782559.08306000021</v>
      </c>
      <c r="Y294" s="72">
        <f t="shared" si="86"/>
        <v>99.850744686134064</v>
      </c>
      <c r="Z294" s="72">
        <f>SUM(Z295:Z304)</f>
        <v>37276.2765</v>
      </c>
      <c r="AA294" s="72">
        <f>SUM(AA295:AA304)</f>
        <v>106290.12156</v>
      </c>
      <c r="AB294" s="72">
        <f>SUM(AB295:AB304)</f>
        <v>101623.31655999999</v>
      </c>
      <c r="AC294" s="72">
        <f>SUM(AC295:AC304)</f>
        <v>4666.8050000000003</v>
      </c>
      <c r="AD294" s="72">
        <f>SUM(AD295:AD304)</f>
        <v>106136.9786</v>
      </c>
      <c r="AE294" s="72">
        <f>AD294/AA294*100</f>
        <v>99.855919856189502</v>
      </c>
      <c r="AF294" s="39"/>
      <c r="AG294" s="38"/>
    </row>
    <row r="295" spans="1:33" ht="31.5" x14ac:dyDescent="0.25">
      <c r="A295" s="128" t="s">
        <v>202</v>
      </c>
      <c r="B295" s="75">
        <f t="shared" si="78"/>
        <v>1152822.2750499998</v>
      </c>
      <c r="C295" s="75">
        <f t="shared" si="79"/>
        <v>1224323.5253699999</v>
      </c>
      <c r="D295" s="75">
        <f t="shared" si="80"/>
        <v>1219656.72037</v>
      </c>
      <c r="E295" s="75">
        <f t="shared" si="81"/>
        <v>4666.8050000000003</v>
      </c>
      <c r="F295" s="75">
        <f t="shared" si="82"/>
        <v>1223000.6254700001</v>
      </c>
      <c r="G295" s="75">
        <f t="shared" si="83"/>
        <v>99.891948502778291</v>
      </c>
      <c r="H295" s="74">
        <f>Дотации!B69</f>
        <v>191805.8</v>
      </c>
      <c r="I295" s="74">
        <f>Дотации!C69</f>
        <v>191805.8</v>
      </c>
      <c r="J295" s="74">
        <f>Дотации!D69</f>
        <v>191805.8</v>
      </c>
      <c r="K295" s="74">
        <f>Дотации!E69</f>
        <v>0</v>
      </c>
      <c r="L295" s="74">
        <f>Дотации!F69</f>
        <v>191805.8</v>
      </c>
      <c r="M295" s="74">
        <f>L295/I295*100</f>
        <v>100</v>
      </c>
      <c r="N295" s="75">
        <f>Субсидии!B290</f>
        <v>161742.19855</v>
      </c>
      <c r="O295" s="75">
        <f>Субсидии!C290</f>
        <v>185315.96381000002</v>
      </c>
      <c r="P295" s="75">
        <f>Субсидии!D290</f>
        <v>185315.96381000002</v>
      </c>
      <c r="Q295" s="75">
        <f>Субсидии!E290</f>
        <v>0</v>
      </c>
      <c r="R295" s="75">
        <f>Субсидии!F290</f>
        <v>185315.96381000002</v>
      </c>
      <c r="S295" s="75">
        <f t="shared" si="84"/>
        <v>100</v>
      </c>
      <c r="T295" s="75">
        <f>'Субвенции '!B287</f>
        <v>771997.99999999988</v>
      </c>
      <c r="U295" s="75">
        <f>'Субвенции '!C287</f>
        <v>780911.6399999999</v>
      </c>
      <c r="V295" s="75">
        <f>'Субвенции '!D287</f>
        <v>780911.6399999999</v>
      </c>
      <c r="W295" s="75">
        <f>'Субвенции '!E287</f>
        <v>0</v>
      </c>
      <c r="X295" s="75">
        <f>'Субвенции '!F287</f>
        <v>779741.88306000002</v>
      </c>
      <c r="Y295" s="75">
        <f t="shared" si="86"/>
        <v>99.850206235880947</v>
      </c>
      <c r="Z295" s="75">
        <f>Иные!B167</f>
        <v>27276.2765</v>
      </c>
      <c r="AA295" s="75">
        <f>Иные!C167</f>
        <v>66290.12156</v>
      </c>
      <c r="AB295" s="75">
        <f>Иные!D167</f>
        <v>61623.316559999992</v>
      </c>
      <c r="AC295" s="75">
        <f>Иные!E167</f>
        <v>4666.8050000000003</v>
      </c>
      <c r="AD295" s="75">
        <f>Иные!F167</f>
        <v>66136.978600000002</v>
      </c>
      <c r="AE295" s="75">
        <f>AD295/AA295*100</f>
        <v>99.768980722321672</v>
      </c>
      <c r="AF295" s="39"/>
      <c r="AG295" s="36"/>
    </row>
    <row r="296" spans="1:33" x14ac:dyDescent="0.25">
      <c r="A296" s="16" t="s">
        <v>429</v>
      </c>
      <c r="B296" s="184">
        <f t="shared" si="78"/>
        <v>116146.76768</v>
      </c>
      <c r="C296" s="184">
        <f t="shared" si="79"/>
        <v>146146.76767999999</v>
      </c>
      <c r="D296" s="184">
        <f t="shared" si="80"/>
        <v>146146.76767999999</v>
      </c>
      <c r="E296" s="184">
        <f t="shared" si="81"/>
        <v>0</v>
      </c>
      <c r="F296" s="184">
        <f t="shared" si="82"/>
        <v>146146.76767999999</v>
      </c>
      <c r="G296" s="184">
        <f t="shared" si="83"/>
        <v>100</v>
      </c>
      <c r="H296" s="75"/>
      <c r="I296" s="75"/>
      <c r="J296" s="75"/>
      <c r="K296" s="75"/>
      <c r="L296" s="75"/>
      <c r="M296" s="76"/>
      <c r="N296" s="224">
        <f>Субсидии!B291</f>
        <v>106146.76768</v>
      </c>
      <c r="O296" s="224">
        <f>Субсидии!C291</f>
        <v>106146.76768</v>
      </c>
      <c r="P296" s="224">
        <f>Субсидии!D291</f>
        <v>106146.76768</v>
      </c>
      <c r="Q296" s="224">
        <f>Субсидии!E291</f>
        <v>0</v>
      </c>
      <c r="R296" s="224">
        <f>Субсидии!F291</f>
        <v>106146.76768</v>
      </c>
      <c r="S296" s="75">
        <f t="shared" si="84"/>
        <v>100</v>
      </c>
      <c r="T296" s="75"/>
      <c r="U296" s="75"/>
      <c r="V296" s="75"/>
      <c r="W296" s="75"/>
      <c r="X296" s="75"/>
      <c r="Y296" s="75"/>
      <c r="Z296" s="75">
        <f>Иные!B168</f>
        <v>10000</v>
      </c>
      <c r="AA296" s="75">
        <f>Иные!C168</f>
        <v>40000</v>
      </c>
      <c r="AB296" s="75">
        <f>Иные!D168</f>
        <v>40000</v>
      </c>
      <c r="AC296" s="75">
        <f>Иные!E168</f>
        <v>0</v>
      </c>
      <c r="AD296" s="75">
        <f>Иные!F168</f>
        <v>40000</v>
      </c>
      <c r="AE296" s="75">
        <f>AD296/AA296*100</f>
        <v>100</v>
      </c>
      <c r="AF296" s="39"/>
      <c r="AG296" s="36"/>
    </row>
    <row r="297" spans="1:33" x14ac:dyDescent="0.25">
      <c r="A297" s="16" t="s">
        <v>430</v>
      </c>
      <c r="B297" s="184">
        <f t="shared" si="78"/>
        <v>6303.6</v>
      </c>
      <c r="C297" s="184">
        <f t="shared" si="79"/>
        <v>7805.5437900000006</v>
      </c>
      <c r="D297" s="184">
        <f t="shared" si="80"/>
        <v>7805.5437900000006</v>
      </c>
      <c r="E297" s="184">
        <f t="shared" si="81"/>
        <v>0</v>
      </c>
      <c r="F297" s="184">
        <f t="shared" si="82"/>
        <v>7805.5437900000006</v>
      </c>
      <c r="G297" s="184">
        <f t="shared" si="83"/>
        <v>100</v>
      </c>
      <c r="H297" s="75"/>
      <c r="I297" s="75"/>
      <c r="J297" s="75"/>
      <c r="K297" s="75"/>
      <c r="L297" s="75"/>
      <c r="M297" s="76"/>
      <c r="N297" s="224">
        <f>Субсидии!B292</f>
        <v>5892</v>
      </c>
      <c r="O297" s="224">
        <f>Субсидии!C292</f>
        <v>7391.2437900000004</v>
      </c>
      <c r="P297" s="224">
        <f>Субсидии!D292</f>
        <v>7391.2437900000004</v>
      </c>
      <c r="Q297" s="224">
        <f>Субсидии!E292</f>
        <v>0</v>
      </c>
      <c r="R297" s="224">
        <f>Субсидии!F292</f>
        <v>7391.2437900000004</v>
      </c>
      <c r="S297" s="75">
        <f t="shared" si="84"/>
        <v>100</v>
      </c>
      <c r="T297" s="75">
        <f>'Субвенции '!B288</f>
        <v>411.6</v>
      </c>
      <c r="U297" s="75">
        <f>'Субвенции '!C288</f>
        <v>414.3</v>
      </c>
      <c r="V297" s="75">
        <f>'Субвенции '!D288</f>
        <v>414.3</v>
      </c>
      <c r="W297" s="75">
        <f>'Субвенции '!E288</f>
        <v>0</v>
      </c>
      <c r="X297" s="75">
        <f>'Субвенции '!F288</f>
        <v>414.3</v>
      </c>
      <c r="Y297" s="75">
        <f t="shared" ref="Y297:Y316" si="88">X297/U297*100</f>
        <v>100</v>
      </c>
      <c r="Z297" s="75"/>
      <c r="AA297" s="75"/>
      <c r="AB297" s="75"/>
      <c r="AC297" s="75"/>
      <c r="AD297" s="75"/>
      <c r="AE297" s="75"/>
      <c r="AF297" s="39"/>
      <c r="AG297" s="36"/>
    </row>
    <row r="298" spans="1:33" x14ac:dyDescent="0.25">
      <c r="A298" s="16" t="s">
        <v>257</v>
      </c>
      <c r="B298" s="184">
        <f t="shared" si="78"/>
        <v>12054.6</v>
      </c>
      <c r="C298" s="184">
        <f t="shared" si="79"/>
        <v>13557.3</v>
      </c>
      <c r="D298" s="184">
        <f t="shared" si="80"/>
        <v>13557.3</v>
      </c>
      <c r="E298" s="184">
        <f t="shared" si="81"/>
        <v>0</v>
      </c>
      <c r="F298" s="184">
        <f t="shared" si="82"/>
        <v>11697.593150000001</v>
      </c>
      <c r="G298" s="184">
        <f t="shared" ref="G298:G316" si="89">F298/C298*100</f>
        <v>86.282616376417138</v>
      </c>
      <c r="H298" s="75"/>
      <c r="I298" s="75"/>
      <c r="J298" s="75"/>
      <c r="K298" s="75"/>
      <c r="L298" s="75"/>
      <c r="M298" s="76"/>
      <c r="N298" s="224">
        <f>Субсидии!B293</f>
        <v>11643</v>
      </c>
      <c r="O298" s="224">
        <f>Субсидии!C293</f>
        <v>13143</v>
      </c>
      <c r="P298" s="224">
        <f>Субсидии!D293</f>
        <v>13143</v>
      </c>
      <c r="Q298" s="224">
        <f>Субсидии!E293</f>
        <v>0</v>
      </c>
      <c r="R298" s="224">
        <f>Субсидии!F293</f>
        <v>11283.293150000001</v>
      </c>
      <c r="S298" s="75">
        <f t="shared" ref="S298:S316" si="90">R298/O298*100</f>
        <v>85.850210378148077</v>
      </c>
      <c r="T298" s="75">
        <f>'Субвенции '!B289</f>
        <v>411.6</v>
      </c>
      <c r="U298" s="75">
        <f>'Субвенции '!C289</f>
        <v>414.3</v>
      </c>
      <c r="V298" s="75">
        <f>'Субвенции '!D289</f>
        <v>414.3</v>
      </c>
      <c r="W298" s="75">
        <f>'Субвенции '!E289</f>
        <v>0</v>
      </c>
      <c r="X298" s="75">
        <f>'Субвенции '!F289</f>
        <v>414.3</v>
      </c>
      <c r="Y298" s="75">
        <f t="shared" si="88"/>
        <v>100</v>
      </c>
      <c r="Z298" s="75"/>
      <c r="AA298" s="75">
        <f>Иные!C169</f>
        <v>0</v>
      </c>
      <c r="AB298" s="75"/>
      <c r="AC298" s="75">
        <f>Иные!E169</f>
        <v>0</v>
      </c>
      <c r="AD298" s="75">
        <f>Иные!F169</f>
        <v>0</v>
      </c>
      <c r="AE298" s="75"/>
      <c r="AF298" s="39"/>
      <c r="AG298" s="36"/>
    </row>
    <row r="299" spans="1:33" x14ac:dyDescent="0.25">
      <c r="A299" s="16" t="s">
        <v>258</v>
      </c>
      <c r="B299" s="184">
        <f t="shared" si="78"/>
        <v>3386.6</v>
      </c>
      <c r="C299" s="184">
        <f t="shared" si="79"/>
        <v>3387.7</v>
      </c>
      <c r="D299" s="184">
        <f t="shared" si="80"/>
        <v>3387.7</v>
      </c>
      <c r="E299" s="184">
        <f t="shared" si="81"/>
        <v>0</v>
      </c>
      <c r="F299" s="184">
        <f t="shared" si="82"/>
        <v>3387.7</v>
      </c>
      <c r="G299" s="184">
        <f t="shared" si="89"/>
        <v>100</v>
      </c>
      <c r="H299" s="75"/>
      <c r="I299" s="75"/>
      <c r="J299" s="75"/>
      <c r="K299" s="75"/>
      <c r="L299" s="75"/>
      <c r="M299" s="76"/>
      <c r="N299" s="224">
        <f>Субсидии!B294</f>
        <v>3222</v>
      </c>
      <c r="O299" s="224">
        <f>Субсидии!C294</f>
        <v>3222</v>
      </c>
      <c r="P299" s="224">
        <f>Субсидии!D294</f>
        <v>3222</v>
      </c>
      <c r="Q299" s="224">
        <f>Субсидии!E294</f>
        <v>0</v>
      </c>
      <c r="R299" s="224">
        <f>Субсидии!F294</f>
        <v>3222</v>
      </c>
      <c r="S299" s="75">
        <f t="shared" si="90"/>
        <v>100</v>
      </c>
      <c r="T299" s="75">
        <f>'Субвенции '!B290</f>
        <v>164.6</v>
      </c>
      <c r="U299" s="75">
        <f>'Субвенции '!C290</f>
        <v>165.7</v>
      </c>
      <c r="V299" s="75">
        <f>'Субвенции '!D290</f>
        <v>165.7</v>
      </c>
      <c r="W299" s="75">
        <f>'Субвенции '!E290</f>
        <v>0</v>
      </c>
      <c r="X299" s="75">
        <f>'Субвенции '!F290</f>
        <v>165.7</v>
      </c>
      <c r="Y299" s="75">
        <f t="shared" si="88"/>
        <v>100</v>
      </c>
      <c r="Z299" s="75"/>
      <c r="AA299" s="75"/>
      <c r="AB299" s="75"/>
      <c r="AC299" s="75"/>
      <c r="AD299" s="75"/>
      <c r="AE299" s="75"/>
      <c r="AF299" s="39"/>
      <c r="AG299" s="36"/>
    </row>
    <row r="300" spans="1:33" x14ac:dyDescent="0.25">
      <c r="A300" s="16" t="s">
        <v>497</v>
      </c>
      <c r="B300" s="184">
        <f t="shared" si="78"/>
        <v>4689.6000000000004</v>
      </c>
      <c r="C300" s="184">
        <f t="shared" si="79"/>
        <v>4692.3</v>
      </c>
      <c r="D300" s="184">
        <f t="shared" si="80"/>
        <v>4692.3</v>
      </c>
      <c r="E300" s="184">
        <f t="shared" si="81"/>
        <v>0</v>
      </c>
      <c r="F300" s="184">
        <f t="shared" si="82"/>
        <v>4692.3</v>
      </c>
      <c r="G300" s="184">
        <f t="shared" si="89"/>
        <v>100</v>
      </c>
      <c r="H300" s="75"/>
      <c r="I300" s="75"/>
      <c r="J300" s="75"/>
      <c r="K300" s="75"/>
      <c r="L300" s="75"/>
      <c r="M300" s="76"/>
      <c r="N300" s="224">
        <f>Субсидии!B295</f>
        <v>4278</v>
      </c>
      <c r="O300" s="224">
        <f>Субсидии!C295</f>
        <v>4278</v>
      </c>
      <c r="P300" s="224">
        <f>Субсидии!D295</f>
        <v>4278</v>
      </c>
      <c r="Q300" s="224">
        <f>Субсидии!E295</f>
        <v>0</v>
      </c>
      <c r="R300" s="224">
        <f>Субсидии!F295</f>
        <v>4278</v>
      </c>
      <c r="S300" s="75">
        <f t="shared" si="90"/>
        <v>100</v>
      </c>
      <c r="T300" s="75">
        <f>'Субвенции '!B291</f>
        <v>411.6</v>
      </c>
      <c r="U300" s="75">
        <f>'Субвенции '!C291</f>
        <v>414.3</v>
      </c>
      <c r="V300" s="75">
        <f>'Субвенции '!D291</f>
        <v>414.3</v>
      </c>
      <c r="W300" s="75">
        <f>'Субвенции '!E291</f>
        <v>0</v>
      </c>
      <c r="X300" s="75">
        <f>'Субвенции '!F291</f>
        <v>414.3</v>
      </c>
      <c r="Y300" s="75">
        <f t="shared" si="88"/>
        <v>100</v>
      </c>
      <c r="Z300" s="75"/>
      <c r="AA300" s="75"/>
      <c r="AB300" s="75"/>
      <c r="AC300" s="75"/>
      <c r="AD300" s="75"/>
      <c r="AE300" s="75"/>
      <c r="AF300" s="39"/>
      <c r="AG300" s="36"/>
    </row>
    <row r="301" spans="1:33" x14ac:dyDescent="0.25">
      <c r="A301" s="16" t="s">
        <v>433</v>
      </c>
      <c r="B301" s="184">
        <f t="shared" si="78"/>
        <v>2987.6</v>
      </c>
      <c r="C301" s="184">
        <f t="shared" si="79"/>
        <v>2988.7</v>
      </c>
      <c r="D301" s="184">
        <f t="shared" si="80"/>
        <v>2988.7</v>
      </c>
      <c r="E301" s="184">
        <f t="shared" si="81"/>
        <v>0</v>
      </c>
      <c r="F301" s="184">
        <f t="shared" si="82"/>
        <v>2988.7</v>
      </c>
      <c r="G301" s="184">
        <f t="shared" si="89"/>
        <v>100</v>
      </c>
      <c r="H301" s="75"/>
      <c r="I301" s="75"/>
      <c r="J301" s="75"/>
      <c r="K301" s="75"/>
      <c r="L301" s="75"/>
      <c r="M301" s="76"/>
      <c r="N301" s="224">
        <f>Субсидии!B296</f>
        <v>2823</v>
      </c>
      <c r="O301" s="224">
        <f>Субсидии!C296</f>
        <v>2823</v>
      </c>
      <c r="P301" s="224">
        <f>Субсидии!D296</f>
        <v>2823</v>
      </c>
      <c r="Q301" s="224">
        <f>Субсидии!E296</f>
        <v>0</v>
      </c>
      <c r="R301" s="224">
        <f>Субсидии!F296</f>
        <v>2823</v>
      </c>
      <c r="S301" s="75">
        <f t="shared" si="90"/>
        <v>100</v>
      </c>
      <c r="T301" s="75">
        <f>'Субвенции '!B292</f>
        <v>164.6</v>
      </c>
      <c r="U301" s="75">
        <f>'Субвенции '!C292</f>
        <v>165.7</v>
      </c>
      <c r="V301" s="75">
        <f>'Субвенции '!D292</f>
        <v>165.7</v>
      </c>
      <c r="W301" s="75">
        <f>'Субвенции '!E292</f>
        <v>0</v>
      </c>
      <c r="X301" s="75">
        <f>'Субвенции '!F292</f>
        <v>165.7</v>
      </c>
      <c r="Y301" s="75">
        <f t="shared" si="88"/>
        <v>100</v>
      </c>
      <c r="Z301" s="75"/>
      <c r="AA301" s="75"/>
      <c r="AB301" s="75"/>
      <c r="AC301" s="75"/>
      <c r="AD301" s="75"/>
      <c r="AE301" s="75"/>
      <c r="AF301" s="39"/>
      <c r="AG301" s="36"/>
    </row>
    <row r="302" spans="1:33" x14ac:dyDescent="0.25">
      <c r="A302" s="16" t="s">
        <v>432</v>
      </c>
      <c r="B302" s="184">
        <f t="shared" si="78"/>
        <v>6504.6</v>
      </c>
      <c r="C302" s="184">
        <f t="shared" si="79"/>
        <v>6507.3</v>
      </c>
      <c r="D302" s="184">
        <f t="shared" si="80"/>
        <v>6507.3</v>
      </c>
      <c r="E302" s="184">
        <f t="shared" si="81"/>
        <v>0</v>
      </c>
      <c r="F302" s="184">
        <f t="shared" si="82"/>
        <v>6507.3</v>
      </c>
      <c r="G302" s="184">
        <f t="shared" si="89"/>
        <v>100</v>
      </c>
      <c r="H302" s="75"/>
      <c r="I302" s="75"/>
      <c r="J302" s="75"/>
      <c r="K302" s="75"/>
      <c r="L302" s="75"/>
      <c r="M302" s="76"/>
      <c r="N302" s="224">
        <f>Субсидии!B297</f>
        <v>6093</v>
      </c>
      <c r="O302" s="224">
        <f>Субсидии!C297</f>
        <v>6093</v>
      </c>
      <c r="P302" s="224">
        <f>Субсидии!D297</f>
        <v>6093</v>
      </c>
      <c r="Q302" s="224">
        <f>Субсидии!E297</f>
        <v>0</v>
      </c>
      <c r="R302" s="224">
        <f>Субсидии!F297</f>
        <v>6093</v>
      </c>
      <c r="S302" s="75">
        <f t="shared" si="90"/>
        <v>100</v>
      </c>
      <c r="T302" s="75">
        <f>'Субвенции '!B293</f>
        <v>411.6</v>
      </c>
      <c r="U302" s="75">
        <f>'Субвенции '!C293</f>
        <v>414.3</v>
      </c>
      <c r="V302" s="75">
        <f>'Субвенции '!D293</f>
        <v>414.3</v>
      </c>
      <c r="W302" s="75">
        <f>'Субвенции '!E293</f>
        <v>0</v>
      </c>
      <c r="X302" s="75">
        <f>'Субвенции '!F293</f>
        <v>414.3</v>
      </c>
      <c r="Y302" s="75">
        <f t="shared" si="88"/>
        <v>100</v>
      </c>
      <c r="Z302" s="75"/>
      <c r="AA302" s="75"/>
      <c r="AB302" s="75"/>
      <c r="AC302" s="75"/>
      <c r="AD302" s="75"/>
      <c r="AE302" s="75"/>
      <c r="AF302" s="39"/>
      <c r="AG302" s="36"/>
    </row>
    <row r="303" spans="1:33" x14ac:dyDescent="0.25">
      <c r="A303" s="16" t="s">
        <v>434</v>
      </c>
      <c r="B303" s="184">
        <f t="shared" si="78"/>
        <v>5007.6000000000004</v>
      </c>
      <c r="C303" s="184">
        <f t="shared" si="79"/>
        <v>5010.3</v>
      </c>
      <c r="D303" s="184">
        <f t="shared" si="80"/>
        <v>5010.3</v>
      </c>
      <c r="E303" s="184">
        <f t="shared" si="81"/>
        <v>0</v>
      </c>
      <c r="F303" s="184">
        <f t="shared" si="82"/>
        <v>5010.3</v>
      </c>
      <c r="G303" s="184">
        <f t="shared" si="89"/>
        <v>100</v>
      </c>
      <c r="H303" s="75"/>
      <c r="I303" s="75"/>
      <c r="J303" s="75"/>
      <c r="K303" s="75"/>
      <c r="L303" s="75"/>
      <c r="M303" s="76"/>
      <c r="N303" s="224">
        <f>Субсидии!B298</f>
        <v>4596</v>
      </c>
      <c r="O303" s="224">
        <f>Субсидии!C298</f>
        <v>4596</v>
      </c>
      <c r="P303" s="224">
        <f>Субсидии!D298</f>
        <v>4596</v>
      </c>
      <c r="Q303" s="224">
        <f>Субсидии!E298</f>
        <v>0</v>
      </c>
      <c r="R303" s="224">
        <f>Субсидии!F298</f>
        <v>4596</v>
      </c>
      <c r="S303" s="75">
        <f t="shared" si="90"/>
        <v>100</v>
      </c>
      <c r="T303" s="75">
        <f>'Субвенции '!B294</f>
        <v>411.6</v>
      </c>
      <c r="U303" s="75">
        <f>'Субвенции '!C294</f>
        <v>414.3</v>
      </c>
      <c r="V303" s="75">
        <f>'Субвенции '!D294</f>
        <v>414.3</v>
      </c>
      <c r="W303" s="75">
        <f>'Субвенции '!E294</f>
        <v>0</v>
      </c>
      <c r="X303" s="75">
        <f>'Субвенции '!F294</f>
        <v>414.3</v>
      </c>
      <c r="Y303" s="75">
        <f t="shared" si="88"/>
        <v>100</v>
      </c>
      <c r="Z303" s="75"/>
      <c r="AA303" s="75"/>
      <c r="AB303" s="75"/>
      <c r="AC303" s="75"/>
      <c r="AD303" s="75"/>
      <c r="AE303" s="75"/>
      <c r="AF303" s="39"/>
      <c r="AG303" s="36"/>
    </row>
    <row r="304" spans="1:33" x14ac:dyDescent="0.25">
      <c r="A304" s="16" t="s">
        <v>259</v>
      </c>
      <c r="B304" s="184">
        <f t="shared" si="78"/>
        <v>4227.6000000000004</v>
      </c>
      <c r="C304" s="184">
        <f t="shared" si="79"/>
        <v>5166.9960000000001</v>
      </c>
      <c r="D304" s="184">
        <f t="shared" si="80"/>
        <v>5166.9960000000001</v>
      </c>
      <c r="E304" s="184">
        <f t="shared" si="81"/>
        <v>0</v>
      </c>
      <c r="F304" s="184">
        <f t="shared" si="82"/>
        <v>5166.9960000000001</v>
      </c>
      <c r="G304" s="184">
        <f t="shared" si="89"/>
        <v>100</v>
      </c>
      <c r="H304" s="75"/>
      <c r="I304" s="75"/>
      <c r="J304" s="75"/>
      <c r="K304" s="75"/>
      <c r="L304" s="75"/>
      <c r="M304" s="76"/>
      <c r="N304" s="224">
        <f>Субсидии!B299</f>
        <v>3816</v>
      </c>
      <c r="O304" s="224">
        <f>Субсидии!C299</f>
        <v>4752.6959999999999</v>
      </c>
      <c r="P304" s="224">
        <f>Субсидии!D299</f>
        <v>4752.6959999999999</v>
      </c>
      <c r="Q304" s="224">
        <f>Субсидии!E299</f>
        <v>0</v>
      </c>
      <c r="R304" s="224">
        <f>Субсидии!F299</f>
        <v>4752.6959999999999</v>
      </c>
      <c r="S304" s="75">
        <f t="shared" si="90"/>
        <v>100</v>
      </c>
      <c r="T304" s="75">
        <f>'Субвенции '!B295</f>
        <v>411.6</v>
      </c>
      <c r="U304" s="75">
        <f>'Субвенции '!C295</f>
        <v>414.3</v>
      </c>
      <c r="V304" s="75">
        <f>'Субвенции '!D295</f>
        <v>414.3</v>
      </c>
      <c r="W304" s="75">
        <f>'Субвенции '!E295</f>
        <v>0</v>
      </c>
      <c r="X304" s="75">
        <f>'Субвенции '!F295</f>
        <v>414.3</v>
      </c>
      <c r="Y304" s="75">
        <f t="shared" si="88"/>
        <v>100</v>
      </c>
      <c r="Z304" s="75"/>
      <c r="AA304" s="75"/>
      <c r="AB304" s="75"/>
      <c r="AC304" s="75"/>
      <c r="AD304" s="75"/>
      <c r="AE304" s="75"/>
      <c r="AF304" s="39"/>
      <c r="AG304" s="36"/>
    </row>
    <row r="305" spans="1:33" s="5" customFormat="1" ht="31.5" x14ac:dyDescent="0.25">
      <c r="A305" s="7" t="s">
        <v>270</v>
      </c>
      <c r="B305" s="72">
        <f t="shared" si="78"/>
        <v>1194304.9027499997</v>
      </c>
      <c r="C305" s="72">
        <f t="shared" si="79"/>
        <v>1239543.5295299999</v>
      </c>
      <c r="D305" s="72">
        <f t="shared" si="80"/>
        <v>1237666.9155299999</v>
      </c>
      <c r="E305" s="72">
        <f t="shared" si="81"/>
        <v>1876.614</v>
      </c>
      <c r="F305" s="72">
        <f t="shared" si="82"/>
        <v>1237763.9203999999</v>
      </c>
      <c r="G305" s="72">
        <f t="shared" si="89"/>
        <v>99.856430283600062</v>
      </c>
      <c r="H305" s="72">
        <f>SUM(H306:H314)</f>
        <v>175167.7</v>
      </c>
      <c r="I305" s="72">
        <f>SUM(I306:I314)</f>
        <v>175167.7</v>
      </c>
      <c r="J305" s="72">
        <f>SUM(J306:J314)</f>
        <v>175167.7</v>
      </c>
      <c r="K305" s="72">
        <f>SUM(K306:K314)</f>
        <v>0</v>
      </c>
      <c r="L305" s="72">
        <f>SUM(L306:L314)</f>
        <v>175167.7</v>
      </c>
      <c r="M305" s="73">
        <f>L305/I305*100</f>
        <v>100</v>
      </c>
      <c r="N305" s="72">
        <f>SUM(N306:N314)</f>
        <v>725324.12424999988</v>
      </c>
      <c r="O305" s="72">
        <f>SUM(O306:O314)</f>
        <v>730216.71790999989</v>
      </c>
      <c r="P305" s="72">
        <f>SUM(P306:P314)</f>
        <v>730216.71790999989</v>
      </c>
      <c r="Q305" s="72">
        <f>SUM(Q306:Q314)</f>
        <v>0</v>
      </c>
      <c r="R305" s="72">
        <f>SUM(R306:R314)</f>
        <v>730141.43913999991</v>
      </c>
      <c r="S305" s="72">
        <f t="shared" si="90"/>
        <v>99.989690900228169</v>
      </c>
      <c r="T305" s="72">
        <f>SUM(T306:T314)</f>
        <v>276381.49999999977</v>
      </c>
      <c r="U305" s="72">
        <f>SUM(U306:U314)</f>
        <v>289371.61875999998</v>
      </c>
      <c r="V305" s="72">
        <f>SUM(V306:V314)</f>
        <v>289371.61875999998</v>
      </c>
      <c r="W305" s="72">
        <f>SUM(W306:W314)</f>
        <v>0</v>
      </c>
      <c r="X305" s="72">
        <f>SUM(X306:X314)</f>
        <v>287790.62777999998</v>
      </c>
      <c r="Y305" s="72">
        <f t="shared" si="88"/>
        <v>99.453646841119109</v>
      </c>
      <c r="Z305" s="72">
        <f>SUM(Z306:Z314)</f>
        <v>17431.5785</v>
      </c>
      <c r="AA305" s="72">
        <f>SUM(AA306:AA314)</f>
        <v>44787.492860000006</v>
      </c>
      <c r="AB305" s="72">
        <f>SUM(AB306:AB314)</f>
        <v>42910.878860000004</v>
      </c>
      <c r="AC305" s="72">
        <f>SUM(AC306:AC314)</f>
        <v>1876.614</v>
      </c>
      <c r="AD305" s="72">
        <f>SUM(AD306:AD314)</f>
        <v>44664.153480000008</v>
      </c>
      <c r="AE305" s="72">
        <f>AD305/AA305*100</f>
        <v>99.724612001869488</v>
      </c>
      <c r="AF305" s="39"/>
      <c r="AG305" s="38"/>
    </row>
    <row r="306" spans="1:33" ht="31.5" x14ac:dyDescent="0.25">
      <c r="A306" s="128" t="s">
        <v>201</v>
      </c>
      <c r="B306" s="75">
        <f t="shared" si="78"/>
        <v>893450.97274999984</v>
      </c>
      <c r="C306" s="75">
        <f t="shared" si="79"/>
        <v>935550.37734000001</v>
      </c>
      <c r="D306" s="75">
        <f t="shared" si="80"/>
        <v>933673.76334000006</v>
      </c>
      <c r="E306" s="75">
        <f t="shared" si="81"/>
        <v>1876.614</v>
      </c>
      <c r="F306" s="75">
        <f t="shared" si="82"/>
        <v>933846.04691000003</v>
      </c>
      <c r="G306" s="75">
        <f t="shared" si="89"/>
        <v>99.817825905340783</v>
      </c>
      <c r="H306" s="74">
        <f>Дотации!B71</f>
        <v>175167.7</v>
      </c>
      <c r="I306" s="74">
        <f>Дотации!C71</f>
        <v>175167.7</v>
      </c>
      <c r="J306" s="74">
        <f>Дотации!D71</f>
        <v>175167.7</v>
      </c>
      <c r="K306" s="74">
        <f>Дотации!E71</f>
        <v>0</v>
      </c>
      <c r="L306" s="74">
        <f>Дотации!F71</f>
        <v>175167.7</v>
      </c>
      <c r="M306" s="74">
        <f>L306/I306*100</f>
        <v>100</v>
      </c>
      <c r="N306" s="75">
        <f>Субсидии!B301</f>
        <v>431527.99424999999</v>
      </c>
      <c r="O306" s="75">
        <f>Субсидии!C301</f>
        <v>433294.96572000004</v>
      </c>
      <c r="P306" s="75">
        <f>Субсидии!D301</f>
        <v>433294.96572000004</v>
      </c>
      <c r="Q306" s="75">
        <f>Субсидии!E301</f>
        <v>0</v>
      </c>
      <c r="R306" s="75">
        <f>Субсидии!F301</f>
        <v>433294.96565000003</v>
      </c>
      <c r="S306" s="75">
        <f t="shared" si="90"/>
        <v>99.999999983844717</v>
      </c>
      <c r="T306" s="75">
        <f>'Субвенции '!B297</f>
        <v>274323.69999999995</v>
      </c>
      <c r="U306" s="75">
        <f>'Субвенции '!C297</f>
        <v>287300.21875999996</v>
      </c>
      <c r="V306" s="75">
        <f>'Субвенции '!D297</f>
        <v>287300.21875999996</v>
      </c>
      <c r="W306" s="75">
        <f>'Субвенции '!E297</f>
        <v>0</v>
      </c>
      <c r="X306" s="75">
        <f>'Субвенции '!F297</f>
        <v>285719.22777999996</v>
      </c>
      <c r="Y306" s="75">
        <f t="shared" si="88"/>
        <v>99.449707700598481</v>
      </c>
      <c r="Z306" s="75">
        <f>Иные!B173</f>
        <v>12431.5785</v>
      </c>
      <c r="AA306" s="75">
        <f>Иные!C173</f>
        <v>39787.492860000006</v>
      </c>
      <c r="AB306" s="75">
        <f>Иные!D173</f>
        <v>37910.878860000004</v>
      </c>
      <c r="AC306" s="75">
        <f>Иные!E173</f>
        <v>1876.614</v>
      </c>
      <c r="AD306" s="75">
        <f>Иные!F173</f>
        <v>39664.153480000008</v>
      </c>
      <c r="AE306" s="75">
        <f>AD306/AA306*100</f>
        <v>99.690004644338885</v>
      </c>
      <c r="AF306" s="39"/>
      <c r="AG306" s="36"/>
    </row>
    <row r="307" spans="1:33" ht="16.5" customHeight="1" x14ac:dyDescent="0.25">
      <c r="A307" s="16" t="s">
        <v>435</v>
      </c>
      <c r="B307" s="184">
        <f t="shared" si="78"/>
        <v>5232.5200000000004</v>
      </c>
      <c r="C307" s="184">
        <f t="shared" si="79"/>
        <v>6001.5947200000001</v>
      </c>
      <c r="D307" s="184">
        <f t="shared" si="80"/>
        <v>6001.5947200000001</v>
      </c>
      <c r="E307" s="184">
        <f t="shared" si="81"/>
        <v>0</v>
      </c>
      <c r="F307" s="184">
        <f t="shared" si="82"/>
        <v>6001.5947200000001</v>
      </c>
      <c r="G307" s="184">
        <f t="shared" si="89"/>
        <v>100</v>
      </c>
      <c r="H307" s="75"/>
      <c r="I307" s="75"/>
      <c r="J307" s="75"/>
      <c r="K307" s="75"/>
      <c r="L307" s="75"/>
      <c r="M307" s="76"/>
      <c r="N307" s="224">
        <f>Субсидии!B303</f>
        <v>5067.92</v>
      </c>
      <c r="O307" s="224">
        <f>Субсидии!C303</f>
        <v>5835.8947200000002</v>
      </c>
      <c r="P307" s="224">
        <f>Субсидии!D303</f>
        <v>5835.8947200000002</v>
      </c>
      <c r="Q307" s="224">
        <f>Субсидии!E303</f>
        <v>0</v>
      </c>
      <c r="R307" s="224">
        <f>Субсидии!F303</f>
        <v>5835.8947200000002</v>
      </c>
      <c r="S307" s="75">
        <f t="shared" si="90"/>
        <v>100</v>
      </c>
      <c r="T307" s="75">
        <f>'Субвенции '!B298</f>
        <v>164.6</v>
      </c>
      <c r="U307" s="75">
        <f>'Субвенции '!C298</f>
        <v>165.7</v>
      </c>
      <c r="V307" s="75">
        <f>'Субвенции '!D298</f>
        <v>165.7</v>
      </c>
      <c r="W307" s="75">
        <f>'Субвенции '!E298</f>
        <v>0</v>
      </c>
      <c r="X307" s="75">
        <f>'Субвенции '!F298</f>
        <v>165.7</v>
      </c>
      <c r="Y307" s="75">
        <f t="shared" si="88"/>
        <v>100</v>
      </c>
      <c r="Z307" s="75"/>
      <c r="AA307" s="75"/>
      <c r="AB307" s="75"/>
      <c r="AC307" s="75"/>
      <c r="AD307" s="75"/>
      <c r="AE307" s="75"/>
      <c r="AF307" s="39"/>
      <c r="AG307" s="36"/>
    </row>
    <row r="308" spans="1:33" x14ac:dyDescent="0.25">
      <c r="A308" s="16" t="s">
        <v>436</v>
      </c>
      <c r="B308" s="184">
        <f t="shared" si="78"/>
        <v>5211.01</v>
      </c>
      <c r="C308" s="184">
        <f t="shared" si="79"/>
        <v>5212.1099999999997</v>
      </c>
      <c r="D308" s="184">
        <f t="shared" si="80"/>
        <v>5212.1099999999997</v>
      </c>
      <c r="E308" s="184">
        <f t="shared" si="81"/>
        <v>0</v>
      </c>
      <c r="F308" s="184">
        <f t="shared" si="82"/>
        <v>5212.1099999999997</v>
      </c>
      <c r="G308" s="184">
        <f t="shared" si="89"/>
        <v>100</v>
      </c>
      <c r="H308" s="75"/>
      <c r="I308" s="75"/>
      <c r="J308" s="75"/>
      <c r="K308" s="75"/>
      <c r="L308" s="75"/>
      <c r="M308" s="76"/>
      <c r="N308" s="224">
        <f>Субсидии!B304</f>
        <v>5046.41</v>
      </c>
      <c r="O308" s="224">
        <f>Субсидии!C304</f>
        <v>5046.41</v>
      </c>
      <c r="P308" s="224">
        <f>Субсидии!D304</f>
        <v>5046.41</v>
      </c>
      <c r="Q308" s="224">
        <f>Субсидии!E304</f>
        <v>0</v>
      </c>
      <c r="R308" s="224">
        <f>Субсидии!F304</f>
        <v>5046.41</v>
      </c>
      <c r="S308" s="75">
        <f t="shared" si="90"/>
        <v>100</v>
      </c>
      <c r="T308" s="75">
        <f>'Субвенции '!B299</f>
        <v>164.6</v>
      </c>
      <c r="U308" s="75">
        <f>'Субвенции '!C299</f>
        <v>165.7</v>
      </c>
      <c r="V308" s="75">
        <f>'Субвенции '!D299</f>
        <v>165.7</v>
      </c>
      <c r="W308" s="75">
        <f>'Субвенции '!E299</f>
        <v>0</v>
      </c>
      <c r="X308" s="75">
        <f>'Субвенции '!F299</f>
        <v>165.7</v>
      </c>
      <c r="Y308" s="75">
        <f t="shared" si="88"/>
        <v>100</v>
      </c>
      <c r="Z308" s="75">
        <f>Иные!B175</f>
        <v>0</v>
      </c>
      <c r="AA308" s="75">
        <f>Иные!C175</f>
        <v>0</v>
      </c>
      <c r="AB308" s="75">
        <f>Иные!D175</f>
        <v>0</v>
      </c>
      <c r="AC308" s="75">
        <f>Иные!E175</f>
        <v>0</v>
      </c>
      <c r="AD308" s="75">
        <f>Иные!F175</f>
        <v>0</v>
      </c>
      <c r="AE308" s="75"/>
      <c r="AF308" s="39"/>
      <c r="AG308" s="36"/>
    </row>
    <row r="309" spans="1:33" x14ac:dyDescent="0.25">
      <c r="A309" s="16" t="s">
        <v>437</v>
      </c>
      <c r="B309" s="184">
        <f t="shared" si="78"/>
        <v>5429.64</v>
      </c>
      <c r="C309" s="184">
        <f t="shared" si="79"/>
        <v>5430.74</v>
      </c>
      <c r="D309" s="184">
        <f t="shared" si="80"/>
        <v>5430.74</v>
      </c>
      <c r="E309" s="184">
        <f t="shared" si="81"/>
        <v>0</v>
      </c>
      <c r="F309" s="184">
        <f t="shared" si="82"/>
        <v>5430.74</v>
      </c>
      <c r="G309" s="184">
        <f t="shared" si="89"/>
        <v>100</v>
      </c>
      <c r="H309" s="75"/>
      <c r="I309" s="75"/>
      <c r="J309" s="75"/>
      <c r="K309" s="75"/>
      <c r="L309" s="75"/>
      <c r="M309" s="76"/>
      <c r="N309" s="224">
        <f>Субсидии!B305</f>
        <v>5265.04</v>
      </c>
      <c r="O309" s="224">
        <f>Субсидии!C305</f>
        <v>5265.04</v>
      </c>
      <c r="P309" s="224">
        <f>Субсидии!D305</f>
        <v>5265.04</v>
      </c>
      <c r="Q309" s="224">
        <f>Субсидии!E305</f>
        <v>0</v>
      </c>
      <c r="R309" s="224">
        <f>Субсидии!F305</f>
        <v>5265.04</v>
      </c>
      <c r="S309" s="75">
        <f t="shared" si="90"/>
        <v>100</v>
      </c>
      <c r="T309" s="75">
        <f>'Субвенции '!B300</f>
        <v>164.6</v>
      </c>
      <c r="U309" s="75">
        <f>'Субвенции '!C300</f>
        <v>165.7</v>
      </c>
      <c r="V309" s="75">
        <f>'Субвенции '!D300</f>
        <v>165.7</v>
      </c>
      <c r="W309" s="75">
        <f>'Субвенции '!E300</f>
        <v>0</v>
      </c>
      <c r="X309" s="75">
        <f>'Субвенции '!F300</f>
        <v>165.7</v>
      </c>
      <c r="Y309" s="75">
        <f t="shared" si="88"/>
        <v>100</v>
      </c>
      <c r="Z309" s="75"/>
      <c r="AA309" s="75">
        <f>Иные!C176</f>
        <v>0</v>
      </c>
      <c r="AB309" s="75">
        <f>Иные!D176</f>
        <v>0</v>
      </c>
      <c r="AC309" s="75">
        <f>Иные!E176</f>
        <v>0</v>
      </c>
      <c r="AD309" s="75">
        <f>Иные!F176</f>
        <v>0</v>
      </c>
      <c r="AE309" s="75"/>
      <c r="AF309" s="39"/>
      <c r="AG309" s="36"/>
    </row>
    <row r="310" spans="1:33" x14ac:dyDescent="0.25">
      <c r="A310" s="16" t="s">
        <v>239</v>
      </c>
      <c r="B310" s="184">
        <f t="shared" si="78"/>
        <v>6167.67</v>
      </c>
      <c r="C310" s="184">
        <f t="shared" si="79"/>
        <v>6958.5174699999998</v>
      </c>
      <c r="D310" s="184">
        <f t="shared" si="80"/>
        <v>6958.5174699999998</v>
      </c>
      <c r="E310" s="184">
        <f t="shared" si="81"/>
        <v>0</v>
      </c>
      <c r="F310" s="184">
        <f t="shared" si="82"/>
        <v>6958.5174699999998</v>
      </c>
      <c r="G310" s="184">
        <f t="shared" si="89"/>
        <v>100</v>
      </c>
      <c r="H310" s="75"/>
      <c r="I310" s="75"/>
      <c r="J310" s="75"/>
      <c r="K310" s="75"/>
      <c r="L310" s="75"/>
      <c r="M310" s="76"/>
      <c r="N310" s="224">
        <f>Субсидии!B306</f>
        <v>5756.07</v>
      </c>
      <c r="O310" s="224">
        <f>Субсидии!C306</f>
        <v>6544.2174699999996</v>
      </c>
      <c r="P310" s="224">
        <f>Субсидии!D306</f>
        <v>6544.2174699999996</v>
      </c>
      <c r="Q310" s="224">
        <f>Субсидии!E306</f>
        <v>0</v>
      </c>
      <c r="R310" s="224">
        <f>Субсидии!F306</f>
        <v>6544.2174699999996</v>
      </c>
      <c r="S310" s="75">
        <f t="shared" si="90"/>
        <v>100</v>
      </c>
      <c r="T310" s="75">
        <f>'Субвенции '!B301</f>
        <v>411.6</v>
      </c>
      <c r="U310" s="75">
        <f>'Субвенции '!C301</f>
        <v>414.3</v>
      </c>
      <c r="V310" s="75">
        <f>'Субвенции '!D301</f>
        <v>414.3</v>
      </c>
      <c r="W310" s="75">
        <f>'Субвенции '!E301</f>
        <v>0</v>
      </c>
      <c r="X310" s="75">
        <f>'Субвенции '!F301</f>
        <v>414.3</v>
      </c>
      <c r="Y310" s="75">
        <f t="shared" si="88"/>
        <v>100</v>
      </c>
      <c r="Z310" s="75"/>
      <c r="AA310" s="75">
        <f>Иные!C177</f>
        <v>0</v>
      </c>
      <c r="AB310" s="75">
        <f>Иные!D177</f>
        <v>0</v>
      </c>
      <c r="AC310" s="75">
        <f>Иные!E177</f>
        <v>0</v>
      </c>
      <c r="AD310" s="75">
        <f>Иные!F177</f>
        <v>0</v>
      </c>
      <c r="AE310" s="75"/>
      <c r="AF310" s="39"/>
      <c r="AG310" s="36"/>
    </row>
    <row r="311" spans="1:33" x14ac:dyDescent="0.25">
      <c r="A311" s="16" t="s">
        <v>223</v>
      </c>
      <c r="B311" s="184">
        <f t="shared" si="78"/>
        <v>7192.72</v>
      </c>
      <c r="C311" s="184">
        <f t="shared" si="79"/>
        <v>7195.42</v>
      </c>
      <c r="D311" s="184">
        <f t="shared" si="80"/>
        <v>7195.42</v>
      </c>
      <c r="E311" s="184">
        <f t="shared" si="81"/>
        <v>0</v>
      </c>
      <c r="F311" s="184">
        <f t="shared" si="82"/>
        <v>7195.42</v>
      </c>
      <c r="G311" s="184">
        <f t="shared" si="89"/>
        <v>100</v>
      </c>
      <c r="H311" s="75"/>
      <c r="I311" s="75"/>
      <c r="J311" s="75"/>
      <c r="K311" s="75"/>
      <c r="L311" s="75"/>
      <c r="M311" s="76"/>
      <c r="N311" s="224">
        <f>Субсидии!B307</f>
        <v>6781.12</v>
      </c>
      <c r="O311" s="224">
        <f>Субсидии!C307</f>
        <v>6781.12</v>
      </c>
      <c r="P311" s="224">
        <f>Субсидии!D307</f>
        <v>6781.12</v>
      </c>
      <c r="Q311" s="224">
        <f>Субсидии!E307</f>
        <v>0</v>
      </c>
      <c r="R311" s="224">
        <f>Субсидии!F307</f>
        <v>6781.12</v>
      </c>
      <c r="S311" s="75">
        <f t="shared" si="90"/>
        <v>100</v>
      </c>
      <c r="T311" s="75">
        <f>'Субвенции '!B302</f>
        <v>411.6</v>
      </c>
      <c r="U311" s="75">
        <f>'Субвенции '!C302</f>
        <v>414.3</v>
      </c>
      <c r="V311" s="75">
        <f>'Субвенции '!D302</f>
        <v>414.3</v>
      </c>
      <c r="W311" s="75">
        <f>'Субвенции '!E302</f>
        <v>0</v>
      </c>
      <c r="X311" s="75">
        <f>'Субвенции '!F302</f>
        <v>414.3</v>
      </c>
      <c r="Y311" s="75">
        <f t="shared" si="88"/>
        <v>100</v>
      </c>
      <c r="Z311" s="75">
        <f>Иные!B178</f>
        <v>0</v>
      </c>
      <c r="AA311" s="75">
        <f>Иные!C178</f>
        <v>0</v>
      </c>
      <c r="AB311" s="75">
        <f>Иные!D178</f>
        <v>0</v>
      </c>
      <c r="AC311" s="75">
        <f>Иные!E178</f>
        <v>0</v>
      </c>
      <c r="AD311" s="75">
        <f>Иные!F178</f>
        <v>0</v>
      </c>
      <c r="AE311" s="75"/>
      <c r="AF311" s="39"/>
      <c r="AG311" s="36"/>
    </row>
    <row r="312" spans="1:33" x14ac:dyDescent="0.25">
      <c r="A312" s="16" t="s">
        <v>438</v>
      </c>
      <c r="B312" s="184">
        <f t="shared" si="78"/>
        <v>5297.0300000000007</v>
      </c>
      <c r="C312" s="184">
        <f t="shared" si="79"/>
        <v>5298.13</v>
      </c>
      <c r="D312" s="184">
        <f t="shared" si="80"/>
        <v>5298.13</v>
      </c>
      <c r="E312" s="184">
        <f t="shared" si="81"/>
        <v>0</v>
      </c>
      <c r="F312" s="184">
        <f t="shared" si="82"/>
        <v>5222.8512999999994</v>
      </c>
      <c r="G312" s="184">
        <f t="shared" si="89"/>
        <v>98.579145849573322</v>
      </c>
      <c r="H312" s="75"/>
      <c r="I312" s="75"/>
      <c r="J312" s="75"/>
      <c r="K312" s="75"/>
      <c r="L312" s="75"/>
      <c r="M312" s="76"/>
      <c r="N312" s="224">
        <f>Субсидии!B308</f>
        <v>5132.43</v>
      </c>
      <c r="O312" s="224">
        <f>Субсидии!C308</f>
        <v>5132.43</v>
      </c>
      <c r="P312" s="224">
        <f>Субсидии!D308</f>
        <v>5132.43</v>
      </c>
      <c r="Q312" s="224">
        <f>Субсидии!E308</f>
        <v>0</v>
      </c>
      <c r="R312" s="224">
        <f>Субсидии!F308</f>
        <v>5057.1512999999995</v>
      </c>
      <c r="S312" s="75">
        <f t="shared" si="90"/>
        <v>98.533273712451987</v>
      </c>
      <c r="T312" s="75">
        <f>'Субвенции '!B303</f>
        <v>164.6</v>
      </c>
      <c r="U312" s="75">
        <f>'Субвенции '!C303</f>
        <v>165.7</v>
      </c>
      <c r="V312" s="75">
        <f>'Субвенции '!D303</f>
        <v>165.7</v>
      </c>
      <c r="W312" s="75">
        <f>'Субвенции '!E303</f>
        <v>0</v>
      </c>
      <c r="X312" s="75">
        <f>'Субвенции '!F303</f>
        <v>165.7</v>
      </c>
      <c r="Y312" s="75">
        <f t="shared" si="88"/>
        <v>100</v>
      </c>
      <c r="Z312" s="75">
        <f>Иные!B179</f>
        <v>0</v>
      </c>
      <c r="AA312" s="75">
        <f>Иные!C179</f>
        <v>0</v>
      </c>
      <c r="AB312" s="75">
        <f>Иные!D179</f>
        <v>0</v>
      </c>
      <c r="AC312" s="75">
        <f>Иные!E179</f>
        <v>0</v>
      </c>
      <c r="AD312" s="75">
        <f>Иные!F179</f>
        <v>0</v>
      </c>
      <c r="AE312" s="75"/>
      <c r="AF312" s="39"/>
      <c r="AG312" s="36"/>
    </row>
    <row r="313" spans="1:33" x14ac:dyDescent="0.25">
      <c r="A313" s="16" t="s">
        <v>269</v>
      </c>
      <c r="B313" s="184">
        <f t="shared" si="78"/>
        <v>259990.5</v>
      </c>
      <c r="C313" s="184">
        <f t="shared" si="79"/>
        <v>260993.19999999998</v>
      </c>
      <c r="D313" s="184">
        <f t="shared" si="80"/>
        <v>260993.19999999998</v>
      </c>
      <c r="E313" s="184">
        <f t="shared" si="81"/>
        <v>0</v>
      </c>
      <c r="F313" s="184">
        <f t="shared" si="82"/>
        <v>260993.19999999998</v>
      </c>
      <c r="G313" s="184">
        <f t="shared" si="89"/>
        <v>100</v>
      </c>
      <c r="H313" s="75"/>
      <c r="I313" s="75"/>
      <c r="J313" s="75"/>
      <c r="K313" s="75"/>
      <c r="L313" s="75"/>
      <c r="M313" s="76"/>
      <c r="N313" s="224">
        <f>Субсидии!B302</f>
        <v>254578.9</v>
      </c>
      <c r="O313" s="224">
        <f>Субсидии!C302</f>
        <v>255578.9</v>
      </c>
      <c r="P313" s="224">
        <f>Субсидии!D302</f>
        <v>255578.9</v>
      </c>
      <c r="Q313" s="224">
        <f>Субсидии!E302</f>
        <v>0</v>
      </c>
      <c r="R313" s="224">
        <f>Субсидии!F302</f>
        <v>255578.9</v>
      </c>
      <c r="S313" s="75">
        <f t="shared" si="90"/>
        <v>100</v>
      </c>
      <c r="T313" s="75">
        <f>'Субвенции '!B304</f>
        <v>411.6</v>
      </c>
      <c r="U313" s="75">
        <f>'Субвенции '!C304</f>
        <v>414.3</v>
      </c>
      <c r="V313" s="75">
        <f>'Субвенции '!D304</f>
        <v>414.3</v>
      </c>
      <c r="W313" s="75">
        <f>'Субвенции '!E304</f>
        <v>0</v>
      </c>
      <c r="X313" s="75">
        <f>'Субвенции '!F304</f>
        <v>414.3</v>
      </c>
      <c r="Y313" s="75">
        <f t="shared" si="88"/>
        <v>100</v>
      </c>
      <c r="Z313" s="75">
        <f>Иные!B174</f>
        <v>5000</v>
      </c>
      <c r="AA313" s="75">
        <f>Иные!C174</f>
        <v>5000</v>
      </c>
      <c r="AB313" s="75">
        <f>Иные!D174</f>
        <v>5000</v>
      </c>
      <c r="AC313" s="75">
        <f>Иные!E174</f>
        <v>0</v>
      </c>
      <c r="AD313" s="75">
        <f>Иные!F174</f>
        <v>5000</v>
      </c>
      <c r="AE313" s="75">
        <f t="shared" ref="AE313" si="91">AD313/AA313*100</f>
        <v>100</v>
      </c>
      <c r="AF313" s="39"/>
      <c r="AG313" s="36"/>
    </row>
    <row r="314" spans="1:33" x14ac:dyDescent="0.25">
      <c r="A314" s="16" t="s">
        <v>498</v>
      </c>
      <c r="B314" s="184">
        <f t="shared" si="78"/>
        <v>6332.84</v>
      </c>
      <c r="C314" s="184">
        <f t="shared" si="79"/>
        <v>6903.44</v>
      </c>
      <c r="D314" s="184">
        <f t="shared" si="80"/>
        <v>6903.44</v>
      </c>
      <c r="E314" s="184">
        <f t="shared" si="81"/>
        <v>0</v>
      </c>
      <c r="F314" s="184">
        <f t="shared" si="82"/>
        <v>6903.44</v>
      </c>
      <c r="G314" s="184">
        <f t="shared" si="89"/>
        <v>100</v>
      </c>
      <c r="H314" s="75"/>
      <c r="I314" s="75"/>
      <c r="J314" s="75"/>
      <c r="K314" s="75"/>
      <c r="L314" s="75"/>
      <c r="M314" s="76"/>
      <c r="N314" s="224">
        <f>Субсидии!B309</f>
        <v>6168.24</v>
      </c>
      <c r="O314" s="224">
        <f>Субсидии!C309</f>
        <v>6737.74</v>
      </c>
      <c r="P314" s="224">
        <f>Субсидии!D309</f>
        <v>6737.74</v>
      </c>
      <c r="Q314" s="224">
        <f>Субсидии!E309</f>
        <v>0</v>
      </c>
      <c r="R314" s="224">
        <f>Субсидии!F309</f>
        <v>6737.74</v>
      </c>
      <c r="S314" s="75">
        <f t="shared" si="90"/>
        <v>100</v>
      </c>
      <c r="T314" s="75">
        <f>'Субвенции '!B305</f>
        <v>164.6</v>
      </c>
      <c r="U314" s="75">
        <f>'Субвенции '!C305</f>
        <v>165.7</v>
      </c>
      <c r="V314" s="75">
        <f>'Субвенции '!D305</f>
        <v>165.7</v>
      </c>
      <c r="W314" s="75">
        <f>'Субвенции '!E305</f>
        <v>0</v>
      </c>
      <c r="X314" s="75">
        <f>'Субвенции '!F305</f>
        <v>165.7</v>
      </c>
      <c r="Y314" s="75">
        <f t="shared" si="88"/>
        <v>100</v>
      </c>
      <c r="Z314" s="75"/>
      <c r="AA314" s="75">
        <f>Иные!C180</f>
        <v>0</v>
      </c>
      <c r="AB314" s="75">
        <f>Иные!D180</f>
        <v>0</v>
      </c>
      <c r="AC314" s="75">
        <f>Иные!E180</f>
        <v>0</v>
      </c>
      <c r="AD314" s="75">
        <f>Иные!F180</f>
        <v>0</v>
      </c>
      <c r="AE314" s="75"/>
      <c r="AF314" s="39"/>
      <c r="AG314" s="36"/>
    </row>
    <row r="315" spans="1:33" s="5" customFormat="1" ht="31.5" x14ac:dyDescent="0.25">
      <c r="A315" s="7" t="s">
        <v>274</v>
      </c>
      <c r="B315" s="72">
        <f t="shared" si="78"/>
        <v>335443.17905999999</v>
      </c>
      <c r="C315" s="72">
        <f t="shared" si="79"/>
        <v>374235.17945</v>
      </c>
      <c r="D315" s="72">
        <f t="shared" si="80"/>
        <v>373415.17945</v>
      </c>
      <c r="E315" s="72">
        <f t="shared" si="81"/>
        <v>820</v>
      </c>
      <c r="F315" s="72">
        <f t="shared" si="82"/>
        <v>374137.70475000003</v>
      </c>
      <c r="G315" s="72">
        <f t="shared" si="89"/>
        <v>99.973953624524768</v>
      </c>
      <c r="H315" s="72">
        <f>SUM(H316:H323)</f>
        <v>83036.600000000006</v>
      </c>
      <c r="I315" s="72">
        <f>SUM(I316:I323)</f>
        <v>98655.700000000012</v>
      </c>
      <c r="J315" s="72">
        <f>SUM(J316:J323)</f>
        <v>98655.700000000012</v>
      </c>
      <c r="K315" s="72">
        <f>SUM(K316:K323)</f>
        <v>0</v>
      </c>
      <c r="L315" s="72">
        <f>SUM(L316:L323)</f>
        <v>98655.700000000012</v>
      </c>
      <c r="M315" s="73">
        <f>L315/I315*100</f>
        <v>100</v>
      </c>
      <c r="N315" s="72">
        <f>SUM(N316:N323)</f>
        <v>58851.80616</v>
      </c>
      <c r="O315" s="72">
        <f>SUM(O316:O323)</f>
        <v>65488.709749999995</v>
      </c>
      <c r="P315" s="72">
        <f>SUM(P316:P323)</f>
        <v>65488.709749999995</v>
      </c>
      <c r="Q315" s="72">
        <f>SUM(Q316:Q323)</f>
        <v>0</v>
      </c>
      <c r="R315" s="72">
        <f>SUM(R316:R323)</f>
        <v>65488.620809999993</v>
      </c>
      <c r="S315" s="72">
        <f t="shared" si="90"/>
        <v>99.999864190330911</v>
      </c>
      <c r="T315" s="72">
        <f>SUM(T316:T323)</f>
        <v>180808.19999999998</v>
      </c>
      <c r="U315" s="72">
        <f>SUM(U316:U323)</f>
        <v>179098.53048000002</v>
      </c>
      <c r="V315" s="72">
        <f>SUM(V316:V323)</f>
        <v>179098.53048000002</v>
      </c>
      <c r="W315" s="72">
        <f>SUM(W316:W323)</f>
        <v>0</v>
      </c>
      <c r="X315" s="72">
        <f>SUM(X316:X323)</f>
        <v>179001.29472000001</v>
      </c>
      <c r="Y315" s="72">
        <f t="shared" si="88"/>
        <v>99.945708231251587</v>
      </c>
      <c r="Z315" s="72">
        <f>SUM(Z316:Z323)</f>
        <v>12746.572900000001</v>
      </c>
      <c r="AA315" s="72">
        <f>SUM(AA316:AA323)</f>
        <v>30992.239220000003</v>
      </c>
      <c r="AB315" s="72">
        <f>SUM(AB316:AB323)</f>
        <v>30172.239220000003</v>
      </c>
      <c r="AC315" s="72">
        <f>SUM(AC316:AC323)</f>
        <v>820</v>
      </c>
      <c r="AD315" s="72">
        <f>SUM(AD316:AD323)</f>
        <v>30992.089220000002</v>
      </c>
      <c r="AE315" s="72">
        <f>AD315/AA315*100</f>
        <v>99.999516007865921</v>
      </c>
      <c r="AF315" s="39"/>
      <c r="AG315" s="38"/>
    </row>
    <row r="316" spans="1:33" ht="31.5" x14ac:dyDescent="0.25">
      <c r="A316" s="128" t="s">
        <v>200</v>
      </c>
      <c r="B316" s="75">
        <f t="shared" si="78"/>
        <v>300493.97905999998</v>
      </c>
      <c r="C316" s="75">
        <f t="shared" si="79"/>
        <v>335064.25179000001</v>
      </c>
      <c r="D316" s="75">
        <f t="shared" si="80"/>
        <v>334244.25179000001</v>
      </c>
      <c r="E316" s="75">
        <f t="shared" si="81"/>
        <v>820</v>
      </c>
      <c r="F316" s="75">
        <f t="shared" si="82"/>
        <v>334966.86602999998</v>
      </c>
      <c r="G316" s="75">
        <f t="shared" si="89"/>
        <v>99.970935198404547</v>
      </c>
      <c r="H316" s="74">
        <f>Дотации!B73</f>
        <v>83036.600000000006</v>
      </c>
      <c r="I316" s="74">
        <f>Дотации!C73</f>
        <v>98655.700000000012</v>
      </c>
      <c r="J316" s="74">
        <f>Дотации!D73</f>
        <v>98655.700000000012</v>
      </c>
      <c r="K316" s="74">
        <f>Дотации!E73</f>
        <v>0</v>
      </c>
      <c r="L316" s="74">
        <f>Дотации!F73</f>
        <v>98655.700000000012</v>
      </c>
      <c r="M316" s="74">
        <f>L316/I316*100</f>
        <v>100</v>
      </c>
      <c r="N316" s="75">
        <f>Субсидии!B311</f>
        <v>29972.606160000003</v>
      </c>
      <c r="O316" s="75">
        <f>Субсидии!C311</f>
        <v>32394.882089999999</v>
      </c>
      <c r="P316" s="75">
        <f>Субсидии!D311</f>
        <v>32394.882089999999</v>
      </c>
      <c r="Q316" s="75">
        <f>Субсидии!E311</f>
        <v>0</v>
      </c>
      <c r="R316" s="75">
        <f>Субсидии!F311</f>
        <v>32394.882089999999</v>
      </c>
      <c r="S316" s="75">
        <f t="shared" si="90"/>
        <v>100</v>
      </c>
      <c r="T316" s="75">
        <f>'Субвенции '!B307</f>
        <v>179738.19999999995</v>
      </c>
      <c r="U316" s="75">
        <f>'Субвенции '!C307</f>
        <v>178021.43047999998</v>
      </c>
      <c r="V316" s="75">
        <f>'Субвенции '!D307</f>
        <v>178021.43047999998</v>
      </c>
      <c r="W316" s="75">
        <f>'Субвенции '!E307</f>
        <v>0</v>
      </c>
      <c r="X316" s="75">
        <f>'Субвенции '!F307</f>
        <v>177924.19471999997</v>
      </c>
      <c r="Y316" s="75">
        <f t="shared" si="88"/>
        <v>99.945379744597133</v>
      </c>
      <c r="Z316" s="75">
        <f>Иные!B182</f>
        <v>7746.572900000001</v>
      </c>
      <c r="AA316" s="75">
        <f>Иные!C182</f>
        <v>25992.239220000003</v>
      </c>
      <c r="AB316" s="75">
        <f>Иные!D182</f>
        <v>25172.239220000003</v>
      </c>
      <c r="AC316" s="75">
        <f>Иные!E182</f>
        <v>820</v>
      </c>
      <c r="AD316" s="75">
        <f>Иные!F182</f>
        <v>25992.089220000002</v>
      </c>
      <c r="AE316" s="75">
        <f>AD316/AA316*100</f>
        <v>99.999422904664996</v>
      </c>
      <c r="AF316" s="39"/>
      <c r="AG316" s="36"/>
    </row>
    <row r="317" spans="1:33" x14ac:dyDescent="0.25">
      <c r="A317" s="16" t="s">
        <v>295</v>
      </c>
      <c r="B317" s="184">
        <f t="shared" si="78"/>
        <v>0</v>
      </c>
      <c r="C317" s="184">
        <f t="shared" si="79"/>
        <v>0</v>
      </c>
      <c r="D317" s="184">
        <f t="shared" si="80"/>
        <v>0</v>
      </c>
      <c r="E317" s="184">
        <f t="shared" si="81"/>
        <v>0</v>
      </c>
      <c r="F317" s="184">
        <f t="shared" si="82"/>
        <v>0</v>
      </c>
      <c r="G317" s="184"/>
      <c r="H317" s="75"/>
      <c r="I317" s="75"/>
      <c r="J317" s="75"/>
      <c r="K317" s="75"/>
      <c r="L317" s="75"/>
      <c r="M317" s="76"/>
      <c r="N317" s="224"/>
      <c r="O317" s="224"/>
      <c r="P317" s="224"/>
      <c r="Q317" s="224"/>
      <c r="R317" s="224"/>
      <c r="S317" s="75"/>
      <c r="T317" s="75">
        <f>'Субвенции '!B308</f>
        <v>0</v>
      </c>
      <c r="U317" s="75">
        <f>'Субвенции '!C308</f>
        <v>0</v>
      </c>
      <c r="V317" s="75">
        <f>'Субвенции '!D308</f>
        <v>0</v>
      </c>
      <c r="W317" s="75">
        <f>'Субвенции '!E308</f>
        <v>0</v>
      </c>
      <c r="X317" s="75">
        <f>'Субвенции '!F308</f>
        <v>0</v>
      </c>
      <c r="Y317" s="75"/>
      <c r="Z317" s="75"/>
      <c r="AA317" s="75"/>
      <c r="AB317" s="75"/>
      <c r="AC317" s="75"/>
      <c r="AD317" s="75"/>
      <c r="AE317" s="75"/>
      <c r="AF317" s="39"/>
      <c r="AG317" s="36"/>
    </row>
    <row r="318" spans="1:33" x14ac:dyDescent="0.25">
      <c r="A318" s="16" t="s">
        <v>499</v>
      </c>
      <c r="B318" s="184">
        <f t="shared" si="78"/>
        <v>0</v>
      </c>
      <c r="C318" s="184">
        <f t="shared" si="79"/>
        <v>0</v>
      </c>
      <c r="D318" s="184">
        <f t="shared" si="80"/>
        <v>0</v>
      </c>
      <c r="E318" s="184">
        <f t="shared" si="81"/>
        <v>0</v>
      </c>
      <c r="F318" s="184">
        <f t="shared" si="82"/>
        <v>0</v>
      </c>
      <c r="G318" s="184"/>
      <c r="H318" s="75"/>
      <c r="I318" s="75"/>
      <c r="J318" s="75"/>
      <c r="K318" s="75"/>
      <c r="L318" s="75"/>
      <c r="M318" s="76"/>
      <c r="N318" s="224">
        <f>Субсидии!B312</f>
        <v>0</v>
      </c>
      <c r="O318" s="224">
        <f>Субсидии!C312</f>
        <v>0</v>
      </c>
      <c r="P318" s="224">
        <f>Субсидии!D312</f>
        <v>0</v>
      </c>
      <c r="Q318" s="224">
        <f>Субсидии!E312</f>
        <v>0</v>
      </c>
      <c r="R318" s="224">
        <f>Субсидии!F312</f>
        <v>0</v>
      </c>
      <c r="S318" s="75"/>
      <c r="T318" s="75">
        <f>'Субвенции '!B309</f>
        <v>0</v>
      </c>
      <c r="U318" s="75">
        <f>'Субвенции '!C309</f>
        <v>0</v>
      </c>
      <c r="V318" s="75">
        <f>'Субвенции '!D309</f>
        <v>0</v>
      </c>
      <c r="W318" s="75">
        <f>'Субвенции '!E309</f>
        <v>0</v>
      </c>
      <c r="X318" s="75">
        <f>'Субвенции '!F309</f>
        <v>0</v>
      </c>
      <c r="Y318" s="75"/>
      <c r="Z318" s="75"/>
      <c r="AA318" s="75"/>
      <c r="AB318" s="75"/>
      <c r="AC318" s="75"/>
      <c r="AD318" s="75"/>
      <c r="AE318" s="75"/>
      <c r="AF318" s="39"/>
      <c r="AG318" s="36"/>
    </row>
    <row r="319" spans="1:33" x14ac:dyDescent="0.25">
      <c r="A319" s="16" t="s">
        <v>440</v>
      </c>
      <c r="B319" s="184">
        <f t="shared" si="78"/>
        <v>4418.93</v>
      </c>
      <c r="C319" s="184">
        <f t="shared" si="79"/>
        <v>5545.03</v>
      </c>
      <c r="D319" s="184">
        <f t="shared" si="80"/>
        <v>5545.03</v>
      </c>
      <c r="E319" s="184">
        <f t="shared" si="81"/>
        <v>0</v>
      </c>
      <c r="F319" s="184">
        <f t="shared" si="82"/>
        <v>5545.03</v>
      </c>
      <c r="G319" s="184">
        <f t="shared" ref="G319:G345" si="92">F319/C319*100</f>
        <v>100</v>
      </c>
      <c r="H319" s="75"/>
      <c r="I319" s="75"/>
      <c r="J319" s="75"/>
      <c r="K319" s="75"/>
      <c r="L319" s="75"/>
      <c r="M319" s="76"/>
      <c r="N319" s="224">
        <f>Субсидии!B313</f>
        <v>4254.33</v>
      </c>
      <c r="O319" s="224">
        <f>Субсидии!C313</f>
        <v>5379.33</v>
      </c>
      <c r="P319" s="224">
        <f>Субсидии!D313</f>
        <v>5379.33</v>
      </c>
      <c r="Q319" s="224">
        <f>Субсидии!E313</f>
        <v>0</v>
      </c>
      <c r="R319" s="224">
        <f>Субсидии!F313</f>
        <v>5379.33</v>
      </c>
      <c r="S319" s="75">
        <f t="shared" ref="S319:S345" si="93">R319/O319*100</f>
        <v>100</v>
      </c>
      <c r="T319" s="75">
        <f>'Субвенции '!B310</f>
        <v>164.6</v>
      </c>
      <c r="U319" s="75">
        <f>'Субвенции '!C310</f>
        <v>165.7</v>
      </c>
      <c r="V319" s="75">
        <f>'Субвенции '!D310</f>
        <v>165.7</v>
      </c>
      <c r="W319" s="75">
        <f>'Субвенции '!E310</f>
        <v>0</v>
      </c>
      <c r="X319" s="75">
        <f>'Субвенции '!F310</f>
        <v>165.7</v>
      </c>
      <c r="Y319" s="75">
        <f t="shared" ref="Y319:Y325" si="94">X319/U319*100</f>
        <v>100</v>
      </c>
      <c r="Z319" s="75"/>
      <c r="AA319" s="75">
        <f>Иные!C183</f>
        <v>0</v>
      </c>
      <c r="AB319" s="75">
        <f>Иные!D183</f>
        <v>0</v>
      </c>
      <c r="AC319" s="75">
        <f>Иные!E183</f>
        <v>0</v>
      </c>
      <c r="AD319" s="75">
        <f>Иные!F183</f>
        <v>0</v>
      </c>
      <c r="AE319" s="75"/>
      <c r="AF319" s="39"/>
      <c r="AG319" s="36"/>
    </row>
    <row r="320" spans="1:33" x14ac:dyDescent="0.25">
      <c r="A320" s="16" t="s">
        <v>443</v>
      </c>
      <c r="B320" s="184">
        <f t="shared" si="78"/>
        <v>6841.7800000000007</v>
      </c>
      <c r="C320" s="184">
        <f t="shared" si="79"/>
        <v>7586.88</v>
      </c>
      <c r="D320" s="184">
        <f t="shared" si="80"/>
        <v>7586.88</v>
      </c>
      <c r="E320" s="184">
        <f t="shared" si="81"/>
        <v>0</v>
      </c>
      <c r="F320" s="184">
        <f t="shared" si="82"/>
        <v>7586.88</v>
      </c>
      <c r="G320" s="184">
        <f t="shared" si="92"/>
        <v>100</v>
      </c>
      <c r="H320" s="75"/>
      <c r="I320" s="75"/>
      <c r="J320" s="75"/>
      <c r="K320" s="75"/>
      <c r="L320" s="75"/>
      <c r="M320" s="76"/>
      <c r="N320" s="224">
        <f>Субсидии!B314</f>
        <v>6677.18</v>
      </c>
      <c r="O320" s="224">
        <f>Субсидии!C314</f>
        <v>7421.18</v>
      </c>
      <c r="P320" s="224">
        <f>Субсидии!D314</f>
        <v>7421.18</v>
      </c>
      <c r="Q320" s="224">
        <f>Субсидии!E314</f>
        <v>0</v>
      </c>
      <c r="R320" s="224">
        <f>Субсидии!F314</f>
        <v>7421.18</v>
      </c>
      <c r="S320" s="75">
        <f t="shared" si="93"/>
        <v>100</v>
      </c>
      <c r="T320" s="75">
        <f>'Субвенции '!B311</f>
        <v>164.6</v>
      </c>
      <c r="U320" s="75">
        <f>'Субвенции '!C311</f>
        <v>165.7</v>
      </c>
      <c r="V320" s="75">
        <f>'Субвенции '!D311</f>
        <v>165.7</v>
      </c>
      <c r="W320" s="75">
        <f>'Субвенции '!E311</f>
        <v>0</v>
      </c>
      <c r="X320" s="75">
        <f>'Субвенции '!F311</f>
        <v>165.7</v>
      </c>
      <c r="Y320" s="75">
        <f t="shared" si="94"/>
        <v>100</v>
      </c>
      <c r="Z320" s="75"/>
      <c r="AA320" s="75"/>
      <c r="AB320" s="75"/>
      <c r="AC320" s="75"/>
      <c r="AD320" s="75"/>
      <c r="AE320" s="75"/>
      <c r="AF320" s="39"/>
      <c r="AG320" s="36"/>
    </row>
    <row r="321" spans="1:33" x14ac:dyDescent="0.25">
      <c r="A321" s="16" t="s">
        <v>441</v>
      </c>
      <c r="B321" s="184">
        <f t="shared" si="78"/>
        <v>3626.8399999999997</v>
      </c>
      <c r="C321" s="184">
        <f t="shared" si="79"/>
        <v>3627.9399999999996</v>
      </c>
      <c r="D321" s="184">
        <f t="shared" si="80"/>
        <v>3627.9399999999996</v>
      </c>
      <c r="E321" s="184">
        <f t="shared" si="81"/>
        <v>0</v>
      </c>
      <c r="F321" s="184">
        <f t="shared" si="82"/>
        <v>3627.9399999999996</v>
      </c>
      <c r="G321" s="184">
        <f t="shared" si="92"/>
        <v>100</v>
      </c>
      <c r="H321" s="75"/>
      <c r="I321" s="75"/>
      <c r="J321" s="75"/>
      <c r="K321" s="75"/>
      <c r="L321" s="75"/>
      <c r="M321" s="76"/>
      <c r="N321" s="224">
        <f>Субсидии!B315</f>
        <v>3462.24</v>
      </c>
      <c r="O321" s="224">
        <f>Субсидии!C315</f>
        <v>3462.24</v>
      </c>
      <c r="P321" s="224">
        <f>Субсидии!D315</f>
        <v>3462.24</v>
      </c>
      <c r="Q321" s="224">
        <f>Субсидии!E315</f>
        <v>0</v>
      </c>
      <c r="R321" s="224">
        <f>Субсидии!F315</f>
        <v>3462.24</v>
      </c>
      <c r="S321" s="75">
        <f t="shared" si="93"/>
        <v>100</v>
      </c>
      <c r="T321" s="75">
        <f>'Субвенции '!B312</f>
        <v>164.6</v>
      </c>
      <c r="U321" s="75">
        <f>'Субвенции '!C312</f>
        <v>165.7</v>
      </c>
      <c r="V321" s="75">
        <f>'Субвенции '!D312</f>
        <v>165.7</v>
      </c>
      <c r="W321" s="75">
        <f>'Субвенции '!E312</f>
        <v>0</v>
      </c>
      <c r="X321" s="75">
        <f>'Субвенции '!F312</f>
        <v>165.7</v>
      </c>
      <c r="Y321" s="75">
        <f t="shared" si="94"/>
        <v>100</v>
      </c>
      <c r="Z321" s="75"/>
      <c r="AA321" s="75"/>
      <c r="AB321" s="75"/>
      <c r="AC321" s="75"/>
      <c r="AD321" s="75"/>
      <c r="AE321" s="75"/>
      <c r="AF321" s="39"/>
      <c r="AG321" s="36"/>
    </row>
    <row r="322" spans="1:33" x14ac:dyDescent="0.25">
      <c r="A322" s="16" t="s">
        <v>273</v>
      </c>
      <c r="B322" s="184">
        <f t="shared" si="78"/>
        <v>13911.6</v>
      </c>
      <c r="C322" s="184">
        <f t="shared" si="79"/>
        <v>15600.927659999999</v>
      </c>
      <c r="D322" s="184">
        <f t="shared" si="80"/>
        <v>15600.927659999999</v>
      </c>
      <c r="E322" s="184">
        <f t="shared" si="81"/>
        <v>0</v>
      </c>
      <c r="F322" s="184">
        <f t="shared" si="82"/>
        <v>15600.83872</v>
      </c>
      <c r="G322" s="184">
        <f t="shared" si="92"/>
        <v>99.999429905695749</v>
      </c>
      <c r="H322" s="75"/>
      <c r="I322" s="75"/>
      <c r="J322" s="75"/>
      <c r="K322" s="75"/>
      <c r="L322" s="75"/>
      <c r="M322" s="76"/>
      <c r="N322" s="224">
        <f>Субсидии!B316</f>
        <v>8500</v>
      </c>
      <c r="O322" s="224">
        <f>Субсидии!C316</f>
        <v>10186.62766</v>
      </c>
      <c r="P322" s="224">
        <f>Субсидии!D316</f>
        <v>10186.62766</v>
      </c>
      <c r="Q322" s="224">
        <f>Субсидии!E316</f>
        <v>0</v>
      </c>
      <c r="R322" s="224">
        <f>Субсидии!F316</f>
        <v>10186.53872</v>
      </c>
      <c r="S322" s="75">
        <f t="shared" si="93"/>
        <v>99.99912689456248</v>
      </c>
      <c r="T322" s="75">
        <f>'Субвенции '!B313</f>
        <v>411.6</v>
      </c>
      <c r="U322" s="75">
        <f>'Субвенции '!C313</f>
        <v>414.3</v>
      </c>
      <c r="V322" s="75">
        <f>'Субвенции '!D313</f>
        <v>414.3</v>
      </c>
      <c r="W322" s="75">
        <f>'Субвенции '!E313</f>
        <v>0</v>
      </c>
      <c r="X322" s="75">
        <f>'Субвенции '!F313</f>
        <v>414.3</v>
      </c>
      <c r="Y322" s="75">
        <f t="shared" si="94"/>
        <v>100</v>
      </c>
      <c r="Z322" s="75">
        <f>Иные!B184</f>
        <v>5000</v>
      </c>
      <c r="AA322" s="75">
        <f>Иные!C184</f>
        <v>5000</v>
      </c>
      <c r="AB322" s="75">
        <f>Иные!D184</f>
        <v>5000</v>
      </c>
      <c r="AC322" s="75">
        <f>Иные!E184</f>
        <v>0</v>
      </c>
      <c r="AD322" s="75">
        <f>Иные!F184</f>
        <v>5000</v>
      </c>
      <c r="AE322" s="75">
        <f t="shared" ref="AE322" si="95">AD322/AA322*100</f>
        <v>100</v>
      </c>
      <c r="AF322" s="39"/>
      <c r="AG322" s="36"/>
    </row>
    <row r="323" spans="1:33" x14ac:dyDescent="0.25">
      <c r="A323" s="16" t="s">
        <v>442</v>
      </c>
      <c r="B323" s="184">
        <f t="shared" si="78"/>
        <v>6150.05</v>
      </c>
      <c r="C323" s="184">
        <f t="shared" si="79"/>
        <v>6810.15</v>
      </c>
      <c r="D323" s="184">
        <f t="shared" si="80"/>
        <v>6810.15</v>
      </c>
      <c r="E323" s="184">
        <f t="shared" si="81"/>
        <v>0</v>
      </c>
      <c r="F323" s="184">
        <f t="shared" si="82"/>
        <v>6810.15</v>
      </c>
      <c r="G323" s="184">
        <f t="shared" si="92"/>
        <v>100</v>
      </c>
      <c r="H323" s="75"/>
      <c r="I323" s="75"/>
      <c r="J323" s="75"/>
      <c r="K323" s="75"/>
      <c r="L323" s="75"/>
      <c r="M323" s="76"/>
      <c r="N323" s="224">
        <f>Субсидии!B317</f>
        <v>5985.45</v>
      </c>
      <c r="O323" s="224">
        <f>Субсидии!C317</f>
        <v>6644.45</v>
      </c>
      <c r="P323" s="224">
        <f>Субсидии!D317</f>
        <v>6644.45</v>
      </c>
      <c r="Q323" s="224">
        <f>Субсидии!E317</f>
        <v>0</v>
      </c>
      <c r="R323" s="224">
        <f>Субсидии!F317</f>
        <v>6644.45</v>
      </c>
      <c r="S323" s="75">
        <f t="shared" si="93"/>
        <v>100</v>
      </c>
      <c r="T323" s="75">
        <f>'Субвенции '!B314</f>
        <v>164.6</v>
      </c>
      <c r="U323" s="75">
        <f>'Субвенции '!C314</f>
        <v>165.7</v>
      </c>
      <c r="V323" s="75">
        <f>'Субвенции '!D314</f>
        <v>165.7</v>
      </c>
      <c r="W323" s="75">
        <f>'Субвенции '!E314</f>
        <v>0</v>
      </c>
      <c r="X323" s="75">
        <f>'Субвенции '!F314</f>
        <v>165.7</v>
      </c>
      <c r="Y323" s="75">
        <f t="shared" si="94"/>
        <v>100</v>
      </c>
      <c r="Z323" s="75"/>
      <c r="AA323" s="75"/>
      <c r="AB323" s="75"/>
      <c r="AC323" s="75"/>
      <c r="AD323" s="75"/>
      <c r="AE323" s="75"/>
      <c r="AF323" s="39"/>
      <c r="AG323" s="36"/>
    </row>
    <row r="324" spans="1:33" s="5" customFormat="1" ht="31.5" x14ac:dyDescent="0.25">
      <c r="A324" s="7" t="s">
        <v>275</v>
      </c>
      <c r="B324" s="72">
        <f t="shared" si="78"/>
        <v>983435.37335000001</v>
      </c>
      <c r="C324" s="72">
        <f t="shared" si="79"/>
        <v>1066538.9786599998</v>
      </c>
      <c r="D324" s="72">
        <f t="shared" si="80"/>
        <v>1044223.8481299998</v>
      </c>
      <c r="E324" s="72">
        <f t="shared" si="81"/>
        <v>22315.130530000002</v>
      </c>
      <c r="F324" s="72">
        <f t="shared" si="82"/>
        <v>1056956.2210699995</v>
      </c>
      <c r="G324" s="72">
        <f t="shared" si="92"/>
        <v>99.101508919810883</v>
      </c>
      <c r="H324" s="72">
        <f>SUM(H325:H332)</f>
        <v>193713.7</v>
      </c>
      <c r="I324" s="72">
        <f>SUM(I325:I332)</f>
        <v>216613.30000000002</v>
      </c>
      <c r="J324" s="72">
        <f>SUM(J325:J332)</f>
        <v>216613.30000000002</v>
      </c>
      <c r="K324" s="72">
        <f>SUM(K325:K332)</f>
        <v>0</v>
      </c>
      <c r="L324" s="72">
        <f>SUM(L325:L332)</f>
        <v>216613.30000000002</v>
      </c>
      <c r="M324" s="73">
        <f>L324/I324*100</f>
        <v>100</v>
      </c>
      <c r="N324" s="72">
        <f>SUM(N325:N332)</f>
        <v>145882.42285</v>
      </c>
      <c r="O324" s="72">
        <f>SUM(O325:O332)</f>
        <v>158179.68388</v>
      </c>
      <c r="P324" s="72">
        <f>SUM(P325:P332)</f>
        <v>158179.68388</v>
      </c>
      <c r="Q324" s="72">
        <f>SUM(Q325:Q332)</f>
        <v>0</v>
      </c>
      <c r="R324" s="72">
        <f>SUM(R325:R332)</f>
        <v>156578.19184000001</v>
      </c>
      <c r="S324" s="72">
        <f t="shared" si="93"/>
        <v>98.987548842735748</v>
      </c>
      <c r="T324" s="72">
        <f>SUM(T325:T332)</f>
        <v>612019.19999999995</v>
      </c>
      <c r="U324" s="72">
        <f>SUM(U325:U332)</f>
        <v>595636.11497999984</v>
      </c>
      <c r="V324" s="72">
        <f>SUM(V325:V332)</f>
        <v>595636.11497999984</v>
      </c>
      <c r="W324" s="72">
        <f>SUM(W325:W332)</f>
        <v>0</v>
      </c>
      <c r="X324" s="72">
        <f>SUM(X325:X332)</f>
        <v>588466.07803999959</v>
      </c>
      <c r="Y324" s="72">
        <f t="shared" si="94"/>
        <v>98.796238716948679</v>
      </c>
      <c r="Z324" s="72">
        <f>SUM(Z325:Z332)</f>
        <v>31820.050500000001</v>
      </c>
      <c r="AA324" s="72">
        <f>SUM(AA325:AA332)</f>
        <v>96109.879799999995</v>
      </c>
      <c r="AB324" s="72">
        <f>SUM(AB325:AB332)</f>
        <v>73794.74927</v>
      </c>
      <c r="AC324" s="72">
        <f>SUM(AC325:AC332)</f>
        <v>22315.130530000002</v>
      </c>
      <c r="AD324" s="72">
        <f>SUM(AD325:AD332)</f>
        <v>95298.65118999999</v>
      </c>
      <c r="AE324" s="72">
        <f>AD324/AA324*100</f>
        <v>99.155936297404452</v>
      </c>
      <c r="AF324" s="39"/>
      <c r="AG324" s="38"/>
    </row>
    <row r="325" spans="1:33" ht="31.5" x14ac:dyDescent="0.25">
      <c r="A325" s="128" t="s">
        <v>199</v>
      </c>
      <c r="B325" s="75">
        <f t="shared" si="78"/>
        <v>918270.77335000015</v>
      </c>
      <c r="C325" s="75">
        <f t="shared" si="79"/>
        <v>975270.46865000017</v>
      </c>
      <c r="D325" s="75">
        <f t="shared" si="80"/>
        <v>974642.85565000016</v>
      </c>
      <c r="E325" s="75">
        <f t="shared" si="81"/>
        <v>627.61300000000006</v>
      </c>
      <c r="F325" s="75">
        <f t="shared" si="82"/>
        <v>965687.71105999989</v>
      </c>
      <c r="G325" s="75">
        <f t="shared" si="92"/>
        <v>99.017425637498789</v>
      </c>
      <c r="H325" s="74">
        <f>Дотации!B75</f>
        <v>193713.7</v>
      </c>
      <c r="I325" s="74">
        <f>Дотации!C75</f>
        <v>216613.30000000002</v>
      </c>
      <c r="J325" s="74">
        <f>Дотации!D75</f>
        <v>216613.30000000002</v>
      </c>
      <c r="K325" s="74">
        <f>Дотации!E75</f>
        <v>0</v>
      </c>
      <c r="L325" s="74">
        <f>Дотации!F75</f>
        <v>216613.30000000002</v>
      </c>
      <c r="M325" s="74">
        <f>L325/I325*100</f>
        <v>100</v>
      </c>
      <c r="N325" s="75">
        <f>Субсидии!B319</f>
        <v>91705.422850000003</v>
      </c>
      <c r="O325" s="75">
        <f>Субсидии!C319</f>
        <v>99592.891399999993</v>
      </c>
      <c r="P325" s="75">
        <f>Субсидии!D319</f>
        <v>99592.891399999993</v>
      </c>
      <c r="Q325" s="75">
        <f>Субсидии!E319</f>
        <v>0</v>
      </c>
      <c r="R325" s="75">
        <f>Субсидии!F319</f>
        <v>97991.39936000001</v>
      </c>
      <c r="S325" s="75">
        <f t="shared" si="93"/>
        <v>98.39196149696285</v>
      </c>
      <c r="T325" s="75">
        <f>'Субвенции '!B316</f>
        <v>611031.60000000009</v>
      </c>
      <c r="U325" s="75">
        <f>'Субвенции '!C316</f>
        <v>594641.91498000012</v>
      </c>
      <c r="V325" s="75">
        <f>'Субвенции '!D316</f>
        <v>594641.91498000012</v>
      </c>
      <c r="W325" s="75">
        <f>'Субвенции '!E316</f>
        <v>0</v>
      </c>
      <c r="X325" s="75">
        <f>'Субвенции '!F316</f>
        <v>587471.87803999986</v>
      </c>
      <c r="Y325" s="75">
        <f t="shared" si="94"/>
        <v>98.794226111652179</v>
      </c>
      <c r="Z325" s="75">
        <f>Иные!B186</f>
        <v>21820.050500000001</v>
      </c>
      <c r="AA325" s="75">
        <f>Иные!C186</f>
        <v>64422.362269999991</v>
      </c>
      <c r="AB325" s="75">
        <f>Иные!D186</f>
        <v>63794.749269999993</v>
      </c>
      <c r="AC325" s="75">
        <f>Иные!E186</f>
        <v>627.61300000000006</v>
      </c>
      <c r="AD325" s="75">
        <f>Иные!F186</f>
        <v>63611.133659999992</v>
      </c>
      <c r="AE325" s="75">
        <f>AD325/AA325*100</f>
        <v>98.740765502202379</v>
      </c>
      <c r="AF325" s="39"/>
      <c r="AG325" s="36"/>
    </row>
    <row r="326" spans="1:33" x14ac:dyDescent="0.25">
      <c r="A326" s="16" t="s">
        <v>272</v>
      </c>
      <c r="B326" s="184">
        <f t="shared" si="78"/>
        <v>25000</v>
      </c>
      <c r="C326" s="184">
        <f t="shared" si="79"/>
        <v>46687.517529999997</v>
      </c>
      <c r="D326" s="184">
        <f t="shared" si="80"/>
        <v>25000</v>
      </c>
      <c r="E326" s="184">
        <f t="shared" si="81"/>
        <v>21687.517530000001</v>
      </c>
      <c r="F326" s="184">
        <f t="shared" si="82"/>
        <v>46687.517529999997</v>
      </c>
      <c r="G326" s="184">
        <f t="shared" si="92"/>
        <v>100</v>
      </c>
      <c r="H326" s="75"/>
      <c r="I326" s="75"/>
      <c r="J326" s="75"/>
      <c r="K326" s="75"/>
      <c r="L326" s="75"/>
      <c r="M326" s="76"/>
      <c r="N326" s="224">
        <f>Субсидии!B320</f>
        <v>15000</v>
      </c>
      <c r="O326" s="224">
        <f>Субсидии!C320</f>
        <v>15000</v>
      </c>
      <c r="P326" s="224">
        <f>Субсидии!D320</f>
        <v>15000</v>
      </c>
      <c r="Q326" s="224">
        <f>Субсидии!E320</f>
        <v>0</v>
      </c>
      <c r="R326" s="224">
        <f>Субсидии!F320</f>
        <v>15000</v>
      </c>
      <c r="S326" s="75">
        <f t="shared" si="93"/>
        <v>100</v>
      </c>
      <c r="T326" s="75"/>
      <c r="U326" s="75"/>
      <c r="V326" s="75"/>
      <c r="W326" s="75"/>
      <c r="X326" s="75"/>
      <c r="Y326" s="75"/>
      <c r="Z326" s="75">
        <f>Иные!B187</f>
        <v>10000</v>
      </c>
      <c r="AA326" s="75">
        <f>Иные!C187</f>
        <v>31687.517530000001</v>
      </c>
      <c r="AB326" s="75">
        <f>Иные!D187</f>
        <v>10000</v>
      </c>
      <c r="AC326" s="75">
        <f>Иные!E187</f>
        <v>21687.517530000001</v>
      </c>
      <c r="AD326" s="75">
        <f>Иные!F187</f>
        <v>31687.517530000001</v>
      </c>
      <c r="AE326" s="75">
        <f>AD326/AA326*100</f>
        <v>100</v>
      </c>
      <c r="AF326" s="39"/>
      <c r="AG326" s="36"/>
    </row>
    <row r="327" spans="1:33" x14ac:dyDescent="0.25">
      <c r="A327" s="16" t="s">
        <v>448</v>
      </c>
      <c r="B327" s="184">
        <f t="shared" si="78"/>
        <v>6902.6</v>
      </c>
      <c r="C327" s="184">
        <f t="shared" si="79"/>
        <v>7692.5018099999998</v>
      </c>
      <c r="D327" s="184">
        <f t="shared" si="80"/>
        <v>7692.5018099999998</v>
      </c>
      <c r="E327" s="184">
        <f t="shared" si="81"/>
        <v>0</v>
      </c>
      <c r="F327" s="184">
        <f t="shared" si="82"/>
        <v>7692.5018099999998</v>
      </c>
      <c r="G327" s="184">
        <f t="shared" si="92"/>
        <v>100</v>
      </c>
      <c r="H327" s="75"/>
      <c r="I327" s="75"/>
      <c r="J327" s="75"/>
      <c r="K327" s="75"/>
      <c r="L327" s="75"/>
      <c r="M327" s="76"/>
      <c r="N327" s="224">
        <f>Субсидии!B321</f>
        <v>6738</v>
      </c>
      <c r="O327" s="224">
        <f>Субсидии!C321</f>
        <v>7526.8018099999999</v>
      </c>
      <c r="P327" s="224">
        <f>Субсидии!D321</f>
        <v>7526.8018099999999</v>
      </c>
      <c r="Q327" s="224">
        <f>Субсидии!E321</f>
        <v>0</v>
      </c>
      <c r="R327" s="224">
        <f>Субсидии!F321</f>
        <v>7526.8018099999999</v>
      </c>
      <c r="S327" s="75">
        <f t="shared" si="93"/>
        <v>100</v>
      </c>
      <c r="T327" s="75">
        <f>'Субвенции '!B317</f>
        <v>164.6</v>
      </c>
      <c r="U327" s="75">
        <f>'Субвенции '!C317</f>
        <v>165.7</v>
      </c>
      <c r="V327" s="75">
        <f>'Субвенции '!D317</f>
        <v>165.7</v>
      </c>
      <c r="W327" s="75">
        <f>'Субвенции '!E317</f>
        <v>0</v>
      </c>
      <c r="X327" s="75">
        <f>'Субвенции '!F317</f>
        <v>165.7</v>
      </c>
      <c r="Y327" s="75">
        <f t="shared" ref="Y327:Y345" si="96">X327/U327*100</f>
        <v>100</v>
      </c>
      <c r="Z327" s="75"/>
      <c r="AA327" s="75"/>
      <c r="AB327" s="75"/>
      <c r="AC327" s="75"/>
      <c r="AD327" s="75"/>
      <c r="AE327" s="75"/>
      <c r="AF327" s="39"/>
      <c r="AG327" s="36"/>
    </row>
    <row r="328" spans="1:33" x14ac:dyDescent="0.25">
      <c r="A328" s="16" t="s">
        <v>447</v>
      </c>
      <c r="B328" s="184">
        <f t="shared" si="78"/>
        <v>5549.6</v>
      </c>
      <c r="C328" s="184">
        <f t="shared" si="79"/>
        <v>5550.7</v>
      </c>
      <c r="D328" s="184">
        <f t="shared" si="80"/>
        <v>5550.7</v>
      </c>
      <c r="E328" s="184">
        <f t="shared" si="81"/>
        <v>0</v>
      </c>
      <c r="F328" s="184">
        <f t="shared" si="82"/>
        <v>5550.7</v>
      </c>
      <c r="G328" s="184">
        <f t="shared" si="92"/>
        <v>100</v>
      </c>
      <c r="H328" s="75"/>
      <c r="I328" s="75"/>
      <c r="J328" s="75"/>
      <c r="K328" s="75"/>
      <c r="L328" s="75"/>
      <c r="M328" s="76"/>
      <c r="N328" s="224">
        <f>Субсидии!B322</f>
        <v>5385</v>
      </c>
      <c r="O328" s="224">
        <f>Субсидии!C322</f>
        <v>5385</v>
      </c>
      <c r="P328" s="224">
        <f>Субсидии!D322</f>
        <v>5385</v>
      </c>
      <c r="Q328" s="224">
        <f>Субсидии!E322</f>
        <v>0</v>
      </c>
      <c r="R328" s="224">
        <f>Субсидии!F322</f>
        <v>5385</v>
      </c>
      <c r="S328" s="75">
        <f t="shared" si="93"/>
        <v>100</v>
      </c>
      <c r="T328" s="75">
        <f>'Субвенции '!B318</f>
        <v>164.6</v>
      </c>
      <c r="U328" s="75">
        <f>'Субвенции '!C318</f>
        <v>165.7</v>
      </c>
      <c r="V328" s="75">
        <f>'Субвенции '!D318</f>
        <v>165.7</v>
      </c>
      <c r="W328" s="75">
        <f>'Субвенции '!E318</f>
        <v>0</v>
      </c>
      <c r="X328" s="75">
        <f>'Субвенции '!F318</f>
        <v>165.7</v>
      </c>
      <c r="Y328" s="75">
        <f t="shared" si="96"/>
        <v>100</v>
      </c>
      <c r="Z328" s="75"/>
      <c r="AA328" s="75"/>
      <c r="AB328" s="75"/>
      <c r="AC328" s="75"/>
      <c r="AD328" s="75"/>
      <c r="AE328" s="75"/>
      <c r="AF328" s="39"/>
      <c r="AG328" s="36"/>
    </row>
    <row r="329" spans="1:33" x14ac:dyDescent="0.25">
      <c r="A329" s="16" t="s">
        <v>143</v>
      </c>
      <c r="B329" s="184">
        <f t="shared" ref="B329:B392" si="97">H329+N329+T329+Z329</f>
        <v>6041.6</v>
      </c>
      <c r="C329" s="184">
        <f t="shared" ref="C329:C392" si="98">I329+O329+U329+AA329</f>
        <v>7042.7</v>
      </c>
      <c r="D329" s="184">
        <f t="shared" ref="D329:D392" si="99">J329+P329+V329+AB329</f>
        <v>7042.7</v>
      </c>
      <c r="E329" s="184">
        <f t="shared" ref="E329:E392" si="100">K329+Q329+W329+AC329</f>
        <v>0</v>
      </c>
      <c r="F329" s="184">
        <f t="shared" ref="F329:F392" si="101">L329+R329+X329+AD329</f>
        <v>7042.7</v>
      </c>
      <c r="G329" s="184">
        <f t="shared" si="92"/>
        <v>100</v>
      </c>
      <c r="H329" s="75"/>
      <c r="I329" s="75"/>
      <c r="J329" s="75"/>
      <c r="K329" s="75"/>
      <c r="L329" s="75"/>
      <c r="M329" s="76"/>
      <c r="N329" s="224">
        <f>Субсидии!B323</f>
        <v>5877</v>
      </c>
      <c r="O329" s="224">
        <f>Субсидии!C323</f>
        <v>6877</v>
      </c>
      <c r="P329" s="224">
        <f>Субсидии!D323</f>
        <v>6877</v>
      </c>
      <c r="Q329" s="224">
        <f>Субсидии!E323</f>
        <v>0</v>
      </c>
      <c r="R329" s="224">
        <f>Субсидии!F323</f>
        <v>6877</v>
      </c>
      <c r="S329" s="75">
        <f t="shared" si="93"/>
        <v>100</v>
      </c>
      <c r="T329" s="75">
        <f>'Субвенции '!B319</f>
        <v>164.6</v>
      </c>
      <c r="U329" s="75">
        <f>'Субвенции '!C319</f>
        <v>165.7</v>
      </c>
      <c r="V329" s="75">
        <f>'Субвенции '!D319</f>
        <v>165.7</v>
      </c>
      <c r="W329" s="75">
        <f>'Субвенции '!E319</f>
        <v>0</v>
      </c>
      <c r="X329" s="75">
        <f>'Субвенции '!F319</f>
        <v>165.7</v>
      </c>
      <c r="Y329" s="75">
        <f t="shared" si="96"/>
        <v>100</v>
      </c>
      <c r="Z329" s="75"/>
      <c r="AA329" s="75"/>
      <c r="AB329" s="75"/>
      <c r="AC329" s="75"/>
      <c r="AD329" s="75"/>
      <c r="AE329" s="75"/>
      <c r="AF329" s="39"/>
      <c r="AG329" s="36"/>
    </row>
    <row r="330" spans="1:33" x14ac:dyDescent="0.25">
      <c r="A330" s="16" t="s">
        <v>446</v>
      </c>
      <c r="B330" s="184">
        <f t="shared" si="97"/>
        <v>7580.6</v>
      </c>
      <c r="C330" s="184">
        <f t="shared" si="98"/>
        <v>7581.7</v>
      </c>
      <c r="D330" s="184">
        <f t="shared" si="99"/>
        <v>7581.7</v>
      </c>
      <c r="E330" s="184">
        <f t="shared" si="100"/>
        <v>0</v>
      </c>
      <c r="F330" s="184">
        <f t="shared" si="101"/>
        <v>7581.7</v>
      </c>
      <c r="G330" s="184">
        <f t="shared" si="92"/>
        <v>100</v>
      </c>
      <c r="H330" s="75"/>
      <c r="I330" s="75"/>
      <c r="J330" s="75"/>
      <c r="K330" s="75"/>
      <c r="L330" s="75"/>
      <c r="M330" s="76"/>
      <c r="N330" s="224">
        <f>Субсидии!B324</f>
        <v>7416</v>
      </c>
      <c r="O330" s="224">
        <f>Субсидии!C324</f>
        <v>7416</v>
      </c>
      <c r="P330" s="224">
        <f>Субсидии!D324</f>
        <v>7416</v>
      </c>
      <c r="Q330" s="224">
        <f>Субсидии!E324</f>
        <v>0</v>
      </c>
      <c r="R330" s="224">
        <f>Субсидии!F324</f>
        <v>7416</v>
      </c>
      <c r="S330" s="75">
        <f t="shared" si="93"/>
        <v>100</v>
      </c>
      <c r="T330" s="75">
        <f>'Субвенции '!B320</f>
        <v>164.6</v>
      </c>
      <c r="U330" s="75">
        <f>'Субвенции '!C320</f>
        <v>165.7</v>
      </c>
      <c r="V330" s="75">
        <f>'Субвенции '!D320</f>
        <v>165.7</v>
      </c>
      <c r="W330" s="75">
        <f>'Субвенции '!E320</f>
        <v>0</v>
      </c>
      <c r="X330" s="75">
        <f>'Субвенции '!F320</f>
        <v>165.7</v>
      </c>
      <c r="Y330" s="75">
        <f t="shared" si="96"/>
        <v>100</v>
      </c>
      <c r="Z330" s="75"/>
      <c r="AA330" s="75"/>
      <c r="AB330" s="75"/>
      <c r="AC330" s="75"/>
      <c r="AD330" s="75"/>
      <c r="AE330" s="75"/>
      <c r="AF330" s="39"/>
      <c r="AG330" s="36"/>
    </row>
    <row r="331" spans="1:33" x14ac:dyDescent="0.25">
      <c r="A331" s="16" t="s">
        <v>445</v>
      </c>
      <c r="B331" s="184">
        <f t="shared" si="97"/>
        <v>7004.6</v>
      </c>
      <c r="C331" s="184">
        <f t="shared" si="98"/>
        <v>8348.6</v>
      </c>
      <c r="D331" s="184">
        <f t="shared" si="99"/>
        <v>8348.6</v>
      </c>
      <c r="E331" s="184">
        <f t="shared" si="100"/>
        <v>0</v>
      </c>
      <c r="F331" s="184">
        <f t="shared" si="101"/>
        <v>8348.6</v>
      </c>
      <c r="G331" s="184">
        <f t="shared" si="92"/>
        <v>100</v>
      </c>
      <c r="H331" s="75"/>
      <c r="I331" s="75"/>
      <c r="J331" s="75"/>
      <c r="K331" s="75"/>
      <c r="L331" s="75"/>
      <c r="M331" s="76"/>
      <c r="N331" s="224">
        <f>Субсидии!B326</f>
        <v>6840</v>
      </c>
      <c r="O331" s="224">
        <f>Субсидии!C326</f>
        <v>8182.9</v>
      </c>
      <c r="P331" s="224">
        <f>Субсидии!D326</f>
        <v>8182.9</v>
      </c>
      <c r="Q331" s="224">
        <f>Субсидии!E326</f>
        <v>0</v>
      </c>
      <c r="R331" s="224">
        <f>Субсидии!F326</f>
        <v>8182.9</v>
      </c>
      <c r="S331" s="75">
        <f t="shared" si="93"/>
        <v>100</v>
      </c>
      <c r="T331" s="75">
        <f>'Субвенции '!B321</f>
        <v>164.6</v>
      </c>
      <c r="U331" s="75">
        <f>'Субвенции '!C321</f>
        <v>165.7</v>
      </c>
      <c r="V331" s="75">
        <f>'Субвенции '!D321</f>
        <v>165.7</v>
      </c>
      <c r="W331" s="75">
        <f>'Субвенции '!E321</f>
        <v>0</v>
      </c>
      <c r="X331" s="75">
        <f>'Субвенции '!F321</f>
        <v>165.7</v>
      </c>
      <c r="Y331" s="75">
        <f t="shared" si="96"/>
        <v>100</v>
      </c>
      <c r="Z331" s="75"/>
      <c r="AA331" s="75"/>
      <c r="AB331" s="75"/>
      <c r="AC331" s="75"/>
      <c r="AD331" s="75"/>
      <c r="AE331" s="75"/>
      <c r="AF331" s="39"/>
      <c r="AG331" s="36"/>
    </row>
    <row r="332" spans="1:33" x14ac:dyDescent="0.25">
      <c r="A332" s="16" t="s">
        <v>449</v>
      </c>
      <c r="B332" s="184">
        <f t="shared" si="97"/>
        <v>7085.6</v>
      </c>
      <c r="C332" s="184">
        <f t="shared" si="98"/>
        <v>8364.7906700000003</v>
      </c>
      <c r="D332" s="184">
        <f t="shared" si="99"/>
        <v>8364.7906700000003</v>
      </c>
      <c r="E332" s="184">
        <f t="shared" si="100"/>
        <v>0</v>
      </c>
      <c r="F332" s="184">
        <f t="shared" si="101"/>
        <v>8364.7906700000003</v>
      </c>
      <c r="G332" s="184">
        <f t="shared" si="92"/>
        <v>100</v>
      </c>
      <c r="H332" s="75"/>
      <c r="I332" s="75"/>
      <c r="J332" s="75"/>
      <c r="K332" s="75"/>
      <c r="L332" s="75"/>
      <c r="M332" s="76"/>
      <c r="N332" s="224">
        <f>Субсидии!B325</f>
        <v>6921</v>
      </c>
      <c r="O332" s="224">
        <f>Субсидии!C325</f>
        <v>8199.0906699999996</v>
      </c>
      <c r="P332" s="224">
        <f>Субсидии!D325</f>
        <v>8199.0906699999996</v>
      </c>
      <c r="Q332" s="224">
        <f>Субсидии!E325</f>
        <v>0</v>
      </c>
      <c r="R332" s="224">
        <f>Субсидии!F325</f>
        <v>8199.0906699999996</v>
      </c>
      <c r="S332" s="75">
        <f t="shared" si="93"/>
        <v>100</v>
      </c>
      <c r="T332" s="75">
        <f>'Субвенции '!B322</f>
        <v>164.6</v>
      </c>
      <c r="U332" s="75">
        <f>'Субвенции '!C322</f>
        <v>165.7</v>
      </c>
      <c r="V332" s="75">
        <f>'Субвенции '!D322</f>
        <v>165.7</v>
      </c>
      <c r="W332" s="75">
        <f>'Субвенции '!E322</f>
        <v>0</v>
      </c>
      <c r="X332" s="75">
        <f>'Субвенции '!F322</f>
        <v>165.7</v>
      </c>
      <c r="Y332" s="75">
        <f t="shared" si="96"/>
        <v>100</v>
      </c>
      <c r="Z332" s="75"/>
      <c r="AA332" s="75"/>
      <c r="AB332" s="75"/>
      <c r="AC332" s="75"/>
      <c r="AD332" s="75"/>
      <c r="AE332" s="75"/>
      <c r="AF332" s="39"/>
      <c r="AG332" s="36"/>
    </row>
    <row r="333" spans="1:33" s="5" customFormat="1" ht="31.5" x14ac:dyDescent="0.25">
      <c r="A333" s="7" t="s">
        <v>266</v>
      </c>
      <c r="B333" s="72">
        <f t="shared" si="97"/>
        <v>423369.86760999972</v>
      </c>
      <c r="C333" s="72">
        <f t="shared" si="98"/>
        <v>444658.81764000002</v>
      </c>
      <c r="D333" s="72">
        <f t="shared" si="99"/>
        <v>444058.81764000002</v>
      </c>
      <c r="E333" s="72">
        <f t="shared" si="100"/>
        <v>600</v>
      </c>
      <c r="F333" s="72">
        <f t="shared" si="101"/>
        <v>444447.13519000006</v>
      </c>
      <c r="G333" s="72">
        <f t="shared" si="92"/>
        <v>99.952394410815131</v>
      </c>
      <c r="H333" s="72">
        <f>SUM(H334:H342)</f>
        <v>56850.1</v>
      </c>
      <c r="I333" s="72">
        <f>SUM(I334:I342)</f>
        <v>56281.599999999999</v>
      </c>
      <c r="J333" s="72">
        <f>SUM(J334:J342)</f>
        <v>56281.599999999999</v>
      </c>
      <c r="K333" s="72">
        <f>SUM(K334:K342)</f>
        <v>0</v>
      </c>
      <c r="L333" s="72">
        <f>SUM(L334:L342)</f>
        <v>56281.599999999999</v>
      </c>
      <c r="M333" s="73">
        <f>L333/I333*100</f>
        <v>100</v>
      </c>
      <c r="N333" s="72">
        <f>SUM(N334:N342)</f>
        <v>63933.363809999995</v>
      </c>
      <c r="O333" s="72">
        <f>SUM(O334:O342)</f>
        <v>72621.199030000003</v>
      </c>
      <c r="P333" s="72">
        <f>SUM(P334:P342)</f>
        <v>72621.199030000003</v>
      </c>
      <c r="Q333" s="72">
        <f>SUM(Q334:Q342)</f>
        <v>0</v>
      </c>
      <c r="R333" s="72">
        <f>SUM(R334:R342)</f>
        <v>72621.199030000003</v>
      </c>
      <c r="S333" s="72">
        <f t="shared" si="93"/>
        <v>100</v>
      </c>
      <c r="T333" s="72">
        <f>SUM(T334:T342)</f>
        <v>288241.99999999977</v>
      </c>
      <c r="U333" s="72">
        <f>SUM(U334:U342)</f>
        <v>293101.54905000003</v>
      </c>
      <c r="V333" s="72">
        <f>SUM(V334:V342)</f>
        <v>293101.54905000003</v>
      </c>
      <c r="W333" s="72">
        <f>SUM(W334:W342)</f>
        <v>0</v>
      </c>
      <c r="X333" s="72">
        <f>SUM(X334:X342)</f>
        <v>292893.15239000006</v>
      </c>
      <c r="Y333" s="72">
        <f t="shared" si="96"/>
        <v>99.928899502348102</v>
      </c>
      <c r="Z333" s="72">
        <f>SUM(Z334:Z342)</f>
        <v>14344.4038</v>
      </c>
      <c r="AA333" s="72">
        <f>SUM(AA334:AA342)</f>
        <v>22654.469559999998</v>
      </c>
      <c r="AB333" s="72">
        <f>SUM(AB334:AB342)</f>
        <v>22054.469559999998</v>
      </c>
      <c r="AC333" s="72">
        <f>SUM(AC334:AC342)</f>
        <v>600</v>
      </c>
      <c r="AD333" s="72">
        <f>SUM(AD334:AD342)</f>
        <v>22651.183769999996</v>
      </c>
      <c r="AE333" s="72">
        <f>AD333/AA333*100</f>
        <v>99.985496062967627</v>
      </c>
      <c r="AF333" s="39"/>
      <c r="AG333" s="38"/>
    </row>
    <row r="334" spans="1:33" ht="31.5" x14ac:dyDescent="0.25">
      <c r="A334" s="128" t="s">
        <v>198</v>
      </c>
      <c r="B334" s="75">
        <f t="shared" si="97"/>
        <v>380118.56760999991</v>
      </c>
      <c r="C334" s="75">
        <f t="shared" si="98"/>
        <v>395070.06429000001</v>
      </c>
      <c r="D334" s="75">
        <f t="shared" si="99"/>
        <v>394470.06429000001</v>
      </c>
      <c r="E334" s="75">
        <f t="shared" si="100"/>
        <v>600</v>
      </c>
      <c r="F334" s="75">
        <f t="shared" si="101"/>
        <v>394861.66763000004</v>
      </c>
      <c r="G334" s="75">
        <f t="shared" si="92"/>
        <v>99.947250708459904</v>
      </c>
      <c r="H334" s="74">
        <f>Дотации!B78</f>
        <v>56850.1</v>
      </c>
      <c r="I334" s="74">
        <f>Дотации!C78</f>
        <v>56281.599999999999</v>
      </c>
      <c r="J334" s="74">
        <f>Дотации!D78</f>
        <v>56281.599999999999</v>
      </c>
      <c r="K334" s="74">
        <f>Дотации!E78</f>
        <v>0</v>
      </c>
      <c r="L334" s="74">
        <f>Дотации!F78</f>
        <v>56281.599999999999</v>
      </c>
      <c r="M334" s="74">
        <f>L334/I334*100</f>
        <v>100</v>
      </c>
      <c r="N334" s="75">
        <f>Субсидии!B328</f>
        <v>28151.363809999999</v>
      </c>
      <c r="O334" s="75">
        <f>Субсидии!C328</f>
        <v>30518.545679999999</v>
      </c>
      <c r="P334" s="75">
        <f>Субсидии!D328</f>
        <v>30518.545679999999</v>
      </c>
      <c r="Q334" s="75">
        <f>Субсидии!E328</f>
        <v>0</v>
      </c>
      <c r="R334" s="75">
        <f>Субсидии!F328</f>
        <v>30518.545679999999</v>
      </c>
      <c r="S334" s="75">
        <f t="shared" si="93"/>
        <v>100</v>
      </c>
      <c r="T334" s="75">
        <f>'Субвенции '!B324</f>
        <v>285772.69999999995</v>
      </c>
      <c r="U334" s="75">
        <f>'Субвенции '!C324</f>
        <v>290615.44905</v>
      </c>
      <c r="V334" s="75">
        <f>'Субвенции '!D324</f>
        <v>290615.44905</v>
      </c>
      <c r="W334" s="75">
        <f>'Субвенции '!E324</f>
        <v>0</v>
      </c>
      <c r="X334" s="75">
        <f>'Субвенции '!F324</f>
        <v>290407.05239000003</v>
      </c>
      <c r="Y334" s="75">
        <f t="shared" si="96"/>
        <v>99.928291265766774</v>
      </c>
      <c r="Z334" s="75">
        <f>Иные!B189</f>
        <v>9344.4038</v>
      </c>
      <c r="AA334" s="75">
        <f>Иные!C189</f>
        <v>17654.469559999998</v>
      </c>
      <c r="AB334" s="75">
        <f>Иные!D189</f>
        <v>17054.469559999998</v>
      </c>
      <c r="AC334" s="75">
        <f>Иные!E189</f>
        <v>600</v>
      </c>
      <c r="AD334" s="75">
        <f>Иные!F189</f>
        <v>17654.469559999998</v>
      </c>
      <c r="AE334" s="75">
        <f>AD334/AA334*100</f>
        <v>100</v>
      </c>
      <c r="AF334" s="39"/>
      <c r="AG334" s="36"/>
    </row>
    <row r="335" spans="1:33" x14ac:dyDescent="0.25">
      <c r="A335" s="16" t="s">
        <v>450</v>
      </c>
      <c r="B335" s="184">
        <f t="shared" si="97"/>
        <v>2321.6</v>
      </c>
      <c r="C335" s="184">
        <f t="shared" si="98"/>
        <v>2322.6999999999998</v>
      </c>
      <c r="D335" s="184">
        <f t="shared" si="99"/>
        <v>2322.6999999999998</v>
      </c>
      <c r="E335" s="184">
        <f t="shared" si="100"/>
        <v>0</v>
      </c>
      <c r="F335" s="184">
        <f t="shared" si="101"/>
        <v>2322.6999999999998</v>
      </c>
      <c r="G335" s="184">
        <f t="shared" si="92"/>
        <v>100</v>
      </c>
      <c r="H335" s="75"/>
      <c r="I335" s="75"/>
      <c r="J335" s="75"/>
      <c r="K335" s="75"/>
      <c r="L335" s="75"/>
      <c r="M335" s="74"/>
      <c r="N335" s="224">
        <f>Субсидии!B329</f>
        <v>2157</v>
      </c>
      <c r="O335" s="224">
        <f>Субсидии!C329</f>
        <v>2157</v>
      </c>
      <c r="P335" s="224">
        <f>Субсидии!D329</f>
        <v>2157</v>
      </c>
      <c r="Q335" s="224">
        <f>Субсидии!E329</f>
        <v>0</v>
      </c>
      <c r="R335" s="224">
        <f>Субсидии!F329</f>
        <v>2157</v>
      </c>
      <c r="S335" s="75">
        <f t="shared" si="93"/>
        <v>100</v>
      </c>
      <c r="T335" s="75">
        <f>'Субвенции '!B325</f>
        <v>164.6</v>
      </c>
      <c r="U335" s="75">
        <f>'Субвенции '!C325</f>
        <v>165.7</v>
      </c>
      <c r="V335" s="75">
        <f>'Субвенции '!D325</f>
        <v>165.7</v>
      </c>
      <c r="W335" s="75">
        <f>'Субвенции '!E325</f>
        <v>0</v>
      </c>
      <c r="X335" s="75">
        <f>'Субвенции '!F325</f>
        <v>165.7</v>
      </c>
      <c r="Y335" s="75">
        <f t="shared" si="96"/>
        <v>100</v>
      </c>
      <c r="Z335" s="75"/>
      <c r="AA335" s="75"/>
      <c r="AB335" s="75"/>
      <c r="AC335" s="75"/>
      <c r="AD335" s="75"/>
      <c r="AE335" s="75"/>
      <c r="AF335" s="39"/>
      <c r="AG335" s="36"/>
    </row>
    <row r="336" spans="1:33" x14ac:dyDescent="0.25">
      <c r="A336" s="16" t="s">
        <v>500</v>
      </c>
      <c r="B336" s="184">
        <f t="shared" si="97"/>
        <v>2930.6</v>
      </c>
      <c r="C336" s="184">
        <f t="shared" si="98"/>
        <v>2931.7</v>
      </c>
      <c r="D336" s="184">
        <f t="shared" si="99"/>
        <v>2931.7</v>
      </c>
      <c r="E336" s="184">
        <f t="shared" si="100"/>
        <v>0</v>
      </c>
      <c r="F336" s="184">
        <f t="shared" si="101"/>
        <v>2931.7</v>
      </c>
      <c r="G336" s="184">
        <f t="shared" si="92"/>
        <v>100</v>
      </c>
      <c r="H336" s="75"/>
      <c r="I336" s="75"/>
      <c r="J336" s="75"/>
      <c r="K336" s="75"/>
      <c r="L336" s="75"/>
      <c r="M336" s="74"/>
      <c r="N336" s="224">
        <f>Субсидии!B330</f>
        <v>2766</v>
      </c>
      <c r="O336" s="224">
        <f>Субсидии!C330</f>
        <v>2766</v>
      </c>
      <c r="P336" s="224">
        <f>Субсидии!D330</f>
        <v>2766</v>
      </c>
      <c r="Q336" s="224">
        <f>Субсидии!E330</f>
        <v>0</v>
      </c>
      <c r="R336" s="224">
        <f>Субсидии!F330</f>
        <v>2766</v>
      </c>
      <c r="S336" s="75">
        <f t="shared" si="93"/>
        <v>100</v>
      </c>
      <c r="T336" s="75">
        <f>'Субвенции '!B326</f>
        <v>164.6</v>
      </c>
      <c r="U336" s="75">
        <f>'Субвенции '!C326</f>
        <v>165.7</v>
      </c>
      <c r="V336" s="75">
        <f>'Субвенции '!D326</f>
        <v>165.7</v>
      </c>
      <c r="W336" s="75">
        <f>'Субвенции '!E326</f>
        <v>0</v>
      </c>
      <c r="X336" s="75">
        <f>'Субвенции '!F326</f>
        <v>165.7</v>
      </c>
      <c r="Y336" s="75">
        <f t="shared" si="96"/>
        <v>100</v>
      </c>
      <c r="Z336" s="75"/>
      <c r="AA336" s="75">
        <f>Иные!C190</f>
        <v>0</v>
      </c>
      <c r="AB336" s="75">
        <f>Иные!D190</f>
        <v>0</v>
      </c>
      <c r="AC336" s="75">
        <f>Иные!E190</f>
        <v>0</v>
      </c>
      <c r="AD336" s="75">
        <f>Иные!F190</f>
        <v>0</v>
      </c>
      <c r="AE336" s="75"/>
      <c r="AF336" s="39"/>
      <c r="AG336" s="36"/>
    </row>
    <row r="337" spans="1:33" x14ac:dyDescent="0.25">
      <c r="A337" s="16" t="s">
        <v>453</v>
      </c>
      <c r="B337" s="184">
        <f t="shared" si="97"/>
        <v>6129.6</v>
      </c>
      <c r="C337" s="184">
        <f t="shared" si="98"/>
        <v>6132.3</v>
      </c>
      <c r="D337" s="184">
        <f t="shared" si="99"/>
        <v>6132.3</v>
      </c>
      <c r="E337" s="184">
        <f t="shared" si="100"/>
        <v>0</v>
      </c>
      <c r="F337" s="184">
        <f t="shared" si="101"/>
        <v>6132.3</v>
      </c>
      <c r="G337" s="184">
        <f t="shared" si="92"/>
        <v>100</v>
      </c>
      <c r="H337" s="75"/>
      <c r="I337" s="75"/>
      <c r="J337" s="75"/>
      <c r="K337" s="75"/>
      <c r="L337" s="75"/>
      <c r="M337" s="74"/>
      <c r="N337" s="224">
        <f>Субсидии!B332</f>
        <v>5718</v>
      </c>
      <c r="O337" s="224">
        <f>Субсидии!C332</f>
        <v>5718</v>
      </c>
      <c r="P337" s="224">
        <f>Субсидии!D332</f>
        <v>5718</v>
      </c>
      <c r="Q337" s="224">
        <f>Субсидии!E332</f>
        <v>0</v>
      </c>
      <c r="R337" s="224">
        <f>Субсидии!F332</f>
        <v>5718</v>
      </c>
      <c r="S337" s="75">
        <f t="shared" si="93"/>
        <v>100</v>
      </c>
      <c r="T337" s="75">
        <f>'Субвенции '!B327</f>
        <v>411.6</v>
      </c>
      <c r="U337" s="75">
        <f>'Субвенции '!C327</f>
        <v>414.3</v>
      </c>
      <c r="V337" s="75">
        <f>'Субвенции '!D327</f>
        <v>414.3</v>
      </c>
      <c r="W337" s="75">
        <f>'Субвенции '!E327</f>
        <v>0</v>
      </c>
      <c r="X337" s="75">
        <f>'Субвенции '!F327</f>
        <v>414.3</v>
      </c>
      <c r="Y337" s="75">
        <f t="shared" si="96"/>
        <v>100</v>
      </c>
      <c r="Z337" s="75"/>
      <c r="AA337" s="75"/>
      <c r="AB337" s="75"/>
      <c r="AC337" s="75"/>
      <c r="AD337" s="75"/>
      <c r="AE337" s="75"/>
      <c r="AF337" s="39"/>
      <c r="AG337" s="36"/>
    </row>
    <row r="338" spans="1:33" x14ac:dyDescent="0.25">
      <c r="A338" s="16" t="s">
        <v>280</v>
      </c>
      <c r="B338" s="184">
        <f t="shared" si="97"/>
        <v>3167.6</v>
      </c>
      <c r="C338" s="184">
        <f t="shared" si="98"/>
        <v>3168.7</v>
      </c>
      <c r="D338" s="184">
        <f t="shared" si="99"/>
        <v>3168.7</v>
      </c>
      <c r="E338" s="184">
        <f t="shared" si="100"/>
        <v>0</v>
      </c>
      <c r="F338" s="184">
        <f t="shared" si="101"/>
        <v>3168.7</v>
      </c>
      <c r="G338" s="184">
        <f t="shared" si="92"/>
        <v>100</v>
      </c>
      <c r="H338" s="75">
        <f>Дотации!B79</f>
        <v>0</v>
      </c>
      <c r="I338" s="75">
        <f>Дотации!C79</f>
        <v>0</v>
      </c>
      <c r="J338" s="75">
        <f>Дотации!D79</f>
        <v>0</v>
      </c>
      <c r="K338" s="75">
        <f>Дотации!E79</f>
        <v>0</v>
      </c>
      <c r="L338" s="75">
        <f>Дотации!F79</f>
        <v>0</v>
      </c>
      <c r="M338" s="74"/>
      <c r="N338" s="224">
        <f>Субсидии!B331</f>
        <v>3003</v>
      </c>
      <c r="O338" s="224">
        <f>Субсидии!C331</f>
        <v>3003</v>
      </c>
      <c r="P338" s="224">
        <f>Субсидии!D331</f>
        <v>3003</v>
      </c>
      <c r="Q338" s="224">
        <f>Субсидии!E331</f>
        <v>0</v>
      </c>
      <c r="R338" s="224">
        <f>Субсидии!F331</f>
        <v>3003</v>
      </c>
      <c r="S338" s="75">
        <f t="shared" si="93"/>
        <v>100</v>
      </c>
      <c r="T338" s="75">
        <f>'Субвенции '!B328</f>
        <v>164.6</v>
      </c>
      <c r="U338" s="75">
        <f>'Субвенции '!C328</f>
        <v>165.7</v>
      </c>
      <c r="V338" s="75">
        <f>'Субвенции '!D328</f>
        <v>165.7</v>
      </c>
      <c r="W338" s="75">
        <f>'Субвенции '!E328</f>
        <v>0</v>
      </c>
      <c r="X338" s="75">
        <f>'Субвенции '!F328</f>
        <v>165.7</v>
      </c>
      <c r="Y338" s="75">
        <f t="shared" si="96"/>
        <v>100</v>
      </c>
      <c r="Z338" s="75"/>
      <c r="AA338" s="75"/>
      <c r="AB338" s="75"/>
      <c r="AC338" s="75"/>
      <c r="AD338" s="75"/>
      <c r="AE338" s="75"/>
      <c r="AF338" s="39"/>
      <c r="AG338" s="36"/>
    </row>
    <row r="339" spans="1:33" x14ac:dyDescent="0.25">
      <c r="A339" s="16" t="s">
        <v>288</v>
      </c>
      <c r="B339" s="184">
        <f t="shared" si="97"/>
        <v>4241.6000000000004</v>
      </c>
      <c r="C339" s="184">
        <f t="shared" si="98"/>
        <v>5682.7</v>
      </c>
      <c r="D339" s="184">
        <f t="shared" si="99"/>
        <v>5682.7</v>
      </c>
      <c r="E339" s="184">
        <f t="shared" si="100"/>
        <v>0</v>
      </c>
      <c r="F339" s="184">
        <f t="shared" si="101"/>
        <v>5682.7</v>
      </c>
      <c r="G339" s="184">
        <f t="shared" si="92"/>
        <v>100</v>
      </c>
      <c r="H339" s="75"/>
      <c r="I339" s="75"/>
      <c r="J339" s="75"/>
      <c r="K339" s="75"/>
      <c r="L339" s="75"/>
      <c r="M339" s="76"/>
      <c r="N339" s="224">
        <f>Субсидии!B333</f>
        <v>4077</v>
      </c>
      <c r="O339" s="224">
        <f>Субсидии!C333</f>
        <v>5517</v>
      </c>
      <c r="P339" s="224">
        <f>Субсидии!D333</f>
        <v>5517</v>
      </c>
      <c r="Q339" s="224">
        <f>Субсидии!E333</f>
        <v>0</v>
      </c>
      <c r="R339" s="224">
        <f>Субсидии!F333</f>
        <v>5517</v>
      </c>
      <c r="S339" s="75">
        <f t="shared" si="93"/>
        <v>100</v>
      </c>
      <c r="T339" s="75">
        <f>'Субвенции '!B329</f>
        <v>164.6</v>
      </c>
      <c r="U339" s="75">
        <f>'Субвенции '!C329</f>
        <v>165.7</v>
      </c>
      <c r="V339" s="75">
        <f>'Субвенции '!D329</f>
        <v>165.7</v>
      </c>
      <c r="W339" s="75">
        <f>'Субвенции '!E329</f>
        <v>0</v>
      </c>
      <c r="X339" s="75">
        <f>'Субвенции '!F329</f>
        <v>165.7</v>
      </c>
      <c r="Y339" s="75">
        <f t="shared" si="96"/>
        <v>100</v>
      </c>
      <c r="Z339" s="75"/>
      <c r="AA339" s="75">
        <f>Иные!C191</f>
        <v>0</v>
      </c>
      <c r="AB339" s="75"/>
      <c r="AC339" s="75">
        <f>Иные!E191</f>
        <v>0</v>
      </c>
      <c r="AD339" s="75">
        <f>Иные!F191</f>
        <v>0</v>
      </c>
      <c r="AE339" s="75"/>
      <c r="AF339" s="39"/>
      <c r="AG339" s="36"/>
    </row>
    <row r="340" spans="1:33" x14ac:dyDescent="0.25">
      <c r="A340" s="16" t="s">
        <v>276</v>
      </c>
      <c r="B340" s="184">
        <f t="shared" si="97"/>
        <v>14323.1</v>
      </c>
      <c r="C340" s="184">
        <f t="shared" si="98"/>
        <v>16724</v>
      </c>
      <c r="D340" s="184">
        <f t="shared" si="99"/>
        <v>16724</v>
      </c>
      <c r="E340" s="184">
        <f t="shared" si="100"/>
        <v>0</v>
      </c>
      <c r="F340" s="347">
        <f t="shared" si="101"/>
        <v>16720.714209999998</v>
      </c>
      <c r="G340" s="184">
        <f t="shared" si="92"/>
        <v>99.98035284620903</v>
      </c>
      <c r="H340" s="75"/>
      <c r="I340" s="75"/>
      <c r="J340" s="75"/>
      <c r="K340" s="75"/>
      <c r="L340" s="75"/>
      <c r="M340" s="76"/>
      <c r="N340" s="224">
        <f>Субсидии!B334</f>
        <v>8500</v>
      </c>
      <c r="O340" s="224">
        <f>Субсидии!C334</f>
        <v>10895</v>
      </c>
      <c r="P340" s="224">
        <f>Субсидии!D334</f>
        <v>10895</v>
      </c>
      <c r="Q340" s="224">
        <f>Субсидии!E334</f>
        <v>0</v>
      </c>
      <c r="R340" s="224">
        <f>Субсидии!F334</f>
        <v>10895</v>
      </c>
      <c r="S340" s="75">
        <f t="shared" si="93"/>
        <v>100</v>
      </c>
      <c r="T340" s="75">
        <f>'Субвенции '!B330</f>
        <v>823.1</v>
      </c>
      <c r="U340" s="75">
        <f>'Субвенции '!C330</f>
        <v>829</v>
      </c>
      <c r="V340" s="75">
        <f>'Субвенции '!D330</f>
        <v>829</v>
      </c>
      <c r="W340" s="75">
        <f>'Субвенции '!E330</f>
        <v>0</v>
      </c>
      <c r="X340" s="75">
        <f>'Субвенции '!F330</f>
        <v>829</v>
      </c>
      <c r="Y340" s="75">
        <f t="shared" si="96"/>
        <v>100</v>
      </c>
      <c r="Z340" s="75">
        <f>Иные!B192</f>
        <v>5000</v>
      </c>
      <c r="AA340" s="75">
        <f>Иные!C192</f>
        <v>5000</v>
      </c>
      <c r="AB340" s="75">
        <f>Иные!D192</f>
        <v>5000</v>
      </c>
      <c r="AC340" s="75">
        <f>Иные!E192</f>
        <v>0</v>
      </c>
      <c r="AD340" s="75">
        <f>Иные!F192</f>
        <v>4996.7142100000001</v>
      </c>
      <c r="AE340" s="75">
        <f t="shared" ref="AE340" si="102">AD340/AA340*100</f>
        <v>99.934284200000008</v>
      </c>
      <c r="AF340" s="39"/>
      <c r="AG340" s="36"/>
    </row>
    <row r="341" spans="1:33" x14ac:dyDescent="0.25">
      <c r="A341" s="16" t="s">
        <v>452</v>
      </c>
      <c r="B341" s="184">
        <f t="shared" si="97"/>
        <v>6990.6</v>
      </c>
      <c r="C341" s="184">
        <f t="shared" si="98"/>
        <v>8443.2899999999991</v>
      </c>
      <c r="D341" s="184">
        <f t="shared" si="99"/>
        <v>8443.2899999999991</v>
      </c>
      <c r="E341" s="184">
        <f t="shared" si="100"/>
        <v>0</v>
      </c>
      <c r="F341" s="184">
        <f t="shared" si="101"/>
        <v>8443.2899999999991</v>
      </c>
      <c r="G341" s="184">
        <f t="shared" si="92"/>
        <v>100</v>
      </c>
      <c r="H341" s="75"/>
      <c r="I341" s="75"/>
      <c r="J341" s="75"/>
      <c r="K341" s="75"/>
      <c r="L341" s="75"/>
      <c r="M341" s="76"/>
      <c r="N341" s="224">
        <f>Субсидии!B335</f>
        <v>6579</v>
      </c>
      <c r="O341" s="224">
        <f>Субсидии!C335</f>
        <v>8028.99</v>
      </c>
      <c r="P341" s="224">
        <f>Субсидии!D335</f>
        <v>8028.99</v>
      </c>
      <c r="Q341" s="224">
        <f>Субсидии!E335</f>
        <v>0</v>
      </c>
      <c r="R341" s="224">
        <f>Субсидии!F335</f>
        <v>8028.99</v>
      </c>
      <c r="S341" s="75">
        <f t="shared" si="93"/>
        <v>100</v>
      </c>
      <c r="T341" s="75">
        <f>'Субвенции '!B331</f>
        <v>411.6</v>
      </c>
      <c r="U341" s="75">
        <f>'Субвенции '!C331</f>
        <v>414.3</v>
      </c>
      <c r="V341" s="75">
        <f>'Субвенции '!D331</f>
        <v>414.3</v>
      </c>
      <c r="W341" s="75">
        <f>'Субвенции '!E331</f>
        <v>0</v>
      </c>
      <c r="X341" s="75">
        <f>'Субвенции '!F331</f>
        <v>414.3</v>
      </c>
      <c r="Y341" s="75">
        <f t="shared" si="96"/>
        <v>100</v>
      </c>
      <c r="Z341" s="75"/>
      <c r="AA341" s="75"/>
      <c r="AB341" s="75"/>
      <c r="AC341" s="75"/>
      <c r="AD341" s="75"/>
      <c r="AE341" s="75"/>
      <c r="AF341" s="39"/>
      <c r="AG341" s="36"/>
    </row>
    <row r="342" spans="1:33" x14ac:dyDescent="0.25">
      <c r="A342" s="16" t="s">
        <v>501</v>
      </c>
      <c r="B342" s="184">
        <f t="shared" si="97"/>
        <v>3146.6</v>
      </c>
      <c r="C342" s="184">
        <f t="shared" si="98"/>
        <v>4183.3633499999996</v>
      </c>
      <c r="D342" s="184">
        <f t="shared" si="99"/>
        <v>4183.3633499999996</v>
      </c>
      <c r="E342" s="184">
        <f t="shared" si="100"/>
        <v>0</v>
      </c>
      <c r="F342" s="184">
        <f t="shared" si="101"/>
        <v>4183.3633499999996</v>
      </c>
      <c r="G342" s="184">
        <f t="shared" si="92"/>
        <v>100</v>
      </c>
      <c r="H342" s="75"/>
      <c r="I342" s="75"/>
      <c r="J342" s="75"/>
      <c r="K342" s="75"/>
      <c r="L342" s="75"/>
      <c r="M342" s="76"/>
      <c r="N342" s="224">
        <f>Субсидии!B336</f>
        <v>2982</v>
      </c>
      <c r="O342" s="224">
        <f>Субсидии!C336</f>
        <v>4017.6633499999998</v>
      </c>
      <c r="P342" s="224">
        <f>Субсидии!D336</f>
        <v>4017.6633499999998</v>
      </c>
      <c r="Q342" s="224">
        <f>Субсидии!E336</f>
        <v>0</v>
      </c>
      <c r="R342" s="224">
        <f>Субсидии!F336</f>
        <v>4017.6633499999998</v>
      </c>
      <c r="S342" s="75">
        <f t="shared" si="93"/>
        <v>100</v>
      </c>
      <c r="T342" s="75">
        <f>'Субвенции '!B332</f>
        <v>164.6</v>
      </c>
      <c r="U342" s="75">
        <f>'Субвенции '!C332</f>
        <v>165.7</v>
      </c>
      <c r="V342" s="75">
        <f>'Субвенции '!D332</f>
        <v>165.7</v>
      </c>
      <c r="W342" s="75">
        <f>'Субвенции '!E332</f>
        <v>0</v>
      </c>
      <c r="X342" s="75">
        <f>'Субвенции '!F332</f>
        <v>165.7</v>
      </c>
      <c r="Y342" s="75">
        <f t="shared" si="96"/>
        <v>100</v>
      </c>
      <c r="Z342" s="75"/>
      <c r="AA342" s="75"/>
      <c r="AB342" s="75"/>
      <c r="AC342" s="75"/>
      <c r="AD342" s="75"/>
      <c r="AE342" s="75"/>
      <c r="AF342" s="39"/>
      <c r="AG342" s="36"/>
    </row>
    <row r="343" spans="1:33" s="5" customFormat="1" ht="31.5" x14ac:dyDescent="0.25">
      <c r="A343" s="7" t="s">
        <v>265</v>
      </c>
      <c r="B343" s="72">
        <f t="shared" si="97"/>
        <v>460985.95162999979</v>
      </c>
      <c r="C343" s="72">
        <f t="shared" si="98"/>
        <v>507894.27999000001</v>
      </c>
      <c r="D343" s="72">
        <f t="shared" si="99"/>
        <v>507464.27999000001</v>
      </c>
      <c r="E343" s="72">
        <f t="shared" si="100"/>
        <v>430</v>
      </c>
      <c r="F343" s="72">
        <f t="shared" si="101"/>
        <v>501948.97960000002</v>
      </c>
      <c r="G343" s="72">
        <f t="shared" si="92"/>
        <v>98.829421668202869</v>
      </c>
      <c r="H343" s="72">
        <f>SUM(H344:H353)</f>
        <v>71335.799999999988</v>
      </c>
      <c r="I343" s="72">
        <f>SUM(I344:I353)</f>
        <v>98172.5</v>
      </c>
      <c r="J343" s="72">
        <f>SUM(J344:J353)</f>
        <v>98172.5</v>
      </c>
      <c r="K343" s="72">
        <f>SUM(K344:K353)</f>
        <v>0</v>
      </c>
      <c r="L343" s="72">
        <f>SUM(L344:L353)</f>
        <v>98172.5</v>
      </c>
      <c r="M343" s="73">
        <f>L343/I343*100</f>
        <v>100</v>
      </c>
      <c r="N343" s="72">
        <f>SUM(N344:N353)</f>
        <v>66107.531329999998</v>
      </c>
      <c r="O343" s="72">
        <f>SUM(O344:O353)</f>
        <v>72731.025150000001</v>
      </c>
      <c r="P343" s="72">
        <f>SUM(P344:P353)</f>
        <v>72731.025150000001</v>
      </c>
      <c r="Q343" s="72">
        <f>SUM(Q344:Q353)</f>
        <v>0</v>
      </c>
      <c r="R343" s="72">
        <f>SUM(R344:R353)</f>
        <v>68509.109970000005</v>
      </c>
      <c r="S343" s="72">
        <f t="shared" si="93"/>
        <v>94.195166132619818</v>
      </c>
      <c r="T343" s="72">
        <f>SUM(T344:T353)</f>
        <v>292310.79999999981</v>
      </c>
      <c r="U343" s="72">
        <f>SUM(U344:U353)</f>
        <v>283197.3737</v>
      </c>
      <c r="V343" s="72">
        <f>SUM(V344:V353)</f>
        <v>283197.3737</v>
      </c>
      <c r="W343" s="72">
        <f>SUM(W344:W353)</f>
        <v>0</v>
      </c>
      <c r="X343" s="72">
        <f>SUM(X344:X353)</f>
        <v>282726.16162000003</v>
      </c>
      <c r="Y343" s="72">
        <f t="shared" si="96"/>
        <v>99.833610010628433</v>
      </c>
      <c r="Z343" s="72">
        <f>SUM(Z344:Z353)</f>
        <v>31231.820300000003</v>
      </c>
      <c r="AA343" s="72">
        <f>SUM(AA344:AA353)</f>
        <v>53793.381139999998</v>
      </c>
      <c r="AB343" s="72">
        <f>SUM(AB344:AB353)</f>
        <v>53363.381139999998</v>
      </c>
      <c r="AC343" s="72">
        <f>SUM(AC344:AC353)</f>
        <v>430</v>
      </c>
      <c r="AD343" s="72">
        <f>SUM(AD344:AD353)</f>
        <v>52541.208009999995</v>
      </c>
      <c r="AE343" s="72">
        <f>AD343/AA343*100</f>
        <v>97.672254274664098</v>
      </c>
      <c r="AF343" s="39"/>
      <c r="AG343" s="38"/>
    </row>
    <row r="344" spans="1:33" ht="31.5" x14ac:dyDescent="0.25">
      <c r="A344" s="128" t="s">
        <v>197</v>
      </c>
      <c r="B344" s="75">
        <f t="shared" si="97"/>
        <v>430107.55163</v>
      </c>
      <c r="C344" s="75">
        <f t="shared" si="98"/>
        <v>472913.35243000003</v>
      </c>
      <c r="D344" s="75">
        <f t="shared" si="99"/>
        <v>472483.35243000003</v>
      </c>
      <c r="E344" s="75">
        <f t="shared" si="100"/>
        <v>430</v>
      </c>
      <c r="F344" s="75">
        <f t="shared" si="101"/>
        <v>466968.10686</v>
      </c>
      <c r="G344" s="75">
        <f t="shared" si="92"/>
        <v>98.742846752063301</v>
      </c>
      <c r="H344" s="74">
        <f>Дотации!B80</f>
        <v>71335.799999999988</v>
      </c>
      <c r="I344" s="74">
        <f>Дотации!C80</f>
        <v>98172.5</v>
      </c>
      <c r="J344" s="74">
        <f>Дотации!D80</f>
        <v>98172.5</v>
      </c>
      <c r="K344" s="74">
        <f>Дотации!E80</f>
        <v>0</v>
      </c>
      <c r="L344" s="74">
        <f>Дотации!F80</f>
        <v>98172.5</v>
      </c>
      <c r="M344" s="74">
        <f>L344/I344*100</f>
        <v>100</v>
      </c>
      <c r="N344" s="75">
        <f>Субсидии!B338</f>
        <v>43192.531329999991</v>
      </c>
      <c r="O344" s="75">
        <f>Субсидии!C338</f>
        <v>45733.597589999998</v>
      </c>
      <c r="P344" s="75">
        <f>Субсидии!D338</f>
        <v>45733.597589999998</v>
      </c>
      <c r="Q344" s="75">
        <f>Субсидии!E338</f>
        <v>0</v>
      </c>
      <c r="R344" s="75">
        <f>Субсидии!F338</f>
        <v>41511.737230000006</v>
      </c>
      <c r="S344" s="75">
        <f t="shared" si="93"/>
        <v>90.7685802506752</v>
      </c>
      <c r="T344" s="75">
        <f>'Субвенции '!B334</f>
        <v>289347.39999999997</v>
      </c>
      <c r="U344" s="75">
        <f>'Субвенции '!C334</f>
        <v>280213.8737</v>
      </c>
      <c r="V344" s="75">
        <f>'Субвенции '!D334</f>
        <v>280213.8737</v>
      </c>
      <c r="W344" s="75">
        <f>'Субвенции '!E334</f>
        <v>0</v>
      </c>
      <c r="X344" s="75">
        <f>'Субвенции '!F334</f>
        <v>279742.66162000003</v>
      </c>
      <c r="Y344" s="75">
        <f t="shared" si="96"/>
        <v>99.831838419069697</v>
      </c>
      <c r="Z344" s="75">
        <f>Иные!B194</f>
        <v>26231.820300000003</v>
      </c>
      <c r="AA344" s="75">
        <f>Иные!C194</f>
        <v>48793.381139999998</v>
      </c>
      <c r="AB344" s="75">
        <f>Иные!D194</f>
        <v>48363.381139999998</v>
      </c>
      <c r="AC344" s="75">
        <f>Иные!E194</f>
        <v>430</v>
      </c>
      <c r="AD344" s="75">
        <f>Иные!F194</f>
        <v>47541.208009999995</v>
      </c>
      <c r="AE344" s="75">
        <f>AD344/AA344*100</f>
        <v>97.433723384720523</v>
      </c>
      <c r="AF344" s="39"/>
      <c r="AG344" s="36"/>
    </row>
    <row r="345" spans="1:33" x14ac:dyDescent="0.25">
      <c r="A345" s="16" t="s">
        <v>454</v>
      </c>
      <c r="B345" s="184">
        <f t="shared" si="97"/>
        <v>6114.6</v>
      </c>
      <c r="C345" s="184">
        <f t="shared" si="98"/>
        <v>6117.3</v>
      </c>
      <c r="D345" s="184">
        <f t="shared" si="99"/>
        <v>6117.3</v>
      </c>
      <c r="E345" s="184">
        <f t="shared" si="100"/>
        <v>0</v>
      </c>
      <c r="F345" s="184">
        <f t="shared" si="101"/>
        <v>6117.3</v>
      </c>
      <c r="G345" s="184">
        <f t="shared" si="92"/>
        <v>100</v>
      </c>
      <c r="H345" s="75"/>
      <c r="I345" s="75"/>
      <c r="J345" s="75"/>
      <c r="K345" s="75"/>
      <c r="L345" s="75"/>
      <c r="M345" s="76"/>
      <c r="N345" s="224">
        <f>Субсидии!B339</f>
        <v>5703</v>
      </c>
      <c r="O345" s="224">
        <f>Субсидии!C339</f>
        <v>5703</v>
      </c>
      <c r="P345" s="224">
        <f>Субсидии!D339</f>
        <v>5703</v>
      </c>
      <c r="Q345" s="224">
        <f>Субсидии!E339</f>
        <v>0</v>
      </c>
      <c r="R345" s="224">
        <f>Субсидии!F339</f>
        <v>5703</v>
      </c>
      <c r="S345" s="75">
        <f t="shared" si="93"/>
        <v>100</v>
      </c>
      <c r="T345" s="75">
        <f>'Субвенции '!B335</f>
        <v>411.6</v>
      </c>
      <c r="U345" s="75">
        <f>'Субвенции '!C335</f>
        <v>414.3</v>
      </c>
      <c r="V345" s="75">
        <f>'Субвенции '!D335</f>
        <v>414.3</v>
      </c>
      <c r="W345" s="75">
        <f>'Субвенции '!E335</f>
        <v>0</v>
      </c>
      <c r="X345" s="75">
        <f>'Субвенции '!F335</f>
        <v>414.3</v>
      </c>
      <c r="Y345" s="75">
        <f t="shared" si="96"/>
        <v>100</v>
      </c>
      <c r="Z345" s="75"/>
      <c r="AA345" s="75"/>
      <c r="AB345" s="75"/>
      <c r="AC345" s="75"/>
      <c r="AD345" s="75"/>
      <c r="AE345" s="75"/>
      <c r="AF345" s="39"/>
      <c r="AG345" s="36"/>
    </row>
    <row r="346" spans="1:33" x14ac:dyDescent="0.25">
      <c r="A346" s="16" t="s">
        <v>502</v>
      </c>
      <c r="B346" s="184">
        <f t="shared" si="97"/>
        <v>0</v>
      </c>
      <c r="C346" s="184">
        <f t="shared" si="98"/>
        <v>0</v>
      </c>
      <c r="D346" s="184">
        <f t="shared" si="99"/>
        <v>0</v>
      </c>
      <c r="E346" s="184">
        <f t="shared" si="100"/>
        <v>0</v>
      </c>
      <c r="F346" s="184">
        <f t="shared" si="101"/>
        <v>0</v>
      </c>
      <c r="G346" s="184"/>
      <c r="H346" s="75"/>
      <c r="I346" s="75"/>
      <c r="J346" s="75"/>
      <c r="K346" s="75"/>
      <c r="L346" s="75"/>
      <c r="M346" s="76"/>
      <c r="N346" s="224"/>
      <c r="O346" s="224"/>
      <c r="P346" s="224"/>
      <c r="Q346" s="224"/>
      <c r="R346" s="224"/>
      <c r="S346" s="75"/>
      <c r="T346" s="75">
        <f>'Субвенции '!B336</f>
        <v>0</v>
      </c>
      <c r="U346" s="75">
        <f>'Субвенции '!C336</f>
        <v>0</v>
      </c>
      <c r="V346" s="75">
        <f>'Субвенции '!D336</f>
        <v>0</v>
      </c>
      <c r="W346" s="75">
        <f>'Субвенции '!E336</f>
        <v>0</v>
      </c>
      <c r="X346" s="75">
        <f>'Субвенции '!F336</f>
        <v>0</v>
      </c>
      <c r="Y346" s="75"/>
      <c r="Z346" s="75"/>
      <c r="AA346" s="75"/>
      <c r="AB346" s="75"/>
      <c r="AC346" s="75"/>
      <c r="AD346" s="75"/>
      <c r="AE346" s="75"/>
      <c r="AF346" s="39"/>
      <c r="AG346" s="36"/>
    </row>
    <row r="347" spans="1:33" x14ac:dyDescent="0.25">
      <c r="A347" s="16" t="s">
        <v>455</v>
      </c>
      <c r="B347" s="184">
        <f t="shared" si="97"/>
        <v>2888.6</v>
      </c>
      <c r="C347" s="184">
        <f t="shared" si="98"/>
        <v>4047.1875599999998</v>
      </c>
      <c r="D347" s="184">
        <f t="shared" si="99"/>
        <v>4047.1875599999998</v>
      </c>
      <c r="E347" s="184">
        <f t="shared" si="100"/>
        <v>0</v>
      </c>
      <c r="F347" s="184">
        <f t="shared" si="101"/>
        <v>4047.1872899999998</v>
      </c>
      <c r="G347" s="184">
        <f>F347/C347*100</f>
        <v>99.999993328700583</v>
      </c>
      <c r="H347" s="75"/>
      <c r="I347" s="75"/>
      <c r="J347" s="75"/>
      <c r="K347" s="75"/>
      <c r="L347" s="75"/>
      <c r="M347" s="76"/>
      <c r="N347" s="224">
        <f>Субсидии!B340</f>
        <v>2724</v>
      </c>
      <c r="O347" s="224">
        <f>Субсидии!C340</f>
        <v>3881.48756</v>
      </c>
      <c r="P347" s="224">
        <f>Субсидии!D340</f>
        <v>3881.48756</v>
      </c>
      <c r="Q347" s="224">
        <f>Субсидии!E340</f>
        <v>0</v>
      </c>
      <c r="R347" s="224">
        <f>Субсидии!F340</f>
        <v>3881.48729</v>
      </c>
      <c r="S347" s="75">
        <f>R347/O347*100</f>
        <v>99.999993043904027</v>
      </c>
      <c r="T347" s="75">
        <f>'Субвенции '!B337</f>
        <v>164.6</v>
      </c>
      <c r="U347" s="75">
        <f>'Субвенции '!C337</f>
        <v>165.7</v>
      </c>
      <c r="V347" s="75">
        <f>'Субвенции '!D337</f>
        <v>165.7</v>
      </c>
      <c r="W347" s="75">
        <f>'Субвенции '!E337</f>
        <v>0</v>
      </c>
      <c r="X347" s="75">
        <f>'Субвенции '!F337</f>
        <v>165.7</v>
      </c>
      <c r="Y347" s="75">
        <f>X347/U347*100</f>
        <v>100</v>
      </c>
      <c r="Z347" s="75"/>
      <c r="AA347" s="75"/>
      <c r="AB347" s="75"/>
      <c r="AC347" s="75"/>
      <c r="AD347" s="75"/>
      <c r="AE347" s="75"/>
      <c r="AF347" s="39"/>
      <c r="AG347" s="36"/>
    </row>
    <row r="348" spans="1:33" x14ac:dyDescent="0.25">
      <c r="A348" s="16" t="s">
        <v>456</v>
      </c>
      <c r="B348" s="184">
        <f t="shared" si="97"/>
        <v>2936.6</v>
      </c>
      <c r="C348" s="184">
        <f t="shared" si="98"/>
        <v>4427.6400000000003</v>
      </c>
      <c r="D348" s="184">
        <f t="shared" si="99"/>
        <v>4427.6400000000003</v>
      </c>
      <c r="E348" s="184">
        <f t="shared" si="100"/>
        <v>0</v>
      </c>
      <c r="F348" s="184">
        <f t="shared" si="101"/>
        <v>4427.5854499999996</v>
      </c>
      <c r="G348" s="184">
        <f>F348/C348*100</f>
        <v>99.99876796668201</v>
      </c>
      <c r="H348" s="75"/>
      <c r="I348" s="75"/>
      <c r="J348" s="75"/>
      <c r="K348" s="75"/>
      <c r="L348" s="75"/>
      <c r="M348" s="76"/>
      <c r="N348" s="224">
        <f>Субсидии!B341</f>
        <v>2772</v>
      </c>
      <c r="O348" s="224">
        <f>Субсидии!C341</f>
        <v>4261.9400000000005</v>
      </c>
      <c r="P348" s="224">
        <f>Субсидии!D341</f>
        <v>4261.9400000000005</v>
      </c>
      <c r="Q348" s="224">
        <f>Субсидии!E341</f>
        <v>0</v>
      </c>
      <c r="R348" s="224">
        <f>Субсидии!F341</f>
        <v>4261.8854499999998</v>
      </c>
      <c r="S348" s="75">
        <f>R348/O348*100</f>
        <v>99.998720066448598</v>
      </c>
      <c r="T348" s="75">
        <f>'Субвенции '!B338</f>
        <v>164.6</v>
      </c>
      <c r="U348" s="75">
        <f>'Субвенции '!C338</f>
        <v>165.7</v>
      </c>
      <c r="V348" s="75">
        <f>'Субвенции '!D338</f>
        <v>165.7</v>
      </c>
      <c r="W348" s="75">
        <f>'Субвенции '!E338</f>
        <v>0</v>
      </c>
      <c r="X348" s="75">
        <f>'Субвенции '!F338</f>
        <v>165.7</v>
      </c>
      <c r="Y348" s="75">
        <f>X348/U348*100</f>
        <v>100</v>
      </c>
      <c r="Z348" s="75"/>
      <c r="AA348" s="75"/>
      <c r="AB348" s="75"/>
      <c r="AC348" s="75"/>
      <c r="AD348" s="75"/>
      <c r="AE348" s="75"/>
      <c r="AF348" s="39"/>
      <c r="AG348" s="36"/>
    </row>
    <row r="349" spans="1:33" x14ac:dyDescent="0.25">
      <c r="A349" s="16" t="s">
        <v>503</v>
      </c>
      <c r="B349" s="184">
        <f t="shared" si="97"/>
        <v>0</v>
      </c>
      <c r="C349" s="184">
        <f t="shared" si="98"/>
        <v>0</v>
      </c>
      <c r="D349" s="184">
        <f t="shared" si="99"/>
        <v>0</v>
      </c>
      <c r="E349" s="184">
        <f t="shared" si="100"/>
        <v>0</v>
      </c>
      <c r="F349" s="184">
        <f t="shared" si="101"/>
        <v>0</v>
      </c>
      <c r="G349" s="184"/>
      <c r="H349" s="75"/>
      <c r="I349" s="75"/>
      <c r="J349" s="75"/>
      <c r="K349" s="75"/>
      <c r="L349" s="75"/>
      <c r="M349" s="76"/>
      <c r="N349" s="224"/>
      <c r="O349" s="224"/>
      <c r="P349" s="224"/>
      <c r="Q349" s="224"/>
      <c r="R349" s="224"/>
      <c r="S349" s="75"/>
      <c r="T349" s="75">
        <f>'Субвенции '!B339</f>
        <v>0</v>
      </c>
      <c r="U349" s="75">
        <f>'Субвенции '!C339</f>
        <v>0</v>
      </c>
      <c r="V349" s="75">
        <f>'Субвенции '!D339</f>
        <v>0</v>
      </c>
      <c r="W349" s="75">
        <f>'Субвенции '!E339</f>
        <v>0</v>
      </c>
      <c r="X349" s="75">
        <f>'Субвенции '!F339</f>
        <v>0</v>
      </c>
      <c r="Y349" s="75"/>
      <c r="Z349" s="75"/>
      <c r="AA349" s="75"/>
      <c r="AB349" s="75"/>
      <c r="AC349" s="75"/>
      <c r="AD349" s="75"/>
      <c r="AE349" s="75"/>
      <c r="AF349" s="39"/>
      <c r="AG349" s="36"/>
    </row>
    <row r="350" spans="1:33" x14ac:dyDescent="0.25">
      <c r="A350" s="16" t="s">
        <v>262</v>
      </c>
      <c r="B350" s="184">
        <f t="shared" si="97"/>
        <v>411.6</v>
      </c>
      <c r="C350" s="184">
        <f t="shared" si="98"/>
        <v>414.3</v>
      </c>
      <c r="D350" s="184">
        <f t="shared" si="99"/>
        <v>414.3</v>
      </c>
      <c r="E350" s="184">
        <f t="shared" si="100"/>
        <v>0</v>
      </c>
      <c r="F350" s="184">
        <f t="shared" si="101"/>
        <v>414.3</v>
      </c>
      <c r="G350" s="184">
        <f t="shared" ref="G350:G364" si="103">F350/C350*100</f>
        <v>100</v>
      </c>
      <c r="H350" s="75"/>
      <c r="I350" s="75"/>
      <c r="J350" s="75"/>
      <c r="K350" s="75"/>
      <c r="L350" s="75"/>
      <c r="M350" s="76"/>
      <c r="N350" s="224">
        <f>Субсидии!B342</f>
        <v>0</v>
      </c>
      <c r="O350" s="224">
        <f>Субсидии!C342</f>
        <v>0</v>
      </c>
      <c r="P350" s="224">
        <f>Субсидии!D342</f>
        <v>0</v>
      </c>
      <c r="Q350" s="224">
        <f>Субсидии!E342</f>
        <v>0</v>
      </c>
      <c r="R350" s="224">
        <f>Субсидии!F342</f>
        <v>0</v>
      </c>
      <c r="S350" s="75"/>
      <c r="T350" s="75">
        <f>'Субвенции '!B340</f>
        <v>411.6</v>
      </c>
      <c r="U350" s="75">
        <f>'Субвенции '!C340</f>
        <v>414.3</v>
      </c>
      <c r="V350" s="75">
        <f>'Субвенции '!D340</f>
        <v>414.3</v>
      </c>
      <c r="W350" s="75">
        <f>'Субвенции '!E340</f>
        <v>0</v>
      </c>
      <c r="X350" s="75">
        <f>'Субвенции '!F340</f>
        <v>414.3</v>
      </c>
      <c r="Y350" s="75">
        <f t="shared" ref="Y350:Y359" si="104">X350/U350*100</f>
        <v>100</v>
      </c>
      <c r="Z350" s="75">
        <f>Иные!B197</f>
        <v>0</v>
      </c>
      <c r="AA350" s="75">
        <f>Иные!C197</f>
        <v>0</v>
      </c>
      <c r="AB350" s="75">
        <f>Иные!D197</f>
        <v>0</v>
      </c>
      <c r="AC350" s="75">
        <f>Иные!E197</f>
        <v>0</v>
      </c>
      <c r="AD350" s="75">
        <f>Иные!F197</f>
        <v>0</v>
      </c>
      <c r="AE350" s="75"/>
      <c r="AF350" s="39"/>
      <c r="AG350" s="36"/>
    </row>
    <row r="351" spans="1:33" x14ac:dyDescent="0.25">
      <c r="A351" s="16" t="s">
        <v>261</v>
      </c>
      <c r="B351" s="184">
        <f t="shared" si="97"/>
        <v>3380.6</v>
      </c>
      <c r="C351" s="184">
        <f t="shared" si="98"/>
        <v>4816.7</v>
      </c>
      <c r="D351" s="184">
        <f t="shared" si="99"/>
        <v>4816.7</v>
      </c>
      <c r="E351" s="184">
        <f t="shared" si="100"/>
        <v>0</v>
      </c>
      <c r="F351" s="184">
        <f t="shared" si="101"/>
        <v>4816.7</v>
      </c>
      <c r="G351" s="184">
        <f t="shared" si="103"/>
        <v>100</v>
      </c>
      <c r="H351" s="75"/>
      <c r="I351" s="75"/>
      <c r="J351" s="75"/>
      <c r="K351" s="75"/>
      <c r="L351" s="75"/>
      <c r="M351" s="76"/>
      <c r="N351" s="224">
        <f>Субсидии!B343</f>
        <v>3216</v>
      </c>
      <c r="O351" s="224">
        <f>Субсидии!C343</f>
        <v>4651</v>
      </c>
      <c r="P351" s="224">
        <f>Субсидии!D343</f>
        <v>4651</v>
      </c>
      <c r="Q351" s="224">
        <f>Субсидии!E343</f>
        <v>0</v>
      </c>
      <c r="R351" s="224">
        <f>Субсидии!F343</f>
        <v>4651</v>
      </c>
      <c r="S351" s="75">
        <f>R351/O351*100</f>
        <v>100</v>
      </c>
      <c r="T351" s="75">
        <f>'Субвенции '!B341</f>
        <v>164.6</v>
      </c>
      <c r="U351" s="75">
        <f>'Субвенции '!C341</f>
        <v>165.7</v>
      </c>
      <c r="V351" s="75">
        <f>'Субвенции '!D341</f>
        <v>165.7</v>
      </c>
      <c r="W351" s="75">
        <f>'Субвенции '!E341</f>
        <v>0</v>
      </c>
      <c r="X351" s="75">
        <f>'Субвенции '!F341</f>
        <v>165.7</v>
      </c>
      <c r="Y351" s="75">
        <f t="shared" si="104"/>
        <v>100</v>
      </c>
      <c r="Z351" s="75"/>
      <c r="AA351" s="75"/>
      <c r="AB351" s="75"/>
      <c r="AC351" s="75"/>
      <c r="AD351" s="75"/>
      <c r="AE351" s="75"/>
      <c r="AF351" s="39"/>
      <c r="AG351" s="36"/>
    </row>
    <row r="352" spans="1:33" x14ac:dyDescent="0.25">
      <c r="A352" s="16" t="s">
        <v>264</v>
      </c>
      <c r="B352" s="184">
        <f t="shared" si="97"/>
        <v>411.6</v>
      </c>
      <c r="C352" s="184">
        <f t="shared" si="98"/>
        <v>414.3</v>
      </c>
      <c r="D352" s="184">
        <f t="shared" si="99"/>
        <v>414.3</v>
      </c>
      <c r="E352" s="184">
        <f t="shared" si="100"/>
        <v>0</v>
      </c>
      <c r="F352" s="184">
        <f t="shared" si="101"/>
        <v>414.3</v>
      </c>
      <c r="G352" s="184">
        <f t="shared" si="103"/>
        <v>100</v>
      </c>
      <c r="H352" s="75"/>
      <c r="I352" s="75"/>
      <c r="J352" s="75"/>
      <c r="K352" s="75"/>
      <c r="L352" s="75"/>
      <c r="M352" s="76"/>
      <c r="N352" s="224">
        <f>Субсидии!B344</f>
        <v>0</v>
      </c>
      <c r="O352" s="224">
        <f>Субсидии!C344</f>
        <v>0</v>
      </c>
      <c r="P352" s="224">
        <f>Субсидии!D344</f>
        <v>0</v>
      </c>
      <c r="Q352" s="224">
        <f>Субсидии!E344</f>
        <v>0</v>
      </c>
      <c r="R352" s="224">
        <f>Субсидии!F344</f>
        <v>0</v>
      </c>
      <c r="S352" s="75"/>
      <c r="T352" s="75">
        <f>'Субвенции '!B342</f>
        <v>411.6</v>
      </c>
      <c r="U352" s="75">
        <f>'Субвенции '!C342</f>
        <v>414.3</v>
      </c>
      <c r="V352" s="75">
        <f>'Субвенции '!D342</f>
        <v>414.3</v>
      </c>
      <c r="W352" s="75">
        <f>'Субвенции '!E342</f>
        <v>0</v>
      </c>
      <c r="X352" s="75">
        <f>'Субвенции '!F342</f>
        <v>414.3</v>
      </c>
      <c r="Y352" s="75">
        <f t="shared" si="104"/>
        <v>100</v>
      </c>
      <c r="Z352" s="75">
        <f>Иные!B195</f>
        <v>0</v>
      </c>
      <c r="AA352" s="75">
        <f>Иные!C195</f>
        <v>0</v>
      </c>
      <c r="AB352" s="75">
        <f>Иные!D195</f>
        <v>0</v>
      </c>
      <c r="AC352" s="75">
        <f>Иные!E195</f>
        <v>0</v>
      </c>
      <c r="AD352" s="75">
        <f>Иные!F195</f>
        <v>0</v>
      </c>
      <c r="AE352" s="75"/>
      <c r="AF352" s="39"/>
      <c r="AG352" s="36"/>
    </row>
    <row r="353" spans="1:33" ht="19.5" customHeight="1" x14ac:dyDescent="0.25">
      <c r="A353" s="16" t="s">
        <v>263</v>
      </c>
      <c r="B353" s="184">
        <f t="shared" si="97"/>
        <v>14734.8</v>
      </c>
      <c r="C353" s="184">
        <f t="shared" si="98"/>
        <v>14743.5</v>
      </c>
      <c r="D353" s="184">
        <f t="shared" si="99"/>
        <v>14743.5</v>
      </c>
      <c r="E353" s="184">
        <f t="shared" si="100"/>
        <v>0</v>
      </c>
      <c r="F353" s="184">
        <f t="shared" si="101"/>
        <v>14743.5</v>
      </c>
      <c r="G353" s="184">
        <f t="shared" si="103"/>
        <v>100</v>
      </c>
      <c r="H353" s="75"/>
      <c r="I353" s="75"/>
      <c r="J353" s="75"/>
      <c r="K353" s="75"/>
      <c r="L353" s="75"/>
      <c r="M353" s="76"/>
      <c r="N353" s="224">
        <f>Субсидии!B345</f>
        <v>8500</v>
      </c>
      <c r="O353" s="224">
        <f>Субсидии!C345</f>
        <v>8500</v>
      </c>
      <c r="P353" s="224">
        <f>Субсидии!D345</f>
        <v>8500</v>
      </c>
      <c r="Q353" s="224">
        <f>Субсидии!E345</f>
        <v>0</v>
      </c>
      <c r="R353" s="224">
        <f>Субсидии!F345</f>
        <v>8500</v>
      </c>
      <c r="S353" s="75">
        <f t="shared" ref="S353:S364" si="105">R353/O353*100</f>
        <v>100</v>
      </c>
      <c r="T353" s="75">
        <f>'Субвенции '!B343</f>
        <v>1234.8</v>
      </c>
      <c r="U353" s="75">
        <f>'Субвенции '!C343</f>
        <v>1243.5</v>
      </c>
      <c r="V353" s="75">
        <f>'Субвенции '!D343</f>
        <v>1243.5</v>
      </c>
      <c r="W353" s="75">
        <f>'Субвенции '!E343</f>
        <v>0</v>
      </c>
      <c r="X353" s="75">
        <f>'Субвенции '!F343</f>
        <v>1243.5</v>
      </c>
      <c r="Y353" s="75">
        <f t="shared" si="104"/>
        <v>100</v>
      </c>
      <c r="Z353" s="75">
        <f>Иные!B196</f>
        <v>5000</v>
      </c>
      <c r="AA353" s="75">
        <f>Иные!C196</f>
        <v>5000</v>
      </c>
      <c r="AB353" s="75">
        <f>Иные!D196</f>
        <v>5000</v>
      </c>
      <c r="AC353" s="75">
        <f>Иные!E196</f>
        <v>0</v>
      </c>
      <c r="AD353" s="75">
        <f>Иные!F196</f>
        <v>5000</v>
      </c>
      <c r="AE353" s="75">
        <f t="shared" ref="AE353" si="106">AD353/AA353*100</f>
        <v>100</v>
      </c>
      <c r="AF353" s="39"/>
      <c r="AG353" s="36"/>
    </row>
    <row r="354" spans="1:33" s="5" customFormat="1" ht="31.5" x14ac:dyDescent="0.25">
      <c r="A354" s="8" t="s">
        <v>254</v>
      </c>
      <c r="B354" s="72">
        <f t="shared" si="97"/>
        <v>644562.87787999981</v>
      </c>
      <c r="C354" s="72">
        <f t="shared" si="98"/>
        <v>691819.63487999991</v>
      </c>
      <c r="D354" s="72">
        <f t="shared" si="99"/>
        <v>686046.08521999989</v>
      </c>
      <c r="E354" s="72">
        <f t="shared" si="100"/>
        <v>5773.5496599999997</v>
      </c>
      <c r="F354" s="72">
        <f t="shared" si="101"/>
        <v>687318.79072999989</v>
      </c>
      <c r="G354" s="72">
        <f t="shared" si="103"/>
        <v>99.349419426238057</v>
      </c>
      <c r="H354" s="72">
        <f>SUM(H355:H362)</f>
        <v>81653.2</v>
      </c>
      <c r="I354" s="72">
        <f>SUM(I355:I362)</f>
        <v>130932.1</v>
      </c>
      <c r="J354" s="72">
        <f>SUM(J355:J362)</f>
        <v>130932.1</v>
      </c>
      <c r="K354" s="72">
        <f>SUM(K355:K362)</f>
        <v>0</v>
      </c>
      <c r="L354" s="72">
        <f>SUM(L355:L362)</f>
        <v>130932.1</v>
      </c>
      <c r="M354" s="73">
        <f>L354/I354*100</f>
        <v>100</v>
      </c>
      <c r="N354" s="72">
        <f>SUM(N355:N362)</f>
        <v>111550.92328</v>
      </c>
      <c r="O354" s="72">
        <f>SUM(O355:O362)</f>
        <v>119122.24355000001</v>
      </c>
      <c r="P354" s="72">
        <f>SUM(P355:P362)</f>
        <v>119122.24355000001</v>
      </c>
      <c r="Q354" s="72">
        <f>SUM(Q355:Q362)</f>
        <v>0</v>
      </c>
      <c r="R354" s="72">
        <f>SUM(R355:R362)</f>
        <v>118385.11768</v>
      </c>
      <c r="S354" s="72">
        <f t="shared" si="105"/>
        <v>99.381202160039393</v>
      </c>
      <c r="T354" s="72">
        <f>SUM(T355:T362)</f>
        <v>419006.29999999981</v>
      </c>
      <c r="U354" s="72">
        <f>SUM(U355:U362)</f>
        <v>378736.7749299999</v>
      </c>
      <c r="V354" s="72">
        <f>SUM(V355:V362)</f>
        <v>378736.7749299999</v>
      </c>
      <c r="W354" s="72">
        <f>SUM(W355:W362)</f>
        <v>0</v>
      </c>
      <c r="X354" s="72">
        <f>SUM(X355:X362)</f>
        <v>375731.86016999988</v>
      </c>
      <c r="Y354" s="72">
        <f t="shared" si="104"/>
        <v>99.206595461833516</v>
      </c>
      <c r="Z354" s="72">
        <f>SUM(Z355:Z362)</f>
        <v>32352.454600000001</v>
      </c>
      <c r="AA354" s="72">
        <f>SUM(AA355:AA362)</f>
        <v>63028.516399999993</v>
      </c>
      <c r="AB354" s="72">
        <f>SUM(AB355:AB362)</f>
        <v>57254.966739999996</v>
      </c>
      <c r="AC354" s="72">
        <f>SUM(AC355:AC362)</f>
        <v>5773.5496599999997</v>
      </c>
      <c r="AD354" s="72">
        <f>SUM(AD355:AD362)</f>
        <v>62269.712880000006</v>
      </c>
      <c r="AE354" s="72">
        <f>AD354/AA354*100</f>
        <v>98.796094905384777</v>
      </c>
      <c r="AF354" s="39"/>
      <c r="AG354" s="38"/>
    </row>
    <row r="355" spans="1:33" ht="31.5" x14ac:dyDescent="0.25">
      <c r="A355" s="128" t="s">
        <v>196</v>
      </c>
      <c r="B355" s="75">
        <f t="shared" si="97"/>
        <v>588087.87788000004</v>
      </c>
      <c r="C355" s="75">
        <f t="shared" si="98"/>
        <v>626532.47307999991</v>
      </c>
      <c r="D355" s="75">
        <f t="shared" si="99"/>
        <v>624872.05807999987</v>
      </c>
      <c r="E355" s="75">
        <f t="shared" si="100"/>
        <v>1660.415</v>
      </c>
      <c r="F355" s="75">
        <f t="shared" si="101"/>
        <v>622084.2172999999</v>
      </c>
      <c r="G355" s="75">
        <f t="shared" si="103"/>
        <v>99.290019915786232</v>
      </c>
      <c r="H355" s="74">
        <f>Дотации!B82</f>
        <v>81653.2</v>
      </c>
      <c r="I355" s="74">
        <f>Дотации!C82</f>
        <v>130932.1</v>
      </c>
      <c r="J355" s="74">
        <f>Дотации!D82</f>
        <v>130932.1</v>
      </c>
      <c r="K355" s="74">
        <f>Дотации!E82</f>
        <v>0</v>
      </c>
      <c r="L355" s="74">
        <f>Дотации!F82</f>
        <v>130932.1</v>
      </c>
      <c r="M355" s="74">
        <f>L355/I355*100</f>
        <v>100</v>
      </c>
      <c r="N355" s="75">
        <f>Субсидии!B347</f>
        <v>56886.923280000003</v>
      </c>
      <c r="O355" s="75">
        <f>Субсидии!C347</f>
        <v>60021.116410000002</v>
      </c>
      <c r="P355" s="75">
        <f>Субсидии!D347</f>
        <v>60021.116410000002</v>
      </c>
      <c r="Q355" s="75">
        <f>Субсидии!E347</f>
        <v>0</v>
      </c>
      <c r="R355" s="75">
        <f>Субсидии!F347</f>
        <v>59336.578909999997</v>
      </c>
      <c r="S355" s="75">
        <f t="shared" si="105"/>
        <v>98.859505552472598</v>
      </c>
      <c r="T355" s="75">
        <f>'Субвенции '!B345</f>
        <v>417195.29999999993</v>
      </c>
      <c r="U355" s="75">
        <f>'Субвенции '!C345</f>
        <v>376913.87492999993</v>
      </c>
      <c r="V355" s="75">
        <f>'Субвенции '!D345</f>
        <v>376913.87492999993</v>
      </c>
      <c r="W355" s="75">
        <f>'Субвенции '!E345</f>
        <v>0</v>
      </c>
      <c r="X355" s="75">
        <f>'Субвенции '!F345</f>
        <v>373908.96016999992</v>
      </c>
      <c r="Y355" s="75">
        <f t="shared" si="104"/>
        <v>99.202758253312354</v>
      </c>
      <c r="Z355" s="75">
        <f>Иные!B200</f>
        <v>32352.454600000001</v>
      </c>
      <c r="AA355" s="75">
        <f>Иные!C200</f>
        <v>58665.381739999997</v>
      </c>
      <c r="AB355" s="75">
        <f>Иные!D200</f>
        <v>57004.966739999996</v>
      </c>
      <c r="AC355" s="75">
        <f>Иные!E200</f>
        <v>1660.415</v>
      </c>
      <c r="AD355" s="75">
        <f>Иные!F200</f>
        <v>57906.578220000003</v>
      </c>
      <c r="AE355" s="75">
        <f>AD355/AA355*100</f>
        <v>98.706556579887362</v>
      </c>
      <c r="AF355" s="39"/>
      <c r="AG355" s="36"/>
    </row>
    <row r="356" spans="1:33" x14ac:dyDescent="0.25">
      <c r="A356" s="16" t="s">
        <v>459</v>
      </c>
      <c r="B356" s="184">
        <f t="shared" si="97"/>
        <v>15138.6</v>
      </c>
      <c r="C356" s="184">
        <f t="shared" si="98"/>
        <v>15391.3</v>
      </c>
      <c r="D356" s="184">
        <f t="shared" si="99"/>
        <v>15391.3</v>
      </c>
      <c r="E356" s="184">
        <f t="shared" si="100"/>
        <v>0</v>
      </c>
      <c r="F356" s="184">
        <f t="shared" si="101"/>
        <v>15391.3</v>
      </c>
      <c r="G356" s="184">
        <f t="shared" si="103"/>
        <v>100</v>
      </c>
      <c r="H356" s="75"/>
      <c r="I356" s="75"/>
      <c r="J356" s="75"/>
      <c r="K356" s="75"/>
      <c r="L356" s="75"/>
      <c r="M356" s="76"/>
      <c r="N356" s="224">
        <f>Субсидии!B348</f>
        <v>14727</v>
      </c>
      <c r="O356" s="224">
        <f>Субсидии!C348</f>
        <v>14727</v>
      </c>
      <c r="P356" s="224">
        <f>Субсидии!D348</f>
        <v>14727</v>
      </c>
      <c r="Q356" s="224">
        <f>Субсидии!E348</f>
        <v>0</v>
      </c>
      <c r="R356" s="224">
        <f>Субсидии!F348</f>
        <v>14727</v>
      </c>
      <c r="S356" s="75">
        <f t="shared" si="105"/>
        <v>100</v>
      </c>
      <c r="T356" s="75">
        <f>'Субвенции '!B346</f>
        <v>411.6</v>
      </c>
      <c r="U356" s="75">
        <f>'Субвенции '!C346</f>
        <v>414.3</v>
      </c>
      <c r="V356" s="75">
        <f>'Субвенции '!D346</f>
        <v>414.3</v>
      </c>
      <c r="W356" s="75">
        <f>'Субвенции '!E346</f>
        <v>0</v>
      </c>
      <c r="X356" s="75">
        <f>'Субвенции '!F346</f>
        <v>414.3</v>
      </c>
      <c r="Y356" s="75">
        <f t="shared" si="104"/>
        <v>100</v>
      </c>
      <c r="Z356" s="75"/>
      <c r="AA356" s="75">
        <f>Иные!C201</f>
        <v>250</v>
      </c>
      <c r="AB356" s="75">
        <f>Иные!D201</f>
        <v>250</v>
      </c>
      <c r="AC356" s="75"/>
      <c r="AD356" s="75">
        <f>Иные!F201</f>
        <v>250</v>
      </c>
      <c r="AE356" s="75">
        <f>AD356/AA356*100</f>
        <v>100</v>
      </c>
      <c r="AF356" s="39"/>
      <c r="AG356" s="36"/>
    </row>
    <row r="357" spans="1:33" x14ac:dyDescent="0.25">
      <c r="A357" s="16" t="s">
        <v>460</v>
      </c>
      <c r="B357" s="184">
        <f t="shared" si="97"/>
        <v>9363.6</v>
      </c>
      <c r="C357" s="184">
        <f t="shared" si="98"/>
        <v>9366.2999999999993</v>
      </c>
      <c r="D357" s="184">
        <f t="shared" si="99"/>
        <v>9366.2999999999993</v>
      </c>
      <c r="E357" s="184">
        <f t="shared" si="100"/>
        <v>0</v>
      </c>
      <c r="F357" s="184">
        <f t="shared" si="101"/>
        <v>9366.2999999999993</v>
      </c>
      <c r="G357" s="184">
        <f t="shared" si="103"/>
        <v>100</v>
      </c>
      <c r="H357" s="75"/>
      <c r="I357" s="75"/>
      <c r="J357" s="75"/>
      <c r="K357" s="75"/>
      <c r="L357" s="75"/>
      <c r="M357" s="76"/>
      <c r="N357" s="224">
        <f>Субсидии!B349</f>
        <v>8952</v>
      </c>
      <c r="O357" s="224">
        <f>Субсидии!C349</f>
        <v>8952</v>
      </c>
      <c r="P357" s="224">
        <f>Субсидии!D349</f>
        <v>8952</v>
      </c>
      <c r="Q357" s="224">
        <f>Субсидии!E349</f>
        <v>0</v>
      </c>
      <c r="R357" s="224">
        <f>Субсидии!F349</f>
        <v>8952</v>
      </c>
      <c r="S357" s="75">
        <f t="shared" si="105"/>
        <v>100</v>
      </c>
      <c r="T357" s="75">
        <f>'Субвенции '!B347</f>
        <v>411.6</v>
      </c>
      <c r="U357" s="75">
        <f>'Субвенции '!C347</f>
        <v>414.3</v>
      </c>
      <c r="V357" s="75">
        <f>'Субвенции '!D347</f>
        <v>414.3</v>
      </c>
      <c r="W357" s="75">
        <f>'Субвенции '!E347</f>
        <v>0</v>
      </c>
      <c r="X357" s="75">
        <f>'Субвенции '!F347</f>
        <v>414.3</v>
      </c>
      <c r="Y357" s="75">
        <f t="shared" si="104"/>
        <v>100</v>
      </c>
      <c r="Z357" s="75"/>
      <c r="AA357" s="75"/>
      <c r="AB357" s="75"/>
      <c r="AC357" s="75"/>
      <c r="AD357" s="75"/>
      <c r="AE357" s="75"/>
      <c r="AF357" s="39"/>
      <c r="AG357" s="36"/>
    </row>
    <row r="358" spans="1:33" x14ac:dyDescent="0.25">
      <c r="A358" s="16" t="s">
        <v>143</v>
      </c>
      <c r="B358" s="184">
        <f t="shared" si="97"/>
        <v>10878.6</v>
      </c>
      <c r="C358" s="184">
        <f t="shared" si="98"/>
        <v>10881.3</v>
      </c>
      <c r="D358" s="184">
        <f t="shared" si="99"/>
        <v>10881.3</v>
      </c>
      <c r="E358" s="184">
        <f t="shared" si="100"/>
        <v>0</v>
      </c>
      <c r="F358" s="184">
        <f t="shared" si="101"/>
        <v>10881.3</v>
      </c>
      <c r="G358" s="184">
        <f t="shared" si="103"/>
        <v>100</v>
      </c>
      <c r="H358" s="75"/>
      <c r="I358" s="75"/>
      <c r="J358" s="75"/>
      <c r="K358" s="75"/>
      <c r="L358" s="75"/>
      <c r="M358" s="76"/>
      <c r="N358" s="224">
        <f>Субсидии!B350</f>
        <v>10467</v>
      </c>
      <c r="O358" s="224">
        <f>Субсидии!C350</f>
        <v>10467</v>
      </c>
      <c r="P358" s="224">
        <f>Субсидии!D350</f>
        <v>10467</v>
      </c>
      <c r="Q358" s="224">
        <f>Субсидии!E350</f>
        <v>0</v>
      </c>
      <c r="R358" s="224">
        <f>Субсидии!F350</f>
        <v>10467</v>
      </c>
      <c r="S358" s="75">
        <f t="shared" si="105"/>
        <v>100</v>
      </c>
      <c r="T358" s="75">
        <f>'Субвенции '!B348</f>
        <v>411.6</v>
      </c>
      <c r="U358" s="75">
        <f>'Субвенции '!C348</f>
        <v>414.3</v>
      </c>
      <c r="V358" s="75">
        <f>'Субвенции '!D348</f>
        <v>414.3</v>
      </c>
      <c r="W358" s="75">
        <f>'Субвенции '!E348</f>
        <v>0</v>
      </c>
      <c r="X358" s="75">
        <f>'Субвенции '!F348</f>
        <v>414.3</v>
      </c>
      <c r="Y358" s="75">
        <f t="shared" si="104"/>
        <v>100</v>
      </c>
      <c r="Z358" s="75"/>
      <c r="AA358" s="75"/>
      <c r="AB358" s="75"/>
      <c r="AC358" s="75"/>
      <c r="AD358" s="75"/>
      <c r="AE358" s="75"/>
      <c r="AF358" s="39"/>
      <c r="AG358" s="36"/>
    </row>
    <row r="359" spans="1:33" x14ac:dyDescent="0.25">
      <c r="A359" s="16" t="s">
        <v>463</v>
      </c>
      <c r="B359" s="184">
        <f t="shared" si="97"/>
        <v>4901.6000000000004</v>
      </c>
      <c r="C359" s="184">
        <f t="shared" si="98"/>
        <v>6364.72336</v>
      </c>
      <c r="D359" s="184">
        <f t="shared" si="99"/>
        <v>6364.72336</v>
      </c>
      <c r="E359" s="184">
        <f t="shared" si="100"/>
        <v>0</v>
      </c>
      <c r="F359" s="184">
        <f t="shared" si="101"/>
        <v>6364.72336</v>
      </c>
      <c r="G359" s="184">
        <f t="shared" si="103"/>
        <v>100</v>
      </c>
      <c r="H359" s="75"/>
      <c r="I359" s="75"/>
      <c r="J359" s="75"/>
      <c r="K359" s="75"/>
      <c r="L359" s="75"/>
      <c r="M359" s="76"/>
      <c r="N359" s="224">
        <f>Субсидии!B351</f>
        <v>4737</v>
      </c>
      <c r="O359" s="224">
        <f>Субсидии!C351</f>
        <v>6199.0233600000001</v>
      </c>
      <c r="P359" s="224">
        <f>Субсидии!D351</f>
        <v>6199.0233600000001</v>
      </c>
      <c r="Q359" s="224">
        <f>Субсидии!E351</f>
        <v>0</v>
      </c>
      <c r="R359" s="224">
        <f>Субсидии!F351</f>
        <v>6199.0233600000001</v>
      </c>
      <c r="S359" s="75">
        <f t="shared" si="105"/>
        <v>100</v>
      </c>
      <c r="T359" s="75">
        <f>'Субвенции '!B349</f>
        <v>164.6</v>
      </c>
      <c r="U359" s="75">
        <f>'Субвенции '!C349</f>
        <v>165.7</v>
      </c>
      <c r="V359" s="75">
        <f>'Субвенции '!D349</f>
        <v>165.7</v>
      </c>
      <c r="W359" s="75">
        <f>'Субвенции '!E349</f>
        <v>0</v>
      </c>
      <c r="X359" s="75">
        <f>'Субвенции '!F349</f>
        <v>165.7</v>
      </c>
      <c r="Y359" s="75">
        <f t="shared" si="104"/>
        <v>100</v>
      </c>
      <c r="Z359" s="75"/>
      <c r="AA359" s="75"/>
      <c r="AB359" s="75"/>
      <c r="AC359" s="75"/>
      <c r="AD359" s="75"/>
      <c r="AE359" s="75"/>
      <c r="AF359" s="39"/>
      <c r="AG359" s="36"/>
    </row>
    <row r="360" spans="1:33" x14ac:dyDescent="0.25">
      <c r="A360" s="16" t="s">
        <v>461</v>
      </c>
      <c r="B360" s="184">
        <f t="shared" si="97"/>
        <v>0</v>
      </c>
      <c r="C360" s="184">
        <f t="shared" si="98"/>
        <v>0</v>
      </c>
      <c r="D360" s="184">
        <f t="shared" si="99"/>
        <v>0</v>
      </c>
      <c r="E360" s="184">
        <f t="shared" si="100"/>
        <v>0</v>
      </c>
      <c r="F360" s="184">
        <f t="shared" si="101"/>
        <v>0</v>
      </c>
      <c r="G360" s="184"/>
      <c r="H360" s="75"/>
      <c r="I360" s="75"/>
      <c r="J360" s="75"/>
      <c r="K360" s="75"/>
      <c r="L360" s="75"/>
      <c r="M360" s="76"/>
      <c r="N360" s="224">
        <f>Субсидии!B352</f>
        <v>0</v>
      </c>
      <c r="O360" s="224">
        <f>Субсидии!C352</f>
        <v>0</v>
      </c>
      <c r="P360" s="224">
        <f>Субсидии!D352</f>
        <v>0</v>
      </c>
      <c r="Q360" s="224">
        <f>Субсидии!E352</f>
        <v>0</v>
      </c>
      <c r="R360" s="224">
        <f>Субсидии!F352</f>
        <v>0</v>
      </c>
      <c r="S360" s="75"/>
      <c r="T360" s="75">
        <f>'Субвенции '!B350</f>
        <v>0</v>
      </c>
      <c r="U360" s="75">
        <f>'Субвенции '!C350</f>
        <v>0</v>
      </c>
      <c r="V360" s="75">
        <f>'Субвенции '!D350</f>
        <v>0</v>
      </c>
      <c r="W360" s="75">
        <f>'Субвенции '!E350</f>
        <v>0</v>
      </c>
      <c r="X360" s="75">
        <f>'Субвенции '!F350</f>
        <v>0</v>
      </c>
      <c r="Y360" s="75"/>
      <c r="Z360" s="75"/>
      <c r="AA360" s="75"/>
      <c r="AB360" s="75"/>
      <c r="AC360" s="75"/>
      <c r="AD360" s="75"/>
      <c r="AE360" s="75"/>
      <c r="AF360" s="39"/>
      <c r="AG360" s="36"/>
    </row>
    <row r="361" spans="1:33" x14ac:dyDescent="0.25">
      <c r="A361" s="15" t="s">
        <v>271</v>
      </c>
      <c r="B361" s="184">
        <f t="shared" si="97"/>
        <v>8500</v>
      </c>
      <c r="C361" s="184">
        <f t="shared" si="98"/>
        <v>14113.13466</v>
      </c>
      <c r="D361" s="184">
        <f t="shared" si="99"/>
        <v>10000</v>
      </c>
      <c r="E361" s="184">
        <f t="shared" si="100"/>
        <v>4113.1346599999997</v>
      </c>
      <c r="F361" s="184">
        <f t="shared" si="101"/>
        <v>14113.13466</v>
      </c>
      <c r="G361" s="184">
        <f t="shared" si="103"/>
        <v>100</v>
      </c>
      <c r="H361" s="75"/>
      <c r="I361" s="75"/>
      <c r="J361" s="75"/>
      <c r="K361" s="75"/>
      <c r="L361" s="75"/>
      <c r="M361" s="76"/>
      <c r="N361" s="224">
        <f>Субсидии!B353</f>
        <v>8500</v>
      </c>
      <c r="O361" s="224">
        <f>Субсидии!C353</f>
        <v>10000</v>
      </c>
      <c r="P361" s="224">
        <f>Субсидии!D353</f>
        <v>10000</v>
      </c>
      <c r="Q361" s="224">
        <f>Субсидии!E353</f>
        <v>0</v>
      </c>
      <c r="R361" s="224">
        <f>Субсидии!F353</f>
        <v>10000</v>
      </c>
      <c r="S361" s="75">
        <f t="shared" si="105"/>
        <v>100</v>
      </c>
      <c r="T361" s="75"/>
      <c r="U361" s="75"/>
      <c r="V361" s="75"/>
      <c r="W361" s="75"/>
      <c r="X361" s="75"/>
      <c r="Y361" s="75"/>
      <c r="Z361" s="75">
        <f>Иные!B202</f>
        <v>0</v>
      </c>
      <c r="AA361" s="75">
        <f>Иные!C202</f>
        <v>4113.1346599999997</v>
      </c>
      <c r="AB361" s="75">
        <f>Иные!D202</f>
        <v>0</v>
      </c>
      <c r="AC361" s="75">
        <f>Иные!E202</f>
        <v>4113.1346599999997</v>
      </c>
      <c r="AD361" s="75">
        <f>Иные!F202</f>
        <v>4113.1346599999997</v>
      </c>
      <c r="AE361" s="75">
        <f t="shared" ref="AE361" si="107">AD361/AA361*100</f>
        <v>100</v>
      </c>
      <c r="AF361" s="39"/>
      <c r="AG361" s="36"/>
    </row>
    <row r="362" spans="1:33" x14ac:dyDescent="0.25">
      <c r="A362" s="16" t="s">
        <v>462</v>
      </c>
      <c r="B362" s="184">
        <f t="shared" si="97"/>
        <v>7692.6</v>
      </c>
      <c r="C362" s="184">
        <f t="shared" si="98"/>
        <v>9170.4037799999987</v>
      </c>
      <c r="D362" s="184">
        <f t="shared" si="99"/>
        <v>9170.4037799999987</v>
      </c>
      <c r="E362" s="184">
        <f t="shared" si="100"/>
        <v>0</v>
      </c>
      <c r="F362" s="184">
        <f t="shared" si="101"/>
        <v>9117.8154099999992</v>
      </c>
      <c r="G362" s="184">
        <f t="shared" si="103"/>
        <v>99.426542480989866</v>
      </c>
      <c r="H362" s="75"/>
      <c r="I362" s="75"/>
      <c r="J362" s="75"/>
      <c r="K362" s="75"/>
      <c r="L362" s="75"/>
      <c r="M362" s="76"/>
      <c r="N362" s="224">
        <f>Субсидии!B354</f>
        <v>7281</v>
      </c>
      <c r="O362" s="224">
        <f>Субсидии!C354</f>
        <v>8756.1037799999995</v>
      </c>
      <c r="P362" s="224">
        <f>Субсидии!D354</f>
        <v>8756.1037799999995</v>
      </c>
      <c r="Q362" s="224">
        <f>Субсидии!E354</f>
        <v>0</v>
      </c>
      <c r="R362" s="224">
        <f>Субсидии!F354</f>
        <v>8703.51541</v>
      </c>
      <c r="S362" s="75">
        <f t="shared" si="105"/>
        <v>99.399409014313903</v>
      </c>
      <c r="T362" s="75">
        <f>'Субвенции '!B351</f>
        <v>411.6</v>
      </c>
      <c r="U362" s="75">
        <f>'Субвенции '!C351</f>
        <v>414.3</v>
      </c>
      <c r="V362" s="75">
        <f>'Субвенции '!D351</f>
        <v>414.3</v>
      </c>
      <c r="W362" s="75">
        <f>'Субвенции '!E351</f>
        <v>0</v>
      </c>
      <c r="X362" s="75">
        <f>'Субвенции '!F351</f>
        <v>414.3</v>
      </c>
      <c r="Y362" s="75">
        <f>X362/U362*100</f>
        <v>100</v>
      </c>
      <c r="Z362" s="75"/>
      <c r="AA362" s="75"/>
      <c r="AB362" s="75"/>
      <c r="AC362" s="75"/>
      <c r="AD362" s="75"/>
      <c r="AE362" s="75"/>
      <c r="AF362" s="39"/>
      <c r="AG362" s="36"/>
    </row>
    <row r="363" spans="1:33" s="5" customFormat="1" ht="31.5" x14ac:dyDescent="0.25">
      <c r="A363" s="8" t="s">
        <v>255</v>
      </c>
      <c r="B363" s="72">
        <f t="shared" si="97"/>
        <v>406278.55341000005</v>
      </c>
      <c r="C363" s="72">
        <f t="shared" si="98"/>
        <v>448657.38848999992</v>
      </c>
      <c r="D363" s="72">
        <f t="shared" si="99"/>
        <v>442501.55848999997</v>
      </c>
      <c r="E363" s="72">
        <f t="shared" si="100"/>
        <v>6155.83</v>
      </c>
      <c r="F363" s="72">
        <f t="shared" si="101"/>
        <v>448577.20175999997</v>
      </c>
      <c r="G363" s="72">
        <f t="shared" si="103"/>
        <v>99.982127402321439</v>
      </c>
      <c r="H363" s="72">
        <f>SUM(H364:H370)</f>
        <v>56627</v>
      </c>
      <c r="I363" s="72">
        <f>SUM(I364:I370)</f>
        <v>72331.3</v>
      </c>
      <c r="J363" s="72">
        <f>SUM(J364:J370)</f>
        <v>72331.3</v>
      </c>
      <c r="K363" s="72">
        <f>SUM(K364:K370)</f>
        <v>0</v>
      </c>
      <c r="L363" s="72">
        <f>SUM(L364:L370)</f>
        <v>72331.3</v>
      </c>
      <c r="M363" s="73">
        <f>L363/I363*100</f>
        <v>100</v>
      </c>
      <c r="N363" s="72">
        <f>SUM(N364:N370)</f>
        <v>160988.48350999999</v>
      </c>
      <c r="O363" s="72">
        <f>SUM(O364:O370)</f>
        <v>167541.99142999999</v>
      </c>
      <c r="P363" s="72">
        <f>SUM(P364:P370)</f>
        <v>167541.99142999999</v>
      </c>
      <c r="Q363" s="72">
        <f>SUM(Q364:Q370)</f>
        <v>0</v>
      </c>
      <c r="R363" s="72">
        <f>SUM(R364:R370)</f>
        <v>167541.90469999998</v>
      </c>
      <c r="S363" s="72">
        <f t="shared" si="105"/>
        <v>99.999948233873027</v>
      </c>
      <c r="T363" s="72">
        <f>SUM(T364:T370)</f>
        <v>176673.1</v>
      </c>
      <c r="U363" s="72">
        <f>SUM(U364:U370)</f>
        <v>180708.28499999997</v>
      </c>
      <c r="V363" s="72">
        <f>SUM(V364:V370)</f>
        <v>180708.28499999997</v>
      </c>
      <c r="W363" s="72">
        <f>SUM(W364:W370)</f>
        <v>0</v>
      </c>
      <c r="X363" s="72">
        <f>SUM(X364:X370)</f>
        <v>180628.185</v>
      </c>
      <c r="Y363" s="72">
        <f>X363/U363*100</f>
        <v>99.95567441747346</v>
      </c>
      <c r="Z363" s="72">
        <f>SUM(Z364:Z370)</f>
        <v>11989.9699</v>
      </c>
      <c r="AA363" s="72">
        <f>SUM(AA364:AA370)</f>
        <v>28075.812059999997</v>
      </c>
      <c r="AB363" s="72">
        <f>SUM(AB364:AB370)</f>
        <v>21919.982059999998</v>
      </c>
      <c r="AC363" s="72">
        <f>SUM(AC364:AC370)</f>
        <v>6155.83</v>
      </c>
      <c r="AD363" s="72">
        <f>SUM(AD364:AD370)</f>
        <v>28075.812059999997</v>
      </c>
      <c r="AE363" s="72">
        <f>AD363/AA363*100</f>
        <v>100</v>
      </c>
      <c r="AF363" s="39"/>
      <c r="AG363" s="38"/>
    </row>
    <row r="364" spans="1:33" ht="31.5" x14ac:dyDescent="0.25">
      <c r="A364" s="128" t="s">
        <v>195</v>
      </c>
      <c r="B364" s="75">
        <f t="shared" si="97"/>
        <v>270054.19422</v>
      </c>
      <c r="C364" s="75">
        <f t="shared" si="98"/>
        <v>308065.95623999997</v>
      </c>
      <c r="D364" s="75">
        <f t="shared" si="99"/>
        <v>301910.12623999995</v>
      </c>
      <c r="E364" s="75">
        <f t="shared" si="100"/>
        <v>6155.83</v>
      </c>
      <c r="F364" s="75">
        <f t="shared" si="101"/>
        <v>307985.85623999999</v>
      </c>
      <c r="G364" s="75">
        <f t="shared" si="103"/>
        <v>99.973999074426274</v>
      </c>
      <c r="H364" s="74">
        <f>Дотации!B84</f>
        <v>56627</v>
      </c>
      <c r="I364" s="74">
        <f>Дотации!C84</f>
        <v>72331.3</v>
      </c>
      <c r="J364" s="74">
        <f>Дотации!D84</f>
        <v>72331.3</v>
      </c>
      <c r="K364" s="74">
        <f>Дотации!E84</f>
        <v>0</v>
      </c>
      <c r="L364" s="74">
        <f>Дотации!F84</f>
        <v>72331.3</v>
      </c>
      <c r="M364" s="74">
        <f>L364/I364*100</f>
        <v>100</v>
      </c>
      <c r="N364" s="75">
        <f>Субсидии!B356</f>
        <v>30916.52432</v>
      </c>
      <c r="O364" s="75">
        <f>Субсидии!C356</f>
        <v>33110.559179999997</v>
      </c>
      <c r="P364" s="75">
        <f>Субсидии!D356</f>
        <v>33110.559179999997</v>
      </c>
      <c r="Q364" s="75">
        <f>Субсидии!E356</f>
        <v>0</v>
      </c>
      <c r="R364" s="75">
        <f>Субсидии!F356</f>
        <v>33110.559179999997</v>
      </c>
      <c r="S364" s="75">
        <f t="shared" si="105"/>
        <v>100</v>
      </c>
      <c r="T364" s="75">
        <f>'Субвенции '!B353</f>
        <v>175520.69999999998</v>
      </c>
      <c r="U364" s="75">
        <f>'Субвенции '!C353</f>
        <v>179548.28499999997</v>
      </c>
      <c r="V364" s="75">
        <f>'Субвенции '!D353</f>
        <v>179548.28499999997</v>
      </c>
      <c r="W364" s="75">
        <f>'Субвенции '!E353</f>
        <v>0</v>
      </c>
      <c r="X364" s="75">
        <f>'Субвенции '!F353</f>
        <v>179468.185</v>
      </c>
      <c r="Y364" s="75">
        <f>X364/U364*100</f>
        <v>99.955388045059863</v>
      </c>
      <c r="Z364" s="75">
        <f>Иные!B204</f>
        <v>6989.9698999999991</v>
      </c>
      <c r="AA364" s="75">
        <f>Иные!C204</f>
        <v>23075.812059999997</v>
      </c>
      <c r="AB364" s="75">
        <f>Иные!D204</f>
        <v>16919.982059999998</v>
      </c>
      <c r="AC364" s="75">
        <f>Иные!E204</f>
        <v>6155.83</v>
      </c>
      <c r="AD364" s="75">
        <f>Иные!F204</f>
        <v>23075.812059999997</v>
      </c>
      <c r="AE364" s="75">
        <f>AD364/AA364*100</f>
        <v>100</v>
      </c>
      <c r="AF364" s="39"/>
      <c r="AG364" s="36"/>
    </row>
    <row r="365" spans="1:33" x14ac:dyDescent="0.25">
      <c r="A365" s="16" t="s">
        <v>505</v>
      </c>
      <c r="B365" s="184">
        <f t="shared" si="97"/>
        <v>0</v>
      </c>
      <c r="C365" s="184">
        <f t="shared" si="98"/>
        <v>0</v>
      </c>
      <c r="D365" s="184">
        <f t="shared" si="99"/>
        <v>0</v>
      </c>
      <c r="E365" s="184">
        <f t="shared" si="100"/>
        <v>0</v>
      </c>
      <c r="F365" s="184">
        <f t="shared" si="101"/>
        <v>0</v>
      </c>
      <c r="G365" s="184"/>
      <c r="H365" s="75"/>
      <c r="I365" s="75"/>
      <c r="J365" s="75"/>
      <c r="K365" s="75"/>
      <c r="L365" s="75"/>
      <c r="M365" s="76"/>
      <c r="N365" s="224"/>
      <c r="O365" s="224"/>
      <c r="P365" s="224"/>
      <c r="Q365" s="224"/>
      <c r="R365" s="224"/>
      <c r="S365" s="75"/>
      <c r="T365" s="75">
        <f>'Субвенции '!B354</f>
        <v>0</v>
      </c>
      <c r="U365" s="75">
        <f>'Субвенции '!C354</f>
        <v>0</v>
      </c>
      <c r="V365" s="75">
        <f>'Субвенции '!D354</f>
        <v>0</v>
      </c>
      <c r="W365" s="75">
        <f>'Субвенции '!E354</f>
        <v>0</v>
      </c>
      <c r="X365" s="75">
        <f>'Субвенции '!F354</f>
        <v>0</v>
      </c>
      <c r="Y365" s="75"/>
      <c r="Z365" s="75"/>
      <c r="AA365" s="75"/>
      <c r="AB365" s="75"/>
      <c r="AC365" s="75"/>
      <c r="AD365" s="75"/>
      <c r="AE365" s="75"/>
      <c r="AF365" s="39"/>
      <c r="AG365" s="36"/>
    </row>
    <row r="366" spans="1:33" x14ac:dyDescent="0.25">
      <c r="A366" s="16" t="s">
        <v>180</v>
      </c>
      <c r="B366" s="184">
        <f t="shared" si="97"/>
        <v>0</v>
      </c>
      <c r="C366" s="184">
        <f t="shared" si="98"/>
        <v>0</v>
      </c>
      <c r="D366" s="184">
        <f t="shared" si="99"/>
        <v>0</v>
      </c>
      <c r="E366" s="184">
        <f t="shared" si="100"/>
        <v>0</v>
      </c>
      <c r="F366" s="184">
        <f t="shared" si="101"/>
        <v>0</v>
      </c>
      <c r="G366" s="184"/>
      <c r="H366" s="75"/>
      <c r="I366" s="75"/>
      <c r="J366" s="75"/>
      <c r="K366" s="75"/>
      <c r="L366" s="75"/>
      <c r="M366" s="76"/>
      <c r="N366" s="224">
        <f>Субсидии!B357</f>
        <v>0</v>
      </c>
      <c r="O366" s="224">
        <f>Субсидии!C357</f>
        <v>0</v>
      </c>
      <c r="P366" s="224">
        <f>Субсидии!D357</f>
        <v>0</v>
      </c>
      <c r="Q366" s="224">
        <f>Субсидии!E357</f>
        <v>0</v>
      </c>
      <c r="R366" s="224">
        <f>Субсидии!F357</f>
        <v>0</v>
      </c>
      <c r="S366" s="75"/>
      <c r="T366" s="75">
        <f>'Субвенции '!B355</f>
        <v>0</v>
      </c>
      <c r="U366" s="75">
        <f>'Субвенции '!C355</f>
        <v>0</v>
      </c>
      <c r="V366" s="75">
        <f>'Субвенции '!D355</f>
        <v>0</v>
      </c>
      <c r="W366" s="75">
        <f>'Субвенции '!E355</f>
        <v>0</v>
      </c>
      <c r="X366" s="75">
        <f>'Субвенции '!F355</f>
        <v>0</v>
      </c>
      <c r="Y366" s="75"/>
      <c r="Z366" s="75"/>
      <c r="AA366" s="75"/>
      <c r="AB366" s="75"/>
      <c r="AC366" s="75"/>
      <c r="AD366" s="75"/>
      <c r="AE366" s="75"/>
      <c r="AF366" s="39"/>
      <c r="AG366" s="36"/>
    </row>
    <row r="367" spans="1:33" x14ac:dyDescent="0.25">
      <c r="A367" s="16" t="s">
        <v>504</v>
      </c>
      <c r="B367" s="184">
        <f t="shared" si="97"/>
        <v>1958.6</v>
      </c>
      <c r="C367" s="184">
        <f t="shared" si="98"/>
        <v>2091.52</v>
      </c>
      <c r="D367" s="184">
        <f t="shared" si="99"/>
        <v>2091.52</v>
      </c>
      <c r="E367" s="184">
        <f t="shared" si="100"/>
        <v>0</v>
      </c>
      <c r="F367" s="184">
        <f t="shared" si="101"/>
        <v>2091.52</v>
      </c>
      <c r="G367" s="184">
        <f>F367/C367*100</f>
        <v>100</v>
      </c>
      <c r="H367" s="75"/>
      <c r="I367" s="75"/>
      <c r="J367" s="75"/>
      <c r="K367" s="75"/>
      <c r="L367" s="75"/>
      <c r="M367" s="76"/>
      <c r="N367" s="224">
        <f>Субсидии!B358</f>
        <v>1794</v>
      </c>
      <c r="O367" s="224">
        <f>Субсидии!C358</f>
        <v>1925.82</v>
      </c>
      <c r="P367" s="224">
        <f>Субсидии!D358</f>
        <v>1925.82</v>
      </c>
      <c r="Q367" s="224">
        <f>Субсидии!E358</f>
        <v>0</v>
      </c>
      <c r="R367" s="224">
        <f>Субсидии!F358</f>
        <v>1925.82</v>
      </c>
      <c r="S367" s="75">
        <f>R367/O367*100</f>
        <v>100</v>
      </c>
      <c r="T367" s="75">
        <f>'Субвенции '!B356</f>
        <v>164.6</v>
      </c>
      <c r="U367" s="75">
        <f>'Субвенции '!C356</f>
        <v>165.7</v>
      </c>
      <c r="V367" s="75">
        <f>'Субвенции '!D356</f>
        <v>165.7</v>
      </c>
      <c r="W367" s="75">
        <f>'Субвенции '!E356</f>
        <v>0</v>
      </c>
      <c r="X367" s="75">
        <f>'Субвенции '!F356</f>
        <v>165.7</v>
      </c>
      <c r="Y367" s="75">
        <f>X367/U367*100</f>
        <v>100</v>
      </c>
      <c r="Z367" s="75"/>
      <c r="AA367" s="75"/>
      <c r="AB367" s="75"/>
      <c r="AC367" s="75"/>
      <c r="AD367" s="75"/>
      <c r="AE367" s="75"/>
      <c r="AF367" s="39"/>
      <c r="AG367" s="36"/>
    </row>
    <row r="368" spans="1:33" x14ac:dyDescent="0.25">
      <c r="A368" s="16" t="s">
        <v>251</v>
      </c>
      <c r="B368" s="184">
        <f t="shared" si="97"/>
        <v>7257.6</v>
      </c>
      <c r="C368" s="184">
        <f t="shared" si="98"/>
        <v>8760.2999999999993</v>
      </c>
      <c r="D368" s="184">
        <f t="shared" si="99"/>
        <v>8760.2999999999993</v>
      </c>
      <c r="E368" s="184">
        <f t="shared" si="100"/>
        <v>0</v>
      </c>
      <c r="F368" s="184">
        <f t="shared" si="101"/>
        <v>8760.2999999999993</v>
      </c>
      <c r="G368" s="184">
        <f>F368/C368*100</f>
        <v>100</v>
      </c>
      <c r="H368" s="75"/>
      <c r="I368" s="75"/>
      <c r="J368" s="75"/>
      <c r="K368" s="75"/>
      <c r="L368" s="75"/>
      <c r="M368" s="76"/>
      <c r="N368" s="224">
        <f>Субсидии!B359</f>
        <v>6846</v>
      </c>
      <c r="O368" s="224">
        <f>Субсидии!C359</f>
        <v>8346</v>
      </c>
      <c r="P368" s="224">
        <f>Субсидии!D359</f>
        <v>8346</v>
      </c>
      <c r="Q368" s="224">
        <f>Субсидии!E359</f>
        <v>0</v>
      </c>
      <c r="R368" s="224">
        <f>Субсидии!F359</f>
        <v>8346</v>
      </c>
      <c r="S368" s="75">
        <f>R368/O368*100</f>
        <v>100</v>
      </c>
      <c r="T368" s="75">
        <f>'Субвенции '!B357</f>
        <v>411.6</v>
      </c>
      <c r="U368" s="75">
        <f>'Субвенции '!C357</f>
        <v>414.3</v>
      </c>
      <c r="V368" s="75">
        <f>'Субвенции '!D357</f>
        <v>414.3</v>
      </c>
      <c r="W368" s="75">
        <f>'Субвенции '!E357</f>
        <v>0</v>
      </c>
      <c r="X368" s="75">
        <f>'Субвенции '!F357</f>
        <v>414.3</v>
      </c>
      <c r="Y368" s="75">
        <f>X368/U368*100</f>
        <v>100</v>
      </c>
      <c r="Z368" s="75">
        <f>Иные!B205</f>
        <v>0</v>
      </c>
      <c r="AA368" s="75">
        <f>Иные!C205</f>
        <v>0</v>
      </c>
      <c r="AB368" s="75">
        <f>Иные!D205</f>
        <v>0</v>
      </c>
      <c r="AC368" s="75">
        <f>Иные!E205</f>
        <v>0</v>
      </c>
      <c r="AD368" s="75">
        <f>Иные!F205</f>
        <v>0</v>
      </c>
      <c r="AE368" s="75"/>
      <c r="AF368" s="39"/>
      <c r="AG368" s="36"/>
    </row>
    <row r="369" spans="1:33" x14ac:dyDescent="0.25">
      <c r="A369" s="16" t="s">
        <v>253</v>
      </c>
      <c r="B369" s="184">
        <f t="shared" si="97"/>
        <v>4403.6000000000004</v>
      </c>
      <c r="C369" s="184">
        <f t="shared" si="98"/>
        <v>5654.7</v>
      </c>
      <c r="D369" s="184">
        <f t="shared" si="99"/>
        <v>5654.7</v>
      </c>
      <c r="E369" s="184">
        <f t="shared" si="100"/>
        <v>0</v>
      </c>
      <c r="F369" s="184">
        <f t="shared" si="101"/>
        <v>5654.7</v>
      </c>
      <c r="G369" s="184">
        <f>F369/C369*100</f>
        <v>100</v>
      </c>
      <c r="H369" s="75"/>
      <c r="I369" s="75"/>
      <c r="J369" s="75"/>
      <c r="K369" s="75"/>
      <c r="L369" s="75"/>
      <c r="M369" s="76"/>
      <c r="N369" s="224">
        <f>Субсидии!B360</f>
        <v>4239</v>
      </c>
      <c r="O369" s="224">
        <f>Субсидии!C360</f>
        <v>5489</v>
      </c>
      <c r="P369" s="224">
        <f>Субсидии!D360</f>
        <v>5489</v>
      </c>
      <c r="Q369" s="224">
        <f>Субсидии!E360</f>
        <v>0</v>
      </c>
      <c r="R369" s="224">
        <f>Субсидии!F360</f>
        <v>5489</v>
      </c>
      <c r="S369" s="75">
        <f>R369/O369*100</f>
        <v>100</v>
      </c>
      <c r="T369" s="75">
        <f>'Субвенции '!B358</f>
        <v>164.6</v>
      </c>
      <c r="U369" s="75">
        <f>'Субвенции '!C358</f>
        <v>165.7</v>
      </c>
      <c r="V369" s="75">
        <f>'Субвенции '!D358</f>
        <v>165.7</v>
      </c>
      <c r="W369" s="75">
        <f>'Субвенции '!E358</f>
        <v>0</v>
      </c>
      <c r="X369" s="75">
        <f>'Субвенции '!F358</f>
        <v>165.7</v>
      </c>
      <c r="Y369" s="75">
        <f>X369/U369*100</f>
        <v>100</v>
      </c>
      <c r="Z369" s="75">
        <f>Иные!B207</f>
        <v>0</v>
      </c>
      <c r="AA369" s="75">
        <f>Иные!C207</f>
        <v>0</v>
      </c>
      <c r="AB369" s="75">
        <f>Иные!D207</f>
        <v>0</v>
      </c>
      <c r="AC369" s="75">
        <f>Иные!E207</f>
        <v>0</v>
      </c>
      <c r="AD369" s="75">
        <f>Иные!F207</f>
        <v>0</v>
      </c>
      <c r="AE369" s="75"/>
      <c r="AF369" s="39"/>
      <c r="AG369" s="36"/>
    </row>
    <row r="370" spans="1:33" x14ac:dyDescent="0.25">
      <c r="A370" s="16" t="s">
        <v>252</v>
      </c>
      <c r="B370" s="184">
        <f t="shared" si="97"/>
        <v>122604.55919</v>
      </c>
      <c r="C370" s="184">
        <f t="shared" si="98"/>
        <v>124084.91225000001</v>
      </c>
      <c r="D370" s="184">
        <f t="shared" si="99"/>
        <v>124084.91225000001</v>
      </c>
      <c r="E370" s="184">
        <f t="shared" si="100"/>
        <v>0</v>
      </c>
      <c r="F370" s="184">
        <f t="shared" si="101"/>
        <v>124084.82552</v>
      </c>
      <c r="G370" s="184">
        <f>F370/C370*100</f>
        <v>99.999930104314501</v>
      </c>
      <c r="H370" s="75"/>
      <c r="I370" s="75"/>
      <c r="J370" s="75"/>
      <c r="K370" s="75"/>
      <c r="L370" s="75"/>
      <c r="M370" s="76"/>
      <c r="N370" s="224">
        <f>Субсидии!B361</f>
        <v>117192.95918999999</v>
      </c>
      <c r="O370" s="224">
        <f>Субсидии!C361</f>
        <v>118670.61225000001</v>
      </c>
      <c r="P370" s="224">
        <f>Субсидии!D361</f>
        <v>118670.61225000001</v>
      </c>
      <c r="Q370" s="224">
        <f>Субсидии!E361</f>
        <v>0</v>
      </c>
      <c r="R370" s="224">
        <f>Субсидии!F361</f>
        <v>118670.52552</v>
      </c>
      <c r="S370" s="75">
        <f>R370/O370*100</f>
        <v>99.999926915351352</v>
      </c>
      <c r="T370" s="75">
        <f>'Субвенции '!B359</f>
        <v>411.6</v>
      </c>
      <c r="U370" s="75">
        <f>'Субвенции '!C359</f>
        <v>414.3</v>
      </c>
      <c r="V370" s="75">
        <f>'Субвенции '!D359</f>
        <v>414.3</v>
      </c>
      <c r="W370" s="75">
        <f>'Субвенции '!E359</f>
        <v>0</v>
      </c>
      <c r="X370" s="75">
        <f>'Субвенции '!F359</f>
        <v>414.3</v>
      </c>
      <c r="Y370" s="75">
        <f>X370/U370*100</f>
        <v>100</v>
      </c>
      <c r="Z370" s="75">
        <f>Иные!B206</f>
        <v>5000</v>
      </c>
      <c r="AA370" s="75">
        <f>Иные!C206</f>
        <v>5000</v>
      </c>
      <c r="AB370" s="75">
        <f>Иные!D206</f>
        <v>5000</v>
      </c>
      <c r="AC370" s="75">
        <f>Иные!E206</f>
        <v>0</v>
      </c>
      <c r="AD370" s="75">
        <f>Иные!F206</f>
        <v>5000</v>
      </c>
      <c r="AE370" s="75">
        <f t="shared" ref="AE370" si="108">AD370/AA370*100</f>
        <v>100</v>
      </c>
      <c r="AF370" s="39"/>
      <c r="AG370" s="36"/>
    </row>
    <row r="371" spans="1:33" x14ac:dyDescent="0.25">
      <c r="A371" s="16" t="s">
        <v>362</v>
      </c>
      <c r="B371" s="184">
        <f t="shared" si="97"/>
        <v>0</v>
      </c>
      <c r="C371" s="184">
        <f t="shared" si="98"/>
        <v>0</v>
      </c>
      <c r="D371" s="184">
        <f t="shared" si="99"/>
        <v>0</v>
      </c>
      <c r="E371" s="184">
        <f t="shared" si="100"/>
        <v>0</v>
      </c>
      <c r="F371" s="184">
        <f t="shared" si="101"/>
        <v>0</v>
      </c>
      <c r="G371" s="184"/>
      <c r="H371" s="75"/>
      <c r="I371" s="75"/>
      <c r="J371" s="75"/>
      <c r="K371" s="75"/>
      <c r="L371" s="75"/>
      <c r="M371" s="76"/>
      <c r="N371" s="224"/>
      <c r="O371" s="224"/>
      <c r="P371" s="224"/>
      <c r="Q371" s="224"/>
      <c r="R371" s="224"/>
      <c r="S371" s="75"/>
      <c r="T371" s="75">
        <f>'Субвенции '!B360</f>
        <v>0</v>
      </c>
      <c r="U371" s="75">
        <f>'Субвенции '!C360</f>
        <v>0</v>
      </c>
      <c r="V371" s="75">
        <f>'Субвенции '!D360</f>
        <v>0</v>
      </c>
      <c r="W371" s="75">
        <f>'Субвенции '!E360</f>
        <v>0</v>
      </c>
      <c r="X371" s="75">
        <f>'Субвенции '!F360</f>
        <v>0</v>
      </c>
      <c r="Y371" s="75"/>
      <c r="Z371" s="75"/>
      <c r="AA371" s="75"/>
      <c r="AB371" s="75"/>
      <c r="AC371" s="75"/>
      <c r="AD371" s="75"/>
      <c r="AE371" s="75"/>
      <c r="AF371" s="39"/>
      <c r="AG371" s="36"/>
    </row>
    <row r="372" spans="1:33" s="5" customFormat="1" ht="31.5" x14ac:dyDescent="0.25">
      <c r="A372" s="7" t="s">
        <v>250</v>
      </c>
      <c r="B372" s="72">
        <f t="shared" si="97"/>
        <v>463471.58231999981</v>
      </c>
      <c r="C372" s="72">
        <f t="shared" si="98"/>
        <v>572687.52298999997</v>
      </c>
      <c r="D372" s="72">
        <f t="shared" si="99"/>
        <v>516324.55900000001</v>
      </c>
      <c r="E372" s="72">
        <f t="shared" si="100"/>
        <v>56362.963989999997</v>
      </c>
      <c r="F372" s="72">
        <f t="shared" si="101"/>
        <v>566683.44745999994</v>
      </c>
      <c r="G372" s="72">
        <f t="shared" ref="G372:G379" si="109">F372/C372*100</f>
        <v>98.951596588196509</v>
      </c>
      <c r="H372" s="72">
        <f>SUM(H373:H384)</f>
        <v>98311.5</v>
      </c>
      <c r="I372" s="72">
        <f>SUM(I373:I384)</f>
        <v>110950.20000000001</v>
      </c>
      <c r="J372" s="72">
        <f>SUM(J373:J384)</f>
        <v>110950.20000000001</v>
      </c>
      <c r="K372" s="72">
        <f>SUM(K373:K384)</f>
        <v>0</v>
      </c>
      <c r="L372" s="72">
        <f>SUM(L373:L384)</f>
        <v>110950.20000000001</v>
      </c>
      <c r="M372" s="73">
        <f>L372/I372*100</f>
        <v>100</v>
      </c>
      <c r="N372" s="72">
        <f>SUM(N373:N384)</f>
        <v>71641.260119999992</v>
      </c>
      <c r="O372" s="72">
        <f>SUM(O373:O384)</f>
        <v>84442.355639999994</v>
      </c>
      <c r="P372" s="72">
        <f>SUM(P373:P384)</f>
        <v>84442.355639999994</v>
      </c>
      <c r="Q372" s="72">
        <f>SUM(Q373:Q384)</f>
        <v>0</v>
      </c>
      <c r="R372" s="72">
        <f>SUM(R373:R384)</f>
        <v>79434.859070000006</v>
      </c>
      <c r="S372" s="72">
        <f>R372/O372*100</f>
        <v>94.069923165871558</v>
      </c>
      <c r="T372" s="72">
        <f>SUM(T373:T384)</f>
        <v>271600.29999999981</v>
      </c>
      <c r="U372" s="72">
        <f>SUM(U373:U384)</f>
        <v>277059.9767</v>
      </c>
      <c r="V372" s="72">
        <f>SUM(V373:V384)</f>
        <v>277059.9767</v>
      </c>
      <c r="W372" s="72">
        <f>SUM(W373:W384)</f>
        <v>0</v>
      </c>
      <c r="X372" s="72">
        <f>SUM(X373:X384)</f>
        <v>276955.40617999999</v>
      </c>
      <c r="Y372" s="72">
        <f>X372/U372*100</f>
        <v>99.962257081933842</v>
      </c>
      <c r="Z372" s="72">
        <f>SUM(Z373:Z384)</f>
        <v>21918.522199999999</v>
      </c>
      <c r="AA372" s="72">
        <f>SUM(AA373:AA384)</f>
        <v>100234.99064999999</v>
      </c>
      <c r="AB372" s="72">
        <f>SUM(AB373:AB384)</f>
        <v>43872.026660000003</v>
      </c>
      <c r="AC372" s="72">
        <f>SUM(AC373:AC384)</f>
        <v>56362.963989999997</v>
      </c>
      <c r="AD372" s="72">
        <f>SUM(AD373:AD384)</f>
        <v>99342.982209999987</v>
      </c>
      <c r="AE372" s="72">
        <f>AD372/AA372*100</f>
        <v>99.110082782254437</v>
      </c>
      <c r="AF372" s="39"/>
      <c r="AG372" s="38"/>
    </row>
    <row r="373" spans="1:33" ht="30.75" customHeight="1" x14ac:dyDescent="0.25">
      <c r="A373" s="128" t="s">
        <v>194</v>
      </c>
      <c r="B373" s="75">
        <f t="shared" si="97"/>
        <v>416425.78232</v>
      </c>
      <c r="C373" s="75">
        <f t="shared" si="98"/>
        <v>503050.14265999995</v>
      </c>
      <c r="D373" s="75">
        <f t="shared" si="99"/>
        <v>449575.83265999996</v>
      </c>
      <c r="E373" s="75">
        <f t="shared" si="100"/>
        <v>53474.31</v>
      </c>
      <c r="F373" s="75">
        <f t="shared" si="101"/>
        <v>497046.70991999994</v>
      </c>
      <c r="G373" s="75">
        <f t="shared" si="109"/>
        <v>98.806593571715254</v>
      </c>
      <c r="H373" s="74">
        <f>Дотации!B86</f>
        <v>98311.5</v>
      </c>
      <c r="I373" s="74">
        <f>Дотации!C86</f>
        <v>110950.20000000001</v>
      </c>
      <c r="J373" s="74">
        <f>Дотации!D86</f>
        <v>110950.20000000001</v>
      </c>
      <c r="K373" s="74">
        <f>Дотации!E86</f>
        <v>0</v>
      </c>
      <c r="L373" s="74">
        <f>Дотации!F86</f>
        <v>110950.20000000001</v>
      </c>
      <c r="M373" s="74">
        <f>L373/I373*100</f>
        <v>100</v>
      </c>
      <c r="N373" s="75">
        <f>Субсидии!B363</f>
        <v>31653.260119999999</v>
      </c>
      <c r="O373" s="75">
        <f>Субсидии!C363</f>
        <v>34765.029299999995</v>
      </c>
      <c r="P373" s="75">
        <f>Субсидии!D363</f>
        <v>34765.029299999995</v>
      </c>
      <c r="Q373" s="75">
        <f>Субсидии!E363</f>
        <v>0</v>
      </c>
      <c r="R373" s="75">
        <f>Субсидии!F363</f>
        <v>29758.175519999997</v>
      </c>
      <c r="S373" s="75">
        <f>R373/O373*100</f>
        <v>85.598016510229144</v>
      </c>
      <c r="T373" s="75">
        <f>'Субвенции '!B362</f>
        <v>269542.5</v>
      </c>
      <c r="U373" s="75">
        <f>'Субвенции '!C362</f>
        <v>274988.57669999998</v>
      </c>
      <c r="V373" s="75">
        <f>'Субвенции '!D362</f>
        <v>274988.57669999998</v>
      </c>
      <c r="W373" s="75">
        <f>'Субвенции '!E362</f>
        <v>0</v>
      </c>
      <c r="X373" s="75">
        <f>'Субвенции '!F362</f>
        <v>274884.00617999997</v>
      </c>
      <c r="Y373" s="75">
        <f>X373/U373*100</f>
        <v>99.961972776740438</v>
      </c>
      <c r="Z373" s="75">
        <f>Иные!B209</f>
        <v>16918.522199999999</v>
      </c>
      <c r="AA373" s="75">
        <f>Иные!C209</f>
        <v>82346.336659999986</v>
      </c>
      <c r="AB373" s="75">
        <f>Иные!D209</f>
        <v>28872.026660000003</v>
      </c>
      <c r="AC373" s="75">
        <f>Иные!E209</f>
        <v>53474.31</v>
      </c>
      <c r="AD373" s="75">
        <f>Иные!F209</f>
        <v>81454.328219999981</v>
      </c>
      <c r="AE373" s="75">
        <f>AD373/AA373*100</f>
        <v>98.916760020930838</v>
      </c>
      <c r="AF373" s="39"/>
      <c r="AG373" s="36"/>
    </row>
    <row r="374" spans="1:33" x14ac:dyDescent="0.25">
      <c r="A374" s="16" t="s">
        <v>249</v>
      </c>
      <c r="B374" s="184">
        <f t="shared" si="97"/>
        <v>0</v>
      </c>
      <c r="C374" s="184">
        <f t="shared" si="98"/>
        <v>0</v>
      </c>
      <c r="D374" s="184">
        <f t="shared" si="99"/>
        <v>0</v>
      </c>
      <c r="E374" s="184">
        <f t="shared" si="100"/>
        <v>0</v>
      </c>
      <c r="F374" s="184">
        <f t="shared" si="101"/>
        <v>0</v>
      </c>
      <c r="G374" s="184"/>
      <c r="H374" s="75"/>
      <c r="I374" s="75"/>
      <c r="J374" s="75"/>
      <c r="K374" s="75"/>
      <c r="L374" s="75"/>
      <c r="M374" s="76"/>
      <c r="N374" s="224">
        <f>Субсидии!B364</f>
        <v>0</v>
      </c>
      <c r="O374" s="224">
        <f>Субсидии!C364</f>
        <v>0</v>
      </c>
      <c r="P374" s="224">
        <f>Субсидии!D364</f>
        <v>0</v>
      </c>
      <c r="Q374" s="224">
        <f>Субсидии!E364</f>
        <v>0</v>
      </c>
      <c r="R374" s="224">
        <f>Субсидии!F364</f>
        <v>0</v>
      </c>
      <c r="S374" s="75"/>
      <c r="T374" s="75">
        <f>'Субвенции '!B363</f>
        <v>0</v>
      </c>
      <c r="U374" s="75">
        <f>'Субвенции '!C363</f>
        <v>0</v>
      </c>
      <c r="V374" s="75">
        <f>'Субвенции '!D363</f>
        <v>0</v>
      </c>
      <c r="W374" s="75">
        <f>'Субвенции '!E363</f>
        <v>0</v>
      </c>
      <c r="X374" s="75">
        <f>'Субвенции '!F363</f>
        <v>0</v>
      </c>
      <c r="Y374" s="75"/>
      <c r="Z374" s="75">
        <f>Иные!B212</f>
        <v>0</v>
      </c>
      <c r="AA374" s="75">
        <f>Иные!C212</f>
        <v>0</v>
      </c>
      <c r="AB374" s="75">
        <f>Иные!D212</f>
        <v>0</v>
      </c>
      <c r="AC374" s="75">
        <f>Иные!E212</f>
        <v>0</v>
      </c>
      <c r="AD374" s="75">
        <f>Иные!F212</f>
        <v>0</v>
      </c>
      <c r="AE374" s="75"/>
      <c r="AF374" s="39"/>
      <c r="AG374" s="36"/>
    </row>
    <row r="375" spans="1:33" x14ac:dyDescent="0.25">
      <c r="A375" s="16" t="s">
        <v>466</v>
      </c>
      <c r="B375" s="184">
        <f t="shared" si="97"/>
        <v>4073.6</v>
      </c>
      <c r="C375" s="184">
        <f t="shared" si="98"/>
        <v>5231.1652899999999</v>
      </c>
      <c r="D375" s="184">
        <f t="shared" si="99"/>
        <v>5231.1652899999999</v>
      </c>
      <c r="E375" s="184">
        <f t="shared" si="100"/>
        <v>0</v>
      </c>
      <c r="F375" s="184">
        <f t="shared" si="101"/>
        <v>5231.1652899999999</v>
      </c>
      <c r="G375" s="184">
        <f t="shared" si="109"/>
        <v>100</v>
      </c>
      <c r="H375" s="75"/>
      <c r="I375" s="75"/>
      <c r="J375" s="75"/>
      <c r="K375" s="75"/>
      <c r="L375" s="75"/>
      <c r="M375" s="76"/>
      <c r="N375" s="224">
        <f>Субсидии!B365</f>
        <v>3909</v>
      </c>
      <c r="O375" s="224">
        <f>Субсидии!C365</f>
        <v>5065.4652900000001</v>
      </c>
      <c r="P375" s="224">
        <f>Субсидии!D365</f>
        <v>5065.4652900000001</v>
      </c>
      <c r="Q375" s="224">
        <f>Субсидии!E365</f>
        <v>0</v>
      </c>
      <c r="R375" s="224">
        <f>Субсидии!F365</f>
        <v>5065.4652900000001</v>
      </c>
      <c r="S375" s="75">
        <f>R375/O375*100</f>
        <v>100</v>
      </c>
      <c r="T375" s="75">
        <f>'Субвенции '!B364</f>
        <v>164.6</v>
      </c>
      <c r="U375" s="75">
        <f>'Субвенции '!C364</f>
        <v>165.7</v>
      </c>
      <c r="V375" s="75">
        <f>'Субвенции '!D364</f>
        <v>165.7</v>
      </c>
      <c r="W375" s="75">
        <f>'Субвенции '!E364</f>
        <v>0</v>
      </c>
      <c r="X375" s="75">
        <f>'Субвенции '!F364</f>
        <v>165.7</v>
      </c>
      <c r="Y375" s="75">
        <f>X375/U375*100</f>
        <v>100</v>
      </c>
      <c r="Z375" s="75"/>
      <c r="AA375" s="75"/>
      <c r="AB375" s="75"/>
      <c r="AC375" s="75"/>
      <c r="AD375" s="75"/>
      <c r="AE375" s="75"/>
      <c r="AF375" s="39"/>
      <c r="AG375" s="36"/>
    </row>
    <row r="376" spans="1:33" x14ac:dyDescent="0.25">
      <c r="A376" s="16" t="s">
        <v>467</v>
      </c>
      <c r="B376" s="184">
        <f t="shared" si="97"/>
        <v>3836.6</v>
      </c>
      <c r="C376" s="184">
        <f t="shared" si="98"/>
        <v>4637.7</v>
      </c>
      <c r="D376" s="184">
        <f t="shared" si="99"/>
        <v>4637.7</v>
      </c>
      <c r="E376" s="184">
        <f t="shared" si="100"/>
        <v>0</v>
      </c>
      <c r="F376" s="184">
        <f t="shared" si="101"/>
        <v>4637.2696900000001</v>
      </c>
      <c r="G376" s="184">
        <f t="shared" si="109"/>
        <v>99.990721478319003</v>
      </c>
      <c r="H376" s="75"/>
      <c r="I376" s="75"/>
      <c r="J376" s="75"/>
      <c r="K376" s="75"/>
      <c r="L376" s="75"/>
      <c r="M376" s="76"/>
      <c r="N376" s="224">
        <f>Субсидии!B366</f>
        <v>3672</v>
      </c>
      <c r="O376" s="224">
        <f>Субсидии!C366</f>
        <v>4472</v>
      </c>
      <c r="P376" s="224">
        <f>Субсидии!D366</f>
        <v>4472</v>
      </c>
      <c r="Q376" s="224">
        <f>Субсидии!E366</f>
        <v>0</v>
      </c>
      <c r="R376" s="224">
        <f>Субсидии!F366</f>
        <v>4471.5696900000003</v>
      </c>
      <c r="S376" s="75">
        <f>R376/O376*100</f>
        <v>99.99037768336315</v>
      </c>
      <c r="T376" s="75">
        <f>'Субвенции '!B365</f>
        <v>164.6</v>
      </c>
      <c r="U376" s="75">
        <f>'Субвенции '!C365</f>
        <v>165.7</v>
      </c>
      <c r="V376" s="75">
        <f>'Субвенции '!D365</f>
        <v>165.7</v>
      </c>
      <c r="W376" s="75">
        <f>'Субвенции '!E365</f>
        <v>0</v>
      </c>
      <c r="X376" s="75">
        <f>'Субвенции '!F365</f>
        <v>165.7</v>
      </c>
      <c r="Y376" s="75">
        <f>X376/U376*100</f>
        <v>100</v>
      </c>
      <c r="Z376" s="75"/>
      <c r="AA376" s="75"/>
      <c r="AB376" s="75"/>
      <c r="AC376" s="75"/>
      <c r="AD376" s="75"/>
      <c r="AE376" s="75"/>
      <c r="AF376" s="39"/>
      <c r="AG376" s="36"/>
    </row>
    <row r="377" spans="1:33" x14ac:dyDescent="0.25">
      <c r="A377" s="16" t="s">
        <v>468</v>
      </c>
      <c r="B377" s="184">
        <f t="shared" si="97"/>
        <v>4553.6000000000004</v>
      </c>
      <c r="C377" s="184">
        <f t="shared" si="98"/>
        <v>5676.9741999999997</v>
      </c>
      <c r="D377" s="184">
        <f t="shared" si="99"/>
        <v>5676.9741999999997</v>
      </c>
      <c r="E377" s="184">
        <f t="shared" si="100"/>
        <v>0</v>
      </c>
      <c r="F377" s="184">
        <f t="shared" si="101"/>
        <v>5676.9741999999997</v>
      </c>
      <c r="G377" s="184">
        <f t="shared" si="109"/>
        <v>100</v>
      </c>
      <c r="H377" s="75"/>
      <c r="I377" s="75"/>
      <c r="J377" s="75"/>
      <c r="K377" s="75"/>
      <c r="L377" s="75"/>
      <c r="M377" s="76"/>
      <c r="N377" s="224">
        <f>Субсидии!B367</f>
        <v>4389</v>
      </c>
      <c r="O377" s="224">
        <f>Субсидии!C367</f>
        <v>5511.2741999999998</v>
      </c>
      <c r="P377" s="224">
        <f>Субсидии!D367</f>
        <v>5511.2741999999998</v>
      </c>
      <c r="Q377" s="224">
        <f>Субсидии!E367</f>
        <v>0</v>
      </c>
      <c r="R377" s="224">
        <f>Субсидии!F367</f>
        <v>5511.2741999999998</v>
      </c>
      <c r="S377" s="75">
        <f>R377/O377*100</f>
        <v>100</v>
      </c>
      <c r="T377" s="75">
        <f>'Субвенции '!B366</f>
        <v>164.6</v>
      </c>
      <c r="U377" s="75">
        <f>'Субвенции '!C366</f>
        <v>165.7</v>
      </c>
      <c r="V377" s="75">
        <f>'Субвенции '!D366</f>
        <v>165.7</v>
      </c>
      <c r="W377" s="75">
        <f>'Субвенции '!E366</f>
        <v>0</v>
      </c>
      <c r="X377" s="75">
        <f>'Субвенции '!F366</f>
        <v>165.7</v>
      </c>
      <c r="Y377" s="75">
        <f>X377/U377*100</f>
        <v>100</v>
      </c>
      <c r="Z377" s="75">
        <f>Иные!B213</f>
        <v>0</v>
      </c>
      <c r="AA377" s="75">
        <f>Иные!C213</f>
        <v>0</v>
      </c>
      <c r="AB377" s="75">
        <f>Иные!D213</f>
        <v>0</v>
      </c>
      <c r="AC377" s="75">
        <f>Иные!E213</f>
        <v>0</v>
      </c>
      <c r="AD377" s="75">
        <f>Иные!F213</f>
        <v>0</v>
      </c>
      <c r="AE377" s="75"/>
      <c r="AF377" s="39"/>
      <c r="AG377" s="36"/>
    </row>
    <row r="378" spans="1:33" x14ac:dyDescent="0.25">
      <c r="A378" s="16" t="s">
        <v>248</v>
      </c>
      <c r="B378" s="184">
        <f t="shared" si="97"/>
        <v>13911.6</v>
      </c>
      <c r="C378" s="184">
        <f t="shared" si="98"/>
        <v>28147.826209999999</v>
      </c>
      <c r="D378" s="184">
        <f t="shared" si="99"/>
        <v>25259.17222</v>
      </c>
      <c r="E378" s="184">
        <f t="shared" si="100"/>
        <v>2888.6539900000002</v>
      </c>
      <c r="F378" s="184">
        <f t="shared" si="101"/>
        <v>28147.826209999999</v>
      </c>
      <c r="G378" s="184">
        <f t="shared" si="109"/>
        <v>100</v>
      </c>
      <c r="H378" s="75"/>
      <c r="I378" s="75"/>
      <c r="J378" s="75"/>
      <c r="K378" s="75"/>
      <c r="L378" s="75"/>
      <c r="M378" s="76"/>
      <c r="N378" s="224">
        <f>Субсидии!B370</f>
        <v>8500</v>
      </c>
      <c r="O378" s="224">
        <f>Субсидии!C370</f>
        <v>9844.8722199999993</v>
      </c>
      <c r="P378" s="224">
        <f>Субсидии!D370</f>
        <v>9844.8722199999993</v>
      </c>
      <c r="Q378" s="224">
        <f>Субсидии!E370</f>
        <v>0</v>
      </c>
      <c r="R378" s="224">
        <f>Субсидии!F370</f>
        <v>9844.8722199999993</v>
      </c>
      <c r="S378" s="75">
        <f>R378/O378*100</f>
        <v>100</v>
      </c>
      <c r="T378" s="75">
        <f>'Субвенции '!B367</f>
        <v>411.6</v>
      </c>
      <c r="U378" s="75">
        <f>'Субвенции '!C367</f>
        <v>414.3</v>
      </c>
      <c r="V378" s="75">
        <f>'Субвенции '!D367</f>
        <v>414.3</v>
      </c>
      <c r="W378" s="75">
        <f>'Субвенции '!E367</f>
        <v>0</v>
      </c>
      <c r="X378" s="75">
        <f>'Субвенции '!F367</f>
        <v>414.3</v>
      </c>
      <c r="Y378" s="75">
        <f>X378/U378*100</f>
        <v>100</v>
      </c>
      <c r="Z378" s="75">
        <f>Иные!B210</f>
        <v>5000</v>
      </c>
      <c r="AA378" s="75">
        <f>Иные!C210</f>
        <v>17888.653989999999</v>
      </c>
      <c r="AB378" s="75">
        <f>Иные!D210</f>
        <v>15000</v>
      </c>
      <c r="AC378" s="75">
        <f>Иные!E210</f>
        <v>2888.6539900000002</v>
      </c>
      <c r="AD378" s="75">
        <f>Иные!F210</f>
        <v>17888.653989999999</v>
      </c>
      <c r="AE378" s="75">
        <f t="shared" ref="AE378" si="110">AD378/AA378*100</f>
        <v>100</v>
      </c>
      <c r="AF378" s="39"/>
      <c r="AG378" s="36"/>
    </row>
    <row r="379" spans="1:33" x14ac:dyDescent="0.25">
      <c r="A379" s="16" t="s">
        <v>506</v>
      </c>
      <c r="B379" s="184">
        <f t="shared" si="97"/>
        <v>8646.6</v>
      </c>
      <c r="C379" s="184">
        <f t="shared" si="98"/>
        <v>11300.01463</v>
      </c>
      <c r="D379" s="184">
        <f t="shared" si="99"/>
        <v>11300.01463</v>
      </c>
      <c r="E379" s="184">
        <f t="shared" si="100"/>
        <v>0</v>
      </c>
      <c r="F379" s="184">
        <f t="shared" si="101"/>
        <v>11299.991309999999</v>
      </c>
      <c r="G379" s="184">
        <f t="shared" si="109"/>
        <v>99.999793628585763</v>
      </c>
      <c r="H379" s="75"/>
      <c r="I379" s="75"/>
      <c r="J379" s="75"/>
      <c r="K379" s="75"/>
      <c r="L379" s="75"/>
      <c r="M379" s="76"/>
      <c r="N379" s="224">
        <f>Субсидии!B368</f>
        <v>8235</v>
      </c>
      <c r="O379" s="224">
        <f>Субсидии!C368</f>
        <v>10885.71463</v>
      </c>
      <c r="P379" s="224">
        <f>Субсидии!D368</f>
        <v>10885.71463</v>
      </c>
      <c r="Q379" s="224">
        <f>Субсидии!E368</f>
        <v>0</v>
      </c>
      <c r="R379" s="224">
        <f>Субсидии!F368</f>
        <v>10885.69131</v>
      </c>
      <c r="S379" s="75">
        <f>R379/O379*100</f>
        <v>99.999785774284987</v>
      </c>
      <c r="T379" s="75">
        <f>'Субвенции '!B368</f>
        <v>411.6</v>
      </c>
      <c r="U379" s="75">
        <f>'Субвенции '!C368</f>
        <v>414.3</v>
      </c>
      <c r="V379" s="75">
        <f>'Субвенции '!D368</f>
        <v>414.3</v>
      </c>
      <c r="W379" s="75">
        <f>'Субвенции '!E368</f>
        <v>0</v>
      </c>
      <c r="X379" s="75">
        <f>'Субвенции '!F368</f>
        <v>414.3</v>
      </c>
      <c r="Y379" s="75">
        <f>X379/U379*100</f>
        <v>100</v>
      </c>
      <c r="Z379" s="75">
        <f>Иные!B211</f>
        <v>0</v>
      </c>
      <c r="AA379" s="75">
        <f>Иные!C211</f>
        <v>0</v>
      </c>
      <c r="AB379" s="75">
        <f>Иные!D211</f>
        <v>0</v>
      </c>
      <c r="AC379" s="75">
        <f>Иные!E211</f>
        <v>0</v>
      </c>
      <c r="AD379" s="75">
        <f>Иные!F211</f>
        <v>0</v>
      </c>
      <c r="AE379" s="75"/>
      <c r="AF379" s="39"/>
      <c r="AG379" s="36"/>
    </row>
    <row r="380" spans="1:33" x14ac:dyDescent="0.25">
      <c r="A380" s="16" t="s">
        <v>471</v>
      </c>
      <c r="B380" s="184">
        <f t="shared" si="97"/>
        <v>0</v>
      </c>
      <c r="C380" s="184">
        <f t="shared" si="98"/>
        <v>0</v>
      </c>
      <c r="D380" s="184">
        <f t="shared" si="99"/>
        <v>0</v>
      </c>
      <c r="E380" s="184">
        <f t="shared" si="100"/>
        <v>0</v>
      </c>
      <c r="F380" s="184">
        <f t="shared" si="101"/>
        <v>0</v>
      </c>
      <c r="G380" s="184"/>
      <c r="H380" s="75"/>
      <c r="I380" s="75"/>
      <c r="J380" s="75"/>
      <c r="K380" s="75"/>
      <c r="L380" s="75"/>
      <c r="M380" s="76"/>
      <c r="N380" s="224">
        <f>Субсидии!B369</f>
        <v>0</v>
      </c>
      <c r="O380" s="224">
        <f>Субсидии!C369</f>
        <v>0</v>
      </c>
      <c r="P380" s="224">
        <f>Субсидии!D369</f>
        <v>0</v>
      </c>
      <c r="Q380" s="224">
        <f>Субсидии!E369</f>
        <v>0</v>
      </c>
      <c r="R380" s="224">
        <f>Субсидии!F369</f>
        <v>0</v>
      </c>
      <c r="S380" s="75"/>
      <c r="T380" s="75">
        <f>'Субвенции '!B369</f>
        <v>0</v>
      </c>
      <c r="U380" s="75">
        <f>'Субвенции '!C369</f>
        <v>0</v>
      </c>
      <c r="V380" s="75">
        <f>'Субвенции '!D369</f>
        <v>0</v>
      </c>
      <c r="W380" s="75">
        <f>'Субвенции '!E369</f>
        <v>0</v>
      </c>
      <c r="X380" s="75">
        <f>'Субвенции '!F369</f>
        <v>0</v>
      </c>
      <c r="Y380" s="75"/>
      <c r="Z380" s="75"/>
      <c r="AA380" s="75"/>
      <c r="AB380" s="75"/>
      <c r="AC380" s="75"/>
      <c r="AD380" s="75"/>
      <c r="AE380" s="75"/>
      <c r="AF380" s="39"/>
      <c r="AG380" s="36"/>
    </row>
    <row r="381" spans="1:33" x14ac:dyDescent="0.25">
      <c r="A381" s="16" t="s">
        <v>470</v>
      </c>
      <c r="B381" s="184">
        <f t="shared" si="97"/>
        <v>0</v>
      </c>
      <c r="C381" s="184">
        <f t="shared" si="98"/>
        <v>0</v>
      </c>
      <c r="D381" s="184">
        <f t="shared" si="99"/>
        <v>0</v>
      </c>
      <c r="E381" s="184">
        <f t="shared" si="100"/>
        <v>0</v>
      </c>
      <c r="F381" s="184">
        <f t="shared" si="101"/>
        <v>0</v>
      </c>
      <c r="G381" s="184"/>
      <c r="H381" s="75"/>
      <c r="I381" s="75"/>
      <c r="J381" s="75"/>
      <c r="K381" s="75"/>
      <c r="L381" s="75"/>
      <c r="M381" s="76"/>
      <c r="N381" s="224">
        <f>Субсидии!B371</f>
        <v>0</v>
      </c>
      <c r="O381" s="224">
        <f>Субсидии!C371</f>
        <v>0</v>
      </c>
      <c r="P381" s="224">
        <f>Субсидии!D371</f>
        <v>0</v>
      </c>
      <c r="Q381" s="224">
        <f>Субсидии!E371</f>
        <v>0</v>
      </c>
      <c r="R381" s="224">
        <f>Субсидии!F371</f>
        <v>0</v>
      </c>
      <c r="S381" s="75"/>
      <c r="T381" s="75">
        <f>'Субвенции '!B370</f>
        <v>0</v>
      </c>
      <c r="U381" s="75">
        <f>'Субвенции '!C370</f>
        <v>0</v>
      </c>
      <c r="V381" s="75">
        <f>'Субвенции '!D370</f>
        <v>0</v>
      </c>
      <c r="W381" s="75">
        <f>'Субвенции '!E370</f>
        <v>0</v>
      </c>
      <c r="X381" s="75">
        <f>'Субвенции '!F370</f>
        <v>0</v>
      </c>
      <c r="Y381" s="75"/>
      <c r="Z381" s="75"/>
      <c r="AA381" s="75"/>
      <c r="AB381" s="75"/>
      <c r="AC381" s="75"/>
      <c r="AD381" s="75"/>
      <c r="AE381" s="75"/>
      <c r="AF381" s="39"/>
      <c r="AG381" s="36"/>
    </row>
    <row r="382" spans="1:33" x14ac:dyDescent="0.25">
      <c r="A382" s="16" t="s">
        <v>239</v>
      </c>
      <c r="B382" s="184">
        <f t="shared" si="97"/>
        <v>1850.6</v>
      </c>
      <c r="C382" s="184">
        <f t="shared" si="98"/>
        <v>1851.7</v>
      </c>
      <c r="D382" s="184">
        <f t="shared" si="99"/>
        <v>1851.7</v>
      </c>
      <c r="E382" s="184">
        <f t="shared" si="100"/>
        <v>0</v>
      </c>
      <c r="F382" s="184">
        <f t="shared" si="101"/>
        <v>1851.5108400000001</v>
      </c>
      <c r="G382" s="184">
        <f t="shared" ref="G382:G408" si="111">F382/C382*100</f>
        <v>99.989784522330837</v>
      </c>
      <c r="H382" s="75"/>
      <c r="I382" s="75"/>
      <c r="J382" s="75"/>
      <c r="K382" s="75"/>
      <c r="L382" s="75"/>
      <c r="M382" s="76"/>
      <c r="N382" s="224">
        <f>Субсидии!B372</f>
        <v>1686</v>
      </c>
      <c r="O382" s="224">
        <f>Субсидии!C372</f>
        <v>1686</v>
      </c>
      <c r="P382" s="224">
        <f>Субсидии!D372</f>
        <v>1686</v>
      </c>
      <c r="Q382" s="224">
        <f>Субсидии!E372</f>
        <v>0</v>
      </c>
      <c r="R382" s="224">
        <f>Субсидии!F372</f>
        <v>1685.8108400000001</v>
      </c>
      <c r="S382" s="75">
        <f t="shared" ref="S382:S406" si="112">R382/O382*100</f>
        <v>99.988780545670224</v>
      </c>
      <c r="T382" s="75">
        <f>'Субвенции '!B371</f>
        <v>164.6</v>
      </c>
      <c r="U382" s="75">
        <f>'Субвенции '!C371</f>
        <v>165.7</v>
      </c>
      <c r="V382" s="75">
        <f>'Субвенции '!D371</f>
        <v>165.7</v>
      </c>
      <c r="W382" s="75">
        <f>'Субвенции '!E371</f>
        <v>0</v>
      </c>
      <c r="X382" s="75">
        <f>'Субвенции '!F371</f>
        <v>165.7</v>
      </c>
      <c r="Y382" s="75">
        <f t="shared" ref="Y382:Y399" si="113">X382/U382*100</f>
        <v>100</v>
      </c>
      <c r="Z382" s="75"/>
      <c r="AA382" s="75">
        <f>Иные!C214</f>
        <v>0</v>
      </c>
      <c r="AB382" s="75">
        <f>Иные!D214</f>
        <v>0</v>
      </c>
      <c r="AC382" s="75">
        <f>Иные!E214</f>
        <v>0</v>
      </c>
      <c r="AD382" s="75">
        <f>Иные!F214</f>
        <v>0</v>
      </c>
      <c r="AE382" s="75"/>
      <c r="AF382" s="39"/>
      <c r="AG382" s="36"/>
    </row>
    <row r="383" spans="1:33" x14ac:dyDescent="0.25">
      <c r="A383" s="16" t="s">
        <v>283</v>
      </c>
      <c r="B383" s="184">
        <f t="shared" si="97"/>
        <v>7062.6</v>
      </c>
      <c r="C383" s="184">
        <f t="shared" si="98"/>
        <v>9680.2999999999993</v>
      </c>
      <c r="D383" s="184">
        <f t="shared" si="99"/>
        <v>9680.2999999999993</v>
      </c>
      <c r="E383" s="184">
        <f t="shared" si="100"/>
        <v>0</v>
      </c>
      <c r="F383" s="184">
        <f t="shared" si="101"/>
        <v>9680.2999999999993</v>
      </c>
      <c r="G383" s="184">
        <f t="shared" si="111"/>
        <v>100</v>
      </c>
      <c r="H383" s="75"/>
      <c r="I383" s="75"/>
      <c r="J383" s="75"/>
      <c r="K383" s="75"/>
      <c r="L383" s="75"/>
      <c r="M383" s="76"/>
      <c r="N383" s="224">
        <f>Субсидии!B373</f>
        <v>6651</v>
      </c>
      <c r="O383" s="224">
        <f>Субсидии!C373</f>
        <v>9266</v>
      </c>
      <c r="P383" s="224">
        <f>Субсидии!D373</f>
        <v>9266</v>
      </c>
      <c r="Q383" s="224">
        <f>Субсидии!E373</f>
        <v>0</v>
      </c>
      <c r="R383" s="224">
        <f>Субсидии!F373</f>
        <v>9266</v>
      </c>
      <c r="S383" s="75">
        <f t="shared" si="112"/>
        <v>100</v>
      </c>
      <c r="T383" s="75">
        <f>'Субвенции '!B372</f>
        <v>411.6</v>
      </c>
      <c r="U383" s="75">
        <f>'Субвенции '!C372</f>
        <v>414.3</v>
      </c>
      <c r="V383" s="75">
        <f>'Субвенции '!D372</f>
        <v>414.3</v>
      </c>
      <c r="W383" s="75">
        <f>'Субвенции '!E372</f>
        <v>0</v>
      </c>
      <c r="X383" s="75">
        <f>'Субвенции '!F372</f>
        <v>414.3</v>
      </c>
      <c r="Y383" s="75">
        <f t="shared" si="113"/>
        <v>100</v>
      </c>
      <c r="Z383" s="75"/>
      <c r="AA383" s="75"/>
      <c r="AB383" s="75"/>
      <c r="AC383" s="75"/>
      <c r="AD383" s="75"/>
      <c r="AE383" s="75"/>
      <c r="AF383" s="39"/>
      <c r="AG383" s="36"/>
    </row>
    <row r="384" spans="1:33" x14ac:dyDescent="0.25">
      <c r="A384" s="16" t="s">
        <v>469</v>
      </c>
      <c r="B384" s="184">
        <f t="shared" si="97"/>
        <v>3110.6</v>
      </c>
      <c r="C384" s="184">
        <f t="shared" si="98"/>
        <v>3111.7</v>
      </c>
      <c r="D384" s="184">
        <f t="shared" si="99"/>
        <v>3111.7</v>
      </c>
      <c r="E384" s="184">
        <f t="shared" si="100"/>
        <v>0</v>
      </c>
      <c r="F384" s="184">
        <f t="shared" si="101"/>
        <v>3111.7</v>
      </c>
      <c r="G384" s="184">
        <f t="shared" si="111"/>
        <v>100</v>
      </c>
      <c r="H384" s="75"/>
      <c r="I384" s="75"/>
      <c r="J384" s="75"/>
      <c r="K384" s="75"/>
      <c r="L384" s="75"/>
      <c r="M384" s="76"/>
      <c r="N384" s="224">
        <f>Субсидии!B374</f>
        <v>2946</v>
      </c>
      <c r="O384" s="224">
        <f>Субсидии!C374</f>
        <v>2946</v>
      </c>
      <c r="P384" s="224">
        <f>Субсидии!D374</f>
        <v>2946</v>
      </c>
      <c r="Q384" s="224">
        <f>Субсидии!E374</f>
        <v>0</v>
      </c>
      <c r="R384" s="224">
        <f>Субсидии!F374</f>
        <v>2946</v>
      </c>
      <c r="S384" s="75">
        <f t="shared" si="112"/>
        <v>100</v>
      </c>
      <c r="T384" s="75">
        <f>'Субвенции '!B373</f>
        <v>164.6</v>
      </c>
      <c r="U384" s="75">
        <f>'Субвенции '!C373</f>
        <v>165.7</v>
      </c>
      <c r="V384" s="75">
        <f>'Субвенции '!D373</f>
        <v>165.7</v>
      </c>
      <c r="W384" s="75">
        <f>'Субвенции '!E373</f>
        <v>0</v>
      </c>
      <c r="X384" s="75">
        <f>'Субвенции '!F373</f>
        <v>165.7</v>
      </c>
      <c r="Y384" s="75">
        <f t="shared" si="113"/>
        <v>100</v>
      </c>
      <c r="Z384" s="75">
        <f>Иные!B215</f>
        <v>0</v>
      </c>
      <c r="AA384" s="75">
        <f>Иные!C215</f>
        <v>0</v>
      </c>
      <c r="AB384" s="75">
        <f>Иные!D215</f>
        <v>0</v>
      </c>
      <c r="AC384" s="75">
        <f>Иные!E215</f>
        <v>0</v>
      </c>
      <c r="AD384" s="75">
        <f>Иные!F215</f>
        <v>0</v>
      </c>
      <c r="AE384" s="75"/>
      <c r="AF384" s="39"/>
      <c r="AG384" s="36"/>
    </row>
    <row r="385" spans="1:33" s="5" customFormat="1" ht="31.5" x14ac:dyDescent="0.25">
      <c r="A385" s="7" t="s">
        <v>247</v>
      </c>
      <c r="B385" s="72">
        <f t="shared" si="97"/>
        <v>501922.03376999986</v>
      </c>
      <c r="C385" s="72">
        <f t="shared" si="98"/>
        <v>660098.04461999994</v>
      </c>
      <c r="D385" s="72">
        <f t="shared" si="99"/>
        <v>651194.33938000002</v>
      </c>
      <c r="E385" s="72">
        <f t="shared" si="100"/>
        <v>8903.7052399999993</v>
      </c>
      <c r="F385" s="72">
        <f t="shared" si="101"/>
        <v>658483.60176000011</v>
      </c>
      <c r="G385" s="72">
        <f t="shared" si="111"/>
        <v>99.755423777852698</v>
      </c>
      <c r="H385" s="72">
        <f>SUM(H386:H393)</f>
        <v>122726.2</v>
      </c>
      <c r="I385" s="72">
        <f>SUM(I386:I393)</f>
        <v>160613.59999999998</v>
      </c>
      <c r="J385" s="72">
        <f>SUM(J386:J393)</f>
        <v>160613.59999999998</v>
      </c>
      <c r="K385" s="72">
        <f>SUM(K386:K393)</f>
        <v>0</v>
      </c>
      <c r="L385" s="72">
        <f>SUM(L386:L393)</f>
        <v>160613.59999999998</v>
      </c>
      <c r="M385" s="73">
        <f>L385/I385*100</f>
        <v>100</v>
      </c>
      <c r="N385" s="72">
        <f>SUM(N386:N393)</f>
        <v>79841.19127000001</v>
      </c>
      <c r="O385" s="72">
        <f>SUM(O386:O393)</f>
        <v>88476.381039999978</v>
      </c>
      <c r="P385" s="72">
        <f>SUM(P386:P393)</f>
        <v>88476.381039999978</v>
      </c>
      <c r="Q385" s="72">
        <f>SUM(Q386:Q393)</f>
        <v>0</v>
      </c>
      <c r="R385" s="72">
        <f>SUM(R386:R393)</f>
        <v>88476.381020000001</v>
      </c>
      <c r="S385" s="72">
        <f t="shared" si="112"/>
        <v>99.99999997739512</v>
      </c>
      <c r="T385" s="72">
        <f>SUM(T386:T393)</f>
        <v>287264.99999999983</v>
      </c>
      <c r="U385" s="72">
        <f>SUM(U386:U393)</f>
        <v>319075.54129000002</v>
      </c>
      <c r="V385" s="72">
        <f>SUM(V386:V393)</f>
        <v>319075.54129000002</v>
      </c>
      <c r="W385" s="72">
        <f>SUM(W386:W393)</f>
        <v>0</v>
      </c>
      <c r="X385" s="72">
        <f>SUM(X386:X393)</f>
        <v>317881.06391000008</v>
      </c>
      <c r="Y385" s="72">
        <f t="shared" si="113"/>
        <v>99.625644330126107</v>
      </c>
      <c r="Z385" s="72">
        <f>SUM(Z386:Z393)</f>
        <v>12089.6425</v>
      </c>
      <c r="AA385" s="72">
        <f>SUM(AA386:AA393)</f>
        <v>91932.522290000008</v>
      </c>
      <c r="AB385" s="72">
        <f>SUM(AB386:AB393)</f>
        <v>83028.817050000012</v>
      </c>
      <c r="AC385" s="72">
        <f>SUM(AC386:AC393)</f>
        <v>8903.7052399999993</v>
      </c>
      <c r="AD385" s="72">
        <f>SUM(AD386:AD393)</f>
        <v>91512.556830000016</v>
      </c>
      <c r="AE385" s="72">
        <f>AD385/AA385*100</f>
        <v>99.543180748728716</v>
      </c>
      <c r="AF385" s="39"/>
      <c r="AG385" s="38"/>
    </row>
    <row r="386" spans="1:33" ht="31.5" x14ac:dyDescent="0.25">
      <c r="A386" s="128" t="s">
        <v>193</v>
      </c>
      <c r="B386" s="75">
        <f t="shared" si="97"/>
        <v>466290.33376999997</v>
      </c>
      <c r="C386" s="75">
        <f t="shared" si="98"/>
        <v>569350.83936999994</v>
      </c>
      <c r="D386" s="75">
        <f t="shared" si="99"/>
        <v>560447.1341299999</v>
      </c>
      <c r="E386" s="75">
        <f t="shared" si="100"/>
        <v>8903.7052399999993</v>
      </c>
      <c r="F386" s="75">
        <f t="shared" si="101"/>
        <v>567736.39653000003</v>
      </c>
      <c r="G386" s="75">
        <f t="shared" si="111"/>
        <v>99.716441475385125</v>
      </c>
      <c r="H386" s="74">
        <f>Дотации!B88</f>
        <v>122726.2</v>
      </c>
      <c r="I386" s="74">
        <f>Дотации!C88</f>
        <v>160613.59999999998</v>
      </c>
      <c r="J386" s="74">
        <f>Дотации!D88</f>
        <v>160613.59999999998</v>
      </c>
      <c r="K386" s="74">
        <f>Дотации!E88</f>
        <v>0</v>
      </c>
      <c r="L386" s="74">
        <f>Дотации!F88</f>
        <v>160613.59999999998</v>
      </c>
      <c r="M386" s="74">
        <f>L386/I386*100</f>
        <v>100</v>
      </c>
      <c r="N386" s="75">
        <f>Субсидии!B376</f>
        <v>46267.191270000003</v>
      </c>
      <c r="O386" s="75">
        <f>Субсидии!C376</f>
        <v>49800.975789999997</v>
      </c>
      <c r="P386" s="75">
        <f>Субсидии!D376</f>
        <v>49800.975789999997</v>
      </c>
      <c r="Q386" s="75">
        <f>Субсидии!E376</f>
        <v>0</v>
      </c>
      <c r="R386" s="75">
        <f>Субсидии!F376</f>
        <v>49800.975789999997</v>
      </c>
      <c r="S386" s="75">
        <f t="shared" si="112"/>
        <v>100</v>
      </c>
      <c r="T386" s="75">
        <f>'Субвенции '!B375</f>
        <v>285207.3</v>
      </c>
      <c r="U386" s="75">
        <f>'Субвенции '!C375</f>
        <v>317003.74128999998</v>
      </c>
      <c r="V386" s="75">
        <f>'Субвенции '!D375</f>
        <v>317003.74128999998</v>
      </c>
      <c r="W386" s="75">
        <f>'Субвенции '!E375</f>
        <v>0</v>
      </c>
      <c r="X386" s="75">
        <f>'Субвенции '!F375</f>
        <v>315809.26391000004</v>
      </c>
      <c r="Y386" s="75">
        <f t="shared" si="113"/>
        <v>99.623197702607797</v>
      </c>
      <c r="Z386" s="75">
        <f>Иные!B217</f>
        <v>12089.6425</v>
      </c>
      <c r="AA386" s="75">
        <f>Иные!C217</f>
        <v>41932.522290000008</v>
      </c>
      <c r="AB386" s="75">
        <f>Иные!D217</f>
        <v>33028.817050000005</v>
      </c>
      <c r="AC386" s="75">
        <f>Иные!E217</f>
        <v>8903.7052399999993</v>
      </c>
      <c r="AD386" s="75">
        <f>Иные!F217</f>
        <v>41512.556830000009</v>
      </c>
      <c r="AE386" s="75">
        <f>AD386/AA386*100</f>
        <v>98.998473172933473</v>
      </c>
      <c r="AF386" s="39"/>
      <c r="AG386" s="36"/>
    </row>
    <row r="387" spans="1:33" x14ac:dyDescent="0.25">
      <c r="A387" s="16" t="s">
        <v>295</v>
      </c>
      <c r="B387" s="184">
        <f t="shared" si="97"/>
        <v>8166.6</v>
      </c>
      <c r="C387" s="184">
        <f t="shared" si="98"/>
        <v>9669.25</v>
      </c>
      <c r="D387" s="184">
        <f t="shared" si="99"/>
        <v>9669.25</v>
      </c>
      <c r="E387" s="184">
        <f t="shared" si="100"/>
        <v>0</v>
      </c>
      <c r="F387" s="184">
        <f t="shared" si="101"/>
        <v>9669.25</v>
      </c>
      <c r="G387" s="184">
        <f t="shared" si="111"/>
        <v>100</v>
      </c>
      <c r="H387" s="75"/>
      <c r="I387" s="75"/>
      <c r="J387" s="75"/>
      <c r="K387" s="75"/>
      <c r="L387" s="75"/>
      <c r="M387" s="76"/>
      <c r="N387" s="224">
        <f>Субсидии!B378</f>
        <v>7755</v>
      </c>
      <c r="O387" s="224">
        <f>Субсидии!C378</f>
        <v>9254.9500000000007</v>
      </c>
      <c r="P387" s="224">
        <f>Субсидии!D378</f>
        <v>9254.9500000000007</v>
      </c>
      <c r="Q387" s="224">
        <f>Субсидии!E378</f>
        <v>0</v>
      </c>
      <c r="R387" s="224">
        <f>Субсидии!F378</f>
        <v>9254.9500000000007</v>
      </c>
      <c r="S387" s="75">
        <f t="shared" si="112"/>
        <v>100</v>
      </c>
      <c r="T387" s="75">
        <f>'Субвенции '!B377</f>
        <v>411.6</v>
      </c>
      <c r="U387" s="75">
        <f>'Субвенции '!C377</f>
        <v>414.3</v>
      </c>
      <c r="V387" s="75">
        <f>'Субвенции '!D377</f>
        <v>414.3</v>
      </c>
      <c r="W387" s="75">
        <f>'Субвенции '!E377</f>
        <v>0</v>
      </c>
      <c r="X387" s="75">
        <f>'Субвенции '!F377</f>
        <v>414.3</v>
      </c>
      <c r="Y387" s="75">
        <f t="shared" si="113"/>
        <v>100</v>
      </c>
      <c r="Z387" s="75">
        <f>Иные!B219</f>
        <v>0</v>
      </c>
      <c r="AA387" s="75">
        <f>Иные!C219</f>
        <v>0</v>
      </c>
      <c r="AB387" s="75">
        <f>Иные!D219</f>
        <v>0</v>
      </c>
      <c r="AC387" s="75">
        <f>Иные!E219</f>
        <v>0</v>
      </c>
      <c r="AD387" s="75">
        <f>Иные!F219</f>
        <v>0</v>
      </c>
      <c r="AE387" s="75"/>
      <c r="AF387" s="39"/>
      <c r="AG387" s="36"/>
    </row>
    <row r="388" spans="1:33" x14ac:dyDescent="0.25">
      <c r="A388" s="16" t="s">
        <v>507</v>
      </c>
      <c r="B388" s="184">
        <f t="shared" si="97"/>
        <v>2306.6</v>
      </c>
      <c r="C388" s="184">
        <f t="shared" si="98"/>
        <v>3409.2999999999997</v>
      </c>
      <c r="D388" s="184">
        <f t="shared" si="99"/>
        <v>3409.2999999999997</v>
      </c>
      <c r="E388" s="184">
        <f t="shared" si="100"/>
        <v>0</v>
      </c>
      <c r="F388" s="184">
        <f t="shared" si="101"/>
        <v>3409.2999999999997</v>
      </c>
      <c r="G388" s="184">
        <f t="shared" si="111"/>
        <v>100</v>
      </c>
      <c r="H388" s="75"/>
      <c r="I388" s="75"/>
      <c r="J388" s="75"/>
      <c r="K388" s="75"/>
      <c r="L388" s="75"/>
      <c r="M388" s="76"/>
      <c r="N388" s="224">
        <f>Субсидии!B379</f>
        <v>2142</v>
      </c>
      <c r="O388" s="224">
        <f>Субсидии!C379</f>
        <v>3243.6</v>
      </c>
      <c r="P388" s="224">
        <f>Субсидии!D379</f>
        <v>3243.6</v>
      </c>
      <c r="Q388" s="224">
        <f>Субсидии!E379</f>
        <v>0</v>
      </c>
      <c r="R388" s="224">
        <f>Субсидии!F379</f>
        <v>3243.6</v>
      </c>
      <c r="S388" s="75">
        <f t="shared" si="112"/>
        <v>100</v>
      </c>
      <c r="T388" s="75">
        <f>'Субвенции '!B378</f>
        <v>164.6</v>
      </c>
      <c r="U388" s="75">
        <f>'Субвенции '!C378</f>
        <v>165.7</v>
      </c>
      <c r="V388" s="75">
        <f>'Субвенции '!D378</f>
        <v>165.7</v>
      </c>
      <c r="W388" s="75">
        <f>'Субвенции '!E378</f>
        <v>0</v>
      </c>
      <c r="X388" s="75">
        <f>'Субвенции '!F378</f>
        <v>165.7</v>
      </c>
      <c r="Y388" s="75">
        <f t="shared" si="113"/>
        <v>100</v>
      </c>
      <c r="Z388" s="75"/>
      <c r="AA388" s="75"/>
      <c r="AB388" s="75"/>
      <c r="AC388" s="75"/>
      <c r="AD388" s="75"/>
      <c r="AE388" s="75"/>
      <c r="AF388" s="39"/>
      <c r="AG388" s="36"/>
    </row>
    <row r="389" spans="1:33" x14ac:dyDescent="0.25">
      <c r="A389" s="16" t="s">
        <v>246</v>
      </c>
      <c r="B389" s="184">
        <f t="shared" si="97"/>
        <v>6215.6</v>
      </c>
      <c r="C389" s="184">
        <f t="shared" si="98"/>
        <v>6216.7</v>
      </c>
      <c r="D389" s="184">
        <f t="shared" si="99"/>
        <v>6216.7</v>
      </c>
      <c r="E389" s="184">
        <f t="shared" si="100"/>
        <v>0</v>
      </c>
      <c r="F389" s="184">
        <f t="shared" si="101"/>
        <v>6216.6999800000003</v>
      </c>
      <c r="G389" s="184">
        <f t="shared" si="111"/>
        <v>99.999999678285917</v>
      </c>
      <c r="H389" s="75"/>
      <c r="I389" s="75"/>
      <c r="J389" s="75"/>
      <c r="K389" s="75"/>
      <c r="L389" s="75"/>
      <c r="M389" s="76"/>
      <c r="N389" s="224">
        <f>Субсидии!B380</f>
        <v>6051</v>
      </c>
      <c r="O389" s="224">
        <f>Субсидии!C380</f>
        <v>6051</v>
      </c>
      <c r="P389" s="224">
        <f>Субсидии!D380</f>
        <v>6051</v>
      </c>
      <c r="Q389" s="224">
        <f>Субсидии!E380</f>
        <v>0</v>
      </c>
      <c r="R389" s="224">
        <f>Субсидии!F380</f>
        <v>6050.9999800000005</v>
      </c>
      <c r="S389" s="75">
        <f t="shared" si="112"/>
        <v>99.999999669476125</v>
      </c>
      <c r="T389" s="75">
        <f>'Субвенции '!B379</f>
        <v>164.6</v>
      </c>
      <c r="U389" s="75">
        <f>'Субвенции '!C379</f>
        <v>165.7</v>
      </c>
      <c r="V389" s="75">
        <f>'Субвенции '!D379</f>
        <v>165.7</v>
      </c>
      <c r="W389" s="75">
        <f>'Субвенции '!E379</f>
        <v>0</v>
      </c>
      <c r="X389" s="75">
        <f>'Субвенции '!F379</f>
        <v>165.7</v>
      </c>
      <c r="Y389" s="75">
        <f t="shared" si="113"/>
        <v>100</v>
      </c>
      <c r="Z389" s="75"/>
      <c r="AA389" s="75"/>
      <c r="AB389" s="75"/>
      <c r="AC389" s="75"/>
      <c r="AD389" s="75"/>
      <c r="AE389" s="75"/>
      <c r="AF389" s="39"/>
      <c r="AG389" s="36"/>
    </row>
    <row r="390" spans="1:33" x14ac:dyDescent="0.25">
      <c r="A390" s="16" t="s">
        <v>327</v>
      </c>
      <c r="B390" s="184">
        <f t="shared" si="97"/>
        <v>3332.6</v>
      </c>
      <c r="C390" s="184">
        <f t="shared" si="98"/>
        <v>3333.7</v>
      </c>
      <c r="D390" s="184">
        <f t="shared" si="99"/>
        <v>3333.7</v>
      </c>
      <c r="E390" s="184">
        <f t="shared" si="100"/>
        <v>0</v>
      </c>
      <c r="F390" s="184">
        <f t="shared" si="101"/>
        <v>3333.7</v>
      </c>
      <c r="G390" s="184">
        <f t="shared" si="111"/>
        <v>100</v>
      </c>
      <c r="H390" s="75"/>
      <c r="I390" s="75"/>
      <c r="J390" s="75"/>
      <c r="K390" s="75"/>
      <c r="L390" s="75"/>
      <c r="M390" s="76"/>
      <c r="N390" s="224">
        <f>Субсидии!B381</f>
        <v>3168</v>
      </c>
      <c r="O390" s="224">
        <f>Субсидии!C381</f>
        <v>3168</v>
      </c>
      <c r="P390" s="224">
        <f>Субсидии!D381</f>
        <v>3168</v>
      </c>
      <c r="Q390" s="224">
        <f>Субсидии!E381</f>
        <v>0</v>
      </c>
      <c r="R390" s="224">
        <f>Субсидии!F381</f>
        <v>3168</v>
      </c>
      <c r="S390" s="75">
        <f t="shared" si="112"/>
        <v>100</v>
      </c>
      <c r="T390" s="75">
        <f>'Субвенции '!B380</f>
        <v>164.6</v>
      </c>
      <c r="U390" s="75">
        <f>'Субвенции '!C380</f>
        <v>165.7</v>
      </c>
      <c r="V390" s="75">
        <f>'Субвенции '!D380</f>
        <v>165.7</v>
      </c>
      <c r="W390" s="75">
        <f>'Субвенции '!E380</f>
        <v>0</v>
      </c>
      <c r="X390" s="75">
        <f>'Субвенции '!F380</f>
        <v>165.7</v>
      </c>
      <c r="Y390" s="75">
        <f t="shared" si="113"/>
        <v>100</v>
      </c>
      <c r="Z390" s="75"/>
      <c r="AA390" s="75"/>
      <c r="AB390" s="75"/>
      <c r="AC390" s="75"/>
      <c r="AD390" s="75"/>
      <c r="AE390" s="75"/>
      <c r="AF390" s="39"/>
      <c r="AG390" s="36"/>
    </row>
    <row r="391" spans="1:33" x14ac:dyDescent="0.25">
      <c r="A391" s="16" t="s">
        <v>473</v>
      </c>
      <c r="B391" s="184">
        <f t="shared" si="97"/>
        <v>2111.6</v>
      </c>
      <c r="C391" s="184">
        <f t="shared" si="98"/>
        <v>2112.6999999999998</v>
      </c>
      <c r="D391" s="184">
        <f t="shared" si="99"/>
        <v>2112.6999999999998</v>
      </c>
      <c r="E391" s="184">
        <f t="shared" si="100"/>
        <v>0</v>
      </c>
      <c r="F391" s="184">
        <f t="shared" si="101"/>
        <v>2112.6999999999998</v>
      </c>
      <c r="G391" s="184">
        <f t="shared" si="111"/>
        <v>100</v>
      </c>
      <c r="H391" s="75"/>
      <c r="I391" s="75"/>
      <c r="J391" s="75"/>
      <c r="K391" s="75"/>
      <c r="L391" s="75"/>
      <c r="M391" s="76"/>
      <c r="N391" s="224">
        <f>Субсидии!B382</f>
        <v>1947</v>
      </c>
      <c r="O391" s="224">
        <f>Субсидии!C382</f>
        <v>1947</v>
      </c>
      <c r="P391" s="224">
        <f>Субсидии!D382</f>
        <v>1947</v>
      </c>
      <c r="Q391" s="224">
        <f>Субсидии!E382</f>
        <v>0</v>
      </c>
      <c r="R391" s="224">
        <f>Субсидии!F382</f>
        <v>1947</v>
      </c>
      <c r="S391" s="75">
        <f t="shared" si="112"/>
        <v>100</v>
      </c>
      <c r="T391" s="75">
        <f>'Субвенции '!B381</f>
        <v>164.6</v>
      </c>
      <c r="U391" s="75">
        <f>'Субвенции '!C381</f>
        <v>165.7</v>
      </c>
      <c r="V391" s="75">
        <f>'Субвенции '!D381</f>
        <v>165.7</v>
      </c>
      <c r="W391" s="75">
        <f>'Субвенции '!E381</f>
        <v>0</v>
      </c>
      <c r="X391" s="75">
        <f>'Субвенции '!F381</f>
        <v>165.7</v>
      </c>
      <c r="Y391" s="75">
        <f t="shared" si="113"/>
        <v>100</v>
      </c>
      <c r="Z391" s="75"/>
      <c r="AA391" s="75"/>
      <c r="AB391" s="75"/>
      <c r="AC391" s="75"/>
      <c r="AD391" s="75"/>
      <c r="AE391" s="75"/>
      <c r="AF391" s="39"/>
      <c r="AG391" s="36"/>
    </row>
    <row r="392" spans="1:33" x14ac:dyDescent="0.25">
      <c r="A392" s="16" t="s">
        <v>474</v>
      </c>
      <c r="B392" s="184">
        <f t="shared" si="97"/>
        <v>4175.6000000000004</v>
      </c>
      <c r="C392" s="184">
        <f t="shared" si="98"/>
        <v>4176.7</v>
      </c>
      <c r="D392" s="184">
        <f t="shared" si="99"/>
        <v>4176.7</v>
      </c>
      <c r="E392" s="184">
        <f t="shared" si="100"/>
        <v>0</v>
      </c>
      <c r="F392" s="184">
        <f t="shared" si="101"/>
        <v>4176.7</v>
      </c>
      <c r="G392" s="184">
        <f t="shared" si="111"/>
        <v>100</v>
      </c>
      <c r="H392" s="75"/>
      <c r="I392" s="75"/>
      <c r="J392" s="75"/>
      <c r="K392" s="75"/>
      <c r="L392" s="75"/>
      <c r="M392" s="76"/>
      <c r="N392" s="224">
        <f>Субсидии!B383</f>
        <v>4011</v>
      </c>
      <c r="O392" s="224">
        <f>Субсидии!C383</f>
        <v>4011</v>
      </c>
      <c r="P392" s="224">
        <f>Субсидии!D383</f>
        <v>4011</v>
      </c>
      <c r="Q392" s="224">
        <f>Субсидии!E383</f>
        <v>0</v>
      </c>
      <c r="R392" s="224">
        <f>Субсидии!F383</f>
        <v>4011</v>
      </c>
      <c r="S392" s="75">
        <f t="shared" si="112"/>
        <v>100</v>
      </c>
      <c r="T392" s="75">
        <f>'Субвенции '!B382</f>
        <v>164.6</v>
      </c>
      <c r="U392" s="75">
        <f>'Субвенции '!C382</f>
        <v>165.7</v>
      </c>
      <c r="V392" s="75">
        <f>'Субвенции '!D382</f>
        <v>165.7</v>
      </c>
      <c r="W392" s="75">
        <f>'Субвенции '!E382</f>
        <v>0</v>
      </c>
      <c r="X392" s="75">
        <f>'Субвенции '!F382</f>
        <v>165.7</v>
      </c>
      <c r="Y392" s="75">
        <f t="shared" si="113"/>
        <v>100</v>
      </c>
      <c r="Z392" s="75"/>
      <c r="AA392" s="75"/>
      <c r="AB392" s="75"/>
      <c r="AC392" s="75"/>
      <c r="AD392" s="75"/>
      <c r="AE392" s="75"/>
      <c r="AF392" s="39"/>
      <c r="AG392" s="36"/>
    </row>
    <row r="393" spans="1:33" x14ac:dyDescent="0.25">
      <c r="A393" s="16" t="s">
        <v>245</v>
      </c>
      <c r="B393" s="184">
        <f t="shared" ref="B393:B406" si="114">H393+N393+T393+Z393</f>
        <v>9323.1</v>
      </c>
      <c r="C393" s="184">
        <f t="shared" ref="C393:C407" si="115">I393+O393+U393+AA393</f>
        <v>61828.855250000001</v>
      </c>
      <c r="D393" s="184">
        <f t="shared" ref="D393:D406" si="116">J393+P393+V393+AB393</f>
        <v>61828.855250000001</v>
      </c>
      <c r="E393" s="184">
        <f t="shared" ref="E393:E408" si="117">K393+Q393+W393+AC393</f>
        <v>0</v>
      </c>
      <c r="F393" s="184">
        <f t="shared" ref="F393:F407" si="118">L393+R393+X393+AD393</f>
        <v>61828.855250000001</v>
      </c>
      <c r="G393" s="184">
        <f t="shared" si="111"/>
        <v>100</v>
      </c>
      <c r="H393" s="75"/>
      <c r="I393" s="75"/>
      <c r="J393" s="75"/>
      <c r="K393" s="75"/>
      <c r="L393" s="75"/>
      <c r="M393" s="76"/>
      <c r="N393" s="224">
        <f>Субсидии!B377</f>
        <v>8500</v>
      </c>
      <c r="O393" s="224">
        <f>Субсидии!C377</f>
        <v>10999.855250000001</v>
      </c>
      <c r="P393" s="224">
        <f>Субсидии!D377</f>
        <v>10999.855250000001</v>
      </c>
      <c r="Q393" s="224">
        <f>Субсидии!E377</f>
        <v>0</v>
      </c>
      <c r="R393" s="224">
        <f>Субсидии!F377</f>
        <v>10999.855250000001</v>
      </c>
      <c r="S393" s="75">
        <f t="shared" si="112"/>
        <v>100</v>
      </c>
      <c r="T393" s="75">
        <f>'Субвенции '!B376</f>
        <v>823.1</v>
      </c>
      <c r="U393" s="75">
        <f>'Субвенции '!C376</f>
        <v>829</v>
      </c>
      <c r="V393" s="75">
        <f>'Субвенции '!D376</f>
        <v>829</v>
      </c>
      <c r="W393" s="75">
        <f>'Субвенции '!E376</f>
        <v>0</v>
      </c>
      <c r="X393" s="75">
        <f>'Субвенции '!F376</f>
        <v>829</v>
      </c>
      <c r="Y393" s="75">
        <f t="shared" si="113"/>
        <v>100</v>
      </c>
      <c r="Z393" s="75">
        <f>Иные!B218</f>
        <v>0</v>
      </c>
      <c r="AA393" s="75">
        <f>Иные!C218</f>
        <v>50000</v>
      </c>
      <c r="AB393" s="75">
        <f>Иные!D218</f>
        <v>50000</v>
      </c>
      <c r="AC393" s="75">
        <f>Иные!E218</f>
        <v>0</v>
      </c>
      <c r="AD393" s="75">
        <f>Иные!F218</f>
        <v>50000</v>
      </c>
      <c r="AE393" s="75">
        <f t="shared" ref="AE393" si="119">AD393/AA393*100</f>
        <v>100</v>
      </c>
      <c r="AF393" s="39"/>
      <c r="AG393" s="36"/>
    </row>
    <row r="394" spans="1:33" s="5" customFormat="1" ht="31.5" x14ac:dyDescent="0.25">
      <c r="A394" s="8" t="s">
        <v>187</v>
      </c>
      <c r="B394" s="72">
        <f t="shared" si="114"/>
        <v>5545682.1787099997</v>
      </c>
      <c r="C394" s="72">
        <f t="shared" si="115"/>
        <v>7197262.97138</v>
      </c>
      <c r="D394" s="72">
        <f t="shared" si="116"/>
        <v>7141389.6970699998</v>
      </c>
      <c r="E394" s="72">
        <f t="shared" si="117"/>
        <v>55873.274310000001</v>
      </c>
      <c r="F394" s="72">
        <f t="shared" si="118"/>
        <v>7179709.0579699995</v>
      </c>
      <c r="G394" s="72">
        <f t="shared" si="111"/>
        <v>99.756102931353155</v>
      </c>
      <c r="H394" s="72">
        <f>SUM(H395:H400)</f>
        <v>353296.6</v>
      </c>
      <c r="I394" s="72">
        <f>SUM(I395:I400)</f>
        <v>353296.6</v>
      </c>
      <c r="J394" s="72">
        <f>SUM(J395:J400)</f>
        <v>353296.6</v>
      </c>
      <c r="K394" s="72">
        <f>SUM(K395:K400)</f>
        <v>0</v>
      </c>
      <c r="L394" s="72">
        <f>SUM(L395:L400)</f>
        <v>353296.6</v>
      </c>
      <c r="M394" s="73">
        <f>L394/I394*100</f>
        <v>100</v>
      </c>
      <c r="N394" s="72">
        <f>SUM(N395:N400)</f>
        <v>1326556.9222099998</v>
      </c>
      <c r="O394" s="72">
        <f>SUM(O395:O400)</f>
        <v>2039693.0123899998</v>
      </c>
      <c r="P394" s="72">
        <f>SUM(P395:P400)</f>
        <v>2039693.0123899998</v>
      </c>
      <c r="Q394" s="72">
        <f>SUM(Q395:Q400)</f>
        <v>0</v>
      </c>
      <c r="R394" s="72">
        <f>SUM(R395:R400)</f>
        <v>2031862.5309299999</v>
      </c>
      <c r="S394" s="72">
        <f t="shared" si="112"/>
        <v>99.616095098015535</v>
      </c>
      <c r="T394" s="72">
        <f>SUM(T395:T400)</f>
        <v>3628915</v>
      </c>
      <c r="U394" s="72">
        <f>SUM(U395:U400)</f>
        <v>3609144.46532</v>
      </c>
      <c r="V394" s="72">
        <f>SUM(V395:V400)</f>
        <v>3609144.46532</v>
      </c>
      <c r="W394" s="72">
        <f>SUM(W395:W400)</f>
        <v>0</v>
      </c>
      <c r="X394" s="72">
        <f>SUM(X395:X400)</f>
        <v>3599758.2452000002</v>
      </c>
      <c r="Y394" s="72">
        <f t="shared" si="113"/>
        <v>99.739932268985314</v>
      </c>
      <c r="Z394" s="72">
        <f>SUM(Z395:Z400)</f>
        <v>236913.65650000001</v>
      </c>
      <c r="AA394" s="72">
        <f>SUM(AA395:AA400)</f>
        <v>1195128.8936700001</v>
      </c>
      <c r="AB394" s="72">
        <f>SUM(AB395:AB400)</f>
        <v>1139255.6193600001</v>
      </c>
      <c r="AC394" s="72">
        <f>SUM(AC395:AC400)</f>
        <v>55873.274310000001</v>
      </c>
      <c r="AD394" s="72">
        <f>SUM(AD395:AD400)</f>
        <v>1194791.68184</v>
      </c>
      <c r="AE394" s="72">
        <f t="shared" ref="AE394:AE406" si="120">AD394/AA394*100</f>
        <v>99.971784480168949</v>
      </c>
      <c r="AF394" s="39"/>
      <c r="AG394" s="38"/>
    </row>
    <row r="395" spans="1:33" ht="31.5" x14ac:dyDescent="0.25">
      <c r="A395" s="128" t="s">
        <v>186</v>
      </c>
      <c r="B395" s="75">
        <f t="shared" si="114"/>
        <v>4911844.3174899993</v>
      </c>
      <c r="C395" s="75">
        <f t="shared" si="115"/>
        <v>5516446.7456400003</v>
      </c>
      <c r="D395" s="75">
        <f t="shared" si="116"/>
        <v>5507806.5136400005</v>
      </c>
      <c r="E395" s="75">
        <f t="shared" si="117"/>
        <v>8640.232</v>
      </c>
      <c r="F395" s="75">
        <f t="shared" si="118"/>
        <v>5499172.5642900001</v>
      </c>
      <c r="G395" s="75">
        <f t="shared" si="111"/>
        <v>99.686860362358203</v>
      </c>
      <c r="H395" s="74">
        <f>Дотации!B91</f>
        <v>353296.6</v>
      </c>
      <c r="I395" s="74">
        <f>Дотации!C91</f>
        <v>353296.6</v>
      </c>
      <c r="J395" s="74">
        <f>Дотации!D91</f>
        <v>353296.6</v>
      </c>
      <c r="K395" s="74">
        <f>Дотации!E91</f>
        <v>0</v>
      </c>
      <c r="L395" s="74">
        <f>Дотации!F91</f>
        <v>353296.6</v>
      </c>
      <c r="M395" s="74">
        <f>L395/I395*100</f>
        <v>100</v>
      </c>
      <c r="N395" s="75">
        <f>Субсидии!B385</f>
        <v>791834.86098999984</v>
      </c>
      <c r="O395" s="75">
        <f>Субсидии!C385</f>
        <v>1076399.1507399997</v>
      </c>
      <c r="P395" s="75">
        <f>Субсидии!D385</f>
        <v>1076399.1507399997</v>
      </c>
      <c r="Q395" s="75">
        <f>Субсидии!E385</f>
        <v>0</v>
      </c>
      <c r="R395" s="75">
        <f>Субсидии!F385</f>
        <v>1068842.2910899997</v>
      </c>
      <c r="S395" s="75">
        <f t="shared" si="112"/>
        <v>99.297950054605224</v>
      </c>
      <c r="T395" s="75">
        <f>'Субвенции '!B384</f>
        <v>3624799.2</v>
      </c>
      <c r="U395" s="75">
        <f>'Субвенции '!C384</f>
        <v>3604999.7653200002</v>
      </c>
      <c r="V395" s="75">
        <f>'Субвенции '!D384</f>
        <v>3604999.7653200002</v>
      </c>
      <c r="W395" s="75">
        <f>'Субвенции '!E384</f>
        <v>0</v>
      </c>
      <c r="X395" s="75">
        <f>'Субвенции '!F384</f>
        <v>3595613.5452000005</v>
      </c>
      <c r="Y395" s="75">
        <f t="shared" si="113"/>
        <v>99.739633266823063</v>
      </c>
      <c r="Z395" s="75">
        <f>Иные!B222</f>
        <v>141913.65650000001</v>
      </c>
      <c r="AA395" s="75">
        <f>Иные!C222</f>
        <v>481751.22957999998</v>
      </c>
      <c r="AB395" s="75">
        <f>Иные!D222</f>
        <v>473110.99757999997</v>
      </c>
      <c r="AC395" s="75">
        <f>Иные!E222</f>
        <v>8640.232</v>
      </c>
      <c r="AD395" s="75">
        <f>Иные!F222</f>
        <v>481420.12800000003</v>
      </c>
      <c r="AE395" s="75">
        <f t="shared" si="120"/>
        <v>99.931271253777894</v>
      </c>
      <c r="AF395" s="39"/>
      <c r="AG395" s="36"/>
    </row>
    <row r="396" spans="1:33" x14ac:dyDescent="0.25">
      <c r="A396" s="16" t="s">
        <v>183</v>
      </c>
      <c r="B396" s="184">
        <f t="shared" si="114"/>
        <v>27271.1</v>
      </c>
      <c r="C396" s="184">
        <f t="shared" si="115"/>
        <v>45673.04034</v>
      </c>
      <c r="D396" s="184">
        <f t="shared" si="116"/>
        <v>28697</v>
      </c>
      <c r="E396" s="184">
        <f t="shared" si="117"/>
        <v>16976.04034</v>
      </c>
      <c r="F396" s="184">
        <f t="shared" si="118"/>
        <v>45399.418529999995</v>
      </c>
      <c r="G396" s="184">
        <f t="shared" si="111"/>
        <v>99.40091176772313</v>
      </c>
      <c r="H396" s="75">
        <f>Дотации!B92</f>
        <v>0</v>
      </c>
      <c r="I396" s="75">
        <f>Дотации!C92</f>
        <v>0</v>
      </c>
      <c r="J396" s="75">
        <f>Дотации!D92</f>
        <v>0</v>
      </c>
      <c r="K396" s="75">
        <f>Дотации!E92</f>
        <v>0</v>
      </c>
      <c r="L396" s="75">
        <f>Дотации!F92</f>
        <v>0</v>
      </c>
      <c r="M396" s="74"/>
      <c r="N396" s="224">
        <f>Субсидии!B387</f>
        <v>26448</v>
      </c>
      <c r="O396" s="224">
        <f>Субсидии!C387</f>
        <v>27618</v>
      </c>
      <c r="P396" s="224">
        <f>Субсидии!D387</f>
        <v>27618</v>
      </c>
      <c r="Q396" s="224">
        <f>Субсидии!E387</f>
        <v>0</v>
      </c>
      <c r="R396" s="224">
        <f>Субсидии!F387</f>
        <v>27344.378189999999</v>
      </c>
      <c r="S396" s="75">
        <f t="shared" si="112"/>
        <v>99.009262763415165</v>
      </c>
      <c r="T396" s="75">
        <f>'Субвенции '!B386</f>
        <v>823.1</v>
      </c>
      <c r="U396" s="75">
        <f>'Субвенции '!C386</f>
        <v>829</v>
      </c>
      <c r="V396" s="75">
        <f>'Субвенции '!D386</f>
        <v>829</v>
      </c>
      <c r="W396" s="75">
        <f>'Субвенции '!E386</f>
        <v>0</v>
      </c>
      <c r="X396" s="75">
        <f>'Субвенции '!F386</f>
        <v>829</v>
      </c>
      <c r="Y396" s="75">
        <f t="shared" si="113"/>
        <v>100</v>
      </c>
      <c r="Z396" s="75">
        <f>Иные!B224</f>
        <v>0</v>
      </c>
      <c r="AA396" s="75">
        <f>Иные!C224</f>
        <v>17226.04034</v>
      </c>
      <c r="AB396" s="75">
        <f>Иные!D224</f>
        <v>250</v>
      </c>
      <c r="AC396" s="75">
        <f>Иные!E224</f>
        <v>16976.04034</v>
      </c>
      <c r="AD396" s="75">
        <f>Иные!F224</f>
        <v>17226.04034</v>
      </c>
      <c r="AE396" s="75">
        <f t="shared" si="120"/>
        <v>100</v>
      </c>
      <c r="AF396" s="39"/>
      <c r="AG396" s="36"/>
    </row>
    <row r="397" spans="1:33" x14ac:dyDescent="0.25">
      <c r="A397" s="16" t="s">
        <v>475</v>
      </c>
      <c r="B397" s="184">
        <f t="shared" si="114"/>
        <v>38485.800000000003</v>
      </c>
      <c r="C397" s="184">
        <f t="shared" si="115"/>
        <v>45055.763420000003</v>
      </c>
      <c r="D397" s="184">
        <f t="shared" si="116"/>
        <v>40339.5</v>
      </c>
      <c r="E397" s="184">
        <f t="shared" si="117"/>
        <v>4716.2634200000002</v>
      </c>
      <c r="F397" s="184">
        <f t="shared" si="118"/>
        <v>45055.763420000003</v>
      </c>
      <c r="G397" s="184">
        <f t="shared" si="111"/>
        <v>100</v>
      </c>
      <c r="H397" s="75"/>
      <c r="I397" s="75"/>
      <c r="J397" s="75"/>
      <c r="K397" s="75"/>
      <c r="L397" s="75"/>
      <c r="M397" s="74"/>
      <c r="N397" s="224">
        <f>Субсидии!B388</f>
        <v>37251</v>
      </c>
      <c r="O397" s="224">
        <f>Субсидии!C388</f>
        <v>38766</v>
      </c>
      <c r="P397" s="224">
        <f>Субсидии!D388</f>
        <v>38766</v>
      </c>
      <c r="Q397" s="224">
        <f>Субсидии!E388</f>
        <v>0</v>
      </c>
      <c r="R397" s="224">
        <f>Субсидии!F388</f>
        <v>38766</v>
      </c>
      <c r="S397" s="75">
        <f t="shared" si="112"/>
        <v>100</v>
      </c>
      <c r="T397" s="75">
        <f>'Субвенции '!B387</f>
        <v>1234.8</v>
      </c>
      <c r="U397" s="75">
        <f>'Субвенции '!C387</f>
        <v>1243.5</v>
      </c>
      <c r="V397" s="75">
        <f>'Субвенции '!D387</f>
        <v>1243.5</v>
      </c>
      <c r="W397" s="75">
        <f>'Субвенции '!E387</f>
        <v>0</v>
      </c>
      <c r="X397" s="75">
        <f>'Субвенции '!F387</f>
        <v>1243.5</v>
      </c>
      <c r="Y397" s="75">
        <f t="shared" si="113"/>
        <v>100</v>
      </c>
      <c r="Z397" s="75">
        <f>Иные!B225</f>
        <v>0</v>
      </c>
      <c r="AA397" s="75">
        <f>Иные!C225</f>
        <v>5046.2634200000002</v>
      </c>
      <c r="AB397" s="75">
        <f>Иные!D225</f>
        <v>330</v>
      </c>
      <c r="AC397" s="75">
        <f>Иные!E225</f>
        <v>4716.2634200000002</v>
      </c>
      <c r="AD397" s="75">
        <f>Иные!F225</f>
        <v>5046.2634200000002</v>
      </c>
      <c r="AE397" s="75">
        <f t="shared" si="120"/>
        <v>100</v>
      </c>
      <c r="AF397" s="39"/>
      <c r="AG397" s="36"/>
    </row>
    <row r="398" spans="1:33" x14ac:dyDescent="0.25">
      <c r="A398" s="16" t="s">
        <v>184</v>
      </c>
      <c r="B398" s="184">
        <f t="shared" si="114"/>
        <v>124310.3</v>
      </c>
      <c r="C398" s="184">
        <f t="shared" si="115"/>
        <v>132525.86531999998</v>
      </c>
      <c r="D398" s="184">
        <f t="shared" si="116"/>
        <v>126391.00568</v>
      </c>
      <c r="E398" s="184">
        <f t="shared" si="117"/>
        <v>6134.8596399999997</v>
      </c>
      <c r="F398" s="184">
        <f t="shared" si="118"/>
        <v>132525.86531999998</v>
      </c>
      <c r="G398" s="184">
        <f t="shared" si="111"/>
        <v>100</v>
      </c>
      <c r="H398" s="75"/>
      <c r="I398" s="75"/>
      <c r="J398" s="75"/>
      <c r="K398" s="75"/>
      <c r="L398" s="75"/>
      <c r="M398" s="74"/>
      <c r="N398" s="224">
        <f>Субсидии!B389</f>
        <v>47664</v>
      </c>
      <c r="O398" s="224">
        <f>Субсидии!C389</f>
        <v>49764.06366</v>
      </c>
      <c r="P398" s="224">
        <f>Субсидии!D389</f>
        <v>49764.06366</v>
      </c>
      <c r="Q398" s="224">
        <f>Субсидии!E389</f>
        <v>0</v>
      </c>
      <c r="R398" s="224">
        <f>Субсидии!F389</f>
        <v>49764.06366</v>
      </c>
      <c r="S398" s="75">
        <f t="shared" si="112"/>
        <v>100</v>
      </c>
      <c r="T398" s="75">
        <f>'Субвенции '!B388</f>
        <v>1646.3</v>
      </c>
      <c r="U398" s="75">
        <f>'Субвенции '!C388</f>
        <v>1657.9</v>
      </c>
      <c r="V398" s="75">
        <f>'Субвенции '!D388</f>
        <v>1657.9</v>
      </c>
      <c r="W398" s="75">
        <f>'Субвенции '!E388</f>
        <v>0</v>
      </c>
      <c r="X398" s="75">
        <f>'Субвенции '!F388</f>
        <v>1657.9</v>
      </c>
      <c r="Y398" s="75">
        <f t="shared" si="113"/>
        <v>100</v>
      </c>
      <c r="Z398" s="75">
        <f>Иные!B226</f>
        <v>75000</v>
      </c>
      <c r="AA398" s="75">
        <f>Иные!C226</f>
        <v>81103.901659999989</v>
      </c>
      <c r="AB398" s="75">
        <f>Иные!D226</f>
        <v>74969.042019999993</v>
      </c>
      <c r="AC398" s="75">
        <f>Иные!E226</f>
        <v>6134.8596399999997</v>
      </c>
      <c r="AD398" s="75">
        <f>Иные!F226</f>
        <v>81103.901659999989</v>
      </c>
      <c r="AE398" s="75">
        <f t="shared" si="120"/>
        <v>100</v>
      </c>
      <c r="AF398" s="39"/>
      <c r="AG398" s="36"/>
    </row>
    <row r="399" spans="1:33" x14ac:dyDescent="0.25">
      <c r="A399" s="16" t="s">
        <v>142</v>
      </c>
      <c r="B399" s="184">
        <f t="shared" si="114"/>
        <v>22617.599999999999</v>
      </c>
      <c r="C399" s="184">
        <f t="shared" si="115"/>
        <v>33231.952160000001</v>
      </c>
      <c r="D399" s="184">
        <f t="shared" si="116"/>
        <v>24540.114529999999</v>
      </c>
      <c r="E399" s="184">
        <f t="shared" si="117"/>
        <v>8691.83763</v>
      </c>
      <c r="F399" s="184">
        <f t="shared" si="118"/>
        <v>33231.952160000001</v>
      </c>
      <c r="G399" s="184">
        <f t="shared" si="111"/>
        <v>100</v>
      </c>
      <c r="H399" s="75">
        <f>Дотации!B93</f>
        <v>0</v>
      </c>
      <c r="I399" s="75">
        <f>Дотации!C93</f>
        <v>0</v>
      </c>
      <c r="J399" s="75">
        <f>Дотации!D93</f>
        <v>0</v>
      </c>
      <c r="K399" s="75"/>
      <c r="L399" s="75">
        <f>Дотации!F93</f>
        <v>0</v>
      </c>
      <c r="M399" s="74"/>
      <c r="N399" s="224">
        <f>Субсидии!B390</f>
        <v>22206</v>
      </c>
      <c r="O399" s="224">
        <f>Субсидии!C390</f>
        <v>23705.81453</v>
      </c>
      <c r="P399" s="224">
        <f>Субсидии!D390</f>
        <v>23705.81453</v>
      </c>
      <c r="Q399" s="224">
        <f>Субсидии!E390</f>
        <v>0</v>
      </c>
      <c r="R399" s="224">
        <f>Субсидии!F390</f>
        <v>23705.81453</v>
      </c>
      <c r="S399" s="75">
        <f t="shared" si="112"/>
        <v>100</v>
      </c>
      <c r="T399" s="75">
        <f>'Субвенции '!B389</f>
        <v>411.6</v>
      </c>
      <c r="U399" s="75">
        <f>'Субвенции '!C389</f>
        <v>414.3</v>
      </c>
      <c r="V399" s="75">
        <f>'Субвенции '!D389</f>
        <v>414.3</v>
      </c>
      <c r="W399" s="75">
        <f>'Субвенции '!E389</f>
        <v>0</v>
      </c>
      <c r="X399" s="75">
        <f>'Субвенции '!F389</f>
        <v>414.3</v>
      </c>
      <c r="Y399" s="75">
        <f t="shared" si="113"/>
        <v>100</v>
      </c>
      <c r="Z399" s="75">
        <f>Иные!B223</f>
        <v>0</v>
      </c>
      <c r="AA399" s="75">
        <f>Иные!C223</f>
        <v>9111.83763</v>
      </c>
      <c r="AB399" s="75">
        <f>Иные!D223</f>
        <v>420</v>
      </c>
      <c r="AC399" s="75">
        <f>Иные!E223</f>
        <v>8691.83763</v>
      </c>
      <c r="AD399" s="75">
        <f>Иные!F223</f>
        <v>9111.83763</v>
      </c>
      <c r="AE399" s="75">
        <f t="shared" si="120"/>
        <v>100</v>
      </c>
      <c r="AF399" s="39"/>
      <c r="AG399" s="36"/>
    </row>
    <row r="400" spans="1:33" x14ac:dyDescent="0.25">
      <c r="A400" s="16" t="s">
        <v>508</v>
      </c>
      <c r="B400" s="184">
        <f t="shared" si="114"/>
        <v>421153.06121999997</v>
      </c>
      <c r="C400" s="184">
        <f t="shared" si="115"/>
        <v>1424329.6045000001</v>
      </c>
      <c r="D400" s="184">
        <f t="shared" si="116"/>
        <v>1413615.5632200001</v>
      </c>
      <c r="E400" s="184">
        <f t="shared" si="117"/>
        <v>10714.041279999999</v>
      </c>
      <c r="F400" s="184">
        <f t="shared" si="118"/>
        <v>1424323.49425</v>
      </c>
      <c r="G400" s="184">
        <f t="shared" si="111"/>
        <v>99.99957100870607</v>
      </c>
      <c r="H400" s="75"/>
      <c r="I400" s="75"/>
      <c r="J400" s="75"/>
      <c r="K400" s="75"/>
      <c r="L400" s="75"/>
      <c r="M400" s="76"/>
      <c r="N400" s="224">
        <f>Субсидии!B386</f>
        <v>401153.06121999997</v>
      </c>
      <c r="O400" s="224">
        <f>Субсидии!C386</f>
        <v>823439.98346000002</v>
      </c>
      <c r="P400" s="224">
        <f>Субсидии!D386</f>
        <v>823439.98346000002</v>
      </c>
      <c r="Q400" s="224">
        <f>Субсидии!E386</f>
        <v>0</v>
      </c>
      <c r="R400" s="224">
        <f>Субсидии!F386</f>
        <v>823439.98346000002</v>
      </c>
      <c r="S400" s="75">
        <f t="shared" si="112"/>
        <v>100</v>
      </c>
      <c r="T400" s="75">
        <f>'Субвенции '!B385</f>
        <v>0</v>
      </c>
      <c r="U400" s="75">
        <f>'Субвенции '!C385</f>
        <v>0</v>
      </c>
      <c r="V400" s="75">
        <f>'Субвенции '!D385</f>
        <v>0</v>
      </c>
      <c r="W400" s="75">
        <f>'Субвенции '!E385</f>
        <v>0</v>
      </c>
      <c r="X400" s="75">
        <f>'Субвенции '!F385</f>
        <v>0</v>
      </c>
      <c r="Y400" s="75"/>
      <c r="Z400" s="75">
        <f>Иные!B227</f>
        <v>20000</v>
      </c>
      <c r="AA400" s="75">
        <f>Иные!C227</f>
        <v>600889.62104000011</v>
      </c>
      <c r="AB400" s="75">
        <f>Иные!D227</f>
        <v>590175.57976000011</v>
      </c>
      <c r="AC400" s="75">
        <f>Иные!E227</f>
        <v>10714.041279999999</v>
      </c>
      <c r="AD400" s="75">
        <f>Иные!F227</f>
        <v>600883.51078999997</v>
      </c>
      <c r="AE400" s="75">
        <f t="shared" si="120"/>
        <v>99.998983132710876</v>
      </c>
      <c r="AF400" s="39"/>
      <c r="AG400" s="36"/>
    </row>
    <row r="401" spans="1:38" s="146" customFormat="1" ht="31.5" x14ac:dyDescent="0.25">
      <c r="A401" s="132" t="s">
        <v>780</v>
      </c>
      <c r="B401" s="348">
        <f t="shared" ref="B401" si="121">H401+N401+T401+Z401</f>
        <v>101780.55820000001</v>
      </c>
      <c r="C401" s="348">
        <f t="shared" ref="C401" si="122">I401+O401+U401+AA401</f>
        <v>109672.77370000001</v>
      </c>
      <c r="D401" s="348">
        <f t="shared" ref="D401" si="123">J401+P401+V401+AB401</f>
        <v>109475.77370000001</v>
      </c>
      <c r="E401" s="348">
        <f t="shared" ref="E401" si="124">K401+Q401+W401+AC401</f>
        <v>197</v>
      </c>
      <c r="F401" s="348">
        <f t="shared" ref="F401" si="125">L401+R401+X401+AD401</f>
        <v>109144.26327000001</v>
      </c>
      <c r="G401" s="348">
        <f t="shared" si="111"/>
        <v>99.518102431287375</v>
      </c>
      <c r="H401" s="183">
        <f>Дотации!B94</f>
        <v>46165.3</v>
      </c>
      <c r="I401" s="183">
        <f>Дотации!C94</f>
        <v>51975.3</v>
      </c>
      <c r="J401" s="183">
        <f>Дотации!D94</f>
        <v>51975.3</v>
      </c>
      <c r="K401" s="183"/>
      <c r="L401" s="183">
        <f>Дотации!F94</f>
        <v>51975.3</v>
      </c>
      <c r="M401" s="183">
        <f>L401/I401*100</f>
        <v>100</v>
      </c>
      <c r="N401" s="226">
        <f>N402</f>
        <v>13040.1</v>
      </c>
      <c r="O401" s="226">
        <f t="shared" ref="O401:R401" si="126">O402</f>
        <v>14507.77565</v>
      </c>
      <c r="P401" s="226">
        <f t="shared" si="126"/>
        <v>14507.77565</v>
      </c>
      <c r="Q401" s="226">
        <f t="shared" si="126"/>
        <v>0</v>
      </c>
      <c r="R401" s="226">
        <f t="shared" si="126"/>
        <v>14432.114010000001</v>
      </c>
      <c r="S401" s="183">
        <f>R401/O401*100</f>
        <v>99.478475254750734</v>
      </c>
      <c r="T401" s="183">
        <f>T402</f>
        <v>38319.30000000001</v>
      </c>
      <c r="U401" s="183">
        <f>U402</f>
        <v>36144.342260000005</v>
      </c>
      <c r="V401" s="183">
        <f t="shared" ref="V401:X401" si="127">V402</f>
        <v>36144.342260000005</v>
      </c>
      <c r="W401" s="183">
        <f t="shared" si="127"/>
        <v>0</v>
      </c>
      <c r="X401" s="183">
        <f t="shared" si="127"/>
        <v>35977.710149999999</v>
      </c>
      <c r="Y401" s="183">
        <f t="shared" ref="Y401:Y406" si="128">X401/U401*100</f>
        <v>99.538981484843859</v>
      </c>
      <c r="Z401" s="183">
        <f>Z402</f>
        <v>4255.8582000000006</v>
      </c>
      <c r="AA401" s="183">
        <f t="shared" ref="AA401:AD401" si="129">AA402</f>
        <v>7045.3557899999996</v>
      </c>
      <c r="AB401" s="183">
        <f>AB402</f>
        <v>6848.3557899999996</v>
      </c>
      <c r="AC401" s="183">
        <f t="shared" si="129"/>
        <v>197</v>
      </c>
      <c r="AD401" s="183">
        <f t="shared" si="129"/>
        <v>6759.1391100000001</v>
      </c>
      <c r="AE401" s="183">
        <f>AD401/AA401*100</f>
        <v>95.937512759735313</v>
      </c>
      <c r="AF401" s="39"/>
      <c r="AG401" s="43"/>
    </row>
    <row r="402" spans="1:38" x14ac:dyDescent="0.25">
      <c r="A402" s="11" t="s">
        <v>781</v>
      </c>
      <c r="B402" s="75">
        <f>H402+N402+T402+Z402</f>
        <v>101780.55820000001</v>
      </c>
      <c r="C402" s="75">
        <f>I402+O402+U402+AA402</f>
        <v>109672.77370000001</v>
      </c>
      <c r="D402" s="75">
        <f>J402+P402+V402+AB402</f>
        <v>109475.77370000001</v>
      </c>
      <c r="E402" s="75">
        <f>K402+Q402+W402+AC402</f>
        <v>197</v>
      </c>
      <c r="F402" s="75">
        <f>L402+R402+X402+AD402</f>
        <v>109144.26327000001</v>
      </c>
      <c r="G402" s="75">
        <f>F402/C402*100</f>
        <v>99.518102431287375</v>
      </c>
      <c r="H402" s="74">
        <f>Дотации!B95</f>
        <v>46165.3</v>
      </c>
      <c r="I402" s="74">
        <f>Дотации!C95</f>
        <v>51975.3</v>
      </c>
      <c r="J402" s="74">
        <f>Дотации!D95</f>
        <v>51975.3</v>
      </c>
      <c r="K402" s="74">
        <f>Дотации!E95</f>
        <v>0</v>
      </c>
      <c r="L402" s="74">
        <f>Дотации!F95</f>
        <v>51975.3</v>
      </c>
      <c r="M402" s="74">
        <f>L402/I402*100</f>
        <v>100</v>
      </c>
      <c r="N402" s="75">
        <f>Субсидии!B392</f>
        <v>13040.1</v>
      </c>
      <c r="O402" s="75">
        <f>Субсидии!C392</f>
        <v>14507.77565</v>
      </c>
      <c r="P402" s="75">
        <f>Субсидии!D392</f>
        <v>14507.77565</v>
      </c>
      <c r="Q402" s="75">
        <f>Субсидии!E392</f>
        <v>0</v>
      </c>
      <c r="R402" s="75">
        <f>Субсидии!F392</f>
        <v>14432.114010000001</v>
      </c>
      <c r="S402" s="75">
        <f>R402/O402*100</f>
        <v>99.478475254750734</v>
      </c>
      <c r="T402" s="75">
        <f>'Субвенции '!B391</f>
        <v>38319.30000000001</v>
      </c>
      <c r="U402" s="75">
        <f>'Субвенции '!C391</f>
        <v>36144.342260000005</v>
      </c>
      <c r="V402" s="75">
        <f>'Субвенции '!D391</f>
        <v>36144.342260000005</v>
      </c>
      <c r="W402" s="75">
        <f>'Субвенции '!E391</f>
        <v>0</v>
      </c>
      <c r="X402" s="75">
        <f>'Субвенции '!F391</f>
        <v>35977.710149999999</v>
      </c>
      <c r="Y402" s="75">
        <f t="shared" si="128"/>
        <v>99.538981484843859</v>
      </c>
      <c r="Z402" s="75">
        <f>Иные!B229</f>
        <v>4255.8582000000006</v>
      </c>
      <c r="AA402" s="75">
        <f>Иные!C229</f>
        <v>7045.3557899999996</v>
      </c>
      <c r="AB402" s="75">
        <f>Иные!D229</f>
        <v>6848.3557899999996</v>
      </c>
      <c r="AC402" s="75">
        <f>Иные!E229</f>
        <v>197</v>
      </c>
      <c r="AD402" s="75">
        <f>Иные!F229</f>
        <v>6759.1391100000001</v>
      </c>
      <c r="AE402" s="75">
        <f>AD402/AA402*100</f>
        <v>95.937512759735313</v>
      </c>
      <c r="AF402" s="39"/>
      <c r="AG402" s="36"/>
    </row>
    <row r="403" spans="1:38" x14ac:dyDescent="0.25">
      <c r="A403" s="132" t="s">
        <v>80</v>
      </c>
      <c r="B403" s="183">
        <f>H403+N403+T403+Z403</f>
        <v>19744893.48387</v>
      </c>
      <c r="C403" s="183">
        <f t="shared" si="115"/>
        <v>33874102.544799998</v>
      </c>
      <c r="D403" s="183">
        <f t="shared" si="116"/>
        <v>33755408.778750002</v>
      </c>
      <c r="E403" s="183">
        <f t="shared" si="117"/>
        <v>118693.76605000001</v>
      </c>
      <c r="F403" s="183">
        <f t="shared" si="118"/>
        <v>33558992.898180008</v>
      </c>
      <c r="G403" s="183">
        <f t="shared" si="111"/>
        <v>99.069762376130129</v>
      </c>
      <c r="H403" s="183">
        <f>Дотации!B96</f>
        <v>227288.3</v>
      </c>
      <c r="I403" s="183">
        <f>Дотации!C96</f>
        <v>233219.9</v>
      </c>
      <c r="J403" s="183">
        <f>Дотации!D96</f>
        <v>233219.9</v>
      </c>
      <c r="K403" s="183">
        <f>Дотации!E96</f>
        <v>0</v>
      </c>
      <c r="L403" s="183">
        <f>Дотации!F96</f>
        <v>233219.9</v>
      </c>
      <c r="M403" s="183">
        <f>L403/I403*100</f>
        <v>100</v>
      </c>
      <c r="N403" s="183">
        <f>Субсидии!B393</f>
        <v>6663682.0383700011</v>
      </c>
      <c r="O403" s="183">
        <f>Субсидии!C393</f>
        <v>14677428.1567</v>
      </c>
      <c r="P403" s="183">
        <f>Субсидии!D393</f>
        <v>14677428.1567</v>
      </c>
      <c r="Q403" s="183">
        <f>Субсидии!E393</f>
        <v>0</v>
      </c>
      <c r="R403" s="183">
        <f>Субсидии!F393</f>
        <v>14666810.366410002</v>
      </c>
      <c r="S403" s="183">
        <f t="shared" si="112"/>
        <v>99.927659054592937</v>
      </c>
      <c r="T403" s="183">
        <f>'Субвенции '!B392</f>
        <v>10198967.6</v>
      </c>
      <c r="U403" s="183">
        <f>'Субвенции '!C392</f>
        <v>10751277.994169999</v>
      </c>
      <c r="V403" s="183">
        <f>'Субвенции '!D392</f>
        <v>10751277.994169999</v>
      </c>
      <c r="W403" s="183">
        <f>'Субвенции '!E392</f>
        <v>0</v>
      </c>
      <c r="X403" s="183">
        <f>'Субвенции '!F392</f>
        <v>10717340.527580002</v>
      </c>
      <c r="Y403" s="183">
        <f t="shared" si="128"/>
        <v>99.684340163016898</v>
      </c>
      <c r="Z403" s="183">
        <f>Иные!B230</f>
        <v>2654955.5455</v>
      </c>
      <c r="AA403" s="183">
        <f>Иные!C230</f>
        <v>8212176.493929998</v>
      </c>
      <c r="AB403" s="183">
        <f>Иные!D230</f>
        <v>8093482.7278799992</v>
      </c>
      <c r="AC403" s="183">
        <f>Иные!E230</f>
        <v>118693.76605000001</v>
      </c>
      <c r="AD403" s="183">
        <f>Иные!F230</f>
        <v>7941622.1041900003</v>
      </c>
      <c r="AE403" s="183">
        <f t="shared" si="120"/>
        <v>96.705448428440661</v>
      </c>
      <c r="AF403" s="39"/>
      <c r="AG403" s="43"/>
    </row>
    <row r="404" spans="1:38" x14ac:dyDescent="0.25">
      <c r="A404" s="11" t="s">
        <v>81</v>
      </c>
      <c r="B404" s="75">
        <f t="shared" si="114"/>
        <v>19154168.007540002</v>
      </c>
      <c r="C404" s="75">
        <f t="shared" si="115"/>
        <v>33167588.741629995</v>
      </c>
      <c r="D404" s="75">
        <f t="shared" si="116"/>
        <v>33115882.182159998</v>
      </c>
      <c r="E404" s="75">
        <f t="shared" si="117"/>
        <v>51706.55947</v>
      </c>
      <c r="F404" s="75">
        <f t="shared" si="118"/>
        <v>32863576.04273</v>
      </c>
      <c r="G404" s="75">
        <f t="shared" si="111"/>
        <v>99.083404279797961</v>
      </c>
      <c r="H404" s="74">
        <f>Дотации!B97</f>
        <v>0</v>
      </c>
      <c r="I404" s="74">
        <f>Дотации!C97</f>
        <v>0</v>
      </c>
      <c r="J404" s="74">
        <f>Дотации!D97</f>
        <v>0</v>
      </c>
      <c r="K404" s="74">
        <f>Дотации!E97</f>
        <v>0</v>
      </c>
      <c r="L404" s="74">
        <f>Дотации!F97</f>
        <v>0</v>
      </c>
      <c r="M404" s="74"/>
      <c r="N404" s="75">
        <f>Субсидии!B394</f>
        <v>6535594.8858400006</v>
      </c>
      <c r="O404" s="75">
        <f>Субсидии!C394</f>
        <v>14533012.62057</v>
      </c>
      <c r="P404" s="75">
        <f>Субсидии!D394</f>
        <v>14533012.62057</v>
      </c>
      <c r="Q404" s="75">
        <f>Субсидии!E394</f>
        <v>0</v>
      </c>
      <c r="R404" s="75">
        <f>Субсидии!F394</f>
        <v>14530704.25245</v>
      </c>
      <c r="S404" s="75">
        <f t="shared" si="112"/>
        <v>99.984116382609258</v>
      </c>
      <c r="T404" s="75">
        <f>'Субвенции '!B393</f>
        <v>9978757.8000000026</v>
      </c>
      <c r="U404" s="75">
        <f>'Субвенции '!C393</f>
        <v>10540026.197419999</v>
      </c>
      <c r="V404" s="75">
        <f>'Субвенции '!D393</f>
        <v>10540026.197419999</v>
      </c>
      <c r="W404" s="75">
        <f>'Субвенции '!E393</f>
        <v>0</v>
      </c>
      <c r="X404" s="75">
        <f>'Субвенции '!F393</f>
        <v>10508650.9703</v>
      </c>
      <c r="Y404" s="75">
        <f t="shared" si="128"/>
        <v>99.70232306322275</v>
      </c>
      <c r="Z404" s="75">
        <f>Иные!B231</f>
        <v>2639815.3217000002</v>
      </c>
      <c r="AA404" s="75">
        <f>Иные!C231</f>
        <v>8094549.9236399988</v>
      </c>
      <c r="AB404" s="75">
        <f>Иные!D231</f>
        <v>8042843.3641699981</v>
      </c>
      <c r="AC404" s="75">
        <f>Иные!E231</f>
        <v>51706.55947</v>
      </c>
      <c r="AD404" s="75">
        <f>Иные!F231</f>
        <v>7824220.8199799992</v>
      </c>
      <c r="AE404" s="75">
        <f t="shared" si="120"/>
        <v>96.660356583007683</v>
      </c>
      <c r="AF404" s="39"/>
      <c r="AG404" s="36"/>
    </row>
    <row r="405" spans="1:38" x14ac:dyDescent="0.25">
      <c r="A405" s="11" t="s">
        <v>82</v>
      </c>
      <c r="B405" s="75">
        <f t="shared" si="114"/>
        <v>350728.53889999993</v>
      </c>
      <c r="C405" s="75">
        <f t="shared" si="115"/>
        <v>407852.12714</v>
      </c>
      <c r="D405" s="75">
        <f t="shared" si="116"/>
        <v>360964.92055999994</v>
      </c>
      <c r="E405" s="75">
        <f t="shared" si="117"/>
        <v>46887.206579999998</v>
      </c>
      <c r="F405" s="75">
        <f t="shared" si="118"/>
        <v>397104.97061999998</v>
      </c>
      <c r="G405" s="75">
        <f t="shared" si="111"/>
        <v>97.364937975103189</v>
      </c>
      <c r="H405" s="74">
        <f>Дотации!B98</f>
        <v>155351.6</v>
      </c>
      <c r="I405" s="74">
        <f>Дотации!C98</f>
        <v>155351.6</v>
      </c>
      <c r="J405" s="74">
        <f>Дотации!D98</f>
        <v>155351.6</v>
      </c>
      <c r="K405" s="74">
        <f>Дотации!E98</f>
        <v>0</v>
      </c>
      <c r="L405" s="74">
        <f>Дотации!F98</f>
        <v>155351.6</v>
      </c>
      <c r="M405" s="74">
        <f>L405/I405*100</f>
        <v>100</v>
      </c>
      <c r="N405" s="75">
        <f>Субсидии!B395</f>
        <v>34710.199999999997</v>
      </c>
      <c r="O405" s="75">
        <f>Субсидии!C395</f>
        <v>48782.413549999997</v>
      </c>
      <c r="P405" s="75">
        <f>Субсидии!D395</f>
        <v>48782.413549999997</v>
      </c>
      <c r="Q405" s="75">
        <f>Субсидии!E395</f>
        <v>0</v>
      </c>
      <c r="R405" s="75">
        <f>Субсидии!F395</f>
        <v>40472.991419999998</v>
      </c>
      <c r="S405" s="75">
        <f t="shared" si="112"/>
        <v>82.966357083822473</v>
      </c>
      <c r="T405" s="75">
        <f>'Субвенции '!B394</f>
        <v>151602.19999999995</v>
      </c>
      <c r="U405" s="75">
        <f>'Субвенции '!C394</f>
        <v>144101.34302999996</v>
      </c>
      <c r="V405" s="75">
        <f>'Субвенции '!D394</f>
        <v>144101.34302999996</v>
      </c>
      <c r="W405" s="75">
        <f>'Субвенции '!E394</f>
        <v>0</v>
      </c>
      <c r="X405" s="75">
        <f>'Субвенции '!F394</f>
        <v>141706.89953999995</v>
      </c>
      <c r="Y405" s="75">
        <f t="shared" si="128"/>
        <v>98.338361433937834</v>
      </c>
      <c r="Z405" s="75">
        <f>Иные!B232</f>
        <v>9064.5388999999996</v>
      </c>
      <c r="AA405" s="75">
        <f>Иные!C232</f>
        <v>59616.770560000004</v>
      </c>
      <c r="AB405" s="75">
        <f>Иные!D232</f>
        <v>12729.563979999999</v>
      </c>
      <c r="AC405" s="75">
        <f>Иные!E232</f>
        <v>46887.206579999998</v>
      </c>
      <c r="AD405" s="75">
        <f>Иные!F232</f>
        <v>59573.479660000005</v>
      </c>
      <c r="AE405" s="75">
        <f t="shared" si="120"/>
        <v>99.927384694619718</v>
      </c>
      <c r="AF405" s="39"/>
      <c r="AG405" s="36"/>
    </row>
    <row r="406" spans="1:38" x14ac:dyDescent="0.25">
      <c r="A406" s="11" t="s">
        <v>83</v>
      </c>
      <c r="B406" s="75">
        <f t="shared" si="114"/>
        <v>239996.93742999999</v>
      </c>
      <c r="C406" s="75">
        <f t="shared" si="115"/>
        <v>298661.67602999997</v>
      </c>
      <c r="D406" s="75">
        <f t="shared" si="116"/>
        <v>278561.67602999997</v>
      </c>
      <c r="E406" s="75">
        <f t="shared" si="117"/>
        <v>20100</v>
      </c>
      <c r="F406" s="75">
        <f t="shared" si="118"/>
        <v>298311.88483</v>
      </c>
      <c r="G406" s="75">
        <f t="shared" si="111"/>
        <v>99.882880453679363</v>
      </c>
      <c r="H406" s="74">
        <f>Дотации!B99</f>
        <v>71936.7</v>
      </c>
      <c r="I406" s="74">
        <f>Дотации!C99</f>
        <v>77868.3</v>
      </c>
      <c r="J406" s="74">
        <f>Дотации!D99</f>
        <v>77868.3</v>
      </c>
      <c r="K406" s="74">
        <f>Дотации!E99</f>
        <v>0</v>
      </c>
      <c r="L406" s="74">
        <f>Дотации!F99</f>
        <v>77868.3</v>
      </c>
      <c r="M406" s="74">
        <f>L406/I406*100</f>
        <v>100</v>
      </c>
      <c r="N406" s="75">
        <f>Субсидии!B396</f>
        <v>93376.952529999995</v>
      </c>
      <c r="O406" s="75">
        <f>Субсидии!C396</f>
        <v>95633.122579999996</v>
      </c>
      <c r="P406" s="75">
        <f>Субсидии!D396</f>
        <v>95633.122579999996</v>
      </c>
      <c r="Q406" s="75">
        <f>Субсидии!E396</f>
        <v>0</v>
      </c>
      <c r="R406" s="75">
        <f>Субсидии!F396</f>
        <v>95633.122539999997</v>
      </c>
      <c r="S406" s="75">
        <f t="shared" si="112"/>
        <v>99.99999995817349</v>
      </c>
      <c r="T406" s="75">
        <f>'Субвенции '!B395</f>
        <v>68607.600000000006</v>
      </c>
      <c r="U406" s="75">
        <f>'Субвенции '!C395</f>
        <v>67150.453720000005</v>
      </c>
      <c r="V406" s="75">
        <f>'Субвенции '!D395</f>
        <v>67150.453720000005</v>
      </c>
      <c r="W406" s="75">
        <f>'Субвенции '!E395</f>
        <v>0</v>
      </c>
      <c r="X406" s="75">
        <f>'Субвенции '!F395</f>
        <v>66982.657739999995</v>
      </c>
      <c r="Y406" s="75">
        <f t="shared" si="128"/>
        <v>99.750119365239627</v>
      </c>
      <c r="Z406" s="75">
        <f>Иные!B233</f>
        <v>6075.6849000000002</v>
      </c>
      <c r="AA406" s="75">
        <f>Иные!C233</f>
        <v>58009.799729999999</v>
      </c>
      <c r="AB406" s="75">
        <f>Иные!D233</f>
        <v>37909.799729999999</v>
      </c>
      <c r="AC406" s="75">
        <f>Иные!E233</f>
        <v>20100</v>
      </c>
      <c r="AD406" s="75">
        <f>Иные!F233</f>
        <v>57827.804550000001</v>
      </c>
      <c r="AE406" s="75">
        <f t="shared" si="120"/>
        <v>99.68626821528936</v>
      </c>
      <c r="AF406" s="39"/>
      <c r="AG406" s="36"/>
    </row>
    <row r="407" spans="1:38" ht="34.5" x14ac:dyDescent="0.25">
      <c r="A407" s="132" t="s">
        <v>656</v>
      </c>
      <c r="B407" s="183">
        <f>H407+N407+T407+Z407</f>
        <v>320500</v>
      </c>
      <c r="C407" s="183">
        <f t="shared" si="115"/>
        <v>72.117180000000005</v>
      </c>
      <c r="D407" s="183">
        <f>J407+P407+V407+AB407</f>
        <v>72.117180000000005</v>
      </c>
      <c r="E407" s="183">
        <f t="shared" si="117"/>
        <v>0</v>
      </c>
      <c r="F407" s="183">
        <f t="shared" si="118"/>
        <v>0</v>
      </c>
      <c r="G407" s="183">
        <f t="shared" si="111"/>
        <v>0</v>
      </c>
      <c r="H407" s="183">
        <f>Дотации!B100</f>
        <v>0</v>
      </c>
      <c r="I407" s="183">
        <f>Дотации!C100</f>
        <v>0</v>
      </c>
      <c r="J407" s="183">
        <f>Дотации!D100</f>
        <v>0</v>
      </c>
      <c r="K407" s="183">
        <f>Дотации!E100</f>
        <v>0</v>
      </c>
      <c r="L407" s="183">
        <f>Дотации!F100</f>
        <v>0</v>
      </c>
      <c r="M407" s="183"/>
      <c r="N407" s="183">
        <f>Субсидии!B397</f>
        <v>170000</v>
      </c>
      <c r="O407" s="183">
        <f>Субсидии!C397</f>
        <v>72.117180000000005</v>
      </c>
      <c r="P407" s="183">
        <f>Субсидии!D397</f>
        <v>72.117180000000005</v>
      </c>
      <c r="Q407" s="183">
        <f>Субсидии!E397</f>
        <v>0</v>
      </c>
      <c r="R407" s="183"/>
      <c r="S407" s="183"/>
      <c r="T407" s="183">
        <f>'Субвенции '!B396</f>
        <v>0</v>
      </c>
      <c r="U407" s="183">
        <f>'Субвенции '!C396</f>
        <v>0</v>
      </c>
      <c r="V407" s="183">
        <f>'Субвенции '!D396</f>
        <v>0</v>
      </c>
      <c r="W407" s="183">
        <f>'Субвенции '!E396</f>
        <v>0</v>
      </c>
      <c r="X407" s="183">
        <f>'Субвенции '!F396</f>
        <v>0</v>
      </c>
      <c r="Y407" s="183"/>
      <c r="Z407" s="183">
        <f>Иные!B234</f>
        <v>150500</v>
      </c>
      <c r="AA407" s="183">
        <f>Иные!C234</f>
        <v>0</v>
      </c>
      <c r="AB407" s="183">
        <f>Иные!D234</f>
        <v>0</v>
      </c>
      <c r="AC407" s="183">
        <f>Иные!E234</f>
        <v>0</v>
      </c>
      <c r="AD407" s="183">
        <f>Иные!F234</f>
        <v>0</v>
      </c>
      <c r="AE407" s="183"/>
      <c r="AF407" s="39"/>
      <c r="AG407" s="43"/>
      <c r="AH407" s="147"/>
      <c r="AI407" s="147"/>
      <c r="AL407" s="21"/>
    </row>
    <row r="408" spans="1:38" x14ac:dyDescent="0.25">
      <c r="A408" s="133" t="s">
        <v>85</v>
      </c>
      <c r="B408" s="186">
        <f>H408+N408+T408+Z408+0.1</f>
        <v>54088912.134629995</v>
      </c>
      <c r="C408" s="186">
        <f>I408+O408+U408+AA408-0.2</f>
        <v>74789629.197579995</v>
      </c>
      <c r="D408" s="186">
        <f>J408+P408+V408+AB408</f>
        <v>74083013.392659992</v>
      </c>
      <c r="E408" s="186">
        <f t="shared" si="117"/>
        <v>706615.80492000002</v>
      </c>
      <c r="F408" s="186">
        <f>L408+R408+X408+AD408</f>
        <v>74297694.096280009</v>
      </c>
      <c r="G408" s="186">
        <f t="shared" si="111"/>
        <v>99.342241555977779</v>
      </c>
      <c r="H408" s="186">
        <f>H401+H9+H403+H407</f>
        <v>5025508.0999999996</v>
      </c>
      <c r="I408" s="186">
        <f t="shared" ref="I408:J408" si="130">I401+I9+I403+I407</f>
        <v>5837325.299999998</v>
      </c>
      <c r="J408" s="186">
        <f t="shared" si="130"/>
        <v>5837325.299999998</v>
      </c>
      <c r="K408" s="186">
        <f>K9+K403+K407</f>
        <v>0</v>
      </c>
      <c r="L408" s="186">
        <f>L401+L9+L403+L407</f>
        <v>5837325.299999998</v>
      </c>
      <c r="M408" s="187">
        <f>L408/I408*100</f>
        <v>100</v>
      </c>
      <c r="N408" s="186">
        <f>N9+N401+N403+N407</f>
        <v>14512398.569230001</v>
      </c>
      <c r="O408" s="186">
        <f>O9+O401+O403+O407+0.1</f>
        <v>24232786.635450006</v>
      </c>
      <c r="P408" s="186">
        <f>P9+P401+P403+P407+0.1</f>
        <v>24232786.635450006</v>
      </c>
      <c r="Q408" s="186">
        <f t="shared" ref="Q408" si="131">Q9+Q401+Q403+Q407</f>
        <v>0</v>
      </c>
      <c r="R408" s="186">
        <f>R9+R401+R403+R407</f>
        <v>24146673.951900002</v>
      </c>
      <c r="S408" s="186">
        <f>R408/O408*100</f>
        <v>99.644643908084305</v>
      </c>
      <c r="T408" s="186">
        <f>T9+T401+T403+T407</f>
        <v>30560369.499999993</v>
      </c>
      <c r="U408" s="186">
        <f t="shared" ref="U408:W408" si="132">U9+U401+U403+U407</f>
        <v>31004052.964939993</v>
      </c>
      <c r="V408" s="186">
        <f t="shared" si="132"/>
        <v>31004052.964939993</v>
      </c>
      <c r="W408" s="186">
        <f t="shared" si="132"/>
        <v>0</v>
      </c>
      <c r="X408" s="186">
        <f>X9+X401+X403+X407+0.1</f>
        <v>30887803.935930006</v>
      </c>
      <c r="Y408" s="186">
        <f>X408/U408*100</f>
        <v>99.625052153208998</v>
      </c>
      <c r="Z408" s="186">
        <f>Z9+Z401+Z403+Z407</f>
        <v>3990635.8654000005</v>
      </c>
      <c r="AA408" s="186">
        <f t="shared" ref="AA408" si="133">AA9+AA401+AA403+AA407</f>
        <v>13715464.497189999</v>
      </c>
      <c r="AB408" s="186">
        <f>AB9+AB401+AB403+AB407-0.1</f>
        <v>13008848.49227</v>
      </c>
      <c r="AC408" s="186">
        <f>AC9+AC401+AC403+AC407-0.1</f>
        <v>706615.80492000002</v>
      </c>
      <c r="AD408" s="186">
        <f>AD9+AD401+AD403+AD407</f>
        <v>13425890.90845</v>
      </c>
      <c r="AE408" s="186">
        <f>AD408/AA408*100</f>
        <v>97.888707387202771</v>
      </c>
      <c r="AF408" s="39"/>
      <c r="AG408" s="44"/>
      <c r="AL408" s="21"/>
    </row>
    <row r="409" spans="1:38" s="2" customFormat="1" ht="8.25" customHeight="1" x14ac:dyDescent="0.25">
      <c r="A409" s="13"/>
      <c r="B409" s="13"/>
      <c r="AL409" s="148"/>
    </row>
    <row r="410" spans="1:38" s="31" customFormat="1" ht="22.5" customHeight="1" x14ac:dyDescent="0.2">
      <c r="A410" s="381" t="s">
        <v>1050</v>
      </c>
      <c r="B410" s="352"/>
      <c r="C410" s="352"/>
      <c r="D410" s="352"/>
      <c r="E410" s="352"/>
      <c r="F410" s="352"/>
      <c r="G410" s="352"/>
      <c r="H410" s="352"/>
      <c r="I410" s="352"/>
      <c r="J410" s="352"/>
      <c r="K410" s="352"/>
      <c r="L410" s="352"/>
      <c r="M410" s="352"/>
      <c r="N410" s="352"/>
      <c r="O410" s="352"/>
      <c r="P410" s="352"/>
      <c r="Q410" s="352"/>
      <c r="R410" s="352"/>
      <c r="S410" s="352"/>
      <c r="T410" s="352"/>
      <c r="U410" s="352"/>
      <c r="V410" s="352"/>
      <c r="W410" s="352"/>
      <c r="X410" s="352"/>
      <c r="Y410" s="352"/>
      <c r="Z410" s="352"/>
      <c r="AA410" s="352"/>
      <c r="AB410" s="352"/>
      <c r="AC410" s="352"/>
      <c r="AD410" s="352"/>
      <c r="AE410" s="352"/>
      <c r="AF410" s="138"/>
      <c r="AG410" s="138"/>
      <c r="AL410" s="48"/>
    </row>
    <row r="411" spans="1:38" s="31" customFormat="1" ht="18.75" customHeight="1" x14ac:dyDescent="0.2">
      <c r="A411" s="352" t="s">
        <v>1175</v>
      </c>
      <c r="B411" s="352"/>
      <c r="C411" s="352"/>
      <c r="D411" s="352"/>
      <c r="E411" s="352"/>
      <c r="F411" s="352"/>
      <c r="G411" s="352"/>
      <c r="H411" s="352"/>
      <c r="I411" s="352"/>
      <c r="J411" s="352"/>
      <c r="K411" s="352"/>
      <c r="L411" s="352"/>
      <c r="M411" s="352"/>
      <c r="N411" s="352"/>
      <c r="O411" s="352"/>
      <c r="P411" s="352"/>
      <c r="Q411" s="352"/>
      <c r="R411" s="352"/>
      <c r="S411" s="352"/>
      <c r="T411" s="352"/>
      <c r="U411" s="352"/>
      <c r="V411" s="352"/>
      <c r="W411" s="352"/>
      <c r="X411" s="352"/>
      <c r="Y411" s="352"/>
      <c r="Z411" s="352"/>
      <c r="AA411" s="352"/>
      <c r="AB411" s="352"/>
      <c r="AC411" s="352"/>
      <c r="AD411" s="352"/>
      <c r="AE411" s="352"/>
      <c r="AF411" s="138"/>
      <c r="AG411" s="138"/>
      <c r="AL411" s="47"/>
    </row>
    <row r="412" spans="1:38" s="31" customFormat="1" ht="24" customHeight="1" x14ac:dyDescent="0.2">
      <c r="A412" s="352" t="s">
        <v>1117</v>
      </c>
      <c r="B412" s="352"/>
      <c r="C412" s="352"/>
      <c r="D412" s="352"/>
      <c r="E412" s="352"/>
      <c r="F412" s="352"/>
      <c r="G412" s="352"/>
      <c r="H412" s="352"/>
      <c r="I412" s="352"/>
      <c r="J412" s="352"/>
      <c r="K412" s="352"/>
      <c r="L412" s="352"/>
      <c r="M412" s="352"/>
      <c r="N412" s="352"/>
      <c r="O412" s="352"/>
      <c r="P412" s="352"/>
      <c r="Q412" s="352"/>
      <c r="R412" s="352"/>
      <c r="S412" s="352"/>
      <c r="T412" s="352"/>
      <c r="U412" s="352"/>
      <c r="V412" s="352"/>
      <c r="W412" s="352"/>
      <c r="X412" s="352"/>
      <c r="Y412" s="352"/>
      <c r="Z412" s="352"/>
      <c r="AA412" s="352"/>
      <c r="AB412" s="352"/>
      <c r="AC412" s="352"/>
      <c r="AD412" s="352"/>
      <c r="AE412" s="352"/>
      <c r="AF412" s="138"/>
      <c r="AG412" s="138"/>
      <c r="AL412" s="47"/>
    </row>
    <row r="413" spans="1:38" ht="15.75" customHeight="1" x14ac:dyDescent="0.25">
      <c r="A413" s="12"/>
      <c r="B413" s="12"/>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18"/>
      <c r="AG413" s="18"/>
      <c r="AL413" s="21"/>
    </row>
    <row r="414" spans="1:38" x14ac:dyDescent="0.25">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22"/>
      <c r="AG414" s="22"/>
      <c r="AH414" s="22"/>
      <c r="AL414" s="21"/>
    </row>
    <row r="415" spans="1:38" ht="33.75" customHeight="1" x14ac:dyDescent="0.25">
      <c r="A415" s="12"/>
      <c r="B415" s="188"/>
      <c r="C415" s="188"/>
      <c r="D415" s="188"/>
      <c r="E415" s="188"/>
      <c r="F415" s="188"/>
      <c r="G415" s="188"/>
      <c r="H415" s="188"/>
      <c r="I415" s="188"/>
      <c r="J415" s="188"/>
      <c r="K415" s="188"/>
      <c r="L415" s="188"/>
      <c r="M415" s="188"/>
      <c r="N415" s="188"/>
      <c r="O415" s="188"/>
      <c r="P415" s="188"/>
      <c r="Q415" s="188"/>
      <c r="R415" s="188"/>
      <c r="S415" s="188"/>
      <c r="T415" s="188"/>
      <c r="U415" s="188"/>
      <c r="V415" s="188"/>
      <c r="W415" s="188"/>
      <c r="X415" s="188"/>
      <c r="Y415" s="188"/>
      <c r="Z415" s="188"/>
      <c r="AA415" s="188"/>
      <c r="AB415" s="188"/>
      <c r="AC415" s="188"/>
      <c r="AD415" s="188"/>
      <c r="AE415" s="188"/>
      <c r="AF415" s="188"/>
      <c r="AG415" s="188"/>
      <c r="AH415" s="188"/>
      <c r="AL415" s="21"/>
    </row>
    <row r="416" spans="1:38" x14ac:dyDescent="0.25">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22"/>
      <c r="AG416" s="22"/>
    </row>
    <row r="417" spans="2:33" x14ac:dyDescent="0.25">
      <c r="E417" s="3"/>
      <c r="F417" s="3"/>
      <c r="X417" s="3"/>
      <c r="Z417" s="3"/>
    </row>
    <row r="418" spans="2:33" ht="16.5" customHeight="1" x14ac:dyDescent="0.25">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22"/>
      <c r="AG418" s="22"/>
    </row>
    <row r="420" spans="2:33" x14ac:dyDescent="0.25">
      <c r="C420" s="3">
        <f>C417-C415</f>
        <v>0</v>
      </c>
      <c r="P420" s="3"/>
    </row>
    <row r="429" spans="2:33" x14ac:dyDescent="0.25">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22"/>
      <c r="AG429" s="22"/>
    </row>
  </sheetData>
  <mergeCells count="42">
    <mergeCell ref="A412:AE412"/>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 ref="A410:AE410"/>
    <mergeCell ref="A411:AE411"/>
    <mergeCell ref="Z4:AE5"/>
    <mergeCell ref="P7:Q7"/>
    <mergeCell ref="O6:Q6"/>
    <mergeCell ref="O7:O8"/>
    <mergeCell ref="N6:N8"/>
    <mergeCell ref="B6:B8"/>
    <mergeCell ref="D7:E7"/>
    <mergeCell ref="C7:C8"/>
    <mergeCell ref="C6:E6"/>
    <mergeCell ref="F6:F8"/>
    <mergeCell ref="AE6:AE8"/>
    <mergeCell ref="AD6:AD8"/>
    <mergeCell ref="M6:M8"/>
    <mergeCell ref="T6:T8"/>
    <mergeCell ref="AA6:AC6"/>
    <mergeCell ref="AA7:AA8"/>
    <mergeCell ref="AB7:AC7"/>
    <mergeCell ref="G6:G8"/>
    <mergeCell ref="A1:AE1"/>
    <mergeCell ref="AD2:AE2"/>
    <mergeCell ref="A3:A8"/>
    <mergeCell ref="U6:W6"/>
    <mergeCell ref="Z6:Z8"/>
    <mergeCell ref="U7:U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0" man="1"/>
    <brk id="211"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110"/>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AA9" sqref="AA9"/>
    </sheetView>
  </sheetViews>
  <sheetFormatPr defaultRowHeight="15" x14ac:dyDescent="0.25"/>
  <cols>
    <col min="1" max="1" width="24.5" style="2" customWidth="1"/>
    <col min="2" max="2" width="17.75" style="2" customWidth="1"/>
    <col min="3" max="3" width="14" style="2" customWidth="1"/>
    <col min="4" max="4" width="13.25" style="2" customWidth="1"/>
    <col min="5" max="5" width="15.125" style="2" customWidth="1"/>
    <col min="6" max="6" width="12.375" style="2" customWidth="1"/>
    <col min="7" max="7" width="12.875" style="2" customWidth="1"/>
    <col min="8" max="8" width="16.625" style="2" customWidth="1"/>
    <col min="9" max="9" width="14.25" style="2" customWidth="1"/>
    <col min="10" max="10" width="11.875" style="2" customWidth="1"/>
    <col min="11" max="11" width="11.375" style="2" customWidth="1"/>
    <col min="12" max="12" width="15.875" style="2" customWidth="1"/>
    <col min="13" max="13" width="15.25" style="2" customWidth="1"/>
    <col min="14" max="14" width="11.625" style="2" customWidth="1"/>
    <col min="15" max="15" width="11.875" style="2" customWidth="1"/>
    <col min="16" max="16" width="15.25" style="2" customWidth="1"/>
    <col min="17" max="17" width="14.5" style="2" customWidth="1"/>
    <col min="18" max="18" width="12" style="2" customWidth="1"/>
    <col min="19" max="19" width="12.625" style="2" customWidth="1"/>
    <col min="20" max="20" width="15.875" style="2" customWidth="1"/>
    <col min="21" max="21" width="14.375" style="2" customWidth="1"/>
    <col min="22" max="22" width="11.25" style="2" customWidth="1"/>
    <col min="23" max="23" width="11.5" style="2" customWidth="1"/>
    <col min="24" max="16384" width="9" style="2"/>
  </cols>
  <sheetData>
    <row r="1" spans="1:23" ht="7.5" customHeight="1" x14ac:dyDescent="0.25"/>
    <row r="2" spans="1:23" ht="26.25" customHeight="1" x14ac:dyDescent="0.25">
      <c r="A2" s="406" t="s">
        <v>1178</v>
      </c>
      <c r="B2" s="406"/>
      <c r="C2" s="406"/>
      <c r="D2" s="406"/>
      <c r="E2" s="406"/>
      <c r="F2" s="406"/>
      <c r="G2" s="406"/>
      <c r="H2" s="406"/>
      <c r="I2" s="406"/>
      <c r="J2" s="406"/>
      <c r="K2" s="406"/>
      <c r="L2" s="406"/>
      <c r="M2" s="406"/>
      <c r="N2" s="406"/>
      <c r="O2" s="406"/>
      <c r="P2" s="406"/>
      <c r="Q2" s="406"/>
      <c r="R2" s="406"/>
      <c r="S2" s="406"/>
      <c r="T2" s="406"/>
      <c r="U2" s="406"/>
      <c r="V2" s="406"/>
      <c r="W2" s="406"/>
    </row>
    <row r="3" spans="1:23" ht="15.75" customHeight="1" x14ac:dyDescent="0.3">
      <c r="A3" s="29"/>
      <c r="B3" s="27"/>
      <c r="C3" s="27"/>
      <c r="D3" s="27"/>
      <c r="E3" s="27"/>
      <c r="F3" s="27"/>
      <c r="G3" s="27"/>
      <c r="H3" s="27"/>
      <c r="I3" s="27"/>
      <c r="J3" s="27"/>
      <c r="K3" s="27"/>
      <c r="L3" s="27"/>
      <c r="M3" s="27"/>
      <c r="N3" s="27"/>
      <c r="O3" s="27"/>
      <c r="P3" s="27"/>
      <c r="Q3" s="27"/>
      <c r="R3" s="27"/>
      <c r="S3" s="27"/>
    </row>
    <row r="4" spans="1:23" ht="15.75" x14ac:dyDescent="0.25">
      <c r="W4" s="28" t="s">
        <v>73</v>
      </c>
    </row>
    <row r="5" spans="1:23" ht="17.25" customHeight="1" x14ac:dyDescent="0.25">
      <c r="A5" s="390" t="s">
        <v>74</v>
      </c>
      <c r="B5" s="390" t="s">
        <v>86</v>
      </c>
      <c r="C5" s="390"/>
      <c r="D5" s="390"/>
      <c r="E5" s="390"/>
      <c r="F5" s="390"/>
      <c r="G5" s="390"/>
      <c r="H5" s="390" t="s">
        <v>91</v>
      </c>
      <c r="I5" s="390"/>
      <c r="J5" s="390"/>
      <c r="K5" s="390"/>
      <c r="L5" s="390"/>
      <c r="M5" s="390"/>
      <c r="N5" s="390"/>
      <c r="O5" s="390"/>
      <c r="P5" s="390"/>
      <c r="Q5" s="390"/>
      <c r="R5" s="390"/>
      <c r="S5" s="390"/>
      <c r="T5" s="390"/>
      <c r="U5" s="390"/>
      <c r="V5" s="390"/>
      <c r="W5" s="390"/>
    </row>
    <row r="6" spans="1:23" ht="51.75" customHeight="1" x14ac:dyDescent="0.25">
      <c r="A6" s="390"/>
      <c r="B6" s="390"/>
      <c r="C6" s="390"/>
      <c r="D6" s="390"/>
      <c r="E6" s="390"/>
      <c r="F6" s="390"/>
      <c r="G6" s="390"/>
      <c r="H6" s="404" t="s">
        <v>87</v>
      </c>
      <c r="I6" s="404"/>
      <c r="J6" s="404"/>
      <c r="K6" s="404"/>
      <c r="L6" s="404" t="s">
        <v>88</v>
      </c>
      <c r="M6" s="404"/>
      <c r="N6" s="404"/>
      <c r="O6" s="404"/>
      <c r="P6" s="404" t="s">
        <v>1180</v>
      </c>
      <c r="Q6" s="404"/>
      <c r="R6" s="404"/>
      <c r="S6" s="404"/>
      <c r="T6" s="404" t="s">
        <v>1184</v>
      </c>
      <c r="U6" s="404"/>
      <c r="V6" s="404"/>
      <c r="W6" s="404"/>
    </row>
    <row r="7" spans="1:23" ht="26.25" customHeight="1" x14ac:dyDescent="0.25">
      <c r="A7" s="390"/>
      <c r="B7" s="390" t="s">
        <v>1047</v>
      </c>
      <c r="C7" s="390" t="s">
        <v>653</v>
      </c>
      <c r="D7" s="390"/>
      <c r="E7" s="390"/>
      <c r="F7" s="407" t="s">
        <v>79</v>
      </c>
      <c r="G7" s="390" t="s">
        <v>6</v>
      </c>
      <c r="H7" s="404" t="s">
        <v>1043</v>
      </c>
      <c r="I7" s="404" t="s">
        <v>1044</v>
      </c>
      <c r="J7" s="405" t="s">
        <v>79</v>
      </c>
      <c r="K7" s="404" t="s">
        <v>6</v>
      </c>
      <c r="L7" s="404" t="s">
        <v>1043</v>
      </c>
      <c r="M7" s="404" t="s">
        <v>1044</v>
      </c>
      <c r="N7" s="405" t="s">
        <v>79</v>
      </c>
      <c r="O7" s="404" t="s">
        <v>6</v>
      </c>
      <c r="P7" s="404" t="s">
        <v>1043</v>
      </c>
      <c r="Q7" s="404" t="s">
        <v>1044</v>
      </c>
      <c r="R7" s="405" t="s">
        <v>79</v>
      </c>
      <c r="S7" s="404" t="s">
        <v>6</v>
      </c>
      <c r="T7" s="404" t="s">
        <v>1043</v>
      </c>
      <c r="U7" s="404" t="s">
        <v>1044</v>
      </c>
      <c r="V7" s="405" t="s">
        <v>79</v>
      </c>
      <c r="W7" s="404" t="s">
        <v>6</v>
      </c>
    </row>
    <row r="8" spans="1:23" ht="20.25" customHeight="1" x14ac:dyDescent="0.25">
      <c r="A8" s="390"/>
      <c r="B8" s="390"/>
      <c r="C8" s="390" t="s">
        <v>657</v>
      </c>
      <c r="D8" s="390" t="s">
        <v>733</v>
      </c>
      <c r="E8" s="390"/>
      <c r="F8" s="407"/>
      <c r="G8" s="390"/>
      <c r="H8" s="404"/>
      <c r="I8" s="404"/>
      <c r="J8" s="405"/>
      <c r="K8" s="404"/>
      <c r="L8" s="404"/>
      <c r="M8" s="404"/>
      <c r="N8" s="405"/>
      <c r="O8" s="404"/>
      <c r="P8" s="404"/>
      <c r="Q8" s="404"/>
      <c r="R8" s="405"/>
      <c r="S8" s="404"/>
      <c r="T8" s="404"/>
      <c r="U8" s="404"/>
      <c r="V8" s="405"/>
      <c r="W8" s="404"/>
    </row>
    <row r="9" spans="1:23" ht="66.75" customHeight="1" x14ac:dyDescent="0.25">
      <c r="A9" s="390"/>
      <c r="B9" s="390"/>
      <c r="C9" s="390"/>
      <c r="D9" s="141" t="s">
        <v>1048</v>
      </c>
      <c r="E9" s="141" t="s">
        <v>734</v>
      </c>
      <c r="F9" s="407"/>
      <c r="G9" s="390"/>
      <c r="H9" s="404"/>
      <c r="I9" s="404"/>
      <c r="J9" s="405"/>
      <c r="K9" s="404"/>
      <c r="L9" s="404"/>
      <c r="M9" s="404"/>
      <c r="N9" s="405"/>
      <c r="O9" s="404"/>
      <c r="P9" s="404"/>
      <c r="Q9" s="404"/>
      <c r="R9" s="405"/>
      <c r="S9" s="404"/>
      <c r="T9" s="404"/>
      <c r="U9" s="404"/>
      <c r="V9" s="405"/>
      <c r="W9" s="404"/>
    </row>
    <row r="10" spans="1:23" s="31" customFormat="1" ht="51" customHeight="1" x14ac:dyDescent="0.2">
      <c r="A10" s="62" t="s">
        <v>129</v>
      </c>
      <c r="B10" s="161">
        <f>H10+L10+P10+T10</f>
        <v>4752054.5000000009</v>
      </c>
      <c r="C10" s="161">
        <f>I10+M10+Q10+U10</f>
        <v>5552130.0999999996</v>
      </c>
      <c r="D10" s="161">
        <f>J10+N10+R10+U10</f>
        <v>5552130.0999999996</v>
      </c>
      <c r="E10" s="161"/>
      <c r="F10" s="161">
        <f>J10+N10+R10+V10</f>
        <v>5552130.0999999996</v>
      </c>
      <c r="G10" s="161">
        <f t="shared" ref="G10:G26" si="0">F10/C10*100</f>
        <v>100</v>
      </c>
      <c r="H10" s="161"/>
      <c r="I10" s="178"/>
      <c r="J10" s="161"/>
      <c r="K10" s="178"/>
      <c r="L10" s="161">
        <f t="shared" ref="L10" si="1">L13+L16+L18+L21+L23+L25+L28+L30+L32+L34+L36+L38+L40+L42+L44+L46+L48+L50+L52+L54+L56+L58+L60+L62+L64+L67+L69+L71+L73+L75+L77+L80+L82+L84+L86+L88+L90</f>
        <v>4332463.5000000009</v>
      </c>
      <c r="M10" s="161">
        <f>M13+M16+M18+M21+M23+M25+M28+M30+M32+M34+M36+M38+M40+M42+M44+M46+M48+M50+M52+M54+M56+M58+M60+M62+M64+M67+M69+M71+M73+M75+M77+M80+M82+M84+M86+M88+M90</f>
        <v>4329469.7</v>
      </c>
      <c r="N10" s="161">
        <f>N13+N16+N18+N21+N23+N25+N28+N30+N32+N34+N36+N38+N40+N42+N44+N46+N48+N50+N52+N54+N56+N58+N60+N62+N64+N67+N69+N71+N73+N75+N77+N80+N82+N84+N86+N88+N90</f>
        <v>4329469.7</v>
      </c>
      <c r="O10" s="161">
        <f>N10/M10*100</f>
        <v>100</v>
      </c>
      <c r="P10" s="161">
        <f t="shared" ref="P10" si="2">P13+P16+P18+P21+P23+P25+P28+P30+P32+P34+P36+P38+P40+P42+P44+P46+P48+P50+P52+P54+P56+P58+P60+P62+P64+P67+P69+P71+P73+P75+P77+P80+P82+P84+P86+P88+P90</f>
        <v>419591.00000000006</v>
      </c>
      <c r="Q10" s="161">
        <f>Q13+Q16+Q18+Q21+Q23+Q25+Q28+Q30+Q32+Q34+Q36+Q38+Q40+Q42+Q44+Q46+Q48+Q50+Q52+Q54+Q56+Q58+Q60+Q62+Q64+Q67+Q69+Q71+Q73+Q75+Q77+Q80+Q82+Q84+Q86+Q88+Q90</f>
        <v>1207660.3999999997</v>
      </c>
      <c r="R10" s="161">
        <f>R13+R16+R18+R21+R23+R25+R28+R30+R32+R34+R36+R38+R40+R42+R44+R46+R48+R50+R52+R54+R56+R58+R60+R62+R64+R67+R69+R71+R73+R75+R77+R80+R82+R84+R86+R88+R90</f>
        <v>1207660.3999999997</v>
      </c>
      <c r="S10" s="161">
        <f>R10/Q10*100</f>
        <v>100</v>
      </c>
      <c r="T10" s="161">
        <f t="shared" ref="T10:V11" si="3">T13+T16+T18+T21+T23+T25+T28+T30+T32+T34+T36+T38+T40+T42+T44+T46+T48+T50+T52+T54+T56+T58+T60+T62+T64+T67+T69+T71+T73+T75+T77+T80+T82+T84+T86+T88+T90</f>
        <v>0</v>
      </c>
      <c r="U10" s="161">
        <f t="shared" si="3"/>
        <v>15000</v>
      </c>
      <c r="V10" s="161">
        <f t="shared" si="3"/>
        <v>15000</v>
      </c>
      <c r="W10" s="161">
        <f>V10/U10*100</f>
        <v>100</v>
      </c>
    </row>
    <row r="11" spans="1:23" s="31" customFormat="1" ht="49.5" customHeight="1" x14ac:dyDescent="0.2">
      <c r="A11" s="62" t="s">
        <v>128</v>
      </c>
      <c r="B11" s="161">
        <f t="shared" ref="B11:B12" si="4">H11+L11+P11+T11</f>
        <v>4752054.5000000009</v>
      </c>
      <c r="C11" s="161">
        <f t="shared" ref="C11:C12" si="5">I11+M11+Q11+U11</f>
        <v>5537130.0999999996</v>
      </c>
      <c r="D11" s="161">
        <f t="shared" ref="D11:D12" si="6">J11+N11+R11+U11</f>
        <v>5537130.0999999996</v>
      </c>
      <c r="E11" s="161"/>
      <c r="F11" s="161">
        <f t="shared" ref="F11:F13" si="7">J11+N11+R11+V11</f>
        <v>5537130.0999999996</v>
      </c>
      <c r="G11" s="161">
        <f t="shared" si="0"/>
        <v>100</v>
      </c>
      <c r="H11" s="161"/>
      <c r="I11" s="178"/>
      <c r="J11" s="161"/>
      <c r="K11" s="178"/>
      <c r="L11" s="161">
        <f t="shared" ref="L11" si="8">L14+L17+L19+L22+L24+L26+L29+L31+L33+L35+L37+L39+L41+L43+L45+L47+L49+L51+L53+L55+L57+L59+L61+L63+L65+L68+L70+L72+L74+L76+L78+L81+L83+L85+L87+L89+L91</f>
        <v>4332463.5000000009</v>
      </c>
      <c r="M11" s="161">
        <f>M14+M17+M19+M22+M24+M26+M29+M31+M33+M35+M37+M39+M41+M43+M45+M47+M49+M51+M53+M55+M57+M59+M61+M63+M65+M68+M70+M72+M74+M76+M78+M81+M83+M85+M87+M89+M91</f>
        <v>4329469.7</v>
      </c>
      <c r="N11" s="161">
        <f>N14+N17+N19+N22+N24+N26+N29+N31+N33+N35+N37+N39+N41+N43+N45+N47+N49+N51+N53+N55+N57+N59+N61+N63+N65+N68+N70+N72+N74+N76+N78+N81+N83+N85+N87+N89+N91</f>
        <v>4329469.7</v>
      </c>
      <c r="O11" s="161">
        <f>N11/M11*100</f>
        <v>100</v>
      </c>
      <c r="P11" s="161">
        <f t="shared" ref="P11" si="9">P14+P17+P19+P22+P24+P26+P29+P31+P33+P35+P37+P39+P41+P43+P45+P47+P49+P51+P53+P55+P57+P59+P61+P63+P65+P68+P70+P72+P74+P76+P78+P81+P83+P85+P87+P89+P91</f>
        <v>419591.00000000006</v>
      </c>
      <c r="Q11" s="161">
        <f>Q14+Q17+Q19+Q22+Q24+Q26+Q29+Q31+Q33+Q35+Q37+Q39+Q41+Q43+Q45+Q47+Q49+Q51+Q53+Q55+Q57+Q59+Q61+Q63+Q65+Q68+Q70+Q72+Q74+Q76+Q78+Q81+Q83+Q85+Q87+Q89+Q91</f>
        <v>1207660.3999999997</v>
      </c>
      <c r="R11" s="161">
        <f>R14+R17+R19+R22+R24+R26+R29+R31+R33+R35+R37+R39+R41+R43+R45+R47+R49+R51+R53+R55+R57+R59+R61+R63+R65+R68+R70+R72+R74+R76+R78+R81+R83+R85+R87+R89+R91</f>
        <v>1207660.3999999997</v>
      </c>
      <c r="S11" s="161">
        <f>R11/Q11*100</f>
        <v>100</v>
      </c>
      <c r="T11" s="161">
        <f t="shared" si="3"/>
        <v>0</v>
      </c>
      <c r="U11" s="161">
        <f t="shared" si="3"/>
        <v>0</v>
      </c>
      <c r="V11" s="161">
        <f t="shared" si="3"/>
        <v>0</v>
      </c>
      <c r="W11" s="161"/>
    </row>
    <row r="12" spans="1:23" s="31" customFormat="1" ht="26.25" customHeight="1" x14ac:dyDescent="0.2">
      <c r="A12" s="62" t="s">
        <v>84</v>
      </c>
      <c r="B12" s="161">
        <f t="shared" si="4"/>
        <v>0</v>
      </c>
      <c r="C12" s="161">
        <f t="shared" si="5"/>
        <v>15000</v>
      </c>
      <c r="D12" s="161">
        <f t="shared" si="6"/>
        <v>15000</v>
      </c>
      <c r="E12" s="161"/>
      <c r="F12" s="161">
        <f t="shared" si="7"/>
        <v>15000</v>
      </c>
      <c r="G12" s="161">
        <f t="shared" si="0"/>
        <v>100</v>
      </c>
      <c r="H12" s="161"/>
      <c r="I12" s="178"/>
      <c r="J12" s="161"/>
      <c r="K12" s="178"/>
      <c r="L12" s="161">
        <f>L27+L92</f>
        <v>0</v>
      </c>
      <c r="M12" s="161">
        <f>M27+M92</f>
        <v>0</v>
      </c>
      <c r="N12" s="161">
        <f>N27+N92</f>
        <v>0</v>
      </c>
      <c r="O12" s="161"/>
      <c r="P12" s="161">
        <f>P27+P92</f>
        <v>0</v>
      </c>
      <c r="Q12" s="161">
        <f>Q27+Q92</f>
        <v>0</v>
      </c>
      <c r="R12" s="161">
        <f>R27+R92</f>
        <v>0</v>
      </c>
      <c r="S12" s="161"/>
      <c r="T12" s="161">
        <f>T27+T92</f>
        <v>0</v>
      </c>
      <c r="U12" s="161">
        <f>U15+U27</f>
        <v>15000</v>
      </c>
      <c r="V12" s="161">
        <f>V15+V27</f>
        <v>15000</v>
      </c>
      <c r="W12" s="161">
        <f>V12/U12*100</f>
        <v>100</v>
      </c>
    </row>
    <row r="13" spans="1:23" s="70" customFormat="1" ht="42.75" customHeight="1" x14ac:dyDescent="0.2">
      <c r="A13" s="14" t="s">
        <v>558</v>
      </c>
      <c r="B13" s="164">
        <f t="shared" ref="B13" si="10">H13+L13+P13+T13</f>
        <v>133188.79999999999</v>
      </c>
      <c r="C13" s="164">
        <f t="shared" ref="C13" si="11">I13+M13+Q13+U13</f>
        <v>168788.8</v>
      </c>
      <c r="D13" s="164">
        <f t="shared" ref="D13" si="12">J13+N13+R13+U13</f>
        <v>168788.8</v>
      </c>
      <c r="E13" s="180"/>
      <c r="F13" s="164">
        <f t="shared" si="7"/>
        <v>168788.8</v>
      </c>
      <c r="G13" s="162">
        <f t="shared" si="0"/>
        <v>100</v>
      </c>
      <c r="H13" s="162"/>
      <c r="I13" s="162"/>
      <c r="J13" s="179"/>
      <c r="K13" s="162"/>
      <c r="L13" s="162">
        <f>L14</f>
        <v>90890.9</v>
      </c>
      <c r="M13" s="162">
        <f>M14</f>
        <v>90890.9</v>
      </c>
      <c r="N13" s="162">
        <f>N14</f>
        <v>90890.9</v>
      </c>
      <c r="O13" s="162">
        <f t="shared" ref="O13:O22" si="13">N13/M13*100</f>
        <v>100</v>
      </c>
      <c r="P13" s="162">
        <f>P14</f>
        <v>42297.9</v>
      </c>
      <c r="Q13" s="162">
        <f>Q14</f>
        <v>72897.899999999994</v>
      </c>
      <c r="R13" s="162">
        <f>R14</f>
        <v>72897.899999999994</v>
      </c>
      <c r="S13" s="162">
        <f>R13/Q13*100</f>
        <v>100</v>
      </c>
      <c r="T13" s="162">
        <f>T14</f>
        <v>0</v>
      </c>
      <c r="U13" s="162">
        <f>U14+U15</f>
        <v>5000</v>
      </c>
      <c r="V13" s="162">
        <f>V14+V15</f>
        <v>5000</v>
      </c>
      <c r="W13" s="162">
        <f>V13/U13*100</f>
        <v>100</v>
      </c>
    </row>
    <row r="14" spans="1:23" ht="42.75" customHeight="1" x14ac:dyDescent="0.25">
      <c r="A14" s="16" t="s">
        <v>559</v>
      </c>
      <c r="B14" s="164">
        <f t="shared" ref="B14:B15" si="14">H14+L14+P14+T14</f>
        <v>133188.79999999999</v>
      </c>
      <c r="C14" s="164">
        <f t="shared" ref="C14:C15" si="15">I14+M14+Q14+U14</f>
        <v>163788.79999999999</v>
      </c>
      <c r="D14" s="164">
        <f t="shared" ref="D14:D15" si="16">J14+N14+R14+U14</f>
        <v>163788.79999999999</v>
      </c>
      <c r="E14" s="180"/>
      <c r="F14" s="164">
        <f t="shared" ref="F14:F15" si="17">J14+N14+R14+V14</f>
        <v>163788.79999999999</v>
      </c>
      <c r="G14" s="163">
        <f t="shared" si="0"/>
        <v>100</v>
      </c>
      <c r="H14" s="163"/>
      <c r="I14" s="163"/>
      <c r="J14" s="167"/>
      <c r="K14" s="163"/>
      <c r="L14" s="163">
        <v>90890.9</v>
      </c>
      <c r="M14" s="163">
        <v>90890.9</v>
      </c>
      <c r="N14" s="163">
        <v>90890.9</v>
      </c>
      <c r="O14" s="163">
        <f t="shared" si="13"/>
        <v>100</v>
      </c>
      <c r="P14" s="163">
        <v>42297.9</v>
      </c>
      <c r="Q14" s="163">
        <v>72897.899999999994</v>
      </c>
      <c r="R14" s="163">
        <v>72897.899999999994</v>
      </c>
      <c r="S14" s="163">
        <f>R14/Q14*100</f>
        <v>100</v>
      </c>
      <c r="T14" s="163"/>
      <c r="U14" s="163"/>
      <c r="V14" s="163"/>
      <c r="W14" s="163"/>
    </row>
    <row r="15" spans="1:23" ht="42.75" customHeight="1" x14ac:dyDescent="0.25">
      <c r="A15" s="16" t="s">
        <v>119</v>
      </c>
      <c r="B15" s="164">
        <f t="shared" si="14"/>
        <v>0</v>
      </c>
      <c r="C15" s="164">
        <f t="shared" si="15"/>
        <v>5000</v>
      </c>
      <c r="D15" s="164">
        <f t="shared" si="16"/>
        <v>5000</v>
      </c>
      <c r="E15" s="180"/>
      <c r="F15" s="164">
        <f t="shared" si="17"/>
        <v>5000</v>
      </c>
      <c r="G15" s="163">
        <f t="shared" si="0"/>
        <v>100</v>
      </c>
      <c r="H15" s="163"/>
      <c r="I15" s="163"/>
      <c r="J15" s="167"/>
      <c r="K15" s="163"/>
      <c r="L15" s="163"/>
      <c r="M15" s="163"/>
      <c r="N15" s="163"/>
      <c r="O15" s="163"/>
      <c r="P15" s="163"/>
      <c r="Q15" s="163"/>
      <c r="R15" s="163"/>
      <c r="S15" s="162"/>
      <c r="T15" s="163"/>
      <c r="U15" s="163">
        <v>5000</v>
      </c>
      <c r="V15" s="163">
        <v>5000</v>
      </c>
      <c r="W15" s="163">
        <f>V15/U15*100</f>
        <v>100</v>
      </c>
    </row>
    <row r="16" spans="1:23" s="70" customFormat="1" ht="31.5" x14ac:dyDescent="0.2">
      <c r="A16" s="14" t="s">
        <v>560</v>
      </c>
      <c r="B16" s="164">
        <f t="shared" ref="B16:B79" si="18">H16+L16+P16+T16</f>
        <v>72998.899999999994</v>
      </c>
      <c r="C16" s="164">
        <f t="shared" ref="C16:C79" si="19">I16+M16+Q16+U16</f>
        <v>87686.6</v>
      </c>
      <c r="D16" s="164">
        <f t="shared" ref="D16:D79" si="20">J16+N16+R16+U16</f>
        <v>87686.6</v>
      </c>
      <c r="E16" s="180"/>
      <c r="F16" s="164">
        <f t="shared" ref="F16:F79" si="21">J16+N16+R16+V16</f>
        <v>87686.6</v>
      </c>
      <c r="G16" s="162">
        <f t="shared" si="0"/>
        <v>100</v>
      </c>
      <c r="H16" s="162"/>
      <c r="I16" s="162"/>
      <c r="J16" s="179"/>
      <c r="K16" s="162"/>
      <c r="L16" s="162">
        <f>L17</f>
        <v>65176.6</v>
      </c>
      <c r="M16" s="162">
        <f>M17</f>
        <v>65176.6</v>
      </c>
      <c r="N16" s="162">
        <f>N17</f>
        <v>65176.6</v>
      </c>
      <c r="O16" s="162">
        <f t="shared" si="13"/>
        <v>100</v>
      </c>
      <c r="P16" s="162">
        <f>P17</f>
        <v>7822.3</v>
      </c>
      <c r="Q16" s="162">
        <f>Q17</f>
        <v>22510</v>
      </c>
      <c r="R16" s="162">
        <f>R17</f>
        <v>22510</v>
      </c>
      <c r="S16" s="162">
        <f>R16/Q16*100</f>
        <v>100</v>
      </c>
      <c r="T16" s="162"/>
      <c r="U16" s="162"/>
      <c r="V16" s="162"/>
      <c r="W16" s="162"/>
    </row>
    <row r="17" spans="1:23" ht="31.5" x14ac:dyDescent="0.25">
      <c r="A17" s="16" t="s">
        <v>561</v>
      </c>
      <c r="B17" s="164">
        <f t="shared" si="18"/>
        <v>72998.899999999994</v>
      </c>
      <c r="C17" s="164">
        <f t="shared" si="19"/>
        <v>87686.6</v>
      </c>
      <c r="D17" s="164">
        <f t="shared" si="20"/>
        <v>87686.6</v>
      </c>
      <c r="E17" s="180"/>
      <c r="F17" s="164">
        <f t="shared" si="21"/>
        <v>87686.6</v>
      </c>
      <c r="G17" s="163">
        <f t="shared" si="0"/>
        <v>100</v>
      </c>
      <c r="H17" s="163"/>
      <c r="I17" s="163"/>
      <c r="J17" s="167"/>
      <c r="K17" s="163"/>
      <c r="L17" s="163">
        <v>65176.6</v>
      </c>
      <c r="M17" s="163">
        <v>65176.6</v>
      </c>
      <c r="N17" s="163">
        <v>65176.6</v>
      </c>
      <c r="O17" s="163">
        <f t="shared" si="13"/>
        <v>100</v>
      </c>
      <c r="P17" s="163">
        <v>7822.3</v>
      </c>
      <c r="Q17" s="163">
        <v>22510</v>
      </c>
      <c r="R17" s="163">
        <v>22510</v>
      </c>
      <c r="S17" s="163">
        <f>R17/Q17*100</f>
        <v>100</v>
      </c>
      <c r="T17" s="163"/>
      <c r="U17" s="163"/>
      <c r="V17" s="163"/>
      <c r="W17" s="163"/>
    </row>
    <row r="18" spans="1:23" s="70" customFormat="1" ht="31.5" x14ac:dyDescent="0.2">
      <c r="A18" s="14" t="s">
        <v>124</v>
      </c>
      <c r="B18" s="164">
        <f t="shared" si="18"/>
        <v>158326.9</v>
      </c>
      <c r="C18" s="164">
        <f t="shared" si="19"/>
        <v>158326.9</v>
      </c>
      <c r="D18" s="164">
        <f t="shared" si="20"/>
        <v>158326.9</v>
      </c>
      <c r="E18" s="180"/>
      <c r="F18" s="164">
        <f t="shared" si="21"/>
        <v>158326.9</v>
      </c>
      <c r="G18" s="162">
        <f t="shared" si="0"/>
        <v>100</v>
      </c>
      <c r="H18" s="162"/>
      <c r="I18" s="162"/>
      <c r="J18" s="179"/>
      <c r="K18" s="162"/>
      <c r="L18" s="162">
        <f>L19</f>
        <v>148370.5</v>
      </c>
      <c r="M18" s="162">
        <f>M19</f>
        <v>148370.5</v>
      </c>
      <c r="N18" s="162">
        <f>N19</f>
        <v>148370.5</v>
      </c>
      <c r="O18" s="162">
        <f t="shared" si="13"/>
        <v>100</v>
      </c>
      <c r="P18" s="162">
        <f>P19</f>
        <v>9956.4</v>
      </c>
      <c r="Q18" s="162">
        <f>Q19</f>
        <v>9956.4</v>
      </c>
      <c r="R18" s="162">
        <f>R19</f>
        <v>9956.4</v>
      </c>
      <c r="S18" s="162">
        <f t="shared" ref="S18:S19" si="22">R18/Q18*100</f>
        <v>100</v>
      </c>
      <c r="T18" s="162"/>
      <c r="U18" s="162"/>
      <c r="V18" s="162"/>
      <c r="W18" s="162"/>
    </row>
    <row r="19" spans="1:23" ht="31.5" x14ac:dyDescent="0.25">
      <c r="A19" s="16" t="s">
        <v>123</v>
      </c>
      <c r="B19" s="164">
        <f t="shared" si="18"/>
        <v>158326.9</v>
      </c>
      <c r="C19" s="164">
        <f t="shared" si="19"/>
        <v>158326.9</v>
      </c>
      <c r="D19" s="164">
        <f t="shared" si="20"/>
        <v>158326.9</v>
      </c>
      <c r="E19" s="180"/>
      <c r="F19" s="164">
        <f t="shared" si="21"/>
        <v>158326.9</v>
      </c>
      <c r="G19" s="163">
        <f t="shared" si="0"/>
        <v>100</v>
      </c>
      <c r="H19" s="163"/>
      <c r="I19" s="163"/>
      <c r="J19" s="167"/>
      <c r="K19" s="163"/>
      <c r="L19" s="163">
        <v>148370.5</v>
      </c>
      <c r="M19" s="163">
        <v>148370.5</v>
      </c>
      <c r="N19" s="163">
        <v>148370.5</v>
      </c>
      <c r="O19" s="163">
        <f t="shared" si="13"/>
        <v>100</v>
      </c>
      <c r="P19" s="163">
        <v>9956.4</v>
      </c>
      <c r="Q19" s="163">
        <v>9956.4</v>
      </c>
      <c r="R19" s="163">
        <v>9956.4</v>
      </c>
      <c r="S19" s="163">
        <f t="shared" si="22"/>
        <v>100</v>
      </c>
      <c r="T19" s="163"/>
      <c r="U19" s="163"/>
      <c r="V19" s="163"/>
      <c r="W19" s="163"/>
    </row>
    <row r="20" spans="1:23" ht="15.75" x14ac:dyDescent="0.25">
      <c r="A20" s="15" t="s">
        <v>125</v>
      </c>
      <c r="B20" s="164">
        <f t="shared" si="18"/>
        <v>0</v>
      </c>
      <c r="C20" s="164">
        <f t="shared" si="19"/>
        <v>0</v>
      </c>
      <c r="D20" s="164">
        <f t="shared" si="20"/>
        <v>0</v>
      </c>
      <c r="E20" s="180"/>
      <c r="F20" s="164">
        <f t="shared" si="21"/>
        <v>0</v>
      </c>
      <c r="G20" s="163"/>
      <c r="H20" s="163"/>
      <c r="I20" s="163"/>
      <c r="J20" s="167"/>
      <c r="K20" s="163"/>
      <c r="L20" s="163"/>
      <c r="M20" s="163"/>
      <c r="N20" s="163"/>
      <c r="O20" s="163"/>
      <c r="P20" s="163"/>
      <c r="Q20" s="163"/>
      <c r="R20" s="163"/>
      <c r="S20" s="163"/>
      <c r="T20" s="163"/>
      <c r="U20" s="163"/>
      <c r="V20" s="163"/>
      <c r="W20" s="163"/>
    </row>
    <row r="21" spans="1:23" s="70" customFormat="1" ht="33" customHeight="1" x14ac:dyDescent="0.2">
      <c r="A21" s="14" t="s">
        <v>562</v>
      </c>
      <c r="B21" s="164">
        <f t="shared" si="18"/>
        <v>144799.70000000001</v>
      </c>
      <c r="C21" s="164">
        <f t="shared" si="19"/>
        <v>165047.30000000002</v>
      </c>
      <c r="D21" s="164">
        <f t="shared" si="20"/>
        <v>165047.30000000002</v>
      </c>
      <c r="E21" s="180"/>
      <c r="F21" s="164">
        <f t="shared" si="21"/>
        <v>165047.30000000002</v>
      </c>
      <c r="G21" s="162">
        <f t="shared" si="0"/>
        <v>100</v>
      </c>
      <c r="H21" s="162"/>
      <c r="I21" s="162"/>
      <c r="J21" s="179"/>
      <c r="K21" s="162"/>
      <c r="L21" s="162">
        <f>L22</f>
        <v>144799.70000000001</v>
      </c>
      <c r="M21" s="162">
        <f>M22</f>
        <v>144799.70000000001</v>
      </c>
      <c r="N21" s="162">
        <f>N22</f>
        <v>144799.70000000001</v>
      </c>
      <c r="O21" s="162">
        <f t="shared" si="13"/>
        <v>100</v>
      </c>
      <c r="P21" s="162">
        <f>P22</f>
        <v>0</v>
      </c>
      <c r="Q21" s="162">
        <f>Q22</f>
        <v>20247.599999999999</v>
      </c>
      <c r="R21" s="162">
        <f>R22</f>
        <v>20247.599999999999</v>
      </c>
      <c r="S21" s="162">
        <f t="shared" ref="S21:S28" si="23">R21/Q21*100</f>
        <v>100</v>
      </c>
      <c r="T21" s="162"/>
      <c r="U21" s="162"/>
      <c r="V21" s="162"/>
      <c r="W21" s="162"/>
    </row>
    <row r="22" spans="1:23" ht="38.25" customHeight="1" x14ac:dyDescent="0.25">
      <c r="A22" s="16" t="s">
        <v>563</v>
      </c>
      <c r="B22" s="164">
        <f t="shared" si="18"/>
        <v>144799.70000000001</v>
      </c>
      <c r="C22" s="164">
        <f t="shared" si="19"/>
        <v>165047.30000000002</v>
      </c>
      <c r="D22" s="164">
        <f t="shared" si="20"/>
        <v>165047.30000000002</v>
      </c>
      <c r="E22" s="180"/>
      <c r="F22" s="164">
        <f t="shared" si="21"/>
        <v>165047.30000000002</v>
      </c>
      <c r="G22" s="163">
        <f t="shared" si="0"/>
        <v>100</v>
      </c>
      <c r="H22" s="163"/>
      <c r="I22" s="163"/>
      <c r="J22" s="167"/>
      <c r="K22" s="163"/>
      <c r="L22" s="163">
        <v>144799.70000000001</v>
      </c>
      <c r="M22" s="163">
        <v>144799.70000000001</v>
      </c>
      <c r="N22" s="163">
        <v>144799.70000000001</v>
      </c>
      <c r="O22" s="163">
        <f t="shared" si="13"/>
        <v>100</v>
      </c>
      <c r="P22" s="163"/>
      <c r="Q22" s="163">
        <v>20247.599999999999</v>
      </c>
      <c r="R22" s="163">
        <v>20247.599999999999</v>
      </c>
      <c r="S22" s="163">
        <f t="shared" si="23"/>
        <v>100</v>
      </c>
      <c r="T22" s="163"/>
      <c r="U22" s="163"/>
      <c r="V22" s="163"/>
      <c r="W22" s="163"/>
    </row>
    <row r="23" spans="1:23" s="70" customFormat="1" ht="31.5" x14ac:dyDescent="0.2">
      <c r="A23" s="14" t="s">
        <v>564</v>
      </c>
      <c r="B23" s="164">
        <f t="shared" si="18"/>
        <v>0</v>
      </c>
      <c r="C23" s="164">
        <f t="shared" si="19"/>
        <v>0</v>
      </c>
      <c r="D23" s="164">
        <f t="shared" si="20"/>
        <v>0</v>
      </c>
      <c r="E23" s="180"/>
      <c r="F23" s="164">
        <f t="shared" si="21"/>
        <v>0</v>
      </c>
      <c r="G23" s="162"/>
      <c r="H23" s="162"/>
      <c r="I23" s="162"/>
      <c r="J23" s="179"/>
      <c r="K23" s="162"/>
      <c r="L23" s="162">
        <f>L24</f>
        <v>0</v>
      </c>
      <c r="M23" s="162">
        <f>M24</f>
        <v>0</v>
      </c>
      <c r="N23" s="162">
        <f>N24</f>
        <v>0</v>
      </c>
      <c r="O23" s="162"/>
      <c r="P23" s="162">
        <f>P24</f>
        <v>0</v>
      </c>
      <c r="Q23" s="162">
        <f>Q24</f>
        <v>0</v>
      </c>
      <c r="R23" s="162">
        <f>R24</f>
        <v>0</v>
      </c>
      <c r="S23" s="163"/>
      <c r="T23" s="162">
        <f>T24</f>
        <v>0</v>
      </c>
      <c r="U23" s="162">
        <f>U24</f>
        <v>0</v>
      </c>
      <c r="V23" s="162">
        <f>V24</f>
        <v>0</v>
      </c>
      <c r="W23" s="163"/>
    </row>
    <row r="24" spans="1:23" ht="31.5" x14ac:dyDescent="0.25">
      <c r="A24" s="16" t="s">
        <v>565</v>
      </c>
      <c r="B24" s="164">
        <f t="shared" si="18"/>
        <v>0</v>
      </c>
      <c r="C24" s="164">
        <f t="shared" si="19"/>
        <v>0</v>
      </c>
      <c r="D24" s="164">
        <f t="shared" si="20"/>
        <v>0</v>
      </c>
      <c r="E24" s="180"/>
      <c r="F24" s="164">
        <f t="shared" si="21"/>
        <v>0</v>
      </c>
      <c r="G24" s="163"/>
      <c r="H24" s="163"/>
      <c r="I24" s="163"/>
      <c r="J24" s="167"/>
      <c r="K24" s="163"/>
      <c r="L24" s="163"/>
      <c r="M24" s="163"/>
      <c r="N24" s="163"/>
      <c r="O24" s="163"/>
      <c r="P24" s="163"/>
      <c r="Q24" s="163"/>
      <c r="R24" s="163"/>
      <c r="S24" s="163"/>
      <c r="T24" s="163"/>
      <c r="U24" s="163"/>
      <c r="V24" s="163"/>
      <c r="W24" s="163"/>
    </row>
    <row r="25" spans="1:23" s="70" customFormat="1" ht="31.5" x14ac:dyDescent="0.2">
      <c r="A25" s="14" t="s">
        <v>566</v>
      </c>
      <c r="B25" s="164">
        <f t="shared" si="18"/>
        <v>316482.90000000002</v>
      </c>
      <c r="C25" s="164">
        <f t="shared" si="19"/>
        <v>326482.90000000002</v>
      </c>
      <c r="D25" s="164">
        <f t="shared" si="20"/>
        <v>326482.90000000002</v>
      </c>
      <c r="E25" s="180"/>
      <c r="F25" s="164">
        <f t="shared" si="21"/>
        <v>326482.90000000002</v>
      </c>
      <c r="G25" s="162">
        <f t="shared" si="0"/>
        <v>100</v>
      </c>
      <c r="H25" s="162"/>
      <c r="I25" s="162"/>
      <c r="J25" s="179"/>
      <c r="K25" s="162"/>
      <c r="L25" s="162">
        <f>L26+L27</f>
        <v>316482.90000000002</v>
      </c>
      <c r="M25" s="162">
        <f>M26+M27</f>
        <v>316482.90000000002</v>
      </c>
      <c r="N25" s="162">
        <f>N26+N27</f>
        <v>316482.90000000002</v>
      </c>
      <c r="O25" s="162">
        <f>N25/M25*100</f>
        <v>100</v>
      </c>
      <c r="P25" s="162"/>
      <c r="Q25" s="162"/>
      <c r="R25" s="162"/>
      <c r="S25" s="163"/>
      <c r="T25" s="162"/>
      <c r="U25" s="162">
        <f>U26+U27</f>
        <v>10000</v>
      </c>
      <c r="V25" s="162">
        <f>V26+V27</f>
        <v>10000</v>
      </c>
      <c r="W25" s="162">
        <f t="shared" ref="W25:W27" si="24">V25/U25*100</f>
        <v>100</v>
      </c>
    </row>
    <row r="26" spans="1:23" ht="31.5" x14ac:dyDescent="0.25">
      <c r="A26" s="16" t="s">
        <v>567</v>
      </c>
      <c r="B26" s="164">
        <f t="shared" si="18"/>
        <v>316482.90000000002</v>
      </c>
      <c r="C26" s="164">
        <f t="shared" si="19"/>
        <v>316482.90000000002</v>
      </c>
      <c r="D26" s="164">
        <f t="shared" si="20"/>
        <v>316482.90000000002</v>
      </c>
      <c r="E26" s="180"/>
      <c r="F26" s="164">
        <f t="shared" si="21"/>
        <v>316482.90000000002</v>
      </c>
      <c r="G26" s="163">
        <f t="shared" si="0"/>
        <v>100</v>
      </c>
      <c r="H26" s="163"/>
      <c r="I26" s="163"/>
      <c r="J26" s="167"/>
      <c r="K26" s="163"/>
      <c r="L26" s="163">
        <v>316482.90000000002</v>
      </c>
      <c r="M26" s="163">
        <v>316482.90000000002</v>
      </c>
      <c r="N26" s="163">
        <v>316482.90000000002</v>
      </c>
      <c r="O26" s="163">
        <f>N26/M26*100</f>
        <v>100</v>
      </c>
      <c r="P26" s="163"/>
      <c r="Q26" s="163"/>
      <c r="R26" s="163"/>
      <c r="S26" s="163"/>
      <c r="T26" s="163"/>
      <c r="U26" s="163"/>
      <c r="V26" s="163"/>
      <c r="W26" s="163"/>
    </row>
    <row r="27" spans="1:23" ht="15.75" x14ac:dyDescent="0.25">
      <c r="A27" s="63" t="s">
        <v>312</v>
      </c>
      <c r="B27" s="164">
        <f t="shared" si="18"/>
        <v>0</v>
      </c>
      <c r="C27" s="164">
        <f t="shared" si="19"/>
        <v>10000</v>
      </c>
      <c r="D27" s="164">
        <f t="shared" si="20"/>
        <v>10000</v>
      </c>
      <c r="E27" s="180"/>
      <c r="F27" s="164">
        <f t="shared" si="21"/>
        <v>10000</v>
      </c>
      <c r="G27" s="163"/>
      <c r="H27" s="163"/>
      <c r="I27" s="163"/>
      <c r="J27" s="167"/>
      <c r="K27" s="163"/>
      <c r="L27" s="163"/>
      <c r="M27" s="163"/>
      <c r="N27" s="163"/>
      <c r="O27" s="163"/>
      <c r="P27" s="163"/>
      <c r="Q27" s="163"/>
      <c r="R27" s="163"/>
      <c r="S27" s="163"/>
      <c r="T27" s="163"/>
      <c r="U27" s="163">
        <v>10000</v>
      </c>
      <c r="V27" s="163">
        <v>10000</v>
      </c>
      <c r="W27" s="163">
        <f t="shared" si="24"/>
        <v>100</v>
      </c>
    </row>
    <row r="28" spans="1:23" s="70" customFormat="1" ht="31.5" x14ac:dyDescent="0.2">
      <c r="A28" s="14" t="s">
        <v>568</v>
      </c>
      <c r="B28" s="164">
        <f t="shared" si="18"/>
        <v>80811.400000000009</v>
      </c>
      <c r="C28" s="164">
        <f t="shared" si="19"/>
        <v>96442.5</v>
      </c>
      <c r="D28" s="164">
        <f t="shared" si="20"/>
        <v>96442.5</v>
      </c>
      <c r="E28" s="180"/>
      <c r="F28" s="164">
        <f t="shared" si="21"/>
        <v>96442.5</v>
      </c>
      <c r="G28" s="162">
        <f t="shared" ref="G28:G59" si="25">F28/C28*100</f>
        <v>100</v>
      </c>
      <c r="H28" s="162"/>
      <c r="I28" s="162"/>
      <c r="J28" s="179"/>
      <c r="K28" s="162"/>
      <c r="L28" s="162">
        <f>L29</f>
        <v>67235.100000000006</v>
      </c>
      <c r="M28" s="162">
        <f>M29</f>
        <v>67235.100000000006</v>
      </c>
      <c r="N28" s="162">
        <f>N29</f>
        <v>67235.100000000006</v>
      </c>
      <c r="O28" s="162">
        <f t="shared" ref="O28:O65" si="26">N28/M28*100</f>
        <v>100</v>
      </c>
      <c r="P28" s="162">
        <f>P29</f>
        <v>13576.3</v>
      </c>
      <c r="Q28" s="162">
        <f>Q29</f>
        <v>29207.4</v>
      </c>
      <c r="R28" s="162">
        <f>R29</f>
        <v>29207.4</v>
      </c>
      <c r="S28" s="162">
        <f t="shared" si="23"/>
        <v>100</v>
      </c>
      <c r="T28" s="162"/>
      <c r="U28" s="162"/>
      <c r="V28" s="162"/>
      <c r="W28" s="162"/>
    </row>
    <row r="29" spans="1:23" ht="31.5" x14ac:dyDescent="0.25">
      <c r="A29" s="16" t="s">
        <v>569</v>
      </c>
      <c r="B29" s="164">
        <f t="shared" si="18"/>
        <v>80811.400000000009</v>
      </c>
      <c r="C29" s="164">
        <f t="shared" si="19"/>
        <v>96442.5</v>
      </c>
      <c r="D29" s="164">
        <f t="shared" si="20"/>
        <v>96442.5</v>
      </c>
      <c r="E29" s="180"/>
      <c r="F29" s="164">
        <f t="shared" si="21"/>
        <v>96442.5</v>
      </c>
      <c r="G29" s="163">
        <f t="shared" si="25"/>
        <v>100</v>
      </c>
      <c r="H29" s="163"/>
      <c r="I29" s="163"/>
      <c r="J29" s="167"/>
      <c r="K29" s="163"/>
      <c r="L29" s="163">
        <v>67235.100000000006</v>
      </c>
      <c r="M29" s="163">
        <v>67235.100000000006</v>
      </c>
      <c r="N29" s="163">
        <v>67235.100000000006</v>
      </c>
      <c r="O29" s="163">
        <f t="shared" si="26"/>
        <v>100</v>
      </c>
      <c r="P29" s="163">
        <v>13576.3</v>
      </c>
      <c r="Q29" s="163">
        <v>29207.4</v>
      </c>
      <c r="R29" s="163">
        <v>29207.4</v>
      </c>
      <c r="S29" s="163">
        <f t="shared" ref="S29:S61" si="27">R29/Q29*100</f>
        <v>100</v>
      </c>
      <c r="T29" s="163"/>
      <c r="U29" s="163"/>
      <c r="V29" s="163"/>
      <c r="W29" s="163"/>
    </row>
    <row r="30" spans="1:23" s="70" customFormat="1" ht="31.5" x14ac:dyDescent="0.2">
      <c r="A30" s="14" t="s">
        <v>570</v>
      </c>
      <c r="B30" s="164">
        <f t="shared" si="18"/>
        <v>112756.3</v>
      </c>
      <c r="C30" s="164">
        <f t="shared" si="19"/>
        <v>127446.9</v>
      </c>
      <c r="D30" s="164">
        <f t="shared" si="20"/>
        <v>127446.9</v>
      </c>
      <c r="E30" s="180"/>
      <c r="F30" s="164">
        <f t="shared" si="21"/>
        <v>127446.9</v>
      </c>
      <c r="G30" s="162">
        <f t="shared" si="25"/>
        <v>100</v>
      </c>
      <c r="H30" s="162"/>
      <c r="I30" s="162"/>
      <c r="J30" s="179"/>
      <c r="K30" s="162"/>
      <c r="L30" s="162">
        <f>L31</f>
        <v>26715.8</v>
      </c>
      <c r="M30" s="162">
        <f>M31</f>
        <v>26448.6</v>
      </c>
      <c r="N30" s="162">
        <f>N31</f>
        <v>26448.6</v>
      </c>
      <c r="O30" s="162">
        <f t="shared" si="26"/>
        <v>100</v>
      </c>
      <c r="P30" s="162">
        <f>P31</f>
        <v>86040.5</v>
      </c>
      <c r="Q30" s="162">
        <f>Q31</f>
        <v>100998.3</v>
      </c>
      <c r="R30" s="162">
        <f>R31</f>
        <v>100998.3</v>
      </c>
      <c r="S30" s="162">
        <f t="shared" si="27"/>
        <v>100</v>
      </c>
      <c r="T30" s="162"/>
      <c r="U30" s="162"/>
      <c r="V30" s="162"/>
      <c r="W30" s="162"/>
    </row>
    <row r="31" spans="1:23" ht="23.25" customHeight="1" x14ac:dyDescent="0.25">
      <c r="A31" s="16" t="s">
        <v>571</v>
      </c>
      <c r="B31" s="164">
        <f t="shared" si="18"/>
        <v>112756.3</v>
      </c>
      <c r="C31" s="164">
        <f t="shared" si="19"/>
        <v>127446.9</v>
      </c>
      <c r="D31" s="164">
        <f t="shared" si="20"/>
        <v>127446.9</v>
      </c>
      <c r="E31" s="180"/>
      <c r="F31" s="164">
        <f t="shared" si="21"/>
        <v>127446.9</v>
      </c>
      <c r="G31" s="163">
        <f t="shared" si="25"/>
        <v>100</v>
      </c>
      <c r="H31" s="163"/>
      <c r="I31" s="163"/>
      <c r="J31" s="167"/>
      <c r="K31" s="163"/>
      <c r="L31" s="163">
        <v>26715.8</v>
      </c>
      <c r="M31" s="163">
        <v>26448.6</v>
      </c>
      <c r="N31" s="163">
        <v>26448.6</v>
      </c>
      <c r="O31" s="163">
        <f t="shared" si="26"/>
        <v>100</v>
      </c>
      <c r="P31" s="163">
        <v>86040.5</v>
      </c>
      <c r="Q31" s="163">
        <v>100998.3</v>
      </c>
      <c r="R31" s="163">
        <v>100998.3</v>
      </c>
      <c r="S31" s="163">
        <f t="shared" si="27"/>
        <v>100</v>
      </c>
      <c r="T31" s="163"/>
      <c r="U31" s="163"/>
      <c r="V31" s="163"/>
      <c r="W31" s="163"/>
    </row>
    <row r="32" spans="1:23" s="70" customFormat="1" ht="31.5" x14ac:dyDescent="0.2">
      <c r="A32" s="14" t="s">
        <v>572</v>
      </c>
      <c r="B32" s="164">
        <f t="shared" si="18"/>
        <v>63750.1</v>
      </c>
      <c r="C32" s="164">
        <f t="shared" si="19"/>
        <v>83784</v>
      </c>
      <c r="D32" s="164">
        <f t="shared" si="20"/>
        <v>83784</v>
      </c>
      <c r="E32" s="180"/>
      <c r="F32" s="164">
        <f t="shared" si="21"/>
        <v>83784</v>
      </c>
      <c r="G32" s="162">
        <f t="shared" si="25"/>
        <v>100</v>
      </c>
      <c r="H32" s="162"/>
      <c r="I32" s="162"/>
      <c r="J32" s="179"/>
      <c r="K32" s="162"/>
      <c r="L32" s="162">
        <f>L33</f>
        <v>63750.1</v>
      </c>
      <c r="M32" s="162">
        <f>M33</f>
        <v>63750.1</v>
      </c>
      <c r="N32" s="162">
        <f>N33</f>
        <v>63750.1</v>
      </c>
      <c r="O32" s="162">
        <f t="shared" si="26"/>
        <v>100</v>
      </c>
      <c r="P32" s="162"/>
      <c r="Q32" s="162">
        <f>Q33</f>
        <v>20033.900000000001</v>
      </c>
      <c r="R32" s="162">
        <f>R33</f>
        <v>20033.900000000001</v>
      </c>
      <c r="S32" s="162">
        <f t="shared" si="27"/>
        <v>100</v>
      </c>
      <c r="T32" s="162"/>
      <c r="U32" s="162"/>
      <c r="V32" s="162"/>
      <c r="W32" s="162"/>
    </row>
    <row r="33" spans="1:23" ht="31.5" x14ac:dyDescent="0.25">
      <c r="A33" s="16" t="s">
        <v>573</v>
      </c>
      <c r="B33" s="164">
        <f t="shared" si="18"/>
        <v>63750.1</v>
      </c>
      <c r="C33" s="164">
        <f t="shared" si="19"/>
        <v>83784</v>
      </c>
      <c r="D33" s="164">
        <f t="shared" si="20"/>
        <v>83784</v>
      </c>
      <c r="E33" s="180"/>
      <c r="F33" s="164">
        <f t="shared" si="21"/>
        <v>83784</v>
      </c>
      <c r="G33" s="163">
        <f t="shared" si="25"/>
        <v>100</v>
      </c>
      <c r="H33" s="163"/>
      <c r="I33" s="163"/>
      <c r="J33" s="167"/>
      <c r="K33" s="163"/>
      <c r="L33" s="163">
        <v>63750.1</v>
      </c>
      <c r="M33" s="163">
        <v>63750.1</v>
      </c>
      <c r="N33" s="163">
        <v>63750.1</v>
      </c>
      <c r="O33" s="163">
        <f t="shared" si="26"/>
        <v>100</v>
      </c>
      <c r="P33" s="163"/>
      <c r="Q33" s="163">
        <v>20033.900000000001</v>
      </c>
      <c r="R33" s="163">
        <v>20033.900000000001</v>
      </c>
      <c r="S33" s="163">
        <f t="shared" si="27"/>
        <v>100</v>
      </c>
      <c r="T33" s="163"/>
      <c r="U33" s="163"/>
      <c r="V33" s="163"/>
      <c r="W33" s="163"/>
    </row>
    <row r="34" spans="1:23" s="70" customFormat="1" ht="31.5" x14ac:dyDescent="0.2">
      <c r="A34" s="14" t="s">
        <v>574</v>
      </c>
      <c r="B34" s="164">
        <f t="shared" si="18"/>
        <v>150716</v>
      </c>
      <c r="C34" s="164">
        <f t="shared" si="19"/>
        <v>164769.79999999999</v>
      </c>
      <c r="D34" s="164">
        <f t="shared" si="20"/>
        <v>164769.79999999999</v>
      </c>
      <c r="E34" s="180"/>
      <c r="F34" s="164">
        <f t="shared" si="21"/>
        <v>164769.79999999999</v>
      </c>
      <c r="G34" s="162">
        <f t="shared" si="25"/>
        <v>100</v>
      </c>
      <c r="H34" s="162"/>
      <c r="I34" s="162"/>
      <c r="J34" s="179"/>
      <c r="K34" s="162"/>
      <c r="L34" s="162">
        <f>L35</f>
        <v>150716</v>
      </c>
      <c r="M34" s="162">
        <f>M35</f>
        <v>150716</v>
      </c>
      <c r="N34" s="162">
        <f>N35</f>
        <v>150716</v>
      </c>
      <c r="O34" s="162">
        <f t="shared" si="26"/>
        <v>100</v>
      </c>
      <c r="P34" s="162"/>
      <c r="Q34" s="162">
        <f>Q35</f>
        <v>14053.8</v>
      </c>
      <c r="R34" s="162">
        <f>R35</f>
        <v>14053.8</v>
      </c>
      <c r="S34" s="162">
        <f t="shared" si="27"/>
        <v>100</v>
      </c>
      <c r="T34" s="162"/>
      <c r="U34" s="162"/>
      <c r="V34" s="162"/>
      <c r="W34" s="162"/>
    </row>
    <row r="35" spans="1:23" ht="31.5" x14ac:dyDescent="0.25">
      <c r="A35" s="16" t="s">
        <v>575</v>
      </c>
      <c r="B35" s="164">
        <f t="shared" si="18"/>
        <v>150716</v>
      </c>
      <c r="C35" s="164">
        <f t="shared" si="19"/>
        <v>164769.79999999999</v>
      </c>
      <c r="D35" s="164">
        <f t="shared" si="20"/>
        <v>164769.79999999999</v>
      </c>
      <c r="E35" s="180"/>
      <c r="F35" s="164">
        <f t="shared" si="21"/>
        <v>164769.79999999999</v>
      </c>
      <c r="G35" s="163">
        <f t="shared" si="25"/>
        <v>100</v>
      </c>
      <c r="H35" s="163"/>
      <c r="I35" s="163"/>
      <c r="J35" s="167"/>
      <c r="K35" s="163"/>
      <c r="L35" s="163">
        <v>150716</v>
      </c>
      <c r="M35" s="163">
        <v>150716</v>
      </c>
      <c r="N35" s="163">
        <v>150716</v>
      </c>
      <c r="O35" s="163">
        <f t="shared" si="26"/>
        <v>100</v>
      </c>
      <c r="P35" s="163"/>
      <c r="Q35" s="163">
        <v>14053.8</v>
      </c>
      <c r="R35" s="163">
        <v>14053.8</v>
      </c>
      <c r="S35" s="163">
        <f t="shared" si="27"/>
        <v>100</v>
      </c>
      <c r="T35" s="163"/>
      <c r="U35" s="163"/>
      <c r="V35" s="163"/>
      <c r="W35" s="163"/>
    </row>
    <row r="36" spans="1:23" s="70" customFormat="1" ht="31.5" x14ac:dyDescent="0.2">
      <c r="A36" s="14" t="s">
        <v>576</v>
      </c>
      <c r="B36" s="164">
        <f t="shared" si="18"/>
        <v>54846</v>
      </c>
      <c r="C36" s="164">
        <f t="shared" si="19"/>
        <v>72054.8</v>
      </c>
      <c r="D36" s="164">
        <f t="shared" si="20"/>
        <v>72054.8</v>
      </c>
      <c r="E36" s="180"/>
      <c r="F36" s="164">
        <f t="shared" si="21"/>
        <v>72054.8</v>
      </c>
      <c r="G36" s="162">
        <f t="shared" si="25"/>
        <v>100</v>
      </c>
      <c r="H36" s="162"/>
      <c r="I36" s="162"/>
      <c r="J36" s="179"/>
      <c r="K36" s="162"/>
      <c r="L36" s="162">
        <f>L37</f>
        <v>47045</v>
      </c>
      <c r="M36" s="162">
        <f>M37</f>
        <v>47045</v>
      </c>
      <c r="N36" s="162">
        <f>N37</f>
        <v>47045</v>
      </c>
      <c r="O36" s="162">
        <f t="shared" si="26"/>
        <v>100</v>
      </c>
      <c r="P36" s="162">
        <f>P37</f>
        <v>7801</v>
      </c>
      <c r="Q36" s="162">
        <f>Q37</f>
        <v>25009.8</v>
      </c>
      <c r="R36" s="162">
        <f>R37</f>
        <v>25009.8</v>
      </c>
      <c r="S36" s="162">
        <f t="shared" si="27"/>
        <v>100</v>
      </c>
      <c r="T36" s="162"/>
      <c r="U36" s="162"/>
      <c r="V36" s="162"/>
      <c r="W36" s="162"/>
    </row>
    <row r="37" spans="1:23" ht="31.5" x14ac:dyDescent="0.25">
      <c r="A37" s="16" t="s">
        <v>577</v>
      </c>
      <c r="B37" s="164">
        <f t="shared" si="18"/>
        <v>54846</v>
      </c>
      <c r="C37" s="164">
        <f t="shared" si="19"/>
        <v>72054.8</v>
      </c>
      <c r="D37" s="164">
        <f t="shared" si="20"/>
        <v>72054.8</v>
      </c>
      <c r="E37" s="180"/>
      <c r="F37" s="164">
        <f t="shared" si="21"/>
        <v>72054.8</v>
      </c>
      <c r="G37" s="163">
        <f t="shared" si="25"/>
        <v>100</v>
      </c>
      <c r="H37" s="163"/>
      <c r="I37" s="163"/>
      <c r="J37" s="167"/>
      <c r="K37" s="163"/>
      <c r="L37" s="163">
        <v>47045</v>
      </c>
      <c r="M37" s="163">
        <v>47045</v>
      </c>
      <c r="N37" s="163">
        <v>47045</v>
      </c>
      <c r="O37" s="163">
        <f t="shared" si="26"/>
        <v>100</v>
      </c>
      <c r="P37" s="163">
        <v>7801</v>
      </c>
      <c r="Q37" s="163">
        <v>25009.8</v>
      </c>
      <c r="R37" s="163">
        <v>25009.8</v>
      </c>
      <c r="S37" s="163">
        <f t="shared" si="27"/>
        <v>100</v>
      </c>
      <c r="T37" s="163"/>
      <c r="U37" s="163"/>
      <c r="V37" s="163"/>
      <c r="W37" s="163"/>
    </row>
    <row r="38" spans="1:23" s="70" customFormat="1" ht="31.5" x14ac:dyDescent="0.2">
      <c r="A38" s="14" t="s">
        <v>578</v>
      </c>
      <c r="B38" s="164">
        <f t="shared" si="18"/>
        <v>51193.5</v>
      </c>
      <c r="C38" s="164">
        <f t="shared" si="19"/>
        <v>93268.299999999988</v>
      </c>
      <c r="D38" s="164">
        <f t="shared" si="20"/>
        <v>93268.299999999988</v>
      </c>
      <c r="E38" s="180"/>
      <c r="F38" s="164">
        <f t="shared" si="21"/>
        <v>93268.299999999988</v>
      </c>
      <c r="G38" s="162">
        <f t="shared" si="25"/>
        <v>100</v>
      </c>
      <c r="H38" s="162"/>
      <c r="I38" s="162"/>
      <c r="J38" s="179"/>
      <c r="K38" s="162"/>
      <c r="L38" s="162">
        <f>L39</f>
        <v>16328.9</v>
      </c>
      <c r="M38" s="162">
        <f>M39</f>
        <v>16328.9</v>
      </c>
      <c r="N38" s="162">
        <f>N39</f>
        <v>16328.9</v>
      </c>
      <c r="O38" s="162">
        <f t="shared" si="26"/>
        <v>100</v>
      </c>
      <c r="P38" s="162">
        <f>P39</f>
        <v>34864.6</v>
      </c>
      <c r="Q38" s="162">
        <f>Q39</f>
        <v>76939.399999999994</v>
      </c>
      <c r="R38" s="162">
        <f>R39</f>
        <v>76939.399999999994</v>
      </c>
      <c r="S38" s="162">
        <f t="shared" si="27"/>
        <v>100</v>
      </c>
      <c r="T38" s="162"/>
      <c r="U38" s="162"/>
      <c r="V38" s="162"/>
      <c r="W38" s="162"/>
    </row>
    <row r="39" spans="1:23" ht="31.5" x14ac:dyDescent="0.25">
      <c r="A39" s="16" t="s">
        <v>579</v>
      </c>
      <c r="B39" s="164">
        <f t="shared" si="18"/>
        <v>51193.5</v>
      </c>
      <c r="C39" s="164">
        <f t="shared" si="19"/>
        <v>93268.299999999988</v>
      </c>
      <c r="D39" s="164">
        <f t="shared" si="20"/>
        <v>93268.299999999988</v>
      </c>
      <c r="E39" s="180"/>
      <c r="F39" s="164">
        <f t="shared" si="21"/>
        <v>93268.299999999988</v>
      </c>
      <c r="G39" s="163">
        <f t="shared" si="25"/>
        <v>100</v>
      </c>
      <c r="H39" s="163"/>
      <c r="I39" s="163"/>
      <c r="J39" s="167"/>
      <c r="K39" s="163"/>
      <c r="L39" s="163">
        <v>16328.9</v>
      </c>
      <c r="M39" s="163">
        <v>16328.9</v>
      </c>
      <c r="N39" s="163">
        <v>16328.9</v>
      </c>
      <c r="O39" s="163">
        <f t="shared" si="26"/>
        <v>100</v>
      </c>
      <c r="P39" s="163">
        <v>34864.6</v>
      </c>
      <c r="Q39" s="163">
        <v>76939.399999999994</v>
      </c>
      <c r="R39" s="163">
        <v>76939.399999999994</v>
      </c>
      <c r="S39" s="163">
        <f t="shared" si="27"/>
        <v>100</v>
      </c>
      <c r="T39" s="163"/>
      <c r="U39" s="163"/>
      <c r="V39" s="163"/>
      <c r="W39" s="163"/>
    </row>
    <row r="40" spans="1:23" s="70" customFormat="1" ht="31.5" x14ac:dyDescent="0.2">
      <c r="A40" s="14" t="s">
        <v>580</v>
      </c>
      <c r="B40" s="164">
        <f t="shared" si="18"/>
        <v>127672.5</v>
      </c>
      <c r="C40" s="164">
        <f t="shared" si="19"/>
        <v>127672.5</v>
      </c>
      <c r="D40" s="164">
        <f t="shared" si="20"/>
        <v>127672.5</v>
      </c>
      <c r="E40" s="180"/>
      <c r="F40" s="164">
        <f t="shared" si="21"/>
        <v>127672.5</v>
      </c>
      <c r="G40" s="162">
        <f t="shared" si="25"/>
        <v>100</v>
      </c>
      <c r="H40" s="162"/>
      <c r="I40" s="162"/>
      <c r="J40" s="179"/>
      <c r="K40" s="162"/>
      <c r="L40" s="162">
        <f>L41</f>
        <v>97165.3</v>
      </c>
      <c r="M40" s="162">
        <f>M41</f>
        <v>97165.3</v>
      </c>
      <c r="N40" s="162">
        <f>N41</f>
        <v>97165.3</v>
      </c>
      <c r="O40" s="162">
        <f t="shared" si="26"/>
        <v>100</v>
      </c>
      <c r="P40" s="162">
        <f>P41</f>
        <v>30507.200000000001</v>
      </c>
      <c r="Q40" s="162">
        <f>Q41</f>
        <v>30507.200000000001</v>
      </c>
      <c r="R40" s="162">
        <f>R41</f>
        <v>30507.200000000001</v>
      </c>
      <c r="S40" s="162">
        <f t="shared" si="27"/>
        <v>100</v>
      </c>
      <c r="T40" s="162"/>
      <c r="U40" s="162"/>
      <c r="V40" s="162"/>
      <c r="W40" s="162"/>
    </row>
    <row r="41" spans="1:23" ht="31.5" x14ac:dyDescent="0.25">
      <c r="A41" s="16" t="s">
        <v>581</v>
      </c>
      <c r="B41" s="164">
        <f t="shared" si="18"/>
        <v>127672.5</v>
      </c>
      <c r="C41" s="164">
        <f t="shared" si="19"/>
        <v>127672.5</v>
      </c>
      <c r="D41" s="164">
        <f t="shared" si="20"/>
        <v>127672.5</v>
      </c>
      <c r="E41" s="180"/>
      <c r="F41" s="164">
        <f t="shared" si="21"/>
        <v>127672.5</v>
      </c>
      <c r="G41" s="163">
        <f t="shared" si="25"/>
        <v>100</v>
      </c>
      <c r="H41" s="163"/>
      <c r="I41" s="163"/>
      <c r="J41" s="167"/>
      <c r="K41" s="163"/>
      <c r="L41" s="163">
        <v>97165.3</v>
      </c>
      <c r="M41" s="163">
        <v>97165.3</v>
      </c>
      <c r="N41" s="163">
        <v>97165.3</v>
      </c>
      <c r="O41" s="163">
        <f t="shared" si="26"/>
        <v>100</v>
      </c>
      <c r="P41" s="163">
        <v>30507.200000000001</v>
      </c>
      <c r="Q41" s="163">
        <v>30507.200000000001</v>
      </c>
      <c r="R41" s="163">
        <v>30507.200000000001</v>
      </c>
      <c r="S41" s="163">
        <f t="shared" si="27"/>
        <v>100</v>
      </c>
      <c r="T41" s="163"/>
      <c r="U41" s="163"/>
      <c r="V41" s="163"/>
      <c r="W41" s="163"/>
    </row>
    <row r="42" spans="1:23" s="70" customFormat="1" ht="30.75" customHeight="1" x14ac:dyDescent="0.2">
      <c r="A42" s="14" t="s">
        <v>582</v>
      </c>
      <c r="B42" s="164">
        <f t="shared" si="18"/>
        <v>91128.1</v>
      </c>
      <c r="C42" s="164">
        <f t="shared" si="19"/>
        <v>113859.70000000001</v>
      </c>
      <c r="D42" s="164">
        <f t="shared" si="20"/>
        <v>113859.70000000001</v>
      </c>
      <c r="E42" s="180"/>
      <c r="F42" s="164">
        <f t="shared" si="21"/>
        <v>113859.70000000001</v>
      </c>
      <c r="G42" s="162">
        <f t="shared" si="25"/>
        <v>100</v>
      </c>
      <c r="H42" s="162"/>
      <c r="I42" s="162"/>
      <c r="J42" s="179"/>
      <c r="K42" s="162"/>
      <c r="L42" s="162">
        <f>L43</f>
        <v>24190.9</v>
      </c>
      <c r="M42" s="162">
        <f>M43</f>
        <v>24190.9</v>
      </c>
      <c r="N42" s="162">
        <f>N43</f>
        <v>24190.9</v>
      </c>
      <c r="O42" s="162">
        <f t="shared" si="26"/>
        <v>100</v>
      </c>
      <c r="P42" s="162">
        <f>P43</f>
        <v>66937.2</v>
      </c>
      <c r="Q42" s="162">
        <f>Q43</f>
        <v>89668.800000000003</v>
      </c>
      <c r="R42" s="162">
        <f>R43</f>
        <v>89668.800000000003</v>
      </c>
      <c r="S42" s="162">
        <f t="shared" si="27"/>
        <v>100</v>
      </c>
      <c r="T42" s="162"/>
      <c r="U42" s="162"/>
      <c r="V42" s="162"/>
      <c r="W42" s="162"/>
    </row>
    <row r="43" spans="1:23" ht="31.5" x14ac:dyDescent="0.25">
      <c r="A43" s="16" t="s">
        <v>583</v>
      </c>
      <c r="B43" s="164">
        <f t="shared" si="18"/>
        <v>91128.1</v>
      </c>
      <c r="C43" s="164">
        <f t="shared" si="19"/>
        <v>113859.70000000001</v>
      </c>
      <c r="D43" s="164">
        <f t="shared" si="20"/>
        <v>113859.70000000001</v>
      </c>
      <c r="E43" s="180"/>
      <c r="F43" s="164">
        <f t="shared" si="21"/>
        <v>113859.70000000001</v>
      </c>
      <c r="G43" s="163">
        <f t="shared" si="25"/>
        <v>100</v>
      </c>
      <c r="H43" s="163"/>
      <c r="I43" s="163"/>
      <c r="J43" s="167"/>
      <c r="K43" s="163"/>
      <c r="L43" s="163">
        <v>24190.9</v>
      </c>
      <c r="M43" s="163">
        <v>24190.9</v>
      </c>
      <c r="N43" s="163">
        <v>24190.9</v>
      </c>
      <c r="O43" s="163">
        <f t="shared" si="26"/>
        <v>100</v>
      </c>
      <c r="P43" s="163">
        <v>66937.2</v>
      </c>
      <c r="Q43" s="163">
        <v>89668.800000000003</v>
      </c>
      <c r="R43" s="163">
        <v>89668.800000000003</v>
      </c>
      <c r="S43" s="163">
        <f t="shared" si="27"/>
        <v>100</v>
      </c>
      <c r="T43" s="163"/>
      <c r="U43" s="163"/>
      <c r="V43" s="163"/>
      <c r="W43" s="163"/>
    </row>
    <row r="44" spans="1:23" s="70" customFormat="1" ht="31.5" x14ac:dyDescent="0.2">
      <c r="A44" s="14" t="s">
        <v>584</v>
      </c>
      <c r="B44" s="164">
        <f t="shared" si="18"/>
        <v>90229.5</v>
      </c>
      <c r="C44" s="164">
        <f t="shared" si="19"/>
        <v>129329.7</v>
      </c>
      <c r="D44" s="164">
        <f t="shared" si="20"/>
        <v>129329.7</v>
      </c>
      <c r="E44" s="180"/>
      <c r="F44" s="164">
        <f t="shared" si="21"/>
        <v>129329.7</v>
      </c>
      <c r="G44" s="162">
        <f t="shared" si="25"/>
        <v>100</v>
      </c>
      <c r="H44" s="162"/>
      <c r="I44" s="162"/>
      <c r="J44" s="179"/>
      <c r="K44" s="162"/>
      <c r="L44" s="162">
        <f>L45</f>
        <v>62797.2</v>
      </c>
      <c r="M44" s="162">
        <f>M45</f>
        <v>62797.2</v>
      </c>
      <c r="N44" s="162">
        <f>N45</f>
        <v>62797.2</v>
      </c>
      <c r="O44" s="162">
        <f t="shared" si="26"/>
        <v>100</v>
      </c>
      <c r="P44" s="162">
        <f>P45</f>
        <v>27432.3</v>
      </c>
      <c r="Q44" s="162">
        <f>Q45</f>
        <v>66532.5</v>
      </c>
      <c r="R44" s="162">
        <f>R45</f>
        <v>66532.5</v>
      </c>
      <c r="S44" s="162">
        <f t="shared" si="27"/>
        <v>100</v>
      </c>
      <c r="T44" s="162"/>
      <c r="U44" s="162"/>
      <c r="V44" s="162"/>
      <c r="W44" s="162"/>
    </row>
    <row r="45" spans="1:23" ht="31.5" x14ac:dyDescent="0.25">
      <c r="A45" s="16" t="s">
        <v>585</v>
      </c>
      <c r="B45" s="164">
        <f t="shared" si="18"/>
        <v>90229.5</v>
      </c>
      <c r="C45" s="164">
        <f t="shared" si="19"/>
        <v>129329.7</v>
      </c>
      <c r="D45" s="164">
        <f t="shared" si="20"/>
        <v>129329.7</v>
      </c>
      <c r="E45" s="180"/>
      <c r="F45" s="164">
        <f t="shared" si="21"/>
        <v>129329.7</v>
      </c>
      <c r="G45" s="163">
        <f t="shared" si="25"/>
        <v>100</v>
      </c>
      <c r="H45" s="163"/>
      <c r="I45" s="163"/>
      <c r="J45" s="167"/>
      <c r="K45" s="163"/>
      <c r="L45" s="163">
        <v>62797.2</v>
      </c>
      <c r="M45" s="163">
        <v>62797.2</v>
      </c>
      <c r="N45" s="163">
        <v>62797.2</v>
      </c>
      <c r="O45" s="163">
        <f t="shared" si="26"/>
        <v>100</v>
      </c>
      <c r="P45" s="163">
        <v>27432.3</v>
      </c>
      <c r="Q45" s="163">
        <v>66532.5</v>
      </c>
      <c r="R45" s="163">
        <v>66532.5</v>
      </c>
      <c r="S45" s="163">
        <f t="shared" si="27"/>
        <v>100</v>
      </c>
      <c r="T45" s="163"/>
      <c r="U45" s="163"/>
      <c r="V45" s="163"/>
      <c r="W45" s="163"/>
    </row>
    <row r="46" spans="1:23" s="70" customFormat="1" ht="31.5" x14ac:dyDescent="0.2">
      <c r="A46" s="14" t="s">
        <v>586</v>
      </c>
      <c r="B46" s="164">
        <f t="shared" si="18"/>
        <v>210494.9</v>
      </c>
      <c r="C46" s="164">
        <f t="shared" si="19"/>
        <v>264443.09999999998</v>
      </c>
      <c r="D46" s="164">
        <f t="shared" si="20"/>
        <v>264443.09999999998</v>
      </c>
      <c r="E46" s="180"/>
      <c r="F46" s="164">
        <f t="shared" si="21"/>
        <v>264443.09999999998</v>
      </c>
      <c r="G46" s="162">
        <f t="shared" si="25"/>
        <v>100</v>
      </c>
      <c r="H46" s="162"/>
      <c r="I46" s="162"/>
      <c r="J46" s="179"/>
      <c r="K46" s="162"/>
      <c r="L46" s="162">
        <f>L47</f>
        <v>210494.9</v>
      </c>
      <c r="M46" s="162">
        <f>M47</f>
        <v>210494.9</v>
      </c>
      <c r="N46" s="162">
        <f>N47</f>
        <v>210494.9</v>
      </c>
      <c r="O46" s="162">
        <f t="shared" si="26"/>
        <v>100</v>
      </c>
      <c r="P46" s="162"/>
      <c r="Q46" s="162">
        <f>Q47</f>
        <v>53948.2</v>
      </c>
      <c r="R46" s="162">
        <f>R47</f>
        <v>53948.2</v>
      </c>
      <c r="S46" s="162">
        <f t="shared" si="27"/>
        <v>100</v>
      </c>
      <c r="T46" s="162"/>
      <c r="U46" s="162"/>
      <c r="V46" s="162"/>
      <c r="W46" s="162"/>
    </row>
    <row r="47" spans="1:23" ht="31.5" x14ac:dyDescent="0.25">
      <c r="A47" s="16" t="s">
        <v>587</v>
      </c>
      <c r="B47" s="164">
        <f t="shared" si="18"/>
        <v>210494.9</v>
      </c>
      <c r="C47" s="164">
        <f t="shared" si="19"/>
        <v>264443.09999999998</v>
      </c>
      <c r="D47" s="164">
        <f t="shared" si="20"/>
        <v>264443.09999999998</v>
      </c>
      <c r="E47" s="180"/>
      <c r="F47" s="164">
        <f t="shared" si="21"/>
        <v>264443.09999999998</v>
      </c>
      <c r="G47" s="163">
        <f t="shared" si="25"/>
        <v>100</v>
      </c>
      <c r="H47" s="163"/>
      <c r="I47" s="163"/>
      <c r="J47" s="167"/>
      <c r="K47" s="163"/>
      <c r="L47" s="164">
        <v>210494.9</v>
      </c>
      <c r="M47" s="164">
        <v>210494.9</v>
      </c>
      <c r="N47" s="164">
        <v>210494.9</v>
      </c>
      <c r="O47" s="163">
        <f t="shared" si="26"/>
        <v>100</v>
      </c>
      <c r="P47" s="163"/>
      <c r="Q47" s="163">
        <v>53948.2</v>
      </c>
      <c r="R47" s="163">
        <v>53948.2</v>
      </c>
      <c r="S47" s="163">
        <f t="shared" si="27"/>
        <v>100</v>
      </c>
      <c r="T47" s="163"/>
      <c r="U47" s="163"/>
      <c r="V47" s="163"/>
      <c r="W47" s="163"/>
    </row>
    <row r="48" spans="1:23" s="70" customFormat="1" ht="31.5" x14ac:dyDescent="0.2">
      <c r="A48" s="14" t="s">
        <v>588</v>
      </c>
      <c r="B48" s="164">
        <f t="shared" si="18"/>
        <v>153725.5</v>
      </c>
      <c r="C48" s="164">
        <f t="shared" si="19"/>
        <v>167985.7</v>
      </c>
      <c r="D48" s="164">
        <f t="shared" si="20"/>
        <v>167985.7</v>
      </c>
      <c r="E48" s="180"/>
      <c r="F48" s="164">
        <f t="shared" si="21"/>
        <v>167985.7</v>
      </c>
      <c r="G48" s="162">
        <f t="shared" si="25"/>
        <v>100</v>
      </c>
      <c r="H48" s="162"/>
      <c r="I48" s="162"/>
      <c r="J48" s="179"/>
      <c r="K48" s="162"/>
      <c r="L48" s="162">
        <f>L49</f>
        <v>153725.5</v>
      </c>
      <c r="M48" s="162">
        <f>M49</f>
        <v>153725.5</v>
      </c>
      <c r="N48" s="162">
        <f>N49</f>
        <v>153725.5</v>
      </c>
      <c r="O48" s="162">
        <f t="shared" si="26"/>
        <v>100</v>
      </c>
      <c r="P48" s="162"/>
      <c r="Q48" s="162">
        <f>Q49</f>
        <v>14260.2</v>
      </c>
      <c r="R48" s="162">
        <f>R49</f>
        <v>14260.2</v>
      </c>
      <c r="S48" s="162">
        <f t="shared" si="27"/>
        <v>100</v>
      </c>
      <c r="T48" s="162"/>
      <c r="U48" s="162"/>
      <c r="V48" s="162"/>
      <c r="W48" s="162"/>
    </row>
    <row r="49" spans="1:23" ht="31.5" x14ac:dyDescent="0.25">
      <c r="A49" s="16" t="s">
        <v>589</v>
      </c>
      <c r="B49" s="164">
        <f t="shared" si="18"/>
        <v>153725.5</v>
      </c>
      <c r="C49" s="164">
        <f t="shared" si="19"/>
        <v>167985.7</v>
      </c>
      <c r="D49" s="164">
        <f t="shared" si="20"/>
        <v>167985.7</v>
      </c>
      <c r="E49" s="180"/>
      <c r="F49" s="164">
        <f t="shared" si="21"/>
        <v>167985.7</v>
      </c>
      <c r="G49" s="163">
        <f t="shared" si="25"/>
        <v>100</v>
      </c>
      <c r="H49" s="163"/>
      <c r="I49" s="163"/>
      <c r="J49" s="167"/>
      <c r="K49" s="163"/>
      <c r="L49" s="163">
        <v>153725.5</v>
      </c>
      <c r="M49" s="163">
        <v>153725.5</v>
      </c>
      <c r="N49" s="163">
        <v>153725.5</v>
      </c>
      <c r="O49" s="163">
        <f t="shared" si="26"/>
        <v>100</v>
      </c>
      <c r="P49" s="163"/>
      <c r="Q49" s="163">
        <v>14260.2</v>
      </c>
      <c r="R49" s="163">
        <v>14260.2</v>
      </c>
      <c r="S49" s="163">
        <f t="shared" si="27"/>
        <v>100</v>
      </c>
      <c r="T49" s="163"/>
      <c r="U49" s="163"/>
      <c r="V49" s="163"/>
      <c r="W49" s="163"/>
    </row>
    <row r="50" spans="1:23" s="70" customFormat="1" ht="31.5" x14ac:dyDescent="0.2">
      <c r="A50" s="14" t="s">
        <v>590</v>
      </c>
      <c r="B50" s="164">
        <f t="shared" si="18"/>
        <v>80605.5</v>
      </c>
      <c r="C50" s="164">
        <f t="shared" si="19"/>
        <v>145421.29999999999</v>
      </c>
      <c r="D50" s="164">
        <f t="shared" si="20"/>
        <v>145421.29999999999</v>
      </c>
      <c r="E50" s="180"/>
      <c r="F50" s="164">
        <f t="shared" si="21"/>
        <v>145421.29999999999</v>
      </c>
      <c r="G50" s="162">
        <f t="shared" si="25"/>
        <v>100</v>
      </c>
      <c r="H50" s="162"/>
      <c r="I50" s="162"/>
      <c r="J50" s="179"/>
      <c r="K50" s="162"/>
      <c r="L50" s="162">
        <f>L51</f>
        <v>78955.100000000006</v>
      </c>
      <c r="M50" s="162">
        <f>M51</f>
        <v>78955.100000000006</v>
      </c>
      <c r="N50" s="162">
        <f>N51</f>
        <v>78955.100000000006</v>
      </c>
      <c r="O50" s="162">
        <f t="shared" si="26"/>
        <v>100</v>
      </c>
      <c r="P50" s="162">
        <f>P51</f>
        <v>1650.4</v>
      </c>
      <c r="Q50" s="162">
        <f>Q51</f>
        <v>66466.2</v>
      </c>
      <c r="R50" s="162">
        <f>R51</f>
        <v>66466.2</v>
      </c>
      <c r="S50" s="162">
        <f t="shared" si="27"/>
        <v>100</v>
      </c>
      <c r="T50" s="162"/>
      <c r="U50" s="162"/>
      <c r="V50" s="162"/>
      <c r="W50" s="162"/>
    </row>
    <row r="51" spans="1:23" ht="31.5" x14ac:dyDescent="0.25">
      <c r="A51" s="16" t="s">
        <v>591</v>
      </c>
      <c r="B51" s="164">
        <f t="shared" si="18"/>
        <v>80605.5</v>
      </c>
      <c r="C51" s="164">
        <f t="shared" si="19"/>
        <v>145421.29999999999</v>
      </c>
      <c r="D51" s="164">
        <f t="shared" si="20"/>
        <v>145421.29999999999</v>
      </c>
      <c r="E51" s="180"/>
      <c r="F51" s="164">
        <f t="shared" si="21"/>
        <v>145421.29999999999</v>
      </c>
      <c r="G51" s="163">
        <f t="shared" si="25"/>
        <v>100</v>
      </c>
      <c r="H51" s="163"/>
      <c r="I51" s="163"/>
      <c r="J51" s="167"/>
      <c r="K51" s="163"/>
      <c r="L51" s="163">
        <v>78955.100000000006</v>
      </c>
      <c r="M51" s="163">
        <v>78955.100000000006</v>
      </c>
      <c r="N51" s="163">
        <v>78955.100000000006</v>
      </c>
      <c r="O51" s="163">
        <f t="shared" si="26"/>
        <v>100</v>
      </c>
      <c r="P51" s="163">
        <v>1650.4</v>
      </c>
      <c r="Q51" s="163">
        <v>66466.2</v>
      </c>
      <c r="R51" s="163">
        <v>66466.2</v>
      </c>
      <c r="S51" s="163">
        <f t="shared" si="27"/>
        <v>100</v>
      </c>
      <c r="T51" s="163"/>
      <c r="U51" s="163"/>
      <c r="V51" s="163"/>
      <c r="W51" s="163"/>
    </row>
    <row r="52" spans="1:23" s="70" customFormat="1" ht="31.5" x14ac:dyDescent="0.2">
      <c r="A52" s="14" t="s">
        <v>592</v>
      </c>
      <c r="B52" s="164">
        <f t="shared" si="18"/>
        <v>108217</v>
      </c>
      <c r="C52" s="164">
        <f t="shared" si="19"/>
        <v>129228.9</v>
      </c>
      <c r="D52" s="164">
        <f t="shared" si="20"/>
        <v>129228.9</v>
      </c>
      <c r="E52" s="180"/>
      <c r="F52" s="164">
        <f t="shared" si="21"/>
        <v>129228.9</v>
      </c>
      <c r="G52" s="162">
        <f t="shared" si="25"/>
        <v>100</v>
      </c>
      <c r="H52" s="162"/>
      <c r="I52" s="162"/>
      <c r="J52" s="179"/>
      <c r="K52" s="162"/>
      <c r="L52" s="162">
        <f>L53</f>
        <v>101634</v>
      </c>
      <c r="M52" s="162">
        <f>M53</f>
        <v>101634</v>
      </c>
      <c r="N52" s="162">
        <f>N53</f>
        <v>101634</v>
      </c>
      <c r="O52" s="162">
        <f t="shared" si="26"/>
        <v>100</v>
      </c>
      <c r="P52" s="162">
        <f>P53</f>
        <v>6583</v>
      </c>
      <c r="Q52" s="162">
        <f>Q53</f>
        <v>27594.9</v>
      </c>
      <c r="R52" s="162">
        <f>R53</f>
        <v>27594.9</v>
      </c>
      <c r="S52" s="162">
        <f t="shared" si="27"/>
        <v>100</v>
      </c>
      <c r="T52" s="162"/>
      <c r="U52" s="162"/>
      <c r="V52" s="162"/>
      <c r="W52" s="162"/>
    </row>
    <row r="53" spans="1:23" ht="31.5" x14ac:dyDescent="0.25">
      <c r="A53" s="16" t="s">
        <v>593</v>
      </c>
      <c r="B53" s="164">
        <f t="shared" si="18"/>
        <v>108217</v>
      </c>
      <c r="C53" s="164">
        <f t="shared" si="19"/>
        <v>129228.9</v>
      </c>
      <c r="D53" s="164">
        <f t="shared" si="20"/>
        <v>129228.9</v>
      </c>
      <c r="E53" s="180"/>
      <c r="F53" s="164">
        <f t="shared" si="21"/>
        <v>129228.9</v>
      </c>
      <c r="G53" s="163">
        <f t="shared" si="25"/>
        <v>100</v>
      </c>
      <c r="H53" s="163"/>
      <c r="I53" s="163"/>
      <c r="J53" s="167"/>
      <c r="K53" s="163"/>
      <c r="L53" s="163">
        <v>101634</v>
      </c>
      <c r="M53" s="163">
        <v>101634</v>
      </c>
      <c r="N53" s="163">
        <v>101634</v>
      </c>
      <c r="O53" s="163">
        <f t="shared" si="26"/>
        <v>100</v>
      </c>
      <c r="P53" s="163">
        <v>6583</v>
      </c>
      <c r="Q53" s="163">
        <v>27594.9</v>
      </c>
      <c r="R53" s="163">
        <v>27594.9</v>
      </c>
      <c r="S53" s="163">
        <f t="shared" si="27"/>
        <v>100</v>
      </c>
      <c r="T53" s="163"/>
      <c r="U53" s="163"/>
      <c r="V53" s="163"/>
      <c r="W53" s="163"/>
    </row>
    <row r="54" spans="1:23" s="70" customFormat="1" ht="31.5" x14ac:dyDescent="0.2">
      <c r="A54" s="14" t="s">
        <v>594</v>
      </c>
      <c r="B54" s="164">
        <f t="shared" si="18"/>
        <v>215809.5</v>
      </c>
      <c r="C54" s="164">
        <f t="shared" si="19"/>
        <v>263989.09999999998</v>
      </c>
      <c r="D54" s="164">
        <f t="shared" si="20"/>
        <v>263989.09999999998</v>
      </c>
      <c r="E54" s="180"/>
      <c r="F54" s="164">
        <f t="shared" si="21"/>
        <v>263989.09999999998</v>
      </c>
      <c r="G54" s="162">
        <f t="shared" si="25"/>
        <v>100</v>
      </c>
      <c r="H54" s="162"/>
      <c r="I54" s="162"/>
      <c r="J54" s="179"/>
      <c r="K54" s="162"/>
      <c r="L54" s="162">
        <f>L55</f>
        <v>215809.5</v>
      </c>
      <c r="M54" s="162">
        <f>M55</f>
        <v>213651.4</v>
      </c>
      <c r="N54" s="162">
        <f>N55</f>
        <v>213651.4</v>
      </c>
      <c r="O54" s="162">
        <f t="shared" si="26"/>
        <v>100</v>
      </c>
      <c r="P54" s="162"/>
      <c r="Q54" s="162">
        <f>Q55</f>
        <v>50337.7</v>
      </c>
      <c r="R54" s="162">
        <f>R55</f>
        <v>50337.7</v>
      </c>
      <c r="S54" s="162">
        <f t="shared" si="27"/>
        <v>100</v>
      </c>
      <c r="T54" s="162"/>
      <c r="U54" s="162"/>
      <c r="V54" s="162"/>
      <c r="W54" s="162"/>
    </row>
    <row r="55" spans="1:23" ht="31.5" x14ac:dyDescent="0.25">
      <c r="A55" s="16" t="s">
        <v>595</v>
      </c>
      <c r="B55" s="164">
        <f t="shared" si="18"/>
        <v>215809.5</v>
      </c>
      <c r="C55" s="164">
        <f t="shared" si="19"/>
        <v>263989.09999999998</v>
      </c>
      <c r="D55" s="164">
        <f t="shared" si="20"/>
        <v>263989.09999999998</v>
      </c>
      <c r="E55" s="180"/>
      <c r="F55" s="164">
        <f t="shared" si="21"/>
        <v>263989.09999999998</v>
      </c>
      <c r="G55" s="163">
        <f t="shared" si="25"/>
        <v>100</v>
      </c>
      <c r="H55" s="163"/>
      <c r="I55" s="163"/>
      <c r="J55" s="167"/>
      <c r="K55" s="163"/>
      <c r="L55" s="163">
        <v>215809.5</v>
      </c>
      <c r="M55" s="163">
        <v>213651.4</v>
      </c>
      <c r="N55" s="163">
        <v>213651.4</v>
      </c>
      <c r="O55" s="163">
        <f t="shared" si="26"/>
        <v>100</v>
      </c>
      <c r="P55" s="163"/>
      <c r="Q55" s="163">
        <v>50337.7</v>
      </c>
      <c r="R55" s="163">
        <v>50337.7</v>
      </c>
      <c r="S55" s="163">
        <f t="shared" si="27"/>
        <v>100</v>
      </c>
      <c r="T55" s="163"/>
      <c r="U55" s="163"/>
      <c r="V55" s="163"/>
      <c r="W55" s="163"/>
    </row>
    <row r="56" spans="1:23" s="70" customFormat="1" ht="36.75" customHeight="1" x14ac:dyDescent="0.2">
      <c r="A56" s="14" t="s">
        <v>596</v>
      </c>
      <c r="B56" s="164">
        <f t="shared" si="18"/>
        <v>118218</v>
      </c>
      <c r="C56" s="164">
        <f t="shared" si="19"/>
        <v>157554.4</v>
      </c>
      <c r="D56" s="164">
        <f t="shared" si="20"/>
        <v>157554.4</v>
      </c>
      <c r="E56" s="180"/>
      <c r="F56" s="164">
        <f t="shared" si="21"/>
        <v>157554.4</v>
      </c>
      <c r="G56" s="162">
        <f t="shared" si="25"/>
        <v>100</v>
      </c>
      <c r="H56" s="162"/>
      <c r="I56" s="162"/>
      <c r="J56" s="179"/>
      <c r="K56" s="162"/>
      <c r="L56" s="162">
        <f>L57</f>
        <v>118218</v>
      </c>
      <c r="M56" s="162">
        <f>M57</f>
        <v>118218</v>
      </c>
      <c r="N56" s="162">
        <f>N57</f>
        <v>118218</v>
      </c>
      <c r="O56" s="162">
        <f t="shared" si="26"/>
        <v>100</v>
      </c>
      <c r="P56" s="162"/>
      <c r="Q56" s="162">
        <f>Q57</f>
        <v>39336.400000000001</v>
      </c>
      <c r="R56" s="162">
        <f>R57</f>
        <v>39336.400000000001</v>
      </c>
      <c r="S56" s="162">
        <f t="shared" si="27"/>
        <v>100</v>
      </c>
      <c r="T56" s="162"/>
      <c r="U56" s="162"/>
      <c r="V56" s="162"/>
      <c r="W56" s="162"/>
    </row>
    <row r="57" spans="1:23" ht="37.5" customHeight="1" x14ac:dyDescent="0.25">
      <c r="A57" s="16" t="s">
        <v>597</v>
      </c>
      <c r="B57" s="164">
        <f t="shared" si="18"/>
        <v>118218</v>
      </c>
      <c r="C57" s="164">
        <f t="shared" si="19"/>
        <v>157554.4</v>
      </c>
      <c r="D57" s="164">
        <f t="shared" si="20"/>
        <v>157554.4</v>
      </c>
      <c r="E57" s="180"/>
      <c r="F57" s="164">
        <f t="shared" si="21"/>
        <v>157554.4</v>
      </c>
      <c r="G57" s="163">
        <f t="shared" si="25"/>
        <v>100</v>
      </c>
      <c r="H57" s="163"/>
      <c r="I57" s="163"/>
      <c r="J57" s="167"/>
      <c r="K57" s="163"/>
      <c r="L57" s="163">
        <v>118218</v>
      </c>
      <c r="M57" s="163">
        <v>118218</v>
      </c>
      <c r="N57" s="163">
        <v>118218</v>
      </c>
      <c r="O57" s="163">
        <f t="shared" si="26"/>
        <v>100</v>
      </c>
      <c r="P57" s="163"/>
      <c r="Q57" s="163">
        <v>39336.400000000001</v>
      </c>
      <c r="R57" s="163">
        <v>39336.400000000001</v>
      </c>
      <c r="S57" s="163">
        <f t="shared" si="27"/>
        <v>100</v>
      </c>
      <c r="T57" s="163"/>
      <c r="U57" s="163"/>
      <c r="V57" s="163"/>
      <c r="W57" s="163"/>
    </row>
    <row r="58" spans="1:23" s="70" customFormat="1" ht="31.5" x14ac:dyDescent="0.2">
      <c r="A58" s="14" t="s">
        <v>598</v>
      </c>
      <c r="B58" s="164">
        <f t="shared" si="18"/>
        <v>246381</v>
      </c>
      <c r="C58" s="164">
        <f t="shared" si="19"/>
        <v>272295.59999999998</v>
      </c>
      <c r="D58" s="164">
        <f t="shared" si="20"/>
        <v>272295.59999999998</v>
      </c>
      <c r="E58" s="180"/>
      <c r="F58" s="164">
        <f t="shared" si="21"/>
        <v>272295.59999999998</v>
      </c>
      <c r="G58" s="162">
        <f t="shared" si="25"/>
        <v>100</v>
      </c>
      <c r="H58" s="162"/>
      <c r="I58" s="162"/>
      <c r="J58" s="179"/>
      <c r="K58" s="162"/>
      <c r="L58" s="162">
        <f>L59</f>
        <v>246381</v>
      </c>
      <c r="M58" s="162">
        <f>M59</f>
        <v>246381</v>
      </c>
      <c r="N58" s="162">
        <f>N59</f>
        <v>246381</v>
      </c>
      <c r="O58" s="162">
        <f t="shared" si="26"/>
        <v>100</v>
      </c>
      <c r="P58" s="162"/>
      <c r="Q58" s="162">
        <f>Q59</f>
        <v>25914.6</v>
      </c>
      <c r="R58" s="162">
        <f>R59</f>
        <v>25914.6</v>
      </c>
      <c r="S58" s="162">
        <f t="shared" si="27"/>
        <v>100</v>
      </c>
      <c r="T58" s="162"/>
      <c r="U58" s="162"/>
      <c r="V58" s="162"/>
      <c r="W58" s="162"/>
    </row>
    <row r="59" spans="1:23" ht="31.5" x14ac:dyDescent="0.25">
      <c r="A59" s="16" t="s">
        <v>599</v>
      </c>
      <c r="B59" s="164">
        <f t="shared" si="18"/>
        <v>246381</v>
      </c>
      <c r="C59" s="164">
        <f t="shared" si="19"/>
        <v>272295.59999999998</v>
      </c>
      <c r="D59" s="164">
        <f t="shared" si="20"/>
        <v>272295.59999999998</v>
      </c>
      <c r="E59" s="180"/>
      <c r="F59" s="164">
        <f t="shared" si="21"/>
        <v>272295.59999999998</v>
      </c>
      <c r="G59" s="163">
        <f t="shared" si="25"/>
        <v>100</v>
      </c>
      <c r="H59" s="163"/>
      <c r="I59" s="163"/>
      <c r="J59" s="167"/>
      <c r="K59" s="163"/>
      <c r="L59" s="163">
        <v>246381</v>
      </c>
      <c r="M59" s="163">
        <v>246381</v>
      </c>
      <c r="N59" s="163">
        <v>246381</v>
      </c>
      <c r="O59" s="163">
        <f t="shared" si="26"/>
        <v>100</v>
      </c>
      <c r="P59" s="163"/>
      <c r="Q59" s="163">
        <v>25914.6</v>
      </c>
      <c r="R59" s="163">
        <v>25914.6</v>
      </c>
      <c r="S59" s="163">
        <f t="shared" si="27"/>
        <v>100</v>
      </c>
      <c r="T59" s="163"/>
      <c r="U59" s="163"/>
      <c r="V59" s="163"/>
      <c r="W59" s="163"/>
    </row>
    <row r="60" spans="1:23" s="70" customFormat="1" ht="31.5" x14ac:dyDescent="0.2">
      <c r="A60" s="14" t="s">
        <v>600</v>
      </c>
      <c r="B60" s="164">
        <f t="shared" si="18"/>
        <v>145202.70000000001</v>
      </c>
      <c r="C60" s="164">
        <f t="shared" si="19"/>
        <v>167135.30000000002</v>
      </c>
      <c r="D60" s="164">
        <f t="shared" si="20"/>
        <v>167135.30000000002</v>
      </c>
      <c r="E60" s="180"/>
      <c r="F60" s="164">
        <f t="shared" si="21"/>
        <v>167135.30000000002</v>
      </c>
      <c r="G60" s="162">
        <f t="shared" ref="G60:G94" si="28">F60/C60*100</f>
        <v>100</v>
      </c>
      <c r="H60" s="162"/>
      <c r="I60" s="162"/>
      <c r="J60" s="179"/>
      <c r="K60" s="162"/>
      <c r="L60" s="162">
        <f>L61</f>
        <v>145202.70000000001</v>
      </c>
      <c r="M60" s="162">
        <f>M61</f>
        <v>145202.70000000001</v>
      </c>
      <c r="N60" s="162">
        <f>N61</f>
        <v>145202.70000000001</v>
      </c>
      <c r="O60" s="162">
        <f t="shared" si="26"/>
        <v>100</v>
      </c>
      <c r="P60" s="162"/>
      <c r="Q60" s="162">
        <f>Q61</f>
        <v>21932.6</v>
      </c>
      <c r="R60" s="162">
        <f>R61</f>
        <v>21932.6</v>
      </c>
      <c r="S60" s="162">
        <f t="shared" si="27"/>
        <v>100</v>
      </c>
      <c r="T60" s="162"/>
      <c r="U60" s="162"/>
      <c r="V60" s="162"/>
      <c r="W60" s="162"/>
    </row>
    <row r="61" spans="1:23" ht="26.25" customHeight="1" x14ac:dyDescent="0.25">
      <c r="A61" s="16" t="s">
        <v>601</v>
      </c>
      <c r="B61" s="164">
        <f t="shared" si="18"/>
        <v>145202.70000000001</v>
      </c>
      <c r="C61" s="164">
        <f t="shared" si="19"/>
        <v>167135.30000000002</v>
      </c>
      <c r="D61" s="164">
        <f t="shared" si="20"/>
        <v>167135.30000000002</v>
      </c>
      <c r="E61" s="180"/>
      <c r="F61" s="164">
        <f t="shared" si="21"/>
        <v>167135.30000000002</v>
      </c>
      <c r="G61" s="163">
        <f t="shared" si="28"/>
        <v>100</v>
      </c>
      <c r="H61" s="163"/>
      <c r="I61" s="163"/>
      <c r="J61" s="167"/>
      <c r="K61" s="163"/>
      <c r="L61" s="163">
        <v>145202.70000000001</v>
      </c>
      <c r="M61" s="163">
        <v>145202.70000000001</v>
      </c>
      <c r="N61" s="163">
        <v>145202.70000000001</v>
      </c>
      <c r="O61" s="163">
        <f t="shared" si="26"/>
        <v>100</v>
      </c>
      <c r="P61" s="163"/>
      <c r="Q61" s="163">
        <v>21932.6</v>
      </c>
      <c r="R61" s="163">
        <v>21932.6</v>
      </c>
      <c r="S61" s="163">
        <f t="shared" si="27"/>
        <v>100</v>
      </c>
      <c r="T61" s="163"/>
      <c r="U61" s="163"/>
      <c r="V61" s="163"/>
      <c r="W61" s="163"/>
    </row>
    <row r="62" spans="1:23" s="70" customFormat="1" ht="31.5" x14ac:dyDescent="0.2">
      <c r="A62" s="14" t="s">
        <v>602</v>
      </c>
      <c r="B62" s="164">
        <f t="shared" si="18"/>
        <v>33889.5</v>
      </c>
      <c r="C62" s="164">
        <f t="shared" si="19"/>
        <v>52417</v>
      </c>
      <c r="D62" s="164">
        <f t="shared" si="20"/>
        <v>52417</v>
      </c>
      <c r="E62" s="180"/>
      <c r="F62" s="164">
        <f t="shared" si="21"/>
        <v>52417</v>
      </c>
      <c r="G62" s="162">
        <f t="shared" si="28"/>
        <v>100</v>
      </c>
      <c r="H62" s="162"/>
      <c r="I62" s="162"/>
      <c r="J62" s="179"/>
      <c r="K62" s="162"/>
      <c r="L62" s="162">
        <f>L63</f>
        <v>21938.400000000001</v>
      </c>
      <c r="M62" s="162">
        <f>M63</f>
        <v>21938.400000000001</v>
      </c>
      <c r="N62" s="162">
        <f>N63</f>
        <v>21938.400000000001</v>
      </c>
      <c r="O62" s="162">
        <f t="shared" si="26"/>
        <v>100</v>
      </c>
      <c r="P62" s="162">
        <f>P63</f>
        <v>11951.1</v>
      </c>
      <c r="Q62" s="162">
        <f>Q63</f>
        <v>30478.6</v>
      </c>
      <c r="R62" s="162">
        <f>R63</f>
        <v>30478.6</v>
      </c>
      <c r="S62" s="162">
        <f>R62/Q62*100</f>
        <v>100</v>
      </c>
      <c r="T62" s="162"/>
      <c r="U62" s="162"/>
      <c r="V62" s="162"/>
      <c r="W62" s="162"/>
    </row>
    <row r="63" spans="1:23" ht="31.5" x14ac:dyDescent="0.25">
      <c r="A63" s="16" t="s">
        <v>603</v>
      </c>
      <c r="B63" s="164">
        <f t="shared" si="18"/>
        <v>33889.5</v>
      </c>
      <c r="C63" s="164">
        <f t="shared" si="19"/>
        <v>52417</v>
      </c>
      <c r="D63" s="164">
        <f t="shared" si="20"/>
        <v>52417</v>
      </c>
      <c r="E63" s="180"/>
      <c r="F63" s="164">
        <f t="shared" si="21"/>
        <v>52417</v>
      </c>
      <c r="G63" s="163">
        <f t="shared" si="28"/>
        <v>100</v>
      </c>
      <c r="H63" s="163"/>
      <c r="I63" s="163"/>
      <c r="J63" s="167"/>
      <c r="K63" s="163"/>
      <c r="L63" s="163">
        <v>21938.400000000001</v>
      </c>
      <c r="M63" s="163">
        <v>21938.400000000001</v>
      </c>
      <c r="N63" s="163">
        <v>21938.400000000001</v>
      </c>
      <c r="O63" s="163">
        <f t="shared" si="26"/>
        <v>100</v>
      </c>
      <c r="P63" s="163">
        <v>11951.1</v>
      </c>
      <c r="Q63" s="163">
        <v>30478.6</v>
      </c>
      <c r="R63" s="163">
        <v>30478.6</v>
      </c>
      <c r="S63" s="163">
        <f>R63/Q63*100</f>
        <v>100</v>
      </c>
      <c r="T63" s="163"/>
      <c r="U63" s="163"/>
      <c r="V63" s="163"/>
      <c r="W63" s="163"/>
    </row>
    <row r="64" spans="1:23" s="70" customFormat="1" ht="31.5" x14ac:dyDescent="0.2">
      <c r="A64" s="14" t="s">
        <v>604</v>
      </c>
      <c r="B64" s="164">
        <f t="shared" si="18"/>
        <v>191664.3</v>
      </c>
      <c r="C64" s="164">
        <f t="shared" si="19"/>
        <v>211538.2</v>
      </c>
      <c r="D64" s="164">
        <f t="shared" si="20"/>
        <v>211538.2</v>
      </c>
      <c r="E64" s="180"/>
      <c r="F64" s="164">
        <f t="shared" si="21"/>
        <v>211538.2</v>
      </c>
      <c r="G64" s="162">
        <f t="shared" si="28"/>
        <v>100</v>
      </c>
      <c r="H64" s="162"/>
      <c r="I64" s="162"/>
      <c r="J64" s="179"/>
      <c r="K64" s="162"/>
      <c r="L64" s="162">
        <f>L65</f>
        <v>169739</v>
      </c>
      <c r="M64" s="162">
        <f>M65</f>
        <v>169739</v>
      </c>
      <c r="N64" s="162">
        <f>N65</f>
        <v>169739</v>
      </c>
      <c r="O64" s="162">
        <f t="shared" si="26"/>
        <v>100</v>
      </c>
      <c r="P64" s="162">
        <f>P65</f>
        <v>21925.3</v>
      </c>
      <c r="Q64" s="162">
        <f>Q65</f>
        <v>41799.199999999997</v>
      </c>
      <c r="R64" s="162">
        <f>R65</f>
        <v>41799.199999999997</v>
      </c>
      <c r="S64" s="162">
        <f t="shared" ref="S64:S65" si="29">R64/Q64*100</f>
        <v>100</v>
      </c>
      <c r="T64" s="162"/>
      <c r="U64" s="162"/>
      <c r="V64" s="162"/>
      <c r="W64" s="162"/>
    </row>
    <row r="65" spans="1:23" ht="31.5" x14ac:dyDescent="0.25">
      <c r="A65" s="16" t="s">
        <v>605</v>
      </c>
      <c r="B65" s="164">
        <f t="shared" si="18"/>
        <v>191664.3</v>
      </c>
      <c r="C65" s="164">
        <f t="shared" si="19"/>
        <v>211538.2</v>
      </c>
      <c r="D65" s="164">
        <f t="shared" si="20"/>
        <v>211538.2</v>
      </c>
      <c r="E65" s="180"/>
      <c r="F65" s="164">
        <f t="shared" si="21"/>
        <v>211538.2</v>
      </c>
      <c r="G65" s="163">
        <f t="shared" si="28"/>
        <v>100</v>
      </c>
      <c r="H65" s="163"/>
      <c r="I65" s="163"/>
      <c r="J65" s="167"/>
      <c r="K65" s="163"/>
      <c r="L65" s="163">
        <v>169739</v>
      </c>
      <c r="M65" s="163">
        <v>169739</v>
      </c>
      <c r="N65" s="163">
        <v>169739</v>
      </c>
      <c r="O65" s="163">
        <f t="shared" si="26"/>
        <v>100</v>
      </c>
      <c r="P65" s="163">
        <v>21925.3</v>
      </c>
      <c r="Q65" s="163">
        <v>41799.199999999997</v>
      </c>
      <c r="R65" s="163">
        <v>41799.199999999997</v>
      </c>
      <c r="S65" s="163">
        <f t="shared" si="29"/>
        <v>100</v>
      </c>
      <c r="T65" s="163"/>
      <c r="U65" s="163"/>
      <c r="V65" s="163"/>
      <c r="W65" s="163"/>
    </row>
    <row r="66" spans="1:23" ht="25.5" customHeight="1" x14ac:dyDescent="0.25">
      <c r="A66" s="15" t="s">
        <v>338</v>
      </c>
      <c r="B66" s="164">
        <f t="shared" si="18"/>
        <v>0</v>
      </c>
      <c r="C66" s="164">
        <f t="shared" si="19"/>
        <v>0</v>
      </c>
      <c r="D66" s="164">
        <f t="shared" si="20"/>
        <v>0</v>
      </c>
      <c r="E66" s="180"/>
      <c r="F66" s="164">
        <f t="shared" si="21"/>
        <v>0</v>
      </c>
      <c r="G66" s="163"/>
      <c r="H66" s="163"/>
      <c r="I66" s="163"/>
      <c r="J66" s="167"/>
      <c r="K66" s="163"/>
      <c r="L66" s="163"/>
      <c r="M66" s="163"/>
      <c r="N66" s="163"/>
      <c r="O66" s="163"/>
      <c r="P66" s="163"/>
      <c r="Q66" s="163"/>
      <c r="R66" s="163"/>
      <c r="S66" s="163"/>
      <c r="T66" s="163"/>
      <c r="U66" s="163"/>
      <c r="V66" s="163"/>
      <c r="W66" s="163"/>
    </row>
    <row r="67" spans="1:23" s="70" customFormat="1" ht="31.5" x14ac:dyDescent="0.2">
      <c r="A67" s="64" t="s">
        <v>606</v>
      </c>
      <c r="B67" s="164">
        <f t="shared" si="18"/>
        <v>114421.8</v>
      </c>
      <c r="C67" s="164">
        <f t="shared" si="19"/>
        <v>140340.4</v>
      </c>
      <c r="D67" s="164">
        <f t="shared" si="20"/>
        <v>140340.4</v>
      </c>
      <c r="E67" s="180"/>
      <c r="F67" s="164">
        <f t="shared" si="21"/>
        <v>140340.4</v>
      </c>
      <c r="G67" s="162">
        <f t="shared" si="28"/>
        <v>100</v>
      </c>
      <c r="H67" s="162"/>
      <c r="I67" s="162"/>
      <c r="J67" s="179"/>
      <c r="K67" s="162"/>
      <c r="L67" s="162">
        <f>L68</f>
        <v>108348.7</v>
      </c>
      <c r="M67" s="162">
        <f>M68</f>
        <v>108348.7</v>
      </c>
      <c r="N67" s="162">
        <f>N68</f>
        <v>108348.7</v>
      </c>
      <c r="O67" s="162">
        <f t="shared" ref="O67:O78" si="30">N67/M67*100</f>
        <v>100</v>
      </c>
      <c r="P67" s="162">
        <f>P68</f>
        <v>6073.1</v>
      </c>
      <c r="Q67" s="162">
        <f>Q68</f>
        <v>31991.7</v>
      </c>
      <c r="R67" s="162">
        <f>R68</f>
        <v>31991.7</v>
      </c>
      <c r="S67" s="162">
        <f>R67/Q67*100</f>
        <v>100</v>
      </c>
      <c r="T67" s="162"/>
      <c r="U67" s="162"/>
      <c r="V67" s="162"/>
      <c r="W67" s="162"/>
    </row>
    <row r="68" spans="1:23" ht="31.5" x14ac:dyDescent="0.25">
      <c r="A68" s="15" t="s">
        <v>607</v>
      </c>
      <c r="B68" s="164">
        <f t="shared" si="18"/>
        <v>114421.8</v>
      </c>
      <c r="C68" s="164">
        <f t="shared" si="19"/>
        <v>140340.4</v>
      </c>
      <c r="D68" s="164">
        <f t="shared" si="20"/>
        <v>140340.4</v>
      </c>
      <c r="E68" s="180"/>
      <c r="F68" s="164">
        <f t="shared" si="21"/>
        <v>140340.4</v>
      </c>
      <c r="G68" s="163">
        <f t="shared" si="28"/>
        <v>100</v>
      </c>
      <c r="H68" s="163"/>
      <c r="I68" s="163"/>
      <c r="J68" s="167"/>
      <c r="K68" s="163"/>
      <c r="L68" s="163">
        <v>108348.7</v>
      </c>
      <c r="M68" s="163">
        <v>108348.7</v>
      </c>
      <c r="N68" s="163">
        <v>108348.7</v>
      </c>
      <c r="O68" s="163">
        <f t="shared" si="30"/>
        <v>100</v>
      </c>
      <c r="P68" s="163">
        <v>6073.1</v>
      </c>
      <c r="Q68" s="163">
        <v>31991.7</v>
      </c>
      <c r="R68" s="163">
        <v>31991.7</v>
      </c>
      <c r="S68" s="163">
        <f>R68/Q68*100</f>
        <v>100</v>
      </c>
      <c r="T68" s="163"/>
      <c r="U68" s="163"/>
      <c r="V68" s="163"/>
      <c r="W68" s="163"/>
    </row>
    <row r="69" spans="1:23" s="70" customFormat="1" ht="31.5" x14ac:dyDescent="0.2">
      <c r="A69" s="64" t="s">
        <v>608</v>
      </c>
      <c r="B69" s="164">
        <f t="shared" si="18"/>
        <v>191805.8</v>
      </c>
      <c r="C69" s="164">
        <f t="shared" si="19"/>
        <v>191805.8</v>
      </c>
      <c r="D69" s="164">
        <f t="shared" si="20"/>
        <v>191805.8</v>
      </c>
      <c r="E69" s="180"/>
      <c r="F69" s="164">
        <f t="shared" si="21"/>
        <v>191805.8</v>
      </c>
      <c r="G69" s="162">
        <f t="shared" si="28"/>
        <v>100</v>
      </c>
      <c r="H69" s="162"/>
      <c r="I69" s="162"/>
      <c r="J69" s="179"/>
      <c r="K69" s="162"/>
      <c r="L69" s="162">
        <f>L70</f>
        <v>183333.4</v>
      </c>
      <c r="M69" s="162">
        <f>M70</f>
        <v>183333.4</v>
      </c>
      <c r="N69" s="162">
        <f>N70</f>
        <v>183333.4</v>
      </c>
      <c r="O69" s="162">
        <f t="shared" si="30"/>
        <v>100</v>
      </c>
      <c r="P69" s="162">
        <f>P70</f>
        <v>8472.4</v>
      </c>
      <c r="Q69" s="162">
        <f>Q70</f>
        <v>8472.4</v>
      </c>
      <c r="R69" s="162">
        <f>R70</f>
        <v>8472.4</v>
      </c>
      <c r="S69" s="162">
        <f t="shared" ref="S69:S76" si="31">R69/Q69*100</f>
        <v>100</v>
      </c>
      <c r="T69" s="162"/>
      <c r="U69" s="162"/>
      <c r="V69" s="162"/>
      <c r="W69" s="162"/>
    </row>
    <row r="70" spans="1:23" ht="31.5" x14ac:dyDescent="0.25">
      <c r="A70" s="15" t="s">
        <v>609</v>
      </c>
      <c r="B70" s="164">
        <f t="shared" si="18"/>
        <v>191805.8</v>
      </c>
      <c r="C70" s="164">
        <f t="shared" si="19"/>
        <v>191805.8</v>
      </c>
      <c r="D70" s="164">
        <f t="shared" si="20"/>
        <v>191805.8</v>
      </c>
      <c r="E70" s="180"/>
      <c r="F70" s="164">
        <f t="shared" si="21"/>
        <v>191805.8</v>
      </c>
      <c r="G70" s="163">
        <f t="shared" si="28"/>
        <v>100</v>
      </c>
      <c r="H70" s="163"/>
      <c r="I70" s="163"/>
      <c r="J70" s="167"/>
      <c r="K70" s="163"/>
      <c r="L70" s="163">
        <v>183333.4</v>
      </c>
      <c r="M70" s="163">
        <v>183333.4</v>
      </c>
      <c r="N70" s="163">
        <v>183333.4</v>
      </c>
      <c r="O70" s="163">
        <f t="shared" si="30"/>
        <v>100</v>
      </c>
      <c r="P70" s="163">
        <v>8472.4</v>
      </c>
      <c r="Q70" s="163">
        <v>8472.4</v>
      </c>
      <c r="R70" s="163">
        <v>8472.4</v>
      </c>
      <c r="S70" s="163">
        <f t="shared" si="31"/>
        <v>100</v>
      </c>
      <c r="T70" s="163"/>
      <c r="U70" s="163"/>
      <c r="V70" s="163"/>
      <c r="W70" s="163"/>
    </row>
    <row r="71" spans="1:23" s="70" customFormat="1" ht="31.5" x14ac:dyDescent="0.2">
      <c r="A71" s="64" t="s">
        <v>610</v>
      </c>
      <c r="B71" s="164">
        <f t="shared" si="18"/>
        <v>175167.7</v>
      </c>
      <c r="C71" s="164">
        <f t="shared" si="19"/>
        <v>175167.7</v>
      </c>
      <c r="D71" s="164">
        <f t="shared" si="20"/>
        <v>175167.7</v>
      </c>
      <c r="E71" s="180"/>
      <c r="F71" s="164">
        <f t="shared" si="21"/>
        <v>175167.7</v>
      </c>
      <c r="G71" s="162">
        <f t="shared" si="28"/>
        <v>100</v>
      </c>
      <c r="H71" s="162"/>
      <c r="I71" s="162"/>
      <c r="J71" s="179"/>
      <c r="K71" s="162"/>
      <c r="L71" s="162">
        <f>L72</f>
        <v>175167.7</v>
      </c>
      <c r="M71" s="162">
        <f>M72</f>
        <v>175167.7</v>
      </c>
      <c r="N71" s="162">
        <f>N72</f>
        <v>175167.7</v>
      </c>
      <c r="O71" s="162">
        <f t="shared" si="30"/>
        <v>100</v>
      </c>
      <c r="P71" s="162"/>
      <c r="Q71" s="162"/>
      <c r="R71" s="162"/>
      <c r="S71" s="163"/>
      <c r="T71" s="162"/>
      <c r="U71" s="162"/>
      <c r="V71" s="162"/>
      <c r="W71" s="163"/>
    </row>
    <row r="72" spans="1:23" ht="31.5" x14ac:dyDescent="0.25">
      <c r="A72" s="15" t="s">
        <v>611</v>
      </c>
      <c r="B72" s="164">
        <f t="shared" si="18"/>
        <v>175167.7</v>
      </c>
      <c r="C72" s="164">
        <f t="shared" si="19"/>
        <v>175167.7</v>
      </c>
      <c r="D72" s="164">
        <f t="shared" si="20"/>
        <v>175167.7</v>
      </c>
      <c r="E72" s="180"/>
      <c r="F72" s="164">
        <f t="shared" si="21"/>
        <v>175167.7</v>
      </c>
      <c r="G72" s="163">
        <f t="shared" si="28"/>
        <v>100</v>
      </c>
      <c r="H72" s="163"/>
      <c r="I72" s="163"/>
      <c r="J72" s="167"/>
      <c r="K72" s="163"/>
      <c r="L72" s="163">
        <v>175167.7</v>
      </c>
      <c r="M72" s="163">
        <v>175167.7</v>
      </c>
      <c r="N72" s="163">
        <v>175167.7</v>
      </c>
      <c r="O72" s="163">
        <f t="shared" si="30"/>
        <v>100</v>
      </c>
      <c r="P72" s="163"/>
      <c r="Q72" s="163"/>
      <c r="R72" s="163"/>
      <c r="S72" s="163"/>
      <c r="T72" s="163"/>
      <c r="U72" s="163"/>
      <c r="V72" s="163"/>
      <c r="W72" s="163"/>
    </row>
    <row r="73" spans="1:23" s="70" customFormat="1" ht="31.5" x14ac:dyDescent="0.2">
      <c r="A73" s="64" t="s">
        <v>612</v>
      </c>
      <c r="B73" s="164">
        <f t="shared" si="18"/>
        <v>83036.600000000006</v>
      </c>
      <c r="C73" s="164">
        <f t="shared" si="19"/>
        <v>98655.700000000012</v>
      </c>
      <c r="D73" s="164">
        <f t="shared" si="20"/>
        <v>98655.700000000012</v>
      </c>
      <c r="E73" s="180"/>
      <c r="F73" s="164">
        <f t="shared" si="21"/>
        <v>98655.700000000012</v>
      </c>
      <c r="G73" s="162">
        <f t="shared" si="28"/>
        <v>100</v>
      </c>
      <c r="H73" s="162"/>
      <c r="I73" s="162"/>
      <c r="J73" s="179"/>
      <c r="K73" s="162"/>
      <c r="L73" s="162">
        <f>L74</f>
        <v>83036.600000000006</v>
      </c>
      <c r="M73" s="162">
        <f>M74</f>
        <v>83036.600000000006</v>
      </c>
      <c r="N73" s="162">
        <f>N74</f>
        <v>83036.600000000006</v>
      </c>
      <c r="O73" s="162">
        <f t="shared" si="30"/>
        <v>100</v>
      </c>
      <c r="P73" s="162"/>
      <c r="Q73" s="162">
        <f>Q74</f>
        <v>15619.1</v>
      </c>
      <c r="R73" s="162">
        <f>R74</f>
        <v>15619.1</v>
      </c>
      <c r="S73" s="162">
        <f t="shared" si="31"/>
        <v>100</v>
      </c>
      <c r="T73" s="162"/>
      <c r="U73" s="162"/>
      <c r="V73" s="162"/>
      <c r="W73" s="162"/>
    </row>
    <row r="74" spans="1:23" ht="31.5" x14ac:dyDescent="0.25">
      <c r="A74" s="15" t="s">
        <v>613</v>
      </c>
      <c r="B74" s="164">
        <f t="shared" si="18"/>
        <v>83036.600000000006</v>
      </c>
      <c r="C74" s="164">
        <f t="shared" si="19"/>
        <v>98655.700000000012</v>
      </c>
      <c r="D74" s="164">
        <f t="shared" si="20"/>
        <v>98655.700000000012</v>
      </c>
      <c r="E74" s="180"/>
      <c r="F74" s="164">
        <f t="shared" si="21"/>
        <v>98655.700000000012</v>
      </c>
      <c r="G74" s="163">
        <f t="shared" si="28"/>
        <v>100</v>
      </c>
      <c r="H74" s="163"/>
      <c r="I74" s="163"/>
      <c r="J74" s="167"/>
      <c r="K74" s="163"/>
      <c r="L74" s="163">
        <v>83036.600000000006</v>
      </c>
      <c r="M74" s="163">
        <v>83036.600000000006</v>
      </c>
      <c r="N74" s="163">
        <v>83036.600000000006</v>
      </c>
      <c r="O74" s="163">
        <f t="shared" si="30"/>
        <v>100</v>
      </c>
      <c r="P74" s="163"/>
      <c r="Q74" s="163">
        <v>15619.1</v>
      </c>
      <c r="R74" s="163">
        <v>15619.1</v>
      </c>
      <c r="S74" s="163">
        <f t="shared" si="31"/>
        <v>100</v>
      </c>
      <c r="T74" s="163"/>
      <c r="U74" s="163"/>
      <c r="V74" s="163"/>
      <c r="W74" s="163"/>
    </row>
    <row r="75" spans="1:23" s="70" customFormat="1" ht="31.5" x14ac:dyDescent="0.2">
      <c r="A75" s="64" t="s">
        <v>614</v>
      </c>
      <c r="B75" s="164">
        <f t="shared" si="18"/>
        <v>193713.7</v>
      </c>
      <c r="C75" s="164">
        <f t="shared" si="19"/>
        <v>216613.30000000002</v>
      </c>
      <c r="D75" s="164">
        <f t="shared" si="20"/>
        <v>216613.30000000002</v>
      </c>
      <c r="E75" s="180"/>
      <c r="F75" s="164">
        <f t="shared" si="21"/>
        <v>216613.30000000002</v>
      </c>
      <c r="G75" s="162">
        <f t="shared" si="28"/>
        <v>100</v>
      </c>
      <c r="H75" s="162"/>
      <c r="I75" s="162"/>
      <c r="J75" s="179"/>
      <c r="K75" s="162"/>
      <c r="L75" s="162">
        <f>L76</f>
        <v>193713.7</v>
      </c>
      <c r="M75" s="162">
        <f>M76</f>
        <v>193713.7</v>
      </c>
      <c r="N75" s="162">
        <f>N76</f>
        <v>193713.7</v>
      </c>
      <c r="O75" s="162">
        <f t="shared" si="30"/>
        <v>100</v>
      </c>
      <c r="P75" s="162"/>
      <c r="Q75" s="162">
        <f>Q76</f>
        <v>22899.599999999999</v>
      </c>
      <c r="R75" s="162">
        <f>R76</f>
        <v>22899.599999999999</v>
      </c>
      <c r="S75" s="162">
        <f t="shared" si="31"/>
        <v>100</v>
      </c>
      <c r="T75" s="162"/>
      <c r="U75" s="162"/>
      <c r="V75" s="162"/>
      <c r="W75" s="162"/>
    </row>
    <row r="76" spans="1:23" ht="31.5" x14ac:dyDescent="0.25">
      <c r="A76" s="15" t="s">
        <v>615</v>
      </c>
      <c r="B76" s="164">
        <f t="shared" si="18"/>
        <v>193713.7</v>
      </c>
      <c r="C76" s="164">
        <f t="shared" si="19"/>
        <v>216613.30000000002</v>
      </c>
      <c r="D76" s="164">
        <f t="shared" si="20"/>
        <v>216613.30000000002</v>
      </c>
      <c r="E76" s="180"/>
      <c r="F76" s="164">
        <f t="shared" si="21"/>
        <v>216613.30000000002</v>
      </c>
      <c r="G76" s="163">
        <f t="shared" si="28"/>
        <v>100</v>
      </c>
      <c r="H76" s="163"/>
      <c r="I76" s="163"/>
      <c r="J76" s="167"/>
      <c r="K76" s="163"/>
      <c r="L76" s="163">
        <v>193713.7</v>
      </c>
      <c r="M76" s="163">
        <v>193713.7</v>
      </c>
      <c r="N76" s="163">
        <v>193713.7</v>
      </c>
      <c r="O76" s="163">
        <f t="shared" si="30"/>
        <v>100</v>
      </c>
      <c r="P76" s="163"/>
      <c r="Q76" s="163">
        <v>22899.599999999999</v>
      </c>
      <c r="R76" s="163">
        <v>22899.599999999999</v>
      </c>
      <c r="S76" s="163">
        <f t="shared" si="31"/>
        <v>100</v>
      </c>
      <c r="T76" s="163"/>
      <c r="U76" s="163"/>
      <c r="V76" s="163"/>
      <c r="W76" s="163"/>
    </row>
    <row r="77" spans="1:23" s="70" customFormat="1" ht="31.5" x14ac:dyDescent="0.2">
      <c r="A77" s="64" t="s">
        <v>616</v>
      </c>
      <c r="B77" s="164">
        <f t="shared" si="18"/>
        <v>56850.1</v>
      </c>
      <c r="C77" s="164">
        <f t="shared" si="19"/>
        <v>56281.599999999999</v>
      </c>
      <c r="D77" s="164">
        <f t="shared" si="20"/>
        <v>56281.599999999999</v>
      </c>
      <c r="E77" s="180"/>
      <c r="F77" s="164">
        <f t="shared" si="21"/>
        <v>56281.599999999999</v>
      </c>
      <c r="G77" s="162">
        <f t="shared" si="28"/>
        <v>100</v>
      </c>
      <c r="H77" s="162"/>
      <c r="I77" s="162"/>
      <c r="J77" s="179"/>
      <c r="K77" s="162"/>
      <c r="L77" s="162">
        <f>L78</f>
        <v>56850.1</v>
      </c>
      <c r="M77" s="162">
        <f>M78</f>
        <v>56281.599999999999</v>
      </c>
      <c r="N77" s="162">
        <f>N78</f>
        <v>56281.599999999999</v>
      </c>
      <c r="O77" s="162">
        <f t="shared" si="30"/>
        <v>100</v>
      </c>
      <c r="P77" s="162"/>
      <c r="Q77" s="162"/>
      <c r="R77" s="162"/>
      <c r="S77" s="162"/>
      <c r="T77" s="162"/>
      <c r="U77" s="162"/>
      <c r="V77" s="162"/>
      <c r="W77" s="162"/>
    </row>
    <row r="78" spans="1:23" ht="31.5" x14ac:dyDescent="0.25">
      <c r="A78" s="15" t="s">
        <v>617</v>
      </c>
      <c r="B78" s="164">
        <f t="shared" si="18"/>
        <v>56850.1</v>
      </c>
      <c r="C78" s="164">
        <f t="shared" si="19"/>
        <v>56281.599999999999</v>
      </c>
      <c r="D78" s="164">
        <f t="shared" si="20"/>
        <v>56281.599999999999</v>
      </c>
      <c r="E78" s="180"/>
      <c r="F78" s="164">
        <f t="shared" si="21"/>
        <v>56281.599999999999</v>
      </c>
      <c r="G78" s="163">
        <f t="shared" si="28"/>
        <v>100</v>
      </c>
      <c r="H78" s="163"/>
      <c r="I78" s="163"/>
      <c r="J78" s="167"/>
      <c r="K78" s="163"/>
      <c r="L78" s="163">
        <v>56850.1</v>
      </c>
      <c r="M78" s="163">
        <v>56281.599999999999</v>
      </c>
      <c r="N78" s="163">
        <v>56281.599999999999</v>
      </c>
      <c r="O78" s="163">
        <f t="shared" si="30"/>
        <v>100</v>
      </c>
      <c r="P78" s="163"/>
      <c r="Q78" s="163"/>
      <c r="R78" s="163"/>
      <c r="S78" s="163"/>
      <c r="T78" s="163"/>
      <c r="U78" s="163"/>
      <c r="V78" s="163"/>
      <c r="W78" s="163"/>
    </row>
    <row r="79" spans="1:23" ht="33.75" customHeight="1" x14ac:dyDescent="0.25">
      <c r="A79" s="15" t="s">
        <v>280</v>
      </c>
      <c r="B79" s="164">
        <f t="shared" si="18"/>
        <v>0</v>
      </c>
      <c r="C79" s="164">
        <f t="shared" si="19"/>
        <v>0</v>
      </c>
      <c r="D79" s="164">
        <f t="shared" si="20"/>
        <v>0</v>
      </c>
      <c r="E79" s="180"/>
      <c r="F79" s="164">
        <f t="shared" si="21"/>
        <v>0</v>
      </c>
      <c r="G79" s="163"/>
      <c r="H79" s="163"/>
      <c r="I79" s="163"/>
      <c r="J79" s="167"/>
      <c r="K79" s="163"/>
      <c r="L79" s="163"/>
      <c r="M79" s="163"/>
      <c r="N79" s="163"/>
      <c r="O79" s="163"/>
      <c r="P79" s="163"/>
      <c r="Q79" s="163"/>
      <c r="R79" s="163"/>
      <c r="S79" s="163"/>
      <c r="T79" s="163"/>
      <c r="U79" s="163"/>
      <c r="V79" s="163"/>
      <c r="W79" s="163"/>
    </row>
    <row r="80" spans="1:23" s="70" customFormat="1" ht="31.5" x14ac:dyDescent="0.2">
      <c r="A80" s="14" t="s">
        <v>618</v>
      </c>
      <c r="B80" s="164">
        <f t="shared" ref="B80:B91" si="32">H80+L80+P80+T80</f>
        <v>71335.799999999988</v>
      </c>
      <c r="C80" s="164">
        <f t="shared" ref="C80:C91" si="33">I80+M80+Q80+U80</f>
        <v>98172.5</v>
      </c>
      <c r="D80" s="164">
        <f t="shared" ref="D80:D91" si="34">J80+N80+R80+U80</f>
        <v>98172.5</v>
      </c>
      <c r="E80" s="180"/>
      <c r="F80" s="164">
        <f t="shared" ref="F80:F91" si="35">J80+N80+R80+V80</f>
        <v>98172.5</v>
      </c>
      <c r="G80" s="162">
        <f t="shared" si="28"/>
        <v>100</v>
      </c>
      <c r="H80" s="162"/>
      <c r="I80" s="162"/>
      <c r="J80" s="179"/>
      <c r="K80" s="162"/>
      <c r="L80" s="162">
        <f>L81</f>
        <v>68224.399999999994</v>
      </c>
      <c r="M80" s="162">
        <f>M81</f>
        <v>68224.399999999994</v>
      </c>
      <c r="N80" s="162">
        <f>N81</f>
        <v>68224.399999999994</v>
      </c>
      <c r="O80" s="162">
        <f t="shared" ref="O80:O91" si="36">N80/M80*100</f>
        <v>100</v>
      </c>
      <c r="P80" s="162">
        <f>P81</f>
        <v>3111.4</v>
      </c>
      <c r="Q80" s="162">
        <f>Q81</f>
        <v>29948.1</v>
      </c>
      <c r="R80" s="162">
        <f>R81</f>
        <v>29948.1</v>
      </c>
      <c r="S80" s="162">
        <f t="shared" ref="S80:S87" si="37">R80/Q80*100</f>
        <v>100</v>
      </c>
      <c r="T80" s="162"/>
      <c r="U80" s="162"/>
      <c r="V80" s="162"/>
      <c r="W80" s="162"/>
    </row>
    <row r="81" spans="1:23" ht="31.5" x14ac:dyDescent="0.25">
      <c r="A81" s="16" t="s">
        <v>619</v>
      </c>
      <c r="B81" s="164">
        <f t="shared" si="32"/>
        <v>71335.799999999988</v>
      </c>
      <c r="C81" s="164">
        <f t="shared" si="33"/>
        <v>98172.5</v>
      </c>
      <c r="D81" s="164">
        <f t="shared" si="34"/>
        <v>98172.5</v>
      </c>
      <c r="E81" s="180"/>
      <c r="F81" s="164">
        <f t="shared" si="35"/>
        <v>98172.5</v>
      </c>
      <c r="G81" s="163">
        <f t="shared" si="28"/>
        <v>100</v>
      </c>
      <c r="H81" s="163"/>
      <c r="I81" s="163"/>
      <c r="J81" s="167"/>
      <c r="K81" s="163"/>
      <c r="L81" s="163">
        <v>68224.399999999994</v>
      </c>
      <c r="M81" s="163">
        <v>68224.399999999994</v>
      </c>
      <c r="N81" s="163">
        <v>68224.399999999994</v>
      </c>
      <c r="O81" s="163">
        <f t="shared" si="36"/>
        <v>100</v>
      </c>
      <c r="P81" s="163">
        <v>3111.4</v>
      </c>
      <c r="Q81" s="163">
        <v>29948.1</v>
      </c>
      <c r="R81" s="163">
        <v>29948.1</v>
      </c>
      <c r="S81" s="163">
        <f t="shared" si="37"/>
        <v>100</v>
      </c>
      <c r="T81" s="163"/>
      <c r="U81" s="163"/>
      <c r="V81" s="163"/>
      <c r="W81" s="163"/>
    </row>
    <row r="82" spans="1:23" s="70" customFormat="1" ht="31.5" x14ac:dyDescent="0.2">
      <c r="A82" s="14" t="s">
        <v>620</v>
      </c>
      <c r="B82" s="164">
        <f t="shared" si="32"/>
        <v>81653.2</v>
      </c>
      <c r="C82" s="164">
        <f t="shared" si="33"/>
        <v>130932.1</v>
      </c>
      <c r="D82" s="164">
        <f t="shared" si="34"/>
        <v>130932.1</v>
      </c>
      <c r="E82" s="180"/>
      <c r="F82" s="164">
        <f t="shared" si="35"/>
        <v>130932.1</v>
      </c>
      <c r="G82" s="162">
        <f t="shared" si="28"/>
        <v>100</v>
      </c>
      <c r="H82" s="162"/>
      <c r="I82" s="162"/>
      <c r="J82" s="179"/>
      <c r="K82" s="162"/>
      <c r="L82" s="162">
        <f>L83</f>
        <v>70397.2</v>
      </c>
      <c r="M82" s="162">
        <f>M83</f>
        <v>70397.2</v>
      </c>
      <c r="N82" s="162">
        <f>N83</f>
        <v>70397.2</v>
      </c>
      <c r="O82" s="162">
        <f t="shared" si="36"/>
        <v>100</v>
      </c>
      <c r="P82" s="162">
        <f>P83</f>
        <v>11256</v>
      </c>
      <c r="Q82" s="162">
        <f>Q83</f>
        <v>60534.9</v>
      </c>
      <c r="R82" s="162">
        <f>R83</f>
        <v>60534.9</v>
      </c>
      <c r="S82" s="162">
        <f t="shared" si="37"/>
        <v>100</v>
      </c>
      <c r="T82" s="162"/>
      <c r="U82" s="162"/>
      <c r="V82" s="162"/>
      <c r="W82" s="162"/>
    </row>
    <row r="83" spans="1:23" ht="31.5" x14ac:dyDescent="0.25">
      <c r="A83" s="65" t="s">
        <v>621</v>
      </c>
      <c r="B83" s="164">
        <f t="shared" si="32"/>
        <v>81653.2</v>
      </c>
      <c r="C83" s="164">
        <f t="shared" si="33"/>
        <v>130932.1</v>
      </c>
      <c r="D83" s="164">
        <f t="shared" si="34"/>
        <v>130932.1</v>
      </c>
      <c r="E83" s="180"/>
      <c r="F83" s="164">
        <f t="shared" si="35"/>
        <v>130932.1</v>
      </c>
      <c r="G83" s="163">
        <f t="shared" si="28"/>
        <v>100</v>
      </c>
      <c r="H83" s="163"/>
      <c r="I83" s="163"/>
      <c r="J83" s="167"/>
      <c r="K83" s="163"/>
      <c r="L83" s="163">
        <v>70397.2</v>
      </c>
      <c r="M83" s="163">
        <v>70397.2</v>
      </c>
      <c r="N83" s="163">
        <v>70397.2</v>
      </c>
      <c r="O83" s="163">
        <f t="shared" si="36"/>
        <v>100</v>
      </c>
      <c r="P83" s="163">
        <v>11256</v>
      </c>
      <c r="Q83" s="163">
        <v>60534.9</v>
      </c>
      <c r="R83" s="163">
        <v>60534.9</v>
      </c>
      <c r="S83" s="163">
        <f t="shared" si="37"/>
        <v>100</v>
      </c>
      <c r="T83" s="163"/>
      <c r="U83" s="163"/>
      <c r="V83" s="163"/>
      <c r="W83" s="163"/>
    </row>
    <row r="84" spans="1:23" s="70" customFormat="1" ht="31.5" x14ac:dyDescent="0.2">
      <c r="A84" s="14" t="s">
        <v>622</v>
      </c>
      <c r="B84" s="164">
        <f t="shared" si="32"/>
        <v>56627</v>
      </c>
      <c r="C84" s="164">
        <f t="shared" si="33"/>
        <v>72331.3</v>
      </c>
      <c r="D84" s="164">
        <f t="shared" si="34"/>
        <v>72331.3</v>
      </c>
      <c r="E84" s="180"/>
      <c r="F84" s="164">
        <f t="shared" si="35"/>
        <v>72331.3</v>
      </c>
      <c r="G84" s="162">
        <f t="shared" si="28"/>
        <v>100</v>
      </c>
      <c r="H84" s="162"/>
      <c r="I84" s="162"/>
      <c r="J84" s="179"/>
      <c r="K84" s="162"/>
      <c r="L84" s="162">
        <f>L85</f>
        <v>53880.1</v>
      </c>
      <c r="M84" s="162">
        <f>M85</f>
        <v>53880.1</v>
      </c>
      <c r="N84" s="162">
        <f>N85</f>
        <v>53880.1</v>
      </c>
      <c r="O84" s="162">
        <f t="shared" si="36"/>
        <v>100</v>
      </c>
      <c r="P84" s="162">
        <f>P85</f>
        <v>2746.9</v>
      </c>
      <c r="Q84" s="162">
        <f>Q85</f>
        <v>18451.2</v>
      </c>
      <c r="R84" s="162">
        <f>R85</f>
        <v>18451.2</v>
      </c>
      <c r="S84" s="162">
        <f t="shared" si="37"/>
        <v>100</v>
      </c>
      <c r="T84" s="162"/>
      <c r="U84" s="162"/>
      <c r="V84" s="162"/>
      <c r="W84" s="162"/>
    </row>
    <row r="85" spans="1:23" ht="31.5" x14ac:dyDescent="0.25">
      <c r="A85" s="16" t="s">
        <v>623</v>
      </c>
      <c r="B85" s="164">
        <f t="shared" si="32"/>
        <v>56627</v>
      </c>
      <c r="C85" s="164">
        <f t="shared" si="33"/>
        <v>72331.3</v>
      </c>
      <c r="D85" s="164">
        <f t="shared" si="34"/>
        <v>72331.3</v>
      </c>
      <c r="E85" s="180"/>
      <c r="F85" s="164">
        <f t="shared" si="35"/>
        <v>72331.3</v>
      </c>
      <c r="G85" s="163">
        <f t="shared" si="28"/>
        <v>100</v>
      </c>
      <c r="H85" s="163"/>
      <c r="I85" s="163"/>
      <c r="J85" s="167"/>
      <c r="K85" s="163"/>
      <c r="L85" s="163">
        <v>53880.1</v>
      </c>
      <c r="M85" s="163">
        <v>53880.1</v>
      </c>
      <c r="N85" s="163">
        <v>53880.1</v>
      </c>
      <c r="O85" s="163">
        <f t="shared" si="36"/>
        <v>100</v>
      </c>
      <c r="P85" s="163">
        <v>2746.9</v>
      </c>
      <c r="Q85" s="163">
        <v>18451.2</v>
      </c>
      <c r="R85" s="163">
        <v>18451.2</v>
      </c>
      <c r="S85" s="163">
        <f t="shared" si="37"/>
        <v>100</v>
      </c>
      <c r="T85" s="163"/>
      <c r="U85" s="163"/>
      <c r="V85" s="163"/>
      <c r="W85" s="163"/>
    </row>
    <row r="86" spans="1:23" s="70" customFormat="1" ht="31.5" x14ac:dyDescent="0.2">
      <c r="A86" s="14" t="s">
        <v>624</v>
      </c>
      <c r="B86" s="164">
        <f t="shared" si="32"/>
        <v>98311.5</v>
      </c>
      <c r="C86" s="164">
        <f t="shared" si="33"/>
        <v>110950.20000000001</v>
      </c>
      <c r="D86" s="164">
        <f t="shared" si="34"/>
        <v>110950.20000000001</v>
      </c>
      <c r="E86" s="180"/>
      <c r="F86" s="164">
        <f t="shared" si="35"/>
        <v>110950.20000000001</v>
      </c>
      <c r="G86" s="162">
        <f t="shared" si="28"/>
        <v>100</v>
      </c>
      <c r="H86" s="162"/>
      <c r="I86" s="162"/>
      <c r="J86" s="179"/>
      <c r="K86" s="162"/>
      <c r="L86" s="162">
        <f>L87</f>
        <v>91711.1</v>
      </c>
      <c r="M86" s="162">
        <f>M87</f>
        <v>91711.1</v>
      </c>
      <c r="N86" s="162">
        <f>N87</f>
        <v>91711.1</v>
      </c>
      <c r="O86" s="162">
        <f t="shared" si="36"/>
        <v>100</v>
      </c>
      <c r="P86" s="162">
        <f>P87</f>
        <v>6600.4</v>
      </c>
      <c r="Q86" s="162">
        <f>Q87</f>
        <v>19239.099999999999</v>
      </c>
      <c r="R86" s="162">
        <f>R87</f>
        <v>19239.099999999999</v>
      </c>
      <c r="S86" s="162">
        <f t="shared" si="37"/>
        <v>100</v>
      </c>
      <c r="T86" s="162"/>
      <c r="U86" s="162"/>
      <c r="V86" s="162"/>
      <c r="W86" s="162"/>
    </row>
    <row r="87" spans="1:23" ht="31.5" x14ac:dyDescent="0.25">
      <c r="A87" s="16" t="s">
        <v>625</v>
      </c>
      <c r="B87" s="164">
        <f t="shared" si="32"/>
        <v>98311.5</v>
      </c>
      <c r="C87" s="164">
        <f t="shared" si="33"/>
        <v>110950.20000000001</v>
      </c>
      <c r="D87" s="164">
        <f t="shared" si="34"/>
        <v>110950.20000000001</v>
      </c>
      <c r="E87" s="180"/>
      <c r="F87" s="164">
        <f t="shared" si="35"/>
        <v>110950.20000000001</v>
      </c>
      <c r="G87" s="163">
        <f t="shared" si="28"/>
        <v>100</v>
      </c>
      <c r="H87" s="163"/>
      <c r="I87" s="163"/>
      <c r="J87" s="167"/>
      <c r="K87" s="163"/>
      <c r="L87" s="163">
        <v>91711.1</v>
      </c>
      <c r="M87" s="163">
        <v>91711.1</v>
      </c>
      <c r="N87" s="163">
        <v>91711.1</v>
      </c>
      <c r="O87" s="163">
        <f t="shared" si="36"/>
        <v>100</v>
      </c>
      <c r="P87" s="163">
        <v>6600.4</v>
      </c>
      <c r="Q87" s="163">
        <v>19239.099999999999</v>
      </c>
      <c r="R87" s="163">
        <v>19239.099999999999</v>
      </c>
      <c r="S87" s="163">
        <f t="shared" si="37"/>
        <v>100</v>
      </c>
      <c r="T87" s="163"/>
      <c r="U87" s="163"/>
      <c r="V87" s="163"/>
      <c r="W87" s="163"/>
    </row>
    <row r="88" spans="1:23" s="70" customFormat="1" ht="31.5" x14ac:dyDescent="0.2">
      <c r="A88" s="14" t="s">
        <v>626</v>
      </c>
      <c r="B88" s="164">
        <f t="shared" si="32"/>
        <v>122726.2</v>
      </c>
      <c r="C88" s="164">
        <f t="shared" si="33"/>
        <v>160613.59999999998</v>
      </c>
      <c r="D88" s="164">
        <f t="shared" si="34"/>
        <v>160613.59999999998</v>
      </c>
      <c r="E88" s="180"/>
      <c r="F88" s="164">
        <f t="shared" si="35"/>
        <v>160613.59999999998</v>
      </c>
      <c r="G88" s="162">
        <f t="shared" si="28"/>
        <v>100</v>
      </c>
      <c r="H88" s="162"/>
      <c r="I88" s="162"/>
      <c r="J88" s="179"/>
      <c r="K88" s="162"/>
      <c r="L88" s="162">
        <f>L89</f>
        <v>110740.9</v>
      </c>
      <c r="M88" s="162">
        <f>M89</f>
        <v>110740.9</v>
      </c>
      <c r="N88" s="162">
        <f>N89</f>
        <v>110740.9</v>
      </c>
      <c r="O88" s="162">
        <f t="shared" si="36"/>
        <v>100</v>
      </c>
      <c r="P88" s="162">
        <f>P89</f>
        <v>11985.3</v>
      </c>
      <c r="Q88" s="162">
        <f>Q89</f>
        <v>49872.7</v>
      </c>
      <c r="R88" s="162">
        <f>R89</f>
        <v>49872.7</v>
      </c>
      <c r="S88" s="162">
        <f>R88/Q88*100</f>
        <v>100</v>
      </c>
      <c r="T88" s="162"/>
      <c r="U88" s="162"/>
      <c r="V88" s="162"/>
      <c r="W88" s="162"/>
    </row>
    <row r="89" spans="1:23" ht="31.5" x14ac:dyDescent="0.25">
      <c r="A89" s="16" t="s">
        <v>627</v>
      </c>
      <c r="B89" s="164">
        <f t="shared" si="32"/>
        <v>122726.2</v>
      </c>
      <c r="C89" s="164">
        <f t="shared" si="33"/>
        <v>160613.59999999998</v>
      </c>
      <c r="D89" s="164">
        <f t="shared" si="34"/>
        <v>160613.59999999998</v>
      </c>
      <c r="E89" s="180"/>
      <c r="F89" s="164">
        <f t="shared" si="35"/>
        <v>160613.59999999998</v>
      </c>
      <c r="G89" s="163">
        <f t="shared" si="28"/>
        <v>100</v>
      </c>
      <c r="H89" s="163"/>
      <c r="I89" s="163"/>
      <c r="J89" s="167"/>
      <c r="K89" s="163"/>
      <c r="L89" s="163">
        <v>110740.9</v>
      </c>
      <c r="M89" s="163">
        <v>110740.9</v>
      </c>
      <c r="N89" s="163">
        <v>110740.9</v>
      </c>
      <c r="O89" s="163">
        <f t="shared" si="36"/>
        <v>100</v>
      </c>
      <c r="P89" s="163">
        <v>11985.3</v>
      </c>
      <c r="Q89" s="163">
        <v>49872.7</v>
      </c>
      <c r="R89" s="163">
        <v>49872.7</v>
      </c>
      <c r="S89" s="163">
        <f>R89/Q89*100</f>
        <v>100</v>
      </c>
      <c r="T89" s="163"/>
      <c r="U89" s="163"/>
      <c r="V89" s="163"/>
      <c r="W89" s="163"/>
    </row>
    <row r="90" spans="1:23" s="70" customFormat="1" ht="31.5" x14ac:dyDescent="0.2">
      <c r="A90" s="14" t="s">
        <v>628</v>
      </c>
      <c r="B90" s="164">
        <f t="shared" si="32"/>
        <v>353296.6</v>
      </c>
      <c r="C90" s="164">
        <f t="shared" si="33"/>
        <v>353296.6</v>
      </c>
      <c r="D90" s="164">
        <f t="shared" si="34"/>
        <v>353296.6</v>
      </c>
      <c r="E90" s="180"/>
      <c r="F90" s="164">
        <f t="shared" si="35"/>
        <v>353296.6</v>
      </c>
      <c r="G90" s="162">
        <f t="shared" si="28"/>
        <v>100</v>
      </c>
      <c r="H90" s="162"/>
      <c r="I90" s="162"/>
      <c r="J90" s="179"/>
      <c r="K90" s="162"/>
      <c r="L90" s="162">
        <f>L91+L92</f>
        <v>353296.6</v>
      </c>
      <c r="M90" s="162">
        <f>M91+M92</f>
        <v>353296.6</v>
      </c>
      <c r="N90" s="162">
        <f>N91+N92</f>
        <v>353296.6</v>
      </c>
      <c r="O90" s="162">
        <f t="shared" si="36"/>
        <v>100</v>
      </c>
      <c r="P90" s="162"/>
      <c r="Q90" s="162"/>
      <c r="R90" s="162"/>
      <c r="S90" s="163"/>
      <c r="T90" s="162"/>
      <c r="U90" s="162"/>
      <c r="V90" s="162"/>
      <c r="W90" s="163"/>
    </row>
    <row r="91" spans="1:23" ht="31.5" x14ac:dyDescent="0.25">
      <c r="A91" s="16" t="s">
        <v>629</v>
      </c>
      <c r="B91" s="164">
        <f t="shared" si="32"/>
        <v>353296.6</v>
      </c>
      <c r="C91" s="164">
        <f t="shared" si="33"/>
        <v>353296.6</v>
      </c>
      <c r="D91" s="164">
        <f t="shared" si="34"/>
        <v>353296.6</v>
      </c>
      <c r="E91" s="180"/>
      <c r="F91" s="164">
        <f t="shared" si="35"/>
        <v>353296.6</v>
      </c>
      <c r="G91" s="163">
        <f t="shared" si="28"/>
        <v>100</v>
      </c>
      <c r="H91" s="163"/>
      <c r="I91" s="163"/>
      <c r="J91" s="167"/>
      <c r="K91" s="163"/>
      <c r="L91" s="163">
        <v>353296.6</v>
      </c>
      <c r="M91" s="163">
        <v>353296.6</v>
      </c>
      <c r="N91" s="163">
        <v>353296.6</v>
      </c>
      <c r="O91" s="163">
        <f t="shared" si="36"/>
        <v>100</v>
      </c>
      <c r="P91" s="163"/>
      <c r="Q91" s="163"/>
      <c r="R91" s="163"/>
      <c r="S91" s="163"/>
      <c r="T91" s="163"/>
      <c r="U91" s="163"/>
      <c r="V91" s="163"/>
      <c r="W91" s="163"/>
    </row>
    <row r="92" spans="1:23" ht="15.75" x14ac:dyDescent="0.25">
      <c r="A92" s="63" t="s">
        <v>183</v>
      </c>
      <c r="B92" s="164">
        <f t="shared" ref="B92:B100" si="38">H92+L92+P92+T92</f>
        <v>0</v>
      </c>
      <c r="C92" s="164">
        <f t="shared" ref="C92:C100" si="39">I92+M92+Q92+U92</f>
        <v>0</v>
      </c>
      <c r="D92" s="164">
        <f t="shared" ref="D92:D100" si="40">J92+N92+R92+U92</f>
        <v>0</v>
      </c>
      <c r="E92" s="180"/>
      <c r="F92" s="164">
        <f t="shared" ref="F92:F100" si="41">J92+N92+R92+V92</f>
        <v>0</v>
      </c>
      <c r="G92" s="163"/>
      <c r="H92" s="163"/>
      <c r="I92" s="163"/>
      <c r="J92" s="167"/>
      <c r="K92" s="163"/>
      <c r="L92" s="163"/>
      <c r="M92" s="163"/>
      <c r="N92" s="163"/>
      <c r="O92" s="163"/>
      <c r="P92" s="163"/>
      <c r="Q92" s="163"/>
      <c r="R92" s="163"/>
      <c r="S92" s="163"/>
      <c r="T92" s="163"/>
      <c r="U92" s="163"/>
      <c r="V92" s="163"/>
      <c r="W92" s="163"/>
    </row>
    <row r="93" spans="1:23" ht="15.75" x14ac:dyDescent="0.25">
      <c r="A93" s="15" t="s">
        <v>142</v>
      </c>
      <c r="B93" s="164">
        <f t="shared" si="38"/>
        <v>0</v>
      </c>
      <c r="C93" s="164">
        <f t="shared" si="39"/>
        <v>0</v>
      </c>
      <c r="D93" s="164">
        <f t="shared" si="40"/>
        <v>0</v>
      </c>
      <c r="E93" s="180"/>
      <c r="F93" s="164">
        <f t="shared" si="41"/>
        <v>0</v>
      </c>
      <c r="G93" s="163"/>
      <c r="H93" s="163"/>
      <c r="I93" s="163"/>
      <c r="J93" s="167"/>
      <c r="K93" s="163"/>
      <c r="L93" s="163"/>
      <c r="M93" s="163"/>
      <c r="N93" s="163"/>
      <c r="O93" s="163"/>
      <c r="P93" s="163"/>
      <c r="Q93" s="163"/>
      <c r="R93" s="163"/>
      <c r="S93" s="163"/>
      <c r="T93" s="163"/>
      <c r="U93" s="163"/>
      <c r="V93" s="163"/>
      <c r="W93" s="163"/>
    </row>
    <row r="94" spans="1:23" s="71" customFormat="1" ht="31.5" x14ac:dyDescent="0.2">
      <c r="A94" s="62" t="s">
        <v>780</v>
      </c>
      <c r="B94" s="161">
        <f t="shared" si="38"/>
        <v>46165.3</v>
      </c>
      <c r="C94" s="161">
        <f t="shared" si="39"/>
        <v>51975.3</v>
      </c>
      <c r="D94" s="161">
        <f t="shared" si="40"/>
        <v>51975.3</v>
      </c>
      <c r="E94" s="161"/>
      <c r="F94" s="161">
        <f t="shared" si="41"/>
        <v>51975.3</v>
      </c>
      <c r="G94" s="161">
        <f t="shared" si="28"/>
        <v>100</v>
      </c>
      <c r="H94" s="161"/>
      <c r="I94" s="161"/>
      <c r="J94" s="161"/>
      <c r="K94" s="161"/>
      <c r="L94" s="161">
        <f>L95</f>
        <v>46165.3</v>
      </c>
      <c r="M94" s="161">
        <f t="shared" ref="M94:N94" si="42">M95</f>
        <v>46165.3</v>
      </c>
      <c r="N94" s="161">
        <f t="shared" si="42"/>
        <v>46165.3</v>
      </c>
      <c r="O94" s="161">
        <f>N94/M94*100</f>
        <v>100</v>
      </c>
      <c r="P94" s="161">
        <f>P95</f>
        <v>0</v>
      </c>
      <c r="Q94" s="161">
        <f>Q95</f>
        <v>5810</v>
      </c>
      <c r="R94" s="161">
        <f>R95</f>
        <v>5810</v>
      </c>
      <c r="S94" s="161">
        <f t="shared" ref="S94:S99" si="43">R94/Q94*100</f>
        <v>100</v>
      </c>
      <c r="T94" s="161">
        <f>T95</f>
        <v>0</v>
      </c>
      <c r="U94" s="161">
        <f>U95</f>
        <v>0</v>
      </c>
      <c r="V94" s="161">
        <f>V95</f>
        <v>0</v>
      </c>
      <c r="W94" s="161"/>
    </row>
    <row r="95" spans="1:23" ht="15.75" x14ac:dyDescent="0.25">
      <c r="A95" s="11" t="s">
        <v>781</v>
      </c>
      <c r="B95" s="164">
        <f t="shared" si="38"/>
        <v>46165.3</v>
      </c>
      <c r="C95" s="164">
        <f t="shared" si="39"/>
        <v>51975.3</v>
      </c>
      <c r="D95" s="164">
        <f t="shared" si="40"/>
        <v>51975.3</v>
      </c>
      <c r="E95" s="180"/>
      <c r="F95" s="164">
        <f t="shared" si="41"/>
        <v>51975.3</v>
      </c>
      <c r="G95" s="163">
        <f>F95/C95*100</f>
        <v>100</v>
      </c>
      <c r="H95" s="163"/>
      <c r="I95" s="163"/>
      <c r="J95" s="163"/>
      <c r="K95" s="163"/>
      <c r="L95" s="163">
        <v>46165.3</v>
      </c>
      <c r="M95" s="163">
        <v>46165.3</v>
      </c>
      <c r="N95" s="163">
        <v>46165.3</v>
      </c>
      <c r="O95" s="163">
        <f>N95/M95*100</f>
        <v>100</v>
      </c>
      <c r="P95" s="163"/>
      <c r="Q95" s="163">
        <v>5810</v>
      </c>
      <c r="R95" s="163">
        <v>5810</v>
      </c>
      <c r="S95" s="163">
        <f t="shared" si="43"/>
        <v>100</v>
      </c>
      <c r="T95" s="163"/>
      <c r="U95" s="163"/>
      <c r="V95" s="163"/>
      <c r="W95" s="163"/>
    </row>
    <row r="96" spans="1:23" ht="31.5" x14ac:dyDescent="0.25">
      <c r="A96" s="62" t="s">
        <v>80</v>
      </c>
      <c r="B96" s="161">
        <f t="shared" si="38"/>
        <v>227288.3</v>
      </c>
      <c r="C96" s="161">
        <f t="shared" si="39"/>
        <v>233219.9</v>
      </c>
      <c r="D96" s="161">
        <f t="shared" si="40"/>
        <v>233219.9</v>
      </c>
      <c r="E96" s="161"/>
      <c r="F96" s="161">
        <f t="shared" si="41"/>
        <v>233219.9</v>
      </c>
      <c r="G96" s="161">
        <f>F96/C96*100</f>
        <v>100</v>
      </c>
      <c r="H96" s="161">
        <f>SUM(H97:H99)</f>
        <v>35185</v>
      </c>
      <c r="I96" s="161">
        <f>SUM(I97:I99)</f>
        <v>35185</v>
      </c>
      <c r="J96" s="161">
        <f>SUM(J97:J99)</f>
        <v>35185</v>
      </c>
      <c r="K96" s="161">
        <f>J96/I96*100</f>
        <v>100</v>
      </c>
      <c r="L96" s="161">
        <f>SUM(L97:L99)</f>
        <v>192103.3</v>
      </c>
      <c r="M96" s="161">
        <f>SUM(M97:M99)</f>
        <v>192103.3</v>
      </c>
      <c r="N96" s="161">
        <f>SUM(N97:N99)</f>
        <v>192103.3</v>
      </c>
      <c r="O96" s="161">
        <f>N96/M96*100</f>
        <v>100</v>
      </c>
      <c r="P96" s="161"/>
      <c r="Q96" s="161">
        <f>SUM(Q97:Q99)</f>
        <v>5931.6</v>
      </c>
      <c r="R96" s="161">
        <f>SUM(R97:R99)</f>
        <v>5931.6</v>
      </c>
      <c r="S96" s="161">
        <f t="shared" si="43"/>
        <v>100</v>
      </c>
      <c r="T96" s="161"/>
      <c r="U96" s="161">
        <f>SUM(U97:U99)</f>
        <v>0</v>
      </c>
      <c r="V96" s="161">
        <f>SUM(V97:V99)</f>
        <v>0</v>
      </c>
      <c r="W96" s="161"/>
    </row>
    <row r="97" spans="1:23" ht="15.75" x14ac:dyDescent="0.25">
      <c r="A97" s="11" t="s">
        <v>81</v>
      </c>
      <c r="B97" s="164">
        <f t="shared" si="38"/>
        <v>0</v>
      </c>
      <c r="C97" s="164">
        <f t="shared" si="39"/>
        <v>0</v>
      </c>
      <c r="D97" s="164">
        <f t="shared" si="40"/>
        <v>0</v>
      </c>
      <c r="E97" s="180"/>
      <c r="F97" s="164">
        <f t="shared" si="41"/>
        <v>0</v>
      </c>
      <c r="G97" s="163"/>
      <c r="H97" s="163"/>
      <c r="I97" s="163"/>
      <c r="J97" s="167"/>
      <c r="K97" s="163"/>
      <c r="L97" s="163"/>
      <c r="M97" s="163"/>
      <c r="N97" s="167">
        <v>0</v>
      </c>
      <c r="O97" s="163"/>
      <c r="P97" s="163"/>
      <c r="Q97" s="163"/>
      <c r="R97" s="163"/>
      <c r="S97" s="163"/>
      <c r="T97" s="163"/>
      <c r="U97" s="163"/>
      <c r="V97" s="163"/>
      <c r="W97" s="163"/>
    </row>
    <row r="98" spans="1:23" ht="17.25" customHeight="1" x14ac:dyDescent="0.25">
      <c r="A98" s="11" t="s">
        <v>82</v>
      </c>
      <c r="B98" s="164">
        <f t="shared" si="38"/>
        <v>155351.6</v>
      </c>
      <c r="C98" s="164">
        <f t="shared" si="39"/>
        <v>155351.6</v>
      </c>
      <c r="D98" s="164">
        <f t="shared" si="40"/>
        <v>155351.6</v>
      </c>
      <c r="E98" s="180"/>
      <c r="F98" s="164">
        <f t="shared" si="41"/>
        <v>155351.6</v>
      </c>
      <c r="G98" s="163">
        <f>F98/C98*100</f>
        <v>100</v>
      </c>
      <c r="H98" s="163">
        <v>35185</v>
      </c>
      <c r="I98" s="163">
        <v>35185</v>
      </c>
      <c r="J98" s="163">
        <v>35185</v>
      </c>
      <c r="K98" s="163">
        <f>J98/I98*100</f>
        <v>100</v>
      </c>
      <c r="L98" s="163">
        <v>120166.6</v>
      </c>
      <c r="M98" s="163">
        <v>120166.6</v>
      </c>
      <c r="N98" s="163">
        <v>120166.6</v>
      </c>
      <c r="O98" s="163">
        <f>N98/M98*100</f>
        <v>100</v>
      </c>
      <c r="P98" s="163"/>
      <c r="Q98" s="163"/>
      <c r="R98" s="163"/>
      <c r="S98" s="163"/>
      <c r="T98" s="163"/>
      <c r="U98" s="163"/>
      <c r="V98" s="163"/>
      <c r="W98" s="163"/>
    </row>
    <row r="99" spans="1:23" ht="15.75" x14ac:dyDescent="0.25">
      <c r="A99" s="11" t="s">
        <v>83</v>
      </c>
      <c r="B99" s="164">
        <f t="shared" si="38"/>
        <v>71936.7</v>
      </c>
      <c r="C99" s="164">
        <f t="shared" si="39"/>
        <v>77868.3</v>
      </c>
      <c r="D99" s="164">
        <f t="shared" si="40"/>
        <v>77868.3</v>
      </c>
      <c r="E99" s="180"/>
      <c r="F99" s="164">
        <f t="shared" si="41"/>
        <v>77868.3</v>
      </c>
      <c r="G99" s="163">
        <f>F99/C99*100</f>
        <v>100</v>
      </c>
      <c r="H99" s="163"/>
      <c r="I99" s="163"/>
      <c r="J99" s="163"/>
      <c r="K99" s="163"/>
      <c r="L99" s="163">
        <v>71936.7</v>
      </c>
      <c r="M99" s="163">
        <v>71936.7</v>
      </c>
      <c r="N99" s="163">
        <v>71936.7</v>
      </c>
      <c r="O99" s="163">
        <f>N99/M99*100</f>
        <v>100</v>
      </c>
      <c r="P99" s="163"/>
      <c r="Q99" s="163">
        <v>5931.6</v>
      </c>
      <c r="R99" s="163">
        <v>5931.6</v>
      </c>
      <c r="S99" s="163">
        <f t="shared" si="43"/>
        <v>100</v>
      </c>
      <c r="T99" s="163"/>
      <c r="U99" s="163"/>
      <c r="V99" s="163"/>
      <c r="W99" s="163"/>
    </row>
    <row r="100" spans="1:23" ht="41.25" customHeight="1" x14ac:dyDescent="0.25">
      <c r="A100" s="62" t="s">
        <v>656</v>
      </c>
      <c r="B100" s="165">
        <f t="shared" si="38"/>
        <v>0</v>
      </c>
      <c r="C100" s="165">
        <f t="shared" si="39"/>
        <v>0</v>
      </c>
      <c r="D100" s="165">
        <f t="shared" si="40"/>
        <v>0</v>
      </c>
      <c r="E100" s="165"/>
      <c r="F100" s="165">
        <f t="shared" si="41"/>
        <v>0</v>
      </c>
      <c r="G100" s="165"/>
      <c r="H100" s="165"/>
      <c r="I100" s="165"/>
      <c r="J100" s="165"/>
      <c r="K100" s="165"/>
      <c r="L100" s="165"/>
      <c r="M100" s="165"/>
      <c r="N100" s="165"/>
      <c r="O100" s="161"/>
      <c r="P100" s="161"/>
      <c r="Q100" s="165"/>
      <c r="R100" s="165"/>
      <c r="S100" s="161"/>
      <c r="T100" s="161"/>
      <c r="U100" s="165"/>
      <c r="V100" s="165"/>
      <c r="W100" s="161"/>
    </row>
    <row r="101" spans="1:23" ht="21" customHeight="1" x14ac:dyDescent="0.25">
      <c r="A101" s="62" t="s">
        <v>85</v>
      </c>
      <c r="B101" s="166">
        <f>H101+L101+P101+T101</f>
        <v>5025508.1000000006</v>
      </c>
      <c r="C101" s="166">
        <f>I101+M101+Q101+U101</f>
        <v>5837325.2999999998</v>
      </c>
      <c r="D101" s="166">
        <f t="shared" ref="D101" si="44">J101+N101+R101+U101</f>
        <v>5837325.2999999998</v>
      </c>
      <c r="E101" s="166"/>
      <c r="F101" s="166">
        <f t="shared" ref="F101" si="45">J101+N101+R101+V101</f>
        <v>5837325.2999999998</v>
      </c>
      <c r="G101" s="166">
        <f>F101/C101*100</f>
        <v>100</v>
      </c>
      <c r="H101" s="166">
        <f>H10+H96</f>
        <v>35185</v>
      </c>
      <c r="I101" s="166">
        <f>I10+I96</f>
        <v>35185</v>
      </c>
      <c r="J101" s="166">
        <f>J10+J96</f>
        <v>35185</v>
      </c>
      <c r="K101" s="166">
        <f>J101/I101*100</f>
        <v>100</v>
      </c>
      <c r="L101" s="166">
        <f>L94+L96+L10+L100</f>
        <v>4570732.1000000006</v>
      </c>
      <c r="M101" s="166">
        <f t="shared" ref="M101:N101" si="46">M94+M96+M10+M100</f>
        <v>4567738.3</v>
      </c>
      <c r="N101" s="166">
        <f t="shared" si="46"/>
        <v>4567738.3</v>
      </c>
      <c r="O101" s="166">
        <f>N101/M101*100</f>
        <v>100</v>
      </c>
      <c r="P101" s="166">
        <f>P94+P96+P10+P100</f>
        <v>419591.00000000006</v>
      </c>
      <c r="Q101" s="166">
        <f t="shared" ref="Q101:R101" si="47">Q94+Q96+Q10+Q100</f>
        <v>1219401.9999999998</v>
      </c>
      <c r="R101" s="166">
        <f t="shared" si="47"/>
        <v>1219401.9999999998</v>
      </c>
      <c r="S101" s="172">
        <f>R101/Q101*100</f>
        <v>100</v>
      </c>
      <c r="T101" s="166">
        <f>T94+T96+T10+T100</f>
        <v>0</v>
      </c>
      <c r="U101" s="166">
        <f t="shared" ref="U101:V101" si="48">U94+U96+U10+U100</f>
        <v>15000</v>
      </c>
      <c r="V101" s="166">
        <f t="shared" si="48"/>
        <v>15000</v>
      </c>
      <c r="W101" s="172">
        <f>V101/U101*100</f>
        <v>100</v>
      </c>
    </row>
    <row r="102" spans="1:23" ht="15.75" x14ac:dyDescent="0.25">
      <c r="A102" s="66"/>
      <c r="B102" s="66"/>
      <c r="C102" s="66"/>
      <c r="D102" s="66"/>
      <c r="E102" s="66"/>
      <c r="F102" s="68"/>
      <c r="G102" s="67"/>
      <c r="H102" s="67"/>
      <c r="I102" s="67"/>
      <c r="J102" s="68"/>
      <c r="K102" s="67"/>
      <c r="L102" s="67"/>
      <c r="M102" s="67"/>
      <c r="N102" s="68"/>
      <c r="O102" s="67"/>
      <c r="P102" s="67"/>
      <c r="Q102" s="67"/>
      <c r="R102" s="68"/>
      <c r="S102" s="67"/>
    </row>
    <row r="103" spans="1:23" ht="20.25" customHeight="1" x14ac:dyDescent="0.25">
      <c r="A103" s="409" t="s">
        <v>1045</v>
      </c>
      <c r="B103" s="410"/>
      <c r="C103" s="410"/>
      <c r="D103" s="410"/>
      <c r="E103" s="410"/>
      <c r="F103" s="410"/>
      <c r="G103" s="410"/>
      <c r="H103" s="410"/>
      <c r="I103" s="410"/>
      <c r="J103" s="410"/>
      <c r="K103" s="410"/>
      <c r="L103" s="410"/>
      <c r="M103" s="410"/>
      <c r="N103" s="410"/>
      <c r="O103" s="410"/>
      <c r="P103" s="410"/>
      <c r="Q103" s="410"/>
      <c r="R103" s="410"/>
      <c r="S103" s="410"/>
    </row>
    <row r="104" spans="1:23" ht="15.75" customHeight="1" x14ac:dyDescent="0.25">
      <c r="A104" s="409" t="s">
        <v>1177</v>
      </c>
      <c r="B104" s="410"/>
      <c r="C104" s="410"/>
      <c r="D104" s="410"/>
      <c r="E104" s="410"/>
      <c r="F104" s="410"/>
      <c r="G104" s="410"/>
      <c r="H104" s="410"/>
      <c r="I104" s="410"/>
      <c r="J104" s="410"/>
      <c r="K104" s="410"/>
      <c r="L104" s="410"/>
      <c r="M104" s="410"/>
      <c r="N104" s="410"/>
      <c r="O104" s="410"/>
      <c r="P104" s="410"/>
      <c r="Q104" s="410"/>
      <c r="R104" s="410"/>
      <c r="S104" s="410"/>
    </row>
    <row r="105" spans="1:23" ht="19.5" customHeight="1" x14ac:dyDescent="0.25">
      <c r="A105" s="408" t="s">
        <v>1046</v>
      </c>
      <c r="B105" s="408"/>
      <c r="C105" s="408"/>
      <c r="D105" s="408"/>
      <c r="E105" s="408"/>
      <c r="F105" s="408"/>
      <c r="G105" s="408"/>
      <c r="H105" s="408"/>
      <c r="I105" s="408"/>
      <c r="J105" s="408"/>
      <c r="K105" s="408"/>
      <c r="L105" s="408"/>
      <c r="M105" s="408"/>
      <c r="N105" s="408"/>
      <c r="O105" s="408"/>
      <c r="P105" s="408"/>
      <c r="Q105" s="408"/>
      <c r="R105" s="408"/>
      <c r="S105" s="408"/>
    </row>
    <row r="106" spans="1:23" x14ac:dyDescent="0.25">
      <c r="F106" s="3"/>
    </row>
    <row r="108" spans="1:23" x14ac:dyDescent="0.25">
      <c r="C108" s="3"/>
      <c r="D108" s="3"/>
      <c r="E108" s="3"/>
      <c r="F108" s="3"/>
    </row>
    <row r="109" spans="1:23" x14ac:dyDescent="0.25">
      <c r="C109" s="3"/>
      <c r="D109" s="3"/>
      <c r="E109" s="3"/>
      <c r="F109" s="3"/>
    </row>
    <row r="110" spans="1:23" x14ac:dyDescent="0.25">
      <c r="C110" s="3"/>
      <c r="D110" s="3"/>
      <c r="E110" s="3"/>
      <c r="F110" s="3"/>
      <c r="G110" s="3"/>
      <c r="H110" s="3"/>
    </row>
  </sheetData>
  <mergeCells count="33">
    <mergeCell ref="Q7:Q9"/>
    <mergeCell ref="U7:U9"/>
    <mergeCell ref="A105:S105"/>
    <mergeCell ref="A103:S103"/>
    <mergeCell ref="A5:A9"/>
    <mergeCell ref="B5:G6"/>
    <mergeCell ref="H6:K6"/>
    <mergeCell ref="L6:O6"/>
    <mergeCell ref="P6:S6"/>
    <mergeCell ref="L7:L9"/>
    <mergeCell ref="M7:M9"/>
    <mergeCell ref="N7:N9"/>
    <mergeCell ref="O7:O9"/>
    <mergeCell ref="P7:P9"/>
    <mergeCell ref="H5:W5"/>
    <mergeCell ref="A104:S104"/>
    <mergeCell ref="R7:R9"/>
    <mergeCell ref="W7:W9"/>
    <mergeCell ref="V7:V9"/>
    <mergeCell ref="C8:C9"/>
    <mergeCell ref="A2:W2"/>
    <mergeCell ref="B7:B9"/>
    <mergeCell ref="F7:F9"/>
    <mergeCell ref="H7:H9"/>
    <mergeCell ref="I7:I9"/>
    <mergeCell ref="J7:J9"/>
    <mergeCell ref="K7:K9"/>
    <mergeCell ref="G7:G9"/>
    <mergeCell ref="C7:E7"/>
    <mergeCell ref="D8:E8"/>
    <mergeCell ref="S7:S9"/>
    <mergeCell ref="T6:W6"/>
    <mergeCell ref="T7:T9"/>
  </mergeCells>
  <printOptions horizontalCentered="1"/>
  <pageMargins left="0" right="0" top="0.15748031496062992" bottom="0.15748031496062992" header="0" footer="0"/>
  <pageSetup paperSize="9" scale="3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C408"/>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activeCell="B2" sqref="B2:W2"/>
    </sheetView>
  </sheetViews>
  <sheetFormatPr defaultRowHeight="15" x14ac:dyDescent="0.25"/>
  <cols>
    <col min="1" max="1" width="30.125" style="49" customWidth="1"/>
    <col min="2" max="2" width="17.375" style="190" customWidth="1"/>
    <col min="3" max="3" width="16.125" style="4" customWidth="1"/>
    <col min="4" max="4" width="13.375" style="4" customWidth="1"/>
    <col min="5" max="5" width="16.5" style="4" customWidth="1"/>
    <col min="6" max="6" width="13.125" style="4" customWidth="1"/>
    <col min="7" max="7" width="13.625" style="2" customWidth="1"/>
    <col min="8" max="8" width="15.625" style="2" customWidth="1"/>
    <col min="9" max="9" width="13.75" style="2" customWidth="1"/>
    <col min="10" max="10" width="11.25" style="2" customWidth="1"/>
    <col min="11" max="11" width="12.375" style="2" customWidth="1"/>
    <col min="12" max="12" width="15.75" style="2" customWidth="1"/>
    <col min="13" max="13" width="13.375" style="2" customWidth="1"/>
    <col min="14" max="14" width="11.375" style="2" customWidth="1"/>
    <col min="15" max="15" width="11.875" style="2" customWidth="1"/>
    <col min="16" max="16" width="16" style="2" customWidth="1"/>
    <col min="17" max="17" width="13.375" style="2" customWidth="1"/>
    <col min="18" max="18" width="11.75" style="2" customWidth="1"/>
    <col min="19" max="19" width="12.625" style="2" customWidth="1"/>
    <col min="20" max="20" width="15.125" style="2" customWidth="1"/>
    <col min="21" max="21" width="13.625" style="2" customWidth="1"/>
    <col min="22" max="22" width="11.125" style="2" customWidth="1"/>
    <col min="23" max="23" width="12.25" style="2" customWidth="1"/>
    <col min="24" max="24" width="15.5" style="2" customWidth="1"/>
    <col min="25" max="25" width="14.75" style="2" customWidth="1"/>
    <col min="26" max="26" width="11.5" style="2" customWidth="1"/>
    <col min="27" max="27" width="12.125" style="2" customWidth="1"/>
    <col min="28" max="28" width="15.375" style="2" customWidth="1"/>
    <col min="29" max="29" width="13.75" style="2" customWidth="1"/>
    <col min="30" max="30" width="11.25" style="2" customWidth="1"/>
    <col min="31" max="31" width="11.875" style="2" customWidth="1"/>
    <col min="32" max="32" width="16.5" style="2" customWidth="1"/>
    <col min="33" max="33" width="13.5" style="2" customWidth="1"/>
    <col min="34" max="34" width="10.625" style="2" customWidth="1"/>
    <col min="35" max="35" width="11.875" style="2" customWidth="1"/>
    <col min="36" max="36" width="15.25" style="2" customWidth="1"/>
    <col min="37" max="37" width="13.125" style="2" customWidth="1"/>
    <col min="38" max="39" width="11.875" style="2" customWidth="1"/>
    <col min="40" max="40" width="15.125" style="2" customWidth="1"/>
    <col min="41" max="41" width="14.125" style="2" customWidth="1"/>
    <col min="42" max="42" width="11.375" style="2" customWidth="1"/>
    <col min="43" max="43" width="12" style="2" customWidth="1"/>
    <col min="44" max="44" width="15.875" style="2" customWidth="1"/>
    <col min="45" max="45" width="13" style="2" customWidth="1"/>
    <col min="46" max="46" width="10.875" style="2" customWidth="1"/>
    <col min="47" max="47" width="12.25" style="2" customWidth="1"/>
    <col min="48" max="48" width="15.125" style="2" customWidth="1"/>
    <col min="49" max="49" width="12.75" style="2" customWidth="1"/>
    <col min="50" max="50" width="11.75" style="2" customWidth="1"/>
    <col min="51" max="51" width="11.875" style="2" customWidth="1"/>
    <col min="52" max="52" width="16.375" style="2" customWidth="1"/>
    <col min="53" max="53" width="14.125" style="2" customWidth="1"/>
    <col min="54" max="54" width="11.75" style="2" customWidth="1"/>
    <col min="55" max="55" width="12.5" style="2" customWidth="1"/>
    <col min="56" max="56" width="15.875" style="2" customWidth="1"/>
    <col min="57" max="57" width="13.625" style="2" customWidth="1"/>
    <col min="58" max="58" width="10.875" style="2" customWidth="1"/>
    <col min="59" max="59" width="12" style="2" customWidth="1"/>
    <col min="60" max="60" width="15.375" style="2" customWidth="1"/>
    <col min="61" max="61" width="13.75" style="2" customWidth="1"/>
    <col min="62" max="62" width="11.75" style="2" customWidth="1"/>
    <col min="63" max="63" width="12.125" style="2" customWidth="1"/>
    <col min="64" max="64" width="15.75" style="2" customWidth="1"/>
    <col min="65" max="65" width="13.125" style="2" customWidth="1"/>
    <col min="66" max="66" width="11.875" style="2" customWidth="1"/>
    <col min="67" max="67" width="12.125" style="2" customWidth="1"/>
    <col min="68" max="68" width="15.5" style="2" customWidth="1"/>
    <col min="69" max="69" width="13.125" style="2" customWidth="1"/>
    <col min="70" max="70" width="11.25" style="2" customWidth="1"/>
    <col min="71" max="71" width="12.125" style="2" customWidth="1"/>
    <col min="72" max="72" width="15.625" style="2" customWidth="1"/>
    <col min="73" max="73" width="13.25" style="2" customWidth="1"/>
    <col min="74" max="74" width="10.625" style="2" customWidth="1"/>
    <col min="75" max="75" width="12.5" style="2" customWidth="1"/>
    <col min="76" max="76" width="14.875" style="2" customWidth="1"/>
    <col min="77" max="77" width="12.875" style="2" customWidth="1"/>
    <col min="78" max="78" width="12.125" style="2" customWidth="1"/>
    <col min="79" max="79" width="12.375" style="2" customWidth="1"/>
    <col min="80" max="80" width="15.5" style="2" customWidth="1"/>
    <col min="81" max="81" width="13.75" style="2" customWidth="1"/>
    <col min="82" max="82" width="11.875" style="2" customWidth="1"/>
    <col min="83" max="83" width="12.375" style="2" customWidth="1"/>
    <col min="84" max="85" width="14.125" style="2" customWidth="1"/>
    <col min="86" max="86" width="10.25" style="2" customWidth="1"/>
    <col min="87" max="87" width="12.5" style="2" customWidth="1"/>
    <col min="88" max="88" width="15.125" style="2" customWidth="1"/>
    <col min="89" max="89" width="14.25" style="2" customWidth="1"/>
    <col min="90" max="90" width="12.625" style="2" customWidth="1"/>
    <col min="91" max="91" width="11.75" style="2" customWidth="1"/>
    <col min="92" max="92" width="15.875" style="2" customWidth="1"/>
    <col min="93" max="93" width="14.5" style="2" customWidth="1"/>
    <col min="94" max="94" width="10.5" style="2" customWidth="1"/>
    <col min="95" max="95" width="11.75" style="2" customWidth="1"/>
    <col min="96" max="96" width="16.375" style="2" customWidth="1"/>
    <col min="97" max="97" width="14.625" style="2" customWidth="1"/>
    <col min="98" max="98" width="11.25" style="2" customWidth="1"/>
    <col min="99" max="99" width="12.125" style="2" customWidth="1"/>
    <col min="100" max="100" width="15.125" style="2" customWidth="1"/>
    <col min="101" max="101" width="14" style="2" customWidth="1"/>
    <col min="102" max="102" width="11.125" style="2" customWidth="1"/>
    <col min="103" max="103" width="11.75" style="2" customWidth="1"/>
    <col min="104" max="104" width="15.875" style="2" customWidth="1"/>
    <col min="105" max="105" width="14" style="2" customWidth="1"/>
    <col min="106" max="106" width="11.5" style="2" customWidth="1"/>
    <col min="107" max="107" width="12.125" style="2" customWidth="1"/>
    <col min="108" max="108" width="15.625" style="2" customWidth="1"/>
    <col min="109" max="109" width="14" style="2" customWidth="1"/>
    <col min="110" max="110" width="11.875" style="2" customWidth="1"/>
    <col min="111" max="113" width="12" style="2" customWidth="1"/>
    <col min="114" max="114" width="10.75" style="2" customWidth="1"/>
    <col min="115" max="115" width="11.375" style="2" customWidth="1"/>
    <col min="116" max="116" width="15.375" style="2" customWidth="1"/>
    <col min="117" max="117" width="12.875" style="2" customWidth="1"/>
    <col min="118" max="118" width="12" style="2" customWidth="1"/>
    <col min="119" max="123" width="12.375" style="2" customWidth="1"/>
    <col min="124" max="124" width="14.625" style="2" customWidth="1"/>
    <col min="125" max="125" width="14" style="2" customWidth="1"/>
    <col min="126" max="126" width="10.125" style="2" customWidth="1"/>
    <col min="127" max="127" width="11.875" style="2" customWidth="1"/>
    <col min="128" max="128" width="14.5" style="2" customWidth="1"/>
    <col min="129" max="129" width="13.375" style="2" customWidth="1"/>
    <col min="130" max="130" width="11.625" style="2" customWidth="1"/>
    <col min="131" max="131" width="11.875" style="2" customWidth="1"/>
    <col min="132" max="132" width="14.25" style="2" customWidth="1"/>
    <col min="133" max="133" width="12" style="2" customWidth="1"/>
    <col min="134" max="134" width="11.625" style="2" customWidth="1"/>
    <col min="135" max="135" width="11.375" style="2" customWidth="1"/>
    <col min="136" max="136" width="15.5" style="2" customWidth="1"/>
    <col min="137" max="137" width="14.75" style="2" customWidth="1"/>
    <col min="138" max="138" width="11.5" style="2" customWidth="1"/>
    <col min="139" max="139" width="11.125" style="2" customWidth="1"/>
    <col min="140" max="140" width="15.375" style="2" customWidth="1"/>
    <col min="141" max="141" width="14.125" style="2" customWidth="1"/>
    <col min="142" max="142" width="11" style="2" customWidth="1"/>
    <col min="143" max="143" width="11.875" style="2" customWidth="1"/>
    <col min="144" max="144" width="15.75" style="2" customWidth="1"/>
    <col min="145" max="145" width="12.875" style="2" customWidth="1"/>
    <col min="146" max="146" width="11.625" style="2" customWidth="1"/>
    <col min="147" max="147" width="12.25" style="2" customWidth="1"/>
    <col min="148" max="148" width="15.125" style="2" customWidth="1"/>
    <col min="149" max="151" width="12.25" style="2" customWidth="1"/>
    <col min="152" max="152" width="15.5" style="2" customWidth="1"/>
    <col min="153" max="153" width="15" style="2" customWidth="1"/>
    <col min="154" max="154" width="12.5" style="2" customWidth="1"/>
    <col min="155" max="155" width="11.75" style="2" customWidth="1"/>
    <col min="156" max="156" width="14.25" style="2" customWidth="1"/>
    <col min="157" max="157" width="12.75" style="2" customWidth="1"/>
    <col min="158" max="158" width="11.875" style="2" customWidth="1"/>
    <col min="159" max="159" width="11.125" style="2" customWidth="1"/>
    <col min="160" max="160" width="15.75" style="2" customWidth="1"/>
    <col min="161" max="161" width="13.375" style="2" customWidth="1"/>
    <col min="162" max="162" width="11.375" style="2" customWidth="1"/>
    <col min="163" max="163" width="11.5" style="2" customWidth="1"/>
    <col min="164" max="164" width="16.25" style="2" customWidth="1"/>
    <col min="165" max="165" width="13.125" style="2" customWidth="1"/>
    <col min="166" max="166" width="14.375" style="2" customWidth="1"/>
    <col min="167" max="167" width="12.875" style="2" customWidth="1"/>
    <col min="168" max="168" width="16.625" style="2" customWidth="1"/>
    <col min="169" max="169" width="13.125" style="2" customWidth="1"/>
    <col min="170" max="170" width="11.5" style="2" customWidth="1"/>
    <col min="171" max="171" width="10.5" style="2" customWidth="1"/>
    <col min="172" max="172" width="15.25" style="2" customWidth="1"/>
    <col min="173" max="173" width="12.75" style="2" customWidth="1"/>
    <col min="174" max="174" width="11.5" style="2" customWidth="1"/>
    <col min="175" max="175" width="10.5" style="2" customWidth="1"/>
    <col min="176" max="176" width="15.375" style="26" customWidth="1"/>
    <col min="177" max="177" width="12.5" style="26" customWidth="1"/>
    <col min="178" max="178" width="12.75" style="26" customWidth="1"/>
    <col min="179" max="179" width="11.5" style="26" customWidth="1"/>
    <col min="180" max="180" width="15.25" style="2" customWidth="1"/>
    <col min="181" max="181" width="14.25" style="2" customWidth="1"/>
    <col min="182" max="182" width="11.5" style="2" customWidth="1"/>
    <col min="183" max="183" width="11.75" style="2" customWidth="1"/>
    <col min="184" max="184" width="16.375" style="2" customWidth="1"/>
    <col min="185" max="185" width="13.375" style="2" customWidth="1"/>
    <col min="186" max="187" width="11.75" style="2" customWidth="1"/>
    <col min="188" max="188" width="15.375" style="2" customWidth="1"/>
    <col min="189" max="189" width="12.5" style="2" customWidth="1"/>
    <col min="190" max="190" width="11.125" style="2" customWidth="1"/>
    <col min="191" max="191" width="9" style="2"/>
    <col min="192" max="192" width="15.375" style="2" customWidth="1"/>
    <col min="193" max="193" width="12.75" style="2" customWidth="1"/>
    <col min="194" max="194" width="11.5" style="2" customWidth="1"/>
    <col min="195" max="199" width="12.125" style="2" customWidth="1"/>
    <col min="200" max="200" width="15.25" style="2" customWidth="1"/>
    <col min="201" max="201" width="13" style="2" customWidth="1"/>
    <col min="202" max="202" width="10.625" style="2" customWidth="1"/>
    <col min="203" max="203" width="12.375" style="2" customWidth="1"/>
    <col min="204" max="204" width="15.875" style="2" customWidth="1"/>
    <col min="205" max="205" width="13.75" style="2" customWidth="1"/>
    <col min="206" max="206" width="10.5" style="2" customWidth="1"/>
    <col min="207" max="207" width="11.875" style="2" customWidth="1"/>
    <col min="208" max="208" width="15.125" style="2" customWidth="1"/>
    <col min="209" max="209" width="12.75" style="2" customWidth="1"/>
    <col min="210" max="210" width="11.125" style="2" customWidth="1"/>
    <col min="211" max="211" width="11.25" style="2" customWidth="1"/>
    <col min="212" max="212" width="16.375" style="2" customWidth="1"/>
    <col min="213" max="213" width="12.75" style="2" customWidth="1"/>
    <col min="214" max="214" width="10.625" style="2" customWidth="1"/>
    <col min="215" max="215" width="11.125" style="2" customWidth="1"/>
    <col min="216" max="216" width="17.75" style="2" customWidth="1"/>
    <col min="217" max="217" width="14.25" style="2" customWidth="1"/>
    <col min="218" max="218" width="11.25" style="2" customWidth="1"/>
    <col min="219" max="219" width="13" style="2" customWidth="1"/>
    <col min="220" max="220" width="15.875" style="2" customWidth="1"/>
    <col min="221" max="221" width="14" style="2" customWidth="1"/>
    <col min="222" max="222" width="11.75" style="2" customWidth="1"/>
    <col min="223" max="223" width="11.5" style="2" customWidth="1"/>
    <col min="224" max="224" width="15.375" style="2" customWidth="1"/>
    <col min="225" max="225" width="13.75" style="2" customWidth="1"/>
    <col min="226" max="226" width="11.5" style="2" customWidth="1"/>
    <col min="227" max="227" width="12.5" style="2" customWidth="1"/>
    <col min="228" max="228" width="15.625" style="2" customWidth="1"/>
    <col min="229" max="229" width="13.375" style="2" customWidth="1"/>
    <col min="230" max="230" width="11.125" style="2" customWidth="1"/>
    <col min="231" max="231" width="11.25" style="2" customWidth="1"/>
    <col min="232" max="232" width="16.375" style="2" customWidth="1"/>
    <col min="233" max="233" width="12.125" style="2" customWidth="1"/>
    <col min="234" max="234" width="11.125" style="2" customWidth="1"/>
    <col min="235" max="235" width="11.75" style="2" customWidth="1"/>
    <col min="236" max="236" width="16.25" style="2" customWidth="1"/>
    <col min="237" max="237" width="13.625" style="2" customWidth="1"/>
    <col min="238" max="238" width="11.875" style="2" customWidth="1"/>
    <col min="239" max="239" width="11.5" style="2" customWidth="1"/>
    <col min="240" max="240" width="15.5" style="2" customWidth="1"/>
    <col min="241" max="241" width="13.875" style="2" customWidth="1"/>
    <col min="242" max="242" width="12.625" style="2" customWidth="1"/>
    <col min="243" max="243" width="13" style="2" customWidth="1"/>
    <col min="244" max="244" width="15.75" style="2" customWidth="1"/>
    <col min="245" max="245" width="14.375" style="2" customWidth="1"/>
    <col min="246" max="247" width="11.5" style="2" customWidth="1"/>
    <col min="248" max="248" width="15.75" style="2" customWidth="1"/>
    <col min="249" max="249" width="12.375" style="2" customWidth="1"/>
    <col min="250" max="250" width="10.625" style="2" customWidth="1"/>
    <col min="251" max="251" width="11.5" style="2" customWidth="1"/>
    <col min="252" max="252" width="15.25" style="2" customWidth="1"/>
    <col min="253" max="253" width="12.125" style="2" customWidth="1"/>
    <col min="254" max="254" width="11.875" style="2" customWidth="1"/>
    <col min="255" max="255" width="11.5" style="2" customWidth="1"/>
    <col min="256" max="256" width="15.25" style="2" customWidth="1"/>
    <col min="257" max="257" width="14" style="2" customWidth="1"/>
    <col min="258" max="258" width="11.5" style="2" customWidth="1"/>
    <col min="259" max="259" width="11.875" style="2" customWidth="1"/>
    <col min="260" max="260" width="15.5" style="2" customWidth="1"/>
    <col min="261" max="261" width="12.125" style="2" customWidth="1"/>
    <col min="262" max="262" width="13" style="2" customWidth="1"/>
    <col min="263" max="263" width="12.125" style="2" customWidth="1"/>
    <col min="264" max="16384" width="9" style="2"/>
  </cols>
  <sheetData>
    <row r="1" spans="1:263" ht="29.25" customHeight="1" x14ac:dyDescent="0.25">
      <c r="C1" s="18"/>
      <c r="D1" s="18"/>
      <c r="E1" s="18"/>
      <c r="F1" s="18"/>
      <c r="V1" s="430" t="s">
        <v>89</v>
      </c>
      <c r="W1" s="430"/>
      <c r="X1" s="143"/>
      <c r="AC1" s="25"/>
      <c r="AD1" s="430"/>
      <c r="AE1" s="430"/>
      <c r="AF1" s="143"/>
      <c r="AP1" s="430" t="s">
        <v>89</v>
      </c>
      <c r="AQ1" s="430"/>
      <c r="AT1" s="430"/>
      <c r="AU1" s="430"/>
      <c r="BJ1" s="430" t="s">
        <v>89</v>
      </c>
      <c r="BK1" s="430"/>
      <c r="CD1" s="430" t="s">
        <v>89</v>
      </c>
      <c r="CE1" s="430"/>
      <c r="CX1" s="430" t="s">
        <v>89</v>
      </c>
      <c r="CY1" s="430"/>
      <c r="DR1" s="430" t="s">
        <v>89</v>
      </c>
      <c r="DS1" s="430"/>
      <c r="DT1" s="153"/>
      <c r="EL1" s="430" t="s">
        <v>89</v>
      </c>
      <c r="EM1" s="430"/>
      <c r="EQ1" s="145"/>
      <c r="ER1" s="145"/>
      <c r="ES1" s="145"/>
      <c r="ET1" s="145"/>
      <c r="EU1" s="145"/>
      <c r="EV1" s="145"/>
      <c r="EW1" s="26"/>
      <c r="EZ1" s="26"/>
      <c r="FA1" s="26"/>
      <c r="FD1" s="26"/>
      <c r="FE1" s="26"/>
      <c r="FF1" s="418" t="s">
        <v>89</v>
      </c>
      <c r="FG1" s="418"/>
      <c r="FH1" s="26"/>
      <c r="FI1" s="26"/>
      <c r="FP1" s="145"/>
      <c r="FQ1" s="145"/>
      <c r="FZ1" s="418" t="s">
        <v>89</v>
      </c>
      <c r="GA1" s="418"/>
      <c r="GN1" s="145"/>
      <c r="GO1" s="145"/>
      <c r="GP1" s="145"/>
      <c r="GQ1" s="145"/>
      <c r="GT1" s="418" t="s">
        <v>89</v>
      </c>
      <c r="GU1" s="418"/>
      <c r="HN1" s="418" t="s">
        <v>89</v>
      </c>
      <c r="HO1" s="418"/>
      <c r="IH1" s="418" t="s">
        <v>89</v>
      </c>
      <c r="II1" s="418"/>
      <c r="JB1" s="418" t="s">
        <v>89</v>
      </c>
      <c r="JC1" s="418"/>
    </row>
    <row r="2" spans="1:263" ht="44.25" customHeight="1" x14ac:dyDescent="0.25">
      <c r="A2" s="24"/>
      <c r="B2" s="373" t="s">
        <v>1178</v>
      </c>
      <c r="C2" s="373"/>
      <c r="D2" s="373"/>
      <c r="E2" s="373"/>
      <c r="F2" s="373"/>
      <c r="G2" s="373"/>
      <c r="H2" s="373"/>
      <c r="I2" s="373"/>
      <c r="J2" s="373"/>
      <c r="K2" s="373"/>
      <c r="L2" s="373"/>
      <c r="M2" s="373"/>
      <c r="N2" s="373"/>
      <c r="O2" s="373"/>
      <c r="P2" s="373"/>
      <c r="Q2" s="373"/>
      <c r="R2" s="373"/>
      <c r="S2" s="373"/>
      <c r="T2" s="373"/>
      <c r="U2" s="373"/>
      <c r="V2" s="373"/>
      <c r="W2" s="373"/>
      <c r="X2" s="406" t="s">
        <v>1178</v>
      </c>
      <c r="Y2" s="406"/>
      <c r="Z2" s="406"/>
      <c r="AA2" s="406"/>
      <c r="AB2" s="406"/>
      <c r="AC2" s="406"/>
      <c r="AD2" s="406"/>
      <c r="AE2" s="406"/>
      <c r="AF2" s="406"/>
      <c r="AG2" s="406"/>
      <c r="AH2" s="406"/>
      <c r="AI2" s="406"/>
      <c r="AJ2" s="406"/>
      <c r="AK2" s="406"/>
      <c r="AL2" s="406"/>
      <c r="AM2" s="406"/>
      <c r="AN2" s="406"/>
      <c r="AO2" s="406"/>
      <c r="AP2" s="406"/>
      <c r="AQ2" s="406"/>
      <c r="AR2" s="406" t="s">
        <v>1178</v>
      </c>
      <c r="AS2" s="406"/>
      <c r="AT2" s="406"/>
      <c r="AU2" s="406"/>
      <c r="AV2" s="406"/>
      <c r="AW2" s="406"/>
      <c r="AX2" s="406"/>
      <c r="AY2" s="406"/>
      <c r="AZ2" s="406"/>
      <c r="BA2" s="406"/>
      <c r="BB2" s="406"/>
      <c r="BC2" s="406"/>
      <c r="BD2" s="406"/>
      <c r="BE2" s="406"/>
      <c r="BF2" s="406"/>
      <c r="BG2" s="406"/>
      <c r="BH2" s="406"/>
      <c r="BI2" s="406"/>
      <c r="BJ2" s="406"/>
      <c r="BK2" s="406"/>
      <c r="BL2" s="373" t="s">
        <v>1178</v>
      </c>
      <c r="BM2" s="373"/>
      <c r="BN2" s="373"/>
      <c r="BO2" s="373"/>
      <c r="BP2" s="373"/>
      <c r="BQ2" s="373"/>
      <c r="BR2" s="373"/>
      <c r="BS2" s="373"/>
      <c r="BT2" s="373"/>
      <c r="BU2" s="373"/>
      <c r="BV2" s="373"/>
      <c r="BW2" s="373"/>
      <c r="BX2" s="373"/>
      <c r="BY2" s="373"/>
      <c r="BZ2" s="373"/>
      <c r="CA2" s="373"/>
      <c r="CB2" s="373"/>
      <c r="CC2" s="373"/>
      <c r="CD2" s="373"/>
      <c r="CE2" s="373"/>
      <c r="CF2" s="373" t="s">
        <v>1178</v>
      </c>
      <c r="CG2" s="373"/>
      <c r="CH2" s="373"/>
      <c r="CI2" s="373"/>
      <c r="CJ2" s="373"/>
      <c r="CK2" s="373"/>
      <c r="CL2" s="373"/>
      <c r="CM2" s="373"/>
      <c r="CN2" s="373"/>
      <c r="CO2" s="373"/>
      <c r="CP2" s="373"/>
      <c r="CQ2" s="373"/>
      <c r="CR2" s="373"/>
      <c r="CS2" s="373"/>
      <c r="CT2" s="373"/>
      <c r="CU2" s="373"/>
      <c r="CV2" s="373"/>
      <c r="CW2" s="373"/>
      <c r="CX2" s="373"/>
      <c r="CY2" s="373"/>
      <c r="CZ2" s="373" t="s">
        <v>1178</v>
      </c>
      <c r="DA2" s="373"/>
      <c r="DB2" s="373"/>
      <c r="DC2" s="373"/>
      <c r="DD2" s="373"/>
      <c r="DE2" s="373"/>
      <c r="DF2" s="373"/>
      <c r="DG2" s="373"/>
      <c r="DH2" s="373"/>
      <c r="DI2" s="373"/>
      <c r="DJ2" s="373"/>
      <c r="DK2" s="373"/>
      <c r="DL2" s="373"/>
      <c r="DM2" s="373"/>
      <c r="DN2" s="373"/>
      <c r="DO2" s="373"/>
      <c r="DP2" s="373"/>
      <c r="DQ2" s="373"/>
      <c r="DR2" s="373"/>
      <c r="DS2" s="373"/>
      <c r="DT2" s="426" t="s">
        <v>1178</v>
      </c>
      <c r="DU2" s="426"/>
      <c r="DV2" s="426"/>
      <c r="DW2" s="426"/>
      <c r="DX2" s="426"/>
      <c r="DY2" s="426"/>
      <c r="DZ2" s="426"/>
      <c r="EA2" s="426"/>
      <c r="EB2" s="426"/>
      <c r="EC2" s="426"/>
      <c r="ED2" s="426"/>
      <c r="EE2" s="426"/>
      <c r="EF2" s="426"/>
      <c r="EG2" s="426"/>
      <c r="EH2" s="426"/>
      <c r="EI2" s="426"/>
      <c r="EJ2" s="426"/>
      <c r="EK2" s="426"/>
      <c r="EL2" s="426"/>
      <c r="EM2" s="426"/>
      <c r="EN2" s="426" t="s">
        <v>1178</v>
      </c>
      <c r="EO2" s="426"/>
      <c r="EP2" s="426"/>
      <c r="EQ2" s="426"/>
      <c r="ER2" s="426"/>
      <c r="ES2" s="426"/>
      <c r="ET2" s="426"/>
      <c r="EU2" s="426"/>
      <c r="EV2" s="426"/>
      <c r="EW2" s="426"/>
      <c r="EX2" s="426"/>
      <c r="EY2" s="426"/>
      <c r="EZ2" s="426"/>
      <c r="FA2" s="426"/>
      <c r="FB2" s="426"/>
      <c r="FC2" s="426"/>
      <c r="FD2" s="426"/>
      <c r="FE2" s="426"/>
      <c r="FF2" s="426"/>
      <c r="FG2" s="426"/>
      <c r="FH2" s="373" t="s">
        <v>1178</v>
      </c>
      <c r="FI2" s="373"/>
      <c r="FJ2" s="373"/>
      <c r="FK2" s="373"/>
      <c r="FL2" s="373"/>
      <c r="FM2" s="373"/>
      <c r="FN2" s="373"/>
      <c r="FO2" s="373"/>
      <c r="FP2" s="373"/>
      <c r="FQ2" s="373"/>
      <c r="FR2" s="373"/>
      <c r="FS2" s="373"/>
      <c r="FT2" s="373"/>
      <c r="FU2" s="373"/>
      <c r="FV2" s="373"/>
      <c r="FW2" s="373"/>
      <c r="FX2" s="373"/>
      <c r="FY2" s="373"/>
      <c r="FZ2" s="373"/>
      <c r="GA2" s="373"/>
      <c r="GB2" s="373" t="s">
        <v>1178</v>
      </c>
      <c r="GC2" s="373"/>
      <c r="GD2" s="373"/>
      <c r="GE2" s="373"/>
      <c r="GF2" s="373"/>
      <c r="GG2" s="373"/>
      <c r="GH2" s="373"/>
      <c r="GI2" s="373"/>
      <c r="GJ2" s="373"/>
      <c r="GK2" s="373"/>
      <c r="GL2" s="373"/>
      <c r="GM2" s="373"/>
      <c r="GN2" s="373"/>
      <c r="GO2" s="373"/>
      <c r="GP2" s="373"/>
      <c r="GQ2" s="373"/>
      <c r="GR2" s="373"/>
      <c r="GS2" s="373"/>
      <c r="GT2" s="373"/>
      <c r="GU2" s="373"/>
      <c r="GV2" s="373" t="s">
        <v>1178</v>
      </c>
      <c r="GW2" s="373"/>
      <c r="GX2" s="373"/>
      <c r="GY2" s="373"/>
      <c r="GZ2" s="373"/>
      <c r="HA2" s="373"/>
      <c r="HB2" s="373"/>
      <c r="HC2" s="373"/>
      <c r="HD2" s="373"/>
      <c r="HE2" s="373"/>
      <c r="HF2" s="373"/>
      <c r="HG2" s="373"/>
      <c r="HH2" s="373"/>
      <c r="HI2" s="373"/>
      <c r="HJ2" s="373"/>
      <c r="HK2" s="373"/>
      <c r="HL2" s="373"/>
      <c r="HM2" s="373"/>
      <c r="HN2" s="373"/>
      <c r="HO2" s="373"/>
      <c r="HP2" s="406" t="s">
        <v>1178</v>
      </c>
      <c r="HQ2" s="406"/>
      <c r="HR2" s="406"/>
      <c r="HS2" s="406"/>
      <c r="HT2" s="406"/>
      <c r="HU2" s="406"/>
      <c r="HV2" s="406"/>
      <c r="HW2" s="406"/>
      <c r="HX2" s="406"/>
      <c r="HY2" s="406"/>
      <c r="HZ2" s="406"/>
      <c r="IA2" s="406"/>
      <c r="IB2" s="406"/>
      <c r="IC2" s="406"/>
      <c r="ID2" s="406"/>
      <c r="IE2" s="406"/>
      <c r="IF2" s="406"/>
      <c r="IG2" s="406"/>
      <c r="IH2" s="406"/>
      <c r="II2" s="406"/>
      <c r="IJ2" s="406" t="s">
        <v>1178</v>
      </c>
      <c r="IK2" s="406"/>
      <c r="IL2" s="406"/>
      <c r="IM2" s="406"/>
      <c r="IN2" s="406"/>
      <c r="IO2" s="406"/>
      <c r="IP2" s="406"/>
      <c r="IQ2" s="406"/>
      <c r="IR2" s="406"/>
      <c r="IS2" s="406"/>
      <c r="IT2" s="406"/>
      <c r="IU2" s="406"/>
      <c r="IV2" s="406"/>
      <c r="IW2" s="406"/>
      <c r="IX2" s="406"/>
      <c r="IY2" s="406"/>
      <c r="IZ2" s="406"/>
      <c r="JA2" s="406"/>
      <c r="JB2" s="406"/>
      <c r="JC2" s="406"/>
    </row>
    <row r="3" spans="1:263" ht="26.25" customHeight="1" x14ac:dyDescent="0.25">
      <c r="A3" s="24"/>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row>
    <row r="4" spans="1:263" x14ac:dyDescent="0.25">
      <c r="T4" s="155"/>
      <c r="V4" s="419" t="s">
        <v>73</v>
      </c>
      <c r="W4" s="419"/>
      <c r="X4" s="144"/>
      <c r="AD4" s="423"/>
      <c r="AE4" s="423"/>
      <c r="AF4" s="144"/>
      <c r="AG4" s="144"/>
      <c r="AH4" s="144"/>
      <c r="AI4" s="144"/>
      <c r="AJ4" s="155"/>
      <c r="AK4" s="155"/>
      <c r="AL4" s="155"/>
      <c r="AM4" s="155"/>
      <c r="AN4" s="155"/>
      <c r="AP4" s="423" t="s">
        <v>73</v>
      </c>
      <c r="AQ4" s="423"/>
      <c r="AT4" s="423"/>
      <c r="AU4" s="423"/>
      <c r="BJ4" s="423" t="s">
        <v>73</v>
      </c>
      <c r="BK4" s="423"/>
      <c r="BM4" s="3"/>
      <c r="BV4" s="423"/>
      <c r="BW4" s="423"/>
      <c r="CD4" s="423" t="s">
        <v>73</v>
      </c>
      <c r="CE4" s="423"/>
      <c r="CX4" s="423" t="s">
        <v>73</v>
      </c>
      <c r="CY4" s="423"/>
      <c r="DQ4" s="423" t="s">
        <v>73</v>
      </c>
      <c r="DR4" s="423"/>
      <c r="DS4" s="423"/>
      <c r="DT4" s="155"/>
      <c r="EK4" s="423" t="s">
        <v>73</v>
      </c>
      <c r="EL4" s="423"/>
      <c r="EM4" s="423"/>
      <c r="EV4" s="144"/>
      <c r="EZ4" s="26"/>
      <c r="FD4" s="26"/>
      <c r="FE4" s="423" t="s">
        <v>73</v>
      </c>
      <c r="FF4" s="423"/>
      <c r="FG4" s="423"/>
      <c r="FH4" s="26"/>
      <c r="FP4" s="144"/>
      <c r="FY4" s="423" t="s">
        <v>73</v>
      </c>
      <c r="FZ4" s="423"/>
      <c r="GA4" s="423"/>
      <c r="GN4" s="144"/>
      <c r="GO4" s="144"/>
      <c r="GP4" s="144"/>
      <c r="GQ4" s="144"/>
      <c r="GS4" s="423" t="s">
        <v>73</v>
      </c>
      <c r="GT4" s="423"/>
      <c r="GU4" s="423"/>
      <c r="HN4" s="419" t="s">
        <v>73</v>
      </c>
      <c r="HO4" s="419"/>
      <c r="HP4" s="50"/>
      <c r="IH4" s="419" t="s">
        <v>73</v>
      </c>
      <c r="II4" s="419"/>
      <c r="JB4" s="419" t="s">
        <v>73</v>
      </c>
      <c r="JC4" s="419"/>
    </row>
    <row r="5" spans="1:263" s="104" customFormat="1" ht="17.25" customHeight="1" x14ac:dyDescent="0.25">
      <c r="A5" s="383" t="s">
        <v>74</v>
      </c>
      <c r="B5" s="431" t="s">
        <v>90</v>
      </c>
      <c r="C5" s="432"/>
      <c r="D5" s="432"/>
      <c r="E5" s="432"/>
      <c r="F5" s="432"/>
      <c r="G5" s="433"/>
      <c r="H5" s="438" t="s">
        <v>91</v>
      </c>
      <c r="I5" s="439"/>
      <c r="J5" s="439"/>
      <c r="K5" s="439"/>
      <c r="L5" s="439"/>
      <c r="M5" s="439"/>
      <c r="N5" s="439"/>
      <c r="O5" s="439"/>
      <c r="P5" s="439"/>
      <c r="Q5" s="439"/>
      <c r="R5" s="439"/>
      <c r="S5" s="439"/>
      <c r="T5" s="439"/>
      <c r="U5" s="439"/>
      <c r="V5" s="439"/>
      <c r="W5" s="439"/>
      <c r="X5" s="439" t="s">
        <v>91</v>
      </c>
      <c r="Y5" s="439"/>
      <c r="Z5" s="439"/>
      <c r="AA5" s="439"/>
      <c r="AB5" s="439"/>
      <c r="AC5" s="439"/>
      <c r="AD5" s="439"/>
      <c r="AE5" s="439"/>
      <c r="AF5" s="439"/>
      <c r="AG5" s="439"/>
      <c r="AH5" s="439"/>
      <c r="AI5" s="439"/>
      <c r="AJ5" s="439"/>
      <c r="AK5" s="439"/>
      <c r="AL5" s="439"/>
      <c r="AM5" s="439"/>
      <c r="AN5" s="439"/>
      <c r="AO5" s="439"/>
      <c r="AP5" s="439"/>
      <c r="AQ5" s="439"/>
      <c r="AR5" s="421" t="s">
        <v>91</v>
      </c>
      <c r="AS5" s="421"/>
      <c r="AT5" s="421"/>
      <c r="AU5" s="421"/>
      <c r="AV5" s="421"/>
      <c r="AW5" s="421"/>
      <c r="AX5" s="421"/>
      <c r="AY5" s="421"/>
      <c r="AZ5" s="421"/>
      <c r="BA5" s="421"/>
      <c r="BB5" s="421"/>
      <c r="BC5" s="421"/>
      <c r="BD5" s="421"/>
      <c r="BE5" s="421"/>
      <c r="BF5" s="421"/>
      <c r="BG5" s="421"/>
      <c r="BH5" s="421"/>
      <c r="BI5" s="421"/>
      <c r="BJ5" s="421"/>
      <c r="BK5" s="421"/>
      <c r="BL5" s="424" t="s">
        <v>91</v>
      </c>
      <c r="BM5" s="424"/>
      <c r="BN5" s="424"/>
      <c r="BO5" s="424"/>
      <c r="BP5" s="424"/>
      <c r="BQ5" s="424"/>
      <c r="BR5" s="424"/>
      <c r="BS5" s="424"/>
      <c r="BT5" s="424"/>
      <c r="BU5" s="424"/>
      <c r="BV5" s="424"/>
      <c r="BW5" s="424"/>
      <c r="BX5" s="424"/>
      <c r="BY5" s="424"/>
      <c r="BZ5" s="424"/>
      <c r="CA5" s="424"/>
      <c r="CB5" s="424"/>
      <c r="CC5" s="424"/>
      <c r="CD5" s="424"/>
      <c r="CE5" s="424"/>
      <c r="CF5" s="424" t="s">
        <v>91</v>
      </c>
      <c r="CG5" s="424"/>
      <c r="CH5" s="424"/>
      <c r="CI5" s="424"/>
      <c r="CJ5" s="424"/>
      <c r="CK5" s="424"/>
      <c r="CL5" s="424"/>
      <c r="CM5" s="424"/>
      <c r="CN5" s="424"/>
      <c r="CO5" s="424"/>
      <c r="CP5" s="424"/>
      <c r="CQ5" s="424"/>
      <c r="CR5" s="424"/>
      <c r="CS5" s="424"/>
      <c r="CT5" s="424"/>
      <c r="CU5" s="424"/>
      <c r="CV5" s="424"/>
      <c r="CW5" s="424"/>
      <c r="CX5" s="424"/>
      <c r="CY5" s="424"/>
      <c r="CZ5" s="421" t="s">
        <v>91</v>
      </c>
      <c r="DA5" s="421"/>
      <c r="DB5" s="421"/>
      <c r="DC5" s="421"/>
      <c r="DD5" s="421"/>
      <c r="DE5" s="421"/>
      <c r="DF5" s="421"/>
      <c r="DG5" s="421"/>
      <c r="DH5" s="421"/>
      <c r="DI5" s="421"/>
      <c r="DJ5" s="421"/>
      <c r="DK5" s="421"/>
      <c r="DL5" s="421"/>
      <c r="DM5" s="421"/>
      <c r="DN5" s="421"/>
      <c r="DO5" s="421"/>
      <c r="DP5" s="421"/>
      <c r="DQ5" s="421"/>
      <c r="DR5" s="421"/>
      <c r="DS5" s="421"/>
      <c r="DT5" s="421" t="s">
        <v>91</v>
      </c>
      <c r="DU5" s="421"/>
      <c r="DV5" s="421"/>
      <c r="DW5" s="421"/>
      <c r="DX5" s="421"/>
      <c r="DY5" s="421"/>
      <c r="DZ5" s="421"/>
      <c r="EA5" s="421"/>
      <c r="EB5" s="421"/>
      <c r="EC5" s="421"/>
      <c r="ED5" s="421"/>
      <c r="EE5" s="421"/>
      <c r="EF5" s="421"/>
      <c r="EG5" s="421"/>
      <c r="EH5" s="421"/>
      <c r="EI5" s="421"/>
      <c r="EJ5" s="421"/>
      <c r="EK5" s="421"/>
      <c r="EL5" s="421"/>
      <c r="EM5" s="421"/>
      <c r="EN5" s="421" t="s">
        <v>91</v>
      </c>
      <c r="EO5" s="421"/>
      <c r="EP5" s="421"/>
      <c r="EQ5" s="421"/>
      <c r="ER5" s="421"/>
      <c r="ES5" s="421"/>
      <c r="ET5" s="421"/>
      <c r="EU5" s="421"/>
      <c r="EV5" s="421"/>
      <c r="EW5" s="421"/>
      <c r="EX5" s="421"/>
      <c r="EY5" s="421"/>
      <c r="EZ5" s="421"/>
      <c r="FA5" s="421"/>
      <c r="FB5" s="421"/>
      <c r="FC5" s="421"/>
      <c r="FD5" s="421"/>
      <c r="FE5" s="421"/>
      <c r="FF5" s="421"/>
      <c r="FG5" s="421"/>
      <c r="FH5" s="425" t="s">
        <v>91</v>
      </c>
      <c r="FI5" s="421"/>
      <c r="FJ5" s="421"/>
      <c r="FK5" s="421"/>
      <c r="FL5" s="421"/>
      <c r="FM5" s="421"/>
      <c r="FN5" s="421"/>
      <c r="FO5" s="421"/>
      <c r="FP5" s="421"/>
      <c r="FQ5" s="421"/>
      <c r="FR5" s="421"/>
      <c r="FS5" s="421"/>
      <c r="FT5" s="421"/>
      <c r="FU5" s="421"/>
      <c r="FV5" s="421"/>
      <c r="FW5" s="421"/>
      <c r="FX5" s="421"/>
      <c r="FY5" s="421"/>
      <c r="FZ5" s="421"/>
      <c r="GA5" s="421"/>
      <c r="GB5" s="421" t="s">
        <v>91</v>
      </c>
      <c r="GC5" s="421"/>
      <c r="GD5" s="421"/>
      <c r="GE5" s="421"/>
      <c r="GF5" s="421"/>
      <c r="GG5" s="421"/>
      <c r="GH5" s="421"/>
      <c r="GI5" s="421"/>
      <c r="GJ5" s="421"/>
      <c r="GK5" s="421"/>
      <c r="GL5" s="421"/>
      <c r="GM5" s="421"/>
      <c r="GN5" s="421"/>
      <c r="GO5" s="421"/>
      <c r="GP5" s="421"/>
      <c r="GQ5" s="421"/>
      <c r="GR5" s="421"/>
      <c r="GS5" s="421"/>
      <c r="GT5" s="421"/>
      <c r="GU5" s="422"/>
      <c r="GV5" s="421" t="s">
        <v>91</v>
      </c>
      <c r="GW5" s="421"/>
      <c r="GX5" s="421"/>
      <c r="GY5" s="421"/>
      <c r="GZ5" s="421"/>
      <c r="HA5" s="421"/>
      <c r="HB5" s="421"/>
      <c r="HC5" s="421"/>
      <c r="HD5" s="421"/>
      <c r="HE5" s="421"/>
      <c r="HF5" s="421"/>
      <c r="HG5" s="421"/>
      <c r="HH5" s="421"/>
      <c r="HI5" s="421"/>
      <c r="HJ5" s="421"/>
      <c r="HK5" s="421"/>
      <c r="HL5" s="421"/>
      <c r="HM5" s="421"/>
      <c r="HN5" s="421"/>
      <c r="HO5" s="422"/>
      <c r="HP5" s="411" t="s">
        <v>91</v>
      </c>
      <c r="HQ5" s="412"/>
      <c r="HR5" s="412"/>
      <c r="HS5" s="412"/>
      <c r="HT5" s="412"/>
      <c r="HU5" s="412"/>
      <c r="HV5" s="412"/>
      <c r="HW5" s="412"/>
      <c r="HX5" s="412"/>
      <c r="HY5" s="412"/>
      <c r="HZ5" s="412"/>
      <c r="IA5" s="412"/>
      <c r="IB5" s="412"/>
      <c r="IC5" s="412"/>
      <c r="ID5" s="412"/>
      <c r="IE5" s="412"/>
      <c r="IF5" s="412"/>
      <c r="IG5" s="412"/>
      <c r="IH5" s="412"/>
      <c r="II5" s="413"/>
      <c r="IJ5" s="411" t="s">
        <v>91</v>
      </c>
      <c r="IK5" s="412"/>
      <c r="IL5" s="412"/>
      <c r="IM5" s="412"/>
      <c r="IN5" s="412"/>
      <c r="IO5" s="412"/>
      <c r="IP5" s="412"/>
      <c r="IQ5" s="412"/>
      <c r="IR5" s="412"/>
      <c r="IS5" s="412"/>
      <c r="IT5" s="412"/>
      <c r="IU5" s="412"/>
      <c r="IV5" s="412"/>
      <c r="IW5" s="412"/>
      <c r="IX5" s="412"/>
      <c r="IY5" s="412"/>
      <c r="IZ5" s="412"/>
      <c r="JA5" s="412"/>
      <c r="JB5" s="412"/>
      <c r="JC5" s="413"/>
    </row>
    <row r="6" spans="1:263" ht="195" customHeight="1" x14ac:dyDescent="0.25">
      <c r="A6" s="383"/>
      <c r="B6" s="434"/>
      <c r="C6" s="435"/>
      <c r="D6" s="435"/>
      <c r="E6" s="435"/>
      <c r="F6" s="435"/>
      <c r="G6" s="436"/>
      <c r="H6" s="414" t="s">
        <v>819</v>
      </c>
      <c r="I6" s="414"/>
      <c r="J6" s="414"/>
      <c r="K6" s="414"/>
      <c r="L6" s="414" t="s">
        <v>96</v>
      </c>
      <c r="M6" s="414"/>
      <c r="N6" s="414"/>
      <c r="O6" s="414"/>
      <c r="P6" s="414" t="s">
        <v>812</v>
      </c>
      <c r="Q6" s="414"/>
      <c r="R6" s="414"/>
      <c r="S6" s="414"/>
      <c r="T6" s="427" t="s">
        <v>878</v>
      </c>
      <c r="U6" s="428"/>
      <c r="V6" s="428"/>
      <c r="W6" s="429"/>
      <c r="X6" s="414" t="s">
        <v>803</v>
      </c>
      <c r="Y6" s="414"/>
      <c r="Z6" s="414"/>
      <c r="AA6" s="414"/>
      <c r="AB6" s="414" t="s">
        <v>804</v>
      </c>
      <c r="AC6" s="414"/>
      <c r="AD6" s="414"/>
      <c r="AE6" s="414"/>
      <c r="AF6" s="414" t="s">
        <v>821</v>
      </c>
      <c r="AG6" s="414"/>
      <c r="AH6" s="414"/>
      <c r="AI6" s="414"/>
      <c r="AJ6" s="414" t="s">
        <v>869</v>
      </c>
      <c r="AK6" s="414"/>
      <c r="AL6" s="414"/>
      <c r="AM6" s="414"/>
      <c r="AN6" s="414" t="s">
        <v>510</v>
      </c>
      <c r="AO6" s="414"/>
      <c r="AP6" s="414"/>
      <c r="AQ6" s="414"/>
      <c r="AR6" s="414" t="s">
        <v>901</v>
      </c>
      <c r="AS6" s="414"/>
      <c r="AT6" s="414"/>
      <c r="AU6" s="414"/>
      <c r="AV6" s="414" t="s">
        <v>846</v>
      </c>
      <c r="AW6" s="414"/>
      <c r="AX6" s="414"/>
      <c r="AY6" s="414"/>
      <c r="AZ6" s="414" t="s">
        <v>787</v>
      </c>
      <c r="BA6" s="414"/>
      <c r="BB6" s="414"/>
      <c r="BC6" s="414"/>
      <c r="BD6" s="414" t="s">
        <v>827</v>
      </c>
      <c r="BE6" s="414"/>
      <c r="BF6" s="414"/>
      <c r="BG6" s="414"/>
      <c r="BH6" s="414" t="s">
        <v>784</v>
      </c>
      <c r="BI6" s="414"/>
      <c r="BJ6" s="414"/>
      <c r="BK6" s="414"/>
      <c r="BL6" s="414" t="s">
        <v>664</v>
      </c>
      <c r="BM6" s="414"/>
      <c r="BN6" s="414"/>
      <c r="BO6" s="414"/>
      <c r="BP6" s="414" t="s">
        <v>810</v>
      </c>
      <c r="BQ6" s="414"/>
      <c r="BR6" s="414"/>
      <c r="BS6" s="414"/>
      <c r="BT6" s="414" t="s">
        <v>97</v>
      </c>
      <c r="BU6" s="414"/>
      <c r="BV6" s="414"/>
      <c r="BW6" s="414"/>
      <c r="BX6" s="414" t="s">
        <v>678</v>
      </c>
      <c r="BY6" s="414"/>
      <c r="BZ6" s="414"/>
      <c r="CA6" s="414"/>
      <c r="CB6" s="414" t="s">
        <v>861</v>
      </c>
      <c r="CC6" s="414"/>
      <c r="CD6" s="414"/>
      <c r="CE6" s="414"/>
      <c r="CF6" s="414" t="s">
        <v>791</v>
      </c>
      <c r="CG6" s="414"/>
      <c r="CH6" s="414"/>
      <c r="CI6" s="414"/>
      <c r="CJ6" s="414" t="s">
        <v>792</v>
      </c>
      <c r="CK6" s="414"/>
      <c r="CL6" s="414"/>
      <c r="CM6" s="414"/>
      <c r="CN6" s="414" t="s">
        <v>793</v>
      </c>
      <c r="CO6" s="414"/>
      <c r="CP6" s="414"/>
      <c r="CQ6" s="414"/>
      <c r="CR6" s="414" t="s">
        <v>817</v>
      </c>
      <c r="CS6" s="414"/>
      <c r="CT6" s="414"/>
      <c r="CU6" s="414"/>
      <c r="CV6" s="414" t="s">
        <v>875</v>
      </c>
      <c r="CW6" s="414"/>
      <c r="CX6" s="414"/>
      <c r="CY6" s="414"/>
      <c r="CZ6" s="414" t="s">
        <v>516</v>
      </c>
      <c r="DA6" s="414"/>
      <c r="DB6" s="414"/>
      <c r="DC6" s="414"/>
      <c r="DD6" s="414" t="s">
        <v>857</v>
      </c>
      <c r="DE6" s="414"/>
      <c r="DF6" s="414"/>
      <c r="DG6" s="414"/>
      <c r="DH6" s="414" t="s">
        <v>683</v>
      </c>
      <c r="DI6" s="414"/>
      <c r="DJ6" s="414"/>
      <c r="DK6" s="414"/>
      <c r="DL6" s="414" t="s">
        <v>883</v>
      </c>
      <c r="DM6" s="414"/>
      <c r="DN6" s="414"/>
      <c r="DO6" s="414"/>
      <c r="DP6" s="414" t="s">
        <v>884</v>
      </c>
      <c r="DQ6" s="414"/>
      <c r="DR6" s="414"/>
      <c r="DS6" s="414"/>
      <c r="DT6" s="414" t="s">
        <v>547</v>
      </c>
      <c r="DU6" s="414"/>
      <c r="DV6" s="414"/>
      <c r="DW6" s="414"/>
      <c r="DX6" s="414" t="s">
        <v>633</v>
      </c>
      <c r="DY6" s="414"/>
      <c r="DZ6" s="414"/>
      <c r="EA6" s="414"/>
      <c r="EB6" s="414" t="s">
        <v>807</v>
      </c>
      <c r="EC6" s="414"/>
      <c r="ED6" s="414"/>
      <c r="EE6" s="414"/>
      <c r="EF6" s="414" t="s">
        <v>863</v>
      </c>
      <c r="EG6" s="414"/>
      <c r="EH6" s="414"/>
      <c r="EI6" s="414"/>
      <c r="EJ6" s="414" t="s">
        <v>900</v>
      </c>
      <c r="EK6" s="414"/>
      <c r="EL6" s="414"/>
      <c r="EM6" s="414"/>
      <c r="EN6" s="414" t="s">
        <v>815</v>
      </c>
      <c r="EO6" s="414"/>
      <c r="EP6" s="414"/>
      <c r="EQ6" s="414"/>
      <c r="ER6" s="427" t="s">
        <v>824</v>
      </c>
      <c r="ES6" s="428"/>
      <c r="ET6" s="428"/>
      <c r="EU6" s="429"/>
      <c r="EV6" s="414" t="s">
        <v>649</v>
      </c>
      <c r="EW6" s="414"/>
      <c r="EX6" s="414"/>
      <c r="EY6" s="414"/>
      <c r="EZ6" s="414" t="s">
        <v>736</v>
      </c>
      <c r="FA6" s="414"/>
      <c r="FB6" s="414"/>
      <c r="FC6" s="414"/>
      <c r="FD6" s="414" t="s">
        <v>796</v>
      </c>
      <c r="FE6" s="414"/>
      <c r="FF6" s="414"/>
      <c r="FG6" s="414"/>
      <c r="FH6" s="414" t="s">
        <v>854</v>
      </c>
      <c r="FI6" s="414"/>
      <c r="FJ6" s="414"/>
      <c r="FK6" s="414"/>
      <c r="FL6" s="414" t="s">
        <v>798</v>
      </c>
      <c r="FM6" s="414"/>
      <c r="FN6" s="414"/>
      <c r="FO6" s="414"/>
      <c r="FP6" s="427" t="s">
        <v>776</v>
      </c>
      <c r="FQ6" s="428"/>
      <c r="FR6" s="428"/>
      <c r="FS6" s="429"/>
      <c r="FT6" s="414" t="s">
        <v>1187</v>
      </c>
      <c r="FU6" s="414"/>
      <c r="FV6" s="414"/>
      <c r="FW6" s="414"/>
      <c r="FX6" s="414" t="s">
        <v>832</v>
      </c>
      <c r="FY6" s="414"/>
      <c r="FZ6" s="414"/>
      <c r="GA6" s="414"/>
      <c r="GB6" s="414" t="s">
        <v>835</v>
      </c>
      <c r="GC6" s="414"/>
      <c r="GD6" s="414"/>
      <c r="GE6" s="414"/>
      <c r="GF6" s="414" t="s">
        <v>829</v>
      </c>
      <c r="GG6" s="414"/>
      <c r="GH6" s="414"/>
      <c r="GI6" s="414"/>
      <c r="GJ6" s="414" t="s">
        <v>848</v>
      </c>
      <c r="GK6" s="414"/>
      <c r="GL6" s="414"/>
      <c r="GM6" s="414"/>
      <c r="GN6" s="414" t="s">
        <v>872</v>
      </c>
      <c r="GO6" s="414"/>
      <c r="GP6" s="414"/>
      <c r="GQ6" s="414"/>
      <c r="GR6" s="414" t="s">
        <v>838</v>
      </c>
      <c r="GS6" s="414"/>
      <c r="GT6" s="414"/>
      <c r="GU6" s="414"/>
      <c r="GV6" s="414" t="s">
        <v>841</v>
      </c>
      <c r="GW6" s="414"/>
      <c r="GX6" s="414"/>
      <c r="GY6" s="414"/>
      <c r="GZ6" s="414" t="s">
        <v>843</v>
      </c>
      <c r="HA6" s="414"/>
      <c r="HB6" s="414"/>
      <c r="HC6" s="414"/>
      <c r="HD6" s="414" t="s">
        <v>852</v>
      </c>
      <c r="HE6" s="414"/>
      <c r="HF6" s="414"/>
      <c r="HG6" s="414"/>
      <c r="HH6" s="414" t="s">
        <v>866</v>
      </c>
      <c r="HI6" s="414"/>
      <c r="HJ6" s="414"/>
      <c r="HK6" s="414"/>
      <c r="HL6" s="414" t="s">
        <v>886</v>
      </c>
      <c r="HM6" s="414"/>
      <c r="HN6" s="414"/>
      <c r="HO6" s="414"/>
      <c r="HP6" s="414" t="s">
        <v>889</v>
      </c>
      <c r="HQ6" s="414"/>
      <c r="HR6" s="414"/>
      <c r="HS6" s="414"/>
      <c r="HT6" s="414" t="s">
        <v>892</v>
      </c>
      <c r="HU6" s="414"/>
      <c r="HV6" s="414"/>
      <c r="HW6" s="414"/>
      <c r="HX6" s="414" t="s">
        <v>895</v>
      </c>
      <c r="HY6" s="414"/>
      <c r="HZ6" s="414"/>
      <c r="IA6" s="414"/>
      <c r="IB6" s="414" t="s">
        <v>1057</v>
      </c>
      <c r="IC6" s="414"/>
      <c r="ID6" s="414"/>
      <c r="IE6" s="414"/>
      <c r="IF6" s="414" t="s">
        <v>1102</v>
      </c>
      <c r="IG6" s="414"/>
      <c r="IH6" s="414"/>
      <c r="II6" s="414"/>
      <c r="IJ6" s="414" t="s">
        <v>1110</v>
      </c>
      <c r="IK6" s="414"/>
      <c r="IL6" s="414"/>
      <c r="IM6" s="414"/>
      <c r="IN6" s="414" t="s">
        <v>1111</v>
      </c>
      <c r="IO6" s="414"/>
      <c r="IP6" s="414"/>
      <c r="IQ6" s="414"/>
      <c r="IR6" s="414" t="s">
        <v>1115</v>
      </c>
      <c r="IS6" s="414"/>
      <c r="IT6" s="414"/>
      <c r="IU6" s="414"/>
      <c r="IV6" s="414" t="s">
        <v>1114</v>
      </c>
      <c r="IW6" s="414"/>
      <c r="IX6" s="414"/>
      <c r="IY6" s="414"/>
      <c r="IZ6" s="414" t="s">
        <v>1199</v>
      </c>
      <c r="JA6" s="414"/>
      <c r="JB6" s="414"/>
      <c r="JC6" s="414"/>
    </row>
    <row r="7" spans="1:263" ht="21.75" customHeight="1" x14ac:dyDescent="0.25">
      <c r="A7" s="383"/>
      <c r="B7" s="383" t="s">
        <v>1049</v>
      </c>
      <c r="C7" s="383" t="s">
        <v>653</v>
      </c>
      <c r="D7" s="383"/>
      <c r="E7" s="383"/>
      <c r="F7" s="383" t="s">
        <v>79</v>
      </c>
      <c r="G7" s="383" t="s">
        <v>6</v>
      </c>
      <c r="H7" s="415" t="s">
        <v>1051</v>
      </c>
      <c r="I7" s="415" t="s">
        <v>1052</v>
      </c>
      <c r="J7" s="415" t="s">
        <v>79</v>
      </c>
      <c r="K7" s="415" t="s">
        <v>6</v>
      </c>
      <c r="L7" s="415" t="s">
        <v>1051</v>
      </c>
      <c r="M7" s="415" t="s">
        <v>1052</v>
      </c>
      <c r="N7" s="415" t="s">
        <v>79</v>
      </c>
      <c r="O7" s="415" t="s">
        <v>6</v>
      </c>
      <c r="P7" s="415" t="s">
        <v>1051</v>
      </c>
      <c r="Q7" s="415" t="s">
        <v>1052</v>
      </c>
      <c r="R7" s="415" t="s">
        <v>79</v>
      </c>
      <c r="S7" s="415" t="s">
        <v>6</v>
      </c>
      <c r="T7" s="415" t="s">
        <v>1051</v>
      </c>
      <c r="U7" s="415" t="s">
        <v>1052</v>
      </c>
      <c r="V7" s="415" t="s">
        <v>79</v>
      </c>
      <c r="W7" s="415" t="s">
        <v>6</v>
      </c>
      <c r="X7" s="415" t="s">
        <v>1051</v>
      </c>
      <c r="Y7" s="415" t="s">
        <v>1052</v>
      </c>
      <c r="Z7" s="415" t="s">
        <v>79</v>
      </c>
      <c r="AA7" s="415" t="s">
        <v>6</v>
      </c>
      <c r="AB7" s="415" t="s">
        <v>1051</v>
      </c>
      <c r="AC7" s="415" t="s">
        <v>1052</v>
      </c>
      <c r="AD7" s="415" t="s">
        <v>79</v>
      </c>
      <c r="AE7" s="415" t="s">
        <v>6</v>
      </c>
      <c r="AF7" s="415" t="s">
        <v>1051</v>
      </c>
      <c r="AG7" s="415" t="s">
        <v>1052</v>
      </c>
      <c r="AH7" s="415" t="s">
        <v>79</v>
      </c>
      <c r="AI7" s="415" t="s">
        <v>6</v>
      </c>
      <c r="AJ7" s="415" t="s">
        <v>1051</v>
      </c>
      <c r="AK7" s="415" t="s">
        <v>1052</v>
      </c>
      <c r="AL7" s="415" t="s">
        <v>79</v>
      </c>
      <c r="AM7" s="415" t="s">
        <v>6</v>
      </c>
      <c r="AN7" s="415" t="s">
        <v>1051</v>
      </c>
      <c r="AO7" s="415" t="s">
        <v>1052</v>
      </c>
      <c r="AP7" s="415" t="s">
        <v>79</v>
      </c>
      <c r="AQ7" s="415" t="s">
        <v>6</v>
      </c>
      <c r="AR7" s="415" t="s">
        <v>1051</v>
      </c>
      <c r="AS7" s="415" t="s">
        <v>1204</v>
      </c>
      <c r="AT7" s="415" t="s">
        <v>79</v>
      </c>
      <c r="AU7" s="415" t="s">
        <v>6</v>
      </c>
      <c r="AV7" s="415" t="s">
        <v>1051</v>
      </c>
      <c r="AW7" s="415" t="s">
        <v>1052</v>
      </c>
      <c r="AX7" s="415" t="s">
        <v>79</v>
      </c>
      <c r="AY7" s="415" t="s">
        <v>6</v>
      </c>
      <c r="AZ7" s="415" t="s">
        <v>1051</v>
      </c>
      <c r="BA7" s="415" t="s">
        <v>1052</v>
      </c>
      <c r="BB7" s="415" t="s">
        <v>79</v>
      </c>
      <c r="BC7" s="415" t="s">
        <v>6</v>
      </c>
      <c r="BD7" s="415" t="s">
        <v>1051</v>
      </c>
      <c r="BE7" s="415" t="s">
        <v>1052</v>
      </c>
      <c r="BF7" s="415" t="s">
        <v>79</v>
      </c>
      <c r="BG7" s="415" t="s">
        <v>92</v>
      </c>
      <c r="BH7" s="415" t="s">
        <v>1051</v>
      </c>
      <c r="BI7" s="415" t="s">
        <v>1052</v>
      </c>
      <c r="BJ7" s="415" t="s">
        <v>79</v>
      </c>
      <c r="BK7" s="415" t="s">
        <v>92</v>
      </c>
      <c r="BL7" s="415" t="s">
        <v>1051</v>
      </c>
      <c r="BM7" s="415" t="s">
        <v>1052</v>
      </c>
      <c r="BN7" s="415" t="s">
        <v>79</v>
      </c>
      <c r="BO7" s="415" t="s">
        <v>92</v>
      </c>
      <c r="BP7" s="415" t="s">
        <v>1051</v>
      </c>
      <c r="BQ7" s="415" t="s">
        <v>1052</v>
      </c>
      <c r="BR7" s="415" t="s">
        <v>79</v>
      </c>
      <c r="BS7" s="415" t="s">
        <v>92</v>
      </c>
      <c r="BT7" s="415" t="s">
        <v>1051</v>
      </c>
      <c r="BU7" s="415" t="s">
        <v>1052</v>
      </c>
      <c r="BV7" s="415" t="s">
        <v>79</v>
      </c>
      <c r="BW7" s="415" t="s">
        <v>92</v>
      </c>
      <c r="BX7" s="415" t="s">
        <v>1051</v>
      </c>
      <c r="BY7" s="415" t="s">
        <v>1052</v>
      </c>
      <c r="BZ7" s="415" t="s">
        <v>79</v>
      </c>
      <c r="CA7" s="415" t="s">
        <v>6</v>
      </c>
      <c r="CB7" s="415" t="s">
        <v>1051</v>
      </c>
      <c r="CC7" s="415" t="s">
        <v>1052</v>
      </c>
      <c r="CD7" s="415" t="s">
        <v>79</v>
      </c>
      <c r="CE7" s="415" t="s">
        <v>92</v>
      </c>
      <c r="CF7" s="415" t="s">
        <v>1051</v>
      </c>
      <c r="CG7" s="415" t="s">
        <v>1052</v>
      </c>
      <c r="CH7" s="415" t="s">
        <v>79</v>
      </c>
      <c r="CI7" s="415" t="s">
        <v>92</v>
      </c>
      <c r="CJ7" s="415" t="s">
        <v>1051</v>
      </c>
      <c r="CK7" s="415" t="s">
        <v>1052</v>
      </c>
      <c r="CL7" s="415" t="s">
        <v>79</v>
      </c>
      <c r="CM7" s="415" t="s">
        <v>92</v>
      </c>
      <c r="CN7" s="415" t="s">
        <v>1051</v>
      </c>
      <c r="CO7" s="415" t="s">
        <v>1052</v>
      </c>
      <c r="CP7" s="415" t="s">
        <v>79</v>
      </c>
      <c r="CQ7" s="415" t="s">
        <v>92</v>
      </c>
      <c r="CR7" s="415" t="s">
        <v>1051</v>
      </c>
      <c r="CS7" s="415" t="s">
        <v>1052</v>
      </c>
      <c r="CT7" s="415" t="s">
        <v>79</v>
      </c>
      <c r="CU7" s="415" t="s">
        <v>92</v>
      </c>
      <c r="CV7" s="415" t="s">
        <v>1051</v>
      </c>
      <c r="CW7" s="415" t="s">
        <v>1052</v>
      </c>
      <c r="CX7" s="415" t="s">
        <v>79</v>
      </c>
      <c r="CY7" s="415" t="s">
        <v>92</v>
      </c>
      <c r="CZ7" s="415" t="s">
        <v>1051</v>
      </c>
      <c r="DA7" s="415" t="s">
        <v>1052</v>
      </c>
      <c r="DB7" s="415" t="s">
        <v>79</v>
      </c>
      <c r="DC7" s="415" t="s">
        <v>92</v>
      </c>
      <c r="DD7" s="415" t="s">
        <v>1051</v>
      </c>
      <c r="DE7" s="415" t="s">
        <v>1052</v>
      </c>
      <c r="DF7" s="415" t="s">
        <v>79</v>
      </c>
      <c r="DG7" s="415" t="s">
        <v>92</v>
      </c>
      <c r="DH7" s="415" t="s">
        <v>1051</v>
      </c>
      <c r="DI7" s="415" t="s">
        <v>1052</v>
      </c>
      <c r="DJ7" s="415" t="s">
        <v>79</v>
      </c>
      <c r="DK7" s="415" t="s">
        <v>92</v>
      </c>
      <c r="DL7" s="415" t="s">
        <v>1051</v>
      </c>
      <c r="DM7" s="415" t="s">
        <v>1052</v>
      </c>
      <c r="DN7" s="415" t="s">
        <v>79</v>
      </c>
      <c r="DO7" s="415" t="s">
        <v>92</v>
      </c>
      <c r="DP7" s="415" t="s">
        <v>1051</v>
      </c>
      <c r="DQ7" s="415" t="s">
        <v>1052</v>
      </c>
      <c r="DR7" s="415" t="s">
        <v>79</v>
      </c>
      <c r="DS7" s="415" t="s">
        <v>92</v>
      </c>
      <c r="DT7" s="415" t="s">
        <v>1051</v>
      </c>
      <c r="DU7" s="415" t="s">
        <v>1052</v>
      </c>
      <c r="DV7" s="415" t="s">
        <v>79</v>
      </c>
      <c r="DW7" s="415" t="s">
        <v>6</v>
      </c>
      <c r="DX7" s="415" t="s">
        <v>1051</v>
      </c>
      <c r="DY7" s="415" t="s">
        <v>1052</v>
      </c>
      <c r="DZ7" s="415" t="s">
        <v>79</v>
      </c>
      <c r="EA7" s="415" t="s">
        <v>6</v>
      </c>
      <c r="EB7" s="415" t="s">
        <v>1051</v>
      </c>
      <c r="EC7" s="415" t="s">
        <v>1052</v>
      </c>
      <c r="ED7" s="415" t="s">
        <v>79</v>
      </c>
      <c r="EE7" s="415" t="s">
        <v>6</v>
      </c>
      <c r="EF7" s="415" t="s">
        <v>1051</v>
      </c>
      <c r="EG7" s="415" t="s">
        <v>1052</v>
      </c>
      <c r="EH7" s="415" t="s">
        <v>79</v>
      </c>
      <c r="EI7" s="415" t="s">
        <v>6</v>
      </c>
      <c r="EJ7" s="415" t="s">
        <v>1051</v>
      </c>
      <c r="EK7" s="415" t="s">
        <v>1052</v>
      </c>
      <c r="EL7" s="415" t="s">
        <v>79</v>
      </c>
      <c r="EM7" s="415" t="s">
        <v>6</v>
      </c>
      <c r="EN7" s="415" t="s">
        <v>1051</v>
      </c>
      <c r="EO7" s="415" t="s">
        <v>1052</v>
      </c>
      <c r="EP7" s="415" t="s">
        <v>79</v>
      </c>
      <c r="EQ7" s="415" t="s">
        <v>6</v>
      </c>
      <c r="ER7" s="415" t="s">
        <v>1051</v>
      </c>
      <c r="ES7" s="415" t="s">
        <v>1052</v>
      </c>
      <c r="ET7" s="415" t="s">
        <v>79</v>
      </c>
      <c r="EU7" s="415" t="s">
        <v>6</v>
      </c>
      <c r="EV7" s="415" t="s">
        <v>1051</v>
      </c>
      <c r="EW7" s="415" t="s">
        <v>1052</v>
      </c>
      <c r="EX7" s="415" t="s">
        <v>79</v>
      </c>
      <c r="EY7" s="415" t="s">
        <v>6</v>
      </c>
      <c r="EZ7" s="415" t="s">
        <v>1051</v>
      </c>
      <c r="FA7" s="415" t="s">
        <v>1052</v>
      </c>
      <c r="FB7" s="415" t="s">
        <v>79</v>
      </c>
      <c r="FC7" s="415" t="s">
        <v>92</v>
      </c>
      <c r="FD7" s="415" t="s">
        <v>1051</v>
      </c>
      <c r="FE7" s="415" t="s">
        <v>1053</v>
      </c>
      <c r="FF7" s="415" t="s">
        <v>79</v>
      </c>
      <c r="FG7" s="415" t="s">
        <v>6</v>
      </c>
      <c r="FH7" s="415" t="s">
        <v>1051</v>
      </c>
      <c r="FI7" s="415" t="s">
        <v>1052</v>
      </c>
      <c r="FJ7" s="415" t="s">
        <v>79</v>
      </c>
      <c r="FK7" s="415" t="s">
        <v>6</v>
      </c>
      <c r="FL7" s="415" t="s">
        <v>1051</v>
      </c>
      <c r="FM7" s="415" t="s">
        <v>1052</v>
      </c>
      <c r="FN7" s="415" t="s">
        <v>79</v>
      </c>
      <c r="FO7" s="415" t="s">
        <v>6</v>
      </c>
      <c r="FP7" s="415" t="s">
        <v>1051</v>
      </c>
      <c r="FQ7" s="415" t="s">
        <v>1052</v>
      </c>
      <c r="FR7" s="415" t="s">
        <v>79</v>
      </c>
      <c r="FS7" s="415" t="s">
        <v>6</v>
      </c>
      <c r="FT7" s="415" t="s">
        <v>1051</v>
      </c>
      <c r="FU7" s="415" t="s">
        <v>1052</v>
      </c>
      <c r="FV7" s="415" t="s">
        <v>79</v>
      </c>
      <c r="FW7" s="415" t="s">
        <v>6</v>
      </c>
      <c r="FX7" s="415" t="s">
        <v>1051</v>
      </c>
      <c r="FY7" s="415" t="s">
        <v>1052</v>
      </c>
      <c r="FZ7" s="415" t="s">
        <v>79</v>
      </c>
      <c r="GA7" s="415" t="s">
        <v>6</v>
      </c>
      <c r="GB7" s="415" t="s">
        <v>1051</v>
      </c>
      <c r="GC7" s="415" t="s">
        <v>1052</v>
      </c>
      <c r="GD7" s="415" t="s">
        <v>79</v>
      </c>
      <c r="GE7" s="415" t="s">
        <v>6</v>
      </c>
      <c r="GF7" s="415" t="s">
        <v>1051</v>
      </c>
      <c r="GG7" s="415" t="s">
        <v>1052</v>
      </c>
      <c r="GH7" s="415" t="s">
        <v>79</v>
      </c>
      <c r="GI7" s="415" t="s">
        <v>6</v>
      </c>
      <c r="GJ7" s="415" t="s">
        <v>1051</v>
      </c>
      <c r="GK7" s="415" t="s">
        <v>1052</v>
      </c>
      <c r="GL7" s="415" t="s">
        <v>79</v>
      </c>
      <c r="GM7" s="415" t="s">
        <v>6</v>
      </c>
      <c r="GN7" s="415" t="s">
        <v>1051</v>
      </c>
      <c r="GO7" s="415" t="s">
        <v>1052</v>
      </c>
      <c r="GP7" s="415" t="s">
        <v>79</v>
      </c>
      <c r="GQ7" s="415" t="s">
        <v>6</v>
      </c>
      <c r="GR7" s="415" t="s">
        <v>1051</v>
      </c>
      <c r="GS7" s="415" t="s">
        <v>1052</v>
      </c>
      <c r="GT7" s="415" t="s">
        <v>79</v>
      </c>
      <c r="GU7" s="415" t="s">
        <v>6</v>
      </c>
      <c r="GV7" s="415" t="s">
        <v>1051</v>
      </c>
      <c r="GW7" s="415" t="s">
        <v>1052</v>
      </c>
      <c r="GX7" s="415" t="s">
        <v>79</v>
      </c>
      <c r="GY7" s="415" t="s">
        <v>6</v>
      </c>
      <c r="GZ7" s="415" t="s">
        <v>1051</v>
      </c>
      <c r="HA7" s="415" t="s">
        <v>1052</v>
      </c>
      <c r="HB7" s="415" t="s">
        <v>79</v>
      </c>
      <c r="HC7" s="415" t="s">
        <v>6</v>
      </c>
      <c r="HD7" s="415" t="s">
        <v>1051</v>
      </c>
      <c r="HE7" s="415" t="s">
        <v>1052</v>
      </c>
      <c r="HF7" s="415" t="s">
        <v>79</v>
      </c>
      <c r="HG7" s="415" t="s">
        <v>6</v>
      </c>
      <c r="HH7" s="415" t="s">
        <v>1051</v>
      </c>
      <c r="HI7" s="415" t="s">
        <v>1052</v>
      </c>
      <c r="HJ7" s="415" t="s">
        <v>79</v>
      </c>
      <c r="HK7" s="415" t="s">
        <v>6</v>
      </c>
      <c r="HL7" s="415" t="s">
        <v>1051</v>
      </c>
      <c r="HM7" s="415" t="s">
        <v>1052</v>
      </c>
      <c r="HN7" s="415" t="s">
        <v>79</v>
      </c>
      <c r="HO7" s="415" t="s">
        <v>6</v>
      </c>
      <c r="HP7" s="415" t="s">
        <v>1051</v>
      </c>
      <c r="HQ7" s="415" t="s">
        <v>1052</v>
      </c>
      <c r="HR7" s="415" t="s">
        <v>79</v>
      </c>
      <c r="HS7" s="415" t="s">
        <v>6</v>
      </c>
      <c r="HT7" s="415" t="s">
        <v>1051</v>
      </c>
      <c r="HU7" s="415" t="s">
        <v>1052</v>
      </c>
      <c r="HV7" s="415" t="s">
        <v>79</v>
      </c>
      <c r="HW7" s="415" t="s">
        <v>6</v>
      </c>
      <c r="HX7" s="415" t="s">
        <v>1051</v>
      </c>
      <c r="HY7" s="415" t="s">
        <v>1052</v>
      </c>
      <c r="HZ7" s="415" t="s">
        <v>79</v>
      </c>
      <c r="IA7" s="415" t="s">
        <v>6</v>
      </c>
      <c r="IB7" s="415" t="s">
        <v>1051</v>
      </c>
      <c r="IC7" s="415" t="s">
        <v>1052</v>
      </c>
      <c r="ID7" s="415" t="s">
        <v>79</v>
      </c>
      <c r="IE7" s="415" t="s">
        <v>6</v>
      </c>
      <c r="IF7" s="415" t="s">
        <v>1051</v>
      </c>
      <c r="IG7" s="415" t="s">
        <v>1052</v>
      </c>
      <c r="IH7" s="415" t="s">
        <v>79</v>
      </c>
      <c r="II7" s="415" t="s">
        <v>6</v>
      </c>
      <c r="IJ7" s="415" t="s">
        <v>1051</v>
      </c>
      <c r="IK7" s="415" t="s">
        <v>1052</v>
      </c>
      <c r="IL7" s="415" t="s">
        <v>79</v>
      </c>
      <c r="IM7" s="415" t="s">
        <v>6</v>
      </c>
      <c r="IN7" s="415" t="s">
        <v>1051</v>
      </c>
      <c r="IO7" s="415" t="s">
        <v>1052</v>
      </c>
      <c r="IP7" s="415" t="s">
        <v>79</v>
      </c>
      <c r="IQ7" s="415" t="s">
        <v>6</v>
      </c>
      <c r="IR7" s="415" t="s">
        <v>1051</v>
      </c>
      <c r="IS7" s="415" t="s">
        <v>1052</v>
      </c>
      <c r="IT7" s="415" t="s">
        <v>79</v>
      </c>
      <c r="IU7" s="415" t="s">
        <v>6</v>
      </c>
      <c r="IV7" s="415" t="s">
        <v>1051</v>
      </c>
      <c r="IW7" s="415" t="s">
        <v>1052</v>
      </c>
      <c r="IX7" s="415" t="s">
        <v>79</v>
      </c>
      <c r="IY7" s="415" t="s">
        <v>6</v>
      </c>
      <c r="IZ7" s="415" t="s">
        <v>1051</v>
      </c>
      <c r="JA7" s="415" t="s">
        <v>1052</v>
      </c>
      <c r="JB7" s="415" t="s">
        <v>79</v>
      </c>
      <c r="JC7" s="415" t="s">
        <v>6</v>
      </c>
    </row>
    <row r="8" spans="1:263" ht="17.25" customHeight="1" x14ac:dyDescent="0.25">
      <c r="A8" s="383"/>
      <c r="B8" s="383"/>
      <c r="C8" s="383" t="s">
        <v>657</v>
      </c>
      <c r="D8" s="383" t="s">
        <v>733</v>
      </c>
      <c r="E8" s="383"/>
      <c r="F8" s="383"/>
      <c r="G8" s="383"/>
      <c r="H8" s="416"/>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c r="AJ8" s="416"/>
      <c r="AK8" s="416"/>
      <c r="AL8" s="416"/>
      <c r="AM8" s="416"/>
      <c r="AN8" s="416"/>
      <c r="AO8" s="416"/>
      <c r="AP8" s="416"/>
      <c r="AQ8" s="416"/>
      <c r="AR8" s="416"/>
      <c r="AS8" s="416"/>
      <c r="AT8" s="416"/>
      <c r="AU8" s="416"/>
      <c r="AV8" s="416"/>
      <c r="AW8" s="416"/>
      <c r="AX8" s="416"/>
      <c r="AY8" s="416"/>
      <c r="AZ8" s="416"/>
      <c r="BA8" s="416"/>
      <c r="BB8" s="416"/>
      <c r="BC8" s="416"/>
      <c r="BD8" s="416"/>
      <c r="BE8" s="416"/>
      <c r="BF8" s="416"/>
      <c r="BG8" s="416"/>
      <c r="BH8" s="416"/>
      <c r="BI8" s="416"/>
      <c r="BJ8" s="416"/>
      <c r="BK8" s="416"/>
      <c r="BL8" s="416"/>
      <c r="BM8" s="416"/>
      <c r="BN8" s="416"/>
      <c r="BO8" s="416"/>
      <c r="BP8" s="416"/>
      <c r="BQ8" s="416"/>
      <c r="BR8" s="416"/>
      <c r="BS8" s="416"/>
      <c r="BT8" s="416"/>
      <c r="BU8" s="416"/>
      <c r="BV8" s="416"/>
      <c r="BW8" s="416"/>
      <c r="BX8" s="416"/>
      <c r="BY8" s="416"/>
      <c r="BZ8" s="416"/>
      <c r="CA8" s="416"/>
      <c r="CB8" s="416"/>
      <c r="CC8" s="416"/>
      <c r="CD8" s="416"/>
      <c r="CE8" s="416"/>
      <c r="CF8" s="416"/>
      <c r="CG8" s="416"/>
      <c r="CH8" s="416"/>
      <c r="CI8" s="416"/>
      <c r="CJ8" s="416"/>
      <c r="CK8" s="416"/>
      <c r="CL8" s="416"/>
      <c r="CM8" s="416"/>
      <c r="CN8" s="416"/>
      <c r="CO8" s="416"/>
      <c r="CP8" s="416"/>
      <c r="CQ8" s="416"/>
      <c r="CR8" s="416"/>
      <c r="CS8" s="416"/>
      <c r="CT8" s="416"/>
      <c r="CU8" s="416"/>
      <c r="CV8" s="416"/>
      <c r="CW8" s="416"/>
      <c r="CX8" s="416"/>
      <c r="CY8" s="416"/>
      <c r="CZ8" s="416"/>
      <c r="DA8" s="416"/>
      <c r="DB8" s="416"/>
      <c r="DC8" s="416"/>
      <c r="DD8" s="416"/>
      <c r="DE8" s="416"/>
      <c r="DF8" s="416"/>
      <c r="DG8" s="416"/>
      <c r="DH8" s="416"/>
      <c r="DI8" s="416"/>
      <c r="DJ8" s="416"/>
      <c r="DK8" s="416"/>
      <c r="DL8" s="416"/>
      <c r="DM8" s="416"/>
      <c r="DN8" s="416"/>
      <c r="DO8" s="416"/>
      <c r="DP8" s="416"/>
      <c r="DQ8" s="416"/>
      <c r="DR8" s="416"/>
      <c r="DS8" s="416"/>
      <c r="DT8" s="416"/>
      <c r="DU8" s="416"/>
      <c r="DV8" s="416"/>
      <c r="DW8" s="416"/>
      <c r="DX8" s="416"/>
      <c r="DY8" s="416"/>
      <c r="DZ8" s="416"/>
      <c r="EA8" s="416"/>
      <c r="EB8" s="416"/>
      <c r="EC8" s="416"/>
      <c r="ED8" s="416"/>
      <c r="EE8" s="416"/>
      <c r="EF8" s="416"/>
      <c r="EG8" s="416"/>
      <c r="EH8" s="416"/>
      <c r="EI8" s="416"/>
      <c r="EJ8" s="416"/>
      <c r="EK8" s="416"/>
      <c r="EL8" s="416"/>
      <c r="EM8" s="416"/>
      <c r="EN8" s="416"/>
      <c r="EO8" s="416"/>
      <c r="EP8" s="416"/>
      <c r="EQ8" s="416"/>
      <c r="ER8" s="416"/>
      <c r="ES8" s="416"/>
      <c r="ET8" s="416"/>
      <c r="EU8" s="416"/>
      <c r="EV8" s="416"/>
      <c r="EW8" s="416"/>
      <c r="EX8" s="416"/>
      <c r="EY8" s="416"/>
      <c r="EZ8" s="416"/>
      <c r="FA8" s="416"/>
      <c r="FB8" s="416"/>
      <c r="FC8" s="416"/>
      <c r="FD8" s="416"/>
      <c r="FE8" s="416"/>
      <c r="FF8" s="416"/>
      <c r="FG8" s="416"/>
      <c r="FH8" s="416"/>
      <c r="FI8" s="416"/>
      <c r="FJ8" s="416"/>
      <c r="FK8" s="416"/>
      <c r="FL8" s="416"/>
      <c r="FM8" s="416"/>
      <c r="FN8" s="416"/>
      <c r="FO8" s="416"/>
      <c r="FP8" s="416"/>
      <c r="FQ8" s="416"/>
      <c r="FR8" s="416"/>
      <c r="FS8" s="416"/>
      <c r="FT8" s="416"/>
      <c r="FU8" s="416"/>
      <c r="FV8" s="416"/>
      <c r="FW8" s="416"/>
      <c r="FX8" s="416"/>
      <c r="FY8" s="416"/>
      <c r="FZ8" s="416"/>
      <c r="GA8" s="416"/>
      <c r="GB8" s="416"/>
      <c r="GC8" s="416"/>
      <c r="GD8" s="416"/>
      <c r="GE8" s="416"/>
      <c r="GF8" s="416"/>
      <c r="GG8" s="416"/>
      <c r="GH8" s="416"/>
      <c r="GI8" s="416"/>
      <c r="GJ8" s="416"/>
      <c r="GK8" s="416"/>
      <c r="GL8" s="416"/>
      <c r="GM8" s="416"/>
      <c r="GN8" s="416"/>
      <c r="GO8" s="416"/>
      <c r="GP8" s="416"/>
      <c r="GQ8" s="416"/>
      <c r="GR8" s="416"/>
      <c r="GS8" s="416"/>
      <c r="GT8" s="416"/>
      <c r="GU8" s="416"/>
      <c r="GV8" s="416"/>
      <c r="GW8" s="416"/>
      <c r="GX8" s="416"/>
      <c r="GY8" s="416"/>
      <c r="GZ8" s="416"/>
      <c r="HA8" s="416"/>
      <c r="HB8" s="416"/>
      <c r="HC8" s="416"/>
      <c r="HD8" s="416"/>
      <c r="HE8" s="416"/>
      <c r="HF8" s="416"/>
      <c r="HG8" s="416"/>
      <c r="HH8" s="416"/>
      <c r="HI8" s="416"/>
      <c r="HJ8" s="416"/>
      <c r="HK8" s="416"/>
      <c r="HL8" s="416"/>
      <c r="HM8" s="416"/>
      <c r="HN8" s="416"/>
      <c r="HO8" s="416"/>
      <c r="HP8" s="416"/>
      <c r="HQ8" s="416"/>
      <c r="HR8" s="416"/>
      <c r="HS8" s="416"/>
      <c r="HT8" s="416"/>
      <c r="HU8" s="416"/>
      <c r="HV8" s="416"/>
      <c r="HW8" s="416"/>
      <c r="HX8" s="416"/>
      <c r="HY8" s="416"/>
      <c r="HZ8" s="416"/>
      <c r="IA8" s="416"/>
      <c r="IB8" s="416"/>
      <c r="IC8" s="416"/>
      <c r="ID8" s="416"/>
      <c r="IE8" s="416"/>
      <c r="IF8" s="416"/>
      <c r="IG8" s="416"/>
      <c r="IH8" s="416"/>
      <c r="II8" s="416"/>
      <c r="IJ8" s="416"/>
      <c r="IK8" s="416"/>
      <c r="IL8" s="416"/>
      <c r="IM8" s="416"/>
      <c r="IN8" s="416"/>
      <c r="IO8" s="416"/>
      <c r="IP8" s="416"/>
      <c r="IQ8" s="416"/>
      <c r="IR8" s="416"/>
      <c r="IS8" s="416"/>
      <c r="IT8" s="416"/>
      <c r="IU8" s="416"/>
      <c r="IV8" s="416"/>
      <c r="IW8" s="416"/>
      <c r="IX8" s="416"/>
      <c r="IY8" s="416"/>
      <c r="IZ8" s="416"/>
      <c r="JA8" s="416"/>
      <c r="JB8" s="416"/>
      <c r="JC8" s="416"/>
    </row>
    <row r="9" spans="1:263" ht="47.25" customHeight="1" x14ac:dyDescent="0.25">
      <c r="A9" s="383"/>
      <c r="B9" s="383"/>
      <c r="C9" s="383"/>
      <c r="D9" s="142" t="s">
        <v>777</v>
      </c>
      <c r="E9" s="142" t="s">
        <v>734</v>
      </c>
      <c r="F9" s="383"/>
      <c r="G9" s="383"/>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7"/>
      <c r="AK9" s="417"/>
      <c r="AL9" s="417"/>
      <c r="AM9" s="417"/>
      <c r="AN9" s="417"/>
      <c r="AO9" s="417"/>
      <c r="AP9" s="417"/>
      <c r="AQ9" s="417"/>
      <c r="AR9" s="417"/>
      <c r="AS9" s="417"/>
      <c r="AT9" s="417"/>
      <c r="AU9" s="417"/>
      <c r="AV9" s="417"/>
      <c r="AW9" s="417"/>
      <c r="AX9" s="417"/>
      <c r="AY9" s="417"/>
      <c r="AZ9" s="417"/>
      <c r="BA9" s="417"/>
      <c r="BB9" s="417"/>
      <c r="BC9" s="417"/>
      <c r="BD9" s="417"/>
      <c r="BE9" s="417"/>
      <c r="BF9" s="417"/>
      <c r="BG9" s="417"/>
      <c r="BH9" s="417"/>
      <c r="BI9" s="417"/>
      <c r="BJ9" s="417"/>
      <c r="BK9" s="417"/>
      <c r="BL9" s="417"/>
      <c r="BM9" s="417"/>
      <c r="BN9" s="417"/>
      <c r="BO9" s="417"/>
      <c r="BP9" s="417"/>
      <c r="BQ9" s="417"/>
      <c r="BR9" s="417"/>
      <c r="BS9" s="417"/>
      <c r="BT9" s="417"/>
      <c r="BU9" s="417"/>
      <c r="BV9" s="417"/>
      <c r="BW9" s="417"/>
      <c r="BX9" s="417"/>
      <c r="BY9" s="417"/>
      <c r="BZ9" s="417"/>
      <c r="CA9" s="417"/>
      <c r="CB9" s="417"/>
      <c r="CC9" s="417"/>
      <c r="CD9" s="417"/>
      <c r="CE9" s="417"/>
      <c r="CF9" s="417"/>
      <c r="CG9" s="417"/>
      <c r="CH9" s="417"/>
      <c r="CI9" s="417"/>
      <c r="CJ9" s="417"/>
      <c r="CK9" s="417"/>
      <c r="CL9" s="417"/>
      <c r="CM9" s="417"/>
      <c r="CN9" s="417"/>
      <c r="CO9" s="417"/>
      <c r="CP9" s="417"/>
      <c r="CQ9" s="417"/>
      <c r="CR9" s="417"/>
      <c r="CS9" s="417"/>
      <c r="CT9" s="417"/>
      <c r="CU9" s="417"/>
      <c r="CV9" s="417"/>
      <c r="CW9" s="417"/>
      <c r="CX9" s="417"/>
      <c r="CY9" s="417"/>
      <c r="CZ9" s="417"/>
      <c r="DA9" s="417"/>
      <c r="DB9" s="417"/>
      <c r="DC9" s="417"/>
      <c r="DD9" s="417"/>
      <c r="DE9" s="417"/>
      <c r="DF9" s="417"/>
      <c r="DG9" s="417"/>
      <c r="DH9" s="417"/>
      <c r="DI9" s="417"/>
      <c r="DJ9" s="417"/>
      <c r="DK9" s="417"/>
      <c r="DL9" s="417"/>
      <c r="DM9" s="417"/>
      <c r="DN9" s="417"/>
      <c r="DO9" s="417"/>
      <c r="DP9" s="417"/>
      <c r="DQ9" s="417"/>
      <c r="DR9" s="417"/>
      <c r="DS9" s="417"/>
      <c r="DT9" s="417"/>
      <c r="DU9" s="417"/>
      <c r="DV9" s="417"/>
      <c r="DW9" s="417"/>
      <c r="DX9" s="417"/>
      <c r="DY9" s="417"/>
      <c r="DZ9" s="417"/>
      <c r="EA9" s="417"/>
      <c r="EB9" s="417"/>
      <c r="EC9" s="417"/>
      <c r="ED9" s="417"/>
      <c r="EE9" s="417"/>
      <c r="EF9" s="417"/>
      <c r="EG9" s="417"/>
      <c r="EH9" s="417"/>
      <c r="EI9" s="417"/>
      <c r="EJ9" s="417"/>
      <c r="EK9" s="417"/>
      <c r="EL9" s="417"/>
      <c r="EM9" s="417"/>
      <c r="EN9" s="417"/>
      <c r="EO9" s="417"/>
      <c r="EP9" s="417"/>
      <c r="EQ9" s="417"/>
      <c r="ER9" s="417"/>
      <c r="ES9" s="417"/>
      <c r="ET9" s="417"/>
      <c r="EU9" s="417"/>
      <c r="EV9" s="417"/>
      <c r="EW9" s="417"/>
      <c r="EX9" s="417"/>
      <c r="EY9" s="417"/>
      <c r="EZ9" s="417"/>
      <c r="FA9" s="417"/>
      <c r="FB9" s="417"/>
      <c r="FC9" s="417"/>
      <c r="FD9" s="417"/>
      <c r="FE9" s="417"/>
      <c r="FF9" s="417"/>
      <c r="FG9" s="417"/>
      <c r="FH9" s="417"/>
      <c r="FI9" s="417"/>
      <c r="FJ9" s="417"/>
      <c r="FK9" s="417"/>
      <c r="FL9" s="417"/>
      <c r="FM9" s="417"/>
      <c r="FN9" s="417"/>
      <c r="FO9" s="417"/>
      <c r="FP9" s="417"/>
      <c r="FQ9" s="417"/>
      <c r="FR9" s="417"/>
      <c r="FS9" s="417"/>
      <c r="FT9" s="417"/>
      <c r="FU9" s="417"/>
      <c r="FV9" s="417"/>
      <c r="FW9" s="417"/>
      <c r="FX9" s="417"/>
      <c r="FY9" s="417"/>
      <c r="FZ9" s="417"/>
      <c r="GA9" s="417"/>
      <c r="GB9" s="417"/>
      <c r="GC9" s="417"/>
      <c r="GD9" s="417"/>
      <c r="GE9" s="417"/>
      <c r="GF9" s="417"/>
      <c r="GG9" s="417"/>
      <c r="GH9" s="417"/>
      <c r="GI9" s="417"/>
      <c r="GJ9" s="417"/>
      <c r="GK9" s="417"/>
      <c r="GL9" s="417"/>
      <c r="GM9" s="417"/>
      <c r="GN9" s="417"/>
      <c r="GO9" s="417"/>
      <c r="GP9" s="417"/>
      <c r="GQ9" s="417"/>
      <c r="GR9" s="417"/>
      <c r="GS9" s="417"/>
      <c r="GT9" s="417"/>
      <c r="GU9" s="417"/>
      <c r="GV9" s="417"/>
      <c r="GW9" s="417"/>
      <c r="GX9" s="417"/>
      <c r="GY9" s="417"/>
      <c r="GZ9" s="417"/>
      <c r="HA9" s="417"/>
      <c r="HB9" s="417"/>
      <c r="HC9" s="417"/>
      <c r="HD9" s="417"/>
      <c r="HE9" s="417"/>
      <c r="HF9" s="417"/>
      <c r="HG9" s="417"/>
      <c r="HH9" s="417"/>
      <c r="HI9" s="417"/>
      <c r="HJ9" s="417"/>
      <c r="HK9" s="417"/>
      <c r="HL9" s="417"/>
      <c r="HM9" s="417"/>
      <c r="HN9" s="417"/>
      <c r="HO9" s="417"/>
      <c r="HP9" s="417"/>
      <c r="HQ9" s="417"/>
      <c r="HR9" s="417"/>
      <c r="HS9" s="417"/>
      <c r="HT9" s="417"/>
      <c r="HU9" s="417"/>
      <c r="HV9" s="417"/>
      <c r="HW9" s="417"/>
      <c r="HX9" s="417"/>
      <c r="HY9" s="417"/>
      <c r="HZ9" s="417"/>
      <c r="IA9" s="417"/>
      <c r="IB9" s="417"/>
      <c r="IC9" s="417"/>
      <c r="ID9" s="417"/>
      <c r="IE9" s="417"/>
      <c r="IF9" s="417"/>
      <c r="IG9" s="417"/>
      <c r="IH9" s="417"/>
      <c r="II9" s="417"/>
      <c r="IJ9" s="417"/>
      <c r="IK9" s="417"/>
      <c r="IL9" s="417"/>
      <c r="IM9" s="417"/>
      <c r="IN9" s="417"/>
      <c r="IO9" s="417"/>
      <c r="IP9" s="417"/>
      <c r="IQ9" s="417"/>
      <c r="IR9" s="417"/>
      <c r="IS9" s="417"/>
      <c r="IT9" s="417"/>
      <c r="IU9" s="417"/>
      <c r="IV9" s="417"/>
      <c r="IW9" s="417"/>
      <c r="IX9" s="417"/>
      <c r="IY9" s="417"/>
      <c r="IZ9" s="417"/>
      <c r="JA9" s="417"/>
      <c r="JB9" s="417"/>
      <c r="JC9" s="417"/>
    </row>
    <row r="10" spans="1:263" s="70" customFormat="1" ht="31.5" x14ac:dyDescent="0.25">
      <c r="A10" s="80" t="s">
        <v>129</v>
      </c>
      <c r="B10" s="86">
        <f>H10+L10+P10+T10+X10+AB10+AF10+AJ10+AN10+AR10+AV10+AZ10+BD10+BH10+BL10+BP10+BT10+BX10+CB10+CF10+CJ10+CN10+CR10+CV10+CZ10+DD10+DH10+DL10+DP10+DT10+DX10+EB10+EF10+EJ10+EN10+ER10+EV10+EZ10+FD10+FH10+FL10+FP10+FT10+FX10+GB10+GF10+GJ10+GN10+GR10+GV10+GZ10+HD10+HH10+HL10+HP10+HT10+HX10+IB10+IF10+IJ10+IN10+IR10+IV10+IZ10</f>
        <v>7665676.4308599997</v>
      </c>
      <c r="C10" s="86">
        <f>I10+M10+Q10+U10+Y10+AC10+AG10+AK10+AO10+AS10+AW10+BA10+BE10+BI10+BM10+BQ10+BU10+BY10+CC10+CG10+CK10+CO10+CS10+CW10+DA10+DE10+DI10+DM10+DQ10+DU10+DY10+EC10+EG10+EK10+EO10+ES10+EW10+FA10+FE10+FI10+FM10+FQ10+FU10+FY10+GC10+GG10+GK10+GO10+GS10+GW10+HA10+HE10+HI10+HM10+HQ10+HU10+HY10+IC10+IG10+IS10+IW10+JA10</f>
        <v>9540778.4859200008</v>
      </c>
      <c r="D10" s="86">
        <f>I10+M10+Q10+U10+Y10+AC10+AG10+AK10+AO10+AS10+AW10+BA10+BE10+BI10+BM10+BQ10+BU10+BY10+CC10+CG10+CK10+CO10+CS10+CW10+DA10+DE10+DI10+DM10+DQ10+DU10+DY10+EC10+EG10+EK10+EO10+ES10+EW10+FA10+FE10+FI10+FM10+FQ10+FU10+FY10+GC10+GG10+GK10+GO10+GS10+GW10+HA10+HE10+HI10+HM10+HQ10+HU10+HY10+IC10+IG10+IK10+IO10+IS10+IW10+JA10</f>
        <v>9540778.4859200008</v>
      </c>
      <c r="E10" s="86"/>
      <c r="F10" s="85">
        <f>J10+N10+R10+V10+Z10+AD10+AH10+AL10+AP10+AT10+AX10+BB10+BF10+BJ10+BN10+BR10+BV10+BZ10+CD10+CH10+CL10+CP10+CT10+CX10+DB10+DF10+DJ10+DN10+DR10+DV10+DZ10+ED10+EH10+EL10+EP10+ET10+EX10+FB10+FF10+FJ10+FN10+FR10+FV10+FZ10+GD10+GH10+GL10+GP10+GT10+GX10+HB10+HF10+HJ10+HN10+HR10+HV10+HZ10+ID10+IH10+IL10+IP10+IT10+IX10+JB10</f>
        <v>9465431.4714800026</v>
      </c>
      <c r="G10" s="86">
        <f t="shared" ref="G10:G29" si="0">F10/C10*100</f>
        <v>99.210263454379614</v>
      </c>
      <c r="H10" s="85">
        <f t="shared" ref="H10:J11" si="1">H13+H17+H26+H40+H52+H57+H75+H81+H98+H103+H115+H124+H137+H148+H159+H172+H185+H199+H203+H215+H224+H231+H244+H257+H271+H279+H289+H300+H310+H318+H327+H337+H346+H355+H362+H375+H384</f>
        <v>36390.449440000004</v>
      </c>
      <c r="I10" s="85">
        <f t="shared" si="1"/>
        <v>36390.449440000004</v>
      </c>
      <c r="J10" s="85">
        <f t="shared" si="1"/>
        <v>36390.449440000004</v>
      </c>
      <c r="K10" s="85">
        <f>J10/I10*100</f>
        <v>100</v>
      </c>
      <c r="L10" s="85">
        <f t="shared" ref="L10" si="2">L13+L17+L26+L40+L52+L57+L75+L81+L98+L103+L115+L124+L137+L148+L159+L172+L185+L199+L203+L215+L224+L231+L244+L257+L271+L279+L289+L300+L310+L318+L327+L337+L346+L355+L362+L375+L384</f>
        <v>51399.722800000003</v>
      </c>
      <c r="M10" s="85">
        <f t="shared" ref="M10:N11" si="3">M13+M17+M26+M40+M52+M57+M75+M81+M98+M103+M115+M124+M137+M148+M159+M172+M185+M199+M203+M215+M224+M231+M244+M257+M271+M279+M289+M300+M310+M318+M327+M337+M346+M355+M362+M375+M384</f>
        <v>51399.722800000003</v>
      </c>
      <c r="N10" s="85">
        <f t="shared" si="3"/>
        <v>50406.253959999995</v>
      </c>
      <c r="O10" s="85">
        <f>N10/M10*100</f>
        <v>98.067170821395933</v>
      </c>
      <c r="P10" s="85">
        <f t="shared" ref="P10" si="4">P13+P17+P26+P40+P52+P57+P75+P81+P98+P103+P115+P124+P137+P148+P159+P172+P185+P199+P203+P215+P224+P231+P244+P257+P271+P279+P289+P300+P310+P318+P327+P337+P346+P355+P362+P375+P384</f>
        <v>3142.24719</v>
      </c>
      <c r="Q10" s="85">
        <f t="shared" ref="Q10:R11" si="5">Q13+Q17+Q26+Q40+Q52+Q57+Q75+Q81+Q98+Q103+Q115+Q124+Q137+Q148+Q159+Q172+Q185+Q199+Q203+Q215+Q224+Q231+Q244+Q257+Q271+Q279+Q289+Q300+Q310+Q318+Q327+Q337+Q346+Q355+Q362+Q375+Q384</f>
        <v>3142.24719</v>
      </c>
      <c r="R10" s="85">
        <f t="shared" si="5"/>
        <v>3142.24719</v>
      </c>
      <c r="S10" s="86">
        <f>R10/Q10*100</f>
        <v>100</v>
      </c>
      <c r="T10" s="85">
        <f t="shared" ref="T10" si="6">T13+T17+T26+T40+T52+T57+T75+T81+T98+T103+T115+T124+T137+T148+T159+T172+T185+T199+T203+T215+T224+T231+T244+T257+T271+T279+T289+T300+T310+T318+T327+T337+T346+T355+T362+T375+T384</f>
        <v>0</v>
      </c>
      <c r="U10" s="85">
        <f t="shared" ref="U10:V11" si="7">U13+U17+U26+U40+U52+U57+U75+U81+U98+U103+U115+U124+U137+U148+U159+U172+U185+U199+U203+U215+U224+U231+U244+U257+U271+U279+U289+U300+U310+U318+U327+U337+U346+U355+U362+U375+U384</f>
        <v>10000</v>
      </c>
      <c r="V10" s="85">
        <f t="shared" si="7"/>
        <v>10000</v>
      </c>
      <c r="W10" s="86">
        <f>V10/U10*100</f>
        <v>100</v>
      </c>
      <c r="X10" s="85">
        <f t="shared" ref="X10:Y11" si="8">X13+X17+X26+X40+X52+X57+X75+X81+X98+X103+X115+X124+X137+X148+X159+X172+X185+X199+X203+X215+X224+X231+X244+X257+X271+X279+X289+X300+X310+X318+X327+X337+X346+X355+X362+X375+X384</f>
        <v>2247.1909999999993</v>
      </c>
      <c r="Y10" s="85">
        <f t="shared" si="8"/>
        <v>2247.1909999999993</v>
      </c>
      <c r="Z10" s="85">
        <f t="shared" ref="Z10" si="9">Z13+Z17+Z26+Z40+Z52+Z57+Z75+Z81+Z98+Z103+Z115+Z124+Z137+Z148+Z159+Z172+Z185+Z199+Z203+Z215+Z224+Z231+Z244+Z257+Z271+Z279+Z289+Z300+Z310+Z318+Z327+Z337+Z346+Z355+Z362+Z375+Z384</f>
        <v>2247.1909999999993</v>
      </c>
      <c r="AA10" s="86">
        <f>Z10/Y10*100</f>
        <v>100</v>
      </c>
      <c r="AB10" s="85">
        <f t="shared" ref="AB10" si="10">AB13+AB17+AB26+AB40+AB52+AB57+AB75+AB81+AB98+AB103+AB115+AB124+AB137+AB148+AB159+AB172+AB185+AB199+AB203+AB215+AB224+AB231+AB244+AB257+AB271+AB279+AB289+AB300+AB310+AB318+AB327+AB337+AB346+AB355+AB362+AB375+AB384</f>
        <v>842.69663999999989</v>
      </c>
      <c r="AC10" s="85">
        <f t="shared" ref="AC10:AD11" si="11">AC13+AC17+AC26+AC40+AC52+AC57+AC75+AC81+AC98+AC103+AC115+AC124+AC137+AC148+AC159+AC172+AC185+AC199+AC203+AC215+AC224+AC231+AC244+AC257+AC271+AC279+AC289+AC300+AC310+AC318+AC327+AC337+AC346+AC355+AC362+AC375+AC384</f>
        <v>842.69663999999989</v>
      </c>
      <c r="AD10" s="85">
        <f t="shared" si="11"/>
        <v>842.69663999999989</v>
      </c>
      <c r="AE10" s="86">
        <f>AD10/AC10*100</f>
        <v>100</v>
      </c>
      <c r="AF10" s="85">
        <f t="shared" ref="AF10" si="12">AF13+AF17+AF26+AF40+AF52+AF57+AF75+AF81+AF98+AF103+AF115+AF124+AF137+AF148+AF159+AF172+AF185+AF199+AF203+AF215+AF224+AF231+AF244+AF257+AF271+AF279+AF289+AF300+AF310+AF318+AF327+AF337+AF346+AF355+AF362+AF375+AF384</f>
        <v>5507.9096200000022</v>
      </c>
      <c r="AG10" s="85">
        <f t="shared" ref="AG10:AH11" si="13">AG13+AG17+AG26+AG40+AG52+AG57+AG75+AG81+AG98+AG103+AG115+AG124+AG137+AG148+AG159+AG172+AG185+AG199+AG203+AG215+AG224+AG231+AG244+AG257+AG271+AG279+AG289+AG300+AG310+AG318+AG327+AG337+AG346+AG355+AG362+AG375+AG384</f>
        <v>5507.9096200000022</v>
      </c>
      <c r="AH10" s="85">
        <f t="shared" si="13"/>
        <v>5507.9096200000022</v>
      </c>
      <c r="AI10" s="86">
        <f>AH10/AG10*100</f>
        <v>100</v>
      </c>
      <c r="AJ10" s="85">
        <f t="shared" ref="AJ10:AL11" si="14">AJ13+AJ17+AJ26+AJ40+AJ52+AJ57+AJ75+AJ81+AJ98+AJ103+AJ115+AJ124+AJ137+AJ148+AJ159+AJ172+AJ185+AJ199+AJ203+AJ215+AJ224+AJ231+AJ244+AJ257+AJ271+AJ279+AJ289+AJ300+AJ310+AJ318+AJ327+AJ337+AJ346+AJ355+AJ362+AJ375+AJ384</f>
        <v>20396.7</v>
      </c>
      <c r="AK10" s="85">
        <f t="shared" si="14"/>
        <v>0</v>
      </c>
      <c r="AL10" s="85">
        <f t="shared" si="14"/>
        <v>0</v>
      </c>
      <c r="AM10" s="86"/>
      <c r="AN10" s="85">
        <f t="shared" ref="AN10:AP11" si="15">AN13+AN17+AN26+AN40+AN52+AN57+AN75+AN81+AN98+AN103+AN115+AN124+AN137+AN148+AN159+AN172+AN185+AN199+AN203+AN215+AN224+AN231+AN244+AN257+AN271+AN279+AN289+AN300+AN310+AN318+AN327+AN337+AN346+AN355+AN362+AN375+AN384</f>
        <v>0</v>
      </c>
      <c r="AO10" s="85">
        <f t="shared" si="15"/>
        <v>6200</v>
      </c>
      <c r="AP10" s="85">
        <f t="shared" si="15"/>
        <v>6200</v>
      </c>
      <c r="AQ10" s="85">
        <f>AP10/AO10*100</f>
        <v>100</v>
      </c>
      <c r="AR10" s="85"/>
      <c r="AS10" s="85">
        <f>AS13+AS17+AS26+AS40+AS52+AS57+AS75+AS81+AS98+AS103+AS115+AS124+AS137+AS148+AS159+AS172+AS185+AS199+AS203+AS215+AS224+AS231+AS244+AS257+AS271+AS279+AS289+AS300+AS310+AS318+AS327+AS337+AS346+AS355+AS362+AS375+AS384</f>
        <v>159459.95686000001</v>
      </c>
      <c r="AT10" s="85">
        <f>AT13+AT17+AT26+AT40+AT52+AT57+AT75+AT81+AT98+AT103+AT115+AT124+AT137+AT148+AT159+AT172+AT185+AT199+AT203+AT215+AT224+AT231+AT244+AT257+AT271+AT279+AT289+AT300+AT310+AT318+AT327+AT337+AT346+AT355+AT362+AT375+AT384</f>
        <v>156440.81733999998</v>
      </c>
      <c r="AU10" s="85">
        <f>AT10/AS10*100</f>
        <v>98.106647223885361</v>
      </c>
      <c r="AV10" s="85">
        <f t="shared" ref="AV10:AX11" si="16">AV13+AV17+AV26+AV40+AV52+AV57+AV75+AV81+AV98+AV103+AV115+AV124+AV137+AV148+AV159+AV172+AV185+AV199+AV203+AV215+AV224+AV231+AV244+AV257+AV271+AV279+AV289+AV300+AV310+AV318+AV327+AV337+AV346+AV355+AV362+AV375+AV384</f>
        <v>499500</v>
      </c>
      <c r="AW10" s="85">
        <f t="shared" si="16"/>
        <v>499500</v>
      </c>
      <c r="AX10" s="85">
        <f t="shared" si="16"/>
        <v>499500</v>
      </c>
      <c r="AY10" s="86">
        <f>AX10/AW10*100</f>
        <v>100</v>
      </c>
      <c r="AZ10" s="85">
        <f t="shared" ref="AZ10" si="17">AZ13+AZ17+AZ26+AZ40+AZ52+AZ57+AZ75+AZ81+AZ98+AZ103+AZ115+AZ124+AZ137+AZ148+AZ159+AZ172+AZ185+AZ199+AZ203+AZ215+AZ224+AZ231+AZ244+AZ257+AZ271+AZ279+AZ289+AZ300+AZ310+AZ318+AZ327+AZ337+AZ346+AZ355+AZ362+AZ375+AZ384</f>
        <v>1832712.5</v>
      </c>
      <c r="BA10" s="85">
        <f t="shared" ref="BA10:BB11" si="18">BA13+BA17+BA26+BA40+BA52+BA57+BA75+BA81+BA98+BA103+BA115+BA124+BA137+BA148+BA159+BA172+BA185+BA199+BA203+BA215+BA224+BA231+BA244+BA257+BA271+BA279+BA289+BA300+BA310+BA318+BA327+BA337+BA346+BA355+BA362+BA375+BA384</f>
        <v>1991385.8000000007</v>
      </c>
      <c r="BB10" s="85">
        <f t="shared" si="18"/>
        <v>1951592.7737100008</v>
      </c>
      <c r="BC10" s="86">
        <f>BB10/BA10*100</f>
        <v>98.001741988418317</v>
      </c>
      <c r="BD10" s="85">
        <f t="shared" ref="BD10:BF11" si="19">BD13+BD17+BD26+BD40+BD52+BD57+BD75+BD81+BD98+BD103+BD115+BD124+BD137+BD148+BD159+BD172+BD185+BD199+BD203+BD215+BD224+BD231+BD244+BD257+BD271+BD279+BD289+BD300+BD310+BD318+BD327+BD337+BD346+BD355+BD362+BD375+BD384</f>
        <v>23908.775510000003</v>
      </c>
      <c r="BE10" s="85">
        <f t="shared" si="19"/>
        <v>23908.775510000003</v>
      </c>
      <c r="BF10" s="85">
        <f t="shared" si="19"/>
        <v>23908.775510000003</v>
      </c>
      <c r="BG10" s="86">
        <f>BF10/BE10*100</f>
        <v>100</v>
      </c>
      <c r="BH10" s="85">
        <f>BH13+BH17+BH26+BH40+BH52+BH57+BH75+BH81+BH98+BH103+BH115+BH124+BH137+BH148+BH159+BH172+BH185+BH199+BH203+BH215+BH224+BH231+BH244+BH257+BH271+BH279+BH289+BH300+BH310+BH318+BH327+BH337+BH346+BH355+BH362+BH375+BH384</f>
        <v>300000</v>
      </c>
      <c r="BI10" s="85">
        <f>BI13+BI17+BI26+BI40+BI52+BI57+BI75+BI81+BI98+BI103+BI115+BI124+BI137+BI148+BI159+BI172+BI185+BI199+BI203+BI215+BI224+BI231+BI244+BI257+BI271+BI279+BI289+BI300+BI310+BI318+BI327+BI337+BI346+BI355+BI362+BI375+BI384</f>
        <v>300000</v>
      </c>
      <c r="BJ10" s="85">
        <f>BJ13+BJ17+BJ26+BJ40+BJ52+BJ57+BJ75+BJ81+BJ98+BJ103+BJ115+BJ124+BJ137+BJ148+BJ159+BJ172+BJ185+BJ199+BJ203+BJ215+BJ224+BJ231+BJ244+BJ257+BJ271+BJ279+BJ289+BJ300+BJ310+BJ318+BJ327+BJ337+BJ346+BJ355+BJ362+BJ375+BJ384</f>
        <v>300000</v>
      </c>
      <c r="BK10" s="85">
        <f>BJ10/BI10*100</f>
        <v>100</v>
      </c>
      <c r="BL10" s="85">
        <f>BL13+BL17+BL26+BL40+BL52+BL57+BL75+BL81+BL98+BL103+BL115+BL124+BL137+BL148+BL159+BL172+BL185+BL199+BL203+BL215+BL224+BL231+BL244+BL257+BL271+BL279+BL289+BL300+BL310+BL318+BL327+BL337+BL346+BL355+BL362+BL375+BL384</f>
        <v>1365948</v>
      </c>
      <c r="BM10" s="85">
        <f>BM13+BM17+BM26+BM40+BM52+BM57+BM75+BM81+BM98+BM103+BM115+BM124+BM137+BM148+BM159+BM172+BM185+BM199+BM203+BM215+BM224+BM231+BM244+BM257+BM271+BM279+BM289+BM300+BM310+BM318+BM327+BM337+BM346+BM355+BM362+BM375+BM384</f>
        <v>1365948</v>
      </c>
      <c r="BN10" s="85">
        <f>BN13+BN17+BN26+BN40+BN52+BN57+BN75+BN81+BN98+BN103+BN115+BN124+BN137+BN148+BN159+BN172+BN185+BN199+BN203+BN215+BN224+BN231+BN244+BN257+BN271+BN279+BN289+BN300+BN310+BN318+BN327+BN337+BN346+BN355+BN362+BN375+BN384</f>
        <v>1363761.87512</v>
      </c>
      <c r="BO10" s="85">
        <f>BN10/BM10*100</f>
        <v>99.839955482931998</v>
      </c>
      <c r="BP10" s="85">
        <f t="shared" ref="BP10" si="20">BP13+BP17+BP26+BP40+BP52+BP57+BP75+BP81+BP98+BP103+BP115+BP124+BP137+BP148+BP159+BP172+BP185+BP199+BP203+BP215+BP224+BP231+BP244+BP257+BP271+BP279+BP289+BP300+BP310+BP318+BP327+BP337+BP346+BP355+BP362+BP375+BP384</f>
        <v>246078.9</v>
      </c>
      <c r="BQ10" s="85">
        <f t="shared" ref="BQ10:BR11" si="21">BQ13+BQ17+BQ26+BQ40+BQ52+BQ57+BQ75+BQ81+BQ98+BQ103+BQ115+BQ124+BQ137+BQ148+BQ159+BQ172+BQ185+BQ199+BQ203+BQ215+BQ224+BQ231+BQ244+BQ257+BQ271+BQ279+BQ289+BQ300+BQ310+BQ318+BQ327+BQ337+BQ346+BQ355+BQ362+BQ375+BQ384</f>
        <v>246078.9</v>
      </c>
      <c r="BR10" s="85">
        <f t="shared" si="21"/>
        <v>246078.9</v>
      </c>
      <c r="BS10" s="86">
        <f>BR10/BQ10*100</f>
        <v>100</v>
      </c>
      <c r="BT10" s="85">
        <f>BT13+BT17+BT26+BT40+BT52+BT57+BT75+BT81+BT98+BT103+BT115+BT124+BT137+BT148+BT159+BT172+BT185+BT199+BT203+BT215+BT224+BT231+BT244+BT257+BT271+BT279+BT289+BT300+BT310+BT318+BT327+BT337+BT346+BT355+BT362+BT375+BT384</f>
        <v>177832.34693999999</v>
      </c>
      <c r="BU10" s="85">
        <f>BU13+BU17+BU26+BU40+BU52+BU57+BU75+BU81+BU98+BU103+BU115+BU124+BU137+BU148+BU159+BU172+BU185+BU199+BU203+BU215+BU224+BU231+BU244+BU257+BU271+BU279+BU289+BU300+BU310+BU318+BU327+BU337+BU346+BU355+BU362+BU375+BU384</f>
        <v>177832.34693999999</v>
      </c>
      <c r="BV10" s="85">
        <f>BV13+BV17+BV26+BV40+BV52+BV57+BV75+BV81+BV98+BV103+BV115+BV124+BV137+BV148+BV159+BV172+BV185+BV199+BV203+BV215+BV224+BV231+BV244+BV257+BV271+BV279+BV289+BV300+BV310+BV318+BV327+BV337+BV346+BV355+BV362+BV375+BV384</f>
        <v>177832.34693999999</v>
      </c>
      <c r="BW10" s="86">
        <f>BV10/BU10*100</f>
        <v>100</v>
      </c>
      <c r="BX10" s="85"/>
      <c r="BY10" s="85">
        <f t="shared" ref="BY10:BZ10" si="22">BY13+BY17+BY26+BY40+BY52+BY57+BY75+BY81+BY98+BY103+BY115+BY124+BY137+BY148+BY159+BY172+BY185+BY199+BY203+BY215+BY224+BY231+BY244+BY257+BY271+BY279+BY289+BY300+BY310+BY318+BY327+BY337+BY346+BY355+BY362+BY375+BY384</f>
        <v>17775.183590000001</v>
      </c>
      <c r="BZ10" s="85">
        <f t="shared" si="22"/>
        <v>17775.094649999999</v>
      </c>
      <c r="CA10" s="86">
        <f>BZ10/BY10*100</f>
        <v>99.999499639485862</v>
      </c>
      <c r="CB10" s="85">
        <f t="shared" ref="CB10" si="23">CB13+CB17+CB26+CB40+CB52+CB57+CB75+CB81+CB98+CB103+CB115+CB124+CB137+CB148+CB159+CB172+CB185+CB199+CB203+CB215+CB224+CB231+CB244+CB257+CB271+CB279+CB289+CB300+CB310+CB318+CB327+CB337+CB346+CB355+CB362+CB375+CB384</f>
        <v>669979.99999999988</v>
      </c>
      <c r="CC10" s="85">
        <f t="shared" ref="CC10:CD11" si="24">CC13+CC17+CC26+CC40+CC52+CC57+CC75+CC81+CC98+CC103+CC115+CC124+CC137+CC148+CC159+CC172+CC185+CC199+CC203+CC215+CC224+CC231+CC244+CC257+CC271+CC279+CC289+CC300+CC310+CC318+CC327+CC337+CC346+CC355+CC362+CC375+CC384</f>
        <v>645591.34421999985</v>
      </c>
      <c r="CD10" s="85">
        <f t="shared" si="24"/>
        <v>622355.6987699999</v>
      </c>
      <c r="CE10" s="86">
        <f>CD10/CC10*100</f>
        <v>96.400874073354686</v>
      </c>
      <c r="CF10" s="85">
        <f t="shared" ref="CF10" si="25">CF13+CF17+CF26+CF40+CF52+CF57+CF75+CF81+CF98+CF103+CF115+CF124+CF137+CF148+CF159+CF172+CF185+CF199+CF203+CF215+CF224+CF231+CF244+CF257+CF271+CF279+CF289+CF300+CF310+CF318+CF327+CF337+CF346+CF355+CF362+CF375+CF384</f>
        <v>37000</v>
      </c>
      <c r="CG10" s="85">
        <f t="shared" ref="CG10:CH11" si="26">CG13+CG17+CG26+CG40+CG52+CG57+CG75+CG81+CG98+CG103+CG115+CG124+CG137+CG148+CG159+CG172+CG185+CG199+CG203+CG215+CG224+CG231+CG244+CG257+CG271+CG279+CG289+CG300+CG310+CG318+CG327+CG337+CG346+CG355+CG362+CG375+CG384</f>
        <v>45293.8</v>
      </c>
      <c r="CH10" s="85">
        <f t="shared" si="26"/>
        <v>45293.8</v>
      </c>
      <c r="CI10" s="86">
        <f>CH10/CG10*100</f>
        <v>100</v>
      </c>
      <c r="CJ10" s="85">
        <f t="shared" ref="CJ10" si="27">CJ13+CJ17+CJ26+CJ40+CJ52+CJ57+CJ75+CJ81+CJ98+CJ103+CJ115+CJ124+CJ137+CJ148+CJ159+CJ172+CJ185+CJ199+CJ203+CJ215+CJ224+CJ231+CJ244+CJ257+CJ271+CJ279+CJ289+CJ300+CJ310+CJ318+CJ327+CJ337+CJ346+CJ355+CJ362+CJ375+CJ384</f>
        <v>39000</v>
      </c>
      <c r="CK10" s="85">
        <f t="shared" ref="CK10:CL11" si="28">CK13+CK17+CK26+CK40+CK52+CK57+CK75+CK81+CK98+CK103+CK115+CK124+CK137+CK148+CK159+CK172+CK185+CK199+CK203+CK215+CK224+CK231+CK244+CK257+CK271+CK279+CK289+CK300+CK310+CK318+CK327+CK337+CK346+CK355+CK362+CK375+CK384</f>
        <v>111523.9</v>
      </c>
      <c r="CL10" s="85">
        <f t="shared" si="28"/>
        <v>111523.9</v>
      </c>
      <c r="CM10" s="86">
        <f>CL10/CK10*100</f>
        <v>100</v>
      </c>
      <c r="CN10" s="85">
        <f t="shared" ref="CN10" si="29">CN13+CN17+CN26+CN40+CN52+CN57+CN75+CN81+CN98+CN103+CN115+CN124+CN137+CN148+CN159+CN172+CN185+CN199+CN203+CN215+CN224+CN231+CN244+CN257+CN271+CN279+CN289+CN300+CN310+CN318+CN327+CN337+CN346+CN355+CN362+CN375+CN384</f>
        <v>17000</v>
      </c>
      <c r="CO10" s="85">
        <f t="shared" ref="CO10:CP11" si="30">CO13+CO17+CO26+CO40+CO52+CO57+CO75+CO81+CO98+CO103+CO115+CO124+CO137+CO148+CO159+CO172+CO185+CO199+CO203+CO215+CO224+CO231+CO244+CO257+CO271+CO279+CO289+CO300+CO310+CO318+CO327+CO337+CO346+CO355+CO362+CO375+CO384</f>
        <v>17000</v>
      </c>
      <c r="CP10" s="85">
        <f t="shared" si="30"/>
        <v>17000</v>
      </c>
      <c r="CQ10" s="86">
        <f>CP10/CO10*100</f>
        <v>100</v>
      </c>
      <c r="CR10" s="85">
        <f t="shared" ref="CR10:CT11" si="31">CR13+CR17+CR26+CR40+CR52+CR57+CR75+CR81+CR98+CR103+CR115+CR124+CR137+CR148+CR159+CR172+CR185+CR199+CR203+CR215+CR224+CR231+CR244+CR257+CR271+CR279+CR289+CR300+CR310+CR318+CR327+CR337+CR346+CR355+CR362+CR375+CR384</f>
        <v>1305.28089</v>
      </c>
      <c r="CS10" s="85">
        <f t="shared" si="31"/>
        <v>1305.28089</v>
      </c>
      <c r="CT10" s="85">
        <f t="shared" si="31"/>
        <v>1305.28089</v>
      </c>
      <c r="CU10" s="86">
        <f>CT10/CS10*100</f>
        <v>100</v>
      </c>
      <c r="CV10" s="85">
        <f t="shared" ref="CV10" si="32">CV13+CV17+CV26+CV40+CV52+CV57+CV75+CV81+CV98+CV103+CV115+CV124+CV137+CV148+CV159+CV172+CV185+CV199+CV203+CV215+CV224+CV231+CV244+CV257+CV271+CV279+CV289+CV300+CV310+CV318+CV327+CV337+CV346+CV355+CV362+CV375+CV384</f>
        <v>0</v>
      </c>
      <c r="CW10" s="85">
        <f t="shared" ref="CW10:CX11" si="33">CW13+CW17+CW26+CW40+CW52+CW57+CW75+CW81+CW98+CW103+CW115+CW124+CW137+CW148+CW159+CW172+CW185+CW199+CW203+CW215+CW224+CW231+CW244+CW257+CW271+CW279+CW289+CW300+CW310+CW318+CW327+CW337+CW346+CW355+CW362+CW375+CW384</f>
        <v>1566.4</v>
      </c>
      <c r="CX10" s="85">
        <f t="shared" si="33"/>
        <v>1566.4</v>
      </c>
      <c r="CY10" s="86">
        <f>CX10/CW10*100</f>
        <v>100</v>
      </c>
      <c r="CZ10" s="85">
        <f>CZ13+CZ17+CZ26+CZ40+CZ52+CZ57+CZ75+CZ81+CZ98+CZ103+CZ115+CZ124+CZ137+CZ148+CZ159+CZ172+CZ185+CZ199+CZ203+CZ215+CZ224+CZ231+CZ244+CZ257+CZ271+CZ279+CZ289+CZ300+CZ310+CZ318+CZ327+CZ337+CZ346+CZ355+CZ362+CZ375+CZ384</f>
        <v>30000.000000000004</v>
      </c>
      <c r="DA10" s="85">
        <f>DA13+DA17+DA26+DA40+DA52+DA57+DA75+DA81+DA98+DA103+DA115+DA124+DA137+DA148+DA159+DA172+DA185+DA199+DA203+DA215+DA224+DA231+DA244+DA257+DA271+DA279+DA289+DA300+DA310+DA318+DA327+DA337+DA346+DA355+DA362+DA375+DA384</f>
        <v>30000.000000000004</v>
      </c>
      <c r="DB10" s="85">
        <f>DB13+DB17+DB26+DB40+DB52+DB57+DB75+DB81+DB98+DB103+DB115+DB124+DB137+DB148+DB159+DB172+DB185+DB199+DB203+DB215+DB224+DB231+DB244+DB257+DB271+DB279+DB289+DB300+DB310+DB318+DB327+DB337+DB346+DB355+DB362+DB375+DB384</f>
        <v>29157.489790000003</v>
      </c>
      <c r="DC10" s="86">
        <f>DB10/DA10*100</f>
        <v>97.191632633333342</v>
      </c>
      <c r="DD10" s="85">
        <f t="shared" ref="DD10" si="34">DD13+DD17+DD26+DD40+DD52+DD57+DD75+DD81+DD98+DD103+DD115+DD124+DD137+DD148+DD159+DD172+DD185+DD199+DD203+DD215+DD224+DD231+DD244+DD257+DD271+DD279+DD289+DD300+DD310+DD318+DD327+DD337+DD346+DD355+DD362+DD375+DD384</f>
        <v>178178.88154</v>
      </c>
      <c r="DE10" s="85">
        <f t="shared" ref="DE10:DF11" si="35">DE13+DE17+DE26+DE40+DE52+DE57+DE75+DE81+DE98+DE103+DE115+DE124+DE137+DE148+DE159+DE172+DE185+DE199+DE203+DE215+DE224+DE231+DE244+DE257+DE271+DE279+DE289+DE300+DE310+DE318+DE327+DE337+DE346+DE355+DE362+DE375+DE384</f>
        <v>175351.02199000001</v>
      </c>
      <c r="DF10" s="85">
        <f t="shared" si="35"/>
        <v>175351.02188999997</v>
      </c>
      <c r="DG10" s="86">
        <f>DF10/DE10*100</f>
        <v>99.999999942971513</v>
      </c>
      <c r="DH10" s="85">
        <f t="shared" ref="DH10" si="36">DH13+DH17+DH26+DH40+DH52+DH57+DH75+DH81+DH98+DH103+DH115+DH124+DH137+DH148+DH159+DH172+DH185+DH199+DH203+DH215+DH224+DH231+DH244+DH257+DH271+DH279+DH289+DH300+DH310+DH318+DH327+DH337+DH346+DH355+DH362+DH375+DH384</f>
        <v>82210.90909999999</v>
      </c>
      <c r="DI10" s="85">
        <f t="shared" ref="DI10:DJ10" si="37">DI13+DI17+DI26+DI40+DI52+DI57+DI75+DI81+DI98+DI103+DI115+DI124+DI137+DI148+DI159+DI172+DI185+DI199+DI203+DI215+DI224+DI231+DI244+DI257+DI271+DI279+DI289+DI300+DI310+DI318+DI327+DI337+DI346+DI355+DI362+DI375+DI384</f>
        <v>81909.239159999997</v>
      </c>
      <c r="DJ10" s="85">
        <f t="shared" si="37"/>
        <v>81909.239159999997</v>
      </c>
      <c r="DK10" s="86">
        <f>DJ10/DI10*100</f>
        <v>100</v>
      </c>
      <c r="DL10" s="85">
        <f t="shared" ref="DL10:DN11" si="38">DL13+DL17+DL26+DL40+DL52+DL57+DL75+DL81+DL98+DL103+DL115+DL124+DL137+DL148+DL159+DL172+DL185+DL199+DL203+DL215+DL224+DL231+DL244+DL257+DL271+DL279+DL289+DL300+DL310+DL318+DL327+DL337+DL346+DL355+DL362+DL375+DL384</f>
        <v>0</v>
      </c>
      <c r="DM10" s="85">
        <f t="shared" si="38"/>
        <v>17716.410250000001</v>
      </c>
      <c r="DN10" s="85">
        <f t="shared" si="38"/>
        <v>17716.410250000001</v>
      </c>
      <c r="DO10" s="86">
        <f>DN10/DM10*100</f>
        <v>100</v>
      </c>
      <c r="DP10" s="85">
        <f t="shared" ref="DP10:DR10" si="39">DP13+DP17+DP26+DP40+DP52+DP57+DP75+DP81+DP98+DP103+DP115+DP124+DP137+DP148+DP159+DP172+DP185+DP199+DP203+DP215+DP224+DP231+DP244+DP257+DP271+DP279+DP289+DP300+DP310+DP318+DP327+DP337+DP346+DP355+DP362+DP375+DP384</f>
        <v>0</v>
      </c>
      <c r="DQ10" s="85">
        <f t="shared" si="39"/>
        <v>8195.5</v>
      </c>
      <c r="DR10" s="85">
        <f t="shared" si="39"/>
        <v>8195.5</v>
      </c>
      <c r="DS10" s="86">
        <f>DR10/DQ10*100</f>
        <v>100</v>
      </c>
      <c r="DT10" s="86"/>
      <c r="DU10" s="85">
        <f>DU13+DU17+DU26+DU40+DU52+DU57+DU75+DU81+DU98+DU103+DU115+DU124+DU137+DU148+DU159+DU172+DU185+DU199+DU203+DU215+DU224+DU231+DU244+DU257+DU271+DU279+DU289+DU300+DU310+DU318+DU327+DU337+DU346+DU355+DU362+DU375+DU384</f>
        <v>200000</v>
      </c>
      <c r="DV10" s="85">
        <f>DV13+DV17+DV26+DV40+DV52+DV57+DV75+DV81+DV98+DV103+DV115+DV124+DV137+DV148+DV159+DV172+DV185+DV199+DV203+DV215+DV224+DV231+DV244+DV257+DV271+DV279+DV289+DV300+DV310+DV318+DV327+DV337+DV346+DV355+DV362+DV375+DV384</f>
        <v>200000</v>
      </c>
      <c r="DW10" s="86">
        <f>DV10/DU10*100</f>
        <v>100</v>
      </c>
      <c r="DX10" s="85">
        <f t="shared" ref="DX10:DZ11" si="40">DX13+DX17+DX26+DX40+DX52+DX57+DX75+DX81+DX98+DX103+DX115+DX124+DX137+DX148+DX159+DX172+DX185+DX199+DX203+DX215+DX224+DX231+DX244+DX257+DX271+DX279+DX289+DX300+DX310+DX318+DX327+DX337+DX346+DX355+DX362+DX375+DX384</f>
        <v>1066463.7667</v>
      </c>
      <c r="DY10" s="85">
        <f t="shared" si="40"/>
        <v>1068836.8028000002</v>
      </c>
      <c r="DZ10" s="85">
        <f t="shared" si="40"/>
        <v>1068836.7992099999</v>
      </c>
      <c r="EA10" s="86">
        <f>DZ10/DY10*100</f>
        <v>99.999999664120821</v>
      </c>
      <c r="EB10" s="86"/>
      <c r="EC10" s="85">
        <f>EC13+EC17+EC26+EC40+EC52+EC57+EC75+EC81+EC98+EC103+EC115+EC124+EC137+EC148+EC159+EC172+EC185+EC199+EC203+EC215+EC224+EC231+EC244+EC257+EC271+EC279+EC289+EC300+EC310+EC318+EC327+EC337+EC346+EC355+EC362+EC375+EC384</f>
        <v>0</v>
      </c>
      <c r="ED10" s="85">
        <f>ED13+ED17+ED26+ED40+ED52+ED57+ED75+ED81+ED98+ED103+ED115+ED124+ED137+ED148+ED159+ED172+ED185+ED199+ED203+ED215+ED224+ED231+ED244+ED257+ED271+ED279+ED289+ED300+ED310+ED318+ED327+ED337+ED346+ED355+ED362+ED375+ED384</f>
        <v>0</v>
      </c>
      <c r="EE10" s="86"/>
      <c r="EF10" s="85">
        <f t="shared" ref="EF10" si="41">EF13+EF17+EF26+EF40+EF52+EF57+EF75+EF81+EF98+EF103+EF115+EF124+EF137+EF148+EF159+EF172+EF185+EF199+EF203+EF215+EF224+EF231+EF244+EF257+EF271+EF279+EF289+EF300+EF310+EF318+EF327+EF337+EF346+EF355+EF362+EF375+EF384</f>
        <v>18500</v>
      </c>
      <c r="EG10" s="85">
        <f t="shared" ref="EG10:EH11" si="42">EG13+EG17+EG26+EG40+EG52+EG57+EG75+EG81+EG98+EG103+EG115+EG124+EG137+EG148+EG159+EG172+EG185+EG199+EG203+EG215+EG224+EG231+EG244+EG257+EG271+EG279+EG289+EG300+EG310+EG318+EG327+EG337+EG346+EG355+EG362+EG375+EG384</f>
        <v>18500</v>
      </c>
      <c r="EH10" s="85">
        <f t="shared" si="42"/>
        <v>18500</v>
      </c>
      <c r="EI10" s="86">
        <f>EH10/EG10*100</f>
        <v>100</v>
      </c>
      <c r="EJ10" s="85">
        <f t="shared" ref="EJ10:EL11" si="43">EJ13+EJ17+EJ26+EJ40+EJ52+EJ57+EJ75+EJ81+EJ98+EJ103+EJ115+EJ124+EJ137+EJ148+EJ159+EJ172+EJ185+EJ199+EJ203+EJ215+EJ224+EJ231+EJ244+EJ257+EJ271+EJ279+EJ289+EJ300+EJ310+EJ318+EJ327+EJ337+EJ346+EJ355+EJ362+EJ375+EJ384</f>
        <v>0</v>
      </c>
      <c r="EK10" s="85">
        <f t="shared" si="43"/>
        <v>45218.516159999999</v>
      </c>
      <c r="EL10" s="85">
        <f t="shared" si="43"/>
        <v>45218.515489999998</v>
      </c>
      <c r="EM10" s="86">
        <f>EL10/EK10*100</f>
        <v>99.999998518306086</v>
      </c>
      <c r="EN10" s="85">
        <f t="shared" ref="EN10:EP11" si="44">EN13+EN17+EN26+EN40+EN52+EN57+EN75+EN81+EN98+EN103+EN115+EN124+EN137+EN148+EN159+EN172+EN185+EN199+EN203+EN215+EN224+EN231+EN244+EN257+EN271+EN279+EN289+EN300+EN310+EN318+EN327+EN337+EN346+EN355+EN362+EN375+EN384</f>
        <v>25510.20408</v>
      </c>
      <c r="EO10" s="85">
        <f t="shared" si="44"/>
        <v>25510.20408</v>
      </c>
      <c r="EP10" s="85">
        <f t="shared" si="44"/>
        <v>25510.20408</v>
      </c>
      <c r="EQ10" s="86">
        <f>EP10/EO10*100</f>
        <v>100</v>
      </c>
      <c r="ER10" s="85">
        <f t="shared" ref="ER10:ET10" si="45">ER13+ER17+ER26+ER40+ER52+ER57+ER75+ER81+ER98+ER103+ER115+ER124+ER137+ER148+ER159+ER172+ER185+ER199+ER203+ER215+ER224+ER231+ER244+ER257+ER271+ER279+ER289+ER300+ER310+ER318+ER327+ER337+ER346+ER355+ER362+ER375+ER384</f>
        <v>12134.18367</v>
      </c>
      <c r="ES10" s="85">
        <f t="shared" si="45"/>
        <v>12134.18367</v>
      </c>
      <c r="ET10" s="85">
        <f t="shared" si="45"/>
        <v>12134.18367</v>
      </c>
      <c r="EU10" s="86">
        <f>ET10/ES10*100</f>
        <v>100</v>
      </c>
      <c r="EV10" s="85">
        <f t="shared" ref="EV10:EX11" si="46">EV13+EV17+EV26+EV40+EV52+EV57+EV75+EV81+EV98+EV103+EV115+EV124+EV137+EV148+EV159+EV172+EV185+EV199+EV203+EV215+EV224+EV231+EV244+EV257+EV271+EV279+EV289+EV300+EV310+EV318+EV327+EV337+EV346+EV355+EV362+EV375+EV384</f>
        <v>0</v>
      </c>
      <c r="EW10" s="85">
        <f t="shared" si="46"/>
        <v>0</v>
      </c>
      <c r="EX10" s="85">
        <f t="shared" si="46"/>
        <v>0</v>
      </c>
      <c r="EY10" s="86"/>
      <c r="EZ10" s="85">
        <f t="shared" ref="EZ10:FB11" si="47">EZ13+EZ17+EZ26+EZ40+EZ52+EZ57+EZ75+EZ81+EZ98+EZ103+EZ115+EZ124+EZ137+EZ148+EZ159+EZ172+EZ185+EZ199+EZ203+EZ215+EZ224+EZ231+EZ244+EZ257+EZ271+EZ279+EZ289+EZ300+EZ310+EZ318+EZ327+EZ337+EZ346+EZ355+EZ362+EZ375+EZ384</f>
        <v>176788.77552</v>
      </c>
      <c r="FA10" s="85">
        <f t="shared" si="47"/>
        <v>176116.42858000001</v>
      </c>
      <c r="FB10" s="85">
        <f t="shared" si="47"/>
        <v>176116.34178000002</v>
      </c>
      <c r="FC10" s="86">
        <f>FB10/FA10*100</f>
        <v>99.999950714421885</v>
      </c>
      <c r="FD10" s="85">
        <f t="shared" ref="FD10:FF11" si="48">FD13+FD17+FD26+FD40+FD52+FD57+FD75+FD81+FD98+FD103+FD115+FD124+FD137+FD148+FD159+FD172+FD185+FD199+FD203+FD215+FD224+FD231+FD244+FD257+FD271+FD279+FD289+FD300+FD310+FD318+FD327+FD337+FD346+FD355+FD362+FD375+FD384</f>
        <v>0</v>
      </c>
      <c r="FE10" s="85">
        <f t="shared" si="48"/>
        <v>0</v>
      </c>
      <c r="FF10" s="85">
        <f t="shared" si="48"/>
        <v>0</v>
      </c>
      <c r="FG10" s="86"/>
      <c r="FH10" s="85">
        <f t="shared" ref="FH10:FJ11" si="49">FH13+FH17+FH26+FH40+FH52+FH57+FH75+FH81+FH98+FH103+FH115+FH124+FH137+FH148+FH159+FH172+FH185+FH199+FH203+FH215+FH224+FH231+FH244+FH257+FH271+FH279+FH289+FH300+FH310+FH318+FH327+FH337+FH346+FH355+FH362+FH375+FH384</f>
        <v>0</v>
      </c>
      <c r="FI10" s="85">
        <f t="shared" si="49"/>
        <v>0</v>
      </c>
      <c r="FJ10" s="85">
        <f t="shared" si="49"/>
        <v>0</v>
      </c>
      <c r="FK10" s="86"/>
      <c r="FL10" s="85">
        <f t="shared" ref="FL10" si="50">FL13+FL17+FL26+FL40+FL52+FL57+FL75+FL81+FL98+FL103+FL115+FL124+FL137+FL148+FL159+FL172+FL185+FL199+FL203+FL215+FL224+FL231+FL244+FL257+FL271+FL279+FL289+FL300+FL310+FL318+FL327+FL337+FL346+FL355+FL362+FL375+FL384</f>
        <v>351565.95960999996</v>
      </c>
      <c r="FM10" s="85">
        <f t="shared" ref="FM10:FN11" si="51">FM13+FM17+FM26+FM40+FM52+FM57+FM75+FM81+FM98+FM103+FM115+FM124+FM137+FM148+FM159+FM172+FM185+FM199+FM203+FM215+FM224+FM231+FM244+FM257+FM271+FM279+FM289+FM300+FM310+FM318+FM327+FM337+FM346+FM355+FM362+FM375+FM384</f>
        <v>351565.95960999996</v>
      </c>
      <c r="FN10" s="85">
        <f t="shared" si="51"/>
        <v>351565.95960999996</v>
      </c>
      <c r="FO10" s="86">
        <f>FN10/FM10*100</f>
        <v>100</v>
      </c>
      <c r="FP10" s="86"/>
      <c r="FQ10" s="86"/>
      <c r="FR10" s="86"/>
      <c r="FS10" s="86"/>
      <c r="FT10" s="86"/>
      <c r="FU10" s="85">
        <f>FU13+FU17+FU26+FU40+FU52+FU57+FU75+FU81+FU98+FU103+FU115+FU124+FU137+FU148+FU159+FU172+FU185+FU199+FU203+FU215+FU224+FU231+FU244+FU257+FU271+FU279+FU289+FU300+FU310+FU318+FU327+FU337+FU346+FU355+FU362+FU375+FU384</f>
        <v>14000</v>
      </c>
      <c r="FV10" s="85">
        <f>FV13+FV17+FV26+FV40+FV52+FV57+FV75+FV81+FV98+FV103+FV115+FV124+FV137+FV148+FV159+FV172+FV185+FV199+FV203+FV215+FV224+FV231+FV244+FV257+FV271+FV279+FV289+FV300+FV310+FV318+FV327+FV337+FV346+FV355+FV362+FV375+FV384</f>
        <v>14000</v>
      </c>
      <c r="FW10" s="86"/>
      <c r="FX10" s="85">
        <f t="shared" ref="FX10" si="52">FX13+FX17+FX26+FX40+FX52+FX57+FX75+FX81+FX98+FX103+FX115+FX124+FX137+FX148+FX159+FX172+FX185+FX199+FX203+FX215+FX224+FX231+FX244+FX257+FX271+FX279+FX289+FX300+FX310+FX318+FX327+FX337+FX346+FX355+FX362+FX375+FX384</f>
        <v>38000</v>
      </c>
      <c r="FY10" s="85">
        <f t="shared" ref="FY10:FZ11" si="53">FY13+FY17+FY26+FY40+FY52+FY57+FY75+FY81+FY98+FY103+FY115+FY124+FY137+FY148+FY159+FY172+FY185+FY199+FY203+FY215+FY224+FY231+FY244+FY257+FY271+FY279+FY289+FY300+FY310+FY318+FY327+FY337+FY346+FY355+FY362+FY375+FY384</f>
        <v>38000</v>
      </c>
      <c r="FZ10" s="85">
        <f t="shared" si="53"/>
        <v>38000</v>
      </c>
      <c r="GA10" s="86">
        <f>FZ10/FY10*100</f>
        <v>100</v>
      </c>
      <c r="GB10" s="85">
        <f t="shared" ref="GB10" si="54">GB13+GB17+GB26+GB40+GB52+GB57+GB75+GB81+GB98+GB103+GB115+GB124+GB137+GB148+GB159+GB172+GB185+GB199+GB203+GB215+GB224+GB231+GB244+GB257+GB271+GB279+GB289+GB300+GB310+GB318+GB327+GB337+GB346+GB355+GB362+GB375+GB384</f>
        <v>10488.979589999999</v>
      </c>
      <c r="GC10" s="85">
        <f t="shared" ref="GC10:GD11" si="55">GC13+GC17+GC26+GC40+GC52+GC57+GC75+GC81+GC98+GC103+GC115+GC124+GC137+GC148+GC159+GC172+GC185+GC199+GC203+GC215+GC224+GC231+GC244+GC257+GC271+GC279+GC289+GC300+GC310+GC318+GC327+GC337+GC346+GC355+GC362+GC375+GC384</f>
        <v>11264.323689999999</v>
      </c>
      <c r="GD10" s="85">
        <f t="shared" si="55"/>
        <v>11264.323689999999</v>
      </c>
      <c r="GE10" s="86">
        <f>GD10/GC10*100</f>
        <v>100</v>
      </c>
      <c r="GF10" s="85">
        <f t="shared" ref="GF10:GH11" si="56">GF13+GF17+GF26+GF40+GF52+GF57+GF75+GF81+GF98+GF103+GF115+GF124+GF137+GF148+GF159+GF172+GF185+GF199+GF203+GF215+GF224+GF231+GF244+GF257+GF271+GF279+GF289+GF300+GF310+GF318+GF327+GF337+GF346+GF355+GF362+GF375+GF384</f>
        <v>0</v>
      </c>
      <c r="GG10" s="85">
        <f t="shared" si="56"/>
        <v>0</v>
      </c>
      <c r="GH10" s="85">
        <f t="shared" si="56"/>
        <v>0</v>
      </c>
      <c r="GI10" s="86"/>
      <c r="GJ10" s="85">
        <f t="shared" ref="GJ10:GL11" si="57">GJ13+GJ17+GJ26+GJ40+GJ52+GJ57+GJ75+GJ81+GJ98+GJ103+GJ115+GJ124+GJ137+GJ148+GJ159+GJ172+GJ185+GJ199+GJ203+GJ215+GJ224+GJ231+GJ244+GJ257+GJ271+GJ279+GJ289+GJ300+GJ310+GJ318+GJ327+GJ337+GJ346+GJ355+GJ362+GJ375+GJ384</f>
        <v>79943.251020000011</v>
      </c>
      <c r="GK10" s="85">
        <f t="shared" si="57"/>
        <v>79943.265310000003</v>
      </c>
      <c r="GL10" s="85">
        <f t="shared" si="57"/>
        <v>79943.265310000003</v>
      </c>
      <c r="GM10" s="86">
        <f>GL10/GK10*100</f>
        <v>100</v>
      </c>
      <c r="GN10" s="85">
        <f t="shared" ref="GN10:GP10" si="58">GN13+GN17+GN26+GN40+GN52+GN57+GN75+GN81+GN98+GN103+GN115+GN124+GN137+GN148+GN159+GN172+GN185+GN199+GN203+GN215+GN224+GN231+GN244+GN257+GN271+GN279+GN289+GN300+GN310+GN318+GN327+GN337+GN346+GN355+GN362+GN375+GN384</f>
        <v>0</v>
      </c>
      <c r="GO10" s="85">
        <f t="shared" si="58"/>
        <v>79135.074980000005</v>
      </c>
      <c r="GP10" s="85">
        <f t="shared" si="58"/>
        <v>79135.074980000005</v>
      </c>
      <c r="GQ10" s="86">
        <f>GP10/GO10*100</f>
        <v>100</v>
      </c>
      <c r="GR10" s="85">
        <f t="shared" ref="GR10:GT10" si="59">GR13+GR17+GR26+GR40+GR52+GR57+GR75+GR81+GR98+GR103+GR115+GR124+GR137+GR148+GR159+GR172+GR185+GR199+GR203+GR215+GR224+GR231+GR244+GR257+GR271+GR279+GR289+GR300+GR310+GR318+GR327+GR337+GR346+GR355+GR362+GR375+GR384</f>
        <v>135000</v>
      </c>
      <c r="GS10" s="85">
        <f t="shared" si="59"/>
        <v>135000</v>
      </c>
      <c r="GT10" s="85">
        <f t="shared" si="59"/>
        <v>135000</v>
      </c>
      <c r="GU10" s="86">
        <f>GT10/GS10*100</f>
        <v>100</v>
      </c>
      <c r="GV10" s="85">
        <f t="shared" ref="GV10:GX10" si="60">GV13+GV17+GV26+GV40+GV52+GV57+GV75+GV81+GV98+GV103+GV115+GV124+GV137+GV148+GV159+GV172+GV185+GV199+GV203+GV215+GV224+GV231+GV244+GV257+GV271+GV279+GV289+GV300+GV310+GV318+GV327+GV337+GV346+GV355+GV362+GV375+GV384</f>
        <v>58613.599999999999</v>
      </c>
      <c r="GW10" s="85">
        <f t="shared" si="60"/>
        <v>46370.892</v>
      </c>
      <c r="GX10" s="85">
        <f t="shared" si="60"/>
        <v>46370.892</v>
      </c>
      <c r="GY10" s="86">
        <f>GX10/GW10*100</f>
        <v>100</v>
      </c>
      <c r="GZ10" s="85">
        <f t="shared" ref="GZ10:HB10" si="61">GZ13+GZ17+GZ26+GZ40+GZ52+GZ57+GZ75+GZ81+GZ98+GZ103+GZ115+GZ124+GZ137+GZ148+GZ159+GZ172+GZ185+GZ199+GZ203+GZ215+GZ224+GZ231+GZ244+GZ257+GZ271+GZ279+GZ289+GZ300+GZ310+GZ318+GZ327+GZ337+GZ346+GZ355+GZ362+GZ375+GZ384</f>
        <v>0</v>
      </c>
      <c r="HA10" s="85">
        <f t="shared" si="61"/>
        <v>0</v>
      </c>
      <c r="HB10" s="85">
        <f t="shared" si="61"/>
        <v>0</v>
      </c>
      <c r="HC10" s="86"/>
      <c r="HD10" s="85">
        <f t="shared" ref="HD10:HF10" si="62">HD13+HD17+HD26+HD40+HD52+HD57+HD75+HD81+HD98+HD103+HD115+HD124+HD137+HD148+HD159+HD172+HD185+HD199+HD203+HD215+HD224+HD231+HD244+HD257+HD271+HD279+HD289+HD300+HD310+HD318+HD327+HD337+HD346+HD355+HD362+HD375+HD384</f>
        <v>72085.2</v>
      </c>
      <c r="HE10" s="85">
        <f t="shared" si="62"/>
        <v>72085.2</v>
      </c>
      <c r="HF10" s="85">
        <f t="shared" si="62"/>
        <v>72085.2</v>
      </c>
      <c r="HG10" s="86">
        <f>HF10/HE10*100</f>
        <v>100</v>
      </c>
      <c r="HH10" s="85">
        <f t="shared" ref="HH10:HJ10" si="63">HH13+HH17+HH26+HH40+HH52+HH57+HH75+HH81+HH98+HH103+HH115+HH124+HH137+HH148+HH159+HH172+HH185+HH199+HH203+HH215+HH224+HH231+HH244+HH257+HH271+HH279+HH289+HH300+HH310+HH318+HH327+HH337+HH346+HH355+HH362+HH375+HH384</f>
        <v>0</v>
      </c>
      <c r="HI10" s="85">
        <f t="shared" si="63"/>
        <v>0</v>
      </c>
      <c r="HJ10" s="85">
        <f t="shared" si="63"/>
        <v>0</v>
      </c>
      <c r="HK10" s="86"/>
      <c r="HL10" s="85">
        <f t="shared" ref="HL10:HN10" si="64">HL13+HL17+HL26+HL40+HL52+HL57+HL75+HL81+HL98+HL103+HL115+HL124+HL137+HL148+HL159+HL172+HL185+HL199+HL203+HL215+HL224+HL231+HL244+HL257+HL271+HL279+HL289+HL300+HL310+HL318+HL327+HL337+HL346+HL355+HL362+HL375+HL384</f>
        <v>0</v>
      </c>
      <c r="HM10" s="85">
        <f t="shared" si="64"/>
        <v>0</v>
      </c>
      <c r="HN10" s="85">
        <f t="shared" si="64"/>
        <v>0</v>
      </c>
      <c r="HO10" s="86"/>
      <c r="HP10" s="85">
        <f t="shared" ref="HP10:HR10" si="65">HP13+HP17+HP26+HP40+HP52+HP57+HP75+HP81+HP98+HP103+HP115+HP124+HP137+HP148+HP159+HP172+HP185+HP199+HP203+HP215+HP224+HP231+HP244+HP257+HP271+HP279+HP289+HP300+HP310+HP318+HP327+HP337+HP346+HP355+HP362+HP375+HP384</f>
        <v>0</v>
      </c>
      <c r="HQ10" s="85">
        <f t="shared" si="65"/>
        <v>0</v>
      </c>
      <c r="HR10" s="85">
        <f t="shared" si="65"/>
        <v>0</v>
      </c>
      <c r="HS10" s="86"/>
      <c r="HT10" s="85">
        <f t="shared" ref="HT10:HV10" si="66">HT13+HT17+HT26+HT40+HT52+HT57+HT75+HT81+HT98+HT103+HT115+HT124+HT137+HT148+HT159+HT172+HT185+HT199+HT203+HT215+HT224+HT231+HT244+HT257+HT271+HT279+HT289+HT300+HT310+HT318+HT327+HT337+HT346+HT355+HT362+HT375+HT384</f>
        <v>0</v>
      </c>
      <c r="HU10" s="85">
        <f t="shared" si="66"/>
        <v>20000</v>
      </c>
      <c r="HV10" s="85">
        <f t="shared" si="66"/>
        <v>20000</v>
      </c>
      <c r="HW10" s="86">
        <f>HV10/HU10*100</f>
        <v>100</v>
      </c>
      <c r="HX10" s="85">
        <f t="shared" ref="HX10:HZ10" si="67">HX13+HX17+HX26+HX40+HX52+HX57+HX75+HX81+HX98+HX103+HX115+HX124+HX137+HX148+HX159+HX172+HX185+HX199+HX203+HX215+HX224+HX231+HX244+HX257+HX271+HX279+HX289+HX300+HX310+HX318+HX327+HX337+HX346+HX355+HX362+HX375+HX384</f>
        <v>0</v>
      </c>
      <c r="HY10" s="85">
        <f t="shared" si="67"/>
        <v>1395</v>
      </c>
      <c r="HZ10" s="85">
        <f t="shared" si="67"/>
        <v>1395</v>
      </c>
      <c r="IA10" s="86">
        <f>HZ10/HY10*100</f>
        <v>100</v>
      </c>
      <c r="IB10" s="85">
        <f t="shared" ref="IB10:ID10" si="68">IB13+IB17+IB26+IB40+IB52+IB57+IB75+IB81+IB98+IB103+IB115+IB124+IB137+IB148+IB159+IB172+IB185+IB199+IB203+IB215+IB224+IB231+IB244+IB257+IB271+IB279+IB289+IB300+IB310+IB318+IB327+IB337+IB346+IB355+IB362+IB375+IB384</f>
        <v>0</v>
      </c>
      <c r="IC10" s="85">
        <f t="shared" si="68"/>
        <v>400000</v>
      </c>
      <c r="ID10" s="85">
        <f t="shared" si="68"/>
        <v>400000</v>
      </c>
      <c r="IE10" s="86">
        <f>ID10/IC10*100</f>
        <v>100</v>
      </c>
      <c r="IF10" s="85">
        <f t="shared" ref="IF10:IH10" si="69">IF13+IF17+IF26+IF40+IF52+IF57+IF75+IF81+IF98+IF103+IF115+IF124+IF137+IF148+IF159+IF172+IF185+IF199+IF203+IF215+IF224+IF231+IF244+IF257+IF271+IF279+IF289+IF300+IF310+IF318+IF327+IF337+IF346+IF355+IF362+IF375+IF384</f>
        <v>0</v>
      </c>
      <c r="IG10" s="85">
        <f t="shared" si="69"/>
        <v>14798.533709999998</v>
      </c>
      <c r="IH10" s="85">
        <f t="shared" si="69"/>
        <v>14797.993710000001</v>
      </c>
      <c r="II10" s="86">
        <f>IH10/IG10*100</f>
        <v>99.996350989830617</v>
      </c>
      <c r="IJ10" s="85">
        <f t="shared" ref="IJ10:IL10" si="70">IJ13+IJ17+IJ26+IJ40+IJ52+IJ57+IJ75+IJ81+IJ98+IJ103+IJ115+IJ124+IJ137+IJ148+IJ159+IJ172+IJ185+IJ199+IJ203+IJ215+IJ224+IJ231+IJ244+IJ257+IJ271+IJ279+IJ289+IJ300+IJ310+IJ318+IJ327+IJ337+IJ346+IJ355+IJ362+IJ375+IJ384</f>
        <v>0</v>
      </c>
      <c r="IK10" s="85">
        <f t="shared" si="70"/>
        <v>0</v>
      </c>
      <c r="IL10" s="85">
        <f t="shared" si="70"/>
        <v>0</v>
      </c>
      <c r="IM10" s="86"/>
      <c r="IN10" s="85">
        <f t="shared" ref="IN10:IP10" si="71">IN13+IN17+IN26+IN40+IN52+IN57+IN75+IN81+IN98+IN103+IN115+IN124+IN137+IN148+IN159+IN172+IN185+IN199+IN203+IN215+IN224+IN231+IN244+IN257+IN271+IN279+IN289+IN300+IN310+IN318+IN327+IN337+IN346+IN355+IN362+IN375+IN384</f>
        <v>0</v>
      </c>
      <c r="IO10" s="85">
        <f t="shared" si="71"/>
        <v>0</v>
      </c>
      <c r="IP10" s="85">
        <f t="shared" si="71"/>
        <v>0</v>
      </c>
      <c r="IQ10" s="86"/>
      <c r="IR10" s="85">
        <f t="shared" ref="IR10:IT10" si="72">IR13+IR17+IR26+IR40+IR52+IR57+IR75+IR81+IR98+IR103+IR115+IR124+IR137+IR148+IR159+IR172+IR185+IR199+IR203+IR215+IR224+IR231+IR244+IR257+IR271+IR279+IR289+IR300+IR310+IR318+IR327+IR337+IR346+IR355+IR362+IR375+IR384</f>
        <v>0</v>
      </c>
      <c r="IS10" s="85">
        <f t="shared" si="72"/>
        <v>441653.41199999995</v>
      </c>
      <c r="IT10" s="85">
        <f t="shared" si="72"/>
        <v>441653.41199999995</v>
      </c>
      <c r="IU10" s="86">
        <f>IT10/IS10*100</f>
        <v>100</v>
      </c>
      <c r="IV10" s="85">
        <f t="shared" ref="IV10:IX10" si="73">IV13+IV17+IV26+IV40+IV52+IV57+IV75+IV81+IV98+IV103+IV115+IV124+IV137+IV148+IV159+IV172+IV185+IV199+IV203+IV215+IV224+IV231+IV244+IV257+IV271+IV279+IV289+IV300+IV310+IV318+IV327+IV337+IV346+IV355+IV362+IV375+IV384</f>
        <v>0</v>
      </c>
      <c r="IW10" s="85">
        <f t="shared" si="73"/>
        <v>256178.61322999999</v>
      </c>
      <c r="IX10" s="85">
        <f t="shared" si="73"/>
        <v>250902.23407999999</v>
      </c>
      <c r="IY10" s="86">
        <f>IX10/IW10*100</f>
        <v>97.940351427672539</v>
      </c>
      <c r="IZ10" s="85">
        <f t="shared" ref="IZ10:JB10" si="74">IZ13+IZ17+IZ26+IZ40+IZ52+IZ57+IZ75+IZ81+IZ98+IZ103+IZ115+IZ124+IZ137+IZ148+IZ159+IZ172+IZ185+IZ199+IZ203+IZ215+IZ224+IZ231+IZ244+IZ257+IZ271+IZ279+IZ289+IZ300+IZ310+IZ318+IZ327+IZ337+IZ346+IZ355+IZ362+IZ375+IZ384</f>
        <v>0</v>
      </c>
      <c r="JA10" s="85">
        <f t="shared" si="74"/>
        <v>0</v>
      </c>
      <c r="JB10" s="85">
        <f t="shared" si="74"/>
        <v>0</v>
      </c>
      <c r="JC10" s="86"/>
    </row>
    <row r="11" spans="1:263" s="70" customFormat="1" ht="31.5" x14ac:dyDescent="0.25">
      <c r="A11" s="80" t="s">
        <v>128</v>
      </c>
      <c r="B11" s="86">
        <f t="shared" ref="B11:B13" si="75">H11+L11+P11+T11+X11+AB11+AF11+AJ11+AN11+AR11+AV11+AZ11+BD11+BH11+BL11+BP11+BT11+BX11+CB11+CF11+CJ11+CN11+CR11+CV11+CZ11+DD11+DH11+DL11+DP11+DT11+DX11+EB11+EF11+EJ11+EN11+ER11+EV11+EZ11+FD11+FH11+FL11+FP11+FT11+FX11+GB11+GF11+GJ11+GN11+GR11+GV11+GZ11+HD11+HH11+HL11+HP11+HT11+HX11+IB11+IF11+IJ11+IN11+IR11+IV11+IZ11</f>
        <v>4063116.7341300002</v>
      </c>
      <c r="C11" s="86">
        <f t="shared" ref="C11:C13" si="76">I11+M11+Q11+U11+Y11+AC11+AG11+AK11+AO11+AS11+AW11+BA11+BE11+BI11+BM11+BQ11+BU11+BY11+CC11+CG11+CK11+CO11+CS11+CW11+DA11+DE11+DI11+DM11+DQ11+DU11+DY11+EC11+EG11+EK11+EO11+ES11+EW11+FA11+FE11+FI11+FM11+FQ11+FU11+FY11+GC11+GG11+GK11+GO11+GS11+GW11+HA11+HE11+HI11+HM11+HQ11+HU11+HY11+IC11+IG11+IS11+IW11+JA11</f>
        <v>5111235.3340200009</v>
      </c>
      <c r="D11" s="86">
        <f t="shared" ref="D11:D13" si="77">I11+M11+Q11+U11+Y11+AC11+AG11+AK11+AO11+AS11+AW11+BA11+BE11+BI11+BM11+BQ11+BU11+BY11+CC11+CG11+CK11+CO11+CS11+CW11+DA11+DE11+DI11+DM11+DQ11+DU11+DY11+EC11+EG11+EK11+EO11+ES11+EW11+FA11+FE11+FI11+FM11+FQ11+FU11+FY11+GC11+GG11+GK11+GO11+GS11+GW11+HA11+HE11+HI11+HM11+HQ11+HU11+HY11+IC11+IG11+IK11+IO11+IS11+IW11+JA11</f>
        <v>5111235.3340200009</v>
      </c>
      <c r="E11" s="86"/>
      <c r="F11" s="85">
        <f t="shared" ref="F11:F13" si="78">J11+N11+R11+V11+Z11+AD11+AH11+AL11+AP11+AT11+AX11+BB11+BF11+BJ11+BN11+BR11+BV11+BZ11+CD11+CH11+CL11+CP11+CT11+CX11+DB11+DF11+DJ11+DN11+DR11+DV11+DZ11+ED11+EH11+EL11+EP11+ET11+EX11+FB11+FF11+FJ11+FN11+FR11+FV11+FZ11+GD11+GH11+GL11+GP11+GT11+GX11+HB11+HF11+HJ11+HN11+HR11+HV11+HZ11+ID11+IH11+IL11+IP11+IT11+IX11+JB11</f>
        <v>5041936.3098600013</v>
      </c>
      <c r="G11" s="86">
        <f t="shared" si="0"/>
        <v>98.644182479747116</v>
      </c>
      <c r="H11" s="85">
        <f t="shared" si="1"/>
        <v>36390.449440000004</v>
      </c>
      <c r="I11" s="85">
        <f t="shared" si="1"/>
        <v>36390.449440000004</v>
      </c>
      <c r="J11" s="85">
        <f t="shared" si="1"/>
        <v>36390.449440000004</v>
      </c>
      <c r="K11" s="85">
        <f>J11/I11*100</f>
        <v>100</v>
      </c>
      <c r="L11" s="85">
        <f t="shared" ref="L11" si="79">L14+L18+L27+L41+L53+L58+L76+L82+L99+L104+L116+L125+L138+L149+L160+L173+L186+L200+L204+L216+L225+L232+L245+L258+L272+L280+L290+L301+L311+L319+L328+L338+L347+L356+L363+L376+L385</f>
        <v>51399.722800000003</v>
      </c>
      <c r="M11" s="85">
        <f t="shared" si="3"/>
        <v>51399.722800000003</v>
      </c>
      <c r="N11" s="85">
        <f t="shared" si="3"/>
        <v>50406.253959999995</v>
      </c>
      <c r="O11" s="85">
        <f>N11/M11*100</f>
        <v>98.067170821395933</v>
      </c>
      <c r="P11" s="85">
        <f t="shared" ref="P11" si="80">P14+P18+P27+P41+P53+P58+P76+P82+P99+P104+P116+P125+P138+P149+P160+P173+P186+P200+P204+P216+P225+P232+P245+P258+P272+P280+P290+P301+P311+P319+P328+P338+P347+P356+P363+P376+P385</f>
        <v>3142.24719</v>
      </c>
      <c r="Q11" s="85">
        <f t="shared" si="5"/>
        <v>3142.24719</v>
      </c>
      <c r="R11" s="85">
        <f t="shared" si="5"/>
        <v>3142.24719</v>
      </c>
      <c r="S11" s="86">
        <f>R11/Q11*100</f>
        <v>100</v>
      </c>
      <c r="T11" s="85">
        <f t="shared" ref="T11" si="81">T14+T18+T27+T41+T53+T58+T76+T82+T99+T104+T116+T125+T138+T149+T160+T173+T186+T200+T204+T216+T225+T232+T245+T258+T272+T280+T290+T301+T311+T319+T328+T338+T347+T356+T363+T376+T385</f>
        <v>0</v>
      </c>
      <c r="U11" s="85">
        <f t="shared" si="7"/>
        <v>10000</v>
      </c>
      <c r="V11" s="85">
        <f t="shared" si="7"/>
        <v>10000</v>
      </c>
      <c r="W11" s="86">
        <f>V11/U11*100</f>
        <v>100</v>
      </c>
      <c r="X11" s="85">
        <f t="shared" si="8"/>
        <v>2134.8314499999992</v>
      </c>
      <c r="Y11" s="85">
        <f t="shared" si="8"/>
        <v>2134.8314499999992</v>
      </c>
      <c r="Z11" s="85">
        <f t="shared" ref="Z11" si="82">Z14+Z18+Z27+Z41+Z53+Z58+Z76+Z82+Z99+Z104+Z116+Z125+Z138+Z149+Z160+Z173+Z186+Z200+Z204+Z216+Z225+Z232+Z245+Z258+Z272+Z280+Z290+Z301+Z311+Z319+Z328+Z338+Z347+Z356+Z363+Z376+Z385</f>
        <v>2134.8314499999992</v>
      </c>
      <c r="AA11" s="86">
        <f>Z11/Y11*100</f>
        <v>100</v>
      </c>
      <c r="AB11" s="85">
        <f t="shared" ref="AB11" si="83">AB14+AB18+AB27+AB41+AB53+AB58+AB76+AB82+AB99+AB104+AB116+AB125+AB138+AB149+AB160+AB173+AB186+AB200+AB204+AB216+AB225+AB232+AB245+AB258+AB272+AB280+AB290+AB301+AB311+AB319+AB328+AB338+AB347+AB356+AB363+AB376+AB385</f>
        <v>842.69663999999989</v>
      </c>
      <c r="AC11" s="85">
        <f t="shared" si="11"/>
        <v>786.51685999999984</v>
      </c>
      <c r="AD11" s="85">
        <f t="shared" si="11"/>
        <v>786.51685999999984</v>
      </c>
      <c r="AE11" s="86">
        <f>AD11/AC11*100</f>
        <v>100</v>
      </c>
      <c r="AF11" s="85">
        <f t="shared" ref="AF11" si="84">AF14+AF18+AF27+AF41+AF53+AF58+AF76+AF82+AF99+AF104+AF116+AF125+AF138+AF149+AF160+AF173+AF186+AF200+AF204+AF216+AF225+AF232+AF245+AF258+AF272+AF280+AF290+AF301+AF311+AF319+AF328+AF338+AF347+AF356+AF363+AF376+AF385</f>
        <v>5317.85185</v>
      </c>
      <c r="AG11" s="85">
        <f t="shared" si="13"/>
        <v>5317.85185</v>
      </c>
      <c r="AH11" s="85">
        <f t="shared" si="13"/>
        <v>5317.85185</v>
      </c>
      <c r="AI11" s="86">
        <f>AH11/AG11*100</f>
        <v>100</v>
      </c>
      <c r="AJ11" s="85">
        <f t="shared" si="14"/>
        <v>20396.7</v>
      </c>
      <c r="AK11" s="85">
        <f t="shared" si="14"/>
        <v>0</v>
      </c>
      <c r="AL11" s="85">
        <f t="shared" si="14"/>
        <v>0</v>
      </c>
      <c r="AM11" s="86"/>
      <c r="AN11" s="85">
        <f t="shared" si="15"/>
        <v>0</v>
      </c>
      <c r="AO11" s="85">
        <f t="shared" si="15"/>
        <v>6200</v>
      </c>
      <c r="AP11" s="85">
        <f t="shared" si="15"/>
        <v>6200</v>
      </c>
      <c r="AQ11" s="85">
        <f>AP11/AO11*100</f>
        <v>100</v>
      </c>
      <c r="AR11" s="85"/>
      <c r="AS11" s="85">
        <f>AS14+AS18+AS27+AS41+AS53+AS58+AS76+AS82+AS99+AS104+AS116+AS125+AS138+AS149+AS160+AS173+AS186+AS200+AS204+AS216+AS225+AS232+AS245+AS258+AS272+AS280+AS290+AS301+AS311+AS319+AS328+AS338+AS347+AS356+AS363+AS376+AS385</f>
        <v>0</v>
      </c>
      <c r="AT11" s="85">
        <f>AT14+AT18+AT27+AT41+AT53+AT58+AT76+AT82+AT99+AT104+AT116+AT125+AT138+AT149+AT160+AT173+AT186+AT200+AT204+AT216+AT225+AT232+AT245+AT258+AT272+AT280+AT290+AT301+AT311+AT319+AT328+AT338+AT347+AT356+AT363+AT376+AT385</f>
        <v>0</v>
      </c>
      <c r="AU11" s="85"/>
      <c r="AV11" s="85">
        <f t="shared" si="16"/>
        <v>0</v>
      </c>
      <c r="AW11" s="85">
        <f t="shared" si="16"/>
        <v>0</v>
      </c>
      <c r="AX11" s="85">
        <f t="shared" si="16"/>
        <v>0</v>
      </c>
      <c r="AY11" s="86"/>
      <c r="AZ11" s="85">
        <f t="shared" ref="AZ11" si="85">AZ14+AZ18+AZ27+AZ41+AZ53+AZ58+AZ76+AZ82+AZ99+AZ104+AZ116+AZ125+AZ138+AZ149+AZ160+AZ173+AZ186+AZ200+AZ204+AZ216+AZ225+AZ232+AZ245+AZ258+AZ272+AZ280+AZ290+AZ301+AZ311+AZ319+AZ328+AZ338+AZ347+AZ356+AZ363+AZ376+AZ385</f>
        <v>1832712.5</v>
      </c>
      <c r="BA11" s="85">
        <f t="shared" si="18"/>
        <v>1991385.8000000007</v>
      </c>
      <c r="BB11" s="85">
        <f t="shared" si="18"/>
        <v>1951592.7737100008</v>
      </c>
      <c r="BC11" s="86">
        <f>BB11/BA11*100</f>
        <v>98.001741988418317</v>
      </c>
      <c r="BD11" s="85">
        <f t="shared" si="19"/>
        <v>23908.775510000003</v>
      </c>
      <c r="BE11" s="85">
        <f t="shared" si="19"/>
        <v>23908.775510000003</v>
      </c>
      <c r="BF11" s="85">
        <f t="shared" si="19"/>
        <v>23908.775510000003</v>
      </c>
      <c r="BG11" s="86">
        <f>BF11/BE11*100</f>
        <v>100</v>
      </c>
      <c r="BH11" s="86"/>
      <c r="BI11" s="85">
        <f>BI14+BI18+BI27+BI41+BI53+BI58+BI76+BI82+BI99+BI104+BI116+BI125+BI138+BI149+BI160+BI173+BI186+BI200+BI204+BI216+BI225+BI232+BI245+BI258+BI272+BI280+BI290+BI301+BI311+BI319+BI328+BI338+BI347+BI356+BI363+BI376+BI385</f>
        <v>0</v>
      </c>
      <c r="BJ11" s="85">
        <f>BJ14+BJ18+BJ27+BJ41+BJ53+BJ58+BJ76+BJ82+BJ99+BJ104+BJ116+BJ125+BJ138+BJ149+BJ160+BJ173+BJ186+BJ200+BJ204+BJ216+BJ225+BJ232+BJ245+BJ258+BJ272+BJ280+BJ290+BJ301+BJ311+BJ319+BJ328+BJ338+BJ347+BJ356+BJ363+BJ376+BJ385</f>
        <v>0</v>
      </c>
      <c r="BK11" s="85"/>
      <c r="BL11" s="85">
        <f t="shared" ref="BL11" si="86">BL14+BL18+BL27+BL41+BL53+BL58+BL76+BL82+BL99+BL104+BL116+BL125+BL138+BL149+BL160+BL173+BL186+BL200+BL204+BL216+BL225+BL232+BL245+BL258+BL272+BL280+BL290+BL301+BL311+BL319+BL328+BL338+BL347+BL356+BL363+BL376+BL385</f>
        <v>0</v>
      </c>
      <c r="BM11" s="85">
        <f t="shared" ref="BM11:BN11" si="87">BM14+BM18+BM27+BM41+BM53+BM58+BM76+BM82+BM99+BM104+BM116+BM125+BM138+BM149+BM160+BM173+BM186+BM200+BM204+BM216+BM225+BM232+BM245+BM258+BM272+BM280+BM290+BM301+BM311+BM319+BM328+BM338+BM347+BM356+BM363+BM376+BM385</f>
        <v>0</v>
      </c>
      <c r="BN11" s="85">
        <f t="shared" si="87"/>
        <v>0</v>
      </c>
      <c r="BO11" s="85"/>
      <c r="BP11" s="85">
        <f t="shared" ref="BP11" si="88">BP14+BP18+BP27+BP41+BP53+BP58+BP76+BP82+BP99+BP104+BP116+BP125+BP138+BP149+BP160+BP173+BP186+BP200+BP204+BP216+BP225+BP232+BP245+BP258+BP272+BP280+BP290+BP301+BP311+BP319+BP328+BP338+BP347+BP356+BP363+BP376+BP385</f>
        <v>0</v>
      </c>
      <c r="BQ11" s="85">
        <f t="shared" si="21"/>
        <v>0</v>
      </c>
      <c r="BR11" s="85">
        <f t="shared" si="21"/>
        <v>0</v>
      </c>
      <c r="BS11" s="86"/>
      <c r="BT11" s="86"/>
      <c r="BU11" s="85">
        <f>BU14+BU18+BU27+BU41+BU53+BU58+BU76+BU82+BU99+BU104+BU116+BU125+BU138+BU149+BU160+BU173+BU186+BU200+BU204+BU216+BU225+BU232+BU245+BU258+BU272+BU280+BU290+BU301+BU311+BU319+BU328+BU338+BU347+BU356+BU363+BU376+BU385</f>
        <v>0</v>
      </c>
      <c r="BV11" s="85">
        <f>BV14+BV18+BV27+BV41+BV53+BV58+BV76+BV82+BV99+BV104+BV116+BV125+BV138+BV149+BV160+BV173+BV186+BV200+BV204+BV216+BV225+BV232+BV245+BV258+BV272+BV280+BV290+BV301+BV311+BV319+BV328+BV338+BV347+BV356+BV363+BV376+BV385</f>
        <v>0</v>
      </c>
      <c r="BW11" s="86"/>
      <c r="BX11" s="85"/>
      <c r="BY11" s="85">
        <f t="shared" ref="BY11:BZ11" si="89">BY14+BY18+BY27+BY41+BY53+BY58+BY76+BY82+BY99+BY104+BY116+BY125+BY138+BY149+BY160+BY173+BY186+BY200+BY204+BY216+BY225+BY232+BY245+BY258+BY272+BY280+BY290+BY301+BY311+BY319+BY328+BY338+BY347+BY356+BY363+BY376+BY385</f>
        <v>0</v>
      </c>
      <c r="BZ11" s="85">
        <f t="shared" si="89"/>
        <v>0</v>
      </c>
      <c r="CA11" s="86"/>
      <c r="CB11" s="85">
        <f t="shared" ref="CB11" si="90">CB14+CB18+CB27+CB41+CB53+CB58+CB76+CB82+CB99+CB104+CB116+CB125+CB138+CB149+CB160+CB173+CB186+CB200+CB204+CB216+CB225+CB232+CB245+CB258+CB272+CB280+CB290+CB301+CB311+CB319+CB328+CB338+CB347+CB356+CB363+CB376+CB385</f>
        <v>669979.99999999988</v>
      </c>
      <c r="CC11" s="85">
        <f t="shared" si="24"/>
        <v>645591.34421999985</v>
      </c>
      <c r="CD11" s="85">
        <f t="shared" si="24"/>
        <v>622355.6987699999</v>
      </c>
      <c r="CE11" s="86">
        <f>CD11/CC11*100</f>
        <v>96.400874073354686</v>
      </c>
      <c r="CF11" s="85">
        <f t="shared" ref="CF11" si="91">CF14+CF18+CF27+CF41+CF53+CF58+CF76+CF82+CF99+CF104+CF116+CF125+CF138+CF149+CF160+CF173+CF186+CF200+CF204+CF216+CF225+CF232+CF245+CF258+CF272+CF280+CF290+CF301+CF311+CF319+CF328+CF338+CF347+CF356+CF363+CF376+CF385</f>
        <v>37000</v>
      </c>
      <c r="CG11" s="85">
        <f t="shared" si="26"/>
        <v>45293.8</v>
      </c>
      <c r="CH11" s="85">
        <f t="shared" si="26"/>
        <v>45293.8</v>
      </c>
      <c r="CI11" s="86">
        <f>CH11/CG11*100</f>
        <v>100</v>
      </c>
      <c r="CJ11" s="85">
        <f t="shared" ref="CJ11" si="92">CJ14+CJ18+CJ27+CJ41+CJ53+CJ58+CJ76+CJ82+CJ99+CJ104+CJ116+CJ125+CJ138+CJ149+CJ160+CJ173+CJ186+CJ200+CJ204+CJ216+CJ225+CJ232+CJ245+CJ258+CJ272+CJ280+CJ290+CJ301+CJ311+CJ319+CJ328+CJ338+CJ347+CJ356+CJ363+CJ376+CJ385</f>
        <v>39000</v>
      </c>
      <c r="CK11" s="85">
        <f t="shared" si="28"/>
        <v>111523.9</v>
      </c>
      <c r="CL11" s="85">
        <f t="shared" si="28"/>
        <v>111523.9</v>
      </c>
      <c r="CM11" s="86">
        <f>CL11/CK11*100</f>
        <v>100</v>
      </c>
      <c r="CN11" s="85">
        <f t="shared" ref="CN11" si="93">CN14+CN18+CN27+CN41+CN53+CN58+CN76+CN82+CN99+CN104+CN116+CN125+CN138+CN149+CN160+CN173+CN186+CN200+CN204+CN216+CN225+CN232+CN245+CN258+CN272+CN280+CN290+CN301+CN311+CN319+CN328+CN338+CN347+CN356+CN363+CN376+CN385</f>
        <v>17000</v>
      </c>
      <c r="CO11" s="85">
        <f t="shared" si="30"/>
        <v>17000</v>
      </c>
      <c r="CP11" s="85">
        <f t="shared" si="30"/>
        <v>17000</v>
      </c>
      <c r="CQ11" s="86">
        <f>CP11/CO11*100</f>
        <v>100</v>
      </c>
      <c r="CR11" s="85">
        <f t="shared" si="31"/>
        <v>0</v>
      </c>
      <c r="CS11" s="85">
        <f t="shared" si="31"/>
        <v>0</v>
      </c>
      <c r="CT11" s="85">
        <f t="shared" si="31"/>
        <v>0</v>
      </c>
      <c r="CU11" s="86"/>
      <c r="CV11" s="85">
        <f t="shared" ref="CV11" si="94">CV14+CV18+CV27+CV41+CV53+CV58+CV76+CV82+CV99+CV104+CV116+CV125+CV138+CV149+CV160+CV173+CV186+CV200+CV204+CV216+CV225+CV232+CV245+CV258+CV272+CV280+CV290+CV301+CV311+CV319+CV328+CV338+CV347+CV356+CV363+CV376+CV385</f>
        <v>0</v>
      </c>
      <c r="CW11" s="85">
        <f t="shared" si="33"/>
        <v>1566.4</v>
      </c>
      <c r="CX11" s="85">
        <f t="shared" si="33"/>
        <v>1566.4</v>
      </c>
      <c r="CY11" s="86">
        <f>CX11/CW11*100</f>
        <v>100</v>
      </c>
      <c r="CZ11" s="86"/>
      <c r="DA11" s="85">
        <f>DA14+DA18+DA27+DA41+DA53+DA58+DA76+DA82+DA99+DA104+DA116+DA125+DA138+DA149+DA160+DA173+DA186+DA200+DA204+DA216+DA225+DA232+DA245+DA258+DA272+DA280+DA290+DA301+DA311+DA319+DA328+DA338+DA347+DA356+DA363+DA376+DA385</f>
        <v>0</v>
      </c>
      <c r="DB11" s="85">
        <f>DB14+DB18+DB27+DB41+DB53+DB58+DB76+DB82+DB99+DB104+DB116+DB125+DB138+DB149+DB160+DB173+DB186+DB200+DB204+DB216+DB225+DB232+DB245+DB258+DB272+DB280+DB290+DB301+DB311+DB319+DB328+DB338+DB347+DB356+DB363+DB376+DB385</f>
        <v>0</v>
      </c>
      <c r="DC11" s="86"/>
      <c r="DD11" s="85">
        <f t="shared" ref="DD11" si="95">DD14+DD18+DD27+DD41+DD53+DD58+DD76+DD82+DD99+DD104+DD116+DD125+DD138+DD149+DD160+DD173+DD186+DD200+DD204+DD216+DD225+DD232+DD245+DD258+DD272+DD280+DD290+DD301+DD311+DD319+DD328+DD338+DD347+DD356+DD363+DD376+DD385</f>
        <v>178178.88154</v>
      </c>
      <c r="DE11" s="85">
        <f t="shared" si="35"/>
        <v>175351.02199000001</v>
      </c>
      <c r="DF11" s="85">
        <f t="shared" si="35"/>
        <v>175351.02188999997</v>
      </c>
      <c r="DG11" s="86">
        <f>DF11/DE11*100</f>
        <v>99.999999942971513</v>
      </c>
      <c r="DH11" s="85">
        <f t="shared" ref="DH11" si="96">DH14+DH18+DH27+DH41+DH53+DH58+DH76+DH82+DH99+DH104+DH116+DH125+DH138+DH149+DH160+DH173+DH186+DH200+DH204+DH216+DH225+DH232+DH245+DH258+DH272+DH280+DH290+DH301+DH311+DH319+DH328+DH338+DH347+DH356+DH363+DH376+DH385</f>
        <v>82210.90909999999</v>
      </c>
      <c r="DI11" s="85">
        <f t="shared" ref="DI11:DJ11" si="97">DI14+DI18+DI27+DI41+DI53+DI58+DI76+DI82+DI99+DI104+DI116+DI125+DI138+DI149+DI160+DI173+DI186+DI200+DI204+DI216+DI225+DI232+DI245+DI258+DI272+DI280+DI290+DI301+DI311+DI319+DI328+DI338+DI347+DI356+DI363+DI376+DI385</f>
        <v>81909.239159999997</v>
      </c>
      <c r="DJ11" s="85">
        <f t="shared" si="97"/>
        <v>81909.239159999997</v>
      </c>
      <c r="DK11" s="86">
        <f>DJ11/DI11*100</f>
        <v>100</v>
      </c>
      <c r="DL11" s="85">
        <f t="shared" si="38"/>
        <v>0</v>
      </c>
      <c r="DM11" s="85">
        <f t="shared" si="38"/>
        <v>17716.410250000001</v>
      </c>
      <c r="DN11" s="85">
        <f t="shared" si="38"/>
        <v>17716.410250000001</v>
      </c>
      <c r="DO11" s="86">
        <f>DN11/DM11*100</f>
        <v>100</v>
      </c>
      <c r="DP11" s="85">
        <f t="shared" ref="DP11:DR11" si="98">DP14+DP18+DP27+DP41+DP53+DP58+DP76+DP82+DP99+DP104+DP116+DP125+DP138+DP149+DP160+DP173+DP186+DP200+DP204+DP216+DP225+DP232+DP245+DP258+DP272+DP280+DP290+DP301+DP311+DP319+DP328+DP338+DP347+DP356+DP363+DP376+DP385</f>
        <v>0</v>
      </c>
      <c r="DQ11" s="85">
        <f t="shared" si="98"/>
        <v>8195.5</v>
      </c>
      <c r="DR11" s="85">
        <f t="shared" si="98"/>
        <v>8195.5</v>
      </c>
      <c r="DS11" s="86">
        <f>DR11/DQ11*100</f>
        <v>100</v>
      </c>
      <c r="DT11" s="86"/>
      <c r="DU11" s="85">
        <f>DU14+DU18+DU27+DU41+DU53+DU58+DU76+DU82+DU99+DU104+DU116+DU125+DU138+DU149+DU160+DU173+DU186+DU200+DU204+DU216+DU225+DU232+DU245+DU258+DU272+DU280+DU290+DU301+DU311+DU319+DU328+DU338+DU347+DU356+DU363+DU376+DU385</f>
        <v>0</v>
      </c>
      <c r="DV11" s="85">
        <f>DV14+DV18+DV27+DV41+DV53+DV58+DV76+DV82+DV99+DV104+DV116+DV125+DV138+DV149+DV160+DV173+DV186+DV200+DV204+DV216+DV225+DV232+DV245+DV258+DV272+DV280+DV290+DV301+DV311+DV319+DV328+DV338+DV347+DV356+DV363+DV376+DV385</f>
        <v>0</v>
      </c>
      <c r="DW11" s="86"/>
      <c r="DX11" s="85">
        <f t="shared" si="40"/>
        <v>601282.99514000001</v>
      </c>
      <c r="DY11" s="85">
        <f t="shared" si="40"/>
        <v>603656.03124000004</v>
      </c>
      <c r="DZ11" s="85">
        <f t="shared" si="40"/>
        <v>603656.02765000006</v>
      </c>
      <c r="EA11" s="86">
        <f>DZ11/DY11*100</f>
        <v>99.999999405290467</v>
      </c>
      <c r="EB11" s="86"/>
      <c r="EC11" s="85">
        <f>EC14+EC18+EC27+EC41+EC53+EC58+EC76+EC82+EC99+EC104+EC116+EC125+EC138+EC149+EC160+EC173+EC186+EC200+EC204+EC216+EC225+EC232+EC245+EC258+EC272+EC280+EC290+EC301+EC311+EC319+EC328+EC338+EC347+EC356+EC363+EC376+EC385</f>
        <v>0</v>
      </c>
      <c r="ED11" s="85">
        <f>ED14+ED18+ED27+ED41+ED53+ED58+ED76+ED82+ED99+ED104+ED116+ED125+ED138+ED149+ED160+ED173+ED186+ED200+ED204+ED216+ED225+ED232+ED245+ED258+ED272+ED280+ED290+ED301+ED311+ED319+ED328+ED338+ED347+ED356+ED363+ED376+ED385</f>
        <v>0</v>
      </c>
      <c r="EE11" s="86"/>
      <c r="EF11" s="85">
        <f t="shared" ref="EF11" si="99">EF14+EF18+EF27+EF41+EF53+EF58+EF76+EF82+EF99+EF104+EF116+EF125+EF138+EF149+EF160+EF173+EF186+EF200+EF204+EF216+EF225+EF232+EF245+EF258+EF272+EF280+EF290+EF301+EF311+EF319+EF328+EF338+EF347+EF356+EF363+EF376+EF385</f>
        <v>18500</v>
      </c>
      <c r="EG11" s="85">
        <f t="shared" si="42"/>
        <v>18500</v>
      </c>
      <c r="EH11" s="85">
        <f t="shared" si="42"/>
        <v>18500</v>
      </c>
      <c r="EI11" s="86">
        <f>EH11/EG11*100</f>
        <v>100</v>
      </c>
      <c r="EJ11" s="85">
        <f t="shared" si="43"/>
        <v>0</v>
      </c>
      <c r="EK11" s="85">
        <f t="shared" si="43"/>
        <v>45218.516159999999</v>
      </c>
      <c r="EL11" s="85">
        <f t="shared" si="43"/>
        <v>45218.515489999998</v>
      </c>
      <c r="EM11" s="86">
        <f>EL11/EK11*100</f>
        <v>99.999998518306086</v>
      </c>
      <c r="EN11" s="85">
        <f t="shared" si="44"/>
        <v>0</v>
      </c>
      <c r="EO11" s="85">
        <f t="shared" si="44"/>
        <v>0</v>
      </c>
      <c r="EP11" s="85">
        <f t="shared" si="44"/>
        <v>0</v>
      </c>
      <c r="EQ11" s="86"/>
      <c r="ER11" s="85">
        <f t="shared" ref="ER11:ET11" si="100">ER14+ER18+ER27+ER41+ER53+ER58+ER76+ER82+ER99+ER104+ER116+ER125+ER138+ER149+ER160+ER173+ER186+ER200+ER204+ER216+ER225+ER232+ER245+ER258+ER272+ER280+ER290+ER301+ER311+ER319+ER328+ER338+ER347+ER356+ER363+ER376+ER385</f>
        <v>12134.18367</v>
      </c>
      <c r="ES11" s="85">
        <f t="shared" si="100"/>
        <v>12134.18367</v>
      </c>
      <c r="ET11" s="85">
        <f t="shared" si="100"/>
        <v>12134.18367</v>
      </c>
      <c r="EU11" s="86">
        <f>ET11/ES11*100</f>
        <v>100</v>
      </c>
      <c r="EV11" s="85">
        <f t="shared" si="46"/>
        <v>0</v>
      </c>
      <c r="EW11" s="85">
        <f t="shared" si="46"/>
        <v>0</v>
      </c>
      <c r="EX11" s="85">
        <f t="shared" si="46"/>
        <v>0</v>
      </c>
      <c r="EY11" s="86"/>
      <c r="EZ11" s="85">
        <f t="shared" si="47"/>
        <v>68095.816330000001</v>
      </c>
      <c r="FA11" s="85">
        <f t="shared" si="47"/>
        <v>68095.816330000001</v>
      </c>
      <c r="FB11" s="85">
        <f t="shared" si="47"/>
        <v>68095.816260000007</v>
      </c>
      <c r="FC11" s="86">
        <f t="shared" ref="FC11:FC12" si="101">FB11/FA11*100</f>
        <v>99.999999897203679</v>
      </c>
      <c r="FD11" s="85">
        <f t="shared" si="48"/>
        <v>0</v>
      </c>
      <c r="FE11" s="85">
        <f t="shared" si="48"/>
        <v>0</v>
      </c>
      <c r="FF11" s="85">
        <f t="shared" si="48"/>
        <v>0</v>
      </c>
      <c r="FG11" s="86"/>
      <c r="FH11" s="85">
        <f t="shared" si="49"/>
        <v>0</v>
      </c>
      <c r="FI11" s="85">
        <f t="shared" si="49"/>
        <v>0</v>
      </c>
      <c r="FJ11" s="85">
        <f t="shared" si="49"/>
        <v>0</v>
      </c>
      <c r="FK11" s="86"/>
      <c r="FL11" s="85">
        <f t="shared" ref="FL11" si="102">FL14+FL18+FL27+FL41+FL53+FL58+FL76+FL82+FL99+FL104+FL116+FL125+FL138+FL149+FL160+FL173+FL186+FL200+FL204+FL216+FL225+FL232+FL245+FL258+FL272+FL280+FL290+FL301+FL311+FL319+FL328+FL338+FL347+FL356+FL363+FL376+FL385</f>
        <v>0</v>
      </c>
      <c r="FM11" s="85">
        <f t="shared" si="51"/>
        <v>0</v>
      </c>
      <c r="FN11" s="85">
        <f t="shared" si="51"/>
        <v>0</v>
      </c>
      <c r="FO11" s="86"/>
      <c r="FP11" s="86"/>
      <c r="FQ11" s="86"/>
      <c r="FR11" s="86"/>
      <c r="FS11" s="86"/>
      <c r="FT11" s="86"/>
      <c r="FU11" s="85">
        <f>FU14+FU18+FU27+FU41+FU53+FU58+FU76+FU82+FU99+FU104+FU116+FU125+FU138+FU149+FU160+FU173+FU186+FU200+FU204+FU216+FU225+FU232+FU245+FU258+FU272+FU280+FU290+FU301+FU311+FU319+FU328+FU338+FU347+FU356+FU363+FU376+FU385</f>
        <v>0</v>
      </c>
      <c r="FV11" s="85">
        <f>FV14+FV18+FV27+FV41+FV53+FV58+FV76+FV82+FV99+FV104+FV116+FV125+FV138+FV149+FV160+FV173+FV186+FV200+FV204+FV216+FV225+FV232+FV245+FV258+FV272+FV280+FV290+FV301+FV311+FV319+FV328+FV338+FV347+FV356+FV363+FV376+FV385</f>
        <v>0</v>
      </c>
      <c r="FW11" s="86"/>
      <c r="FX11" s="85">
        <f t="shared" ref="FX11" si="103">FX14+FX18+FX27+FX41+FX53+FX58+FX76+FX82+FX99+FX104+FX116+FX125+FX138+FX149+FX160+FX173+FX186+FX200+FX204+FX216+FX225+FX232+FX245+FX258+FX272+FX280+FX290+FX301+FX311+FX319+FX328+FX338+FX347+FX356+FX363+FX376+FX385</f>
        <v>23000</v>
      </c>
      <c r="FY11" s="85">
        <f t="shared" si="53"/>
        <v>23000</v>
      </c>
      <c r="FZ11" s="85">
        <f t="shared" si="53"/>
        <v>23000</v>
      </c>
      <c r="GA11" s="86">
        <f>FZ11/FY11*100</f>
        <v>100</v>
      </c>
      <c r="GB11" s="85">
        <f t="shared" ref="GB11" si="104">GB14+GB18+GB27+GB41+GB53+GB58+GB76+GB82+GB99+GB104+GB116+GB125+GB138+GB149+GB160+GB173+GB186+GB200+GB204+GB216+GB225+GB232+GB245+GB258+GB272+GB280+GB290+GB301+GB311+GB319+GB328+GB338+GB347+GB356+GB363+GB376+GB385</f>
        <v>10488.979589999999</v>
      </c>
      <c r="GC11" s="85">
        <f t="shared" si="55"/>
        <v>11264.323689999999</v>
      </c>
      <c r="GD11" s="85">
        <f t="shared" si="55"/>
        <v>11264.323689999999</v>
      </c>
      <c r="GE11" s="86">
        <f>GD11/GC11*100</f>
        <v>100</v>
      </c>
      <c r="GF11" s="85">
        <f t="shared" si="56"/>
        <v>0</v>
      </c>
      <c r="GG11" s="85">
        <f t="shared" si="56"/>
        <v>0</v>
      </c>
      <c r="GH11" s="85">
        <f t="shared" si="56"/>
        <v>0</v>
      </c>
      <c r="GI11" s="86"/>
      <c r="GJ11" s="85">
        <f t="shared" si="57"/>
        <v>64300.393880000003</v>
      </c>
      <c r="GK11" s="85">
        <f t="shared" si="57"/>
        <v>64300.40817000001</v>
      </c>
      <c r="GL11" s="85">
        <f t="shared" si="57"/>
        <v>64300.40817000001</v>
      </c>
      <c r="GM11" s="86"/>
      <c r="GN11" s="85">
        <f t="shared" ref="GN11:GP11" si="105">GN14+GN18+GN27+GN41+GN53+GN58+GN76+GN82+GN99+GN104+GN116+GN125+GN138+GN149+GN160+GN173+GN186+GN200+GN204+GN216+GN225+GN232+GN245+GN258+GN272+GN280+GN290+GN301+GN311+GN319+GN328+GN338+GN347+GN356+GN363+GN376+GN385</f>
        <v>0</v>
      </c>
      <c r="GO11" s="85">
        <f t="shared" si="105"/>
        <v>73148.152740000005</v>
      </c>
      <c r="GP11" s="85">
        <f t="shared" si="105"/>
        <v>73148.152740000005</v>
      </c>
      <c r="GQ11" s="86"/>
      <c r="GR11" s="85">
        <f t="shared" ref="GR11:GT11" si="106">GR14+GR18+GR27+GR41+GR53+GR58+GR76+GR82+GR99+GR104+GR116+GR125+GR138+GR149+GR160+GR173+GR186+GR200+GR204+GR216+GR225+GR232+GR245+GR258+GR272+GR280+GR290+GR301+GR311+GR319+GR328+GR338+GR347+GR356+GR363+GR376+GR385</f>
        <v>135000</v>
      </c>
      <c r="GS11" s="85">
        <f t="shared" si="106"/>
        <v>135000</v>
      </c>
      <c r="GT11" s="85">
        <f t="shared" si="106"/>
        <v>135000</v>
      </c>
      <c r="GU11" s="86">
        <f>GT11/GS11*100</f>
        <v>100</v>
      </c>
      <c r="GV11" s="85">
        <f t="shared" ref="GV11:GX11" si="107">GV14+GV18+GV27+GV41+GV53+GV58+GV76+GV82+GV99+GV104+GV116+GV125+GV138+GV149+GV160+GV173+GV186+GV200+GV204+GV216+GV225+GV232+GV245+GV258+GV272+GV280+GV290+GV301+GV311+GV319+GV328+GV338+GV347+GV356+GV363+GV376+GV385</f>
        <v>58613.599999999999</v>
      </c>
      <c r="GW11" s="85">
        <f t="shared" si="107"/>
        <v>46370.892</v>
      </c>
      <c r="GX11" s="85">
        <f t="shared" si="107"/>
        <v>46370.892</v>
      </c>
      <c r="GY11" s="86"/>
      <c r="GZ11" s="85">
        <f t="shared" ref="GZ11:HB11" si="108">GZ14+GZ18+GZ27+GZ41+GZ53+GZ58+GZ76+GZ82+GZ99+GZ104+GZ116+GZ125+GZ138+GZ149+GZ160+GZ173+GZ186+GZ200+GZ204+GZ216+GZ225+GZ232+GZ245+GZ258+GZ272+GZ280+GZ290+GZ301+GZ311+GZ319+GZ328+GZ338+GZ347+GZ356+GZ363+GZ376+GZ385</f>
        <v>0</v>
      </c>
      <c r="HA11" s="85">
        <f t="shared" si="108"/>
        <v>0</v>
      </c>
      <c r="HB11" s="85">
        <f t="shared" si="108"/>
        <v>0</v>
      </c>
      <c r="HC11" s="86"/>
      <c r="HD11" s="85">
        <f t="shared" ref="HD11:HF11" si="109">HD14+HD18+HD27+HD41+HD53+HD58+HD76+HD82+HD99+HD104+HD116+HD125+HD138+HD149+HD160+HD173+HD186+HD200+HD204+HD216+HD225+HD232+HD245+HD258+HD272+HD280+HD290+HD301+HD311+HD319+HD328+HD338+HD347+HD356+HD363+HD376+HD385</f>
        <v>72085.2</v>
      </c>
      <c r="HE11" s="85">
        <f t="shared" si="109"/>
        <v>72085.2</v>
      </c>
      <c r="HF11" s="85">
        <f t="shared" si="109"/>
        <v>72085.2</v>
      </c>
      <c r="HG11" s="86"/>
      <c r="HH11" s="85">
        <f t="shared" ref="HH11:HJ11" si="110">HH14+HH18+HH27+HH41+HH53+HH58+HH76+HH82+HH99+HH104+HH116+HH125+HH138+HH149+HH160+HH173+HH186+HH200+HH204+HH216+HH225+HH232+HH245+HH258+HH272+HH280+HH290+HH301+HH311+HH319+HH328+HH338+HH347+HH356+HH363+HH376+HH385</f>
        <v>0</v>
      </c>
      <c r="HI11" s="85">
        <f t="shared" si="110"/>
        <v>0</v>
      </c>
      <c r="HJ11" s="85">
        <f t="shared" si="110"/>
        <v>0</v>
      </c>
      <c r="HK11" s="86"/>
      <c r="HL11" s="85">
        <f t="shared" ref="HL11:HN11" si="111">HL14+HL18+HL27+HL41+HL53+HL58+HL76+HL82+HL99+HL104+HL116+HL125+HL138+HL149+HL160+HL173+HL186+HL200+HL204+HL216+HL225+HL232+HL245+HL258+HL272+HL280+HL290+HL301+HL311+HL319+HL328+HL338+HL347+HL356+HL363+HL376+HL385</f>
        <v>0</v>
      </c>
      <c r="HM11" s="85">
        <f t="shared" si="111"/>
        <v>0</v>
      </c>
      <c r="HN11" s="85">
        <f t="shared" si="111"/>
        <v>0</v>
      </c>
      <c r="HO11" s="86"/>
      <c r="HP11" s="85">
        <f t="shared" ref="HP11:HR11" si="112">HP14+HP18+HP27+HP41+HP53+HP58+HP76+HP82+HP99+HP104+HP116+HP125+HP138+HP149+HP160+HP173+HP186+HP200+HP204+HP216+HP225+HP232+HP245+HP258+HP272+HP280+HP290+HP301+HP311+HP319+HP328+HP338+HP347+HP356+HP363+HP376+HP385</f>
        <v>0</v>
      </c>
      <c r="HQ11" s="85">
        <f t="shared" si="112"/>
        <v>0</v>
      </c>
      <c r="HR11" s="85">
        <f t="shared" si="112"/>
        <v>0</v>
      </c>
      <c r="HS11" s="86"/>
      <c r="HT11" s="85">
        <f t="shared" ref="HT11:HV11" si="113">HT14+HT18+HT27+HT41+HT53+HT58+HT76+HT82+HT99+HT104+HT116+HT125+HT138+HT149+HT160+HT173+HT186+HT200+HT204+HT216+HT225+HT232+HT245+HT258+HT272+HT280+HT290+HT301+HT311+HT319+HT328+HT338+HT347+HT356+HT363+HT376+HT385</f>
        <v>0</v>
      </c>
      <c r="HU11" s="85">
        <f t="shared" si="113"/>
        <v>0</v>
      </c>
      <c r="HV11" s="85">
        <f t="shared" si="113"/>
        <v>0</v>
      </c>
      <c r="HW11" s="86"/>
      <c r="HX11" s="85">
        <f t="shared" ref="HX11:HZ11" si="114">HX14+HX18+HX27+HX41+HX53+HX58+HX76+HX82+HX99+HX104+HX116+HX125+HX138+HX149+HX160+HX173+HX186+HX200+HX204+HX216+HX225+HX232+HX245+HX258+HX272+HX280+HX290+HX301+HX311+HX319+HX328+HX338+HX347+HX356+HX363+HX376+HX385</f>
        <v>0</v>
      </c>
      <c r="HY11" s="85">
        <f t="shared" si="114"/>
        <v>0</v>
      </c>
      <c r="HZ11" s="85">
        <f t="shared" si="114"/>
        <v>0</v>
      </c>
      <c r="IA11" s="86"/>
      <c r="IB11" s="85">
        <f t="shared" ref="IB11:ID11" si="115">IB14+IB18+IB27+IB41+IB53+IB58+IB76+IB82+IB99+IB104+IB116+IB125+IB138+IB149+IB160+IB173+IB186+IB200+IB204+IB216+IB225+IB232+IB245+IB258+IB272+IB280+IB290+IB301+IB311+IB319+IB328+IB338+IB347+IB356+IB363+IB376+IB385</f>
        <v>0</v>
      </c>
      <c r="IC11" s="85">
        <f t="shared" si="115"/>
        <v>0</v>
      </c>
      <c r="ID11" s="85">
        <f t="shared" si="115"/>
        <v>0</v>
      </c>
      <c r="IE11" s="86"/>
      <c r="IF11" s="85">
        <f t="shared" ref="IF11:IH11" si="116">IF14+IF18+IF27+IF41+IF53+IF58+IF76+IF82+IF99+IF104+IF116+IF125+IF138+IF149+IF160+IF173+IF186+IF200+IF204+IF216+IF225+IF232+IF245+IF258+IF272+IF280+IF290+IF301+IF311+IF319+IF328+IF338+IF347+IF356+IF363+IF376+IF385</f>
        <v>0</v>
      </c>
      <c r="IG11" s="85">
        <f t="shared" si="116"/>
        <v>5815.9740699999993</v>
      </c>
      <c r="IH11" s="85">
        <f t="shared" si="116"/>
        <v>5815.4740699999993</v>
      </c>
      <c r="II11" s="86">
        <f t="shared" ref="II11:II17" si="117">IH11/IG11*100</f>
        <v>99.991402987805969</v>
      </c>
      <c r="IJ11" s="85">
        <f t="shared" ref="IJ11:IL11" si="118">IJ14+IJ18+IJ27+IJ41+IJ53+IJ58+IJ76+IJ82+IJ99+IJ104+IJ116+IJ125+IJ138+IJ149+IJ160+IJ173+IJ186+IJ200+IJ204+IJ216+IJ225+IJ232+IJ245+IJ258+IJ272+IJ280+IJ290+IJ301+IJ311+IJ319+IJ328+IJ338+IJ347+IJ356+IJ363+IJ376+IJ385</f>
        <v>0</v>
      </c>
      <c r="IK11" s="85">
        <f t="shared" si="118"/>
        <v>0</v>
      </c>
      <c r="IL11" s="85">
        <f t="shared" si="118"/>
        <v>0</v>
      </c>
      <c r="IM11" s="86"/>
      <c r="IN11" s="85">
        <f t="shared" ref="IN11:IP11" si="119">IN14+IN18+IN27+IN41+IN53+IN58+IN76+IN82+IN99+IN104+IN116+IN125+IN138+IN149+IN160+IN173+IN186+IN200+IN204+IN216+IN225+IN232+IN245+IN258+IN272+IN280+IN290+IN301+IN311+IN319+IN328+IN338+IN347+IN356+IN363+IN376+IN385</f>
        <v>0</v>
      </c>
      <c r="IO11" s="85">
        <f t="shared" si="119"/>
        <v>0</v>
      </c>
      <c r="IP11" s="85">
        <f t="shared" si="119"/>
        <v>0</v>
      </c>
      <c r="IQ11" s="86"/>
      <c r="IR11" s="85">
        <f t="shared" ref="IR11:IT11" si="120">IR14+IR18+IR27+IR41+IR53+IR58+IR76+IR82+IR99+IR104+IR116+IR125+IR138+IR149+IR160+IR173+IR186+IR200+IR204+IR216+IR225+IR232+IR245+IR258+IR272+IR280+IR290+IR301+IR311+IR319+IR328+IR338+IR347+IR356+IR363+IR376+IR385</f>
        <v>0</v>
      </c>
      <c r="IS11" s="85">
        <f t="shared" si="120"/>
        <v>441653.41199999995</v>
      </c>
      <c r="IT11" s="85">
        <f t="shared" si="120"/>
        <v>441653.41199999995</v>
      </c>
      <c r="IU11" s="86">
        <f>IT11/IS11*100</f>
        <v>100</v>
      </c>
      <c r="IV11" s="85">
        <f t="shared" ref="IV11:IX11" si="121">IV14+IV18+IV27+IV41+IV53+IV58+IV76+IV82+IV99+IV104+IV116+IV125+IV138+IV149+IV160+IV173+IV186+IV200+IV204+IV216+IV225+IV232+IV245+IV258+IV272+IV280+IV290+IV301+IV311+IV319+IV328+IV338+IV347+IV356+IV363+IV376+IV385</f>
        <v>0</v>
      </c>
      <c r="IW11" s="85">
        <f t="shared" si="121"/>
        <v>256178.61322999999</v>
      </c>
      <c r="IX11" s="85">
        <f t="shared" si="121"/>
        <v>250902.23407999999</v>
      </c>
      <c r="IY11" s="86">
        <f>IX11/IW11*100</f>
        <v>97.940351427672539</v>
      </c>
      <c r="IZ11" s="85">
        <f t="shared" ref="IZ11:JB11" si="122">IZ14+IZ18+IZ27+IZ41+IZ53+IZ58+IZ76+IZ82+IZ99+IZ104+IZ116+IZ125+IZ138+IZ149+IZ160+IZ173+IZ186+IZ200+IZ204+IZ216+IZ225+IZ232+IZ245+IZ258+IZ272+IZ280+IZ290+IZ301+IZ311+IZ319+IZ328+IZ338+IZ347+IZ356+IZ363+IZ376+IZ385</f>
        <v>0</v>
      </c>
      <c r="JA11" s="85">
        <f t="shared" si="122"/>
        <v>0</v>
      </c>
      <c r="JB11" s="85">
        <f t="shared" si="122"/>
        <v>0</v>
      </c>
      <c r="JC11" s="86"/>
    </row>
    <row r="12" spans="1:263" s="70" customFormat="1" ht="15.75" x14ac:dyDescent="0.25">
      <c r="A12" s="80" t="s">
        <v>84</v>
      </c>
      <c r="B12" s="86">
        <f t="shared" si="75"/>
        <v>3602559.69673</v>
      </c>
      <c r="C12" s="86">
        <f t="shared" si="76"/>
        <v>4429543.151899999</v>
      </c>
      <c r="D12" s="86">
        <f t="shared" si="77"/>
        <v>4429543.151899999</v>
      </c>
      <c r="E12" s="86"/>
      <c r="F12" s="85">
        <f t="shared" si="78"/>
        <v>4423495.1616199994</v>
      </c>
      <c r="G12" s="86">
        <f t="shared" si="0"/>
        <v>99.863462436811218</v>
      </c>
      <c r="H12" s="86">
        <f>SUM(H15:H16)+SUM(H19:H25)+SUM(H28:H39)+SUM(H42:H51)+SUM(H54:H56)+SUM(H59:H74)+SUM(H77:H80)+SUM(H83:H97)+SUM(H100:H102)+SUM(H105:H114)+SUM(H117:H123)+SUM(H126:H136)+SUM(H139:H147)+SUM(H150:H158)+SUM(H161:H171)+SUM(H174:H184)+SUM(H187:H198)+SUM(H201:H202)+SUM(H205:H214)+SUM(H217:H223)+SUM(H226:H230)+SUM(H233:H243)+SUM(H233:H243)+SUM(H246:H256)+SUM(H259:H270)+SUM(H273:H278)+SUM(H281:H288)+SUM(H291:H299)+SUM(H302:H309)+SUM(H313:H317)+SUM(H320:H326)+SUM(H329:H336)+SUM(H339:H345)+SUM(H348:H354)+SUM(H357:H361)+SUM(H364:H374)+SUM(H377:H383)+SUM(H386:H390)</f>
        <v>0</v>
      </c>
      <c r="I12" s="86">
        <f>SUM(I15:I16)+SUM(I19:I25)+SUM(I28:I39)+SUM(I42:I51)+SUM(I54:I56)+SUM(I59:I74)+SUM(I77:I80)+SUM(I83:I97)+SUM(I100:I102)+SUM(I105:I114)+SUM(I117:I123)+SUM(I126:I136)+SUM(I139:I147)+SUM(I150:I158)+SUM(I161:I171)+SUM(I174:I184)+SUM(I187:I198)+SUM(I201:I202)+SUM(I205:I214)+SUM(I217:I223)+SUM(I226:I230)+SUM(I233:I243)+SUM(I233:I243)+SUM(I246:I256)+SUM(I259:I270)+SUM(I273:I278)+SUM(I281:I288)+SUM(I291:I299)+SUM(I302:I309)+SUM(I313:I317)+SUM(I320:I326)+SUM(I329:I336)+SUM(I339:I345)+SUM(I348:I354)+SUM(I357:I361)+SUM(I364:I374)+SUM(I377:I383)+SUM(I386:I390)</f>
        <v>0</v>
      </c>
      <c r="J12" s="86">
        <f>SUM(J15:J16)+SUM(J19:J25)+SUM(J28:J39)+SUM(J42:J51)+SUM(J54:J56)+SUM(J59:J74)+SUM(J77:J80)+SUM(J83:J97)+SUM(J100:J102)+SUM(J105:J114)+SUM(J117:J123)+SUM(J126:J136)+SUM(J139:J147)+SUM(J150:J158)+SUM(J161:J171)+SUM(J174:J184)+SUM(J187:J198)+SUM(J201:J202)+SUM(J205:J214)+SUM(J217:J223)+SUM(J226:J230)+SUM(J233:J243)+SUM(J233:J243)+SUM(J246:J256)+SUM(J259:J270)+SUM(J273:J278)+SUM(J281:J288)+SUM(J291:J299)+SUM(J302:J309)+SUM(J313:J317)+SUM(J320:J326)+SUM(J329:J336)+SUM(J339:J345)+SUM(J348:J354)+SUM(J357:J361)+SUM(J364:J374)+SUM(J377:J383)+SUM(J386:J390)</f>
        <v>0</v>
      </c>
      <c r="K12" s="85"/>
      <c r="L12" s="86">
        <f>SUM(L15:L16)+SUM(L19:L25)+SUM(L28:L39)+SUM(L42:L51)+SUM(L54:L56)+SUM(L59:L74)+SUM(L77:L80)+SUM(L83:L97)+SUM(L100:L102)+SUM(L105:L114)+SUM(L117:L123)+SUM(L126:L136)+SUM(L139:L147)+SUM(L150:L158)+SUM(L161:L171)+SUM(L174:L184)+SUM(L187:L198)+SUM(L201:L202)+SUM(L205:L214)+SUM(L217:L223)+SUM(L226:L230)+SUM(L233:L243)+SUM(L233:L243)+SUM(L246:L256)+SUM(L259:L270)+SUM(L273:L278)+SUM(L281:L288)+SUM(L291:L299)+SUM(L302:L309)+SUM(L313:L317)+SUM(L320:L326)+SUM(L329:L336)+SUM(L339:L345)+SUM(L348:L354)+SUM(L357:L361)+SUM(L364:L374)+SUM(L377:L383)+SUM(L386:L390)</f>
        <v>0</v>
      </c>
      <c r="M12" s="86">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0</v>
      </c>
      <c r="N12" s="86">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85"/>
      <c r="P12" s="86">
        <f>SUM(P15:P16)+SUM(P19:P25)+SUM(P28:P39)+SUM(P42:P51)+SUM(P54:P56)+SUM(P59:P74)+SUM(P77:P80)+SUM(P83:P97)+SUM(P100:P102)+SUM(P105:P114)+SUM(P117:P123)+SUM(P126:P136)+SUM(P139:P147)+SUM(P150:P158)+SUM(P161:P171)+SUM(P174:P184)+SUM(P187:P198)+SUM(P201:P202)+SUM(P205:P214)+SUM(P217:P223)+SUM(P226:P230)+SUM(P233:P243)+SUM(P233:P243)+SUM(P246:P256)+SUM(P259:P270)+SUM(P273:P278)+SUM(P281:P288)+SUM(P291:P299)+SUM(P302:P309)+SUM(P313:P317)+SUM(P320:P326)+SUM(P329:P336)+SUM(P339:P345)+SUM(P348:P354)+SUM(P357:P361)+SUM(P364:P374)+SUM(P377:P383)+SUM(P386:P390)</f>
        <v>0</v>
      </c>
      <c r="Q12" s="86">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86">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86"/>
      <c r="T12" s="86">
        <f>SUM(T15:T16)+SUM(T19:T25)+SUM(T28:T39)+SUM(T42:T51)+SUM(T54:T56)+SUM(T59:T74)+SUM(T77:T80)+SUM(T83:T97)+SUM(T100:T102)+SUM(T105:T114)+SUM(T117:T123)+SUM(T126:T136)+SUM(T139:T147)+SUM(T150:T158)+SUM(T161:T171)+SUM(T174:T184)+SUM(T187:T198)+SUM(T201:T202)+SUM(T205:T214)+SUM(T217:T223)+SUM(T226:T230)+SUM(T233:T243)+SUM(T233:T243)+SUM(T246:T256)+SUM(T259:T270)+SUM(T273:T278)+SUM(T281:T288)+SUM(T291:T299)+SUM(T302:T309)+SUM(T313:T317)+SUM(T320:T326)+SUM(T329:T336)+SUM(T339:T345)+SUM(T348:T354)+SUM(T357:T361)+SUM(T364:T374)+SUM(T377:T383)+SUM(T386:T390)</f>
        <v>0</v>
      </c>
      <c r="U12" s="86">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86">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86"/>
      <c r="X12" s="86">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112.35955</v>
      </c>
      <c r="Y12" s="86">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112.35955</v>
      </c>
      <c r="Z12" s="86">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112.35955</v>
      </c>
      <c r="AA12" s="86">
        <f>Z12/Y12*100</f>
        <v>100</v>
      </c>
      <c r="AB12" s="86">
        <f t="shared" ref="AB12:AD12" si="123">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86">
        <f t="shared" si="123"/>
        <v>56.179780000000001</v>
      </c>
      <c r="AD12" s="86">
        <f t="shared" si="123"/>
        <v>56.179780000000001</v>
      </c>
      <c r="AE12" s="86">
        <f>AD12/AC12*100</f>
        <v>100</v>
      </c>
      <c r="AF12" s="86">
        <f>SUM(AF15:AF16)+SUM(AF19:AF25)+SUM(AF28:AF39)+SUM(AF42:AF51)+SUM(AF54:AF56)+SUM(AF59:AF74)+SUM(AF77:AF80)+SUM(AF83:AF97)+SUM(AF100:AF102)+SUM(AF105:AF114)+SUM(AF117:AF123)+SUM(AF126:AF136)+SUM(AF139:AF147)+SUM(AF150:AF158)+SUM(AF161:AF171)+SUM(AF174:AF184)+SUM(AF187:AF198)+SUM(AF201:AF202)+SUM(AF205:AF214)+SUM(AF217:AF223)+SUM(AF226:AF230)+SUM(AF233:AF243)+SUM(AF233:AF243)+SUM(AF246:AF256)+SUM(AF259:AF270)+SUM(AF273:AF278)+SUM(AF281:AF288)+SUM(AF291:AF299)+SUM(AF302:AF309)+SUM(AF313:AF317)+SUM(AF320:AF326)+SUM(AF329:AF336)+SUM(AF339:AF345)+SUM(AF348:AF354)+SUM(AF357:AF361)+SUM(AF364:AF374)+SUM(AF377:AF383)+SUM(AF386:AF390)</f>
        <v>190.05776999999998</v>
      </c>
      <c r="AG12" s="86">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190.05776999999998</v>
      </c>
      <c r="AH12" s="86">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190.05776999999998</v>
      </c>
      <c r="AI12" s="86">
        <f>AH12/AG12*100</f>
        <v>100</v>
      </c>
      <c r="AJ12" s="86"/>
      <c r="AK12" s="86"/>
      <c r="AL12" s="86"/>
      <c r="AM12" s="86"/>
      <c r="AN12" s="86"/>
      <c r="AO12" s="86">
        <f>SUM(AO15:AO16)+SUM(AO19:AO25)+SUM(AO28:AO39)+SUM(AO42:AO51)+SUM(AO54:AO56)+SUM(AO59:AO74)+SUM(AO77:AO80)+SUM(AO83:AO97)+SUM(AO100:AO102)+SUM(AO105:AO114)+SUM(AO117:AO123)+SUM(AO126:AO136)+SUM(AO139:AO147)+SUM(AO150:AO158)+SUM(AO161:AO171)+SUM(AO174:AO184)+SUM(AO187:AO198)+SUM(AO201:AO202)+SUM(AO205:AO214)+SUM(AO217:AO223)+SUM(AO226:AO230)+SUM(AO233:AO243)+SUM(AO246:AO256)+SUM(AO259:AO270)+SUM(AO273:AO278)+SUM(AO281:AO288)+SUM(AO291:AO299)+SUM(AO302:AO309)+SUM(AO313:AO317)+SUM(AO320:AO326)+SUM(AO329:AO336)+SUM(AO339:AO345)+SUM(AO348:AO354)+SUM(AO357:AO361)+SUM(AO364:AO374)+SUM(AO377:AO383)+SUM(AO386:AO390)</f>
        <v>0</v>
      </c>
      <c r="AP12" s="86">
        <f>SUM(AP15:AP16)+SUM(AP19:AP25)+SUM(AP28:AP39)+SUM(AP42:AP51)+SUM(AP54:AP56)+SUM(AP59:AP74)+SUM(AP77:AP80)+SUM(AP83:AP97)+SUM(AP100:AP102)+SUM(AP105:AP114)+SUM(AP117:AP123)+SUM(AP126:AP136)+SUM(AP139:AP147)+SUM(AP150:AP158)+SUM(AP161:AP171)+SUM(AP174:AP184)+SUM(AP187:AP198)+SUM(AP201:AP202)+SUM(AP205:AP214)+SUM(AP217:AP223)+SUM(AP226:AP230)+SUM(AP233:AP243)+SUM(AP246:AP256)+SUM(AP259:AP270)+SUM(AP273:AP278)+SUM(AP281:AP288)+SUM(AP291:AP299)+SUM(AP302:AP309)+SUM(AP313:AP317)+SUM(AP320:AP326)+SUM(AP329:AP336)+SUM(AP339:AP345)+SUM(AP348:AP354)+SUM(AP357:AP361)+SUM(AP364:AP374)+SUM(AP377:AP383)+SUM(AP386:AP390)</f>
        <v>0</v>
      </c>
      <c r="AQ12" s="85"/>
      <c r="AR12" s="85"/>
      <c r="AS12" s="86">
        <f>SUM(AS15:AS16)+SUM(AS19:AS25)+SUM(AS28:AS39)+SUM(AS42:AS51)+SUM(AS54:AS56)+SUM(AS59:AS74)+SUM(AS77:AS80)+SUM(AS83:AS97)+SUM(AS100:AS102)+SUM(AS105:AS114)+SUM(AS117:AS123)+SUM(AS126:AS136)+SUM(AS139:AS147)+SUM(AS150:AS158)+SUM(AS161:AS171)+SUM(AS174:AS184)+SUM(AS187:AS198)+SUM(AS201:AS202)+SUM(AS205:AS214)+SUM(AS217:AS223)+SUM(AS226:AS230)+SUM(AS233:AS243)+SUM(AS246:AS256)+SUM(AS259:AS270)+SUM(AS273:AS278)+SUM(AS281:AS288)+SUM(AS291:AS299)+SUM(AS302:AS309)+SUM(AS313:AS317)+SUM(AS320:AS326)+SUM(AS329:AS336)+SUM(AS339:AS345)+SUM(AS348:AS354)+SUM(AS357:AS361)+SUM(AS364:AS374)+SUM(AS377:AS383)+SUM(AS386:AS390)</f>
        <v>159459.95686000001</v>
      </c>
      <c r="AT12" s="86">
        <f>SUM(AT15:AT16)+SUM(AT19:AT25)+SUM(AT28:AT39)+SUM(AT42:AT51)+SUM(AT54:AT56)+SUM(AT59:AT74)+SUM(AT77:AT80)+SUM(AT83:AT97)+SUM(AT100:AT102)+SUM(AT105:AT114)+SUM(AT117:AT123)+SUM(AT126:AT136)+SUM(AT139:AT147)+SUM(AT150:AT158)+SUM(AT161:AT171)+SUM(AT174:AT184)+SUM(AT187:AT198)+SUM(AT201:AT202)+SUM(AT205:AT214)+SUM(AT217:AT223)+SUM(AT226:AT230)+SUM(AT233:AT243)+SUM(AT246:AT256)+SUM(AT259:AT270)+SUM(AT273:AT278)+SUM(AT281:AT288)+SUM(AT291:AT299)+SUM(AT302:AT309)+SUM(AT313:AT317)+SUM(AT320:AT326)+SUM(AT329:AT336)+SUM(AT339:AT345)+SUM(AT348:AT354)+SUM(AT357:AT361)+SUM(AT364:AT374)+SUM(AT377:AT383)+SUM(AT386:AT390)</f>
        <v>156440.81733999998</v>
      </c>
      <c r="AU12" s="85">
        <f t="shared" ref="AU12" si="124">AT12/AS12*100</f>
        <v>98.106647223885361</v>
      </c>
      <c r="AV12" s="86">
        <f>SUM(AV15:AV16)+SUM(AV19:AV25)+SUM(AV28:AV39)+SUM(AV42:AV51)+SUM(AV54:AV56)+SUM(AV59:AV74)+SUM(AV77:AV80)+SUM(AV83:AV97)+SUM(AV100:AV102)+SUM(AV105:AV114)+SUM(AV117:AV123)+SUM(AV126:AV136)+SUM(AV139:AV147)+SUM(AV150:AV158)+SUM(AV161:AV171)+SUM(AV174:AV184)+SUM(AV187:AV198)+SUM(AV201:AV202)+SUM(AV205:AV214)+SUM(AV217:AV223)+SUM(AV226:AV230)+SUM(AV233:AV243)+SUM(AV246:AV256)+SUM(AV259:AV270)+SUM(AV273:AV278)+SUM(AV281:AV288)+SUM(AV291:AV299)+SUM(AV302:AV309)+SUM(AV313:AV317)+SUM(AV320:AV326)+SUM(AV329:AV336)+SUM(AV339:AV345)+SUM(AV348:AV354)+SUM(AV357:AV361)+SUM(AV364:AV374)+SUM(AV377:AV383)+SUM(AV386:AV390)</f>
        <v>499500</v>
      </c>
      <c r="AW12" s="86">
        <f>SUM(AW15:AW16)+SUM(AW19:AW25)+SUM(AW28:AW39)+SUM(AW42:AW51)+SUM(AW54:AW56)+SUM(AW59:AW74)+SUM(AW77:AW80)+SUM(AW83:AW97)+SUM(AW100:AW102)+SUM(AW105:AW114)+SUM(AW117:AW123)+SUM(AW126:AW136)+SUM(AW139:AW147)+SUM(AW150:AW158)+SUM(AW161:AW171)+SUM(AW174:AW184)+SUM(AW187:AW198)+SUM(AW201:AW202)+SUM(AW205:AW214)+SUM(AW217:AW223)+SUM(AW226:AW230)+SUM(AW233:AW243)+SUM(AW246:AW256)+SUM(AW259:AW270)+SUM(AW273:AW278)+SUM(AW281:AW288)+SUM(AW291:AW299)+SUM(AW302:AW309)+SUM(AW313:AW317)+SUM(AW320:AW326)+SUM(AW329:AW336)+SUM(AW339:AW345)+SUM(AW348:AW354)+SUM(AW357:AW361)+SUM(AW364:AW374)+SUM(AW377:AW383)+SUM(AW386:AW390)</f>
        <v>499500</v>
      </c>
      <c r="AX12" s="86">
        <f>SUM(AX15:AX16)+SUM(AX19:AX25)+SUM(AX28:AX39)+SUM(AX42:AX51)+SUM(AX54:AX56)+SUM(AX59:AX74)+SUM(AX77:AX80)+SUM(AX83:AX97)+SUM(AX100:AX102)+SUM(AX105:AX114)+SUM(AX117:AX123)+SUM(AX126:AX136)+SUM(AX139:AX147)+SUM(AX150:AX158)+SUM(AX161:AX171)+SUM(AX174:AX184)+SUM(AX187:AX198)+SUM(AX201:AX202)+SUM(AX205:AX214)+SUM(AX217:AX223)+SUM(AX226:AX230)+SUM(AX233:AX243)+SUM(AX246:AX256)+SUM(AX259:AX270)+SUM(AX273:AX278)+SUM(AX281:AX288)+SUM(AX291:AX299)+SUM(AX302:AX309)+SUM(AX313:AX317)+SUM(AX320:AX326)+SUM(AX329:AX336)+SUM(AX339:AX345)+SUM(AX348:AX354)+SUM(AX357:AX361)+SUM(AX364:AX374)+SUM(AX377:AX383)+SUM(AX386:AX390)</f>
        <v>499500</v>
      </c>
      <c r="AY12" s="86">
        <f>AX12/AW12*100</f>
        <v>100</v>
      </c>
      <c r="AZ12" s="86">
        <f>SUM(AZ15:AZ16)+SUM(AZ19:AZ25)+SUM(AZ28:AZ39)+SUM(AZ42:AZ51)+SUM(AZ54:AZ56)+SUM(AZ59:AZ74)+SUM(AZ77:AZ80)+SUM(AZ83:AZ97)+SUM(AZ100:AZ102)+SUM(AZ105:AZ114)+SUM(AZ117:AZ123)+SUM(AZ126:AZ136)+SUM(AZ139:AZ147)+SUM(AZ150:AZ158)+SUM(AZ161:AZ171)+SUM(AZ174:AZ184)+SUM(AZ187:AZ198)+SUM(AZ201:AZ202)+SUM(AZ205:AZ214)+SUM(AZ217:AZ223)+SUM(AZ226:AZ230)+SUM(AZ233:AZ243)+SUM(AZ246:AZ256)+SUM(AZ259:AZ270)+SUM(AZ273:AZ278)+SUM(AZ281:AZ288)+SUM(AZ291:AZ299)+SUM(AZ302:AZ309)+SUM(AZ313:AZ317)+SUM(AZ320:AZ326)+SUM(AZ329:AZ336)+SUM(AZ339:AZ345)+SUM(AZ348:AZ354)+SUM(AZ357:AZ361)+SUM(AZ364:AZ374)+SUM(AZ377:AZ383)+SUM(AZ386:AZ390)</f>
        <v>0</v>
      </c>
      <c r="BA12" s="86">
        <f>SUM(BA15:BA16)+SUM(BA19:BA25)+SUM(BA28:BA39)+SUM(BA42:BA51)+SUM(BA54:BA56)+SUM(BA59:BA74)+SUM(BA77:BA80)+SUM(BA83:BA97)+SUM(BA100:BA102)+SUM(BA105:BA114)+SUM(BA117:BA123)+SUM(BA126:BA136)+SUM(BA139:BA147)+SUM(BA150:BA158)+SUM(BA161:BA171)+SUM(BA174:BA184)+SUM(BA187:BA198)+SUM(BA201:BA202)+SUM(BA205:BA214)+SUM(BA217:BA223)+SUM(BA226:BA230)+SUM(BA233:BA243)+SUM(BA246:BA256)+SUM(BA259:BA270)+SUM(BA273:BA278)+SUM(BA281:BA288)+SUM(BA291:BA299)+SUM(BA302:BA309)+SUM(BA313:BA317)+SUM(BA320:BA326)+SUM(BA329:BA336)+SUM(BA339:BA345)+SUM(BA348:BA354)+SUM(BA357:BA361)+SUM(BA364:BA374)+SUM(BA377:BA383)+SUM(BA386:BA390)</f>
        <v>0</v>
      </c>
      <c r="BB12" s="86">
        <f>SUM(BB15:BB16)+SUM(BB19:BB25)+SUM(BB28:BB39)+SUM(BB42:BB51)+SUM(BB54:BB56)+SUM(BB59:BB74)+SUM(BB77:BB80)+SUM(BB83:BB97)+SUM(BB100:BB102)+SUM(BB105:BB114)+SUM(BB117:BB123)+SUM(BB126:BB136)+SUM(BB139:BB147)+SUM(BB150:BB158)+SUM(BB161:BB171)+SUM(BB174:BB184)+SUM(BB187:BB198)+SUM(BB201:BB202)+SUM(BB205:BB214)+SUM(BB217:BB223)+SUM(BB226:BB230)+SUM(BB233:BB243)+SUM(BB246:BB256)+SUM(BB259:BB270)+SUM(BB273:BB278)+SUM(BB281:BB288)+SUM(BB291:BB299)+SUM(BB302:BB309)+SUM(BB313:BB317)+SUM(BB320:BB326)+SUM(BB329:BB336)+SUM(BB339:BB345)+SUM(BB348:BB354)+SUM(BB357:BB361)+SUM(BB364:BB374)+SUM(BB377:BB383)+SUM(BB386:BB390)</f>
        <v>0</v>
      </c>
      <c r="BC12" s="86"/>
      <c r="BD12" s="86">
        <f>SUM(BD15:BD16)+SUM(BD19:BD25)+SUM(BD28:BD39)+SUM(BD42:BD51)+SUM(BD54:BD56)+SUM(BD59:BD74)+SUM(BD77:BD80)+SUM(BD83:BD97)+SUM(BD100:BD102)+SUM(BD105:BD114)+SUM(BD117:BD123)+SUM(BD126:BD136)+SUM(BD139:BD147)+SUM(BD150:BD158)+SUM(BD161:BD171)+SUM(BD174:BD184)+SUM(BD187:BD198)+SUM(BD201:BD202)+SUM(BD205:BD214)+SUM(BD217:BD223)+SUM(BD226:BD230)+SUM(BD233:BD243)+SUM(BD246:BD256)+SUM(BD259:BD270)+SUM(BD273:BD278)+SUM(BD281:BD288)+SUM(BD291:BD299)+SUM(BD302:BD309)+SUM(BD313:BD317)+SUM(BD320:BD326)+SUM(BD329:BD336)+SUM(BD339:BD345)+SUM(BD348:BD354)+SUM(BD357:BD361)+SUM(BD364:BD374)+SUM(BD377:BD383)+SUM(BD386:BD390)</f>
        <v>0</v>
      </c>
      <c r="BE12" s="86">
        <f>SUM(BE15:BE16)+SUM(BE19:BE25)+SUM(BE28:BE39)+SUM(BE42:BE51)+SUM(BE54:BE56)+SUM(BE59:BE74)+SUM(BE77:BE80)+SUM(BE83:BE97)+SUM(BE100:BE102)+SUM(BE105:BE114)+SUM(BE117:BE123)+SUM(BE126:BE136)+SUM(BE139:BE147)+SUM(BE150:BE158)+SUM(BE161:BE171)+SUM(BE174:BE184)+SUM(BE187:BE198)+SUM(BE201:BE202)+SUM(BE205:BE214)+SUM(BE217:BE223)+SUM(BE226:BE230)+SUM(BE233:BE243)+SUM(BE246:BE256)+SUM(BE259:BE270)+SUM(BE273:BE278)+SUM(BE281:BE288)+SUM(BE291:BE299)+SUM(BE302:BE309)+SUM(BE313:BE317)+SUM(BE320:BE326)+SUM(BE329:BE336)+SUM(BE339:BE345)+SUM(BE348:BE354)+SUM(BE357:BE361)+SUM(BE364:BE374)+SUM(BE377:BE383)+SUM(BE386:BE390)</f>
        <v>0</v>
      </c>
      <c r="BF12" s="86">
        <f>SUM(BF15:BF16)+SUM(BF19:BF25)+SUM(BF28:BF39)+SUM(BF42:BF51)+SUM(BF54:BF56)+SUM(BF59:BF74)+SUM(BF77:BF80)+SUM(BF83:BF97)+SUM(BF100:BF102)+SUM(BF105:BF114)+SUM(BF117:BF123)+SUM(BF126:BF136)+SUM(BF139:BF147)+SUM(BF150:BF158)+SUM(BF161:BF171)+SUM(BF174:BF184)+SUM(BF187:BF198)+SUM(BF201:BF202)+SUM(BF205:BF214)+SUM(BF217:BF223)+SUM(BF226:BF230)+SUM(BF233:BF243)+SUM(BF246:BF256)+SUM(BF259:BF270)+SUM(BF273:BF278)+SUM(BF281:BF288)+SUM(BF291:BF299)+SUM(BF302:BF309)+SUM(BF313:BF317)+SUM(BF320:BF326)+SUM(BF329:BF336)+SUM(BF339:BF345)+SUM(BF348:BF354)+SUM(BF357:BF361)+SUM(BF364:BF374)+SUM(BF377:BF383)+SUM(BF386:BF390)</f>
        <v>0</v>
      </c>
      <c r="BG12" s="86"/>
      <c r="BH12" s="86">
        <f>SUM(BH15:BH16)+SUM(BH19:BH25)+SUM(BH28:BH39)+SUM(BH42:BH51)+SUM(BH54:BH56)+SUM(BH59:BH74)+SUM(BH77:BH80)+SUM(BH83:BH97)+SUM(BH100:BH102)+SUM(BH105:BH114)+SUM(BH117:BH123)+SUM(BH126:BH136)+SUM(BH139:BH147)+SUM(BH150:BH158)+SUM(BH161:BH171)+SUM(BH174:BH184)+SUM(BH187:BH198)+SUM(BH201:BH202)+SUM(BH205:BH214)+SUM(BH217:BH223)+SUM(BH226:BH230)+SUM(BH233:BH243)+SUM(BH246:BH256)+SUM(BH259:BH270)+SUM(BH273:BH278)+SUM(BH281:BH288)+SUM(BH291:BH299)+SUM(BH302:BH309)+SUM(BH313:BH317)+SUM(BH320:BH326)+SUM(BH329:BH336)+SUM(BH339:BH345)+SUM(BH348:BH354)+SUM(BH357:BH361)+SUM(BH364:BH374)+SUM(BH377:BH383)+SUM(BH386:BH390)</f>
        <v>300000</v>
      </c>
      <c r="BI12" s="86">
        <f>SUM(BI15:BI16)+SUM(BI19:BI25)+SUM(BI28:BI39)+SUM(BI42:BI51)+SUM(BI54:BI56)+SUM(BI59:BI74)+SUM(BI77:BI80)+SUM(BI83:BI97)+SUM(BI100:BI102)+SUM(BI105:BI114)+SUM(BI117:BI123)+SUM(BI126:BI136)+SUM(BI139:BI147)+SUM(BI150:BI158)+SUM(BI161:BI171)+SUM(BI174:BI184)+SUM(BI187:BI198)+SUM(BI201:BI202)+SUM(BI205:BI214)+SUM(BI217:BI223)+SUM(BI226:BI230)+SUM(BI233:BI243)+SUM(BI246:BI256)+SUM(BI259:BI270)+SUM(BI273:BI278)+SUM(BI281:BI288)+SUM(BI291:BI299)+SUM(BI302:BI309)+SUM(BI313:BI317)+SUM(BI320:BI326)+SUM(BI329:BI336)+SUM(BI339:BI345)+SUM(BI348:BI354)+SUM(BI357:BI361)+SUM(BI364:BI374)+SUM(BI377:BI383)+SUM(BI386:BI390)</f>
        <v>300000</v>
      </c>
      <c r="BJ12" s="86">
        <f>SUM(BJ15:BJ16)+SUM(BJ19:BJ25)+SUM(BJ28:BJ39)+SUM(BJ42:BJ51)+SUM(BJ54:BJ56)+SUM(BJ59:BJ74)+SUM(BJ77:BJ80)+SUM(BJ83:BJ97)+SUM(BJ100:BJ102)+SUM(BJ105:BJ114)+SUM(BJ117:BJ123)+SUM(BJ126:BJ136)+SUM(BJ139:BJ147)+SUM(BJ150:BJ158)+SUM(BJ161:BJ171)+SUM(BJ174:BJ184)+SUM(BJ187:BJ198)+SUM(BJ201:BJ202)+SUM(BJ205:BJ214)+SUM(BJ217:BJ223)+SUM(BJ226:BJ230)+SUM(BJ233:BJ243)+SUM(BJ246:BJ256)+SUM(BJ259:BJ270)+SUM(BJ273:BJ278)+SUM(BJ281:BJ288)+SUM(BJ291:BJ299)+SUM(BJ302:BJ309)+SUM(BJ313:BJ317)+SUM(BJ320:BJ326)+SUM(BJ329:BJ336)+SUM(BJ339:BJ345)+SUM(BJ348:BJ354)+SUM(BJ357:BJ361)+SUM(BJ364:BJ374)+SUM(BJ377:BJ383)+SUM(BJ386:BJ390)</f>
        <v>300000</v>
      </c>
      <c r="BK12" s="85">
        <f t="shared" ref="BK12" si="125">BJ12/BI12*100</f>
        <v>100</v>
      </c>
      <c r="BL12" s="86">
        <f>SUM(BL15:BL16)+SUM(BL19:BL25)+SUM(BL28:BL39)+SUM(BL42:BL51)+SUM(BL54:BL56)+SUM(BL59:BL74)+SUM(BL77:BL80)+SUM(BL83:BL97)+SUM(BL100:BL102)+SUM(BL105:BL114)+SUM(BL117:BL123)+SUM(BL126:BL136)+SUM(BL139:BL147)+SUM(BL150:BL158)+SUM(BL161:BL171)+SUM(BL174:BL184)+SUM(BL187:BL198)+SUM(BL201:BL202)+SUM(BL205:BL214)+SUM(BL217:BL223)+SUM(BL226:BL230)+SUM(BL233:BL243)+SUM(BL246:BL256)+SUM(BL259:BL270)+SUM(BL273:BL278)+SUM(BL281:BL288)+SUM(BL291:BL299)+SUM(BL302:BL309)+SUM(BL313:BL317)+SUM(BL320:BL326)+SUM(BL329:BL336)+SUM(BL339:BL345)+SUM(BL348:BL354)+SUM(BL357:BL361)+SUM(BL364:BL374)+SUM(BL377:BL383)+SUM(BL386:BL390)</f>
        <v>1365948</v>
      </c>
      <c r="BM12" s="86">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1365948</v>
      </c>
      <c r="BN12" s="86">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1363761.87512</v>
      </c>
      <c r="BO12" s="85">
        <f>BN12/BM12*100</f>
        <v>99.839955482931998</v>
      </c>
      <c r="BP12" s="86">
        <f>SUM(BP15:BP16)+SUM(BP19:BP25)+SUM(BP28:BP39)+SUM(BP42:BP51)+SUM(BP54:BP56)+SUM(BP59:BP74)+SUM(BP77:BP80)+SUM(BP83:BP97)+SUM(BP100:BP102)+SUM(BP105:BP114)+SUM(BP117:BP123)+SUM(BP126:BP136)+SUM(BP139:BP147)+SUM(BP150:BP158)+SUM(BP161:BP171)+SUM(BP174:BP184)+SUM(BP187:BP198)+SUM(BP201:BP202)+SUM(BP205:BP214)+SUM(BP217:BP223)+SUM(BP226:BP230)+SUM(BP233:BP243)+SUM(BP246:BP256)+SUM(BP259:BP270)+SUM(BP273:BP278)+SUM(BP281:BP288)+SUM(BP291:BP299)+SUM(BP302:BP309)+SUM(BP313:BP317)+SUM(BP320:BP326)+SUM(BP329:BP336)+SUM(BP339:BP345)+SUM(BP348:BP354)+SUM(BP357:BP361)+SUM(BP364:BP374)+SUM(BP377:BP383)+SUM(BP386:BP390)</f>
        <v>246078.9</v>
      </c>
      <c r="BQ12" s="86">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246078.9</v>
      </c>
      <c r="BR12" s="86">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246078.9</v>
      </c>
      <c r="BS12" s="86">
        <f>BR12/BQ12*100</f>
        <v>100</v>
      </c>
      <c r="BT12" s="86">
        <f>SUM(BT15:BT16)+SUM(BT19:BT25)+SUM(BT28:BT39)+SUM(BT42:BT51)+SUM(BT54:BT56)+SUM(BT59:BT74)+SUM(BT77:BT80)+SUM(BT83:BT97)+SUM(BT100:BT102)+SUM(BT105:BT114)+SUM(BT117:BT123)+SUM(BT126:BT136)+SUM(BT139:BT147)+SUM(BT150:BT158)+SUM(BT161:BT171)+SUM(BT174:BT184)+SUM(BT187:BT198)+SUM(BT201:BT202)+SUM(BT205:BT214)+SUM(BT217:BT223)+SUM(BT226:BT230)+SUM(BT233:BT243)+SUM(BT246:BT256)+SUM(BT259:BT270)+SUM(BT273:BT278)+SUM(BT281:BT288)+SUM(BT291:BT299)+SUM(BT302:BT309)+SUM(BT313:BT317)+SUM(BT320:BT326)+SUM(BT329:BT336)+SUM(BT339:BT345)+SUM(BT348:BT354)+SUM(BT357:BT361)+SUM(BT364:BT374)+SUM(BT377:BT383)+SUM(BT386:BT390)</f>
        <v>177832.34693999999</v>
      </c>
      <c r="BU12" s="86">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177832.34693999999</v>
      </c>
      <c r="BV12" s="86">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177832.34693999999</v>
      </c>
      <c r="BW12" s="86">
        <f>BV12/BU12*100</f>
        <v>100</v>
      </c>
      <c r="BX12" s="86"/>
      <c r="BY12" s="86">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17775.183590000001</v>
      </c>
      <c r="BZ12" s="86">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17775.094649999999</v>
      </c>
      <c r="CA12" s="86">
        <f>BZ12/BY12*100</f>
        <v>99.999499639485862</v>
      </c>
      <c r="CB12" s="86">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86">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86">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86"/>
      <c r="CF12" s="86">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86">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86">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86"/>
      <c r="CJ12" s="86">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86">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86">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86"/>
      <c r="CN12" s="86">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0</v>
      </c>
      <c r="CO12" s="86">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0</v>
      </c>
      <c r="CP12" s="86">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0</v>
      </c>
      <c r="CQ12" s="86"/>
      <c r="CR12" s="86">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1305.28089</v>
      </c>
      <c r="CS12" s="86">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1305.28089</v>
      </c>
      <c r="CT12" s="86">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1305.28089</v>
      </c>
      <c r="CU12" s="86">
        <f t="shared" ref="CU12" si="126">CT12/CS12*100</f>
        <v>100</v>
      </c>
      <c r="CV12" s="86">
        <f>SUM(CV15:CV16)+SUM(CV19:CV25)+SUM(CV28:CV39)+SUM(CV42:CV51)+SUM(CV54:CV56)+SUM(CV59:CV74)+SUM(CV77:CV80)+SUM(CV83:CV97)+SUM(CV100:CV102)+SUM(CV105:CV114)+SUM(CV117:CV123)+SUM(CV126:CV136)+SUM(CV139:CV147)+SUM(CV150:CV158)+SUM(CV161:CV171)+SUM(CV174:CV184)+SUM(CV187:CV198)+SUM(CV201:CV202)+SUM(CV205:CV214)+SUM(CV217:CV223)+SUM(CV226:CV230)+SUM(CV233:CV243)+SUM(CV246:CV256)+SUM(CV259:CV270)+SUM(CV273:CV278)+SUM(CV281:CV288)+SUM(CV291:CV299)+SUM(CV302:CV309)+SUM(CV313:CV317)+SUM(CV320:CV326)+SUM(CV329:CV336)+SUM(CV339:CV345)+SUM(CV348:CV354)+SUM(CV357:CV361)+SUM(CV364:CV374)+SUM(CV377:CV383)+SUM(CV386:CV390)</f>
        <v>0</v>
      </c>
      <c r="CW12" s="86">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86">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86"/>
      <c r="CZ12" s="86">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30000.000000000004</v>
      </c>
      <c r="DA12" s="86">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30000.000000000004</v>
      </c>
      <c r="DB12" s="86">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29157.489790000003</v>
      </c>
      <c r="DC12" s="86">
        <f>DB12/DA12*100</f>
        <v>97.191632633333342</v>
      </c>
      <c r="DD12" s="86">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0</v>
      </c>
      <c r="DE12" s="86">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0</v>
      </c>
      <c r="DF12" s="86">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0</v>
      </c>
      <c r="DG12" s="86"/>
      <c r="DH12" s="86">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0</v>
      </c>
      <c r="DI12" s="86">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0</v>
      </c>
      <c r="DJ12" s="86">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0</v>
      </c>
      <c r="DK12" s="86"/>
      <c r="DL12" s="86">
        <f>SUM(DL15:DL16)+SUM(DL19:DL25)+SUM(DL28:DL39)+SUM(DL42:DL51)+SUM(DL54:DL56)+SUM(DL59:DL74)+SUM(DL77:DL80)+SUM(DL83:DL97)+SUM(DL100:DL102)+SUM(DL105:DL114)+SUM(DL117:DL123)+SUM(DL126:DL136)+SUM(DL139:DL147)+SUM(DL150:DL158)+SUM(DL161:DL171)+SUM(DL174:DL184)+SUM(DL187:DL198)+SUM(DL201:DL202)+SUM(DL205:DL214)+SUM(DL217:DL223)+SUM(DL226:DL230)+SUM(DL233:DL243)+SUM(DL246:DL256)+SUM(DL259:DL270)+SUM(DL273:DL278)+SUM(DL281:DL288)+SUM(DL291:DL299)+SUM(DL302:DL309)+SUM(DL313:DL317)+SUM(DL320:DL326)+SUM(DL329:DL336)+SUM(DL339:DL345)+SUM(DL348:DL354)+SUM(DL357:DL361)+SUM(DL364:DL374)+SUM(DL377:DL383)+SUM(DL386:DL390)</f>
        <v>0</v>
      </c>
      <c r="DM12" s="86">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0</v>
      </c>
      <c r="DN12" s="86">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0</v>
      </c>
      <c r="DO12" s="86"/>
      <c r="DP12" s="86">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0</v>
      </c>
      <c r="DQ12" s="86">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0</v>
      </c>
      <c r="DR12" s="86">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0</v>
      </c>
      <c r="DS12" s="86"/>
      <c r="DT12" s="86"/>
      <c r="DU12" s="86">
        <f>SUM(DU15:DU16)+SUM(DU19:DU25)+SUM(DU28:DU39)+SUM(DU42:DU51)+SUM(DU54:DU56)+SUM(DU59:DU74)+SUM(DU77:DU80)+SUM(DU83:DU97)+SUM(DU100:DU102)+SUM(DU105:DU114)+SUM(DU117:DU123)+SUM(DU126:DU136)+SUM(DU139:DU147)+SUM(DU150:DU158)+SUM(DU161:DU171)+SUM(DU174:DU184)+SUM(DU187:DU198)+SUM(DU201:DU202)+SUM(DU205:DU214)+SUM(DU217:DU223)+SUM(DU226:DU230)+SUM(DU233:DU243)+SUM(DU233:DU243)+SUM(DU246:DU256)+SUM(DU259:DU270)+SUM(DU273:DU278)+SUM(DU281:DU288)+SUM(DU291:DU299)+SUM(DU302:DU309)+SUM(DU313:DU317)+SUM(DU320:DU326)+SUM(DU329:DU336)+SUM(DU339:DU345)+SUM(DU348:DU354)+SUM(DU357:DU361)+SUM(DU364:DU374)+SUM(DU377:DU383)+SUM(DU386:DU390)</f>
        <v>200000</v>
      </c>
      <c r="DV12" s="86">
        <f>SUM(DV15:DV16)+SUM(DV19:DV25)+SUM(DV28:DV39)+SUM(DV42:DV51)+SUM(DV54:DV56)+SUM(DV59:DV74)+SUM(DV77:DV80)+SUM(DV83:DV97)+SUM(DV100:DV102)+SUM(DV105:DV114)+SUM(DV117:DV123)+SUM(DV126:DV136)+SUM(DV139:DV147)+SUM(DV150:DV158)+SUM(DV161:DV171)+SUM(DV174:DV184)+SUM(DV187:DV198)+SUM(DV201:DV202)+SUM(DV205:DV214)+SUM(DV217:DV223)+SUM(DV226:DV230)+SUM(DV233:DV243)+SUM(DV233:DV243)+SUM(DV246:DV256)+SUM(DV259:DV270)+SUM(DV273:DV278)+SUM(DV281:DV288)+SUM(DV291:DV299)+SUM(DV302:DV309)+SUM(DV313:DV317)+SUM(DV320:DV326)+SUM(DV329:DV336)+SUM(DV339:DV345)+SUM(DV348:DV354)+SUM(DV357:DV361)+SUM(DV364:DV374)+SUM(DV377:DV383)+SUM(DV386:DV390)</f>
        <v>200000</v>
      </c>
      <c r="DW12" s="86">
        <f>DV12/DU12*100</f>
        <v>100</v>
      </c>
      <c r="DX12" s="86">
        <f>SUM(DX15:DX16)+SUM(DX19:DX25)+SUM(DX28:DX39)+SUM(DX42:DX51)+SUM(DX54:DX56)+SUM(DX59:DX74)+SUM(DX77:DX80)+SUM(DX83:DX97)+SUM(DX100:DX102)+SUM(DX105:DX114)+SUM(DX117:DX123)+SUM(DX126:DX136)+SUM(DX139:DX147)+SUM(DX150:DX158)+SUM(DX161:DX171)+SUM(DX174:DX184)+SUM(DX187:DX198)+SUM(DX201:DX202)+SUM(DX205:DX214)+SUM(DX217:DX223)+SUM(DX226:DX230)+SUM(DX233:DX243)+SUM(DX246:DX256)+SUM(DX259:DX270)+SUM(DX273:DX278)+SUM(DX281:DX288)+SUM(DX291:DX299)+SUM(DX302:DX309)+SUM(DX313:DX317)+SUM(DX320:DX326)+SUM(DX329:DX336)+SUM(DX339:DX345)+SUM(DX348:DX354)+SUM(DX357:DX361)+SUM(DX364:DX374)+SUM(DX377:DX383)+SUM(DX386:DX390)</f>
        <v>465180.77156000002</v>
      </c>
      <c r="DY12" s="86">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465180.77156000002</v>
      </c>
      <c r="DZ12" s="86">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465180.77156000002</v>
      </c>
      <c r="EA12" s="86">
        <f>DZ12/DY12*100</f>
        <v>100</v>
      </c>
      <c r="EB12" s="86"/>
      <c r="EC12" s="86">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0</v>
      </c>
      <c r="ED12" s="86">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86"/>
      <c r="EF12" s="86">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313:EF317)+SUM(EF320:EF326)+SUM(EF329:EF336)+SUM(EF339:EF345)+SUM(EF348:EF354)+SUM(EF357:EF361)+SUM(EF364:EF374)+SUM(EF377:EF383)+SUM(EF386:EF390)</f>
        <v>0</v>
      </c>
      <c r="EG12" s="86">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313:EG317)+SUM(EG320:EG326)+SUM(EG329:EG336)+SUM(EG339:EG345)+SUM(EG348:EG354)+SUM(EG357:EG361)+SUM(EG364:EG374)+SUM(EG377:EG383)+SUM(EG386:EG390)</f>
        <v>0</v>
      </c>
      <c r="EH12" s="86">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313:EH317)+SUM(EH320:EH326)+SUM(EH329:EH336)+SUM(EH339:EH345)+SUM(EH348:EH354)+SUM(EH357:EH361)+SUM(EH364:EH374)+SUM(EH377:EH383)+SUM(EH386:EH390)</f>
        <v>0</v>
      </c>
      <c r="EI12" s="86"/>
      <c r="EJ12" s="86">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86">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0</v>
      </c>
      <c r="EL12" s="86">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86"/>
      <c r="EN12" s="86">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25510.20408</v>
      </c>
      <c r="EO12" s="86">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25510.20408</v>
      </c>
      <c r="EP12" s="86">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25510.20408</v>
      </c>
      <c r="EQ12" s="86">
        <f t="shared" ref="EQ12" si="127">EP12/EO12*100</f>
        <v>100</v>
      </c>
      <c r="ER12" s="86">
        <f>SUM(ER15:ER16)+SUM(ER19:ER25)+SUM(ER28:ER39)+SUM(ER42:ER51)+SUM(ER54:ER56)+SUM(ER59:ER74)+SUM(ER77:ER80)+SUM(ER83:ER97)+SUM(ER100:ER102)+SUM(ER105:ER114)+SUM(ER117:ER123)+SUM(ER126:ER136)+SUM(ER139:ER147)+SUM(ER150:ER158)+SUM(ER161:ER171)+SUM(ER174:ER184)+SUM(ER187:ER198)+SUM(ER201:ER202)+SUM(ER205:ER214)+SUM(ER217:ER223)+SUM(ER226:ER230)+SUM(ER233:ER243)+SUM(ER246:ER256)+SUM(ER259:ER270)+SUM(ER273:ER278)+SUM(ER281:ER288)+SUM(ER291:ER299)+SUM(ER302:ER309)+SUM(ER313:ER317)+SUM(ER320:ER326)+SUM(ER329:ER336)+SUM(ER339:ER345)+SUM(ER348:ER354)+SUM(ER357:ER361)+SUM(ER364:ER374)+SUM(ER377:ER383)+SUM(ER386:ER390)</f>
        <v>0</v>
      </c>
      <c r="ES12" s="86">
        <f>SUM(ES15:ES16)+SUM(ES19:ES25)+SUM(ES28:ES39)+SUM(ES42:ES51)+SUM(ES54:ES56)+SUM(ES59:ES74)+SUM(ES77:ES80)+SUM(ES83:ES97)+SUM(ES100:ES102)+SUM(ES105:ES114)+SUM(ES117:ES123)+SUM(ES126:ES136)+SUM(ES139:ES147)+SUM(ES150:ES158)+SUM(ES161:ES171)+SUM(ES174:ES184)+SUM(ES187:ES198)+SUM(ES201:ES202)+SUM(ES205:ES214)+SUM(ES217:ES223)+SUM(ES226:ES230)+SUM(ES233:ES243)+SUM(ES246:ES256)+SUM(ES259:ES270)+SUM(ES273:ES278)+SUM(ES281:ES288)+SUM(ES291:ES299)+SUM(ES302:ES309)+SUM(ES313:ES317)+SUM(ES320:ES326)+SUM(ES329:ES336)+SUM(ES339:ES345)+SUM(ES348:ES354)+SUM(ES357:ES361)+SUM(ES364:ES374)+SUM(ES377:ES383)+SUM(ES386:ES390)</f>
        <v>0</v>
      </c>
      <c r="ET12" s="86">
        <f>SUM(ET15:ET16)+SUM(ET19:ET25)+SUM(ET28:ET39)+SUM(ET42:ET51)+SUM(ET54:ET56)+SUM(ET59:ET74)+SUM(ET77:ET80)+SUM(ET83:ET97)+SUM(ET100:ET102)+SUM(ET105:ET114)+SUM(ET117:ET123)+SUM(ET126:ET136)+SUM(ET139:ET147)+SUM(ET150:ET158)+SUM(ET161:ET171)+SUM(ET174:ET184)+SUM(ET187:ET198)+SUM(ET201:ET202)+SUM(ET205:ET214)+SUM(ET217:ET223)+SUM(ET226:ET230)+SUM(ET233:ET243)+SUM(ET246:ET256)+SUM(ET259:ET270)+SUM(ET273:ET278)+SUM(ET281:ET288)+SUM(ET291:ET299)+SUM(ET302:ET309)+SUM(ET313:ET317)+SUM(ET320:ET326)+SUM(ET329:ET336)+SUM(ET339:ET345)+SUM(ET348:ET354)+SUM(ET357:ET361)+SUM(ET364:ET374)+SUM(ET377:ET383)+SUM(ET386:ET390)</f>
        <v>0</v>
      </c>
      <c r="EU12" s="86"/>
      <c r="EV12" s="86">
        <f>SUM(EV15:EV16)+SUM(EV19:EV25)+SUM(EV28:EV39)+SUM(EV42:EV51)+SUM(EV54:EV56)+SUM(EV59:EV74)+SUM(EV77:EV80)+SUM(EV83:EV97)+SUM(EV100:EV102)+SUM(EV105:EV114)+SUM(EV117:EV123)+SUM(EV126:EV136)+SUM(EV139:EV147)+SUM(EV150:EV158)+SUM(EV161:EV171)+SUM(EV174:EV184)+SUM(EV187:EV198)+SUM(EV201:EV202)+SUM(EV205:EV214)+SUM(EV217:EV223)+SUM(EV226:EV230)+SUM(EV233:EV243)+SUM(EV246:EV256)+SUM(EV259:EV270)+SUM(EV273:EV278)+SUM(EV281:EV288)+SUM(EV291:EV299)+SUM(EV302:EV309)+SUM(EV313:EV317)+SUM(EV320:EV326)+SUM(EV329:EV336)+SUM(EV339:EV345)+SUM(EV348:EV354)+SUM(EV357:EV361)+SUM(EV364:EV374)+SUM(EV377:EV383)+SUM(EV386:EV390)</f>
        <v>0</v>
      </c>
      <c r="EW12" s="86">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86">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86"/>
      <c r="EZ12" s="86">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108692.95918999999</v>
      </c>
      <c r="FA12" s="86">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108020.61225000001</v>
      </c>
      <c r="FB12" s="86">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108020.52552</v>
      </c>
      <c r="FC12" s="86">
        <f t="shared" si="101"/>
        <v>99.999919709768164</v>
      </c>
      <c r="FD12" s="86">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86">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86">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86"/>
      <c r="FH12" s="86">
        <f>SUM(FH15:FH16)+SUM(FH19:FH25)+SUM(FH28:FH39)+SUM(FH42:FH51)+SUM(FH54:FH56)+SUM(FH59:FH74)+SUM(FH77:FH80)+SUM(FH83:FH97)+SUM(FH100:FH102)+SUM(FH105:FH114)+SUM(FH117:FH123)+SUM(FH126:FH136)+SUM(FH139:FH147)+SUM(FH150:FH158)+SUM(FH161:FH171)+SUM(FH174:FH184)+SUM(FH187:FH198)+SUM(FH201:FH202)+SUM(FH205:FH214)+SUM(FH217:FH223)+SUM(FH226:FH230)+SUM(FH233:FH243)+SUM(FH246:FH256)+SUM(FH259:FH270)+SUM(FH273:FH278)+SUM(FH281:FH288)+SUM(FH291:FH299)+SUM(FH302:FH309)+SUM(FH313:FH317)+SUM(FH320:FH326)+SUM(FH329:FH336)+SUM(FH339:FH345)+SUM(FH348:FH354)+SUM(FH357:FH361)+SUM(FH364:FH374)+SUM(FH377:FH383)+SUM(FH386:FH390)</f>
        <v>0</v>
      </c>
      <c r="FI12" s="86">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86">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86"/>
      <c r="FL12" s="86">
        <f>SUM(FL15:FL16)+SUM(FL19:FL25)+SUM(FL28:FL39)+SUM(FL42:FL51)+SUM(FL54:FL56)+SUM(FL59:FL74)+SUM(FL77:FL80)+SUM(FL83:FL97)+SUM(FL100:FL102)+SUM(FL105:FL114)+SUM(FL117:FL123)+SUM(FL126:FL136)+SUM(FL139:FL147)+SUM(FL150:FL158)+SUM(FL161:FL171)+SUM(FL174:FL184)+SUM(FL187:FL198)+SUM(FL201:FL202)+SUM(FL205:FL214)+SUM(FL217:FL223)+SUM(FL226:FL230)+SUM(FL233:FL243)+SUM(FL246:FL256)+SUM(FL259:FL270)+SUM(FL273:FL278)+SUM(FL281:FL288)+SUM(FL291:FL299)+SUM(FL302:FL309)+SUM(FL313:FL317)+SUM(FL320:FL326)+SUM(FL329:FL336)+SUM(FL339:FL345)+SUM(FL348:FL354)+SUM(FL357:FL361)+SUM(FL364:FL374)+SUM(FL377:FL383)+SUM(FL386:FL390)</f>
        <v>351565.95960999996</v>
      </c>
      <c r="FM12" s="86">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351565.95960999996</v>
      </c>
      <c r="FN12" s="86">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351565.95960999996</v>
      </c>
      <c r="FO12" s="86">
        <f>FN12/FM12*100</f>
        <v>100</v>
      </c>
      <c r="FP12" s="86"/>
      <c r="FQ12" s="86"/>
      <c r="FR12" s="86"/>
      <c r="FS12" s="86"/>
      <c r="FT12" s="86"/>
      <c r="FU12" s="86">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14000</v>
      </c>
      <c r="FV12" s="86">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14000</v>
      </c>
      <c r="FW12" s="86"/>
      <c r="FX12" s="86">
        <f>SUM(FX15:FX16)+SUM(FX19:FX25)+SUM(FX28:FX39)+SUM(FX42:FX51)+SUM(FX54:FX56)+SUM(FX59:FX74)+SUM(FX77:FX80)+SUM(FX83:FX97)+SUM(FX100:FX102)+SUM(FX105:FX114)+SUM(FX117:FX123)+SUM(FX126:FX136)+SUM(FX139:FX147)+SUM(FX150:FX158)+SUM(FX161:FX171)+SUM(FX174:FX184)+SUM(FX187:FX198)+SUM(FX201:FX202)+SUM(FX205:FX214)+SUM(FX217:FX223)+SUM(FX226:FX230)+SUM(FX233:FX243)+SUM(FX246:FX256)+SUM(FX259:FX270)+SUM(FX273:FX278)+SUM(FX281:FX288)+SUM(FX291:FX299)+SUM(FX302:FX309)+SUM(FX313:FX317)+SUM(FX320:FX326)+SUM(FX329:FX336)+SUM(FX339:FX345)+SUM(FX348:FX354)+SUM(FX357:FX361)+SUM(FX364:FX374)+SUM(FX377:FX383)+SUM(FX386:FX390)</f>
        <v>15000</v>
      </c>
      <c r="FY12" s="86">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15000</v>
      </c>
      <c r="FZ12" s="86">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15000</v>
      </c>
      <c r="GA12" s="86">
        <f>FZ12/FY12*100</f>
        <v>100</v>
      </c>
      <c r="GB12" s="86">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0</v>
      </c>
      <c r="GC12" s="86">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0</v>
      </c>
      <c r="GD12" s="86">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86"/>
      <c r="GF12" s="86"/>
      <c r="GG12" s="86">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0</v>
      </c>
      <c r="GH12" s="86">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86"/>
      <c r="GJ12" s="86">
        <f>SUM(GJ15:GJ16)+SUM(GJ19:GJ25)+SUM(GJ28:GJ39)+SUM(GJ42:GJ51)+SUM(GJ54:GJ56)+SUM(GJ59:GJ74)+SUM(GJ77:GJ80)+SUM(GJ83:GJ97)+SUM(GJ100:GJ102)+SUM(GJ105:GJ114)+SUM(GJ117:GJ123)+SUM(GJ126:GJ136)+SUM(GJ139:GJ147)+SUM(GJ150:GJ158)+SUM(GJ161:GJ171)+SUM(GJ174:GJ184)+SUM(GJ187:GJ198)+SUM(GJ201:GJ202)+SUM(GJ205:GJ214)+SUM(GJ217:GJ223)+SUM(GJ226:GJ230)+SUM(GJ233:GJ243)+SUM(GJ246:GJ256)+SUM(GJ259:GJ270)+SUM(GJ273:GJ278)+SUM(GJ281:GJ288)+SUM(GJ291:GJ299)+SUM(GJ302:GJ309)+SUM(GJ313:GJ317)+SUM(GJ320:GJ326)+SUM(GJ329:GJ336)+SUM(GJ339:GJ345)+SUM(GJ348:GJ354)+SUM(GJ357:GJ361)+SUM(GJ364:GJ374)+SUM(GJ377:GJ383)+SUM(GJ386:GJ390)</f>
        <v>15642.85714</v>
      </c>
      <c r="GK12" s="86">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15642.85714</v>
      </c>
      <c r="GL12" s="86">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15642.85714</v>
      </c>
      <c r="GM12" s="86">
        <f>GL12/GK12*100</f>
        <v>100</v>
      </c>
      <c r="GN12" s="86"/>
      <c r="GO12" s="86">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5986.9222399999999</v>
      </c>
      <c r="GP12" s="86">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5986.9222399999999</v>
      </c>
      <c r="GQ12" s="86">
        <f>GP12/GO12*100</f>
        <v>100</v>
      </c>
      <c r="GR12" s="86"/>
      <c r="GS12" s="86">
        <f>SUM(GS15:GS16)+SUM(GS19:GS25)+SUM(GS28:GS39)+SUM(GS42:GS51)+SUM(GS54:GS56)+SUM(GS59:GS74)+SUM(GS77:GS80)+SUM(GS83:GS97)+SUM(GS100:GS102)+SUM(GS105:GS114)+SUM(GS117:GS123)+SUM(GS126:GS136)+SUM(GS139:GS147)+SUM(GS150:GS158)+SUM(GS161:GS171)+SUM(GS174:GS184)+SUM(GS187:GS198)+SUM(GS201:GS202)+SUM(GS205:GS214)+SUM(GS217:GS223)+SUM(GS226:GS230)+SUM(GS233:GS243)+SUM(GS246:GS256)+SUM(GS259:GS270)+SUM(GS273:GS278)+SUM(GS281:GS288)+SUM(GS291:GS299)+SUM(GS302:GS309)+SUM(GS313:GS317)+SUM(GS320:GS326)+SUM(GS329:GS336)+SUM(GS339:GS345)+SUM(GS348:GS354)+SUM(GS357:GS361)+SUM(GS364:GS374)+SUM(GS377:GS383)+SUM(GS386:GS390)</f>
        <v>0</v>
      </c>
      <c r="GT12" s="86">
        <f>SUM(GT15:GT16)+SUM(GT19:GT25)+SUM(GT28:GT39)+SUM(GT42:GT51)+SUM(GT54:GT56)+SUM(GT59:GT74)+SUM(GT77:GT80)+SUM(GT83:GT97)+SUM(GT100:GT102)+SUM(GT105:GT114)+SUM(GT117:GT123)+SUM(GT126:GT136)+SUM(GT139:GT147)+SUM(GT150:GT158)+SUM(GT161:GT171)+SUM(GT174:GT184)+SUM(GT187:GT198)+SUM(GT201:GT202)+SUM(GT205:GT214)+SUM(GT217:GT223)+SUM(GT226:GT230)+SUM(GT233:GT243)+SUM(GT246:GT256)+SUM(GT259:GT270)+SUM(GT273:GT278)+SUM(GT281:GT288)+SUM(GT291:GT299)+SUM(GT302:GT309)+SUM(GT313:GT317)+SUM(GT320:GT326)+SUM(GT329:GT336)+SUM(GT339:GT345)+SUM(GT348:GT354)+SUM(GT357:GT361)+SUM(GT364:GT374)+SUM(GT377:GT383)+SUM(GT386:GT390)</f>
        <v>0</v>
      </c>
      <c r="GU12" s="86"/>
      <c r="GV12" s="86"/>
      <c r="GW12" s="86">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0</v>
      </c>
      <c r="GX12" s="86">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86"/>
      <c r="GZ12" s="86"/>
      <c r="HA12" s="86">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0</v>
      </c>
      <c r="HB12" s="86">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0</v>
      </c>
      <c r="HC12" s="86"/>
      <c r="HD12" s="86"/>
      <c r="HE12" s="86">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86">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86"/>
      <c r="HH12" s="86"/>
      <c r="HI12" s="86">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86">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86"/>
      <c r="HL12" s="86"/>
      <c r="HM12" s="86">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86">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86"/>
      <c r="HP12" s="86"/>
      <c r="HQ12" s="86">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86">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86"/>
      <c r="HT12" s="86"/>
      <c r="HU12" s="86">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20000</v>
      </c>
      <c r="HV12" s="86">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20000</v>
      </c>
      <c r="HW12" s="86">
        <f t="shared" ref="HW12" si="128">HV12/HU12*100</f>
        <v>100</v>
      </c>
      <c r="HX12" s="86"/>
      <c r="HY12" s="86">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1395</v>
      </c>
      <c r="HZ12" s="86">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1395</v>
      </c>
      <c r="IA12" s="86">
        <f t="shared" ref="IA12" si="129">HZ12/HY12*100</f>
        <v>100</v>
      </c>
      <c r="IB12" s="86"/>
      <c r="IC12" s="86">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400000</v>
      </c>
      <c r="ID12" s="86">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400000</v>
      </c>
      <c r="IE12" s="86">
        <f t="shared" ref="IE12" si="130">ID12/IC12*100</f>
        <v>100</v>
      </c>
      <c r="IF12" s="86"/>
      <c r="IG12" s="86">
        <f>SUM(IG15:IG16)+SUM(IG19:IG25)+SUM(IG28:IG39)+SUM(IG42:IG51)+SUM(IG54:IG56)+SUM(IG59:IG74)+SUM(IG77:IG80)+SUM(IG83:IG97)+SUM(IG100:IG102)+SUM(IG105:IG114)+SUM(IG117:IG123)+SUM(IG126:IG136)+SUM(IG139:IG147)+SUM(IG150:IG158)+SUM(IG161:IG171)+SUM(IG174:IG184)+SUM(IG187:IG198)+SUM(IG201:IG202)+SUM(IG205:IG214)+SUM(IG217:IG223)+SUM(IG226:IG230)+SUM(IG233:IG243)+SUM(IG246:IG256)+SUM(IG259:IG270)+SUM(IG273:IG278)+SUM(IG281:IG288)+SUM(IG291:IG299)+SUM(IG302:IG309)+SUM(IG313:IG317)+SUM(IG320:IG326)+SUM(IG329:IG336)+SUM(IG339:IG345)+SUM(IG348:IG354)+SUM(IG357:IG361)+SUM(IG364:IG374)+SUM(IG377:IG383)+SUM(IG386:IG390)</f>
        <v>8982.5596400000013</v>
      </c>
      <c r="IH12" s="86">
        <f>SUM(IH15:IH16)+SUM(IH19:IH25)+SUM(IH28:IH39)+SUM(IH42:IH51)+SUM(IH54:IH56)+SUM(IH59:IH74)+SUM(IH77:IH80)+SUM(IH83:IH97)+SUM(IH100:IH102)+SUM(IH105:IH114)+SUM(IH117:IH123)+SUM(IH126:IH136)+SUM(IH139:IH147)+SUM(IH150:IH158)+SUM(IH161:IH171)+SUM(IH174:IH184)+SUM(IH187:IH198)+SUM(IH201:IH202)+SUM(IH205:IH214)+SUM(IH217:IH223)+SUM(IH226:IH230)+SUM(IH233:IH243)+SUM(IH246:IH256)+SUM(IH259:IH270)+SUM(IH273:IH278)+SUM(IH281:IH288)+SUM(IH291:IH299)+SUM(IH302:IH309)+SUM(IH313:IH317)+SUM(IH320:IH326)+SUM(IH329:IH336)+SUM(IH339:IH345)+SUM(IH348:IH354)+SUM(IH357:IH361)+SUM(IH364:IH374)+SUM(IH377:IH383)+SUM(IH386:IH390)</f>
        <v>8982.5196400000004</v>
      </c>
      <c r="II12" s="86">
        <f t="shared" si="117"/>
        <v>99.999554692631008</v>
      </c>
      <c r="IJ12" s="86"/>
      <c r="IK12" s="86">
        <f>SUM(IK15:IK16)+SUM(IK19:IK25)+SUM(IK28:IK39)+SUM(IK42:IK51)+SUM(IK54:IK56)+SUM(IK59:IK74)+SUM(IK77:IK80)+SUM(IK83:IK97)+SUM(IK100:IK102)+SUM(IK105:IK114)+SUM(IK117:IK123)+SUM(IK126:IK136)+SUM(IK139:IK147)+SUM(IK150:IK158)+SUM(IK161:IK171)+SUM(IK174:IK184)+SUM(IK187:IK198)+SUM(IK201:IK202)+SUM(IK205:IK214)+SUM(IK217:IK223)+SUM(IK226:IK230)+SUM(IK233:IK243)+SUM(IK246:IK256)+SUM(IK259:IK270)+SUM(IK273:IK278)+SUM(IK281:IK288)+SUM(IK291:IK299)+SUM(IK302:IK309)+SUM(IK313:IK317)+SUM(IK320:IK326)+SUM(IK329:IK336)+SUM(IK339:IK345)+SUM(IK348:IK354)+SUM(IK357:IK361)+SUM(IK364:IK374)+SUM(IK377:IK383)+SUM(IK386:IK390)</f>
        <v>0</v>
      </c>
      <c r="IL12" s="86">
        <f>SUM(IL15:IL16)+SUM(IL19:IL25)+SUM(IL28:IL39)+SUM(IL42:IL51)+SUM(IL54:IL56)+SUM(IL59:IL74)+SUM(IL77:IL80)+SUM(IL83:IL97)+SUM(IL100:IL102)+SUM(IL105:IL114)+SUM(IL117:IL123)+SUM(IL126:IL136)+SUM(IL139:IL147)+SUM(IL150:IL158)+SUM(IL161:IL171)+SUM(IL174:IL184)+SUM(IL187:IL198)+SUM(IL201:IL202)+SUM(IL205:IL214)+SUM(IL217:IL223)+SUM(IL226:IL230)+SUM(IL233:IL243)+SUM(IL246:IL256)+SUM(IL259:IL270)+SUM(IL273:IL278)+SUM(IL281:IL288)+SUM(IL291:IL299)+SUM(IL302:IL309)+SUM(IL313:IL317)+SUM(IL320:IL326)+SUM(IL329:IL336)+SUM(IL339:IL345)+SUM(IL348:IL354)+SUM(IL357:IL361)+SUM(IL364:IL374)+SUM(IL377:IL383)+SUM(IL386:IL390)</f>
        <v>0</v>
      </c>
      <c r="IM12" s="86"/>
      <c r="IN12" s="86"/>
      <c r="IO12" s="86">
        <f>SUM(IO15:IO16)+SUM(IO19:IO25)+SUM(IO28:IO39)+SUM(IO42:IO51)+SUM(IO54:IO56)+SUM(IO59:IO74)+SUM(IO77:IO80)+SUM(IO83:IO97)+SUM(IO100:IO102)+SUM(IO105:IO114)+SUM(IO117:IO123)+SUM(IO126:IO136)+SUM(IO139:IO147)+SUM(IO150:IO158)+SUM(IO161:IO171)+SUM(IO174:IO184)+SUM(IO187:IO198)+SUM(IO201:IO202)+SUM(IO205:IO214)+SUM(IO217:IO223)+SUM(IO226:IO230)+SUM(IO233:IO243)+SUM(IO246:IO256)+SUM(IO259:IO270)+SUM(IO273:IO278)+SUM(IO281:IO288)+SUM(IO291:IO299)+SUM(IO302:IO309)+SUM(IO313:IO317)+SUM(IO320:IO326)+SUM(IO329:IO336)+SUM(IO339:IO345)+SUM(IO348:IO354)+SUM(IO357:IO361)+SUM(IO364:IO374)+SUM(IO377:IO383)+SUM(IO386:IO390)</f>
        <v>0</v>
      </c>
      <c r="IP12" s="86">
        <f>SUM(IP15:IP16)+SUM(IP19:IP25)+SUM(IP28:IP39)+SUM(IP42:IP51)+SUM(IP54:IP56)+SUM(IP59:IP74)+SUM(IP77:IP80)+SUM(IP83:IP97)+SUM(IP100:IP102)+SUM(IP105:IP114)+SUM(IP117:IP123)+SUM(IP126:IP136)+SUM(IP139:IP147)+SUM(IP150:IP158)+SUM(IP161:IP171)+SUM(IP174:IP184)+SUM(IP187:IP198)+SUM(IP201:IP202)+SUM(IP205:IP214)+SUM(IP217:IP223)+SUM(IP226:IP230)+SUM(IP233:IP243)+SUM(IP246:IP256)+SUM(IP259:IP270)+SUM(IP273:IP278)+SUM(IP281:IP288)+SUM(IP291:IP299)+SUM(IP302:IP309)+SUM(IP313:IP317)+SUM(IP320:IP326)+SUM(IP329:IP336)+SUM(IP339:IP345)+SUM(IP348:IP354)+SUM(IP357:IP361)+SUM(IP364:IP374)+SUM(IP377:IP383)+SUM(IP386:IP390)</f>
        <v>0</v>
      </c>
      <c r="IQ12" s="86"/>
      <c r="IR12" s="86"/>
      <c r="IS12" s="86">
        <f>SUM(IS15:IS16)+SUM(IS19:IS25)+SUM(IS28:IS39)+SUM(IS42:IS51)+SUM(IS54:IS56)+SUM(IS59:IS74)+SUM(IS77:IS80)+SUM(IS83:IS97)+SUM(IS100:IS102)+SUM(IS105:IS114)+SUM(IS117:IS123)+SUM(IS126:IS136)+SUM(IS139:IS147)+SUM(IS150:IS158)+SUM(IS161:IS171)+SUM(IS174:IS184)+SUM(IS187:IS198)+SUM(IS201:IS202)+SUM(IS205:IS214)+SUM(IS217:IS223)+SUM(IS226:IS230)+SUM(IS233:IS243)+SUM(IS246:IS256)+SUM(IS259:IS270)+SUM(IS273:IS278)+SUM(IS281:IS288)+SUM(IS291:IS299)+SUM(IS302:IS309)+SUM(IS313:IS317)+SUM(IS320:IS326)+SUM(IS329:IS336)+SUM(IS339:IS345)+SUM(IS348:IS354)+SUM(IS357:IS361)+SUM(IS364:IS374)+SUM(IS377:IS383)+SUM(IS386:IS390)</f>
        <v>0</v>
      </c>
      <c r="IT12" s="86">
        <f>SUM(IT15:IT16)+SUM(IT19:IT25)+SUM(IT28:IT39)+SUM(IT42:IT51)+SUM(IT54:IT56)+SUM(IT59:IT74)+SUM(IT77:IT80)+SUM(IT83:IT97)+SUM(IT100:IT102)+SUM(IT105:IT114)+SUM(IT117:IT123)+SUM(IT126:IT136)+SUM(IT139:IT147)+SUM(IT150:IT158)+SUM(IT161:IT171)+SUM(IT174:IT184)+SUM(IT187:IT198)+SUM(IT201:IT202)+SUM(IT205:IT214)+SUM(IT217:IT223)+SUM(IT226:IT230)+SUM(IT233:IT243)+SUM(IT246:IT256)+SUM(IT259:IT270)+SUM(IT273:IT278)+SUM(IT281:IT288)+SUM(IT291:IT299)+SUM(IT302:IT309)+SUM(IT313:IT317)+SUM(IT320:IT326)+SUM(IT329:IT336)+SUM(IT339:IT345)+SUM(IT348:IT354)+SUM(IT357:IT361)+SUM(IT364:IT374)+SUM(IT377:IT383)+SUM(IT386:IT390)</f>
        <v>0</v>
      </c>
      <c r="IU12" s="86"/>
      <c r="IV12" s="86"/>
      <c r="IW12" s="86">
        <f>SUM(IW15:IW16)+SUM(IW19:IW25)+SUM(IW28:IW39)+SUM(IW42:IW51)+SUM(IW54:IW56)+SUM(IW59:IW74)+SUM(IW77:IW80)+SUM(IW83:IW97)+SUM(IW100:IW102)+SUM(IW105:IW114)+SUM(IW117:IW123)+SUM(IW126:IW136)+SUM(IW139:IW147)+SUM(IW150:IW158)+SUM(IW161:IW171)+SUM(IW174:IW184)+SUM(IW187:IW198)+SUM(IW201:IW202)+SUM(IW205:IW214)+SUM(IW217:IW223)+SUM(IW226:IW230)+SUM(IW233:IW243)+SUM(IW246:IW256)+SUM(IW259:IW270)+SUM(IW273:IW278)+SUM(IW281:IW288)+SUM(IW291:IW299)+SUM(IW302:IW309)+SUM(IW313:IW317)+SUM(IW320:IW326)+SUM(IW329:IW336)+SUM(IW339:IW345)+SUM(IW348:IW354)+SUM(IW357:IW361)+SUM(IW364:IW374)+SUM(IW377:IW383)+SUM(IW386:IW390)</f>
        <v>0</v>
      </c>
      <c r="IX12" s="86">
        <f>SUM(IX15:IX16)+SUM(IX19:IX25)+SUM(IX28:IX39)+SUM(IX42:IX51)+SUM(IX54:IX56)+SUM(IX59:IX74)+SUM(IX77:IX80)+SUM(IX83:IX97)+SUM(IX100:IX102)+SUM(IX105:IX114)+SUM(IX117:IX123)+SUM(IX126:IX136)+SUM(IX139:IX147)+SUM(IX150:IX158)+SUM(IX161:IX171)+SUM(IX174:IX184)+SUM(IX187:IX198)+SUM(IX201:IX202)+SUM(IX205:IX214)+SUM(IX217:IX223)+SUM(IX226:IX230)+SUM(IX233:IX243)+SUM(IX246:IX256)+SUM(IX259:IX270)+SUM(IX273:IX278)+SUM(IX281:IX288)+SUM(IX291:IX299)+SUM(IX302:IX309)+SUM(IX313:IX317)+SUM(IX320:IX326)+SUM(IX329:IX336)+SUM(IX339:IX345)+SUM(IX348:IX354)+SUM(IX357:IX361)+SUM(IX364:IX374)+SUM(IX377:IX383)+SUM(IX386:IX390)</f>
        <v>0</v>
      </c>
      <c r="IY12" s="86"/>
      <c r="IZ12" s="86"/>
      <c r="JA12" s="86">
        <f>SUM(JA15:JA16)+SUM(JA19:JA25)+SUM(JA28:JA39)+SUM(JA42:JA51)+SUM(JA54:JA56)+SUM(JA59:JA74)+SUM(JA77:JA80)+SUM(JA83:JA97)+SUM(JA100:JA102)+SUM(JA105:JA114)+SUM(JA117:JA123)+SUM(JA126:JA136)+SUM(JA139:JA147)+SUM(JA150:JA158)+SUM(JA161:JA171)+SUM(JA174:JA184)+SUM(JA187:JA198)+SUM(JA201:JA202)+SUM(JA205:JA214)+SUM(JA217:JA223)+SUM(JA226:JA230)+SUM(JA233:JA243)+SUM(JA246:JA256)+SUM(JA259:JA270)+SUM(JA273:JA278)+SUM(JA281:JA288)+SUM(JA291:JA299)+SUM(JA302:JA309)+SUM(JA313:JA317)+SUM(JA320:JA326)+SUM(JA329:JA336)+SUM(JA339:JA345)+SUM(JA348:JA354)+SUM(JA357:JA361)+SUM(JA364:JA374)+SUM(JA377:JA383)+SUM(JA386:JA390)</f>
        <v>0</v>
      </c>
      <c r="JB12" s="86">
        <f>SUM(JB15:JB16)+SUM(JB19:JB25)+SUM(JB28:JB39)+SUM(JB42:JB51)+SUM(JB54:JB56)+SUM(JB59:JB74)+SUM(JB77:JB80)+SUM(JB83:JB97)+SUM(JB100:JB102)+SUM(JB105:JB114)+SUM(JB117:JB123)+SUM(JB126:JB136)+SUM(JB139:JB147)+SUM(JB150:JB158)+SUM(JB161:JB171)+SUM(JB174:JB184)+SUM(JB187:JB198)+SUM(JB201:JB202)+SUM(JB205:JB214)+SUM(JB217:JB223)+SUM(JB226:JB230)+SUM(JB233:JB243)+SUM(JB246:JB256)+SUM(JB259:JB270)+SUM(JB273:JB278)+SUM(JB281:JB288)+SUM(JB291:JB299)+SUM(JB302:JB309)+SUM(JB313:JB317)+SUM(JB320:JB326)+SUM(JB329:JB336)+SUM(JB339:JB345)+SUM(JB348:JB354)+SUM(JB357:JB361)+SUM(JB364:JB374)+SUM(JB377:JB383)+SUM(JB386:JB390)</f>
        <v>0</v>
      </c>
      <c r="JC12" s="86"/>
    </row>
    <row r="13" spans="1:263" s="70" customFormat="1" ht="31.5" x14ac:dyDescent="0.25">
      <c r="A13" s="81" t="s">
        <v>118</v>
      </c>
      <c r="B13" s="220">
        <f t="shared" si="75"/>
        <v>105373.85871</v>
      </c>
      <c r="C13" s="220">
        <f t="shared" si="76"/>
        <v>131982.57267000002</v>
      </c>
      <c r="D13" s="220">
        <f t="shared" si="77"/>
        <v>131982.57267000002</v>
      </c>
      <c r="E13" s="220"/>
      <c r="F13" s="221">
        <f t="shared" si="78"/>
        <v>123467.32927999999</v>
      </c>
      <c r="G13" s="72">
        <f t="shared" si="0"/>
        <v>93.548206238341066</v>
      </c>
      <c r="H13" s="77">
        <f>H14+H15+H16</f>
        <v>0</v>
      </c>
      <c r="I13" s="77">
        <f>I14+I15+I16</f>
        <v>0</v>
      </c>
      <c r="J13" s="77">
        <f>J14+J15+J16</f>
        <v>0</v>
      </c>
      <c r="K13" s="77">
        <f>K14+K15+K16</f>
        <v>0</v>
      </c>
      <c r="L13" s="77">
        <f t="shared" ref="L13" si="131">L14+L15+L16</f>
        <v>0</v>
      </c>
      <c r="M13" s="77">
        <f t="shared" ref="M13:O13" si="132">M14+M15+M16</f>
        <v>0</v>
      </c>
      <c r="N13" s="77">
        <f t="shared" si="132"/>
        <v>0</v>
      </c>
      <c r="O13" s="77">
        <f t="shared" si="132"/>
        <v>0</v>
      </c>
      <c r="P13" s="77">
        <f t="shared" ref="P13" si="133">P14+P15+P16</f>
        <v>0</v>
      </c>
      <c r="Q13" s="77">
        <f t="shared" ref="Q13:V13" si="134">Q14+Q15+Q16</f>
        <v>0</v>
      </c>
      <c r="R13" s="77">
        <f t="shared" si="134"/>
        <v>0</v>
      </c>
      <c r="S13" s="77">
        <f t="shared" si="134"/>
        <v>0</v>
      </c>
      <c r="T13" s="77">
        <f t="shared" ref="T13" si="135">T14+T15+T16</f>
        <v>0</v>
      </c>
      <c r="U13" s="77">
        <f t="shared" si="134"/>
        <v>0</v>
      </c>
      <c r="V13" s="77">
        <f t="shared" si="134"/>
        <v>0</v>
      </c>
      <c r="W13" s="72"/>
      <c r="X13" s="77">
        <f>X14+X15+X16</f>
        <v>112.35955</v>
      </c>
      <c r="Y13" s="77">
        <f>Y14+Y15+Y16</f>
        <v>112.35955</v>
      </c>
      <c r="Z13" s="77">
        <f>Z14+Z15+Z16</f>
        <v>112.35955</v>
      </c>
      <c r="AA13" s="72">
        <f>Z13/Y13*100</f>
        <v>100</v>
      </c>
      <c r="AB13" s="77">
        <f>SUM(AB14:AB16)</f>
        <v>56.179780000000001</v>
      </c>
      <c r="AC13" s="77">
        <f>SUM(AC14:AC16)</f>
        <v>56.179780000000001</v>
      </c>
      <c r="AD13" s="77">
        <f>SUM(AD14:AD16)</f>
        <v>56.179780000000001</v>
      </c>
      <c r="AE13" s="72">
        <f>AD13/AC13*100</f>
        <v>100</v>
      </c>
      <c r="AF13" s="77">
        <f>AF14+AF15+AF16</f>
        <v>54.35407</v>
      </c>
      <c r="AG13" s="77">
        <f>AG14+AG15+AG16</f>
        <v>54.35407</v>
      </c>
      <c r="AH13" s="77">
        <f>AH14+AH15+AH16</f>
        <v>54.35407</v>
      </c>
      <c r="AI13" s="72">
        <f>AH13/AG13*100</f>
        <v>100</v>
      </c>
      <c r="AJ13" s="77"/>
      <c r="AK13" s="77"/>
      <c r="AL13" s="77"/>
      <c r="AM13" s="72"/>
      <c r="AN13" s="72"/>
      <c r="AO13" s="77">
        <f>AO14+AO15+AO16</f>
        <v>0</v>
      </c>
      <c r="AP13" s="77">
        <f>AP14+AP15+AP16</f>
        <v>0</v>
      </c>
      <c r="AQ13" s="77">
        <f>AQ14+AQ15+AQ16</f>
        <v>0</v>
      </c>
      <c r="AR13" s="77"/>
      <c r="AS13" s="77">
        <f>AS14+AS15+AS16</f>
        <v>3204.9726000000001</v>
      </c>
      <c r="AT13" s="77">
        <f>AT14+AT15+AT16</f>
        <v>3204.9726000000001</v>
      </c>
      <c r="AU13" s="72">
        <f t="shared" ref="AU13" si="136">AT13/AS13*100</f>
        <v>100</v>
      </c>
      <c r="AV13" s="77">
        <f>AV14+AV15+AV16</f>
        <v>8500</v>
      </c>
      <c r="AW13" s="77">
        <f>AW14+AW15+AW16</f>
        <v>8500</v>
      </c>
      <c r="AX13" s="77">
        <f>AX14+AX15+AX16</f>
        <v>8500</v>
      </c>
      <c r="AY13" s="72">
        <f>AX13/AW13*100</f>
        <v>100</v>
      </c>
      <c r="AZ13" s="77">
        <f>AZ14+AZ15+AZ16</f>
        <v>26092</v>
      </c>
      <c r="BA13" s="77">
        <f>BA14+BA15+BA16</f>
        <v>28065</v>
      </c>
      <c r="BB13" s="77">
        <f>BB14+BB15+BB16</f>
        <v>19549.75661</v>
      </c>
      <c r="BC13" s="73">
        <f>BB13/BA13*100</f>
        <v>69.658851273828617</v>
      </c>
      <c r="BD13" s="77">
        <f>BD14+BD15+BD16</f>
        <v>0</v>
      </c>
      <c r="BE13" s="77">
        <f>BE14+BE15+BE16</f>
        <v>0</v>
      </c>
      <c r="BF13" s="77">
        <f>BF14+BF15+BF16</f>
        <v>0</v>
      </c>
      <c r="BG13" s="73"/>
      <c r="BH13" s="77"/>
      <c r="BI13" s="77">
        <f>BI14+BI15+BI16</f>
        <v>0</v>
      </c>
      <c r="BJ13" s="77">
        <f>BJ14+BJ15+BJ16</f>
        <v>0</v>
      </c>
      <c r="BK13" s="77">
        <f>BK14+BK15+BK16</f>
        <v>0</v>
      </c>
      <c r="BL13" s="77">
        <f>BL14+BL15+BL16</f>
        <v>42840</v>
      </c>
      <c r="BM13" s="77">
        <f t="shared" ref="BM13:BS13" si="137">BM14+BM15+BM16</f>
        <v>42840</v>
      </c>
      <c r="BN13" s="77">
        <f>BN14+BN15+BN16</f>
        <v>42840</v>
      </c>
      <c r="BO13" s="90">
        <f t="shared" ref="BO13" si="138">BN13/BM13*100</f>
        <v>100</v>
      </c>
      <c r="BP13" s="77">
        <f t="shared" ref="BP13" si="139">BP14+BP15+BP16</f>
        <v>0</v>
      </c>
      <c r="BQ13" s="77">
        <f t="shared" si="137"/>
        <v>0</v>
      </c>
      <c r="BR13" s="77">
        <f t="shared" si="137"/>
        <v>0</v>
      </c>
      <c r="BS13" s="77">
        <f t="shared" si="137"/>
        <v>0</v>
      </c>
      <c r="BT13" s="77"/>
      <c r="BU13" s="77">
        <f>BU14+BU15+BU16</f>
        <v>0</v>
      </c>
      <c r="BV13" s="77">
        <f>BV14+BV15+BV16</f>
        <v>0</v>
      </c>
      <c r="BW13" s="77">
        <f>BW14+BW15+BW16</f>
        <v>0</v>
      </c>
      <c r="BX13" s="77"/>
      <c r="BY13" s="77">
        <f>BY14+BY15+BY16</f>
        <v>1000</v>
      </c>
      <c r="BZ13" s="77">
        <f>BZ14+BZ15+BZ16</f>
        <v>1000</v>
      </c>
      <c r="CA13" s="72">
        <f>BZ13/BY13*100</f>
        <v>100</v>
      </c>
      <c r="CB13" s="77">
        <f t="shared" ref="CB13" si="140">CB14+CB15+CB16</f>
        <v>6555.7</v>
      </c>
      <c r="CC13" s="77">
        <f t="shared" ref="CC13:CD13" si="141">CC14+CC15+CC16</f>
        <v>6555.7</v>
      </c>
      <c r="CD13" s="77">
        <f t="shared" si="141"/>
        <v>6555.7</v>
      </c>
      <c r="CE13" s="73">
        <f>CD13/CC13*100</f>
        <v>100</v>
      </c>
      <c r="CF13" s="77">
        <f>CF14+CF15+CF16</f>
        <v>1000</v>
      </c>
      <c r="CG13" s="77">
        <f>CG14+CG15+CG16</f>
        <v>1000</v>
      </c>
      <c r="CH13" s="77">
        <f>CH14+CH15+CH16</f>
        <v>1000</v>
      </c>
      <c r="CI13" s="77">
        <f>CH13/CG13*100</f>
        <v>100</v>
      </c>
      <c r="CJ13" s="77">
        <f>CJ14+CJ15+CJ16</f>
        <v>1000</v>
      </c>
      <c r="CK13" s="77">
        <f>CK14+CK15+CK16</f>
        <v>1000</v>
      </c>
      <c r="CL13" s="77">
        <f>CL14+CL15+CL16</f>
        <v>1000</v>
      </c>
      <c r="CM13" s="73">
        <f>CL13/CK13*100</f>
        <v>100</v>
      </c>
      <c r="CN13" s="77">
        <f>CN14+CN15+CN16</f>
        <v>500</v>
      </c>
      <c r="CO13" s="77">
        <f>CO14+CO15+CO16</f>
        <v>500</v>
      </c>
      <c r="CP13" s="77">
        <f>CP14+CP15+CP16</f>
        <v>500</v>
      </c>
      <c r="CQ13" s="73">
        <f>CP13/CO13*100</f>
        <v>100</v>
      </c>
      <c r="CR13" s="77">
        <f t="shared" ref="CR13" si="142">CR14+CR15+CR16</f>
        <v>0</v>
      </c>
      <c r="CS13" s="77">
        <f t="shared" ref="CS13:CX13" si="143">CS14+CS15+CS16</f>
        <v>0</v>
      </c>
      <c r="CT13" s="77">
        <f t="shared" si="143"/>
        <v>0</v>
      </c>
      <c r="CU13" s="77">
        <f t="shared" si="143"/>
        <v>0</v>
      </c>
      <c r="CV13" s="77">
        <f t="shared" ref="CV13" si="144">CV14+CV15+CV16</f>
        <v>0</v>
      </c>
      <c r="CW13" s="77">
        <f t="shared" si="143"/>
        <v>0</v>
      </c>
      <c r="CX13" s="77">
        <f t="shared" si="143"/>
        <v>0</v>
      </c>
      <c r="CY13" s="73"/>
      <c r="CZ13" s="73"/>
      <c r="DA13" s="77">
        <f>DA14+DA15+DA16</f>
        <v>0</v>
      </c>
      <c r="DB13" s="77">
        <f>DB14+DB15+DB16</f>
        <v>0</v>
      </c>
      <c r="DC13" s="73"/>
      <c r="DD13" s="77">
        <f>DD14+DD15+DD16</f>
        <v>0</v>
      </c>
      <c r="DE13" s="77">
        <f>DE14+DE15+DE16</f>
        <v>0</v>
      </c>
      <c r="DF13" s="77">
        <f>DF14+DF15+DF16</f>
        <v>0</v>
      </c>
      <c r="DG13" s="73"/>
      <c r="DH13" s="77">
        <f>DH14+DH15+DH16</f>
        <v>0</v>
      </c>
      <c r="DI13" s="77">
        <f>DI14+DI15+DI16</f>
        <v>0</v>
      </c>
      <c r="DJ13" s="77">
        <f>DJ14+DJ15+DJ16</f>
        <v>0</v>
      </c>
      <c r="DK13" s="73"/>
      <c r="DL13" s="77">
        <f>DL14+DL15+DL16</f>
        <v>0</v>
      </c>
      <c r="DM13" s="77">
        <f>DM14+DM15+DM16</f>
        <v>0</v>
      </c>
      <c r="DN13" s="77">
        <f>DN14+DN15+DN16</f>
        <v>0</v>
      </c>
      <c r="DO13" s="73"/>
      <c r="DP13" s="77">
        <f>DP14+DP15+DP16</f>
        <v>0</v>
      </c>
      <c r="DQ13" s="77">
        <f>DQ14+DQ15+DQ16</f>
        <v>0</v>
      </c>
      <c r="DR13" s="77">
        <f>DR14+DR15+DR16</f>
        <v>0</v>
      </c>
      <c r="DS13" s="73"/>
      <c r="DT13" s="73"/>
      <c r="DU13" s="77">
        <f>DU14+DU15+DU16</f>
        <v>0</v>
      </c>
      <c r="DV13" s="77">
        <f>DV14+DV15+DV16</f>
        <v>0</v>
      </c>
      <c r="DW13" s="77">
        <f>DW14+DW15+DW16</f>
        <v>0</v>
      </c>
      <c r="DX13" s="72"/>
      <c r="DY13" s="77">
        <f>DY14+DY15+DY16</f>
        <v>0</v>
      </c>
      <c r="DZ13" s="77">
        <f>DZ14+DZ15+DZ16</f>
        <v>0</v>
      </c>
      <c r="EA13" s="72"/>
      <c r="EB13" s="72"/>
      <c r="EC13" s="77">
        <f>EC14+EC15+EC16</f>
        <v>0</v>
      </c>
      <c r="ED13" s="77">
        <f>ED14+ED15+ED16</f>
        <v>0</v>
      </c>
      <c r="EE13" s="72"/>
      <c r="EF13" s="77">
        <f>EF14+EF15+EF16</f>
        <v>500</v>
      </c>
      <c r="EG13" s="77">
        <f>EG14+EG15+EG16</f>
        <v>500</v>
      </c>
      <c r="EH13" s="77">
        <f>EH14+EH15+EH16</f>
        <v>500</v>
      </c>
      <c r="EI13" s="72">
        <f>EH13/EG13*100</f>
        <v>100</v>
      </c>
      <c r="EJ13" s="77">
        <f>EJ14+EJ15+EJ16</f>
        <v>0</v>
      </c>
      <c r="EK13" s="77">
        <f>EK14+EK15+EK16</f>
        <v>701.09757999999999</v>
      </c>
      <c r="EL13" s="77">
        <f>EL14+EL15+EL16</f>
        <v>701.09757999999999</v>
      </c>
      <c r="EM13" s="72">
        <f>EL13/EK13*100</f>
        <v>100</v>
      </c>
      <c r="EN13" s="77"/>
      <c r="EO13" s="77"/>
      <c r="EP13" s="77"/>
      <c r="EQ13" s="72"/>
      <c r="ER13" s="77"/>
      <c r="ES13" s="77"/>
      <c r="ET13" s="77"/>
      <c r="EU13" s="72"/>
      <c r="EV13" s="77"/>
      <c r="EW13" s="77"/>
      <c r="EX13" s="77"/>
      <c r="EY13" s="72"/>
      <c r="EZ13" s="77"/>
      <c r="FA13" s="77">
        <f>FA14+FA15+FA16</f>
        <v>0</v>
      </c>
      <c r="FB13" s="77">
        <f>FB14+FB15+FB16</f>
        <v>0</v>
      </c>
      <c r="FC13" s="77">
        <f>FC14+FC15+FC16</f>
        <v>0</v>
      </c>
      <c r="FD13" s="77"/>
      <c r="FE13" s="77"/>
      <c r="FF13" s="77"/>
      <c r="FG13" s="72"/>
      <c r="FH13" s="77"/>
      <c r="FI13" s="77"/>
      <c r="FJ13" s="77"/>
      <c r="FK13" s="72"/>
      <c r="FL13" s="77">
        <f>FL14+FL15+FL16</f>
        <v>0</v>
      </c>
      <c r="FM13" s="77">
        <f>FM14+FM15+FM16</f>
        <v>0</v>
      </c>
      <c r="FN13" s="77">
        <f>FN14+FN15+FN16</f>
        <v>0</v>
      </c>
      <c r="FO13" s="72"/>
      <c r="FP13" s="72"/>
      <c r="FQ13" s="72"/>
      <c r="FR13" s="72"/>
      <c r="FS13" s="72"/>
      <c r="FT13" s="77"/>
      <c r="FU13" s="77">
        <f>FU14+FU15+FU16</f>
        <v>0</v>
      </c>
      <c r="FV13" s="77">
        <f>FV14+FV15+FV16</f>
        <v>0</v>
      </c>
      <c r="FW13" s="77"/>
      <c r="FX13" s="77">
        <f>FX14+FX15+FX16</f>
        <v>0</v>
      </c>
      <c r="FY13" s="77">
        <f>FY14+FY15+FY16</f>
        <v>0</v>
      </c>
      <c r="FZ13" s="77">
        <f>FZ14+FZ15+FZ16</f>
        <v>0</v>
      </c>
      <c r="GA13" s="72"/>
      <c r="GB13" s="77">
        <f>GB14+GB15+GB16</f>
        <v>0</v>
      </c>
      <c r="GC13" s="77">
        <f>GC14+GC15+GC16</f>
        <v>0</v>
      </c>
      <c r="GD13" s="77">
        <f>GD14+GD15+GD16</f>
        <v>0</v>
      </c>
      <c r="GE13" s="72"/>
      <c r="GF13" s="72"/>
      <c r="GG13" s="77">
        <f>GG14+GG15+GG16</f>
        <v>0</v>
      </c>
      <c r="GH13" s="77">
        <f>GH14+GH15+GH16</f>
        <v>0</v>
      </c>
      <c r="GI13" s="72"/>
      <c r="GJ13" s="77">
        <f>GJ14+GJ15+GJ16</f>
        <v>18163.265309999999</v>
      </c>
      <c r="GK13" s="77">
        <f>GK14+GK15+GK16</f>
        <v>18163.265309999999</v>
      </c>
      <c r="GL13" s="77">
        <f>GL14+GL15+GL16</f>
        <v>18163.265309999999</v>
      </c>
      <c r="GM13" s="72">
        <f>GL13/GK13*100</f>
        <v>100</v>
      </c>
      <c r="GN13" s="77"/>
      <c r="GO13" s="77">
        <f>GO14+GO15+GO16</f>
        <v>19644.643780000002</v>
      </c>
      <c r="GP13" s="77">
        <f>GP14+GP15+GP16</f>
        <v>19644.643780000002</v>
      </c>
      <c r="GQ13" s="72">
        <f>GP13/GO13*100</f>
        <v>100</v>
      </c>
      <c r="GR13" s="72"/>
      <c r="GS13" s="77">
        <f>GS14+GS15+GS16</f>
        <v>0</v>
      </c>
      <c r="GT13" s="77">
        <f>GT14+GT15+GT16</f>
        <v>0</v>
      </c>
      <c r="GU13" s="72"/>
      <c r="GV13" s="72"/>
      <c r="GW13" s="77">
        <f>GW14+GW15+GW16</f>
        <v>0</v>
      </c>
      <c r="GX13" s="77">
        <f>GX14+GX15+GX16</f>
        <v>0</v>
      </c>
      <c r="GY13" s="72"/>
      <c r="GZ13" s="72"/>
      <c r="HA13" s="77">
        <f>HA14+HA15+HA16</f>
        <v>0</v>
      </c>
      <c r="HB13" s="77">
        <f>HB14+HB15+HB16</f>
        <v>0</v>
      </c>
      <c r="HC13" s="72"/>
      <c r="HD13" s="72"/>
      <c r="HE13" s="77">
        <f>HE14+HE15+HE16</f>
        <v>0</v>
      </c>
      <c r="HF13" s="77">
        <f>HF14+HF15+HF16</f>
        <v>0</v>
      </c>
      <c r="HG13" s="72"/>
      <c r="HH13" s="72"/>
      <c r="HI13" s="77">
        <f>HI14+HI15+HI16</f>
        <v>0</v>
      </c>
      <c r="HJ13" s="77">
        <f>HJ14+HJ15+HJ16</f>
        <v>0</v>
      </c>
      <c r="HK13" s="72"/>
      <c r="HL13" s="72"/>
      <c r="HM13" s="77">
        <f>HM14+HM15+HM16</f>
        <v>0</v>
      </c>
      <c r="HN13" s="77">
        <f>HN14+HN15+HN16</f>
        <v>0</v>
      </c>
      <c r="HO13" s="72"/>
      <c r="HP13" s="72"/>
      <c r="HQ13" s="77">
        <f>HQ14+HQ15+HQ16</f>
        <v>0</v>
      </c>
      <c r="HR13" s="77">
        <f>HR14+HR15+HR16</f>
        <v>0</v>
      </c>
      <c r="HS13" s="72"/>
      <c r="HT13" s="72"/>
      <c r="HU13" s="77">
        <f>HU14+HU15+HU16</f>
        <v>0</v>
      </c>
      <c r="HV13" s="77">
        <f>HV14+HV15+HV16</f>
        <v>0</v>
      </c>
      <c r="HW13" s="72"/>
      <c r="HX13" s="72"/>
      <c r="HY13" s="77">
        <f>HY14+HY15+HY16</f>
        <v>0</v>
      </c>
      <c r="HZ13" s="77">
        <f>HZ14+HZ15+HZ16</f>
        <v>0</v>
      </c>
      <c r="IA13" s="72"/>
      <c r="IB13" s="72"/>
      <c r="IC13" s="77">
        <f>IC14+IC15+IC16</f>
        <v>0</v>
      </c>
      <c r="ID13" s="77">
        <f>ID14+ID15+ID16</f>
        <v>0</v>
      </c>
      <c r="IE13" s="72"/>
      <c r="IF13" s="72"/>
      <c r="IG13" s="77">
        <f>IG14+IG15+IG16</f>
        <v>85</v>
      </c>
      <c r="IH13" s="77">
        <f>IH14+IH15+IH16</f>
        <v>85</v>
      </c>
      <c r="II13" s="72">
        <f t="shared" si="117"/>
        <v>100</v>
      </c>
      <c r="IJ13" s="72"/>
      <c r="IK13" s="77">
        <f>IK14+IK15+IK16</f>
        <v>0</v>
      </c>
      <c r="IL13" s="77">
        <f>IL14+IL15+IL16</f>
        <v>0</v>
      </c>
      <c r="IM13" s="72"/>
      <c r="IN13" s="72"/>
      <c r="IO13" s="77">
        <f>IO14+IO15+IO16</f>
        <v>0</v>
      </c>
      <c r="IP13" s="77">
        <f>IP14+IP15+IP16</f>
        <v>0</v>
      </c>
      <c r="IQ13" s="72"/>
      <c r="IR13" s="72"/>
      <c r="IS13" s="77">
        <f>IS14+IS15+IS16</f>
        <v>0</v>
      </c>
      <c r="IT13" s="77">
        <f>IT14+IT15+IT16</f>
        <v>0</v>
      </c>
      <c r="IU13" s="72"/>
      <c r="IV13" s="72"/>
      <c r="IW13" s="77">
        <f>IW14+IW15+IW16</f>
        <v>0</v>
      </c>
      <c r="IX13" s="77">
        <f>IX14+IX15+IX16</f>
        <v>0</v>
      </c>
      <c r="IY13" s="72"/>
      <c r="IZ13" s="72"/>
      <c r="JA13" s="77"/>
      <c r="JB13" s="77"/>
      <c r="JC13" s="72"/>
    </row>
    <row r="14" spans="1:263" ht="30.75" customHeight="1" x14ac:dyDescent="0.25">
      <c r="A14" s="10" t="s">
        <v>117</v>
      </c>
      <c r="B14" s="222">
        <f t="shared" ref="B14:B77" si="145">H14+L14+P14+T14+X14+AB14+AF14+AJ14+AN14+AR14+AV14+AZ14+BD14+BH14+BL14+BP14+BT14+BX14+CB14+CF14+CJ14+CN14+CR14+CV14+CZ14+DD14+DH14+DL14+DP14+DT14+DX14+EB14+EF14+EJ14+EN14+ER14+EV14+EZ14+FD14+FH14+FL14+FP14+FT14+FX14+GB14+GF14+GJ14+GN14+GR14+GV14+GZ14+HD14+HH14+HL14+HP14+HT14+HX14+IB14+IF14+IJ14+IN14+IR14+IV14+IZ14</f>
        <v>54033.85871</v>
      </c>
      <c r="C14" s="222">
        <f t="shared" ref="C14:C77" si="146">I14+M14+Q14+U14+Y14+AC14+AG14+AK14+AO14+AS14+AW14+BA14+BE14+BI14+BM14+BQ14+BU14+BY14+CC14+CG14+CK14+CO14+CS14+CW14+DA14+DE14+DI14+DM14+DQ14+DU14+DY14+EC14+EG14+EK14+EO14+ES14+EW14+FA14+FE14+FI14+FM14+FQ14+FU14+FY14+GC14+GG14+GK14+GO14+GS14+GW14+HA14+HE14+HI14+HM14+HQ14+HU14+HY14+IC14+IG14+IS14+IW14+JA14</f>
        <v>76437.60007</v>
      </c>
      <c r="D14" s="222">
        <f t="shared" ref="D14:D77" si="147">I14+M14+Q14+U14+Y14+AC14+AG14+AK14+AO14+AS14+AW14+BA14+BE14+BI14+BM14+BQ14+BU14+BY14+CC14+CG14+CK14+CO14+CS14+CW14+DA14+DE14+DI14+DM14+DQ14+DU14+DY14+EC14+EG14+EK14+EO14+ES14+EW14+FA14+FE14+FI14+FM14+FQ14+FU14+FY14+GC14+GG14+GK14+GO14+GS14+GW14+HA14+HE14+HI14+HM14+HQ14+HU14+HY14+IC14+IG14+IK14+IO14+IS14+IW14+JA14</f>
        <v>76437.60007</v>
      </c>
      <c r="E14" s="222"/>
      <c r="F14" s="223">
        <f t="shared" ref="F14:F77" si="148">J14+N14+R14+V14+Z14+AD14+AH14+AL14+AP14+AT14+AX14+BB14+BF14+BJ14+BN14+BR14+BV14+BZ14+CD14+CH14+CL14+CP14+CT14+CX14+DB14+DF14+DJ14+DN14+DR14+DV14+DZ14+ED14+EH14+EL14+EP14+ET14+EX14+FB14+FF14+FJ14+FN14+FR14+FV14+FZ14+GD14+GH14+GL14+GP14+GT14+GX14+HB14+HF14+HJ14+HN14+HR14+HV14+HZ14+ID14+IH14+IL14+IP14+IT14+IX14+JB14</f>
        <v>67922.356679999997</v>
      </c>
      <c r="G14" s="75">
        <f t="shared" si="0"/>
        <v>88.859876052882456</v>
      </c>
      <c r="H14" s="74"/>
      <c r="I14" s="74"/>
      <c r="J14" s="74"/>
      <c r="K14" s="75"/>
      <c r="L14" s="74"/>
      <c r="M14" s="74"/>
      <c r="N14" s="74"/>
      <c r="O14" s="75"/>
      <c r="P14" s="74">
        <v>0</v>
      </c>
      <c r="Q14" s="74">
        <v>0</v>
      </c>
      <c r="R14" s="74">
        <v>0</v>
      </c>
      <c r="S14" s="75"/>
      <c r="T14" s="74"/>
      <c r="U14" s="74"/>
      <c r="V14" s="74"/>
      <c r="W14" s="75"/>
      <c r="X14" s="74">
        <v>112.35955</v>
      </c>
      <c r="Y14" s="74">
        <v>112.35955</v>
      </c>
      <c r="Z14" s="74">
        <v>112.35955</v>
      </c>
      <c r="AA14" s="75">
        <f>Z14/Y14*100</f>
        <v>100</v>
      </c>
      <c r="AB14" s="74">
        <v>56.179780000000001</v>
      </c>
      <c r="AC14" s="74">
        <v>56.179780000000001</v>
      </c>
      <c r="AD14" s="74">
        <v>56.179780000000001</v>
      </c>
      <c r="AE14" s="75">
        <f>AD14/AC14*100</f>
        <v>100</v>
      </c>
      <c r="AF14" s="74">
        <v>54.35407</v>
      </c>
      <c r="AG14" s="74">
        <v>54.35407</v>
      </c>
      <c r="AH14" s="74">
        <v>54.35407</v>
      </c>
      <c r="AI14" s="75">
        <f>AH14/AG14*100</f>
        <v>100</v>
      </c>
      <c r="AJ14" s="74"/>
      <c r="AK14" s="74"/>
      <c r="AL14" s="74"/>
      <c r="AM14" s="75"/>
      <c r="AN14" s="75"/>
      <c r="AO14" s="74"/>
      <c r="AP14" s="74"/>
      <c r="AQ14" s="75"/>
      <c r="AR14" s="75"/>
      <c r="AS14" s="75"/>
      <c r="AT14" s="75"/>
      <c r="AU14" s="75"/>
      <c r="AV14" s="74">
        <v>0</v>
      </c>
      <c r="AW14" s="74">
        <v>0</v>
      </c>
      <c r="AX14" s="74"/>
      <c r="AY14" s="75"/>
      <c r="AZ14" s="74">
        <v>26092</v>
      </c>
      <c r="BA14" s="74">
        <v>28065</v>
      </c>
      <c r="BB14" s="75">
        <v>19549.75661</v>
      </c>
      <c r="BC14" s="74">
        <f>BB14/BA14*100</f>
        <v>69.658851273828617</v>
      </c>
      <c r="BD14" s="74"/>
      <c r="BE14" s="74"/>
      <c r="BF14" s="74"/>
      <c r="BG14" s="74"/>
      <c r="BH14" s="87"/>
      <c r="BI14" s="74"/>
      <c r="BJ14" s="87"/>
      <c r="BK14" s="87"/>
      <c r="BL14" s="74"/>
      <c r="BM14" s="74"/>
      <c r="BN14" s="87"/>
      <c r="BO14" s="76"/>
      <c r="BP14" s="74"/>
      <c r="BQ14" s="74"/>
      <c r="BR14" s="87"/>
      <c r="BS14" s="87"/>
      <c r="BT14" s="87"/>
      <c r="BU14" s="74"/>
      <c r="BV14" s="87"/>
      <c r="BW14" s="87"/>
      <c r="BX14" s="74"/>
      <c r="BY14" s="74"/>
      <c r="BZ14" s="74"/>
      <c r="CA14" s="75"/>
      <c r="CB14" s="74">
        <v>6555.7</v>
      </c>
      <c r="CC14" s="74">
        <v>6555.7</v>
      </c>
      <c r="CD14" s="74">
        <v>6555.7</v>
      </c>
      <c r="CE14" s="74">
        <f>CD14/CC14*100</f>
        <v>100</v>
      </c>
      <c r="CF14" s="74">
        <v>1000</v>
      </c>
      <c r="CG14" s="74">
        <v>1000</v>
      </c>
      <c r="CH14" s="74">
        <v>1000</v>
      </c>
      <c r="CI14" s="74">
        <f>CH14/CG14*100</f>
        <v>100</v>
      </c>
      <c r="CJ14" s="99">
        <v>1000</v>
      </c>
      <c r="CK14" s="99">
        <v>1000</v>
      </c>
      <c r="CL14" s="99">
        <v>1000</v>
      </c>
      <c r="CM14" s="74">
        <f>CL14/CK14*100</f>
        <v>100</v>
      </c>
      <c r="CN14" s="74">
        <v>500</v>
      </c>
      <c r="CO14" s="74">
        <v>500</v>
      </c>
      <c r="CP14" s="74">
        <v>500</v>
      </c>
      <c r="CQ14" s="74">
        <f>CP14/CO14*100</f>
        <v>100</v>
      </c>
      <c r="CR14" s="74"/>
      <c r="CS14" s="74"/>
      <c r="CT14" s="87"/>
      <c r="CU14" s="87"/>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v>0</v>
      </c>
      <c r="DV14" s="74">
        <v>0</v>
      </c>
      <c r="DW14" s="75"/>
      <c r="DX14" s="75"/>
      <c r="DY14" s="74"/>
      <c r="DZ14" s="74"/>
      <c r="EA14" s="75"/>
      <c r="EB14" s="75"/>
      <c r="EC14" s="74"/>
      <c r="ED14" s="74"/>
      <c r="EE14" s="75"/>
      <c r="EF14" s="74">
        <v>500</v>
      </c>
      <c r="EG14" s="74">
        <v>500</v>
      </c>
      <c r="EH14" s="74">
        <v>500</v>
      </c>
      <c r="EI14" s="75">
        <f>EH14/EG14*100</f>
        <v>100</v>
      </c>
      <c r="EJ14" s="74"/>
      <c r="EK14" s="74">
        <v>701.09757999999999</v>
      </c>
      <c r="EL14" s="74">
        <v>701.09757999999999</v>
      </c>
      <c r="EM14" s="75">
        <f>EL14/EK14*100</f>
        <v>100</v>
      </c>
      <c r="EN14" s="74"/>
      <c r="EO14" s="74"/>
      <c r="EP14" s="74"/>
      <c r="EQ14" s="75"/>
      <c r="ER14" s="74"/>
      <c r="ES14" s="74"/>
      <c r="ET14" s="74"/>
      <c r="EU14" s="75"/>
      <c r="EV14" s="74"/>
      <c r="EW14" s="74"/>
      <c r="EX14" s="74"/>
      <c r="EY14" s="75"/>
      <c r="EZ14" s="87"/>
      <c r="FA14" s="74"/>
      <c r="FB14" s="87"/>
      <c r="FC14" s="87"/>
      <c r="FD14" s="74"/>
      <c r="FE14" s="74"/>
      <c r="FF14" s="74"/>
      <c r="FG14" s="75"/>
      <c r="FH14" s="74"/>
      <c r="FI14" s="74"/>
      <c r="FJ14" s="74"/>
      <c r="FK14" s="75"/>
      <c r="FL14" s="74"/>
      <c r="FM14" s="74"/>
      <c r="FN14" s="74"/>
      <c r="FO14" s="75"/>
      <c r="FP14" s="75"/>
      <c r="FQ14" s="75"/>
      <c r="FR14" s="75"/>
      <c r="FS14" s="75"/>
      <c r="FT14" s="78"/>
      <c r="FU14" s="78"/>
      <c r="FV14" s="78"/>
      <c r="FW14" s="78"/>
      <c r="FX14" s="74"/>
      <c r="FY14" s="74"/>
      <c r="FZ14" s="74"/>
      <c r="GA14" s="75"/>
      <c r="GB14" s="74"/>
      <c r="GC14" s="74"/>
      <c r="GD14" s="74"/>
      <c r="GE14" s="75"/>
      <c r="GF14" s="75"/>
      <c r="GG14" s="74"/>
      <c r="GH14" s="74"/>
      <c r="GI14" s="75"/>
      <c r="GJ14" s="74">
        <v>18163.265309999999</v>
      </c>
      <c r="GK14" s="74">
        <v>18163.265309999999</v>
      </c>
      <c r="GL14" s="74">
        <v>18163.265309999999</v>
      </c>
      <c r="GM14" s="75">
        <f>GL14/GK14*100</f>
        <v>100</v>
      </c>
      <c r="GN14" s="74"/>
      <c r="GO14" s="74">
        <v>19644.643780000002</v>
      </c>
      <c r="GP14" s="74">
        <v>19644.643780000002</v>
      </c>
      <c r="GQ14" s="75">
        <f>GP14/GO14*100</f>
        <v>100</v>
      </c>
      <c r="GR14" s="75"/>
      <c r="GS14" s="74"/>
      <c r="GT14" s="74"/>
      <c r="GU14" s="75"/>
      <c r="GV14" s="75"/>
      <c r="GW14" s="74"/>
      <c r="GX14" s="74"/>
      <c r="GY14" s="75"/>
      <c r="GZ14" s="75"/>
      <c r="HA14" s="74"/>
      <c r="HB14" s="74"/>
      <c r="HC14" s="75"/>
      <c r="HD14" s="75"/>
      <c r="HE14" s="74"/>
      <c r="HF14" s="74"/>
      <c r="HG14" s="75"/>
      <c r="HH14" s="75"/>
      <c r="HI14" s="74"/>
      <c r="HJ14" s="74"/>
      <c r="HK14" s="75"/>
      <c r="HL14" s="75"/>
      <c r="HM14" s="74"/>
      <c r="HN14" s="74"/>
      <c r="HO14" s="75"/>
      <c r="HP14" s="75"/>
      <c r="HQ14" s="74"/>
      <c r="HR14" s="74"/>
      <c r="HS14" s="75"/>
      <c r="HT14" s="75"/>
      <c r="HU14" s="74"/>
      <c r="HV14" s="74"/>
      <c r="HW14" s="75"/>
      <c r="HX14" s="75"/>
      <c r="HY14" s="74"/>
      <c r="HZ14" s="74"/>
      <c r="IA14" s="75"/>
      <c r="IB14" s="75"/>
      <c r="IC14" s="74"/>
      <c r="ID14" s="74"/>
      <c r="IE14" s="75"/>
      <c r="IF14" s="75"/>
      <c r="IG14" s="74">
        <v>85</v>
      </c>
      <c r="IH14" s="74">
        <v>85</v>
      </c>
      <c r="II14" s="75">
        <f t="shared" si="117"/>
        <v>100</v>
      </c>
      <c r="IJ14" s="75"/>
      <c r="IK14" s="74"/>
      <c r="IL14" s="74"/>
      <c r="IM14" s="75"/>
      <c r="IN14" s="75"/>
      <c r="IO14" s="74"/>
      <c r="IP14" s="74"/>
      <c r="IQ14" s="75"/>
      <c r="IR14" s="75"/>
      <c r="IS14" s="74"/>
      <c r="IT14" s="74"/>
      <c r="IU14" s="75"/>
      <c r="IV14" s="75"/>
      <c r="IW14" s="74"/>
      <c r="IX14" s="74"/>
      <c r="IY14" s="75"/>
      <c r="IZ14" s="75"/>
      <c r="JA14" s="74"/>
      <c r="JB14" s="74"/>
      <c r="JC14" s="75"/>
    </row>
    <row r="15" spans="1:263" ht="15.75" x14ac:dyDescent="0.25">
      <c r="A15" s="10" t="s">
        <v>119</v>
      </c>
      <c r="B15" s="222">
        <f t="shared" si="145"/>
        <v>47446</v>
      </c>
      <c r="C15" s="222">
        <f t="shared" si="146"/>
        <v>50763.747709999996</v>
      </c>
      <c r="D15" s="222">
        <f t="shared" si="147"/>
        <v>50763.747709999996</v>
      </c>
      <c r="E15" s="222"/>
      <c r="F15" s="223">
        <f t="shared" si="148"/>
        <v>50763.747709999996</v>
      </c>
      <c r="G15" s="75">
        <f t="shared" si="0"/>
        <v>100</v>
      </c>
      <c r="H15" s="75"/>
      <c r="I15" s="75"/>
      <c r="J15" s="75"/>
      <c r="K15" s="75"/>
      <c r="L15" s="75"/>
      <c r="M15" s="75"/>
      <c r="N15" s="75"/>
      <c r="O15" s="75"/>
      <c r="P15" s="75"/>
      <c r="Q15" s="75"/>
      <c r="R15" s="75"/>
      <c r="S15" s="75"/>
      <c r="T15" s="75"/>
      <c r="U15" s="75"/>
      <c r="V15" s="75"/>
      <c r="W15" s="72"/>
      <c r="X15" s="72"/>
      <c r="Y15" s="72"/>
      <c r="Z15" s="72"/>
      <c r="AA15" s="75"/>
      <c r="AB15" s="72"/>
      <c r="AC15" s="72"/>
      <c r="AD15" s="72"/>
      <c r="AE15" s="75"/>
      <c r="AF15" s="72"/>
      <c r="AG15" s="72"/>
      <c r="AH15" s="72"/>
      <c r="AI15" s="75"/>
      <c r="AJ15" s="72"/>
      <c r="AK15" s="72"/>
      <c r="AL15" s="72"/>
      <c r="AM15" s="75"/>
      <c r="AN15" s="75"/>
      <c r="AO15" s="75"/>
      <c r="AP15" s="75"/>
      <c r="AQ15" s="75"/>
      <c r="AR15" s="75"/>
      <c r="AS15" s="75">
        <v>2317.7477100000001</v>
      </c>
      <c r="AT15" s="75">
        <v>2317.7477100000001</v>
      </c>
      <c r="AU15" s="75">
        <f>AT15/AS15*100</f>
        <v>100</v>
      </c>
      <c r="AV15" s="75">
        <v>8500</v>
      </c>
      <c r="AW15" s="75">
        <v>8500</v>
      </c>
      <c r="AX15" s="75">
        <v>8500</v>
      </c>
      <c r="AY15" s="75">
        <f>AX15/AW15*100</f>
        <v>100</v>
      </c>
      <c r="AZ15" s="95"/>
      <c r="BA15" s="95"/>
      <c r="BB15" s="95"/>
      <c r="BC15" s="95"/>
      <c r="BD15" s="75"/>
      <c r="BE15" s="75"/>
      <c r="BF15" s="75"/>
      <c r="BG15" s="74"/>
      <c r="BH15" s="88"/>
      <c r="BI15" s="75"/>
      <c r="BJ15" s="75"/>
      <c r="BK15" s="88"/>
      <c r="BL15" s="75">
        <v>38946</v>
      </c>
      <c r="BM15" s="75">
        <v>38946</v>
      </c>
      <c r="BN15" s="75">
        <v>38946</v>
      </c>
      <c r="BO15" s="76">
        <f>BN15/BM15*100</f>
        <v>100</v>
      </c>
      <c r="BP15" s="75"/>
      <c r="BQ15" s="75"/>
      <c r="BR15" s="75"/>
      <c r="BS15" s="88"/>
      <c r="BT15" s="88"/>
      <c r="BU15" s="75"/>
      <c r="BV15" s="75"/>
      <c r="BW15" s="88"/>
      <c r="BX15" s="75"/>
      <c r="BY15" s="75">
        <v>1000</v>
      </c>
      <c r="BZ15" s="75">
        <v>1000</v>
      </c>
      <c r="CA15" s="75">
        <f>BZ15/BY15*100</f>
        <v>100</v>
      </c>
      <c r="CB15" s="75"/>
      <c r="CC15" s="75"/>
      <c r="CD15" s="75"/>
      <c r="CE15" s="88"/>
      <c r="CF15" s="75"/>
      <c r="CG15" s="75"/>
      <c r="CH15" s="75"/>
      <c r="CI15" s="73"/>
      <c r="CJ15" s="75"/>
      <c r="CK15" s="75"/>
      <c r="CL15" s="75"/>
      <c r="CM15" s="75"/>
      <c r="CN15" s="75"/>
      <c r="CO15" s="75"/>
      <c r="CP15" s="75"/>
      <c r="CQ15" s="75"/>
      <c r="CR15" s="74"/>
      <c r="CS15" s="74"/>
      <c r="CT15" s="75"/>
      <c r="CU15" s="88"/>
      <c r="CV15" s="75"/>
      <c r="CW15" s="75"/>
      <c r="CX15" s="75"/>
      <c r="CY15" s="88"/>
      <c r="CZ15" s="88"/>
      <c r="DA15" s="75"/>
      <c r="DB15" s="75"/>
      <c r="DC15" s="75"/>
      <c r="DD15" s="75"/>
      <c r="DE15" s="75"/>
      <c r="DF15" s="75"/>
      <c r="DG15" s="88"/>
      <c r="DH15" s="75"/>
      <c r="DI15" s="75"/>
      <c r="DJ15" s="75"/>
      <c r="DK15" s="88"/>
      <c r="DL15" s="75"/>
      <c r="DM15" s="75"/>
      <c r="DN15" s="75"/>
      <c r="DO15" s="88"/>
      <c r="DP15" s="75"/>
      <c r="DQ15" s="75"/>
      <c r="DR15" s="75"/>
      <c r="DS15" s="88"/>
      <c r="DT15" s="88"/>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c r="EY15" s="75"/>
      <c r="EZ15" s="88"/>
      <c r="FA15" s="74"/>
      <c r="FB15" s="75"/>
      <c r="FC15" s="88"/>
      <c r="FD15" s="75"/>
      <c r="FE15" s="75"/>
      <c r="FF15" s="75"/>
      <c r="FG15" s="75"/>
      <c r="FH15" s="75"/>
      <c r="FI15" s="75"/>
      <c r="FJ15" s="75"/>
      <c r="FK15" s="75"/>
      <c r="FL15" s="75"/>
      <c r="FM15" s="75"/>
      <c r="FN15" s="75"/>
      <c r="FO15" s="75"/>
      <c r="FP15" s="75"/>
      <c r="FQ15" s="75"/>
      <c r="FR15" s="75"/>
      <c r="FS15" s="75"/>
      <c r="FT15" s="78"/>
      <c r="FU15" s="78"/>
      <c r="FV15" s="78"/>
      <c r="FW15" s="78"/>
      <c r="FX15" s="75"/>
      <c r="FY15" s="75"/>
      <c r="FZ15" s="75"/>
      <c r="GA15" s="75"/>
      <c r="GB15" s="75"/>
      <c r="GC15" s="75"/>
      <c r="GD15" s="75"/>
      <c r="GE15" s="75"/>
      <c r="GF15" s="75"/>
      <c r="GG15" s="75"/>
      <c r="GH15" s="75"/>
      <c r="GI15" s="75"/>
      <c r="GJ15" s="75"/>
      <c r="GK15" s="75"/>
      <c r="GL15" s="75"/>
      <c r="GM15" s="75"/>
      <c r="GN15" s="75"/>
      <c r="GO15" s="75"/>
      <c r="GP15" s="75"/>
      <c r="GQ15" s="75"/>
      <c r="GR15" s="75"/>
      <c r="GS15" s="75"/>
      <c r="GT15" s="75"/>
      <c r="GU15" s="75"/>
      <c r="GV15" s="75"/>
      <c r="GW15" s="75"/>
      <c r="GX15" s="75"/>
      <c r="GY15" s="75"/>
      <c r="GZ15" s="75"/>
      <c r="HA15" s="75"/>
      <c r="HB15" s="75"/>
      <c r="HC15" s="75"/>
      <c r="HD15" s="75"/>
      <c r="HE15" s="75"/>
      <c r="HF15" s="75"/>
      <c r="HG15" s="75"/>
      <c r="HH15" s="75"/>
      <c r="HI15" s="75"/>
      <c r="HJ15" s="75"/>
      <c r="HK15" s="75"/>
      <c r="HL15" s="75"/>
      <c r="HM15" s="75"/>
      <c r="HN15" s="75"/>
      <c r="HO15" s="75"/>
      <c r="HP15" s="75"/>
      <c r="HQ15" s="75"/>
      <c r="HR15" s="75"/>
      <c r="HS15" s="75"/>
      <c r="HT15" s="75"/>
      <c r="HU15" s="75"/>
      <c r="HV15" s="75"/>
      <c r="HW15" s="75"/>
      <c r="HX15" s="75"/>
      <c r="HY15" s="75"/>
      <c r="HZ15" s="75"/>
      <c r="IA15" s="75"/>
      <c r="IB15" s="75"/>
      <c r="IC15" s="75"/>
      <c r="ID15" s="75"/>
      <c r="IE15" s="75"/>
      <c r="IF15" s="75"/>
      <c r="IG15" s="75"/>
      <c r="IH15" s="75"/>
      <c r="II15" s="75"/>
      <c r="IJ15" s="75"/>
      <c r="IK15" s="75"/>
      <c r="IL15" s="75"/>
      <c r="IM15" s="75"/>
      <c r="IN15" s="75"/>
      <c r="IO15" s="75"/>
      <c r="IP15" s="75"/>
      <c r="IQ15" s="75"/>
      <c r="IR15" s="75"/>
      <c r="IS15" s="75"/>
      <c r="IT15" s="75"/>
      <c r="IU15" s="75"/>
      <c r="IV15" s="75"/>
      <c r="IW15" s="75"/>
      <c r="IX15" s="75"/>
      <c r="IY15" s="75"/>
      <c r="IZ15" s="75"/>
      <c r="JA15" s="75"/>
      <c r="JB15" s="75"/>
      <c r="JC15" s="75"/>
    </row>
    <row r="16" spans="1:263" ht="15.75" x14ac:dyDescent="0.25">
      <c r="A16" s="10" t="s">
        <v>277</v>
      </c>
      <c r="B16" s="222">
        <f t="shared" si="145"/>
        <v>3894</v>
      </c>
      <c r="C16" s="222">
        <f t="shared" si="146"/>
        <v>4781.2248899999995</v>
      </c>
      <c r="D16" s="222">
        <f t="shared" si="147"/>
        <v>4781.2248899999995</v>
      </c>
      <c r="E16" s="222"/>
      <c r="F16" s="223">
        <f t="shared" si="148"/>
        <v>4781.2248899999995</v>
      </c>
      <c r="G16" s="75">
        <f t="shared" si="0"/>
        <v>100</v>
      </c>
      <c r="H16" s="75"/>
      <c r="I16" s="75"/>
      <c r="J16" s="75"/>
      <c r="K16" s="75"/>
      <c r="L16" s="75"/>
      <c r="M16" s="75"/>
      <c r="N16" s="75"/>
      <c r="O16" s="75"/>
      <c r="P16" s="75"/>
      <c r="Q16" s="75"/>
      <c r="R16" s="75"/>
      <c r="S16" s="75"/>
      <c r="T16" s="75"/>
      <c r="U16" s="75"/>
      <c r="V16" s="75"/>
      <c r="W16" s="72"/>
      <c r="X16" s="72"/>
      <c r="Y16" s="72"/>
      <c r="Z16" s="72"/>
      <c r="AA16" s="75"/>
      <c r="AB16" s="72"/>
      <c r="AC16" s="72"/>
      <c r="AD16" s="72"/>
      <c r="AE16" s="75"/>
      <c r="AF16" s="72"/>
      <c r="AG16" s="72"/>
      <c r="AH16" s="72"/>
      <c r="AI16" s="75"/>
      <c r="AJ16" s="72"/>
      <c r="AK16" s="72"/>
      <c r="AL16" s="72"/>
      <c r="AM16" s="75"/>
      <c r="AN16" s="75"/>
      <c r="AO16" s="75"/>
      <c r="AP16" s="75"/>
      <c r="AQ16" s="75"/>
      <c r="AR16" s="75"/>
      <c r="AS16" s="75">
        <v>887.22488999999996</v>
      </c>
      <c r="AT16" s="75">
        <v>887.22488999999996</v>
      </c>
      <c r="AU16" s="75">
        <f>AT16/AS16*100</f>
        <v>100</v>
      </c>
      <c r="AV16" s="75"/>
      <c r="AW16" s="75"/>
      <c r="AX16" s="75"/>
      <c r="AY16" s="75"/>
      <c r="AZ16" s="95"/>
      <c r="BA16" s="95"/>
      <c r="BB16" s="95"/>
      <c r="BC16" s="95"/>
      <c r="BD16" s="75"/>
      <c r="BE16" s="75"/>
      <c r="BF16" s="75"/>
      <c r="BG16" s="74"/>
      <c r="BH16" s="88"/>
      <c r="BI16" s="75"/>
      <c r="BJ16" s="75"/>
      <c r="BK16" s="88"/>
      <c r="BL16" s="75">
        <v>3894</v>
      </c>
      <c r="BM16" s="75">
        <v>3894</v>
      </c>
      <c r="BN16" s="75">
        <v>3894</v>
      </c>
      <c r="BO16" s="76">
        <f t="shared" ref="BO16:BO79" si="149">BN16/BM16*100</f>
        <v>100</v>
      </c>
      <c r="BP16" s="75"/>
      <c r="BQ16" s="75"/>
      <c r="BR16" s="75"/>
      <c r="BS16" s="88"/>
      <c r="BT16" s="88"/>
      <c r="BU16" s="75"/>
      <c r="BV16" s="75"/>
      <c r="BW16" s="88"/>
      <c r="BX16" s="75"/>
      <c r="BY16" s="75"/>
      <c r="BZ16" s="75"/>
      <c r="CA16" s="75"/>
      <c r="CB16" s="75"/>
      <c r="CC16" s="75"/>
      <c r="CD16" s="75"/>
      <c r="CE16" s="88"/>
      <c r="CF16" s="75"/>
      <c r="CG16" s="75"/>
      <c r="CH16" s="75"/>
      <c r="CI16" s="73"/>
      <c r="CJ16" s="75"/>
      <c r="CK16" s="75"/>
      <c r="CL16" s="75"/>
      <c r="CM16" s="75"/>
      <c r="CN16" s="75"/>
      <c r="CO16" s="75"/>
      <c r="CP16" s="75"/>
      <c r="CQ16" s="75"/>
      <c r="CR16" s="74"/>
      <c r="CS16" s="74"/>
      <c r="CT16" s="75"/>
      <c r="CU16" s="88"/>
      <c r="CV16" s="75"/>
      <c r="CW16" s="75"/>
      <c r="CX16" s="75"/>
      <c r="CY16" s="88"/>
      <c r="CZ16" s="88"/>
      <c r="DA16" s="75"/>
      <c r="DB16" s="75"/>
      <c r="DC16" s="75"/>
      <c r="DD16" s="75"/>
      <c r="DE16" s="75"/>
      <c r="DF16" s="75"/>
      <c r="DG16" s="88"/>
      <c r="DH16" s="75"/>
      <c r="DI16" s="75"/>
      <c r="DJ16" s="75"/>
      <c r="DK16" s="88"/>
      <c r="DL16" s="75"/>
      <c r="DM16" s="75"/>
      <c r="DN16" s="75"/>
      <c r="DO16" s="88"/>
      <c r="DP16" s="75"/>
      <c r="DQ16" s="75"/>
      <c r="DR16" s="75"/>
      <c r="DS16" s="88"/>
      <c r="DT16" s="88"/>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88"/>
      <c r="FA16" s="74"/>
      <c r="FB16" s="75"/>
      <c r="FC16" s="88"/>
      <c r="FD16" s="75"/>
      <c r="FE16" s="75"/>
      <c r="FF16" s="75"/>
      <c r="FG16" s="75"/>
      <c r="FH16" s="75"/>
      <c r="FI16" s="75"/>
      <c r="FJ16" s="75"/>
      <c r="FK16" s="75"/>
      <c r="FL16" s="75"/>
      <c r="FM16" s="75"/>
      <c r="FN16" s="75"/>
      <c r="FO16" s="75"/>
      <c r="FP16" s="75"/>
      <c r="FQ16" s="75"/>
      <c r="FR16" s="75"/>
      <c r="FS16" s="75"/>
      <c r="FT16" s="78"/>
      <c r="FU16" s="78"/>
      <c r="FV16" s="78"/>
      <c r="FW16" s="78"/>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row>
    <row r="17" spans="1:263" s="70" customFormat="1" ht="31.5" x14ac:dyDescent="0.25">
      <c r="A17" s="82" t="s">
        <v>121</v>
      </c>
      <c r="B17" s="220">
        <f t="shared" si="145"/>
        <v>74632.320859999993</v>
      </c>
      <c r="C17" s="220">
        <f t="shared" si="146"/>
        <v>81582.449340000006</v>
      </c>
      <c r="D17" s="220">
        <f t="shared" si="147"/>
        <v>81582.449340000006</v>
      </c>
      <c r="E17" s="220"/>
      <c r="F17" s="221">
        <f t="shared" si="148"/>
        <v>81582.449340000006</v>
      </c>
      <c r="G17" s="72">
        <f t="shared" si="0"/>
        <v>100</v>
      </c>
      <c r="H17" s="72">
        <f>H18+H19+H20+H21+H22+H23+H24+H25</f>
        <v>0</v>
      </c>
      <c r="I17" s="72">
        <f>I18+I19+I20+I21+I22+I23+I24+I25</f>
        <v>0</v>
      </c>
      <c r="J17" s="72">
        <f>J18+J19+J20+J21+J22+J23+J24+J25</f>
        <v>0</v>
      </c>
      <c r="K17" s="72">
        <f>K18+K19+K20+K21+K22+K23+K24+K25</f>
        <v>0</v>
      </c>
      <c r="L17" s="72">
        <f t="shared" ref="L17" si="150">L18+L19+L20+L21+L22+L23+L24+L25</f>
        <v>0</v>
      </c>
      <c r="M17" s="72">
        <f t="shared" ref="M17:N17" si="151">M18+M19+M20+M21+M22+M23+M24+M25</f>
        <v>0</v>
      </c>
      <c r="N17" s="72">
        <f t="shared" si="151"/>
        <v>0</v>
      </c>
      <c r="O17" s="72"/>
      <c r="P17" s="72">
        <f t="shared" ref="P17" si="152">P18+P19+P20+P21+P22+P23+P24+P25</f>
        <v>0</v>
      </c>
      <c r="Q17" s="72">
        <f t="shared" ref="Q17:Y17" si="153">Q18+Q19+Q20+Q21+Q22+Q23+Q24+Q25</f>
        <v>0</v>
      </c>
      <c r="R17" s="72">
        <f t="shared" si="153"/>
        <v>0</v>
      </c>
      <c r="S17" s="72">
        <f t="shared" si="153"/>
        <v>0</v>
      </c>
      <c r="T17" s="72">
        <f t="shared" ref="T17" si="154">T18+T19+T20+T21+T22+T23+T24+T25</f>
        <v>0</v>
      </c>
      <c r="U17" s="72">
        <f t="shared" si="153"/>
        <v>0</v>
      </c>
      <c r="V17" s="72">
        <f t="shared" si="153"/>
        <v>0</v>
      </c>
      <c r="W17" s="72">
        <f t="shared" si="153"/>
        <v>0</v>
      </c>
      <c r="X17" s="72">
        <f t="shared" ref="X17" si="155">X18+X19+X20+X21+X22+X23+X24+X25</f>
        <v>0</v>
      </c>
      <c r="Y17" s="72">
        <f t="shared" si="153"/>
        <v>0</v>
      </c>
      <c r="Z17" s="72">
        <f t="shared" ref="Z17" si="156">Z18+Z19+Z20+Z21+Z22+Z23+Z24+Z25</f>
        <v>0</v>
      </c>
      <c r="AA17" s="72"/>
      <c r="AB17" s="72">
        <f>SUM(AB18:AB25)</f>
        <v>0</v>
      </c>
      <c r="AC17" s="72">
        <f>SUM(AC18:AC25)</f>
        <v>0</v>
      </c>
      <c r="AD17" s="72">
        <f>SUM(AD18:AD25)</f>
        <v>0</v>
      </c>
      <c r="AE17" s="72"/>
      <c r="AF17" s="72">
        <f>AF18+AF19+AF20+AF21+AF22+AF23+AF24+AF25</f>
        <v>72.320859999999996</v>
      </c>
      <c r="AG17" s="72">
        <f>AG18+AG19+AG20+AG21+AG22+AG23+AG24+AG25</f>
        <v>72.320859999999996</v>
      </c>
      <c r="AH17" s="72">
        <f>AH18+AH19+AH20+AH21+AH22+AH23+AH24+AH25</f>
        <v>72.320859999999996</v>
      </c>
      <c r="AI17" s="72">
        <f>AH17/AG17*100</f>
        <v>100</v>
      </c>
      <c r="AJ17" s="72"/>
      <c r="AK17" s="72"/>
      <c r="AL17" s="72"/>
      <c r="AM17" s="72"/>
      <c r="AN17" s="72"/>
      <c r="AO17" s="72">
        <f>AO18+AO19+AO20+AO21+AO22+AO23+AO24+AO25</f>
        <v>0</v>
      </c>
      <c r="AP17" s="72">
        <f>AP18+AP19+AP20+AP21+AP22+AP23+AP24+AP25</f>
        <v>0</v>
      </c>
      <c r="AQ17" s="72">
        <f>AQ18+AQ19+AQ20+AQ21+AQ22+AQ23+AQ24+AQ25</f>
        <v>0</v>
      </c>
      <c r="AR17" s="72"/>
      <c r="AS17" s="72">
        <f>AS18+AS19+AS20+AS21+AS22+AS23+AS24+AS25</f>
        <v>2804.1645200000003</v>
      </c>
      <c r="AT17" s="72">
        <f>AT18+AT19+AT20+AT21+AT22+AT23+AT24+AT25</f>
        <v>2804.1645200000003</v>
      </c>
      <c r="AU17" s="72">
        <f t="shared" ref="AU17:AU34" si="157">AT17/AS17*100</f>
        <v>100</v>
      </c>
      <c r="AV17" s="72">
        <f>AV18+AV19+AV20+AV21+AV22+AV23+AV24+AV25</f>
        <v>8500</v>
      </c>
      <c r="AW17" s="72">
        <f>AW18+AW19+AW20+AW21+AW22+AW23+AW24+AW25</f>
        <v>8500</v>
      </c>
      <c r="AX17" s="72">
        <f>AX18+AX19+AX20+AX21+AX22+AX23+AX24+AX25</f>
        <v>8500</v>
      </c>
      <c r="AY17" s="72">
        <f>AX17/AW17*100</f>
        <v>100</v>
      </c>
      <c r="AZ17" s="72">
        <f>AZ18+AZ19+AZ20+AZ21+AZ22+AZ23+AZ24+AZ25</f>
        <v>29220.3</v>
      </c>
      <c r="BA17" s="72">
        <f>BA18+BA19+BA20+BA21+BA22+BA23+BA24+BA25</f>
        <v>31519.200000000001</v>
      </c>
      <c r="BB17" s="72">
        <f>BB18+BB19+BB20+BB21+BB22+BB23+BB24+BB25</f>
        <v>31519.200000000001</v>
      </c>
      <c r="BC17" s="73">
        <f>BB17/BA17*100</f>
        <v>100</v>
      </c>
      <c r="BD17" s="72">
        <f>BD18+BD19+BD20+BD21+BD22+BD23+BD24+BD25</f>
        <v>0</v>
      </c>
      <c r="BE17" s="72">
        <f>BE18+BE19+BE20+BE21+BE22+BE23+BE24+BE25</f>
        <v>0</v>
      </c>
      <c r="BF17" s="72">
        <f>BF18+BF19+BF20+BF21+BF22+BF23+BF24+BF25</f>
        <v>0</v>
      </c>
      <c r="BG17" s="73"/>
      <c r="BH17" s="72"/>
      <c r="BI17" s="72">
        <f>BI18+BI19+BI20+BI21+BI22+BI23+BI24+BI25</f>
        <v>0</v>
      </c>
      <c r="BJ17" s="72">
        <f>BJ18+BJ19+BJ20+BJ21+BJ22+BJ23+BJ24+BJ25</f>
        <v>0</v>
      </c>
      <c r="BK17" s="72">
        <f>BK18+BK19+BK20+BK21+BK22+BK23+BK24+BK25</f>
        <v>0</v>
      </c>
      <c r="BL17" s="72">
        <f t="shared" ref="BL17" si="158">BL18+BL19+BL20+BL21+BL22+BL23+BL24+BL25</f>
        <v>24699</v>
      </c>
      <c r="BM17" s="72">
        <f t="shared" ref="BM17:BS17" si="159">BM18+BM19+BM20+BM21+BM22+BM23+BM24+BM25</f>
        <v>24699</v>
      </c>
      <c r="BN17" s="72">
        <f t="shared" si="159"/>
        <v>24699</v>
      </c>
      <c r="BO17" s="90">
        <f t="shared" si="149"/>
        <v>100</v>
      </c>
      <c r="BP17" s="72">
        <f t="shared" ref="BP17" si="160">BP18+BP19+BP20+BP21+BP22+BP23+BP24+BP25</f>
        <v>0</v>
      </c>
      <c r="BQ17" s="72">
        <f t="shared" si="159"/>
        <v>0</v>
      </c>
      <c r="BR17" s="72">
        <f t="shared" si="159"/>
        <v>0</v>
      </c>
      <c r="BS17" s="72">
        <f t="shared" si="159"/>
        <v>0</v>
      </c>
      <c r="BT17" s="72"/>
      <c r="BU17" s="72">
        <f>BU18+BU19+BU20+BU21+BU22+BU23+BU24+BU25</f>
        <v>0</v>
      </c>
      <c r="BV17" s="72">
        <f>BV18+BV19+BV20+BV21+BV22+BV23+BV24+BV25</f>
        <v>0</v>
      </c>
      <c r="BW17" s="72">
        <f>BW18+BW19+BW20+BW21+BW22+BW23+BW24+BW25</f>
        <v>0</v>
      </c>
      <c r="BX17" s="72"/>
      <c r="BY17" s="72">
        <f>BY18+BY19+BY20+BY21+BY22+BY23+BY24+BY25</f>
        <v>575.22206999999992</v>
      </c>
      <c r="BZ17" s="72">
        <f>BZ18+BZ19+BZ20+BZ21+BZ22+BZ23+BZ24+BZ25</f>
        <v>575.22206999999992</v>
      </c>
      <c r="CA17" s="72">
        <f>BZ17/BY17*100</f>
        <v>100</v>
      </c>
      <c r="CB17" s="72">
        <f t="shared" ref="CB17" si="161">CB18+CB19+CB20+CB21+CB22+CB23+CB24+CB25</f>
        <v>9140.7000000000007</v>
      </c>
      <c r="CC17" s="72">
        <f t="shared" ref="CC17:CD17" si="162">CC18+CC19+CC20+CC21+CC22+CC23+CC24+CC25</f>
        <v>9140.7000000000007</v>
      </c>
      <c r="CD17" s="72">
        <f t="shared" si="162"/>
        <v>9140.7000000000007</v>
      </c>
      <c r="CE17" s="73">
        <f>CD17/CC17*100</f>
        <v>100</v>
      </c>
      <c r="CF17" s="72">
        <f>CF18+CF19+CF20+CF21+CF22+CF23+CF24+CF25</f>
        <v>1000</v>
      </c>
      <c r="CG17" s="72">
        <f>CG18+CG19+CG20+CG21+CG22+CG23+CG24+CG25</f>
        <v>0</v>
      </c>
      <c r="CH17" s="72">
        <f>CH18+CH19+CH20+CH21+CH22+CH23+CH24+CH25</f>
        <v>0</v>
      </c>
      <c r="CI17" s="73"/>
      <c r="CJ17" s="72">
        <f>CJ18+CJ19+CJ20+CJ21+CJ22+CJ23+CJ24+CJ25</f>
        <v>1000</v>
      </c>
      <c r="CK17" s="72">
        <f>CK18+CK19+CK20+CK21+CK22+CK23+CK24+CK25</f>
        <v>2000</v>
      </c>
      <c r="CL17" s="72">
        <f>CL18+CL19+CL20+CL21+CL22+CL23+CL24+CL25</f>
        <v>2000</v>
      </c>
      <c r="CM17" s="73">
        <f>CL17/CK17*100</f>
        <v>100</v>
      </c>
      <c r="CN17" s="72">
        <f>CN18+CN19+CN20+CN21+CN22+CN23+CN24+CN25</f>
        <v>500</v>
      </c>
      <c r="CO17" s="72">
        <f>CO18+CO19+CO20+CO21+CO22+CO23+CO24+CO25</f>
        <v>500</v>
      </c>
      <c r="CP17" s="72">
        <f>CP18+CP19+CP20+CP21+CP22+CP23+CP24+CP25</f>
        <v>500</v>
      </c>
      <c r="CQ17" s="73">
        <f>CP17/CO17*100</f>
        <v>100</v>
      </c>
      <c r="CR17" s="72">
        <f t="shared" ref="CR17" si="163">CR18+CR19+CR20+CR21+CR22+CR23+CR24+CR25</f>
        <v>0</v>
      </c>
      <c r="CS17" s="72">
        <f t="shared" ref="CS17:CX17" si="164">CS18+CS19+CS20+CS21+CS22+CS23+CS24+CS25</f>
        <v>0</v>
      </c>
      <c r="CT17" s="72">
        <f t="shared" si="164"/>
        <v>0</v>
      </c>
      <c r="CU17" s="72">
        <f t="shared" si="164"/>
        <v>0</v>
      </c>
      <c r="CV17" s="72">
        <f t="shared" ref="CV17" si="165">CV18+CV19+CV20+CV21+CV22+CV23+CV24+CV25</f>
        <v>0</v>
      </c>
      <c r="CW17" s="72">
        <f t="shared" si="164"/>
        <v>0</v>
      </c>
      <c r="CX17" s="72">
        <f t="shared" si="164"/>
        <v>0</v>
      </c>
      <c r="CY17" s="73"/>
      <c r="CZ17" s="73"/>
      <c r="DA17" s="72">
        <f>DA18+DA19+DA20+DA21+DA22+DA23+DA24+DA25</f>
        <v>0</v>
      </c>
      <c r="DB17" s="72">
        <f>DB18+DB19+DB20+DB21+DB22+DB23+DB24+DB25</f>
        <v>0</v>
      </c>
      <c r="DC17" s="73"/>
      <c r="DD17" s="72">
        <f>DD18+DD19+DD20+DD21+DD22+DD23+DD24+DD25</f>
        <v>0</v>
      </c>
      <c r="DE17" s="72">
        <f>DE18+DE19+DE20+DE21+DE22+DE23+DE24+DE25</f>
        <v>0</v>
      </c>
      <c r="DF17" s="72">
        <f>DF18+DF19+DF20+DF21+DF22+DF23+DF24+DF25</f>
        <v>0</v>
      </c>
      <c r="DG17" s="73"/>
      <c r="DH17" s="72">
        <f>DH18+DH19+DH20+DH21+DH22+DH23+DH24+DH25</f>
        <v>0</v>
      </c>
      <c r="DI17" s="72">
        <f>DI18+DI19+DI20+DI21+DI22+DI23+DI24+DI25</f>
        <v>0</v>
      </c>
      <c r="DJ17" s="72">
        <f>DJ18+DJ19+DJ20+DJ21+DJ22+DJ23+DJ24+DJ25</f>
        <v>0</v>
      </c>
      <c r="DK17" s="73"/>
      <c r="DL17" s="72">
        <f>DL18+DL19+DL20+DL21+DL22+DL23+DL24+DL25</f>
        <v>0</v>
      </c>
      <c r="DM17" s="72">
        <f>DM18+DM19+DM20+DM21+DM22+DM23+DM24+DM25</f>
        <v>0</v>
      </c>
      <c r="DN17" s="72">
        <f>DN18+DN19+DN20+DN21+DN22+DN23+DN24+DN25</f>
        <v>0</v>
      </c>
      <c r="DO17" s="73"/>
      <c r="DP17" s="72">
        <f>DP18+DP19+DP20+DP21+DP22+DP23+DP24+DP25</f>
        <v>0</v>
      </c>
      <c r="DQ17" s="72">
        <f>DQ18+DQ19+DQ20+DQ21+DQ22+DQ23+DQ24+DQ25</f>
        <v>0</v>
      </c>
      <c r="DR17" s="72">
        <f>DR18+DR19+DR20+DR21+DR22+DR23+DR24+DR25</f>
        <v>0</v>
      </c>
      <c r="DS17" s="73"/>
      <c r="DT17" s="73"/>
      <c r="DU17" s="72">
        <f>DU18+DU19+DU20+DU21+DU22+DU23+DU24+DU25</f>
        <v>0</v>
      </c>
      <c r="DV17" s="72">
        <f>DV18+DV19+DV20+DV21+DV22+DV23+DV24+DV25</f>
        <v>0</v>
      </c>
      <c r="DW17" s="72">
        <f>DW18+DW19+DW20+DW21+DW22+DW23+DW24+DW25</f>
        <v>0</v>
      </c>
      <c r="DX17" s="72"/>
      <c r="DY17" s="72">
        <f>DY18+DY19+DY20+DY21+DY22+DY23+DY24+DY25</f>
        <v>0</v>
      </c>
      <c r="DZ17" s="72">
        <f>DZ18+DZ19+DZ20+DZ21+DZ22+DZ23+DZ24+DZ25</f>
        <v>0</v>
      </c>
      <c r="EA17" s="72"/>
      <c r="EB17" s="72"/>
      <c r="EC17" s="72">
        <f>EC18+EC19+EC20+EC21+EC22+EC23+EC24+EC25</f>
        <v>0</v>
      </c>
      <c r="ED17" s="72">
        <f>ED18+ED19+ED20+ED21+ED22+ED23+ED24+ED25</f>
        <v>0</v>
      </c>
      <c r="EE17" s="72"/>
      <c r="EF17" s="72">
        <f>EF18+EF19+EF20+EF21+EF22+EF23+EF24+EF25</f>
        <v>500</v>
      </c>
      <c r="EG17" s="72">
        <f>EG18+EG19+EG20+EG21+EG22+EG23+EG24+EG25</f>
        <v>500</v>
      </c>
      <c r="EH17" s="72">
        <f>EH18+EH19+EH20+EH21+EH22+EH23+EH24+EH25</f>
        <v>500</v>
      </c>
      <c r="EI17" s="72">
        <f>EH17/EG17*100</f>
        <v>100</v>
      </c>
      <c r="EJ17" s="72">
        <f>EJ18+EJ19+EJ20+EJ21+EJ22+EJ23+EJ24+EJ25</f>
        <v>0</v>
      </c>
      <c r="EK17" s="72">
        <f>EK18+EK19+EK20+EK21+EK22+EK23+EK24+EK25</f>
        <v>1221.8418899999999</v>
      </c>
      <c r="EL17" s="72">
        <f>EL18+EL19+EL20+EL21+EL22+EL23+EL24+EL25</f>
        <v>1221.8418899999999</v>
      </c>
      <c r="EM17" s="72">
        <f t="shared" ref="EM17:EM18" si="166">EL17/EK17*100</f>
        <v>100</v>
      </c>
      <c r="EN17" s="72"/>
      <c r="EO17" s="72"/>
      <c r="EP17" s="72"/>
      <c r="EQ17" s="72"/>
      <c r="ER17" s="72"/>
      <c r="ES17" s="72"/>
      <c r="ET17" s="72"/>
      <c r="EU17" s="72"/>
      <c r="EV17" s="72"/>
      <c r="EW17" s="72"/>
      <c r="EX17" s="72"/>
      <c r="EY17" s="72"/>
      <c r="EZ17" s="72"/>
      <c r="FA17" s="72">
        <f>FA18+FA19+FA20+FA21+FA22+FA23+FA24+FA25</f>
        <v>0</v>
      </c>
      <c r="FB17" s="72">
        <f>FB18+FB19+FB20+FB21+FB22+FB23+FB24+FB25</f>
        <v>0</v>
      </c>
      <c r="FC17" s="72">
        <f>FC18+FC19+FC20+FC21+FC22+FC23+FC24+FC25</f>
        <v>0</v>
      </c>
      <c r="FD17" s="72"/>
      <c r="FE17" s="72"/>
      <c r="FF17" s="72"/>
      <c r="FG17" s="72"/>
      <c r="FH17" s="72"/>
      <c r="FI17" s="72"/>
      <c r="FJ17" s="72"/>
      <c r="FK17" s="72"/>
      <c r="FL17" s="72">
        <f>FL18+FL19+FL20+FL21+FL22+FL23+FL24+FL25</f>
        <v>0</v>
      </c>
      <c r="FM17" s="72">
        <f>FM18+FM19+FM20+FM21+FM22+FM23+FM24+FM25</f>
        <v>0</v>
      </c>
      <c r="FN17" s="72">
        <f>FN18+FN19+FN20+FN21+FN22+FN23+FN24+FN25</f>
        <v>0</v>
      </c>
      <c r="FO17" s="72"/>
      <c r="FP17" s="72"/>
      <c r="FQ17" s="72"/>
      <c r="FR17" s="72"/>
      <c r="FS17" s="72"/>
      <c r="FT17" s="77"/>
      <c r="FU17" s="77"/>
      <c r="FV17" s="77"/>
      <c r="FW17" s="77"/>
      <c r="FX17" s="72"/>
      <c r="FY17" s="72"/>
      <c r="FZ17" s="72"/>
      <c r="GA17" s="72"/>
      <c r="GB17" s="72"/>
      <c r="GC17" s="72"/>
      <c r="GD17" s="72"/>
      <c r="GE17" s="72"/>
      <c r="GF17" s="72"/>
      <c r="GG17" s="72"/>
      <c r="GH17" s="72"/>
      <c r="GI17" s="72"/>
      <c r="GJ17" s="72"/>
      <c r="GK17" s="72">
        <f>SUM(GK18:GK25)</f>
        <v>0</v>
      </c>
      <c r="GL17" s="72">
        <f>SUM(GL18:GL25)</f>
        <v>0</v>
      </c>
      <c r="GM17" s="72"/>
      <c r="GN17" s="72"/>
      <c r="GO17" s="72">
        <f>SUM(GO18:GO25)</f>
        <v>0</v>
      </c>
      <c r="GP17" s="72">
        <f>SUM(GP18:GP25)</f>
        <v>0</v>
      </c>
      <c r="GQ17" s="72"/>
      <c r="GR17" s="72"/>
      <c r="GS17" s="72">
        <f>SUM(GS18:GS25)</f>
        <v>0</v>
      </c>
      <c r="GT17" s="72">
        <f>SUM(GT18:GT25)</f>
        <v>0</v>
      </c>
      <c r="GU17" s="72"/>
      <c r="GV17" s="72"/>
      <c r="GW17" s="72">
        <f>SUM(GW18:GW25)</f>
        <v>0</v>
      </c>
      <c r="GX17" s="72">
        <f>SUM(GX18:GX25)</f>
        <v>0</v>
      </c>
      <c r="GY17" s="72"/>
      <c r="GZ17" s="72"/>
      <c r="HA17" s="72">
        <f>SUM(HA18:HA25)</f>
        <v>0</v>
      </c>
      <c r="HB17" s="72">
        <f>SUM(HB18:HB25)</f>
        <v>0</v>
      </c>
      <c r="HC17" s="72"/>
      <c r="HD17" s="72"/>
      <c r="HE17" s="72">
        <f>SUM(HE18:HE25)</f>
        <v>0</v>
      </c>
      <c r="HF17" s="72">
        <f>SUM(HF18:HF25)</f>
        <v>0</v>
      </c>
      <c r="HG17" s="72"/>
      <c r="HH17" s="72"/>
      <c r="HI17" s="72">
        <f>SUM(HI18:HI25)</f>
        <v>0</v>
      </c>
      <c r="HJ17" s="72">
        <f>SUM(HJ18:HJ25)</f>
        <v>0</v>
      </c>
      <c r="HK17" s="72"/>
      <c r="HL17" s="72"/>
      <c r="HM17" s="72">
        <f>SUM(HM18:HM25)</f>
        <v>0</v>
      </c>
      <c r="HN17" s="72">
        <f>SUM(HN18:HN25)</f>
        <v>0</v>
      </c>
      <c r="HO17" s="72"/>
      <c r="HP17" s="72"/>
      <c r="HQ17" s="72">
        <f>SUM(HQ18:HQ25)</f>
        <v>0</v>
      </c>
      <c r="HR17" s="72">
        <f>SUM(HR18:HR25)</f>
        <v>0</v>
      </c>
      <c r="HS17" s="72"/>
      <c r="HT17" s="72"/>
      <c r="HU17" s="72">
        <f>SUM(HU18:HU25)</f>
        <v>0</v>
      </c>
      <c r="HV17" s="72">
        <f>SUM(HV18:HV25)</f>
        <v>0</v>
      </c>
      <c r="HW17" s="72"/>
      <c r="HX17" s="72"/>
      <c r="HY17" s="72">
        <f>SUM(HY18:HY25)</f>
        <v>0</v>
      </c>
      <c r="HZ17" s="72">
        <f>SUM(HZ18:HZ25)</f>
        <v>0</v>
      </c>
      <c r="IA17" s="72"/>
      <c r="IB17" s="72"/>
      <c r="IC17" s="72">
        <f>SUM(IC18:IC25)</f>
        <v>0</v>
      </c>
      <c r="ID17" s="72">
        <f>SUM(ID18:ID25)</f>
        <v>0</v>
      </c>
      <c r="IE17" s="72"/>
      <c r="IF17" s="72"/>
      <c r="IG17" s="72">
        <f>SUM(IG18:IG25)</f>
        <v>50</v>
      </c>
      <c r="IH17" s="72">
        <f>SUM(IH18:IH25)</f>
        <v>50</v>
      </c>
      <c r="II17" s="72">
        <f t="shared" si="117"/>
        <v>100</v>
      </c>
      <c r="IJ17" s="72"/>
      <c r="IK17" s="72">
        <f>SUM(IK18:IK25)</f>
        <v>0</v>
      </c>
      <c r="IL17" s="72">
        <f>SUM(IL18:IL25)</f>
        <v>0</v>
      </c>
      <c r="IM17" s="72"/>
      <c r="IN17" s="72"/>
      <c r="IO17" s="72">
        <f>SUM(IO18:IO25)</f>
        <v>0</v>
      </c>
      <c r="IP17" s="72">
        <f>SUM(IP18:IP25)</f>
        <v>0</v>
      </c>
      <c r="IQ17" s="72"/>
      <c r="IR17" s="72"/>
      <c r="IS17" s="72">
        <f>SUM(IS18:IS25)</f>
        <v>0</v>
      </c>
      <c r="IT17" s="72">
        <f>SUM(IT18:IT25)</f>
        <v>0</v>
      </c>
      <c r="IU17" s="72"/>
      <c r="IV17" s="72"/>
      <c r="IW17" s="72">
        <f>SUM(IW18:IW25)</f>
        <v>0</v>
      </c>
      <c r="IX17" s="72">
        <f>SUM(IX18:IX25)</f>
        <v>0</v>
      </c>
      <c r="IY17" s="72"/>
      <c r="IZ17" s="72"/>
      <c r="JA17" s="72"/>
      <c r="JB17" s="72"/>
      <c r="JC17" s="72"/>
    </row>
    <row r="18" spans="1:263" ht="36" customHeight="1" x14ac:dyDescent="0.25">
      <c r="A18" s="10" t="s">
        <v>120</v>
      </c>
      <c r="B18" s="222">
        <f t="shared" si="145"/>
        <v>41433.32086</v>
      </c>
      <c r="C18" s="222">
        <f t="shared" si="146"/>
        <v>45004.062750000005</v>
      </c>
      <c r="D18" s="222">
        <f t="shared" si="147"/>
        <v>45004.062750000005</v>
      </c>
      <c r="E18" s="222"/>
      <c r="F18" s="223">
        <f t="shared" si="148"/>
        <v>45004.062750000005</v>
      </c>
      <c r="G18" s="75">
        <f t="shared" si="0"/>
        <v>100</v>
      </c>
      <c r="H18" s="74"/>
      <c r="I18" s="74"/>
      <c r="J18" s="74"/>
      <c r="K18" s="75"/>
      <c r="L18" s="75"/>
      <c r="M18" s="75"/>
      <c r="N18" s="75"/>
      <c r="O18" s="75"/>
      <c r="P18" s="74">
        <v>0</v>
      </c>
      <c r="Q18" s="74">
        <v>0</v>
      </c>
      <c r="R18" s="74">
        <v>0</v>
      </c>
      <c r="S18" s="75"/>
      <c r="T18" s="74"/>
      <c r="U18" s="74"/>
      <c r="V18" s="74"/>
      <c r="W18" s="75"/>
      <c r="X18" s="74"/>
      <c r="Y18" s="74"/>
      <c r="Z18" s="74"/>
      <c r="AA18" s="75"/>
      <c r="AB18" s="74"/>
      <c r="AC18" s="74"/>
      <c r="AD18" s="74"/>
      <c r="AE18" s="75"/>
      <c r="AF18" s="74">
        <v>72.320859999999996</v>
      </c>
      <c r="AG18" s="74">
        <v>72.320859999999996</v>
      </c>
      <c r="AH18" s="74">
        <v>72.320859999999996</v>
      </c>
      <c r="AI18" s="75">
        <f>AH18/AG18*100</f>
        <v>100</v>
      </c>
      <c r="AJ18" s="74"/>
      <c r="AK18" s="74"/>
      <c r="AL18" s="74"/>
      <c r="AM18" s="75"/>
      <c r="AN18" s="75"/>
      <c r="AO18" s="74"/>
      <c r="AP18" s="74"/>
      <c r="AQ18" s="75"/>
      <c r="AR18" s="75"/>
      <c r="AS18" s="75"/>
      <c r="AT18" s="75"/>
      <c r="AU18" s="75"/>
      <c r="AV18" s="74">
        <v>0</v>
      </c>
      <c r="AW18" s="74">
        <v>0</v>
      </c>
      <c r="AX18" s="74"/>
      <c r="AY18" s="75"/>
      <c r="AZ18" s="74">
        <v>29220.3</v>
      </c>
      <c r="BA18" s="74">
        <v>31519.200000000001</v>
      </c>
      <c r="BB18" s="75">
        <v>31519.200000000001</v>
      </c>
      <c r="BC18" s="74">
        <f>BB18/BA18*100</f>
        <v>100</v>
      </c>
      <c r="BD18" s="74"/>
      <c r="BE18" s="74"/>
      <c r="BF18" s="74"/>
      <c r="BG18" s="74"/>
      <c r="BH18" s="87"/>
      <c r="BI18" s="74"/>
      <c r="BJ18" s="87"/>
      <c r="BK18" s="87"/>
      <c r="BL18" s="74"/>
      <c r="BM18" s="74"/>
      <c r="BN18" s="87"/>
      <c r="BO18" s="76"/>
      <c r="BP18" s="74"/>
      <c r="BQ18" s="74"/>
      <c r="BR18" s="87"/>
      <c r="BS18" s="87"/>
      <c r="BT18" s="87"/>
      <c r="BU18" s="74"/>
      <c r="BV18" s="87"/>
      <c r="BW18" s="87"/>
      <c r="BX18" s="74"/>
      <c r="BY18" s="74"/>
      <c r="BZ18" s="74"/>
      <c r="CA18" s="75"/>
      <c r="CB18" s="74">
        <v>9140.7000000000007</v>
      </c>
      <c r="CC18" s="74">
        <v>9140.7000000000007</v>
      </c>
      <c r="CD18" s="74">
        <v>9140.7000000000007</v>
      </c>
      <c r="CE18" s="74">
        <f>CD18/CC18*100</f>
        <v>100</v>
      </c>
      <c r="CF18" s="74">
        <v>1000</v>
      </c>
      <c r="CG18" s="74"/>
      <c r="CH18" s="74"/>
      <c r="CI18" s="74"/>
      <c r="CJ18" s="99">
        <v>1000</v>
      </c>
      <c r="CK18" s="74">
        <v>2000</v>
      </c>
      <c r="CL18" s="74">
        <v>2000</v>
      </c>
      <c r="CM18" s="74">
        <f>CL18/CK18*100</f>
        <v>100</v>
      </c>
      <c r="CN18" s="74">
        <v>500</v>
      </c>
      <c r="CO18" s="74">
        <v>500</v>
      </c>
      <c r="CP18" s="74">
        <v>500</v>
      </c>
      <c r="CQ18" s="74">
        <f>CP18/CO18*100</f>
        <v>100</v>
      </c>
      <c r="CR18" s="74"/>
      <c r="CS18" s="74"/>
      <c r="CT18" s="87"/>
      <c r="CU18" s="87"/>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v>0</v>
      </c>
      <c r="DV18" s="74">
        <v>0</v>
      </c>
      <c r="DW18" s="75"/>
      <c r="DX18" s="75"/>
      <c r="DY18" s="74"/>
      <c r="DZ18" s="74"/>
      <c r="EA18" s="75"/>
      <c r="EB18" s="75"/>
      <c r="EC18" s="74"/>
      <c r="ED18" s="74"/>
      <c r="EE18" s="75"/>
      <c r="EF18" s="74">
        <v>500</v>
      </c>
      <c r="EG18" s="74">
        <v>500</v>
      </c>
      <c r="EH18" s="74">
        <v>500</v>
      </c>
      <c r="EI18" s="75">
        <f>EH18/EG18*100</f>
        <v>100</v>
      </c>
      <c r="EJ18" s="74"/>
      <c r="EK18" s="74">
        <v>1221.8418899999999</v>
      </c>
      <c r="EL18" s="74">
        <v>1221.8418899999999</v>
      </c>
      <c r="EM18" s="75">
        <f t="shared" si="166"/>
        <v>100</v>
      </c>
      <c r="EN18" s="74"/>
      <c r="EO18" s="74"/>
      <c r="EP18" s="74"/>
      <c r="EQ18" s="75"/>
      <c r="ER18" s="74"/>
      <c r="ES18" s="74"/>
      <c r="ET18" s="74"/>
      <c r="EU18" s="75"/>
      <c r="EV18" s="74"/>
      <c r="EW18" s="74"/>
      <c r="EX18" s="74"/>
      <c r="EY18" s="75"/>
      <c r="EZ18" s="87"/>
      <c r="FA18" s="74"/>
      <c r="FB18" s="87"/>
      <c r="FC18" s="87"/>
      <c r="FD18" s="74"/>
      <c r="FE18" s="74"/>
      <c r="FF18" s="74"/>
      <c r="FG18" s="75"/>
      <c r="FH18" s="74"/>
      <c r="FI18" s="74"/>
      <c r="FJ18" s="74"/>
      <c r="FK18" s="75"/>
      <c r="FL18" s="74"/>
      <c r="FM18" s="74"/>
      <c r="FN18" s="74"/>
      <c r="FO18" s="75"/>
      <c r="FP18" s="75"/>
      <c r="FQ18" s="75"/>
      <c r="FR18" s="75"/>
      <c r="FS18" s="75"/>
      <c r="FT18" s="78"/>
      <c r="FU18" s="78"/>
      <c r="FV18" s="78"/>
      <c r="FW18" s="78"/>
      <c r="FX18" s="74"/>
      <c r="FY18" s="74"/>
      <c r="FZ18" s="74"/>
      <c r="GA18" s="75"/>
      <c r="GB18" s="74"/>
      <c r="GC18" s="74"/>
      <c r="GD18" s="74"/>
      <c r="GE18" s="75"/>
      <c r="GF18" s="75"/>
      <c r="GG18" s="74"/>
      <c r="GH18" s="74"/>
      <c r="GI18" s="75"/>
      <c r="GJ18" s="75"/>
      <c r="GK18" s="74"/>
      <c r="GL18" s="74"/>
      <c r="GM18" s="75"/>
      <c r="GN18" s="75"/>
      <c r="GO18" s="74"/>
      <c r="GP18" s="74"/>
      <c r="GQ18" s="75"/>
      <c r="GR18" s="75"/>
      <c r="GS18" s="74"/>
      <c r="GT18" s="74"/>
      <c r="GU18" s="75"/>
      <c r="GV18" s="75"/>
      <c r="GW18" s="74"/>
      <c r="GX18" s="74"/>
      <c r="GY18" s="75"/>
      <c r="GZ18" s="75"/>
      <c r="HA18" s="74"/>
      <c r="HB18" s="74"/>
      <c r="HC18" s="75"/>
      <c r="HD18" s="75"/>
      <c r="HE18" s="74"/>
      <c r="HF18" s="74"/>
      <c r="HG18" s="75"/>
      <c r="HH18" s="75"/>
      <c r="HI18" s="74"/>
      <c r="HJ18" s="74"/>
      <c r="HK18" s="75"/>
      <c r="HL18" s="75"/>
      <c r="HM18" s="74"/>
      <c r="HN18" s="74"/>
      <c r="HO18" s="75"/>
      <c r="HP18" s="75"/>
      <c r="HQ18" s="74"/>
      <c r="HR18" s="74"/>
      <c r="HS18" s="75"/>
      <c r="HT18" s="75"/>
      <c r="HU18" s="74"/>
      <c r="HV18" s="74"/>
      <c r="HW18" s="75"/>
      <c r="HX18" s="75"/>
      <c r="HY18" s="74"/>
      <c r="HZ18" s="74"/>
      <c r="IA18" s="75"/>
      <c r="IB18" s="75"/>
      <c r="IC18" s="74"/>
      <c r="ID18" s="74"/>
      <c r="IE18" s="75"/>
      <c r="IF18" s="75"/>
      <c r="IG18" s="74">
        <v>50</v>
      </c>
      <c r="IH18" s="74">
        <v>50</v>
      </c>
      <c r="II18" s="75">
        <f>IH18/IG18*100</f>
        <v>100</v>
      </c>
      <c r="IJ18" s="75"/>
      <c r="IK18" s="74"/>
      <c r="IL18" s="74"/>
      <c r="IM18" s="75"/>
      <c r="IN18" s="75"/>
      <c r="IO18" s="74"/>
      <c r="IP18" s="74"/>
      <c r="IQ18" s="75"/>
      <c r="IR18" s="75"/>
      <c r="IS18" s="74"/>
      <c r="IT18" s="74"/>
      <c r="IU18" s="75"/>
      <c r="IV18" s="75"/>
      <c r="IW18" s="74"/>
      <c r="IX18" s="74"/>
      <c r="IY18" s="75"/>
      <c r="IZ18" s="75"/>
      <c r="JA18" s="74"/>
      <c r="JB18" s="74"/>
      <c r="JC18" s="75"/>
    </row>
    <row r="19" spans="1:263" ht="15.75" x14ac:dyDescent="0.25">
      <c r="A19" s="10" t="s">
        <v>278</v>
      </c>
      <c r="B19" s="222">
        <f t="shared" si="145"/>
        <v>8500</v>
      </c>
      <c r="C19" s="222">
        <f t="shared" si="146"/>
        <v>9528.0185199999996</v>
      </c>
      <c r="D19" s="222">
        <f t="shared" si="147"/>
        <v>9528.0185199999996</v>
      </c>
      <c r="E19" s="222"/>
      <c r="F19" s="223">
        <f t="shared" si="148"/>
        <v>9528.0185199999996</v>
      </c>
      <c r="G19" s="75">
        <f t="shared" si="0"/>
        <v>100</v>
      </c>
      <c r="H19" s="75"/>
      <c r="I19" s="75"/>
      <c r="J19" s="75"/>
      <c r="K19" s="75"/>
      <c r="L19" s="75"/>
      <c r="M19" s="75"/>
      <c r="N19" s="75"/>
      <c r="O19" s="75"/>
      <c r="P19" s="75"/>
      <c r="Q19" s="75"/>
      <c r="R19" s="75"/>
      <c r="S19" s="75"/>
      <c r="T19" s="75"/>
      <c r="U19" s="75"/>
      <c r="V19" s="75"/>
      <c r="W19" s="72"/>
      <c r="X19" s="72"/>
      <c r="Y19" s="72"/>
      <c r="Z19" s="72"/>
      <c r="AA19" s="75"/>
      <c r="AB19" s="72"/>
      <c r="AC19" s="72"/>
      <c r="AD19" s="72"/>
      <c r="AE19" s="75"/>
      <c r="AF19" s="72"/>
      <c r="AG19" s="72"/>
      <c r="AH19" s="72"/>
      <c r="AI19" s="75"/>
      <c r="AJ19" s="72"/>
      <c r="AK19" s="72"/>
      <c r="AL19" s="72"/>
      <c r="AM19" s="75"/>
      <c r="AN19" s="75"/>
      <c r="AO19" s="75"/>
      <c r="AP19" s="75"/>
      <c r="AQ19" s="75"/>
      <c r="AR19" s="75"/>
      <c r="AS19" s="75">
        <v>1028.0185200000001</v>
      </c>
      <c r="AT19" s="75">
        <v>1028.0185200000001</v>
      </c>
      <c r="AU19" s="75">
        <f t="shared" si="157"/>
        <v>100</v>
      </c>
      <c r="AV19" s="75">
        <v>8500</v>
      </c>
      <c r="AW19" s="75">
        <v>8500</v>
      </c>
      <c r="AX19" s="75">
        <v>8500</v>
      </c>
      <c r="AY19" s="75">
        <f>AX19/AW19*100</f>
        <v>100</v>
      </c>
      <c r="AZ19" s="95"/>
      <c r="BA19" s="95"/>
      <c r="BB19" s="95"/>
      <c r="BC19" s="95"/>
      <c r="BD19" s="75"/>
      <c r="BE19" s="75"/>
      <c r="BF19" s="75"/>
      <c r="BG19" s="88"/>
      <c r="BH19" s="88"/>
      <c r="BI19" s="75"/>
      <c r="BJ19" s="75"/>
      <c r="BK19" s="88"/>
      <c r="BL19" s="75"/>
      <c r="BM19" s="75"/>
      <c r="BN19" s="75"/>
      <c r="BO19" s="76"/>
      <c r="BP19" s="75"/>
      <c r="BQ19" s="75"/>
      <c r="BR19" s="75"/>
      <c r="BS19" s="88"/>
      <c r="BT19" s="88"/>
      <c r="BU19" s="75"/>
      <c r="BV19" s="75"/>
      <c r="BW19" s="88"/>
      <c r="BX19" s="75"/>
      <c r="BY19" s="75"/>
      <c r="BZ19" s="75"/>
      <c r="CA19" s="75"/>
      <c r="CB19" s="75"/>
      <c r="CC19" s="75"/>
      <c r="CD19" s="75"/>
      <c r="CE19" s="88"/>
      <c r="CF19" s="75"/>
      <c r="CG19" s="75"/>
      <c r="CH19" s="75"/>
      <c r="CI19" s="88"/>
      <c r="CJ19" s="75"/>
      <c r="CK19" s="75"/>
      <c r="CL19" s="75"/>
      <c r="CM19" s="75"/>
      <c r="CN19" s="75"/>
      <c r="CO19" s="75"/>
      <c r="CP19" s="75"/>
      <c r="CQ19" s="75"/>
      <c r="CR19" s="74"/>
      <c r="CS19" s="74"/>
      <c r="CT19" s="75"/>
      <c r="CU19" s="88"/>
      <c r="CV19" s="75"/>
      <c r="CW19" s="75"/>
      <c r="CX19" s="75"/>
      <c r="CY19" s="88"/>
      <c r="CZ19" s="74"/>
      <c r="DA19" s="75"/>
      <c r="DB19" s="75"/>
      <c r="DC19" s="88"/>
      <c r="DD19" s="75"/>
      <c r="DE19" s="75"/>
      <c r="DF19" s="75"/>
      <c r="DG19" s="88"/>
      <c r="DH19" s="75"/>
      <c r="DI19" s="75"/>
      <c r="DJ19" s="75"/>
      <c r="DK19" s="88"/>
      <c r="DL19" s="75"/>
      <c r="DM19" s="75"/>
      <c r="DN19" s="75"/>
      <c r="DO19" s="88"/>
      <c r="DP19" s="75"/>
      <c r="DQ19" s="75"/>
      <c r="DR19" s="75"/>
      <c r="DS19" s="88"/>
      <c r="DT19" s="88"/>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c r="EY19" s="75"/>
      <c r="EZ19" s="88"/>
      <c r="FA19" s="74"/>
      <c r="FB19" s="75"/>
      <c r="FC19" s="88"/>
      <c r="FD19" s="75"/>
      <c r="FE19" s="75"/>
      <c r="FF19" s="75"/>
      <c r="FG19" s="75"/>
      <c r="FH19" s="75"/>
      <c r="FI19" s="75"/>
      <c r="FJ19" s="75"/>
      <c r="FK19" s="75"/>
      <c r="FL19" s="75"/>
      <c r="FM19" s="75"/>
      <c r="FN19" s="75"/>
      <c r="FO19" s="75"/>
      <c r="FP19" s="75"/>
      <c r="FQ19" s="75"/>
      <c r="FR19" s="75"/>
      <c r="FS19" s="75"/>
      <c r="FT19" s="78"/>
      <c r="FU19" s="78"/>
      <c r="FV19" s="78"/>
      <c r="FW19" s="78"/>
      <c r="FX19" s="75"/>
      <c r="FY19" s="75"/>
      <c r="FZ19" s="75"/>
      <c r="GA19" s="75"/>
      <c r="GB19" s="75"/>
      <c r="GC19" s="75"/>
      <c r="GD19" s="75"/>
      <c r="GE19" s="75"/>
      <c r="GF19" s="75"/>
      <c r="GG19" s="75"/>
      <c r="GH19" s="75"/>
      <c r="GI19" s="75"/>
      <c r="GJ19" s="75"/>
      <c r="GK19" s="75"/>
      <c r="GL19" s="75"/>
      <c r="GM19" s="75"/>
      <c r="GN19" s="75"/>
      <c r="GO19" s="75"/>
      <c r="GP19" s="75"/>
      <c r="GQ19" s="75"/>
      <c r="GR19" s="75"/>
      <c r="GS19" s="75"/>
      <c r="GT19" s="75"/>
      <c r="GU19" s="75"/>
      <c r="GV19" s="75"/>
      <c r="GW19" s="75"/>
      <c r="GX19" s="75"/>
      <c r="GY19" s="75"/>
      <c r="GZ19" s="75"/>
      <c r="HA19" s="75"/>
      <c r="HB19" s="75"/>
      <c r="HC19" s="75"/>
      <c r="HD19" s="75"/>
      <c r="HE19" s="75"/>
      <c r="HF19" s="75"/>
      <c r="HG19" s="75"/>
      <c r="HH19" s="75"/>
      <c r="HI19" s="75"/>
      <c r="HJ19" s="75"/>
      <c r="HK19" s="75"/>
      <c r="HL19" s="75"/>
      <c r="HM19" s="75"/>
      <c r="HN19" s="75"/>
      <c r="HO19" s="75"/>
      <c r="HP19" s="75"/>
      <c r="HQ19" s="75"/>
      <c r="HR19" s="75"/>
      <c r="HS19" s="75"/>
      <c r="HT19" s="75"/>
      <c r="HU19" s="75"/>
      <c r="HV19" s="75"/>
      <c r="HW19" s="75"/>
      <c r="HX19" s="75"/>
      <c r="HY19" s="75"/>
      <c r="HZ19" s="75"/>
      <c r="IA19" s="75"/>
      <c r="IB19" s="75"/>
      <c r="IC19" s="75"/>
      <c r="ID19" s="75"/>
      <c r="IE19" s="75"/>
      <c r="IF19" s="75"/>
      <c r="IG19" s="75"/>
      <c r="IH19" s="75"/>
      <c r="II19" s="75"/>
      <c r="IJ19" s="75"/>
      <c r="IK19" s="75"/>
      <c r="IL19" s="75"/>
      <c r="IM19" s="75"/>
      <c r="IN19" s="75"/>
      <c r="IO19" s="75"/>
      <c r="IP19" s="75"/>
      <c r="IQ19" s="75"/>
      <c r="IR19" s="75"/>
      <c r="IS19" s="75"/>
      <c r="IT19" s="75"/>
      <c r="IU19" s="75"/>
      <c r="IV19" s="75"/>
      <c r="IW19" s="75"/>
      <c r="IX19" s="75"/>
      <c r="IY19" s="75"/>
      <c r="IZ19" s="75"/>
      <c r="JA19" s="75"/>
      <c r="JB19" s="75"/>
      <c r="JC19" s="75"/>
    </row>
    <row r="20" spans="1:263" ht="15.75" x14ac:dyDescent="0.25">
      <c r="A20" s="10" t="s">
        <v>279</v>
      </c>
      <c r="B20" s="222">
        <f t="shared" si="145"/>
        <v>3300</v>
      </c>
      <c r="C20" s="222">
        <f t="shared" si="146"/>
        <v>3300</v>
      </c>
      <c r="D20" s="222">
        <f t="shared" si="147"/>
        <v>3300</v>
      </c>
      <c r="E20" s="222"/>
      <c r="F20" s="223">
        <f t="shared" si="148"/>
        <v>3300</v>
      </c>
      <c r="G20" s="75">
        <f t="shared" si="0"/>
        <v>100</v>
      </c>
      <c r="H20" s="75"/>
      <c r="I20" s="75"/>
      <c r="J20" s="75"/>
      <c r="K20" s="75"/>
      <c r="L20" s="75"/>
      <c r="M20" s="75"/>
      <c r="N20" s="75"/>
      <c r="O20" s="75"/>
      <c r="P20" s="75"/>
      <c r="Q20" s="75"/>
      <c r="R20" s="75"/>
      <c r="S20" s="75"/>
      <c r="T20" s="75"/>
      <c r="U20" s="75"/>
      <c r="V20" s="75"/>
      <c r="W20" s="72"/>
      <c r="X20" s="72"/>
      <c r="Y20" s="72"/>
      <c r="Z20" s="72"/>
      <c r="AA20" s="75"/>
      <c r="AB20" s="72"/>
      <c r="AC20" s="72"/>
      <c r="AD20" s="72"/>
      <c r="AE20" s="75"/>
      <c r="AF20" s="72"/>
      <c r="AG20" s="72"/>
      <c r="AH20" s="72"/>
      <c r="AI20" s="75"/>
      <c r="AJ20" s="72"/>
      <c r="AK20" s="72"/>
      <c r="AL20" s="72"/>
      <c r="AM20" s="75"/>
      <c r="AN20" s="75"/>
      <c r="AO20" s="75"/>
      <c r="AP20" s="75"/>
      <c r="AQ20" s="75"/>
      <c r="AR20" s="75"/>
      <c r="AS20" s="75"/>
      <c r="AT20" s="75"/>
      <c r="AU20" s="75"/>
      <c r="AV20" s="75"/>
      <c r="AW20" s="75"/>
      <c r="AX20" s="75"/>
      <c r="AY20" s="75"/>
      <c r="AZ20" s="95"/>
      <c r="BA20" s="95"/>
      <c r="BB20" s="95"/>
      <c r="BC20" s="95"/>
      <c r="BD20" s="75"/>
      <c r="BE20" s="75"/>
      <c r="BF20" s="75"/>
      <c r="BG20" s="88"/>
      <c r="BH20" s="88"/>
      <c r="BI20" s="75"/>
      <c r="BJ20" s="75"/>
      <c r="BK20" s="88"/>
      <c r="BL20" s="75">
        <v>3300</v>
      </c>
      <c r="BM20" s="75">
        <v>3300</v>
      </c>
      <c r="BN20" s="75">
        <v>3300</v>
      </c>
      <c r="BO20" s="76">
        <f t="shared" si="149"/>
        <v>100</v>
      </c>
      <c r="BP20" s="75"/>
      <c r="BQ20" s="75"/>
      <c r="BR20" s="75"/>
      <c r="BS20" s="88"/>
      <c r="BT20" s="88"/>
      <c r="BU20" s="75"/>
      <c r="BV20" s="75"/>
      <c r="BW20" s="88"/>
      <c r="BX20" s="75"/>
      <c r="BY20" s="75"/>
      <c r="BZ20" s="75"/>
      <c r="CA20" s="75"/>
      <c r="CB20" s="75"/>
      <c r="CC20" s="75"/>
      <c r="CD20" s="75"/>
      <c r="CE20" s="88"/>
      <c r="CF20" s="75"/>
      <c r="CG20" s="75"/>
      <c r="CH20" s="75"/>
      <c r="CI20" s="88"/>
      <c r="CJ20" s="75"/>
      <c r="CK20" s="75"/>
      <c r="CL20" s="75"/>
      <c r="CM20" s="75"/>
      <c r="CN20" s="75"/>
      <c r="CO20" s="75"/>
      <c r="CP20" s="75"/>
      <c r="CQ20" s="75"/>
      <c r="CR20" s="74"/>
      <c r="CS20" s="74"/>
      <c r="CT20" s="75"/>
      <c r="CU20" s="88"/>
      <c r="CV20" s="75"/>
      <c r="CW20" s="75"/>
      <c r="CX20" s="75"/>
      <c r="CY20" s="88"/>
      <c r="CZ20" s="74"/>
      <c r="DA20" s="75"/>
      <c r="DB20" s="75"/>
      <c r="DC20" s="88"/>
      <c r="DD20" s="75"/>
      <c r="DE20" s="75"/>
      <c r="DF20" s="75"/>
      <c r="DG20" s="88"/>
      <c r="DH20" s="75"/>
      <c r="DI20" s="75"/>
      <c r="DJ20" s="75"/>
      <c r="DK20" s="88"/>
      <c r="DL20" s="75"/>
      <c r="DM20" s="75"/>
      <c r="DN20" s="75"/>
      <c r="DO20" s="88"/>
      <c r="DP20" s="75"/>
      <c r="DQ20" s="75"/>
      <c r="DR20" s="75"/>
      <c r="DS20" s="88"/>
      <c r="DT20" s="88"/>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c r="EY20" s="75"/>
      <c r="EZ20" s="88"/>
      <c r="FA20" s="74"/>
      <c r="FB20" s="75"/>
      <c r="FC20" s="88"/>
      <c r="FD20" s="75"/>
      <c r="FE20" s="75"/>
      <c r="FF20" s="75"/>
      <c r="FG20" s="75"/>
      <c r="FH20" s="75"/>
      <c r="FI20" s="75"/>
      <c r="FJ20" s="75"/>
      <c r="FK20" s="75"/>
      <c r="FL20" s="75"/>
      <c r="FM20" s="75"/>
      <c r="FN20" s="75"/>
      <c r="FO20" s="75"/>
      <c r="FP20" s="75"/>
      <c r="FQ20" s="75"/>
      <c r="FR20" s="75"/>
      <c r="FS20" s="75"/>
      <c r="FT20" s="78"/>
      <c r="FU20" s="78"/>
      <c r="FV20" s="78"/>
      <c r="FW20" s="78"/>
      <c r="FX20" s="75"/>
      <c r="FY20" s="75"/>
      <c r="FZ20" s="75"/>
      <c r="GA20" s="75"/>
      <c r="GB20" s="75"/>
      <c r="GC20" s="75"/>
      <c r="GD20" s="75"/>
      <c r="GE20" s="75"/>
      <c r="GF20" s="75"/>
      <c r="GG20" s="75"/>
      <c r="GH20" s="75"/>
      <c r="GI20" s="75"/>
      <c r="GJ20" s="75"/>
      <c r="GK20" s="75"/>
      <c r="GL20" s="75"/>
      <c r="GM20" s="75"/>
      <c r="GN20" s="75"/>
      <c r="GO20" s="75"/>
      <c r="GP20" s="75"/>
      <c r="GQ20" s="75"/>
      <c r="GR20" s="75"/>
      <c r="GS20" s="75"/>
      <c r="GT20" s="75"/>
      <c r="GU20" s="75"/>
      <c r="GV20" s="75"/>
      <c r="GW20" s="75"/>
      <c r="GX20" s="75"/>
      <c r="GY20" s="75"/>
      <c r="GZ20" s="75"/>
      <c r="HA20" s="75"/>
      <c r="HB20" s="75"/>
      <c r="HC20" s="75"/>
      <c r="HD20" s="75"/>
      <c r="HE20" s="75"/>
      <c r="HF20" s="75"/>
      <c r="HG20" s="75"/>
      <c r="HH20" s="75"/>
      <c r="HI20" s="75"/>
      <c r="HJ20" s="75"/>
      <c r="HK20" s="75"/>
      <c r="HL20" s="75"/>
      <c r="HM20" s="75"/>
      <c r="HN20" s="75"/>
      <c r="HO20" s="75"/>
      <c r="HP20" s="75"/>
      <c r="HQ20" s="75"/>
      <c r="HR20" s="75"/>
      <c r="HS20" s="75"/>
      <c r="HT20" s="75"/>
      <c r="HU20" s="75"/>
      <c r="HV20" s="75"/>
      <c r="HW20" s="75"/>
      <c r="HX20" s="75"/>
      <c r="HY20" s="75"/>
      <c r="HZ20" s="75"/>
      <c r="IA20" s="75"/>
      <c r="IB20" s="75"/>
      <c r="IC20" s="75"/>
      <c r="ID20" s="75"/>
      <c r="IE20" s="75"/>
      <c r="IF20" s="75"/>
      <c r="IG20" s="75"/>
      <c r="IH20" s="75"/>
      <c r="II20" s="75"/>
      <c r="IJ20" s="75"/>
      <c r="IK20" s="75"/>
      <c r="IL20" s="75"/>
      <c r="IM20" s="75"/>
      <c r="IN20" s="75"/>
      <c r="IO20" s="75"/>
      <c r="IP20" s="75"/>
      <c r="IQ20" s="75"/>
      <c r="IR20" s="75"/>
      <c r="IS20" s="75"/>
      <c r="IT20" s="75"/>
      <c r="IU20" s="75"/>
      <c r="IV20" s="75"/>
      <c r="IW20" s="75"/>
      <c r="IX20" s="75"/>
      <c r="IY20" s="75"/>
      <c r="IZ20" s="75"/>
      <c r="JA20" s="75"/>
      <c r="JB20" s="75"/>
      <c r="JC20" s="75"/>
    </row>
    <row r="21" spans="1:263" ht="15.75" x14ac:dyDescent="0.25">
      <c r="A21" s="10" t="s">
        <v>280</v>
      </c>
      <c r="B21" s="222">
        <f t="shared" si="145"/>
        <v>4404</v>
      </c>
      <c r="C21" s="222">
        <f t="shared" si="146"/>
        <v>5776.6660699999993</v>
      </c>
      <c r="D21" s="222">
        <f t="shared" si="147"/>
        <v>5776.6660699999993</v>
      </c>
      <c r="E21" s="222"/>
      <c r="F21" s="223">
        <f t="shared" si="148"/>
        <v>5776.6660699999993</v>
      </c>
      <c r="G21" s="75">
        <f t="shared" si="0"/>
        <v>100</v>
      </c>
      <c r="H21" s="75"/>
      <c r="I21" s="75"/>
      <c r="J21" s="75"/>
      <c r="K21" s="75"/>
      <c r="L21" s="75"/>
      <c r="M21" s="75"/>
      <c r="N21" s="75"/>
      <c r="O21" s="75"/>
      <c r="P21" s="75"/>
      <c r="Q21" s="75"/>
      <c r="R21" s="75"/>
      <c r="S21" s="75"/>
      <c r="T21" s="75"/>
      <c r="U21" s="75"/>
      <c r="V21" s="75"/>
      <c r="W21" s="72"/>
      <c r="X21" s="72"/>
      <c r="Y21" s="72"/>
      <c r="Z21" s="72"/>
      <c r="AA21" s="75"/>
      <c r="AB21" s="72"/>
      <c r="AC21" s="72"/>
      <c r="AD21" s="72"/>
      <c r="AE21" s="75"/>
      <c r="AF21" s="72"/>
      <c r="AG21" s="72"/>
      <c r="AH21" s="72"/>
      <c r="AI21" s="75"/>
      <c r="AJ21" s="72"/>
      <c r="AK21" s="72"/>
      <c r="AL21" s="72"/>
      <c r="AM21" s="75"/>
      <c r="AN21" s="75"/>
      <c r="AO21" s="75"/>
      <c r="AP21" s="75"/>
      <c r="AQ21" s="75"/>
      <c r="AR21" s="75"/>
      <c r="AS21" s="75">
        <v>797.44399999999996</v>
      </c>
      <c r="AT21" s="75">
        <v>797.44399999999996</v>
      </c>
      <c r="AU21" s="75">
        <f t="shared" si="157"/>
        <v>100</v>
      </c>
      <c r="AV21" s="75"/>
      <c r="AW21" s="75"/>
      <c r="AX21" s="75"/>
      <c r="AY21" s="75"/>
      <c r="AZ21" s="95"/>
      <c r="BA21" s="95"/>
      <c r="BB21" s="95"/>
      <c r="BC21" s="95"/>
      <c r="BD21" s="75"/>
      <c r="BE21" s="75"/>
      <c r="BF21" s="75"/>
      <c r="BG21" s="88"/>
      <c r="BH21" s="88"/>
      <c r="BI21" s="75"/>
      <c r="BJ21" s="75"/>
      <c r="BK21" s="88"/>
      <c r="BL21" s="75">
        <v>4404</v>
      </c>
      <c r="BM21" s="75">
        <v>4404</v>
      </c>
      <c r="BN21" s="75">
        <v>4404</v>
      </c>
      <c r="BO21" s="76">
        <f t="shared" si="149"/>
        <v>100</v>
      </c>
      <c r="BP21" s="75"/>
      <c r="BQ21" s="75"/>
      <c r="BR21" s="75"/>
      <c r="BS21" s="88"/>
      <c r="BT21" s="88"/>
      <c r="BU21" s="75"/>
      <c r="BV21" s="75"/>
      <c r="BW21" s="88"/>
      <c r="BX21" s="75"/>
      <c r="BY21" s="75">
        <v>575.22206999999992</v>
      </c>
      <c r="BZ21" s="75">
        <v>575.22206999999992</v>
      </c>
      <c r="CA21" s="75">
        <f t="shared" ref="CA21" si="167">BZ21/BY21*100</f>
        <v>100</v>
      </c>
      <c r="CB21" s="75"/>
      <c r="CC21" s="75"/>
      <c r="CD21" s="75"/>
      <c r="CE21" s="88"/>
      <c r="CF21" s="75"/>
      <c r="CG21" s="75"/>
      <c r="CH21" s="75"/>
      <c r="CI21" s="88"/>
      <c r="CJ21" s="75"/>
      <c r="CK21" s="75"/>
      <c r="CL21" s="75"/>
      <c r="CM21" s="75"/>
      <c r="CN21" s="75"/>
      <c r="CO21" s="75"/>
      <c r="CP21" s="75"/>
      <c r="CQ21" s="75"/>
      <c r="CR21" s="74"/>
      <c r="CS21" s="74"/>
      <c r="CT21" s="75"/>
      <c r="CU21" s="88"/>
      <c r="CV21" s="75"/>
      <c r="CW21" s="75"/>
      <c r="CX21" s="75"/>
      <c r="CY21" s="88"/>
      <c r="CZ21" s="74"/>
      <c r="DA21" s="75"/>
      <c r="DB21" s="75"/>
      <c r="DC21" s="88"/>
      <c r="DD21" s="75"/>
      <c r="DE21" s="75"/>
      <c r="DF21" s="75"/>
      <c r="DG21" s="88"/>
      <c r="DH21" s="75"/>
      <c r="DI21" s="75"/>
      <c r="DJ21" s="75"/>
      <c r="DK21" s="88"/>
      <c r="DL21" s="75"/>
      <c r="DM21" s="75"/>
      <c r="DN21" s="75"/>
      <c r="DO21" s="88"/>
      <c r="DP21" s="75"/>
      <c r="DQ21" s="75"/>
      <c r="DR21" s="75"/>
      <c r="DS21" s="88"/>
      <c r="DT21" s="88"/>
      <c r="DU21" s="75"/>
      <c r="DV21" s="75"/>
      <c r="DW21" s="75"/>
      <c r="DX21" s="75"/>
      <c r="DY21" s="75"/>
      <c r="DZ21" s="75"/>
      <c r="EA21" s="75"/>
      <c r="EB21" s="75"/>
      <c r="EC21" s="75"/>
      <c r="ED21" s="75"/>
      <c r="EE21" s="75"/>
      <c r="EF21" s="75"/>
      <c r="EG21" s="75"/>
      <c r="EH21" s="75"/>
      <c r="EI21" s="75"/>
      <c r="EJ21" s="75"/>
      <c r="EK21" s="75"/>
      <c r="EL21" s="75"/>
      <c r="EM21" s="75"/>
      <c r="EN21" s="75"/>
      <c r="EO21" s="75"/>
      <c r="EP21" s="75"/>
      <c r="EQ21" s="75"/>
      <c r="ER21" s="75"/>
      <c r="ES21" s="75"/>
      <c r="ET21" s="75"/>
      <c r="EU21" s="75"/>
      <c r="EV21" s="75"/>
      <c r="EW21" s="75"/>
      <c r="EX21" s="75"/>
      <c r="EY21" s="75"/>
      <c r="EZ21" s="88"/>
      <c r="FA21" s="74"/>
      <c r="FB21" s="75"/>
      <c r="FC21" s="88"/>
      <c r="FD21" s="75"/>
      <c r="FE21" s="75"/>
      <c r="FF21" s="75"/>
      <c r="FG21" s="75"/>
      <c r="FH21" s="75"/>
      <c r="FI21" s="75"/>
      <c r="FJ21" s="75"/>
      <c r="FK21" s="75"/>
      <c r="FL21" s="75"/>
      <c r="FM21" s="75"/>
      <c r="FN21" s="75"/>
      <c r="FO21" s="75"/>
      <c r="FP21" s="75"/>
      <c r="FQ21" s="75"/>
      <c r="FR21" s="75"/>
      <c r="FS21" s="75"/>
      <c r="FT21" s="78"/>
      <c r="FU21" s="78"/>
      <c r="FV21" s="78"/>
      <c r="FW21" s="78"/>
      <c r="FX21" s="75"/>
      <c r="FY21" s="75"/>
      <c r="FZ21" s="75"/>
      <c r="GA21" s="75"/>
      <c r="GB21" s="75"/>
      <c r="GC21" s="75"/>
      <c r="GD21" s="75"/>
      <c r="GE21" s="75"/>
      <c r="GF21" s="75"/>
      <c r="GG21" s="75"/>
      <c r="GH21" s="75"/>
      <c r="GI21" s="75"/>
      <c r="GJ21" s="75"/>
      <c r="GK21" s="75"/>
      <c r="GL21" s="75"/>
      <c r="GM21" s="75"/>
      <c r="GN21" s="75"/>
      <c r="GO21" s="75"/>
      <c r="GP21" s="75"/>
      <c r="GQ21" s="75"/>
      <c r="GR21" s="75"/>
      <c r="GS21" s="75"/>
      <c r="GT21" s="75"/>
      <c r="GU21" s="75"/>
      <c r="GV21" s="75"/>
      <c r="GW21" s="75"/>
      <c r="GX21" s="75"/>
      <c r="GY21" s="75"/>
      <c r="GZ21" s="75"/>
      <c r="HA21" s="75"/>
      <c r="HB21" s="75"/>
      <c r="HC21" s="75"/>
      <c r="HD21" s="75"/>
      <c r="HE21" s="75"/>
      <c r="HF21" s="75"/>
      <c r="HG21" s="75"/>
      <c r="HH21" s="75"/>
      <c r="HI21" s="75"/>
      <c r="HJ21" s="75"/>
      <c r="HK21" s="75"/>
      <c r="HL21" s="75"/>
      <c r="HM21" s="75"/>
      <c r="HN21" s="75"/>
      <c r="HO21" s="75"/>
      <c r="HP21" s="75"/>
      <c r="HQ21" s="75"/>
      <c r="HR21" s="75"/>
      <c r="HS21" s="75"/>
      <c r="HT21" s="75"/>
      <c r="HU21" s="75"/>
      <c r="HV21" s="75"/>
      <c r="HW21" s="75"/>
      <c r="HX21" s="75"/>
      <c r="HY21" s="75"/>
      <c r="HZ21" s="75"/>
      <c r="IA21" s="75"/>
      <c r="IB21" s="75"/>
      <c r="IC21" s="75"/>
      <c r="ID21" s="75"/>
      <c r="IE21" s="75"/>
      <c r="IF21" s="75"/>
      <c r="IG21" s="75"/>
      <c r="IH21" s="75"/>
      <c r="II21" s="75"/>
      <c r="IJ21" s="75"/>
      <c r="IK21" s="75"/>
      <c r="IL21" s="75"/>
      <c r="IM21" s="75"/>
      <c r="IN21" s="75"/>
      <c r="IO21" s="75"/>
      <c r="IP21" s="75"/>
      <c r="IQ21" s="75"/>
      <c r="IR21" s="75"/>
      <c r="IS21" s="75"/>
      <c r="IT21" s="75"/>
      <c r="IU21" s="75"/>
      <c r="IV21" s="75"/>
      <c r="IW21" s="75"/>
      <c r="IX21" s="75"/>
      <c r="IY21" s="75"/>
      <c r="IZ21" s="75"/>
      <c r="JA21" s="75"/>
      <c r="JB21" s="75"/>
      <c r="JC21" s="75"/>
    </row>
    <row r="22" spans="1:263" ht="15.75" x14ac:dyDescent="0.25">
      <c r="A22" s="10" t="s">
        <v>281</v>
      </c>
      <c r="B22" s="222">
        <f t="shared" si="145"/>
        <v>3093</v>
      </c>
      <c r="C22" s="222">
        <f t="shared" si="146"/>
        <v>4071.7020000000002</v>
      </c>
      <c r="D22" s="222">
        <f t="shared" si="147"/>
        <v>4071.7020000000002</v>
      </c>
      <c r="E22" s="222"/>
      <c r="F22" s="223">
        <f t="shared" si="148"/>
        <v>4071.7020000000002</v>
      </c>
      <c r="G22" s="75">
        <f t="shared" si="0"/>
        <v>100</v>
      </c>
      <c r="H22" s="75"/>
      <c r="I22" s="75"/>
      <c r="J22" s="75"/>
      <c r="K22" s="75"/>
      <c r="L22" s="75"/>
      <c r="M22" s="75"/>
      <c r="N22" s="75"/>
      <c r="O22" s="75"/>
      <c r="P22" s="75"/>
      <c r="Q22" s="75"/>
      <c r="R22" s="75"/>
      <c r="S22" s="75"/>
      <c r="T22" s="75"/>
      <c r="U22" s="75"/>
      <c r="V22" s="75"/>
      <c r="W22" s="72"/>
      <c r="X22" s="72"/>
      <c r="Y22" s="72"/>
      <c r="Z22" s="72"/>
      <c r="AA22" s="75"/>
      <c r="AB22" s="72"/>
      <c r="AC22" s="72"/>
      <c r="AD22" s="72"/>
      <c r="AE22" s="75"/>
      <c r="AF22" s="72"/>
      <c r="AG22" s="72"/>
      <c r="AH22" s="72"/>
      <c r="AI22" s="75"/>
      <c r="AJ22" s="72"/>
      <c r="AK22" s="72"/>
      <c r="AL22" s="72"/>
      <c r="AM22" s="75"/>
      <c r="AN22" s="75"/>
      <c r="AO22" s="75"/>
      <c r="AP22" s="75"/>
      <c r="AQ22" s="75"/>
      <c r="AR22" s="75"/>
      <c r="AS22" s="75">
        <v>978.702</v>
      </c>
      <c r="AT22" s="75">
        <v>978.702</v>
      </c>
      <c r="AU22" s="75">
        <f t="shared" si="157"/>
        <v>100</v>
      </c>
      <c r="AV22" s="75"/>
      <c r="AW22" s="75"/>
      <c r="AX22" s="75"/>
      <c r="AY22" s="75"/>
      <c r="AZ22" s="95"/>
      <c r="BA22" s="95"/>
      <c r="BB22" s="95"/>
      <c r="BC22" s="95"/>
      <c r="BD22" s="75"/>
      <c r="BE22" s="75"/>
      <c r="BF22" s="75"/>
      <c r="BG22" s="88"/>
      <c r="BH22" s="88"/>
      <c r="BI22" s="75"/>
      <c r="BJ22" s="75"/>
      <c r="BK22" s="88"/>
      <c r="BL22" s="75">
        <v>3093</v>
      </c>
      <c r="BM22" s="75">
        <v>3093</v>
      </c>
      <c r="BN22" s="75">
        <v>3093</v>
      </c>
      <c r="BO22" s="76">
        <f t="shared" si="149"/>
        <v>100</v>
      </c>
      <c r="BP22" s="75"/>
      <c r="BQ22" s="75"/>
      <c r="BR22" s="75"/>
      <c r="BS22" s="88"/>
      <c r="BT22" s="88"/>
      <c r="BU22" s="75"/>
      <c r="BV22" s="75"/>
      <c r="BW22" s="88"/>
      <c r="BX22" s="75"/>
      <c r="BY22" s="75"/>
      <c r="BZ22" s="75"/>
      <c r="CA22" s="75"/>
      <c r="CB22" s="75"/>
      <c r="CC22" s="75"/>
      <c r="CD22" s="75"/>
      <c r="CE22" s="88"/>
      <c r="CF22" s="75"/>
      <c r="CG22" s="75"/>
      <c r="CH22" s="75"/>
      <c r="CI22" s="88"/>
      <c r="CJ22" s="75"/>
      <c r="CK22" s="75"/>
      <c r="CL22" s="75"/>
      <c r="CM22" s="75"/>
      <c r="CN22" s="75"/>
      <c r="CO22" s="75"/>
      <c r="CP22" s="75"/>
      <c r="CQ22" s="75"/>
      <c r="CR22" s="74"/>
      <c r="CS22" s="74"/>
      <c r="CT22" s="75"/>
      <c r="CU22" s="88"/>
      <c r="CV22" s="75"/>
      <c r="CW22" s="75"/>
      <c r="CX22" s="75"/>
      <c r="CY22" s="88"/>
      <c r="CZ22" s="74"/>
      <c r="DA22" s="75"/>
      <c r="DB22" s="75"/>
      <c r="DC22" s="88"/>
      <c r="DD22" s="75"/>
      <c r="DE22" s="75"/>
      <c r="DF22" s="75"/>
      <c r="DG22" s="88"/>
      <c r="DH22" s="75"/>
      <c r="DI22" s="75"/>
      <c r="DJ22" s="75"/>
      <c r="DK22" s="88"/>
      <c r="DL22" s="75"/>
      <c r="DM22" s="75"/>
      <c r="DN22" s="75"/>
      <c r="DO22" s="88"/>
      <c r="DP22" s="75"/>
      <c r="DQ22" s="75"/>
      <c r="DR22" s="75"/>
      <c r="DS22" s="88"/>
      <c r="DT22" s="88"/>
      <c r="DU22" s="75"/>
      <c r="DV22" s="75"/>
      <c r="DW22" s="75"/>
      <c r="DX22" s="75"/>
      <c r="DY22" s="75"/>
      <c r="DZ22" s="75"/>
      <c r="EA22" s="75"/>
      <c r="EB22" s="75"/>
      <c r="EC22" s="75"/>
      <c r="ED22" s="75"/>
      <c r="EE22" s="75"/>
      <c r="EF22" s="75"/>
      <c r="EG22" s="75"/>
      <c r="EH22" s="75"/>
      <c r="EI22" s="75"/>
      <c r="EJ22" s="75"/>
      <c r="EK22" s="75"/>
      <c r="EL22" s="75"/>
      <c r="EM22" s="75"/>
      <c r="EN22" s="75"/>
      <c r="EO22" s="75"/>
      <c r="EP22" s="75"/>
      <c r="EQ22" s="75"/>
      <c r="ER22" s="75"/>
      <c r="ES22" s="75"/>
      <c r="ET22" s="75"/>
      <c r="EU22" s="75"/>
      <c r="EV22" s="75"/>
      <c r="EW22" s="75"/>
      <c r="EX22" s="75"/>
      <c r="EY22" s="75"/>
      <c r="EZ22" s="88"/>
      <c r="FA22" s="74"/>
      <c r="FB22" s="75"/>
      <c r="FC22" s="88"/>
      <c r="FD22" s="75"/>
      <c r="FE22" s="75"/>
      <c r="FF22" s="75"/>
      <c r="FG22" s="75"/>
      <c r="FH22" s="75"/>
      <c r="FI22" s="75"/>
      <c r="FJ22" s="75"/>
      <c r="FK22" s="75"/>
      <c r="FL22" s="75"/>
      <c r="FM22" s="75"/>
      <c r="FN22" s="75"/>
      <c r="FO22" s="75"/>
      <c r="FP22" s="75"/>
      <c r="FQ22" s="75"/>
      <c r="FR22" s="75"/>
      <c r="FS22" s="75"/>
      <c r="FT22" s="78"/>
      <c r="FU22" s="78"/>
      <c r="FV22" s="78"/>
      <c r="FW22" s="78"/>
      <c r="FX22" s="75"/>
      <c r="FY22" s="75"/>
      <c r="FZ22" s="75"/>
      <c r="GA22" s="75"/>
      <c r="GB22" s="75"/>
      <c r="GC22" s="75"/>
      <c r="GD22" s="75"/>
      <c r="GE22" s="75"/>
      <c r="GF22" s="75"/>
      <c r="GG22" s="75"/>
      <c r="GH22" s="75"/>
      <c r="GI22" s="75"/>
      <c r="GJ22" s="75"/>
      <c r="GK22" s="75"/>
      <c r="GL22" s="75"/>
      <c r="GM22" s="75"/>
      <c r="GN22" s="75"/>
      <c r="GO22" s="75"/>
      <c r="GP22" s="75"/>
      <c r="GQ22" s="75"/>
      <c r="GR22" s="75"/>
      <c r="GS22" s="75"/>
      <c r="GT22" s="75"/>
      <c r="GU22" s="75"/>
      <c r="GV22" s="75"/>
      <c r="GW22" s="75"/>
      <c r="GX22" s="75"/>
      <c r="GY22" s="75"/>
      <c r="GZ22" s="75"/>
      <c r="HA22" s="75"/>
      <c r="HB22" s="75"/>
      <c r="HC22" s="75"/>
      <c r="HD22" s="75"/>
      <c r="HE22" s="75"/>
      <c r="HF22" s="75"/>
      <c r="HG22" s="75"/>
      <c r="HH22" s="75"/>
      <c r="HI22" s="75"/>
      <c r="HJ22" s="75"/>
      <c r="HK22" s="75"/>
      <c r="HL22" s="75"/>
      <c r="HM22" s="75"/>
      <c r="HN22" s="75"/>
      <c r="HO22" s="75"/>
      <c r="HP22" s="75"/>
      <c r="HQ22" s="75"/>
      <c r="HR22" s="75"/>
      <c r="HS22" s="75"/>
      <c r="HT22" s="75"/>
      <c r="HU22" s="75"/>
      <c r="HV22" s="75"/>
      <c r="HW22" s="75"/>
      <c r="HX22" s="75"/>
      <c r="HY22" s="75"/>
      <c r="HZ22" s="75"/>
      <c r="IA22" s="75"/>
      <c r="IB22" s="75"/>
      <c r="IC22" s="75"/>
      <c r="ID22" s="75"/>
      <c r="IE22" s="75"/>
      <c r="IF22" s="75"/>
      <c r="IG22" s="75"/>
      <c r="IH22" s="75"/>
      <c r="II22" s="75"/>
      <c r="IJ22" s="75"/>
      <c r="IK22" s="75"/>
      <c r="IL22" s="75"/>
      <c r="IM22" s="75"/>
      <c r="IN22" s="75"/>
      <c r="IO22" s="75"/>
      <c r="IP22" s="75"/>
      <c r="IQ22" s="75"/>
      <c r="IR22" s="75"/>
      <c r="IS22" s="75"/>
      <c r="IT22" s="75"/>
      <c r="IU22" s="75"/>
      <c r="IV22" s="75"/>
      <c r="IW22" s="75"/>
      <c r="IX22" s="75"/>
      <c r="IY22" s="75"/>
      <c r="IZ22" s="75"/>
      <c r="JA22" s="75"/>
      <c r="JB22" s="75"/>
      <c r="JC22" s="75"/>
    </row>
    <row r="23" spans="1:263" ht="15.75" x14ac:dyDescent="0.25">
      <c r="A23" s="10" t="s">
        <v>282</v>
      </c>
      <c r="B23" s="222">
        <f t="shared" si="145"/>
        <v>4593</v>
      </c>
      <c r="C23" s="222">
        <f t="shared" si="146"/>
        <v>4593</v>
      </c>
      <c r="D23" s="222">
        <f t="shared" si="147"/>
        <v>4593</v>
      </c>
      <c r="E23" s="222"/>
      <c r="F23" s="223">
        <f t="shared" si="148"/>
        <v>4593</v>
      </c>
      <c r="G23" s="75">
        <f t="shared" si="0"/>
        <v>100</v>
      </c>
      <c r="H23" s="75"/>
      <c r="I23" s="75"/>
      <c r="J23" s="75"/>
      <c r="K23" s="75"/>
      <c r="L23" s="75"/>
      <c r="M23" s="75"/>
      <c r="N23" s="75"/>
      <c r="O23" s="75"/>
      <c r="P23" s="75"/>
      <c r="Q23" s="75"/>
      <c r="R23" s="75"/>
      <c r="S23" s="75"/>
      <c r="T23" s="75"/>
      <c r="U23" s="75"/>
      <c r="V23" s="75"/>
      <c r="W23" s="72"/>
      <c r="X23" s="72"/>
      <c r="Y23" s="72"/>
      <c r="Z23" s="72"/>
      <c r="AA23" s="75"/>
      <c r="AB23" s="72"/>
      <c r="AC23" s="72"/>
      <c r="AD23" s="72"/>
      <c r="AE23" s="75"/>
      <c r="AF23" s="72"/>
      <c r="AG23" s="72"/>
      <c r="AH23" s="72"/>
      <c r="AI23" s="75"/>
      <c r="AJ23" s="72"/>
      <c r="AK23" s="72"/>
      <c r="AL23" s="72"/>
      <c r="AM23" s="75"/>
      <c r="AN23" s="75"/>
      <c r="AO23" s="75"/>
      <c r="AP23" s="75"/>
      <c r="AQ23" s="75"/>
      <c r="AR23" s="75"/>
      <c r="AS23" s="75"/>
      <c r="AT23" s="75"/>
      <c r="AU23" s="75"/>
      <c r="AV23" s="75"/>
      <c r="AW23" s="75"/>
      <c r="AX23" s="75"/>
      <c r="AY23" s="75"/>
      <c r="AZ23" s="95"/>
      <c r="BA23" s="95"/>
      <c r="BB23" s="95"/>
      <c r="BC23" s="95"/>
      <c r="BD23" s="75"/>
      <c r="BE23" s="75"/>
      <c r="BF23" s="75"/>
      <c r="BG23" s="88"/>
      <c r="BH23" s="88"/>
      <c r="BI23" s="75"/>
      <c r="BJ23" s="75"/>
      <c r="BK23" s="88"/>
      <c r="BL23" s="75">
        <v>4593</v>
      </c>
      <c r="BM23" s="75">
        <v>4593</v>
      </c>
      <c r="BN23" s="75">
        <v>4593</v>
      </c>
      <c r="BO23" s="76">
        <f t="shared" si="149"/>
        <v>100</v>
      </c>
      <c r="BP23" s="75"/>
      <c r="BQ23" s="75"/>
      <c r="BR23" s="75"/>
      <c r="BS23" s="88"/>
      <c r="BT23" s="88"/>
      <c r="BU23" s="75"/>
      <c r="BV23" s="75"/>
      <c r="BW23" s="88"/>
      <c r="BX23" s="75"/>
      <c r="BY23" s="75"/>
      <c r="BZ23" s="75"/>
      <c r="CA23" s="75"/>
      <c r="CB23" s="75"/>
      <c r="CC23" s="75"/>
      <c r="CD23" s="75"/>
      <c r="CE23" s="88"/>
      <c r="CF23" s="75"/>
      <c r="CG23" s="75"/>
      <c r="CH23" s="75"/>
      <c r="CI23" s="88"/>
      <c r="CJ23" s="75"/>
      <c r="CK23" s="75"/>
      <c r="CL23" s="75"/>
      <c r="CM23" s="75"/>
      <c r="CN23" s="75"/>
      <c r="CO23" s="75"/>
      <c r="CP23" s="75"/>
      <c r="CQ23" s="75"/>
      <c r="CR23" s="74"/>
      <c r="CS23" s="74"/>
      <c r="CT23" s="75"/>
      <c r="CU23" s="88"/>
      <c r="CV23" s="75"/>
      <c r="CW23" s="75"/>
      <c r="CX23" s="75"/>
      <c r="CY23" s="88"/>
      <c r="CZ23" s="74"/>
      <c r="DA23" s="75"/>
      <c r="DB23" s="75"/>
      <c r="DC23" s="88"/>
      <c r="DD23" s="75"/>
      <c r="DE23" s="75"/>
      <c r="DF23" s="75"/>
      <c r="DG23" s="88"/>
      <c r="DH23" s="75"/>
      <c r="DI23" s="75"/>
      <c r="DJ23" s="75"/>
      <c r="DK23" s="88"/>
      <c r="DL23" s="75"/>
      <c r="DM23" s="75"/>
      <c r="DN23" s="75"/>
      <c r="DO23" s="88"/>
      <c r="DP23" s="75"/>
      <c r="DQ23" s="75"/>
      <c r="DR23" s="75"/>
      <c r="DS23" s="88"/>
      <c r="DT23" s="88"/>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c r="EW23" s="75"/>
      <c r="EX23" s="75"/>
      <c r="EY23" s="75"/>
      <c r="EZ23" s="88"/>
      <c r="FA23" s="74"/>
      <c r="FB23" s="75"/>
      <c r="FC23" s="88"/>
      <c r="FD23" s="75"/>
      <c r="FE23" s="75"/>
      <c r="FF23" s="75"/>
      <c r="FG23" s="75"/>
      <c r="FH23" s="75"/>
      <c r="FI23" s="75"/>
      <c r="FJ23" s="75"/>
      <c r="FK23" s="75"/>
      <c r="FL23" s="75"/>
      <c r="FM23" s="75"/>
      <c r="FN23" s="75"/>
      <c r="FO23" s="75"/>
      <c r="FP23" s="75"/>
      <c r="FQ23" s="75"/>
      <c r="FR23" s="75"/>
      <c r="FS23" s="75"/>
      <c r="FT23" s="78"/>
      <c r="FU23" s="78"/>
      <c r="FV23" s="78"/>
      <c r="FW23" s="78"/>
      <c r="FX23" s="75"/>
      <c r="FY23" s="75"/>
      <c r="FZ23" s="75"/>
      <c r="GA23" s="75"/>
      <c r="GB23" s="75"/>
      <c r="GC23" s="75"/>
      <c r="GD23" s="75"/>
      <c r="GE23" s="75"/>
      <c r="GF23" s="75"/>
      <c r="GG23" s="75"/>
      <c r="GH23" s="75"/>
      <c r="GI23" s="75"/>
      <c r="GJ23" s="75"/>
      <c r="GK23" s="75"/>
      <c r="GL23" s="75"/>
      <c r="GM23" s="75"/>
      <c r="GN23" s="75"/>
      <c r="GO23" s="75"/>
      <c r="GP23" s="75"/>
      <c r="GQ23" s="75"/>
      <c r="GR23" s="75"/>
      <c r="GS23" s="75"/>
      <c r="GT23" s="75"/>
      <c r="GU23" s="75"/>
      <c r="GV23" s="75"/>
      <c r="GW23" s="75"/>
      <c r="GX23" s="75"/>
      <c r="GY23" s="75"/>
      <c r="GZ23" s="75"/>
      <c r="HA23" s="75"/>
      <c r="HB23" s="75"/>
      <c r="HC23" s="75"/>
      <c r="HD23" s="75"/>
      <c r="HE23" s="75"/>
      <c r="HF23" s="75"/>
      <c r="HG23" s="75"/>
      <c r="HH23" s="75"/>
      <c r="HI23" s="75"/>
      <c r="HJ23" s="75"/>
      <c r="HK23" s="75"/>
      <c r="HL23" s="75"/>
      <c r="HM23" s="75"/>
      <c r="HN23" s="75"/>
      <c r="HO23" s="75"/>
      <c r="HP23" s="75"/>
      <c r="HQ23" s="75"/>
      <c r="HR23" s="75"/>
      <c r="HS23" s="75"/>
      <c r="HT23" s="75"/>
      <c r="HU23" s="75"/>
      <c r="HV23" s="75"/>
      <c r="HW23" s="75"/>
      <c r="HX23" s="75"/>
      <c r="HY23" s="75"/>
      <c r="HZ23" s="75"/>
      <c r="IA23" s="75"/>
      <c r="IB23" s="75"/>
      <c r="IC23" s="75"/>
      <c r="ID23" s="75"/>
      <c r="IE23" s="75"/>
      <c r="IF23" s="75"/>
      <c r="IG23" s="75"/>
      <c r="IH23" s="75"/>
      <c r="II23" s="75"/>
      <c r="IJ23" s="75"/>
      <c r="IK23" s="75"/>
      <c r="IL23" s="75"/>
      <c r="IM23" s="75"/>
      <c r="IN23" s="75"/>
      <c r="IO23" s="75"/>
      <c r="IP23" s="75"/>
      <c r="IQ23" s="75"/>
      <c r="IR23" s="75"/>
      <c r="IS23" s="75"/>
      <c r="IT23" s="75"/>
      <c r="IU23" s="75"/>
      <c r="IV23" s="75"/>
      <c r="IW23" s="75"/>
      <c r="IX23" s="75"/>
      <c r="IY23" s="75"/>
      <c r="IZ23" s="75"/>
      <c r="JA23" s="75"/>
      <c r="JB23" s="75"/>
      <c r="JC23" s="75"/>
    </row>
    <row r="24" spans="1:263" ht="15.75" x14ac:dyDescent="0.25">
      <c r="A24" s="10" t="s">
        <v>284</v>
      </c>
      <c r="B24" s="222">
        <f t="shared" si="145"/>
        <v>4983</v>
      </c>
      <c r="C24" s="222">
        <f t="shared" si="146"/>
        <v>4983</v>
      </c>
      <c r="D24" s="222">
        <f t="shared" si="147"/>
        <v>4983</v>
      </c>
      <c r="E24" s="222"/>
      <c r="F24" s="223">
        <f t="shared" si="148"/>
        <v>4983</v>
      </c>
      <c r="G24" s="75">
        <f t="shared" si="0"/>
        <v>100</v>
      </c>
      <c r="H24" s="75"/>
      <c r="I24" s="75"/>
      <c r="J24" s="75"/>
      <c r="K24" s="75"/>
      <c r="L24" s="75"/>
      <c r="M24" s="75"/>
      <c r="N24" s="75"/>
      <c r="O24" s="75"/>
      <c r="P24" s="75"/>
      <c r="Q24" s="75"/>
      <c r="R24" s="75"/>
      <c r="S24" s="75"/>
      <c r="T24" s="75"/>
      <c r="U24" s="75"/>
      <c r="V24" s="75"/>
      <c r="W24" s="72"/>
      <c r="X24" s="72"/>
      <c r="Y24" s="72"/>
      <c r="Z24" s="72"/>
      <c r="AA24" s="75"/>
      <c r="AB24" s="72"/>
      <c r="AC24" s="72"/>
      <c r="AD24" s="72"/>
      <c r="AE24" s="75"/>
      <c r="AF24" s="72"/>
      <c r="AG24" s="72"/>
      <c r="AH24" s="72"/>
      <c r="AI24" s="75"/>
      <c r="AJ24" s="72"/>
      <c r="AK24" s="72"/>
      <c r="AL24" s="72"/>
      <c r="AM24" s="75"/>
      <c r="AN24" s="75"/>
      <c r="AO24" s="75"/>
      <c r="AP24" s="75"/>
      <c r="AQ24" s="75"/>
      <c r="AR24" s="75"/>
      <c r="AS24" s="75"/>
      <c r="AT24" s="75"/>
      <c r="AU24" s="75"/>
      <c r="AV24" s="75"/>
      <c r="AW24" s="75"/>
      <c r="AX24" s="75"/>
      <c r="AY24" s="75"/>
      <c r="AZ24" s="95"/>
      <c r="BA24" s="95"/>
      <c r="BB24" s="95"/>
      <c r="BC24" s="95"/>
      <c r="BD24" s="75"/>
      <c r="BE24" s="75"/>
      <c r="BF24" s="75"/>
      <c r="BG24" s="88"/>
      <c r="BH24" s="88"/>
      <c r="BI24" s="75"/>
      <c r="BJ24" s="75"/>
      <c r="BK24" s="88"/>
      <c r="BL24" s="75">
        <v>4983</v>
      </c>
      <c r="BM24" s="75">
        <v>4983</v>
      </c>
      <c r="BN24" s="75">
        <v>4983</v>
      </c>
      <c r="BO24" s="76">
        <f t="shared" si="149"/>
        <v>100</v>
      </c>
      <c r="BP24" s="75"/>
      <c r="BQ24" s="75"/>
      <c r="BR24" s="75"/>
      <c r="BS24" s="88"/>
      <c r="BT24" s="88"/>
      <c r="BU24" s="75"/>
      <c r="BV24" s="75"/>
      <c r="BW24" s="88"/>
      <c r="BX24" s="75"/>
      <c r="BY24" s="75"/>
      <c r="BZ24" s="75"/>
      <c r="CA24" s="75"/>
      <c r="CB24" s="75"/>
      <c r="CC24" s="75"/>
      <c r="CD24" s="75"/>
      <c r="CE24" s="88"/>
      <c r="CF24" s="75"/>
      <c r="CG24" s="75"/>
      <c r="CH24" s="75"/>
      <c r="CI24" s="88"/>
      <c r="CJ24" s="75"/>
      <c r="CK24" s="75"/>
      <c r="CL24" s="75"/>
      <c r="CM24" s="75"/>
      <c r="CN24" s="75"/>
      <c r="CO24" s="75"/>
      <c r="CP24" s="75"/>
      <c r="CQ24" s="75"/>
      <c r="CR24" s="74"/>
      <c r="CS24" s="74"/>
      <c r="CT24" s="75"/>
      <c r="CU24" s="88"/>
      <c r="CV24" s="75"/>
      <c r="CW24" s="75"/>
      <c r="CX24" s="75"/>
      <c r="CY24" s="88"/>
      <c r="CZ24" s="74"/>
      <c r="DA24" s="75"/>
      <c r="DB24" s="75"/>
      <c r="DC24" s="88"/>
      <c r="DD24" s="75"/>
      <c r="DE24" s="75"/>
      <c r="DF24" s="75"/>
      <c r="DG24" s="88"/>
      <c r="DH24" s="75"/>
      <c r="DI24" s="75"/>
      <c r="DJ24" s="75"/>
      <c r="DK24" s="88"/>
      <c r="DL24" s="75"/>
      <c r="DM24" s="75"/>
      <c r="DN24" s="75"/>
      <c r="DO24" s="88"/>
      <c r="DP24" s="75"/>
      <c r="DQ24" s="75"/>
      <c r="DR24" s="75"/>
      <c r="DS24" s="88"/>
      <c r="DT24" s="88"/>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88"/>
      <c r="FA24" s="74"/>
      <c r="FB24" s="75"/>
      <c r="FC24" s="88"/>
      <c r="FD24" s="75"/>
      <c r="FE24" s="75"/>
      <c r="FF24" s="75"/>
      <c r="FG24" s="75"/>
      <c r="FH24" s="75"/>
      <c r="FI24" s="75"/>
      <c r="FJ24" s="75"/>
      <c r="FK24" s="75"/>
      <c r="FL24" s="75"/>
      <c r="FM24" s="75"/>
      <c r="FN24" s="75"/>
      <c r="FO24" s="75"/>
      <c r="FP24" s="75"/>
      <c r="FQ24" s="75"/>
      <c r="FR24" s="75"/>
      <c r="FS24" s="75"/>
      <c r="FT24" s="78"/>
      <c r="FU24" s="78"/>
      <c r="FV24" s="78"/>
      <c r="FW24" s="78"/>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c r="HE24" s="75"/>
      <c r="HF24" s="75"/>
      <c r="HG24" s="75"/>
      <c r="HH24" s="75"/>
      <c r="HI24" s="75"/>
      <c r="HJ24" s="75"/>
      <c r="HK24" s="75"/>
      <c r="HL24" s="75"/>
      <c r="HM24" s="75"/>
      <c r="HN24" s="75"/>
      <c r="HO24" s="75"/>
      <c r="HP24" s="75"/>
      <c r="HQ24" s="75"/>
      <c r="HR24" s="75"/>
      <c r="HS24" s="75"/>
      <c r="HT24" s="75"/>
      <c r="HU24" s="75"/>
      <c r="HV24" s="75"/>
      <c r="HW24" s="75"/>
      <c r="HX24" s="75"/>
      <c r="HY24" s="75"/>
      <c r="HZ24" s="75"/>
      <c r="IA24" s="75"/>
      <c r="IB24" s="75"/>
      <c r="IC24" s="75"/>
      <c r="ID24" s="75"/>
      <c r="IE24" s="75"/>
      <c r="IF24" s="75"/>
      <c r="IG24" s="75"/>
      <c r="IH24" s="75"/>
      <c r="II24" s="75"/>
      <c r="IJ24" s="75"/>
      <c r="IK24" s="75"/>
      <c r="IL24" s="75"/>
      <c r="IM24" s="75"/>
      <c r="IN24" s="75"/>
      <c r="IO24" s="75"/>
      <c r="IP24" s="75"/>
      <c r="IQ24" s="75"/>
      <c r="IR24" s="75"/>
      <c r="IS24" s="75"/>
      <c r="IT24" s="75"/>
      <c r="IU24" s="75"/>
      <c r="IV24" s="75"/>
      <c r="IW24" s="75"/>
      <c r="IX24" s="75"/>
      <c r="IY24" s="75"/>
      <c r="IZ24" s="75"/>
      <c r="JA24" s="75"/>
      <c r="JB24" s="75"/>
      <c r="JC24" s="75"/>
    </row>
    <row r="25" spans="1:263" ht="15.75" x14ac:dyDescent="0.25">
      <c r="A25" s="10" t="s">
        <v>283</v>
      </c>
      <c r="B25" s="222">
        <f t="shared" si="145"/>
        <v>4326</v>
      </c>
      <c r="C25" s="222">
        <f t="shared" si="146"/>
        <v>4326</v>
      </c>
      <c r="D25" s="222">
        <f t="shared" si="147"/>
        <v>4326</v>
      </c>
      <c r="E25" s="222"/>
      <c r="F25" s="223">
        <f t="shared" si="148"/>
        <v>4326</v>
      </c>
      <c r="G25" s="75">
        <f t="shared" si="0"/>
        <v>100</v>
      </c>
      <c r="H25" s="75"/>
      <c r="I25" s="75"/>
      <c r="J25" s="75"/>
      <c r="K25" s="75"/>
      <c r="L25" s="75"/>
      <c r="M25" s="75"/>
      <c r="N25" s="75"/>
      <c r="O25" s="75"/>
      <c r="P25" s="75"/>
      <c r="Q25" s="75"/>
      <c r="R25" s="75"/>
      <c r="S25" s="75"/>
      <c r="T25" s="75"/>
      <c r="U25" s="75"/>
      <c r="V25" s="75"/>
      <c r="W25" s="72"/>
      <c r="X25" s="72"/>
      <c r="Y25" s="72"/>
      <c r="Z25" s="72"/>
      <c r="AA25" s="75"/>
      <c r="AB25" s="72"/>
      <c r="AC25" s="72"/>
      <c r="AD25" s="72"/>
      <c r="AE25" s="75"/>
      <c r="AF25" s="72"/>
      <c r="AG25" s="72"/>
      <c r="AH25" s="72"/>
      <c r="AI25" s="75"/>
      <c r="AJ25" s="72"/>
      <c r="AK25" s="72"/>
      <c r="AL25" s="72"/>
      <c r="AM25" s="75"/>
      <c r="AN25" s="75"/>
      <c r="AO25" s="75"/>
      <c r="AP25" s="75"/>
      <c r="AQ25" s="75"/>
      <c r="AR25" s="75"/>
      <c r="AS25" s="75"/>
      <c r="AT25" s="75"/>
      <c r="AU25" s="75"/>
      <c r="AV25" s="75"/>
      <c r="AW25" s="75"/>
      <c r="AX25" s="75"/>
      <c r="AY25" s="75"/>
      <c r="AZ25" s="95"/>
      <c r="BA25" s="95"/>
      <c r="BB25" s="95"/>
      <c r="BC25" s="95"/>
      <c r="BD25" s="75"/>
      <c r="BE25" s="75"/>
      <c r="BF25" s="75"/>
      <c r="BG25" s="88"/>
      <c r="BH25" s="88"/>
      <c r="BI25" s="75"/>
      <c r="BJ25" s="75"/>
      <c r="BK25" s="88"/>
      <c r="BL25" s="75">
        <v>4326</v>
      </c>
      <c r="BM25" s="75">
        <v>4326</v>
      </c>
      <c r="BN25" s="75">
        <v>4326</v>
      </c>
      <c r="BO25" s="76">
        <f t="shared" si="149"/>
        <v>100</v>
      </c>
      <c r="BP25" s="75"/>
      <c r="BQ25" s="75"/>
      <c r="BR25" s="75"/>
      <c r="BS25" s="88"/>
      <c r="BT25" s="88"/>
      <c r="BU25" s="75"/>
      <c r="BV25" s="75"/>
      <c r="BW25" s="88"/>
      <c r="BX25" s="75"/>
      <c r="BY25" s="75"/>
      <c r="BZ25" s="75"/>
      <c r="CA25" s="75"/>
      <c r="CB25" s="75"/>
      <c r="CC25" s="75"/>
      <c r="CD25" s="75"/>
      <c r="CE25" s="88"/>
      <c r="CF25" s="75"/>
      <c r="CG25" s="75"/>
      <c r="CH25" s="75"/>
      <c r="CI25" s="88"/>
      <c r="CJ25" s="75"/>
      <c r="CK25" s="75"/>
      <c r="CL25" s="75"/>
      <c r="CM25" s="75"/>
      <c r="CN25" s="75"/>
      <c r="CO25" s="75"/>
      <c r="CP25" s="75"/>
      <c r="CQ25" s="75"/>
      <c r="CR25" s="74"/>
      <c r="CS25" s="74"/>
      <c r="CT25" s="75"/>
      <c r="CU25" s="88"/>
      <c r="CV25" s="75"/>
      <c r="CW25" s="75"/>
      <c r="CX25" s="75"/>
      <c r="CY25" s="88"/>
      <c r="CZ25" s="88"/>
      <c r="DA25" s="75"/>
      <c r="DB25" s="75"/>
      <c r="DC25" s="88"/>
      <c r="DD25" s="75"/>
      <c r="DE25" s="75"/>
      <c r="DF25" s="75"/>
      <c r="DG25" s="88"/>
      <c r="DH25" s="75"/>
      <c r="DI25" s="75"/>
      <c r="DJ25" s="75"/>
      <c r="DK25" s="88"/>
      <c r="DL25" s="75"/>
      <c r="DM25" s="75"/>
      <c r="DN25" s="75"/>
      <c r="DO25" s="88"/>
      <c r="DP25" s="75"/>
      <c r="DQ25" s="75"/>
      <c r="DR25" s="75"/>
      <c r="DS25" s="88"/>
      <c r="DT25" s="88"/>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88"/>
      <c r="FA25" s="74"/>
      <c r="FB25" s="75"/>
      <c r="FC25" s="88"/>
      <c r="FD25" s="75"/>
      <c r="FE25" s="75"/>
      <c r="FF25" s="75"/>
      <c r="FG25" s="75"/>
      <c r="FH25" s="75"/>
      <c r="FI25" s="75"/>
      <c r="FJ25" s="75"/>
      <c r="FK25" s="75"/>
      <c r="FL25" s="75"/>
      <c r="FM25" s="75"/>
      <c r="FN25" s="75"/>
      <c r="FO25" s="75"/>
      <c r="FP25" s="75"/>
      <c r="FQ25" s="75"/>
      <c r="FR25" s="75"/>
      <c r="FS25" s="75"/>
      <c r="FT25" s="78"/>
      <c r="FU25" s="78"/>
      <c r="FV25" s="78"/>
      <c r="FW25" s="78"/>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c r="HE25" s="75"/>
      <c r="HF25" s="75"/>
      <c r="HG25" s="75"/>
      <c r="HH25" s="75"/>
      <c r="HI25" s="75"/>
      <c r="HJ25" s="75"/>
      <c r="HK25" s="75"/>
      <c r="HL25" s="75"/>
      <c r="HM25" s="75"/>
      <c r="HN25" s="75"/>
      <c r="HO25" s="75"/>
      <c r="HP25" s="75"/>
      <c r="HQ25" s="75"/>
      <c r="HR25" s="75"/>
      <c r="HS25" s="75"/>
      <c r="HT25" s="75"/>
      <c r="HU25" s="75"/>
      <c r="HV25" s="75"/>
      <c r="HW25" s="75"/>
      <c r="HX25" s="75"/>
      <c r="HY25" s="75"/>
      <c r="HZ25" s="75"/>
      <c r="IA25" s="75"/>
      <c r="IB25" s="75"/>
      <c r="IC25" s="75"/>
      <c r="ID25" s="75"/>
      <c r="IE25" s="75"/>
      <c r="IF25" s="75"/>
      <c r="IG25" s="75"/>
      <c r="IH25" s="75"/>
      <c r="II25" s="75"/>
      <c r="IJ25" s="75"/>
      <c r="IK25" s="75"/>
      <c r="IL25" s="75"/>
      <c r="IM25" s="75"/>
      <c r="IN25" s="75"/>
      <c r="IO25" s="75"/>
      <c r="IP25" s="75"/>
      <c r="IQ25" s="75"/>
      <c r="IR25" s="75"/>
      <c r="IS25" s="75"/>
      <c r="IT25" s="75"/>
      <c r="IU25" s="75"/>
      <c r="IV25" s="75"/>
      <c r="IW25" s="75"/>
      <c r="IX25" s="75"/>
      <c r="IY25" s="75"/>
      <c r="IZ25" s="75"/>
      <c r="JA25" s="75"/>
      <c r="JB25" s="75"/>
      <c r="JC25" s="75"/>
    </row>
    <row r="26" spans="1:263" s="70" customFormat="1" ht="31.5" x14ac:dyDescent="0.25">
      <c r="A26" s="81" t="s">
        <v>124</v>
      </c>
      <c r="B26" s="220">
        <f t="shared" si="145"/>
        <v>472678.62563999998</v>
      </c>
      <c r="C26" s="220">
        <f t="shared" si="146"/>
        <v>472002.16109000007</v>
      </c>
      <c r="D26" s="220">
        <f t="shared" si="147"/>
        <v>472002.16109000007</v>
      </c>
      <c r="E26" s="220"/>
      <c r="F26" s="221">
        <f t="shared" si="148"/>
        <v>468019.39609000005</v>
      </c>
      <c r="G26" s="72">
        <f t="shared" si="0"/>
        <v>99.156197719348867</v>
      </c>
      <c r="H26" s="73">
        <f>H27+H28+H29+H30+H31+H32+H33+H34+H35+H36+H37+H38+H39</f>
        <v>2838.7739999999999</v>
      </c>
      <c r="I26" s="73">
        <f>I27+I28+I29+I30+I31+I32+I33+I34+I35+I36+I37+I38+I39</f>
        <v>2838.7739999999999</v>
      </c>
      <c r="J26" s="73">
        <f>J27+J28+J29+J30+J31+J32+J33+J34+J35+J36+J37+J38+J39</f>
        <v>2838.7739999999999</v>
      </c>
      <c r="K26" s="72">
        <f>J26/I26*100</f>
        <v>100</v>
      </c>
      <c r="L26" s="73">
        <f t="shared" ref="L26" si="168">L27+L28+L29+L30+L31+L32+L33+L34+L35+L36+L37+L38+L39</f>
        <v>0</v>
      </c>
      <c r="M26" s="73">
        <f t="shared" ref="M26:O26" si="169">M27+M28+M29+M30+M31+M32+M33+M34+M35+M36+M37+M38+M39</f>
        <v>0</v>
      </c>
      <c r="N26" s="73">
        <f t="shared" si="169"/>
        <v>0</v>
      </c>
      <c r="O26" s="73">
        <f t="shared" si="169"/>
        <v>0</v>
      </c>
      <c r="P26" s="73">
        <f t="shared" ref="P26" si="170">P27+P28+P29+P30+P31+P32+P33+P34+P35+P36+P37+P38+P39</f>
        <v>0</v>
      </c>
      <c r="Q26" s="73">
        <f t="shared" ref="Q26:V26" si="171">Q27+Q28+Q29+Q30+Q31+Q32+Q33+Q34+Q35+Q36+Q37+Q38+Q39</f>
        <v>0</v>
      </c>
      <c r="R26" s="73">
        <f t="shared" si="171"/>
        <v>0</v>
      </c>
      <c r="S26" s="73">
        <f t="shared" si="171"/>
        <v>0</v>
      </c>
      <c r="T26" s="73">
        <f t="shared" ref="T26" si="172">T27+T28+T29+T30+T31+T32+T33+T34+T35+T36+T37+T38+T39</f>
        <v>0</v>
      </c>
      <c r="U26" s="73">
        <f t="shared" si="171"/>
        <v>748.2</v>
      </c>
      <c r="V26" s="73">
        <f t="shared" si="171"/>
        <v>748.2</v>
      </c>
      <c r="W26" s="72">
        <f>V26/U26*100</f>
        <v>100</v>
      </c>
      <c r="X26" s="73">
        <f>SUM(X27:X39)</f>
        <v>0</v>
      </c>
      <c r="Y26" s="73">
        <f>SUM(Y27:Y39)</f>
        <v>0</v>
      </c>
      <c r="Z26" s="73">
        <f>SUM(Z27:Z39)</f>
        <v>0</v>
      </c>
      <c r="AA26" s="72"/>
      <c r="AB26" s="73">
        <f>AB27+AB28+AB29+AB30+AB31+AB32+AB33+AB34+AB35+AB36+AB37+AB38+AB39</f>
        <v>0</v>
      </c>
      <c r="AC26" s="73">
        <f>AC27+AC28+AC29+AC30+AC31+AC32+AC33+AC34+AC35+AC36+AC37+AC38+AC39</f>
        <v>0</v>
      </c>
      <c r="AD26" s="73">
        <f>AD27+AD28+AD29+AD30+AD31+AD32+AD33+AD34+AD35+AD36+AD37+AD38+AD39</f>
        <v>0</v>
      </c>
      <c r="AE26" s="72"/>
      <c r="AF26" s="73">
        <f>AF27+AF28+AF29+AF30+AF31+AF32+AF33+AF34+AF35+AF36+AF37+AF38+AF39</f>
        <v>127.12864</v>
      </c>
      <c r="AG26" s="73">
        <f>AG27+AG28+AG29+AG30+AG31+AG32+AG33+AG34+AG35+AG36+AG37+AG38+AG39</f>
        <v>127.12864</v>
      </c>
      <c r="AH26" s="73">
        <f>AH27+AH28+AH29+AH30+AH31+AH32+AH33+AH34+AH35+AH36+AH37+AH38+AH39</f>
        <v>127.12864</v>
      </c>
      <c r="AI26" s="72">
        <f>AH26/AG26*100</f>
        <v>100</v>
      </c>
      <c r="AJ26" s="73"/>
      <c r="AK26" s="73"/>
      <c r="AL26" s="73"/>
      <c r="AM26" s="72"/>
      <c r="AN26" s="72"/>
      <c r="AO26" s="73">
        <f>AO27+AO28+AO29+AO30+AO31+AO32+AO33+AO34+AO35+AO36+AO37+AO38+AO39</f>
        <v>0</v>
      </c>
      <c r="AP26" s="73">
        <f>AP27+AP28+AP29+AP30+AP31+AP32+AP33+AP34+AP35+AP36+AP37+AP38+AP39</f>
        <v>0</v>
      </c>
      <c r="AQ26" s="73">
        <f>AQ27+AQ28+AQ29+AQ30+AQ31+AQ32+AQ33+AQ34+AQ35+AQ36+AQ37+AQ38+AQ39</f>
        <v>0</v>
      </c>
      <c r="AR26" s="73"/>
      <c r="AS26" s="73">
        <f>AS27+AS28+AS29+AS30+AS31+AS32+AS33+AS34+AS35+AS36+AS37+AS38+AS39</f>
        <v>4000</v>
      </c>
      <c r="AT26" s="73">
        <f>AT27+AT28+AT29+AT30+AT31+AT32+AT33+AT34+AT35+AT36+AT37+AT38+AT39</f>
        <v>4000</v>
      </c>
      <c r="AU26" s="72">
        <f t="shared" si="157"/>
        <v>100</v>
      </c>
      <c r="AV26" s="73">
        <f>AV27+AV28+AV29+AV30+AV31+AV32+AV33+AV34+AV35+AV36+AV37+AV38+AV39</f>
        <v>15000</v>
      </c>
      <c r="AW26" s="73">
        <f>AW27+AW28+AW29+AW30+AW31+AW32+AW33+AW34+AW35+AW36+AW37+AW38+AW39</f>
        <v>15000</v>
      </c>
      <c r="AX26" s="73">
        <f>AX27+AX28+AX29+AX30+AX31+AX32+AX33+AX34+AX35+AX36+AX37+AX38+AX39</f>
        <v>15000</v>
      </c>
      <c r="AY26" s="72">
        <f>AX26/AW26*100</f>
        <v>100</v>
      </c>
      <c r="AZ26" s="73">
        <f t="shared" ref="AZ26" si="173">AZ27+AZ28+AZ29+AZ30+AZ31+AZ32+AZ33+AZ34+AZ35+AZ36+AZ37+AZ38+AZ39</f>
        <v>43543.3</v>
      </c>
      <c r="BA26" s="73">
        <f t="shared" ref="BA26:BG26" si="174">BA27+BA28+BA29+BA30+BA31+BA32+BA33+BA34+BA35+BA36+BA37+BA38+BA39</f>
        <v>46653.1</v>
      </c>
      <c r="BB26" s="73">
        <f t="shared" si="174"/>
        <v>44134.781969999996</v>
      </c>
      <c r="BC26" s="73">
        <f t="shared" si="174"/>
        <v>94.602034955876462</v>
      </c>
      <c r="BD26" s="73">
        <f t="shared" si="174"/>
        <v>0</v>
      </c>
      <c r="BE26" s="73">
        <f t="shared" si="174"/>
        <v>0</v>
      </c>
      <c r="BF26" s="73">
        <f t="shared" si="174"/>
        <v>0</v>
      </c>
      <c r="BG26" s="73">
        <f t="shared" si="174"/>
        <v>0</v>
      </c>
      <c r="BH26" s="73"/>
      <c r="BI26" s="73">
        <f>BI27+BI28+BI29+BI30+BI31+BI32+BI33+BI34+BI35+BI36+BI37+BI38+BI39</f>
        <v>0</v>
      </c>
      <c r="BJ26" s="73">
        <f>BJ27+BJ28+BJ29+BJ30+BJ31+BJ32+BJ33+BJ34+BJ35+BJ36+BJ37+BJ38+BJ39</f>
        <v>0</v>
      </c>
      <c r="BK26" s="73">
        <f>BK27+BK28+BK29+BK30+BK31+BK32+BK33+BK34+BK35+BK36+BK37+BK38+BK39</f>
        <v>0</v>
      </c>
      <c r="BL26" s="73">
        <f t="shared" ref="BL26" si="175">BL27+BL28+BL29+BL30+BL31+BL32+BL33+BL34+BL35+BL36+BL37+BL38+BL39</f>
        <v>35250</v>
      </c>
      <c r="BM26" s="73">
        <f t="shared" ref="BM26:BS26" si="176">BM27+BM28+BM29+BM30+BM31+BM32+BM33+BM34+BM35+BM36+BM37+BM38+BM39</f>
        <v>35250</v>
      </c>
      <c r="BN26" s="73">
        <f t="shared" si="176"/>
        <v>35250</v>
      </c>
      <c r="BO26" s="90">
        <f t="shared" si="149"/>
        <v>100</v>
      </c>
      <c r="BP26" s="73">
        <f t="shared" ref="BP26" si="177">BP27+BP28+BP29+BP30+BP31+BP32+BP33+BP34+BP35+BP36+BP37+BP38+BP39</f>
        <v>0</v>
      </c>
      <c r="BQ26" s="73">
        <f t="shared" si="176"/>
        <v>0</v>
      </c>
      <c r="BR26" s="73">
        <f t="shared" si="176"/>
        <v>0</v>
      </c>
      <c r="BS26" s="73">
        <f t="shared" si="176"/>
        <v>0</v>
      </c>
      <c r="BT26" s="73"/>
      <c r="BU26" s="73">
        <f>BU27+BU28+BU29+BU30+BU31+BU32+BU33+BU34+BU35+BU36+BU37+BU38+BU39</f>
        <v>0</v>
      </c>
      <c r="BV26" s="73">
        <f>BV27+BV28+BV29+BV30+BV31+BV32+BV33+BV34+BV35+BV36+BV37+BV38+BV39</f>
        <v>0</v>
      </c>
      <c r="BW26" s="73">
        <f>BW27+BW28+BW29+BW30+BW31+BW32+BW33+BW34+BW35+BW36+BW37+BW38+BW39</f>
        <v>0</v>
      </c>
      <c r="BX26" s="73"/>
      <c r="BY26" s="73">
        <f>BY27+BY28+BY29+BY30+BY31+BY32+BY33+BY34+BY35+BY36+BY37+BY38+BY39</f>
        <v>0</v>
      </c>
      <c r="BZ26" s="73">
        <f>BZ27+BZ28+BZ29+BZ30+BZ31+BZ32+BZ33+BZ34+BZ35+BZ36+BZ37+BZ38+BZ39</f>
        <v>0</v>
      </c>
      <c r="CA26" s="72"/>
      <c r="CB26" s="73">
        <f t="shared" ref="CB26" si="178">CB27+CB28+CB29+CB30+CB31+CB32+CB33+CB34+CB35+CB36+CB37+CB38+CB39</f>
        <v>15777</v>
      </c>
      <c r="CC26" s="73">
        <f t="shared" ref="CC26:CD26" si="179">CC27+CC28+CC29+CC30+CC31+CC32+CC33+CC34+CC35+CC36+CC37+CC38+CC39</f>
        <v>15777</v>
      </c>
      <c r="CD26" s="73">
        <f t="shared" si="179"/>
        <v>14312.556619999999</v>
      </c>
      <c r="CE26" s="73">
        <f>CD26/CC26*100</f>
        <v>90.717859035304542</v>
      </c>
      <c r="CF26" s="73">
        <f t="shared" ref="CF26" si="180">CF27+CF28+CF29+CF30+CF31+CF32+CF33+CF34+CF35+CF36+CF37+CF38+CF39</f>
        <v>1000</v>
      </c>
      <c r="CG26" s="73">
        <f t="shared" ref="CG26:CN26" si="181">CG27+CG28+CG29+CG30+CG31+CG32+CG33+CG34+CG35+CG36+CG37+CG38+CG39</f>
        <v>0</v>
      </c>
      <c r="CH26" s="73">
        <f t="shared" si="181"/>
        <v>0</v>
      </c>
      <c r="CI26" s="73">
        <f t="shared" si="181"/>
        <v>0</v>
      </c>
      <c r="CJ26" s="73">
        <f t="shared" ref="CJ26" si="182">CJ27+CJ28+CJ29+CJ30+CJ31+CJ32+CJ33+CJ34+CJ35+CJ36+CJ37+CJ38+CJ39</f>
        <v>1000</v>
      </c>
      <c r="CK26" s="73">
        <f t="shared" si="181"/>
        <v>2000</v>
      </c>
      <c r="CL26" s="73">
        <f t="shared" si="181"/>
        <v>2000</v>
      </c>
      <c r="CM26" s="73">
        <f>CL26/CK26*100</f>
        <v>100</v>
      </c>
      <c r="CN26" s="73">
        <f t="shared" si="181"/>
        <v>500</v>
      </c>
      <c r="CO26" s="73">
        <f t="shared" ref="CO26:CP26" si="183">CO27+CO28+CO29+CO30+CO31+CO32+CO33+CO34+CO35+CO36+CO37+CO38+CO39</f>
        <v>500</v>
      </c>
      <c r="CP26" s="73">
        <f t="shared" si="183"/>
        <v>500</v>
      </c>
      <c r="CQ26" s="73">
        <f>CP26/CO26*100</f>
        <v>100</v>
      </c>
      <c r="CR26" s="73">
        <f t="shared" ref="CR26" si="184">CR27+CR28+CR29+CR30+CR31+CR32+CR33+CR34+CR35+CR36+CR37+CR38+CR39</f>
        <v>0</v>
      </c>
      <c r="CS26" s="73">
        <f t="shared" ref="CS26:CX26" si="185">CS27+CS28+CS29+CS30+CS31+CS32+CS33+CS34+CS35+CS36+CS37+CS38+CS39</f>
        <v>0</v>
      </c>
      <c r="CT26" s="73">
        <f t="shared" si="185"/>
        <v>0</v>
      </c>
      <c r="CU26" s="73">
        <f t="shared" si="185"/>
        <v>0</v>
      </c>
      <c r="CV26" s="73">
        <f t="shared" ref="CV26" si="186">CV27+CV28+CV29+CV30+CV31+CV32+CV33+CV34+CV35+CV36+CV37+CV38+CV39</f>
        <v>0</v>
      </c>
      <c r="CW26" s="73">
        <f t="shared" si="185"/>
        <v>0</v>
      </c>
      <c r="CX26" s="73">
        <f t="shared" si="185"/>
        <v>0</v>
      </c>
      <c r="CY26" s="73"/>
      <c r="CZ26" s="73"/>
      <c r="DA26" s="73">
        <f t="shared" ref="DA26:DO26" si="187">DA27+DA28+DA29+DA30+DA31+DA32+DA33+DA34+DA35+DA36+DA37+DA38+DA39</f>
        <v>0</v>
      </c>
      <c r="DB26" s="73">
        <f t="shared" si="187"/>
        <v>0</v>
      </c>
      <c r="DC26" s="73">
        <f t="shared" si="187"/>
        <v>0</v>
      </c>
      <c r="DD26" s="73">
        <f t="shared" si="187"/>
        <v>0</v>
      </c>
      <c r="DE26" s="73">
        <f t="shared" si="187"/>
        <v>0</v>
      </c>
      <c r="DF26" s="73">
        <f t="shared" si="187"/>
        <v>0</v>
      </c>
      <c r="DG26" s="73">
        <f t="shared" si="187"/>
        <v>0</v>
      </c>
      <c r="DH26" s="73">
        <f t="shared" si="187"/>
        <v>0</v>
      </c>
      <c r="DI26" s="73">
        <f t="shared" ref="DI26:DK26" si="188">DI27+DI28+DI29+DI30+DI31+DI32+DI33+DI34+DI35+DI36+DI37+DI38+DI39</f>
        <v>0</v>
      </c>
      <c r="DJ26" s="73">
        <f t="shared" si="188"/>
        <v>0</v>
      </c>
      <c r="DK26" s="73">
        <f t="shared" si="188"/>
        <v>0</v>
      </c>
      <c r="DL26" s="73">
        <f t="shared" si="187"/>
        <v>0</v>
      </c>
      <c r="DM26" s="73">
        <f t="shared" si="187"/>
        <v>0</v>
      </c>
      <c r="DN26" s="73">
        <f t="shared" si="187"/>
        <v>0</v>
      </c>
      <c r="DO26" s="73">
        <f t="shared" si="187"/>
        <v>0</v>
      </c>
      <c r="DP26" s="73">
        <f t="shared" ref="DP26:DS26" si="189">DP27+DP28+DP29+DP30+DP31+DP32+DP33+DP34+DP35+DP36+DP37+DP38+DP39</f>
        <v>0</v>
      </c>
      <c r="DQ26" s="73">
        <f t="shared" si="189"/>
        <v>0</v>
      </c>
      <c r="DR26" s="73">
        <f t="shared" si="189"/>
        <v>0</v>
      </c>
      <c r="DS26" s="73">
        <f t="shared" si="189"/>
        <v>0</v>
      </c>
      <c r="DT26" s="73"/>
      <c r="DU26" s="73">
        <f t="shared" ref="DU26:DZ26" si="190">DU27+DU28+DU29+DU30+DU31+DU32+DU33+DU34+DU35+DU36+DU37+DU38+DU39</f>
        <v>0</v>
      </c>
      <c r="DV26" s="73">
        <f t="shared" si="190"/>
        <v>0</v>
      </c>
      <c r="DW26" s="73">
        <f t="shared" si="190"/>
        <v>0</v>
      </c>
      <c r="DX26" s="73">
        <f t="shared" si="190"/>
        <v>357142.42300000001</v>
      </c>
      <c r="DY26" s="73">
        <f t="shared" si="190"/>
        <v>347775.04044000001</v>
      </c>
      <c r="DZ26" s="73">
        <f t="shared" si="190"/>
        <v>347775.03685000003</v>
      </c>
      <c r="EA26" s="72">
        <f>DZ26/DY26*100</f>
        <v>99.999998967723513</v>
      </c>
      <c r="EB26" s="72"/>
      <c r="EC26" s="73">
        <f>EC27+EC28+EC29+EC30+EC31+EC32+EC33+EC34+EC35+EC36+EC37+EC38+EC39</f>
        <v>0</v>
      </c>
      <c r="ED26" s="73">
        <f>ED27+ED28+ED29+ED30+ED31+ED32+ED33+ED34+ED35+ED36+ED37+ED38+ED39</f>
        <v>0</v>
      </c>
      <c r="EE26" s="72"/>
      <c r="EF26" s="73">
        <f>EF27+EF28+EF29+EF30+EF31+EF32+EF33+EF34+EF35+EF36+EF37+EF38+EF39</f>
        <v>500</v>
      </c>
      <c r="EG26" s="73">
        <f>EG27+EG28+EG29+EG30+EG31+EG32+EG33+EG34+EG35+EG36+EG37+EG38+EG39</f>
        <v>500</v>
      </c>
      <c r="EH26" s="73">
        <f>EH27+EH28+EH29+EH30+EH31+EH32+EH33+EH34+EH35+EH36+EH37+EH38+EH39</f>
        <v>500</v>
      </c>
      <c r="EI26" s="72">
        <f>EH26/EG26*100</f>
        <v>100</v>
      </c>
      <c r="EJ26" s="73">
        <f>EJ27+EJ28+EJ29+EJ30+EJ31+EJ32+EJ33+EJ34+EJ35+EJ36+EJ37+EJ38+EJ39</f>
        <v>0</v>
      </c>
      <c r="EK26" s="73">
        <f>EK27+EK28+EK29+EK30+EK31+EK32+EK33+EK34+EK35+EK36+EK37+EK38+EK39</f>
        <v>832.91800999999998</v>
      </c>
      <c r="EL26" s="73">
        <f>EL27+EL28+EL29+EL30+EL31+EL32+EL33+EL34+EL35+EL36+EL37+EL38+EL39</f>
        <v>832.91800999999998</v>
      </c>
      <c r="EM26" s="72">
        <f>EL26/EK26*100</f>
        <v>100</v>
      </c>
      <c r="EN26" s="73"/>
      <c r="EO26" s="73"/>
      <c r="EP26" s="73"/>
      <c r="EQ26" s="72"/>
      <c r="ER26" s="73"/>
      <c r="ES26" s="73"/>
      <c r="ET26" s="73"/>
      <c r="EU26" s="72"/>
      <c r="EV26" s="73"/>
      <c r="EW26" s="73"/>
      <c r="EX26" s="73"/>
      <c r="EY26" s="72"/>
      <c r="EZ26" s="73"/>
      <c r="FA26" s="73">
        <f>FA27+FA28+FA29+FA30+FA31+FA32+FA33+FA34+FA35+FA36+FA37+FA38+FA39</f>
        <v>0</v>
      </c>
      <c r="FB26" s="73">
        <f>FB27+FB28+FB29+FB30+FB31+FB32+FB33+FB34+FB35+FB36+FB37+FB38+FB39</f>
        <v>0</v>
      </c>
      <c r="FC26" s="73">
        <f>FC27+FC28+FC29+FC30+FC31+FC32+FC33+FC34+FC35+FC36+FC37+FC38+FC39</f>
        <v>0</v>
      </c>
      <c r="FD26" s="73"/>
      <c r="FE26" s="73"/>
      <c r="FF26" s="73"/>
      <c r="FG26" s="72"/>
      <c r="FH26" s="73"/>
      <c r="FI26" s="73"/>
      <c r="FJ26" s="73"/>
      <c r="FK26" s="72"/>
      <c r="FL26" s="73">
        <f>FL27+FL28+FL29+FL30+FL31+FL32+FL33+FL34+FL35+FL36+FL37+FL38+FL39</f>
        <v>0</v>
      </c>
      <c r="FM26" s="73">
        <f>FM27+FM28+FM29+FM30+FM31+FM32+FM33+FM34+FM35+FM36+FM37+FM38+FM39</f>
        <v>0</v>
      </c>
      <c r="FN26" s="73">
        <f>FN27+FN28+FN29+FN30+FN31+FN32+FN33+FN34+FN35+FN36+FN37+FN38+FN39</f>
        <v>0</v>
      </c>
      <c r="FO26" s="72"/>
      <c r="FP26" s="72"/>
      <c r="FQ26" s="72"/>
      <c r="FR26" s="72"/>
      <c r="FS26" s="72"/>
      <c r="FT26" s="77"/>
      <c r="FU26" s="77">
        <f>SUM(FU27:FU39)</f>
        <v>0</v>
      </c>
      <c r="FV26" s="77">
        <f>SUM(FV27:FV39)</f>
        <v>0</v>
      </c>
      <c r="FW26" s="77"/>
      <c r="FX26" s="73">
        <f>SUM(FX27:FX39)</f>
        <v>0</v>
      </c>
      <c r="FY26" s="73">
        <f>SUM(FY27:FY39)</f>
        <v>0</v>
      </c>
      <c r="FZ26" s="73">
        <f>SUM(FZ27:FZ39)</f>
        <v>0</v>
      </c>
      <c r="GA26" s="72"/>
      <c r="GB26" s="73">
        <f>SUM(GB27:GB39)</f>
        <v>0</v>
      </c>
      <c r="GC26" s="73">
        <f>SUM(GC27:GC39)</f>
        <v>0</v>
      </c>
      <c r="GD26" s="73">
        <f>SUM(GD27:GD39)</f>
        <v>0</v>
      </c>
      <c r="GE26" s="72"/>
      <c r="GF26" s="72"/>
      <c r="GG26" s="73">
        <f>SUM(GG27:GG39)</f>
        <v>0</v>
      </c>
      <c r="GH26" s="73">
        <f>SUM(GH27:GH39)</f>
        <v>0</v>
      </c>
      <c r="GI26" s="72"/>
      <c r="GJ26" s="72"/>
      <c r="GK26" s="73">
        <f>SUM(GK27:GK39)</f>
        <v>0</v>
      </c>
      <c r="GL26" s="73">
        <f>SUM(GL27:GL39)</f>
        <v>0</v>
      </c>
      <c r="GM26" s="72"/>
      <c r="GN26" s="72"/>
      <c r="GO26" s="73">
        <f>SUM(GO27:GO39)</f>
        <v>0</v>
      </c>
      <c r="GP26" s="73">
        <f>SUM(GP27:GP39)</f>
        <v>0</v>
      </c>
      <c r="GQ26" s="72"/>
      <c r="GR26" s="72"/>
      <c r="GS26" s="73">
        <f>SUM(GS27:GS39)</f>
        <v>0</v>
      </c>
      <c r="GT26" s="73">
        <f>SUM(GT27:GT39)</f>
        <v>0</v>
      </c>
      <c r="GU26" s="72"/>
      <c r="GV26" s="72"/>
      <c r="GW26" s="73">
        <f>SUM(GW27:GW39)</f>
        <v>0</v>
      </c>
      <c r="GX26" s="73">
        <f>SUM(GX27:GX39)</f>
        <v>0</v>
      </c>
      <c r="GY26" s="72"/>
      <c r="GZ26" s="72"/>
      <c r="HA26" s="73">
        <f>SUM(HA27:HA39)</f>
        <v>0</v>
      </c>
      <c r="HB26" s="73">
        <f>SUM(HB27:HB39)</f>
        <v>0</v>
      </c>
      <c r="HC26" s="72"/>
      <c r="HD26" s="72"/>
      <c r="HE26" s="73">
        <f>SUM(HE27:HE39)</f>
        <v>0</v>
      </c>
      <c r="HF26" s="73">
        <f>SUM(HF27:HF39)</f>
        <v>0</v>
      </c>
      <c r="HG26" s="72"/>
      <c r="HH26" s="72"/>
      <c r="HI26" s="73">
        <f>SUM(HI27:HI39)</f>
        <v>0</v>
      </c>
      <c r="HJ26" s="73">
        <f>SUM(HJ27:HJ39)</f>
        <v>0</v>
      </c>
      <c r="HK26" s="72"/>
      <c r="HL26" s="72"/>
      <c r="HM26" s="73">
        <f>SUM(HM27:HM39)</f>
        <v>0</v>
      </c>
      <c r="HN26" s="73">
        <f>SUM(HN27:HN39)</f>
        <v>0</v>
      </c>
      <c r="HO26" s="72"/>
      <c r="HP26" s="72"/>
      <c r="HQ26" s="73">
        <f>SUM(HQ27:HQ39)</f>
        <v>0</v>
      </c>
      <c r="HR26" s="73">
        <f>SUM(HR27:HR39)</f>
        <v>0</v>
      </c>
      <c r="HS26" s="72"/>
      <c r="HT26" s="72"/>
      <c r="HU26" s="73">
        <f>SUM(HU27:HU39)</f>
        <v>0</v>
      </c>
      <c r="HV26" s="73">
        <f>SUM(HV27:HV39)</f>
        <v>0</v>
      </c>
      <c r="HW26" s="72"/>
      <c r="HX26" s="72"/>
      <c r="HY26" s="73">
        <f>SUM(HY27:HY39)</f>
        <v>0</v>
      </c>
      <c r="HZ26" s="73">
        <f>SUM(HZ27:HZ39)</f>
        <v>0</v>
      </c>
      <c r="IA26" s="72"/>
      <c r="IB26" s="72"/>
      <c r="IC26" s="73">
        <f>SUM(IC27:IC39)</f>
        <v>0</v>
      </c>
      <c r="ID26" s="73">
        <f>SUM(ID27:ID39)</f>
        <v>0</v>
      </c>
      <c r="IE26" s="72"/>
      <c r="IF26" s="72"/>
      <c r="IG26" s="73">
        <f>SUM(IG27:IG39)</f>
        <v>0</v>
      </c>
      <c r="IH26" s="73">
        <f>SUM(IH27:IH39)</f>
        <v>0</v>
      </c>
      <c r="II26" s="72"/>
      <c r="IJ26" s="72"/>
      <c r="IK26" s="73">
        <f>SUM(IK27:IK39)</f>
        <v>0</v>
      </c>
      <c r="IL26" s="73">
        <f>SUM(IL27:IL39)</f>
        <v>0</v>
      </c>
      <c r="IM26" s="72"/>
      <c r="IN26" s="72"/>
      <c r="IO26" s="73">
        <f>SUM(IO27:IO39)</f>
        <v>0</v>
      </c>
      <c r="IP26" s="73">
        <f>SUM(IP27:IP39)</f>
        <v>0</v>
      </c>
      <c r="IQ26" s="72"/>
      <c r="IR26" s="72"/>
      <c r="IS26" s="73">
        <f>SUM(IS27:IS39)</f>
        <v>0</v>
      </c>
      <c r="IT26" s="73">
        <f>SUM(IT27:IT39)</f>
        <v>0</v>
      </c>
      <c r="IU26" s="72"/>
      <c r="IV26" s="72"/>
      <c r="IW26" s="73">
        <f>SUM(IW27:IW39)</f>
        <v>0</v>
      </c>
      <c r="IX26" s="73">
        <f>SUM(IX27:IX39)</f>
        <v>0</v>
      </c>
      <c r="IY26" s="72"/>
      <c r="IZ26" s="72"/>
      <c r="JA26" s="73"/>
      <c r="JB26" s="73"/>
      <c r="JC26" s="72"/>
    </row>
    <row r="27" spans="1:263" ht="24" customHeight="1" x14ac:dyDescent="0.25">
      <c r="A27" s="10" t="s">
        <v>123</v>
      </c>
      <c r="B27" s="222">
        <f t="shared" si="145"/>
        <v>156886.60964000001</v>
      </c>
      <c r="C27" s="222">
        <f t="shared" si="146"/>
        <v>152210.14508999998</v>
      </c>
      <c r="D27" s="222">
        <f t="shared" si="147"/>
        <v>152210.14508999998</v>
      </c>
      <c r="E27" s="222"/>
      <c r="F27" s="223">
        <f t="shared" si="148"/>
        <v>148227.38008999999</v>
      </c>
      <c r="G27" s="75">
        <f t="shared" si="0"/>
        <v>97.383377436737192</v>
      </c>
      <c r="H27" s="74">
        <v>2838.7739999999999</v>
      </c>
      <c r="I27" s="74">
        <v>2838.7739999999999</v>
      </c>
      <c r="J27" s="74">
        <v>2838.7739999999999</v>
      </c>
      <c r="K27" s="75">
        <f>J27/I27*100</f>
        <v>100</v>
      </c>
      <c r="L27" s="75"/>
      <c r="M27" s="75"/>
      <c r="N27" s="75"/>
      <c r="O27" s="74"/>
      <c r="P27" s="74">
        <v>0</v>
      </c>
      <c r="Q27" s="74">
        <v>0</v>
      </c>
      <c r="R27" s="74">
        <v>0</v>
      </c>
      <c r="S27" s="75"/>
      <c r="T27" s="74"/>
      <c r="U27" s="74">
        <v>748.2</v>
      </c>
      <c r="V27" s="74">
        <v>748.2</v>
      </c>
      <c r="W27" s="75">
        <f>V27/U27*100</f>
        <v>100</v>
      </c>
      <c r="X27" s="74"/>
      <c r="Y27" s="74"/>
      <c r="Z27" s="74"/>
      <c r="AA27" s="75"/>
      <c r="AB27" s="74"/>
      <c r="AC27" s="74"/>
      <c r="AD27" s="74"/>
      <c r="AE27" s="75"/>
      <c r="AF27" s="74">
        <v>127.12864</v>
      </c>
      <c r="AG27" s="74">
        <v>127.12864</v>
      </c>
      <c r="AH27" s="74">
        <v>127.12864</v>
      </c>
      <c r="AI27" s="75">
        <f>AH27/AG27*100</f>
        <v>100</v>
      </c>
      <c r="AJ27" s="74"/>
      <c r="AK27" s="74"/>
      <c r="AL27" s="74"/>
      <c r="AM27" s="75"/>
      <c r="AN27" s="75"/>
      <c r="AO27" s="74"/>
      <c r="AP27" s="74"/>
      <c r="AQ27" s="75"/>
      <c r="AR27" s="75"/>
      <c r="AS27" s="75"/>
      <c r="AT27" s="75"/>
      <c r="AU27" s="75"/>
      <c r="AV27" s="74">
        <v>0</v>
      </c>
      <c r="AW27" s="74">
        <v>0</v>
      </c>
      <c r="AX27" s="74"/>
      <c r="AY27" s="75"/>
      <c r="AZ27" s="74">
        <v>43543.3</v>
      </c>
      <c r="BA27" s="74">
        <v>46653.1</v>
      </c>
      <c r="BB27" s="75">
        <v>44134.781969999996</v>
      </c>
      <c r="BC27" s="74">
        <f>BB27/BA27*100</f>
        <v>94.602034955876462</v>
      </c>
      <c r="BD27" s="74"/>
      <c r="BE27" s="74"/>
      <c r="BF27" s="74"/>
      <c r="BG27" s="74"/>
      <c r="BH27" s="74"/>
      <c r="BI27" s="74"/>
      <c r="BJ27" s="87"/>
      <c r="BK27" s="87"/>
      <c r="BL27" s="74"/>
      <c r="BM27" s="74"/>
      <c r="BN27" s="87"/>
      <c r="BO27" s="76"/>
      <c r="BP27" s="74"/>
      <c r="BQ27" s="74"/>
      <c r="BR27" s="87"/>
      <c r="BS27" s="87"/>
      <c r="BT27" s="87"/>
      <c r="BU27" s="74"/>
      <c r="BV27" s="87"/>
      <c r="BW27" s="87"/>
      <c r="BX27" s="74"/>
      <c r="BY27" s="74"/>
      <c r="BZ27" s="74"/>
      <c r="CA27" s="75"/>
      <c r="CB27" s="74">
        <v>15777</v>
      </c>
      <c r="CC27" s="74">
        <v>15777</v>
      </c>
      <c r="CD27" s="74">
        <v>14312.556619999999</v>
      </c>
      <c r="CE27" s="74">
        <f>CD27/CC27*100</f>
        <v>90.717859035304542</v>
      </c>
      <c r="CF27" s="74">
        <v>1000</v>
      </c>
      <c r="CG27" s="74"/>
      <c r="CH27" s="74"/>
      <c r="CI27" s="74"/>
      <c r="CJ27" s="99">
        <v>1000</v>
      </c>
      <c r="CK27" s="74">
        <v>2000</v>
      </c>
      <c r="CL27" s="74">
        <v>2000</v>
      </c>
      <c r="CM27" s="74">
        <f>CL27/CK27*100</f>
        <v>100</v>
      </c>
      <c r="CN27" s="74">
        <v>500</v>
      </c>
      <c r="CO27" s="74">
        <v>500</v>
      </c>
      <c r="CP27" s="99">
        <v>500</v>
      </c>
      <c r="CQ27" s="74">
        <f>CP27/CO27*100</f>
        <v>100</v>
      </c>
      <c r="CR27" s="74"/>
      <c r="CS27" s="74"/>
      <c r="CT27" s="87"/>
      <c r="CU27" s="87"/>
      <c r="CV27" s="74"/>
      <c r="CW27" s="74"/>
      <c r="CX27" s="74"/>
      <c r="CY27" s="74"/>
      <c r="CZ27" s="74"/>
      <c r="DA27" s="74"/>
      <c r="DB27" s="74"/>
      <c r="DC27" s="74"/>
      <c r="DD27" s="74"/>
      <c r="DE27" s="74"/>
      <c r="DF27" s="74"/>
      <c r="DG27" s="74"/>
      <c r="DH27" s="74"/>
      <c r="DI27" s="74"/>
      <c r="DJ27" s="74"/>
      <c r="DK27" s="74"/>
      <c r="DL27" s="74"/>
      <c r="DM27" s="74"/>
      <c r="DN27" s="74"/>
      <c r="DO27" s="74"/>
      <c r="DP27" s="74"/>
      <c r="DQ27" s="74"/>
      <c r="DR27" s="74"/>
      <c r="DS27" s="74"/>
      <c r="DT27" s="74"/>
      <c r="DU27" s="74">
        <v>0</v>
      </c>
      <c r="DV27" s="74">
        <v>0</v>
      </c>
      <c r="DW27" s="75"/>
      <c r="DX27" s="74">
        <v>91600.407000000007</v>
      </c>
      <c r="DY27" s="74">
        <v>82233.024439999994</v>
      </c>
      <c r="DZ27" s="74">
        <v>82233.020850000001</v>
      </c>
      <c r="EA27" s="75">
        <f>DZ27/DY27*100</f>
        <v>99.999995634357347</v>
      </c>
      <c r="EB27" s="75"/>
      <c r="EC27" s="74"/>
      <c r="ED27" s="74"/>
      <c r="EE27" s="75"/>
      <c r="EF27" s="74">
        <v>500</v>
      </c>
      <c r="EG27" s="74">
        <v>500</v>
      </c>
      <c r="EH27" s="74">
        <v>500</v>
      </c>
      <c r="EI27" s="75">
        <f>EH27/EG27*100</f>
        <v>100</v>
      </c>
      <c r="EJ27" s="74"/>
      <c r="EK27" s="74">
        <v>832.91800999999998</v>
      </c>
      <c r="EL27" s="74">
        <v>832.91800999999998</v>
      </c>
      <c r="EM27" s="75">
        <f>EL27/EK27*100</f>
        <v>100</v>
      </c>
      <c r="EN27" s="74"/>
      <c r="EO27" s="74"/>
      <c r="EP27" s="74"/>
      <c r="EQ27" s="75"/>
      <c r="ER27" s="74"/>
      <c r="ES27" s="74"/>
      <c r="ET27" s="74"/>
      <c r="EU27" s="75"/>
      <c r="EV27" s="74"/>
      <c r="EW27" s="74"/>
      <c r="EX27" s="74"/>
      <c r="EY27" s="75"/>
      <c r="EZ27" s="87"/>
      <c r="FA27" s="74"/>
      <c r="FB27" s="87"/>
      <c r="FC27" s="87"/>
      <c r="FD27" s="74"/>
      <c r="FE27" s="74"/>
      <c r="FF27" s="74"/>
      <c r="FG27" s="75"/>
      <c r="FH27" s="74"/>
      <c r="FI27" s="74"/>
      <c r="FJ27" s="74"/>
      <c r="FK27" s="75"/>
      <c r="FL27" s="74"/>
      <c r="FM27" s="74"/>
      <c r="FN27" s="74"/>
      <c r="FO27" s="75"/>
      <c r="FP27" s="75"/>
      <c r="FQ27" s="75"/>
      <c r="FR27" s="75"/>
      <c r="FS27" s="75"/>
      <c r="FT27" s="78"/>
      <c r="FU27" s="78"/>
      <c r="FV27" s="78"/>
      <c r="FW27" s="78"/>
      <c r="FX27" s="74"/>
      <c r="FY27" s="74"/>
      <c r="FZ27" s="74"/>
      <c r="GA27" s="75"/>
      <c r="GB27" s="74"/>
      <c r="GC27" s="74"/>
      <c r="GD27" s="74"/>
      <c r="GE27" s="75"/>
      <c r="GF27" s="75"/>
      <c r="GG27" s="74"/>
      <c r="GH27" s="74"/>
      <c r="GI27" s="75"/>
      <c r="GJ27" s="75"/>
      <c r="GK27" s="74"/>
      <c r="GL27" s="74"/>
      <c r="GM27" s="75"/>
      <c r="GN27" s="75"/>
      <c r="GO27" s="74"/>
      <c r="GP27" s="74"/>
      <c r="GQ27" s="75"/>
      <c r="GR27" s="75"/>
      <c r="GS27" s="74"/>
      <c r="GT27" s="74"/>
      <c r="GU27" s="75"/>
      <c r="GV27" s="75"/>
      <c r="GW27" s="74"/>
      <c r="GX27" s="74"/>
      <c r="GY27" s="75"/>
      <c r="GZ27" s="75"/>
      <c r="HA27" s="74"/>
      <c r="HB27" s="74"/>
      <c r="HC27" s="75"/>
      <c r="HD27" s="75"/>
      <c r="HE27" s="74"/>
      <c r="HF27" s="74"/>
      <c r="HG27" s="75"/>
      <c r="HH27" s="75"/>
      <c r="HI27" s="74"/>
      <c r="HJ27" s="74"/>
      <c r="HK27" s="75"/>
      <c r="HL27" s="75"/>
      <c r="HM27" s="74"/>
      <c r="HN27" s="74"/>
      <c r="HO27" s="75"/>
      <c r="HP27" s="75"/>
      <c r="HQ27" s="74"/>
      <c r="HR27" s="74"/>
      <c r="HS27" s="75"/>
      <c r="HT27" s="75"/>
      <c r="HU27" s="74"/>
      <c r="HV27" s="74"/>
      <c r="HW27" s="75"/>
      <c r="HX27" s="75"/>
      <c r="HY27" s="74"/>
      <c r="HZ27" s="74"/>
      <c r="IA27" s="75"/>
      <c r="IB27" s="75"/>
      <c r="IC27" s="74"/>
      <c r="ID27" s="74"/>
      <c r="IE27" s="75"/>
      <c r="IF27" s="75"/>
      <c r="IG27" s="74"/>
      <c r="IH27" s="74"/>
      <c r="II27" s="75"/>
      <c r="IJ27" s="75"/>
      <c r="IK27" s="74"/>
      <c r="IL27" s="74"/>
      <c r="IM27" s="75"/>
      <c r="IN27" s="75"/>
      <c r="IO27" s="74"/>
      <c r="IP27" s="74"/>
      <c r="IQ27" s="75"/>
      <c r="IR27" s="75"/>
      <c r="IS27" s="74"/>
      <c r="IT27" s="74"/>
      <c r="IU27" s="75"/>
      <c r="IV27" s="75"/>
      <c r="IW27" s="74"/>
      <c r="IX27" s="74"/>
      <c r="IY27" s="75"/>
      <c r="IZ27" s="75"/>
      <c r="JA27" s="74"/>
      <c r="JB27" s="74"/>
      <c r="JC27" s="75"/>
    </row>
    <row r="28" spans="1:263" ht="15.75" x14ac:dyDescent="0.25">
      <c r="A28" s="10" t="s">
        <v>294</v>
      </c>
      <c r="B28" s="222">
        <f t="shared" si="145"/>
        <v>280542.016</v>
      </c>
      <c r="C28" s="222">
        <f t="shared" si="146"/>
        <v>280542.016</v>
      </c>
      <c r="D28" s="222">
        <f t="shared" si="147"/>
        <v>280542.016</v>
      </c>
      <c r="E28" s="222"/>
      <c r="F28" s="223">
        <f t="shared" si="148"/>
        <v>280542.016</v>
      </c>
      <c r="G28" s="75">
        <f t="shared" si="0"/>
        <v>100</v>
      </c>
      <c r="H28" s="75"/>
      <c r="I28" s="75"/>
      <c r="J28" s="75"/>
      <c r="K28" s="75"/>
      <c r="L28" s="75"/>
      <c r="M28" s="75"/>
      <c r="N28" s="75"/>
      <c r="O28" s="75"/>
      <c r="P28" s="75"/>
      <c r="Q28" s="75"/>
      <c r="R28" s="75"/>
      <c r="S28" s="75"/>
      <c r="T28" s="75"/>
      <c r="U28" s="75"/>
      <c r="V28" s="75"/>
      <c r="W28" s="72"/>
      <c r="X28" s="72"/>
      <c r="Y28" s="72"/>
      <c r="Z28" s="72"/>
      <c r="AA28" s="75"/>
      <c r="AB28" s="72"/>
      <c r="AC28" s="72"/>
      <c r="AD28" s="72"/>
      <c r="AE28" s="75"/>
      <c r="AF28" s="72"/>
      <c r="AG28" s="72"/>
      <c r="AH28" s="72"/>
      <c r="AI28" s="75"/>
      <c r="AJ28" s="72"/>
      <c r="AK28" s="72"/>
      <c r="AL28" s="72"/>
      <c r="AM28" s="75"/>
      <c r="AN28" s="75"/>
      <c r="AO28" s="75"/>
      <c r="AP28" s="75"/>
      <c r="AQ28" s="75"/>
      <c r="AR28" s="75"/>
      <c r="AS28" s="75"/>
      <c r="AT28" s="75"/>
      <c r="AU28" s="75"/>
      <c r="AV28" s="75">
        <v>15000</v>
      </c>
      <c r="AW28" s="75">
        <v>15000</v>
      </c>
      <c r="AX28" s="75">
        <v>15000</v>
      </c>
      <c r="AY28" s="75">
        <f>AX28/AW28*100</f>
        <v>100</v>
      </c>
      <c r="AZ28" s="95"/>
      <c r="BA28" s="95"/>
      <c r="BB28" s="95"/>
      <c r="BC28" s="95"/>
      <c r="BD28" s="75"/>
      <c r="BE28" s="75"/>
      <c r="BF28" s="75"/>
      <c r="BG28" s="88"/>
      <c r="BH28" s="88"/>
      <c r="BI28" s="75"/>
      <c r="BJ28" s="75"/>
      <c r="BK28" s="88"/>
      <c r="BL28" s="75"/>
      <c r="BM28" s="75"/>
      <c r="BN28" s="75"/>
      <c r="BO28" s="76"/>
      <c r="BP28" s="75"/>
      <c r="BQ28" s="75"/>
      <c r="BR28" s="75"/>
      <c r="BS28" s="88"/>
      <c r="BT28" s="88"/>
      <c r="BU28" s="75"/>
      <c r="BV28" s="75"/>
      <c r="BW28" s="88"/>
      <c r="BX28" s="75"/>
      <c r="BY28" s="75"/>
      <c r="BZ28" s="75"/>
      <c r="CA28" s="75"/>
      <c r="CB28" s="74"/>
      <c r="CC28" s="74"/>
      <c r="CD28" s="75"/>
      <c r="CE28" s="88"/>
      <c r="CF28" s="75"/>
      <c r="CG28" s="75"/>
      <c r="CH28" s="75"/>
      <c r="CI28" s="88"/>
      <c r="CJ28" s="75"/>
      <c r="CK28" s="75"/>
      <c r="CL28" s="75"/>
      <c r="CM28" s="75"/>
      <c r="CN28" s="75"/>
      <c r="CO28" s="75"/>
      <c r="CP28" s="75"/>
      <c r="CQ28" s="75"/>
      <c r="CR28" s="74"/>
      <c r="CS28" s="74"/>
      <c r="CT28" s="75"/>
      <c r="CU28" s="75"/>
      <c r="CV28" s="75"/>
      <c r="CW28" s="75"/>
      <c r="CX28" s="75"/>
      <c r="CY28" s="88"/>
      <c r="CZ28" s="88"/>
      <c r="DA28" s="75"/>
      <c r="DB28" s="75"/>
      <c r="DC28" s="88"/>
      <c r="DD28" s="75"/>
      <c r="DE28" s="75"/>
      <c r="DF28" s="75"/>
      <c r="DG28" s="88"/>
      <c r="DH28" s="75"/>
      <c r="DI28" s="75"/>
      <c r="DJ28" s="75"/>
      <c r="DK28" s="88"/>
      <c r="DL28" s="75"/>
      <c r="DM28" s="75"/>
      <c r="DN28" s="75"/>
      <c r="DO28" s="88"/>
      <c r="DP28" s="75"/>
      <c r="DQ28" s="75"/>
      <c r="DR28" s="75"/>
      <c r="DS28" s="88"/>
      <c r="DT28" s="88"/>
      <c r="DU28" s="75"/>
      <c r="DV28" s="75"/>
      <c r="DW28" s="75"/>
      <c r="DX28" s="75">
        <v>265542.016</v>
      </c>
      <c r="DY28" s="75">
        <v>265542.016</v>
      </c>
      <c r="DZ28" s="75">
        <v>265542.016</v>
      </c>
      <c r="EA28" s="75">
        <f t="shared" ref="EA28" si="191">DZ28/DY28*100</f>
        <v>100</v>
      </c>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4"/>
      <c r="FB28" s="75"/>
      <c r="FC28" s="75"/>
      <c r="FD28" s="75"/>
      <c r="FE28" s="75"/>
      <c r="FF28" s="75"/>
      <c r="FG28" s="75"/>
      <c r="FH28" s="75"/>
      <c r="FI28" s="75"/>
      <c r="FJ28" s="75"/>
      <c r="FK28" s="75"/>
      <c r="FL28" s="75"/>
      <c r="FM28" s="75"/>
      <c r="FN28" s="75"/>
      <c r="FO28" s="75"/>
      <c r="FP28" s="75"/>
      <c r="FQ28" s="75"/>
      <c r="FR28" s="75"/>
      <c r="FS28" s="75"/>
      <c r="FT28" s="78"/>
      <c r="FU28" s="78"/>
      <c r="FV28" s="78"/>
      <c r="FW28" s="78"/>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c r="HE28" s="75"/>
      <c r="HF28" s="75"/>
      <c r="HG28" s="75"/>
      <c r="HH28" s="75"/>
      <c r="HI28" s="75"/>
      <c r="HJ28" s="75"/>
      <c r="HK28" s="75"/>
      <c r="HL28" s="75"/>
      <c r="HM28" s="75"/>
      <c r="HN28" s="75"/>
      <c r="HO28" s="75"/>
      <c r="HP28" s="75"/>
      <c r="HQ28" s="75"/>
      <c r="HR28" s="75"/>
      <c r="HS28" s="75"/>
      <c r="HT28" s="75"/>
      <c r="HU28" s="75"/>
      <c r="HV28" s="75"/>
      <c r="HW28" s="75"/>
      <c r="HX28" s="75"/>
      <c r="HY28" s="75"/>
      <c r="HZ28" s="75"/>
      <c r="IA28" s="75"/>
      <c r="IB28" s="75"/>
      <c r="IC28" s="75"/>
      <c r="ID28" s="75"/>
      <c r="IE28" s="75"/>
      <c r="IF28" s="75"/>
      <c r="IG28" s="75"/>
      <c r="IH28" s="75"/>
      <c r="II28" s="75"/>
      <c r="IJ28" s="75"/>
      <c r="IK28" s="75"/>
      <c r="IL28" s="75"/>
      <c r="IM28" s="75"/>
      <c r="IN28" s="75"/>
      <c r="IO28" s="75"/>
      <c r="IP28" s="75"/>
      <c r="IQ28" s="75"/>
      <c r="IR28" s="75"/>
      <c r="IS28" s="75"/>
      <c r="IT28" s="75"/>
      <c r="IU28" s="75"/>
      <c r="IV28" s="75"/>
      <c r="IW28" s="75"/>
      <c r="IX28" s="75"/>
      <c r="IY28" s="75"/>
      <c r="IZ28" s="75"/>
      <c r="JA28" s="75"/>
      <c r="JB28" s="75"/>
      <c r="JC28" s="75"/>
    </row>
    <row r="29" spans="1:263" ht="15.75" x14ac:dyDescent="0.25">
      <c r="A29" s="10" t="s">
        <v>126</v>
      </c>
      <c r="B29" s="222">
        <f t="shared" si="145"/>
        <v>4890</v>
      </c>
      <c r="C29" s="222">
        <f t="shared" si="146"/>
        <v>4890</v>
      </c>
      <c r="D29" s="222">
        <f t="shared" si="147"/>
        <v>4890</v>
      </c>
      <c r="E29" s="222"/>
      <c r="F29" s="223">
        <f t="shared" si="148"/>
        <v>4890</v>
      </c>
      <c r="G29" s="75">
        <f t="shared" si="0"/>
        <v>100</v>
      </c>
      <c r="H29" s="75"/>
      <c r="I29" s="75"/>
      <c r="J29" s="75"/>
      <c r="K29" s="75"/>
      <c r="L29" s="75"/>
      <c r="M29" s="75"/>
      <c r="N29" s="75"/>
      <c r="O29" s="75"/>
      <c r="P29" s="75"/>
      <c r="Q29" s="75"/>
      <c r="R29" s="75"/>
      <c r="S29" s="75"/>
      <c r="T29" s="75"/>
      <c r="U29" s="75"/>
      <c r="V29" s="75"/>
      <c r="W29" s="72"/>
      <c r="X29" s="72"/>
      <c r="Y29" s="72"/>
      <c r="Z29" s="72"/>
      <c r="AA29" s="75"/>
      <c r="AB29" s="72"/>
      <c r="AC29" s="72"/>
      <c r="AD29" s="72"/>
      <c r="AE29" s="75"/>
      <c r="AF29" s="72"/>
      <c r="AG29" s="72"/>
      <c r="AH29" s="72"/>
      <c r="AI29" s="75"/>
      <c r="AJ29" s="72"/>
      <c r="AK29" s="72"/>
      <c r="AL29" s="72"/>
      <c r="AM29" s="75"/>
      <c r="AN29" s="75"/>
      <c r="AO29" s="75"/>
      <c r="AP29" s="75"/>
      <c r="AQ29" s="75"/>
      <c r="AR29" s="75"/>
      <c r="AS29" s="75"/>
      <c r="AT29" s="75"/>
      <c r="AU29" s="75"/>
      <c r="AV29" s="75"/>
      <c r="AW29" s="75"/>
      <c r="AX29" s="75"/>
      <c r="AY29" s="75"/>
      <c r="AZ29" s="95"/>
      <c r="BA29" s="95"/>
      <c r="BB29" s="95"/>
      <c r="BC29" s="95"/>
      <c r="BD29" s="75"/>
      <c r="BE29" s="75"/>
      <c r="BF29" s="75"/>
      <c r="BG29" s="88"/>
      <c r="BH29" s="88"/>
      <c r="BI29" s="75"/>
      <c r="BJ29" s="75"/>
      <c r="BK29" s="88"/>
      <c r="BL29" s="75">
        <v>4890</v>
      </c>
      <c r="BM29" s="75">
        <v>4890</v>
      </c>
      <c r="BN29" s="75">
        <v>4890</v>
      </c>
      <c r="BO29" s="76">
        <f t="shared" si="149"/>
        <v>100</v>
      </c>
      <c r="BP29" s="75"/>
      <c r="BQ29" s="75"/>
      <c r="BR29" s="75"/>
      <c r="BS29" s="88"/>
      <c r="BT29" s="88"/>
      <c r="BU29" s="75"/>
      <c r="BV29" s="75"/>
      <c r="BW29" s="88"/>
      <c r="BX29" s="75"/>
      <c r="BY29" s="75"/>
      <c r="BZ29" s="75"/>
      <c r="CA29" s="75"/>
      <c r="CB29" s="74"/>
      <c r="CC29" s="74"/>
      <c r="CD29" s="75"/>
      <c r="CE29" s="88"/>
      <c r="CF29" s="75"/>
      <c r="CG29" s="75"/>
      <c r="CH29" s="75"/>
      <c r="CI29" s="88"/>
      <c r="CJ29" s="75"/>
      <c r="CK29" s="75"/>
      <c r="CL29" s="75"/>
      <c r="CM29" s="75"/>
      <c r="CN29" s="75"/>
      <c r="CO29" s="75"/>
      <c r="CP29" s="75"/>
      <c r="CQ29" s="75"/>
      <c r="CR29" s="74"/>
      <c r="CS29" s="74"/>
      <c r="CT29" s="75"/>
      <c r="CU29" s="88"/>
      <c r="CV29" s="75"/>
      <c r="CW29" s="75"/>
      <c r="CX29" s="75"/>
      <c r="CY29" s="88"/>
      <c r="CZ29" s="88"/>
      <c r="DA29" s="75"/>
      <c r="DB29" s="75"/>
      <c r="DC29" s="88"/>
      <c r="DD29" s="75"/>
      <c r="DE29" s="75"/>
      <c r="DF29" s="75"/>
      <c r="DG29" s="88"/>
      <c r="DH29" s="75"/>
      <c r="DI29" s="75"/>
      <c r="DJ29" s="75"/>
      <c r="DK29" s="88"/>
      <c r="DL29" s="75"/>
      <c r="DM29" s="75"/>
      <c r="DN29" s="75"/>
      <c r="DO29" s="88"/>
      <c r="DP29" s="75"/>
      <c r="DQ29" s="75"/>
      <c r="DR29" s="75"/>
      <c r="DS29" s="88"/>
      <c r="DT29" s="88"/>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88"/>
      <c r="FA29" s="74"/>
      <c r="FB29" s="75"/>
      <c r="FC29" s="88"/>
      <c r="FD29" s="75"/>
      <c r="FE29" s="75"/>
      <c r="FF29" s="75"/>
      <c r="FG29" s="75"/>
      <c r="FH29" s="75"/>
      <c r="FI29" s="75"/>
      <c r="FJ29" s="75"/>
      <c r="FK29" s="75"/>
      <c r="FL29" s="75"/>
      <c r="FM29" s="75"/>
      <c r="FN29" s="75"/>
      <c r="FO29" s="75"/>
      <c r="FP29" s="75"/>
      <c r="FQ29" s="75"/>
      <c r="FR29" s="75"/>
      <c r="FS29" s="75"/>
      <c r="FT29" s="78"/>
      <c r="FU29" s="78"/>
      <c r="FV29" s="78"/>
      <c r="FW29" s="78"/>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c r="HE29" s="75"/>
      <c r="HF29" s="75"/>
      <c r="HG29" s="75"/>
      <c r="HH29" s="75"/>
      <c r="HI29" s="75"/>
      <c r="HJ29" s="75"/>
      <c r="HK29" s="75"/>
      <c r="HL29" s="75"/>
      <c r="HM29" s="75"/>
      <c r="HN29" s="75"/>
      <c r="HO29" s="75"/>
      <c r="HP29" s="75"/>
      <c r="HQ29" s="75"/>
      <c r="HR29" s="75"/>
      <c r="HS29" s="75"/>
      <c r="HT29" s="75"/>
      <c r="HU29" s="75"/>
      <c r="HV29" s="75"/>
      <c r="HW29" s="75"/>
      <c r="HX29" s="75"/>
      <c r="HY29" s="75"/>
      <c r="HZ29" s="75"/>
      <c r="IA29" s="75"/>
      <c r="IB29" s="75"/>
      <c r="IC29" s="75"/>
      <c r="ID29" s="75"/>
      <c r="IE29" s="75"/>
      <c r="IF29" s="75"/>
      <c r="IG29" s="75"/>
      <c r="IH29" s="75"/>
      <c r="II29" s="75"/>
      <c r="IJ29" s="75"/>
      <c r="IK29" s="75"/>
      <c r="IL29" s="75"/>
      <c r="IM29" s="75"/>
      <c r="IN29" s="75"/>
      <c r="IO29" s="75"/>
      <c r="IP29" s="75"/>
      <c r="IQ29" s="75"/>
      <c r="IR29" s="75"/>
      <c r="IS29" s="75"/>
      <c r="IT29" s="75"/>
      <c r="IU29" s="75"/>
      <c r="IV29" s="75"/>
      <c r="IW29" s="75"/>
      <c r="IX29" s="75"/>
      <c r="IY29" s="75"/>
      <c r="IZ29" s="75"/>
      <c r="JA29" s="75"/>
      <c r="JB29" s="75"/>
      <c r="JC29" s="75"/>
    </row>
    <row r="30" spans="1:263" ht="15.75" x14ac:dyDescent="0.25">
      <c r="A30" s="10" t="s">
        <v>292</v>
      </c>
      <c r="B30" s="222">
        <f t="shared" si="145"/>
        <v>0</v>
      </c>
      <c r="C30" s="222">
        <f t="shared" si="146"/>
        <v>0</v>
      </c>
      <c r="D30" s="222">
        <f t="shared" si="147"/>
        <v>0</v>
      </c>
      <c r="E30" s="222"/>
      <c r="F30" s="223">
        <f t="shared" si="148"/>
        <v>0</v>
      </c>
      <c r="G30" s="75"/>
      <c r="H30" s="75"/>
      <c r="I30" s="75"/>
      <c r="J30" s="75"/>
      <c r="K30" s="75"/>
      <c r="L30" s="75"/>
      <c r="M30" s="75"/>
      <c r="N30" s="75"/>
      <c r="O30" s="75"/>
      <c r="P30" s="75"/>
      <c r="Q30" s="75"/>
      <c r="R30" s="75"/>
      <c r="S30" s="75"/>
      <c r="T30" s="75"/>
      <c r="U30" s="75"/>
      <c r="V30" s="75"/>
      <c r="W30" s="72"/>
      <c r="X30" s="72"/>
      <c r="Y30" s="72"/>
      <c r="Z30" s="72"/>
      <c r="AA30" s="75"/>
      <c r="AB30" s="72"/>
      <c r="AC30" s="72"/>
      <c r="AD30" s="72"/>
      <c r="AE30" s="75"/>
      <c r="AF30" s="72"/>
      <c r="AG30" s="72"/>
      <c r="AH30" s="72"/>
      <c r="AI30" s="75"/>
      <c r="AJ30" s="72"/>
      <c r="AK30" s="72"/>
      <c r="AL30" s="72"/>
      <c r="AM30" s="75"/>
      <c r="AN30" s="75"/>
      <c r="AO30" s="75"/>
      <c r="AP30" s="75"/>
      <c r="AQ30" s="75"/>
      <c r="AR30" s="75"/>
      <c r="AS30" s="75"/>
      <c r="AT30" s="75"/>
      <c r="AU30" s="75"/>
      <c r="AV30" s="75"/>
      <c r="AW30" s="75"/>
      <c r="AX30" s="75"/>
      <c r="AY30" s="75"/>
      <c r="AZ30" s="95"/>
      <c r="BA30" s="95"/>
      <c r="BB30" s="95"/>
      <c r="BC30" s="95"/>
      <c r="BD30" s="75"/>
      <c r="BE30" s="75"/>
      <c r="BF30" s="75"/>
      <c r="BG30" s="88"/>
      <c r="BH30" s="88"/>
      <c r="BI30" s="75"/>
      <c r="BJ30" s="75"/>
      <c r="BK30" s="88"/>
      <c r="BL30" s="75"/>
      <c r="BM30" s="75"/>
      <c r="BN30" s="75"/>
      <c r="BO30" s="76"/>
      <c r="BP30" s="75"/>
      <c r="BQ30" s="75"/>
      <c r="BR30" s="75"/>
      <c r="BS30" s="88"/>
      <c r="BT30" s="88"/>
      <c r="BU30" s="75"/>
      <c r="BV30" s="75"/>
      <c r="BW30" s="88"/>
      <c r="BX30" s="75"/>
      <c r="BY30" s="75"/>
      <c r="BZ30" s="75"/>
      <c r="CA30" s="75"/>
      <c r="CB30" s="74"/>
      <c r="CC30" s="74"/>
      <c r="CD30" s="75"/>
      <c r="CE30" s="88"/>
      <c r="CF30" s="75"/>
      <c r="CG30" s="75"/>
      <c r="CH30" s="75"/>
      <c r="CI30" s="88"/>
      <c r="CJ30" s="75"/>
      <c r="CK30" s="75"/>
      <c r="CL30" s="75"/>
      <c r="CM30" s="75"/>
      <c r="CN30" s="75"/>
      <c r="CO30" s="75"/>
      <c r="CP30" s="75"/>
      <c r="CQ30" s="75"/>
      <c r="CR30" s="74"/>
      <c r="CS30" s="74"/>
      <c r="CT30" s="75"/>
      <c r="CU30" s="88"/>
      <c r="CV30" s="75"/>
      <c r="CW30" s="75"/>
      <c r="CX30" s="75"/>
      <c r="CY30" s="88"/>
      <c r="CZ30" s="88"/>
      <c r="DA30" s="75"/>
      <c r="DB30" s="75"/>
      <c r="DC30" s="88"/>
      <c r="DD30" s="75"/>
      <c r="DE30" s="75"/>
      <c r="DF30" s="75"/>
      <c r="DG30" s="88"/>
      <c r="DH30" s="75"/>
      <c r="DI30" s="75"/>
      <c r="DJ30" s="75"/>
      <c r="DK30" s="88"/>
      <c r="DL30" s="75"/>
      <c r="DM30" s="75"/>
      <c r="DN30" s="75"/>
      <c r="DO30" s="88"/>
      <c r="DP30" s="75"/>
      <c r="DQ30" s="75"/>
      <c r="DR30" s="75"/>
      <c r="DS30" s="88"/>
      <c r="DT30" s="88"/>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88"/>
      <c r="FA30" s="74"/>
      <c r="FB30" s="75"/>
      <c r="FC30" s="88"/>
      <c r="FD30" s="75"/>
      <c r="FE30" s="75"/>
      <c r="FF30" s="75"/>
      <c r="FG30" s="75"/>
      <c r="FH30" s="75"/>
      <c r="FI30" s="75"/>
      <c r="FJ30" s="75"/>
      <c r="FK30" s="75"/>
      <c r="FL30" s="75"/>
      <c r="FM30" s="75"/>
      <c r="FN30" s="75"/>
      <c r="FO30" s="75"/>
      <c r="FP30" s="75"/>
      <c r="FQ30" s="75"/>
      <c r="FR30" s="75"/>
      <c r="FS30" s="75"/>
      <c r="FT30" s="78"/>
      <c r="FU30" s="78"/>
      <c r="FV30" s="78"/>
      <c r="FW30" s="78"/>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c r="HE30" s="75"/>
      <c r="HF30" s="75"/>
      <c r="HG30" s="75"/>
      <c r="HH30" s="75"/>
      <c r="HI30" s="75"/>
      <c r="HJ30" s="75"/>
      <c r="HK30" s="75"/>
      <c r="HL30" s="75"/>
      <c r="HM30" s="75"/>
      <c r="HN30" s="75"/>
      <c r="HO30" s="75"/>
      <c r="HP30" s="75"/>
      <c r="HQ30" s="75"/>
      <c r="HR30" s="75"/>
      <c r="HS30" s="75"/>
      <c r="HT30" s="75"/>
      <c r="HU30" s="75"/>
      <c r="HV30" s="75"/>
      <c r="HW30" s="75"/>
      <c r="HX30" s="75"/>
      <c r="HY30" s="75"/>
      <c r="HZ30" s="75"/>
      <c r="IA30" s="75"/>
      <c r="IB30" s="75"/>
      <c r="IC30" s="75"/>
      <c r="ID30" s="75"/>
      <c r="IE30" s="75"/>
      <c r="IF30" s="75"/>
      <c r="IG30" s="75"/>
      <c r="IH30" s="75"/>
      <c r="II30" s="75"/>
      <c r="IJ30" s="75"/>
      <c r="IK30" s="75"/>
      <c r="IL30" s="75"/>
      <c r="IM30" s="75"/>
      <c r="IN30" s="75"/>
      <c r="IO30" s="75"/>
      <c r="IP30" s="75"/>
      <c r="IQ30" s="75"/>
      <c r="IR30" s="75"/>
      <c r="IS30" s="75"/>
      <c r="IT30" s="75"/>
      <c r="IU30" s="75"/>
      <c r="IV30" s="75"/>
      <c r="IW30" s="75"/>
      <c r="IX30" s="75"/>
      <c r="IY30" s="75"/>
      <c r="IZ30" s="75"/>
      <c r="JA30" s="75"/>
      <c r="JB30" s="75"/>
      <c r="JC30" s="75"/>
    </row>
    <row r="31" spans="1:263" ht="15.75" x14ac:dyDescent="0.25">
      <c r="A31" s="10" t="s">
        <v>127</v>
      </c>
      <c r="B31" s="222">
        <f t="shared" si="145"/>
        <v>7734</v>
      </c>
      <c r="C31" s="222">
        <f t="shared" si="146"/>
        <v>9234</v>
      </c>
      <c r="D31" s="222">
        <f t="shared" si="147"/>
        <v>9234</v>
      </c>
      <c r="E31" s="222"/>
      <c r="F31" s="223">
        <f t="shared" si="148"/>
        <v>9234</v>
      </c>
      <c r="G31" s="75">
        <f>F31/C31*100</f>
        <v>100</v>
      </c>
      <c r="H31" s="75"/>
      <c r="I31" s="75"/>
      <c r="J31" s="75"/>
      <c r="K31" s="75"/>
      <c r="L31" s="75"/>
      <c r="M31" s="75"/>
      <c r="N31" s="75"/>
      <c r="O31" s="75"/>
      <c r="P31" s="75"/>
      <c r="Q31" s="75"/>
      <c r="R31" s="75"/>
      <c r="S31" s="75"/>
      <c r="T31" s="75"/>
      <c r="U31" s="75"/>
      <c r="V31" s="75"/>
      <c r="W31" s="72"/>
      <c r="X31" s="72"/>
      <c r="Y31" s="72"/>
      <c r="Z31" s="72"/>
      <c r="AA31" s="75"/>
      <c r="AB31" s="72"/>
      <c r="AC31" s="72"/>
      <c r="AD31" s="72"/>
      <c r="AE31" s="75"/>
      <c r="AF31" s="72"/>
      <c r="AG31" s="72"/>
      <c r="AH31" s="72"/>
      <c r="AI31" s="75"/>
      <c r="AJ31" s="72"/>
      <c r="AK31" s="72"/>
      <c r="AL31" s="72"/>
      <c r="AM31" s="75"/>
      <c r="AN31" s="75"/>
      <c r="AO31" s="75"/>
      <c r="AP31" s="75"/>
      <c r="AQ31" s="75"/>
      <c r="AR31" s="75"/>
      <c r="AS31" s="75">
        <v>1500</v>
      </c>
      <c r="AT31" s="75">
        <v>1500</v>
      </c>
      <c r="AU31" s="75">
        <f t="shared" si="157"/>
        <v>100</v>
      </c>
      <c r="AV31" s="75"/>
      <c r="AW31" s="75"/>
      <c r="AX31" s="75"/>
      <c r="AY31" s="75"/>
      <c r="AZ31" s="95"/>
      <c r="BA31" s="95"/>
      <c r="BB31" s="95"/>
      <c r="BC31" s="95"/>
      <c r="BD31" s="75"/>
      <c r="BE31" s="75"/>
      <c r="BF31" s="75"/>
      <c r="BG31" s="88"/>
      <c r="BH31" s="88"/>
      <c r="BI31" s="75"/>
      <c r="BJ31" s="75"/>
      <c r="BK31" s="88"/>
      <c r="BL31" s="75">
        <v>7734</v>
      </c>
      <c r="BM31" s="75">
        <v>7734</v>
      </c>
      <c r="BN31" s="75">
        <v>7734</v>
      </c>
      <c r="BO31" s="76">
        <f t="shared" si="149"/>
        <v>100</v>
      </c>
      <c r="BP31" s="75"/>
      <c r="BQ31" s="75"/>
      <c r="BR31" s="75"/>
      <c r="BS31" s="88"/>
      <c r="BT31" s="88"/>
      <c r="BU31" s="75"/>
      <c r="BV31" s="75"/>
      <c r="BW31" s="88"/>
      <c r="BX31" s="75"/>
      <c r="BY31" s="75"/>
      <c r="BZ31" s="75"/>
      <c r="CA31" s="75"/>
      <c r="CB31" s="74"/>
      <c r="CC31" s="74"/>
      <c r="CD31" s="75"/>
      <c r="CE31" s="88"/>
      <c r="CF31" s="75"/>
      <c r="CG31" s="75"/>
      <c r="CH31" s="75"/>
      <c r="CI31" s="88"/>
      <c r="CJ31" s="75"/>
      <c r="CK31" s="75"/>
      <c r="CL31" s="75"/>
      <c r="CM31" s="75"/>
      <c r="CN31" s="75"/>
      <c r="CO31" s="75"/>
      <c r="CP31" s="75"/>
      <c r="CQ31" s="75"/>
      <c r="CR31" s="74"/>
      <c r="CS31" s="74"/>
      <c r="CT31" s="75"/>
      <c r="CU31" s="88"/>
      <c r="CV31" s="75"/>
      <c r="CW31" s="75"/>
      <c r="CX31" s="75"/>
      <c r="CY31" s="88"/>
      <c r="CZ31" s="88"/>
      <c r="DA31" s="75"/>
      <c r="DB31" s="75"/>
      <c r="DC31" s="88"/>
      <c r="DD31" s="75"/>
      <c r="DE31" s="75"/>
      <c r="DF31" s="75"/>
      <c r="DG31" s="88"/>
      <c r="DH31" s="75"/>
      <c r="DI31" s="75"/>
      <c r="DJ31" s="75"/>
      <c r="DK31" s="88"/>
      <c r="DL31" s="75"/>
      <c r="DM31" s="75"/>
      <c r="DN31" s="75"/>
      <c r="DO31" s="88"/>
      <c r="DP31" s="75"/>
      <c r="DQ31" s="75"/>
      <c r="DR31" s="75"/>
      <c r="DS31" s="88"/>
      <c r="DT31" s="88"/>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88"/>
      <c r="FA31" s="74"/>
      <c r="FB31" s="75"/>
      <c r="FC31" s="88"/>
      <c r="FD31" s="75"/>
      <c r="FE31" s="75"/>
      <c r="FF31" s="75"/>
      <c r="FG31" s="75"/>
      <c r="FH31" s="75"/>
      <c r="FI31" s="75"/>
      <c r="FJ31" s="75"/>
      <c r="FK31" s="75"/>
      <c r="FL31" s="75"/>
      <c r="FM31" s="75"/>
      <c r="FN31" s="75"/>
      <c r="FO31" s="75"/>
      <c r="FP31" s="75"/>
      <c r="FQ31" s="75"/>
      <c r="FR31" s="75"/>
      <c r="FS31" s="75"/>
      <c r="FT31" s="78"/>
      <c r="FU31" s="78"/>
      <c r="FV31" s="78"/>
      <c r="FW31" s="78"/>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c r="HE31" s="75"/>
      <c r="HF31" s="75"/>
      <c r="HG31" s="75"/>
      <c r="HH31" s="75"/>
      <c r="HI31" s="75"/>
      <c r="HJ31" s="75"/>
      <c r="HK31" s="75"/>
      <c r="HL31" s="75"/>
      <c r="HM31" s="75"/>
      <c r="HN31" s="75"/>
      <c r="HO31" s="75"/>
      <c r="HP31" s="75"/>
      <c r="HQ31" s="75"/>
      <c r="HR31" s="75"/>
      <c r="HS31" s="75"/>
      <c r="HT31" s="75"/>
      <c r="HU31" s="75"/>
      <c r="HV31" s="75"/>
      <c r="HW31" s="75"/>
      <c r="HX31" s="75"/>
      <c r="HY31" s="75"/>
      <c r="HZ31" s="75"/>
      <c r="IA31" s="75"/>
      <c r="IB31" s="75"/>
      <c r="IC31" s="75"/>
      <c r="ID31" s="75"/>
      <c r="IE31" s="75"/>
      <c r="IF31" s="75"/>
      <c r="IG31" s="75"/>
      <c r="IH31" s="75"/>
      <c r="II31" s="75"/>
      <c r="IJ31" s="75"/>
      <c r="IK31" s="75"/>
      <c r="IL31" s="75"/>
      <c r="IM31" s="75"/>
      <c r="IN31" s="75"/>
      <c r="IO31" s="75"/>
      <c r="IP31" s="75"/>
      <c r="IQ31" s="75"/>
      <c r="IR31" s="75"/>
      <c r="IS31" s="75"/>
      <c r="IT31" s="75"/>
      <c r="IU31" s="75"/>
      <c r="IV31" s="75"/>
      <c r="IW31" s="75"/>
      <c r="IX31" s="75"/>
      <c r="IY31" s="75"/>
      <c r="IZ31" s="75"/>
      <c r="JA31" s="75"/>
      <c r="JB31" s="75"/>
      <c r="JC31" s="75"/>
    </row>
    <row r="32" spans="1:263" ht="15.75" x14ac:dyDescent="0.25">
      <c r="A32" s="10" t="s">
        <v>291</v>
      </c>
      <c r="B32" s="222">
        <f t="shared" si="145"/>
        <v>5064</v>
      </c>
      <c r="C32" s="222">
        <f t="shared" si="146"/>
        <v>6064</v>
      </c>
      <c r="D32" s="222">
        <f t="shared" si="147"/>
        <v>6064</v>
      </c>
      <c r="E32" s="222"/>
      <c r="F32" s="223">
        <f t="shared" si="148"/>
        <v>6064</v>
      </c>
      <c r="G32" s="75">
        <f>F32/C32*100</f>
        <v>100</v>
      </c>
      <c r="H32" s="75"/>
      <c r="I32" s="75"/>
      <c r="J32" s="75"/>
      <c r="K32" s="75"/>
      <c r="L32" s="75"/>
      <c r="M32" s="75"/>
      <c r="N32" s="75"/>
      <c r="O32" s="75"/>
      <c r="P32" s="75"/>
      <c r="Q32" s="75"/>
      <c r="R32" s="75"/>
      <c r="S32" s="75"/>
      <c r="T32" s="75"/>
      <c r="U32" s="75"/>
      <c r="V32" s="75"/>
      <c r="W32" s="72"/>
      <c r="X32" s="72"/>
      <c r="Y32" s="72"/>
      <c r="Z32" s="72"/>
      <c r="AA32" s="75"/>
      <c r="AB32" s="72"/>
      <c r="AC32" s="72"/>
      <c r="AD32" s="72"/>
      <c r="AE32" s="75"/>
      <c r="AF32" s="72"/>
      <c r="AG32" s="72"/>
      <c r="AH32" s="72"/>
      <c r="AI32" s="75"/>
      <c r="AJ32" s="72"/>
      <c r="AK32" s="72"/>
      <c r="AL32" s="72"/>
      <c r="AM32" s="75"/>
      <c r="AN32" s="75"/>
      <c r="AO32" s="75"/>
      <c r="AP32" s="75"/>
      <c r="AQ32" s="75"/>
      <c r="AR32" s="75"/>
      <c r="AS32" s="75">
        <v>1000</v>
      </c>
      <c r="AT32" s="75">
        <v>1000</v>
      </c>
      <c r="AU32" s="75">
        <f t="shared" si="157"/>
        <v>100</v>
      </c>
      <c r="AV32" s="75"/>
      <c r="AW32" s="75"/>
      <c r="AX32" s="75"/>
      <c r="AY32" s="75"/>
      <c r="AZ32" s="95"/>
      <c r="BA32" s="95"/>
      <c r="BB32" s="95"/>
      <c r="BC32" s="95"/>
      <c r="BD32" s="75"/>
      <c r="BE32" s="75"/>
      <c r="BF32" s="75"/>
      <c r="BG32" s="88"/>
      <c r="BH32" s="88"/>
      <c r="BI32" s="75"/>
      <c r="BJ32" s="75"/>
      <c r="BK32" s="88"/>
      <c r="BL32" s="75">
        <v>5064</v>
      </c>
      <c r="BM32" s="75">
        <v>5064</v>
      </c>
      <c r="BN32" s="75">
        <v>5064</v>
      </c>
      <c r="BO32" s="76">
        <f t="shared" si="149"/>
        <v>100</v>
      </c>
      <c r="BP32" s="75"/>
      <c r="BQ32" s="75"/>
      <c r="BR32" s="75"/>
      <c r="BS32" s="88"/>
      <c r="BT32" s="88"/>
      <c r="BU32" s="75"/>
      <c r="BV32" s="75"/>
      <c r="BW32" s="88"/>
      <c r="BX32" s="75"/>
      <c r="BY32" s="75"/>
      <c r="BZ32" s="75"/>
      <c r="CA32" s="75"/>
      <c r="CB32" s="74"/>
      <c r="CC32" s="74"/>
      <c r="CD32" s="75"/>
      <c r="CE32" s="88"/>
      <c r="CF32" s="75"/>
      <c r="CG32" s="75"/>
      <c r="CH32" s="75"/>
      <c r="CI32" s="88"/>
      <c r="CJ32" s="75"/>
      <c r="CK32" s="75"/>
      <c r="CL32" s="75"/>
      <c r="CM32" s="75"/>
      <c r="CN32" s="75"/>
      <c r="CO32" s="75"/>
      <c r="CP32" s="75"/>
      <c r="CQ32" s="75"/>
      <c r="CR32" s="74"/>
      <c r="CS32" s="74"/>
      <c r="CT32" s="75"/>
      <c r="CU32" s="88"/>
      <c r="CV32" s="75"/>
      <c r="CW32" s="75"/>
      <c r="CX32" s="75"/>
      <c r="CY32" s="88"/>
      <c r="CZ32" s="88"/>
      <c r="DA32" s="75"/>
      <c r="DB32" s="75"/>
      <c r="DC32" s="88"/>
      <c r="DD32" s="75"/>
      <c r="DE32" s="75"/>
      <c r="DF32" s="75"/>
      <c r="DG32" s="88"/>
      <c r="DH32" s="75"/>
      <c r="DI32" s="75"/>
      <c r="DJ32" s="75"/>
      <c r="DK32" s="88"/>
      <c r="DL32" s="75"/>
      <c r="DM32" s="75"/>
      <c r="DN32" s="75"/>
      <c r="DO32" s="88"/>
      <c r="DP32" s="75"/>
      <c r="DQ32" s="75"/>
      <c r="DR32" s="75"/>
      <c r="DS32" s="88"/>
      <c r="DT32" s="88"/>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88"/>
      <c r="FA32" s="74"/>
      <c r="FB32" s="75"/>
      <c r="FC32" s="88"/>
      <c r="FD32" s="75"/>
      <c r="FE32" s="75"/>
      <c r="FF32" s="75"/>
      <c r="FG32" s="75"/>
      <c r="FH32" s="75"/>
      <c r="FI32" s="75"/>
      <c r="FJ32" s="75"/>
      <c r="FK32" s="75"/>
      <c r="FL32" s="75"/>
      <c r="FM32" s="75"/>
      <c r="FN32" s="75"/>
      <c r="FO32" s="75"/>
      <c r="FP32" s="75"/>
      <c r="FQ32" s="75"/>
      <c r="FR32" s="75"/>
      <c r="FS32" s="75"/>
      <c r="FT32" s="78"/>
      <c r="FU32" s="78"/>
      <c r="FV32" s="78"/>
      <c r="FW32" s="78"/>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c r="HE32" s="75"/>
      <c r="HF32" s="75"/>
      <c r="HG32" s="75"/>
      <c r="HH32" s="75"/>
      <c r="HI32" s="75"/>
      <c r="HJ32" s="75"/>
      <c r="HK32" s="75"/>
      <c r="HL32" s="75"/>
      <c r="HM32" s="75"/>
      <c r="HN32" s="75"/>
      <c r="HO32" s="75"/>
      <c r="HP32" s="75"/>
      <c r="HQ32" s="75"/>
      <c r="HR32" s="75"/>
      <c r="HS32" s="75"/>
      <c r="HT32" s="75"/>
      <c r="HU32" s="75"/>
      <c r="HV32" s="75"/>
      <c r="HW32" s="75"/>
      <c r="HX32" s="75"/>
      <c r="HY32" s="75"/>
      <c r="HZ32" s="75"/>
      <c r="IA32" s="75"/>
      <c r="IB32" s="75"/>
      <c r="IC32" s="75"/>
      <c r="ID32" s="75"/>
      <c r="IE32" s="75"/>
      <c r="IF32" s="75"/>
      <c r="IG32" s="75"/>
      <c r="IH32" s="75"/>
      <c r="II32" s="75"/>
      <c r="IJ32" s="75"/>
      <c r="IK32" s="75"/>
      <c r="IL32" s="75"/>
      <c r="IM32" s="75"/>
      <c r="IN32" s="75"/>
      <c r="IO32" s="75"/>
      <c r="IP32" s="75"/>
      <c r="IQ32" s="75"/>
      <c r="IR32" s="75"/>
      <c r="IS32" s="75"/>
      <c r="IT32" s="75"/>
      <c r="IU32" s="75"/>
      <c r="IV32" s="75"/>
      <c r="IW32" s="75"/>
      <c r="IX32" s="75"/>
      <c r="IY32" s="75"/>
      <c r="IZ32" s="75"/>
      <c r="JA32" s="75"/>
      <c r="JB32" s="75"/>
      <c r="JC32" s="75"/>
    </row>
    <row r="33" spans="1:263" ht="15.75" x14ac:dyDescent="0.25">
      <c r="A33" s="10" t="s">
        <v>290</v>
      </c>
      <c r="B33" s="222">
        <f t="shared" si="145"/>
        <v>5442</v>
      </c>
      <c r="C33" s="222">
        <f t="shared" si="146"/>
        <v>5442</v>
      </c>
      <c r="D33" s="222">
        <f t="shared" si="147"/>
        <v>5442</v>
      </c>
      <c r="E33" s="222"/>
      <c r="F33" s="223">
        <f t="shared" si="148"/>
        <v>5442</v>
      </c>
      <c r="G33" s="75">
        <f>F33/C33*100</f>
        <v>100</v>
      </c>
      <c r="H33" s="75"/>
      <c r="I33" s="75"/>
      <c r="J33" s="75"/>
      <c r="K33" s="75"/>
      <c r="L33" s="75"/>
      <c r="M33" s="75"/>
      <c r="N33" s="75"/>
      <c r="O33" s="75"/>
      <c r="P33" s="75"/>
      <c r="Q33" s="75"/>
      <c r="R33" s="75"/>
      <c r="S33" s="75"/>
      <c r="T33" s="75"/>
      <c r="U33" s="75"/>
      <c r="V33" s="75"/>
      <c r="W33" s="72"/>
      <c r="X33" s="72"/>
      <c r="Y33" s="72"/>
      <c r="Z33" s="72"/>
      <c r="AA33" s="75"/>
      <c r="AB33" s="72"/>
      <c r="AC33" s="72"/>
      <c r="AD33" s="72"/>
      <c r="AE33" s="75"/>
      <c r="AF33" s="72"/>
      <c r="AG33" s="72"/>
      <c r="AH33" s="72"/>
      <c r="AI33" s="75"/>
      <c r="AJ33" s="72"/>
      <c r="AK33" s="72"/>
      <c r="AL33" s="72"/>
      <c r="AM33" s="75"/>
      <c r="AN33" s="75"/>
      <c r="AO33" s="75"/>
      <c r="AP33" s="75"/>
      <c r="AQ33" s="75"/>
      <c r="AR33" s="75"/>
      <c r="AS33" s="75"/>
      <c r="AT33" s="75"/>
      <c r="AU33" s="75"/>
      <c r="AV33" s="75"/>
      <c r="AW33" s="75"/>
      <c r="AX33" s="75"/>
      <c r="AY33" s="75"/>
      <c r="AZ33" s="95"/>
      <c r="BA33" s="95"/>
      <c r="BB33" s="95"/>
      <c r="BC33" s="95"/>
      <c r="BD33" s="75"/>
      <c r="BE33" s="75"/>
      <c r="BF33" s="75"/>
      <c r="BG33" s="88"/>
      <c r="BH33" s="88"/>
      <c r="BI33" s="75"/>
      <c r="BJ33" s="75"/>
      <c r="BK33" s="88"/>
      <c r="BL33" s="75">
        <v>5442</v>
      </c>
      <c r="BM33" s="75">
        <v>5442</v>
      </c>
      <c r="BN33" s="75">
        <v>5442</v>
      </c>
      <c r="BO33" s="76">
        <f t="shared" si="149"/>
        <v>100</v>
      </c>
      <c r="BP33" s="75"/>
      <c r="BQ33" s="75"/>
      <c r="BR33" s="75"/>
      <c r="BS33" s="88"/>
      <c r="BT33" s="88"/>
      <c r="BU33" s="75"/>
      <c r="BV33" s="75"/>
      <c r="BW33" s="88"/>
      <c r="BX33" s="75"/>
      <c r="BY33" s="75"/>
      <c r="BZ33" s="75"/>
      <c r="CA33" s="75"/>
      <c r="CB33" s="74"/>
      <c r="CC33" s="74"/>
      <c r="CD33" s="75"/>
      <c r="CE33" s="88"/>
      <c r="CF33" s="75"/>
      <c r="CG33" s="75"/>
      <c r="CH33" s="75"/>
      <c r="CI33" s="88"/>
      <c r="CJ33" s="75"/>
      <c r="CK33" s="75"/>
      <c r="CL33" s="75"/>
      <c r="CM33" s="75"/>
      <c r="CN33" s="75"/>
      <c r="CO33" s="75"/>
      <c r="CP33" s="75"/>
      <c r="CQ33" s="75"/>
      <c r="CR33" s="74"/>
      <c r="CS33" s="74"/>
      <c r="CT33" s="75"/>
      <c r="CU33" s="88"/>
      <c r="CV33" s="75"/>
      <c r="CW33" s="75"/>
      <c r="CX33" s="75"/>
      <c r="CY33" s="88"/>
      <c r="CZ33" s="88"/>
      <c r="DA33" s="75"/>
      <c r="DB33" s="75"/>
      <c r="DC33" s="88"/>
      <c r="DD33" s="75"/>
      <c r="DE33" s="75"/>
      <c r="DF33" s="75"/>
      <c r="DG33" s="88"/>
      <c r="DH33" s="75"/>
      <c r="DI33" s="75"/>
      <c r="DJ33" s="75"/>
      <c r="DK33" s="88"/>
      <c r="DL33" s="75"/>
      <c r="DM33" s="75"/>
      <c r="DN33" s="75"/>
      <c r="DO33" s="88"/>
      <c r="DP33" s="75"/>
      <c r="DQ33" s="75"/>
      <c r="DR33" s="75"/>
      <c r="DS33" s="88"/>
      <c r="DT33" s="88"/>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88"/>
      <c r="FA33" s="74"/>
      <c r="FB33" s="75"/>
      <c r="FC33" s="88"/>
      <c r="FD33" s="75"/>
      <c r="FE33" s="75"/>
      <c r="FF33" s="75"/>
      <c r="FG33" s="75"/>
      <c r="FH33" s="75"/>
      <c r="FI33" s="75"/>
      <c r="FJ33" s="75"/>
      <c r="FK33" s="75"/>
      <c r="FL33" s="75"/>
      <c r="FM33" s="75"/>
      <c r="FN33" s="75"/>
      <c r="FO33" s="75"/>
      <c r="FP33" s="75"/>
      <c r="FQ33" s="75"/>
      <c r="FR33" s="75"/>
      <c r="FS33" s="75"/>
      <c r="FT33" s="78"/>
      <c r="FU33" s="78"/>
      <c r="FV33" s="78"/>
      <c r="FW33" s="78"/>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c r="HE33" s="75"/>
      <c r="HF33" s="75"/>
      <c r="HG33" s="75"/>
      <c r="HH33" s="75"/>
      <c r="HI33" s="75"/>
      <c r="HJ33" s="75"/>
      <c r="HK33" s="75"/>
      <c r="HL33" s="75"/>
      <c r="HM33" s="75"/>
      <c r="HN33" s="75"/>
      <c r="HO33" s="75"/>
      <c r="HP33" s="75"/>
      <c r="HQ33" s="75"/>
      <c r="HR33" s="75"/>
      <c r="HS33" s="75"/>
      <c r="HT33" s="75"/>
      <c r="HU33" s="75"/>
      <c r="HV33" s="75"/>
      <c r="HW33" s="75"/>
      <c r="HX33" s="75"/>
      <c r="HY33" s="75"/>
      <c r="HZ33" s="75"/>
      <c r="IA33" s="75"/>
      <c r="IB33" s="75"/>
      <c r="IC33" s="75"/>
      <c r="ID33" s="75"/>
      <c r="IE33" s="75"/>
      <c r="IF33" s="75"/>
      <c r="IG33" s="75"/>
      <c r="IH33" s="75"/>
      <c r="II33" s="75"/>
      <c r="IJ33" s="75"/>
      <c r="IK33" s="75"/>
      <c r="IL33" s="75"/>
      <c r="IM33" s="75"/>
      <c r="IN33" s="75"/>
      <c r="IO33" s="75"/>
      <c r="IP33" s="75"/>
      <c r="IQ33" s="75"/>
      <c r="IR33" s="75"/>
      <c r="IS33" s="75"/>
      <c r="IT33" s="75"/>
      <c r="IU33" s="75"/>
      <c r="IV33" s="75"/>
      <c r="IW33" s="75"/>
      <c r="IX33" s="75"/>
      <c r="IY33" s="75"/>
      <c r="IZ33" s="75"/>
      <c r="JA33" s="75"/>
      <c r="JB33" s="75"/>
      <c r="JC33" s="75"/>
    </row>
    <row r="34" spans="1:263" ht="15.75" x14ac:dyDescent="0.25">
      <c r="A34" s="10" t="s">
        <v>293</v>
      </c>
      <c r="B34" s="222">
        <f t="shared" si="145"/>
        <v>5922</v>
      </c>
      <c r="C34" s="222">
        <f t="shared" si="146"/>
        <v>7422</v>
      </c>
      <c r="D34" s="222">
        <f t="shared" si="147"/>
        <v>7422</v>
      </c>
      <c r="E34" s="222"/>
      <c r="F34" s="223">
        <f t="shared" si="148"/>
        <v>7422</v>
      </c>
      <c r="G34" s="75">
        <f>F34/C34*100</f>
        <v>100</v>
      </c>
      <c r="H34" s="75"/>
      <c r="I34" s="75"/>
      <c r="J34" s="75"/>
      <c r="K34" s="75"/>
      <c r="L34" s="75"/>
      <c r="M34" s="75"/>
      <c r="N34" s="75"/>
      <c r="O34" s="75"/>
      <c r="P34" s="75"/>
      <c r="Q34" s="75"/>
      <c r="R34" s="75"/>
      <c r="S34" s="75"/>
      <c r="T34" s="75"/>
      <c r="U34" s="75"/>
      <c r="V34" s="75"/>
      <c r="W34" s="72"/>
      <c r="X34" s="72"/>
      <c r="Y34" s="72"/>
      <c r="Z34" s="72"/>
      <c r="AA34" s="75"/>
      <c r="AB34" s="72"/>
      <c r="AC34" s="72"/>
      <c r="AD34" s="72"/>
      <c r="AE34" s="75"/>
      <c r="AF34" s="72"/>
      <c r="AG34" s="72"/>
      <c r="AH34" s="72"/>
      <c r="AI34" s="75"/>
      <c r="AJ34" s="72"/>
      <c r="AK34" s="72"/>
      <c r="AL34" s="72"/>
      <c r="AM34" s="75"/>
      <c r="AN34" s="75"/>
      <c r="AO34" s="75"/>
      <c r="AP34" s="75"/>
      <c r="AQ34" s="75"/>
      <c r="AR34" s="75"/>
      <c r="AS34" s="75">
        <v>1500</v>
      </c>
      <c r="AT34" s="75">
        <v>1500</v>
      </c>
      <c r="AU34" s="75">
        <f t="shared" si="157"/>
        <v>100</v>
      </c>
      <c r="AV34" s="75"/>
      <c r="AW34" s="75"/>
      <c r="AX34" s="75"/>
      <c r="AY34" s="75"/>
      <c r="AZ34" s="95"/>
      <c r="BA34" s="95"/>
      <c r="BB34" s="95"/>
      <c r="BC34" s="95"/>
      <c r="BD34" s="75"/>
      <c r="BE34" s="75"/>
      <c r="BF34" s="75"/>
      <c r="BG34" s="88"/>
      <c r="BH34" s="88"/>
      <c r="BI34" s="75"/>
      <c r="BJ34" s="75"/>
      <c r="BK34" s="88"/>
      <c r="BL34" s="75">
        <v>5922</v>
      </c>
      <c r="BM34" s="75">
        <v>5922</v>
      </c>
      <c r="BN34" s="75">
        <v>5922</v>
      </c>
      <c r="BO34" s="76">
        <f t="shared" si="149"/>
        <v>100</v>
      </c>
      <c r="BP34" s="75"/>
      <c r="BQ34" s="75"/>
      <c r="BR34" s="75"/>
      <c r="BS34" s="88"/>
      <c r="BT34" s="88"/>
      <c r="BU34" s="75"/>
      <c r="BV34" s="75"/>
      <c r="BW34" s="88"/>
      <c r="BX34" s="75"/>
      <c r="BY34" s="75"/>
      <c r="BZ34" s="75"/>
      <c r="CA34" s="75"/>
      <c r="CB34" s="74"/>
      <c r="CC34" s="74"/>
      <c r="CD34" s="75"/>
      <c r="CE34" s="88"/>
      <c r="CF34" s="75"/>
      <c r="CG34" s="75"/>
      <c r="CH34" s="75"/>
      <c r="CI34" s="88"/>
      <c r="CJ34" s="75"/>
      <c r="CK34" s="75"/>
      <c r="CL34" s="75"/>
      <c r="CM34" s="75"/>
      <c r="CN34" s="75"/>
      <c r="CO34" s="75"/>
      <c r="CP34" s="75"/>
      <c r="CQ34" s="75"/>
      <c r="CR34" s="74"/>
      <c r="CS34" s="74"/>
      <c r="CT34" s="75"/>
      <c r="CU34" s="88"/>
      <c r="CV34" s="75"/>
      <c r="CW34" s="75"/>
      <c r="CX34" s="75"/>
      <c r="CY34" s="88"/>
      <c r="CZ34" s="88"/>
      <c r="DA34" s="75"/>
      <c r="DB34" s="75"/>
      <c r="DC34" s="88"/>
      <c r="DD34" s="75"/>
      <c r="DE34" s="75"/>
      <c r="DF34" s="75"/>
      <c r="DG34" s="88"/>
      <c r="DH34" s="75"/>
      <c r="DI34" s="75"/>
      <c r="DJ34" s="75"/>
      <c r="DK34" s="88"/>
      <c r="DL34" s="75"/>
      <c r="DM34" s="75"/>
      <c r="DN34" s="75"/>
      <c r="DO34" s="88"/>
      <c r="DP34" s="75"/>
      <c r="DQ34" s="75"/>
      <c r="DR34" s="75"/>
      <c r="DS34" s="88"/>
      <c r="DT34" s="88"/>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88"/>
      <c r="FA34" s="74"/>
      <c r="FB34" s="75"/>
      <c r="FC34" s="88"/>
      <c r="FD34" s="75"/>
      <c r="FE34" s="75"/>
      <c r="FF34" s="75"/>
      <c r="FG34" s="75"/>
      <c r="FH34" s="75"/>
      <c r="FI34" s="75"/>
      <c r="FJ34" s="75"/>
      <c r="FK34" s="75"/>
      <c r="FL34" s="75"/>
      <c r="FM34" s="75"/>
      <c r="FN34" s="75"/>
      <c r="FO34" s="75"/>
      <c r="FP34" s="75"/>
      <c r="FQ34" s="75"/>
      <c r="FR34" s="75"/>
      <c r="FS34" s="75"/>
      <c r="FT34" s="78"/>
      <c r="FU34" s="78"/>
      <c r="FV34" s="78"/>
      <c r="FW34" s="78"/>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c r="HE34" s="75"/>
      <c r="HF34" s="75"/>
      <c r="HG34" s="75"/>
      <c r="HH34" s="75"/>
      <c r="HI34" s="75"/>
      <c r="HJ34" s="75"/>
      <c r="HK34" s="75"/>
      <c r="HL34" s="75"/>
      <c r="HM34" s="75"/>
      <c r="HN34" s="75"/>
      <c r="HO34" s="75"/>
      <c r="HP34" s="75"/>
      <c r="HQ34" s="75"/>
      <c r="HR34" s="75"/>
      <c r="HS34" s="75"/>
      <c r="HT34" s="75"/>
      <c r="HU34" s="75"/>
      <c r="HV34" s="75"/>
      <c r="HW34" s="75"/>
      <c r="HX34" s="75"/>
      <c r="HY34" s="75"/>
      <c r="HZ34" s="75"/>
      <c r="IA34" s="75"/>
      <c r="IB34" s="75"/>
      <c r="IC34" s="75"/>
      <c r="ID34" s="75"/>
      <c r="IE34" s="75"/>
      <c r="IF34" s="75"/>
      <c r="IG34" s="75"/>
      <c r="IH34" s="75"/>
      <c r="II34" s="75"/>
      <c r="IJ34" s="75"/>
      <c r="IK34" s="75"/>
      <c r="IL34" s="75"/>
      <c r="IM34" s="75"/>
      <c r="IN34" s="75"/>
      <c r="IO34" s="75"/>
      <c r="IP34" s="75"/>
      <c r="IQ34" s="75"/>
      <c r="IR34" s="75"/>
      <c r="IS34" s="75"/>
      <c r="IT34" s="75"/>
      <c r="IU34" s="75"/>
      <c r="IV34" s="75"/>
      <c r="IW34" s="75"/>
      <c r="IX34" s="75"/>
      <c r="IY34" s="75"/>
      <c r="IZ34" s="75"/>
      <c r="JA34" s="75"/>
      <c r="JB34" s="75"/>
      <c r="JC34" s="75"/>
    </row>
    <row r="35" spans="1:263" ht="15.75" x14ac:dyDescent="0.25">
      <c r="A35" s="10" t="s">
        <v>289</v>
      </c>
      <c r="B35" s="222">
        <f t="shared" si="145"/>
        <v>6198</v>
      </c>
      <c r="C35" s="222">
        <f t="shared" si="146"/>
        <v>6198</v>
      </c>
      <c r="D35" s="222">
        <f t="shared" si="147"/>
        <v>6198</v>
      </c>
      <c r="E35" s="222"/>
      <c r="F35" s="223">
        <f t="shared" si="148"/>
        <v>6198</v>
      </c>
      <c r="G35" s="75">
        <f>F35/C35*100</f>
        <v>100</v>
      </c>
      <c r="H35" s="75"/>
      <c r="I35" s="75"/>
      <c r="J35" s="75"/>
      <c r="K35" s="75"/>
      <c r="L35" s="75"/>
      <c r="M35" s="75"/>
      <c r="N35" s="75"/>
      <c r="O35" s="75"/>
      <c r="P35" s="75"/>
      <c r="Q35" s="75"/>
      <c r="R35" s="75"/>
      <c r="S35" s="75"/>
      <c r="T35" s="75"/>
      <c r="U35" s="75"/>
      <c r="V35" s="75"/>
      <c r="W35" s="72"/>
      <c r="X35" s="72"/>
      <c r="Y35" s="72"/>
      <c r="Z35" s="72"/>
      <c r="AA35" s="75"/>
      <c r="AB35" s="72"/>
      <c r="AC35" s="72"/>
      <c r="AD35" s="72"/>
      <c r="AE35" s="75"/>
      <c r="AF35" s="72"/>
      <c r="AG35" s="72"/>
      <c r="AH35" s="72"/>
      <c r="AI35" s="75"/>
      <c r="AJ35" s="72"/>
      <c r="AK35" s="72"/>
      <c r="AL35" s="72"/>
      <c r="AM35" s="75"/>
      <c r="AN35" s="75"/>
      <c r="AO35" s="75"/>
      <c r="AP35" s="75"/>
      <c r="AQ35" s="75"/>
      <c r="AR35" s="75"/>
      <c r="AS35" s="75"/>
      <c r="AT35" s="75"/>
      <c r="AU35" s="75"/>
      <c r="AV35" s="75"/>
      <c r="AW35" s="75"/>
      <c r="AX35" s="75"/>
      <c r="AY35" s="75"/>
      <c r="AZ35" s="95"/>
      <c r="BA35" s="95"/>
      <c r="BB35" s="95"/>
      <c r="BC35" s="95"/>
      <c r="BD35" s="75"/>
      <c r="BE35" s="75"/>
      <c r="BF35" s="75"/>
      <c r="BG35" s="88"/>
      <c r="BH35" s="88"/>
      <c r="BI35" s="75"/>
      <c r="BJ35" s="75"/>
      <c r="BK35" s="88"/>
      <c r="BL35" s="75">
        <v>6198</v>
      </c>
      <c r="BM35" s="75">
        <v>6198</v>
      </c>
      <c r="BN35" s="75">
        <v>6198</v>
      </c>
      <c r="BO35" s="76">
        <f t="shared" si="149"/>
        <v>100</v>
      </c>
      <c r="BP35" s="75"/>
      <c r="BQ35" s="75"/>
      <c r="BR35" s="75"/>
      <c r="BS35" s="88"/>
      <c r="BT35" s="88"/>
      <c r="BU35" s="75"/>
      <c r="BV35" s="75"/>
      <c r="BW35" s="88"/>
      <c r="BX35" s="75"/>
      <c r="BY35" s="75"/>
      <c r="BZ35" s="75"/>
      <c r="CA35" s="75"/>
      <c r="CB35" s="74"/>
      <c r="CC35" s="74"/>
      <c r="CD35" s="75"/>
      <c r="CE35" s="88"/>
      <c r="CF35" s="75"/>
      <c r="CG35" s="75"/>
      <c r="CH35" s="75"/>
      <c r="CI35" s="88"/>
      <c r="CJ35" s="75"/>
      <c r="CK35" s="75"/>
      <c r="CL35" s="75"/>
      <c r="CM35" s="75"/>
      <c r="CN35" s="75"/>
      <c r="CO35" s="75"/>
      <c r="CP35" s="75"/>
      <c r="CQ35" s="75"/>
      <c r="CR35" s="74"/>
      <c r="CS35" s="74"/>
      <c r="CT35" s="75"/>
      <c r="CU35" s="88"/>
      <c r="CV35" s="75"/>
      <c r="CW35" s="75"/>
      <c r="CX35" s="75"/>
      <c r="CY35" s="88"/>
      <c r="CZ35" s="88"/>
      <c r="DA35" s="75"/>
      <c r="DB35" s="75"/>
      <c r="DC35" s="88"/>
      <c r="DD35" s="75"/>
      <c r="DE35" s="75"/>
      <c r="DF35" s="75"/>
      <c r="DG35" s="88"/>
      <c r="DH35" s="75"/>
      <c r="DI35" s="75"/>
      <c r="DJ35" s="75"/>
      <c r="DK35" s="88"/>
      <c r="DL35" s="75"/>
      <c r="DM35" s="75"/>
      <c r="DN35" s="75"/>
      <c r="DO35" s="88"/>
      <c r="DP35" s="75"/>
      <c r="DQ35" s="75"/>
      <c r="DR35" s="75"/>
      <c r="DS35" s="88"/>
      <c r="DT35" s="88"/>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88"/>
      <c r="FA35" s="74"/>
      <c r="FB35" s="75"/>
      <c r="FC35" s="88"/>
      <c r="FD35" s="75"/>
      <c r="FE35" s="75"/>
      <c r="FF35" s="75"/>
      <c r="FG35" s="75"/>
      <c r="FH35" s="75"/>
      <c r="FI35" s="75"/>
      <c r="FJ35" s="75"/>
      <c r="FK35" s="75"/>
      <c r="FL35" s="75"/>
      <c r="FM35" s="75"/>
      <c r="FN35" s="75"/>
      <c r="FO35" s="75"/>
      <c r="FP35" s="75"/>
      <c r="FQ35" s="75"/>
      <c r="FR35" s="75"/>
      <c r="FS35" s="75"/>
      <c r="FT35" s="78"/>
      <c r="FU35" s="78"/>
      <c r="FV35" s="78"/>
      <c r="FW35" s="78"/>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c r="HE35" s="75"/>
      <c r="HF35" s="75"/>
      <c r="HG35" s="75"/>
      <c r="HH35" s="75"/>
      <c r="HI35" s="75"/>
      <c r="HJ35" s="75"/>
      <c r="HK35" s="75"/>
      <c r="HL35" s="75"/>
      <c r="HM35" s="75"/>
      <c r="HN35" s="75"/>
      <c r="HO35" s="75"/>
      <c r="HP35" s="75"/>
      <c r="HQ35" s="75"/>
      <c r="HR35" s="75"/>
      <c r="HS35" s="75"/>
      <c r="HT35" s="75"/>
      <c r="HU35" s="75"/>
      <c r="HV35" s="75"/>
      <c r="HW35" s="75"/>
      <c r="HX35" s="75"/>
      <c r="HY35" s="75"/>
      <c r="HZ35" s="75"/>
      <c r="IA35" s="75"/>
      <c r="IB35" s="75"/>
      <c r="IC35" s="75"/>
      <c r="ID35" s="75"/>
      <c r="IE35" s="75"/>
      <c r="IF35" s="75"/>
      <c r="IG35" s="75"/>
      <c r="IH35" s="75"/>
      <c r="II35" s="75"/>
      <c r="IJ35" s="75"/>
      <c r="IK35" s="75"/>
      <c r="IL35" s="75"/>
      <c r="IM35" s="75"/>
      <c r="IN35" s="75"/>
      <c r="IO35" s="75"/>
      <c r="IP35" s="75"/>
      <c r="IQ35" s="75"/>
      <c r="IR35" s="75"/>
      <c r="IS35" s="75"/>
      <c r="IT35" s="75"/>
      <c r="IU35" s="75"/>
      <c r="IV35" s="75"/>
      <c r="IW35" s="75"/>
      <c r="IX35" s="75"/>
      <c r="IY35" s="75"/>
      <c r="IZ35" s="75"/>
      <c r="JA35" s="75"/>
      <c r="JB35" s="75"/>
      <c r="JC35" s="75"/>
    </row>
    <row r="36" spans="1:263" ht="15.75" x14ac:dyDescent="0.25">
      <c r="A36" s="10" t="s">
        <v>288</v>
      </c>
      <c r="B36" s="222">
        <f t="shared" si="145"/>
        <v>0</v>
      </c>
      <c r="C36" s="222">
        <f t="shared" si="146"/>
        <v>0</v>
      </c>
      <c r="D36" s="222">
        <f t="shared" si="147"/>
        <v>0</v>
      </c>
      <c r="E36" s="222"/>
      <c r="F36" s="223">
        <f t="shared" si="148"/>
        <v>0</v>
      </c>
      <c r="G36" s="75"/>
      <c r="H36" s="75"/>
      <c r="I36" s="75"/>
      <c r="J36" s="75"/>
      <c r="K36" s="75"/>
      <c r="L36" s="75"/>
      <c r="M36" s="75"/>
      <c r="N36" s="75"/>
      <c r="O36" s="75"/>
      <c r="P36" s="75"/>
      <c r="Q36" s="75"/>
      <c r="R36" s="75"/>
      <c r="S36" s="75"/>
      <c r="T36" s="75"/>
      <c r="U36" s="75"/>
      <c r="V36" s="75"/>
      <c r="W36" s="72"/>
      <c r="X36" s="72"/>
      <c r="Y36" s="72"/>
      <c r="Z36" s="72"/>
      <c r="AA36" s="75"/>
      <c r="AB36" s="72"/>
      <c r="AC36" s="72"/>
      <c r="AD36" s="72"/>
      <c r="AE36" s="75"/>
      <c r="AF36" s="72"/>
      <c r="AG36" s="72"/>
      <c r="AH36" s="72"/>
      <c r="AI36" s="75"/>
      <c r="AJ36" s="72"/>
      <c r="AK36" s="72"/>
      <c r="AL36" s="72"/>
      <c r="AM36" s="75"/>
      <c r="AN36" s="75"/>
      <c r="AO36" s="75"/>
      <c r="AP36" s="75"/>
      <c r="AQ36" s="75"/>
      <c r="AR36" s="75"/>
      <c r="AS36" s="75"/>
      <c r="AT36" s="75"/>
      <c r="AU36" s="75"/>
      <c r="AV36" s="75"/>
      <c r="AW36" s="75"/>
      <c r="AX36" s="75"/>
      <c r="AY36" s="75"/>
      <c r="AZ36" s="95"/>
      <c r="BA36" s="95"/>
      <c r="BB36" s="95"/>
      <c r="BC36" s="95"/>
      <c r="BD36" s="75"/>
      <c r="BE36" s="75"/>
      <c r="BF36" s="75"/>
      <c r="BG36" s="88"/>
      <c r="BH36" s="88"/>
      <c r="BI36" s="75"/>
      <c r="BJ36" s="75"/>
      <c r="BK36" s="88"/>
      <c r="BL36" s="75"/>
      <c r="BM36" s="75"/>
      <c r="BN36" s="75"/>
      <c r="BO36" s="76"/>
      <c r="BP36" s="75"/>
      <c r="BQ36" s="75"/>
      <c r="BR36" s="75"/>
      <c r="BS36" s="88"/>
      <c r="BT36" s="88"/>
      <c r="BU36" s="75"/>
      <c r="BV36" s="75"/>
      <c r="BW36" s="88"/>
      <c r="BX36" s="75"/>
      <c r="BY36" s="75"/>
      <c r="BZ36" s="75"/>
      <c r="CA36" s="75"/>
      <c r="CB36" s="74"/>
      <c r="CC36" s="74"/>
      <c r="CD36" s="75"/>
      <c r="CE36" s="88"/>
      <c r="CF36" s="75"/>
      <c r="CG36" s="75"/>
      <c r="CH36" s="75"/>
      <c r="CI36" s="88"/>
      <c r="CJ36" s="75"/>
      <c r="CK36" s="75"/>
      <c r="CL36" s="75"/>
      <c r="CM36" s="75"/>
      <c r="CN36" s="75"/>
      <c r="CO36" s="75"/>
      <c r="CP36" s="75"/>
      <c r="CQ36" s="75"/>
      <c r="CR36" s="74"/>
      <c r="CS36" s="74"/>
      <c r="CT36" s="75"/>
      <c r="CU36" s="88"/>
      <c r="CV36" s="75"/>
      <c r="CW36" s="75"/>
      <c r="CX36" s="75"/>
      <c r="CY36" s="88"/>
      <c r="CZ36" s="88"/>
      <c r="DA36" s="75"/>
      <c r="DB36" s="75"/>
      <c r="DC36" s="88"/>
      <c r="DD36" s="75"/>
      <c r="DE36" s="75"/>
      <c r="DF36" s="75"/>
      <c r="DG36" s="88"/>
      <c r="DH36" s="75"/>
      <c r="DI36" s="75"/>
      <c r="DJ36" s="75"/>
      <c r="DK36" s="88"/>
      <c r="DL36" s="75"/>
      <c r="DM36" s="75"/>
      <c r="DN36" s="75"/>
      <c r="DO36" s="88"/>
      <c r="DP36" s="75"/>
      <c r="DQ36" s="75"/>
      <c r="DR36" s="75"/>
      <c r="DS36" s="88"/>
      <c r="DT36" s="88"/>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88"/>
      <c r="FA36" s="74"/>
      <c r="FB36" s="75"/>
      <c r="FC36" s="88"/>
      <c r="FD36" s="75"/>
      <c r="FE36" s="75"/>
      <c r="FF36" s="75"/>
      <c r="FG36" s="75"/>
      <c r="FH36" s="75"/>
      <c r="FI36" s="75"/>
      <c r="FJ36" s="75"/>
      <c r="FK36" s="75"/>
      <c r="FL36" s="75"/>
      <c r="FM36" s="75"/>
      <c r="FN36" s="75"/>
      <c r="FO36" s="75"/>
      <c r="FP36" s="75"/>
      <c r="FQ36" s="75"/>
      <c r="FR36" s="75"/>
      <c r="FS36" s="75"/>
      <c r="FT36" s="78"/>
      <c r="FU36" s="78"/>
      <c r="FV36" s="78"/>
      <c r="FW36" s="78"/>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c r="HE36" s="75"/>
      <c r="HF36" s="75"/>
      <c r="HG36" s="75"/>
      <c r="HH36" s="75"/>
      <c r="HI36" s="75"/>
      <c r="HJ36" s="75"/>
      <c r="HK36" s="75"/>
      <c r="HL36" s="75"/>
      <c r="HM36" s="75"/>
      <c r="HN36" s="75"/>
      <c r="HO36" s="75"/>
      <c r="HP36" s="75"/>
      <c r="HQ36" s="75"/>
      <c r="HR36" s="75"/>
      <c r="HS36" s="75"/>
      <c r="HT36" s="75"/>
      <c r="HU36" s="75"/>
      <c r="HV36" s="75"/>
      <c r="HW36" s="75"/>
      <c r="HX36" s="75"/>
      <c r="HY36" s="75"/>
      <c r="HZ36" s="75"/>
      <c r="IA36" s="75"/>
      <c r="IB36" s="75"/>
      <c r="IC36" s="75"/>
      <c r="ID36" s="75"/>
      <c r="IE36" s="75"/>
      <c r="IF36" s="75"/>
      <c r="IG36" s="75"/>
      <c r="IH36" s="75"/>
      <c r="II36" s="75"/>
      <c r="IJ36" s="75"/>
      <c r="IK36" s="75"/>
      <c r="IL36" s="75"/>
      <c r="IM36" s="75"/>
      <c r="IN36" s="75"/>
      <c r="IO36" s="75"/>
      <c r="IP36" s="75"/>
      <c r="IQ36" s="75"/>
      <c r="IR36" s="75"/>
      <c r="IS36" s="75"/>
      <c r="IT36" s="75"/>
      <c r="IU36" s="75"/>
      <c r="IV36" s="75"/>
      <c r="IW36" s="75"/>
      <c r="IX36" s="75"/>
      <c r="IY36" s="75"/>
      <c r="IZ36" s="75"/>
      <c r="JA36" s="75"/>
      <c r="JB36" s="75"/>
      <c r="JC36" s="75"/>
    </row>
    <row r="37" spans="1:263" ht="15.75" x14ac:dyDescent="0.25">
      <c r="A37" s="10" t="s">
        <v>287</v>
      </c>
      <c r="B37" s="222">
        <f t="shared" si="145"/>
        <v>0</v>
      </c>
      <c r="C37" s="222">
        <f t="shared" si="146"/>
        <v>0</v>
      </c>
      <c r="D37" s="222">
        <f t="shared" si="147"/>
        <v>0</v>
      </c>
      <c r="E37" s="222"/>
      <c r="F37" s="223">
        <f t="shared" si="148"/>
        <v>0</v>
      </c>
      <c r="G37" s="75"/>
      <c r="H37" s="75"/>
      <c r="I37" s="75"/>
      <c r="J37" s="75"/>
      <c r="K37" s="75"/>
      <c r="L37" s="75"/>
      <c r="M37" s="75"/>
      <c r="N37" s="75"/>
      <c r="O37" s="75"/>
      <c r="P37" s="75"/>
      <c r="Q37" s="75"/>
      <c r="R37" s="75"/>
      <c r="S37" s="75"/>
      <c r="T37" s="75"/>
      <c r="U37" s="75"/>
      <c r="V37" s="75"/>
      <c r="W37" s="72"/>
      <c r="X37" s="72"/>
      <c r="Y37" s="72"/>
      <c r="Z37" s="72"/>
      <c r="AA37" s="75"/>
      <c r="AB37" s="72"/>
      <c r="AC37" s="72"/>
      <c r="AD37" s="72"/>
      <c r="AE37" s="75"/>
      <c r="AF37" s="72"/>
      <c r="AG37" s="72"/>
      <c r="AH37" s="72"/>
      <c r="AI37" s="75"/>
      <c r="AJ37" s="72"/>
      <c r="AK37" s="72"/>
      <c r="AL37" s="72"/>
      <c r="AM37" s="75"/>
      <c r="AN37" s="75"/>
      <c r="AO37" s="75"/>
      <c r="AP37" s="75"/>
      <c r="AQ37" s="75"/>
      <c r="AR37" s="75"/>
      <c r="AS37" s="75"/>
      <c r="AT37" s="75"/>
      <c r="AU37" s="75"/>
      <c r="AV37" s="75"/>
      <c r="AW37" s="75"/>
      <c r="AX37" s="75"/>
      <c r="AY37" s="75"/>
      <c r="AZ37" s="95"/>
      <c r="BA37" s="95"/>
      <c r="BB37" s="95"/>
      <c r="BC37" s="95"/>
      <c r="BD37" s="75"/>
      <c r="BE37" s="75"/>
      <c r="BF37" s="75"/>
      <c r="BG37" s="88"/>
      <c r="BH37" s="88"/>
      <c r="BI37" s="75"/>
      <c r="BJ37" s="75"/>
      <c r="BK37" s="88"/>
      <c r="BL37" s="75"/>
      <c r="BM37" s="75"/>
      <c r="BN37" s="75"/>
      <c r="BO37" s="76"/>
      <c r="BP37" s="75"/>
      <c r="BQ37" s="75"/>
      <c r="BR37" s="75"/>
      <c r="BS37" s="88"/>
      <c r="BT37" s="88"/>
      <c r="BU37" s="75"/>
      <c r="BV37" s="75"/>
      <c r="BW37" s="88"/>
      <c r="BX37" s="75"/>
      <c r="BY37" s="75"/>
      <c r="BZ37" s="75"/>
      <c r="CA37" s="75"/>
      <c r="CB37" s="74"/>
      <c r="CC37" s="74"/>
      <c r="CD37" s="75"/>
      <c r="CE37" s="88"/>
      <c r="CF37" s="75"/>
      <c r="CG37" s="75"/>
      <c r="CH37" s="75"/>
      <c r="CI37" s="88"/>
      <c r="CJ37" s="75"/>
      <c r="CK37" s="75"/>
      <c r="CL37" s="75"/>
      <c r="CM37" s="75"/>
      <c r="CN37" s="75"/>
      <c r="CO37" s="75"/>
      <c r="CP37" s="75"/>
      <c r="CQ37" s="75"/>
      <c r="CR37" s="74"/>
      <c r="CS37" s="74"/>
      <c r="CT37" s="75"/>
      <c r="CU37" s="88"/>
      <c r="CV37" s="75"/>
      <c r="CW37" s="75"/>
      <c r="CX37" s="75"/>
      <c r="CY37" s="88"/>
      <c r="CZ37" s="88"/>
      <c r="DA37" s="75"/>
      <c r="DB37" s="75"/>
      <c r="DC37" s="88"/>
      <c r="DD37" s="75"/>
      <c r="DE37" s="75"/>
      <c r="DF37" s="75"/>
      <c r="DG37" s="88"/>
      <c r="DH37" s="75"/>
      <c r="DI37" s="75"/>
      <c r="DJ37" s="75"/>
      <c r="DK37" s="88"/>
      <c r="DL37" s="75"/>
      <c r="DM37" s="75"/>
      <c r="DN37" s="75"/>
      <c r="DO37" s="88"/>
      <c r="DP37" s="75"/>
      <c r="DQ37" s="75"/>
      <c r="DR37" s="75"/>
      <c r="DS37" s="88"/>
      <c r="DT37" s="88"/>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88"/>
      <c r="FA37" s="74"/>
      <c r="FB37" s="75"/>
      <c r="FC37" s="88"/>
      <c r="FD37" s="75"/>
      <c r="FE37" s="75"/>
      <c r="FF37" s="75"/>
      <c r="FG37" s="75"/>
      <c r="FH37" s="75"/>
      <c r="FI37" s="75"/>
      <c r="FJ37" s="75"/>
      <c r="FK37" s="75"/>
      <c r="FL37" s="75"/>
      <c r="FM37" s="75"/>
      <c r="FN37" s="75"/>
      <c r="FO37" s="75"/>
      <c r="FP37" s="75"/>
      <c r="FQ37" s="75"/>
      <c r="FR37" s="75"/>
      <c r="FS37" s="75"/>
      <c r="FT37" s="78"/>
      <c r="FU37" s="78"/>
      <c r="FV37" s="78"/>
      <c r="FW37" s="78"/>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c r="HE37" s="75"/>
      <c r="HF37" s="75"/>
      <c r="HG37" s="75"/>
      <c r="HH37" s="75"/>
      <c r="HI37" s="75"/>
      <c r="HJ37" s="75"/>
      <c r="HK37" s="75"/>
      <c r="HL37" s="75"/>
      <c r="HM37" s="75"/>
      <c r="HN37" s="75"/>
      <c r="HO37" s="75"/>
      <c r="HP37" s="75"/>
      <c r="HQ37" s="75"/>
      <c r="HR37" s="75"/>
      <c r="HS37" s="75"/>
      <c r="HT37" s="75"/>
      <c r="HU37" s="75"/>
      <c r="HV37" s="75"/>
      <c r="HW37" s="75"/>
      <c r="HX37" s="75"/>
      <c r="HY37" s="75"/>
      <c r="HZ37" s="75"/>
      <c r="IA37" s="75"/>
      <c r="IB37" s="75"/>
      <c r="IC37" s="75"/>
      <c r="ID37" s="75"/>
      <c r="IE37" s="75"/>
      <c r="IF37" s="75"/>
      <c r="IG37" s="75"/>
      <c r="IH37" s="75"/>
      <c r="II37" s="75"/>
      <c r="IJ37" s="75"/>
      <c r="IK37" s="75"/>
      <c r="IL37" s="75"/>
      <c r="IM37" s="75"/>
      <c r="IN37" s="75"/>
      <c r="IO37" s="75"/>
      <c r="IP37" s="75"/>
      <c r="IQ37" s="75"/>
      <c r="IR37" s="75"/>
      <c r="IS37" s="75"/>
      <c r="IT37" s="75"/>
      <c r="IU37" s="75"/>
      <c r="IV37" s="75"/>
      <c r="IW37" s="75"/>
      <c r="IX37" s="75"/>
      <c r="IY37" s="75"/>
      <c r="IZ37" s="75"/>
      <c r="JA37" s="75"/>
      <c r="JB37" s="75"/>
      <c r="JC37" s="75"/>
    </row>
    <row r="38" spans="1:263" ht="15.75" x14ac:dyDescent="0.25">
      <c r="A38" s="10" t="s">
        <v>286</v>
      </c>
      <c r="B38" s="222">
        <f t="shared" si="145"/>
        <v>0</v>
      </c>
      <c r="C38" s="222">
        <f t="shared" si="146"/>
        <v>0</v>
      </c>
      <c r="D38" s="222">
        <f t="shared" si="147"/>
        <v>0</v>
      </c>
      <c r="E38" s="222"/>
      <c r="F38" s="223">
        <f t="shared" si="148"/>
        <v>0</v>
      </c>
      <c r="G38" s="75"/>
      <c r="H38" s="75"/>
      <c r="I38" s="75"/>
      <c r="J38" s="75"/>
      <c r="K38" s="75"/>
      <c r="L38" s="75"/>
      <c r="M38" s="75"/>
      <c r="N38" s="75"/>
      <c r="O38" s="75"/>
      <c r="P38" s="75"/>
      <c r="Q38" s="75"/>
      <c r="R38" s="75"/>
      <c r="S38" s="75"/>
      <c r="T38" s="75"/>
      <c r="U38" s="75"/>
      <c r="V38" s="75"/>
      <c r="W38" s="72"/>
      <c r="X38" s="72"/>
      <c r="Y38" s="72"/>
      <c r="Z38" s="72"/>
      <c r="AA38" s="75"/>
      <c r="AB38" s="72"/>
      <c r="AC38" s="72"/>
      <c r="AD38" s="72"/>
      <c r="AE38" s="75"/>
      <c r="AF38" s="72"/>
      <c r="AG38" s="72"/>
      <c r="AH38" s="72"/>
      <c r="AI38" s="75"/>
      <c r="AJ38" s="72"/>
      <c r="AK38" s="72"/>
      <c r="AL38" s="72"/>
      <c r="AM38" s="75"/>
      <c r="AN38" s="75"/>
      <c r="AO38" s="75"/>
      <c r="AP38" s="75"/>
      <c r="AQ38" s="75"/>
      <c r="AR38" s="75"/>
      <c r="AS38" s="75"/>
      <c r="AT38" s="75"/>
      <c r="AU38" s="75"/>
      <c r="AV38" s="75"/>
      <c r="AW38" s="75"/>
      <c r="AX38" s="75"/>
      <c r="AY38" s="75"/>
      <c r="AZ38" s="95"/>
      <c r="BA38" s="95"/>
      <c r="BB38" s="95"/>
      <c r="BC38" s="95"/>
      <c r="BD38" s="75"/>
      <c r="BE38" s="75"/>
      <c r="BF38" s="75"/>
      <c r="BG38" s="88"/>
      <c r="BH38" s="88"/>
      <c r="BI38" s="75"/>
      <c r="BJ38" s="75"/>
      <c r="BK38" s="88"/>
      <c r="BL38" s="75"/>
      <c r="BM38" s="75"/>
      <c r="BN38" s="75"/>
      <c r="BO38" s="76"/>
      <c r="BP38" s="75"/>
      <c r="BQ38" s="75"/>
      <c r="BR38" s="75"/>
      <c r="BS38" s="88"/>
      <c r="BT38" s="88"/>
      <c r="BU38" s="75"/>
      <c r="BV38" s="75"/>
      <c r="BW38" s="88"/>
      <c r="BX38" s="75"/>
      <c r="BY38" s="75"/>
      <c r="BZ38" s="75"/>
      <c r="CA38" s="75"/>
      <c r="CB38" s="74"/>
      <c r="CC38" s="74"/>
      <c r="CD38" s="75"/>
      <c r="CE38" s="88"/>
      <c r="CF38" s="75"/>
      <c r="CG38" s="75"/>
      <c r="CH38" s="75"/>
      <c r="CI38" s="88"/>
      <c r="CJ38" s="75"/>
      <c r="CK38" s="75"/>
      <c r="CL38" s="75"/>
      <c r="CM38" s="75"/>
      <c r="CN38" s="75"/>
      <c r="CO38" s="75"/>
      <c r="CP38" s="75"/>
      <c r="CQ38" s="75"/>
      <c r="CR38" s="74"/>
      <c r="CS38" s="74"/>
      <c r="CT38" s="75"/>
      <c r="CU38" s="88"/>
      <c r="CV38" s="75"/>
      <c r="CW38" s="75"/>
      <c r="CX38" s="75"/>
      <c r="CY38" s="88"/>
      <c r="CZ38" s="88"/>
      <c r="DA38" s="75"/>
      <c r="DB38" s="75"/>
      <c r="DC38" s="88"/>
      <c r="DD38" s="75"/>
      <c r="DE38" s="75"/>
      <c r="DF38" s="75"/>
      <c r="DG38" s="88"/>
      <c r="DH38" s="75"/>
      <c r="DI38" s="75"/>
      <c r="DJ38" s="75"/>
      <c r="DK38" s="88"/>
      <c r="DL38" s="75"/>
      <c r="DM38" s="75"/>
      <c r="DN38" s="75"/>
      <c r="DO38" s="88"/>
      <c r="DP38" s="75"/>
      <c r="DQ38" s="75"/>
      <c r="DR38" s="75"/>
      <c r="DS38" s="88"/>
      <c r="DT38" s="88"/>
      <c r="DU38" s="75"/>
      <c r="DV38" s="75"/>
      <c r="DW38" s="75"/>
      <c r="DX38" s="75"/>
      <c r="DY38" s="75"/>
      <c r="DZ38" s="75"/>
      <c r="EA38" s="75"/>
      <c r="EB38" s="75"/>
      <c r="EC38" s="75"/>
      <c r="ED38" s="75"/>
      <c r="EE38" s="75"/>
      <c r="EF38" s="75"/>
      <c r="EG38" s="75"/>
      <c r="EH38" s="75"/>
      <c r="EI38" s="75"/>
      <c r="EJ38" s="75"/>
      <c r="EK38" s="75"/>
      <c r="EL38" s="75"/>
      <c r="EM38" s="75"/>
      <c r="EN38" s="75"/>
      <c r="EO38" s="75"/>
      <c r="EP38" s="75"/>
      <c r="EQ38" s="75"/>
      <c r="ER38" s="75"/>
      <c r="ES38" s="75"/>
      <c r="ET38" s="75"/>
      <c r="EU38" s="75"/>
      <c r="EV38" s="75"/>
      <c r="EW38" s="75"/>
      <c r="EX38" s="75"/>
      <c r="EY38" s="75"/>
      <c r="EZ38" s="88"/>
      <c r="FA38" s="74"/>
      <c r="FB38" s="75"/>
      <c r="FC38" s="88"/>
      <c r="FD38" s="75"/>
      <c r="FE38" s="75"/>
      <c r="FF38" s="75"/>
      <c r="FG38" s="75"/>
      <c r="FH38" s="75"/>
      <c r="FI38" s="75"/>
      <c r="FJ38" s="75"/>
      <c r="FK38" s="75"/>
      <c r="FL38" s="75"/>
      <c r="FM38" s="75"/>
      <c r="FN38" s="75"/>
      <c r="FO38" s="75"/>
      <c r="FP38" s="75"/>
      <c r="FQ38" s="75"/>
      <c r="FR38" s="75"/>
      <c r="FS38" s="75"/>
      <c r="FT38" s="78"/>
      <c r="FU38" s="78"/>
      <c r="FV38" s="78"/>
      <c r="FW38" s="78"/>
      <c r="FX38" s="75"/>
      <c r="FY38" s="75"/>
      <c r="FZ38" s="75"/>
      <c r="GA38" s="75"/>
      <c r="GB38" s="75"/>
      <c r="GC38" s="75"/>
      <c r="GD38" s="75"/>
      <c r="GE38" s="75"/>
      <c r="GF38" s="75"/>
      <c r="GG38" s="75"/>
      <c r="GH38" s="75"/>
      <c r="GI38" s="75"/>
      <c r="GJ38" s="75"/>
      <c r="GK38" s="75"/>
      <c r="GL38" s="75"/>
      <c r="GM38" s="75"/>
      <c r="GN38" s="75"/>
      <c r="GO38" s="75"/>
      <c r="GP38" s="75"/>
      <c r="GQ38" s="75"/>
      <c r="GR38" s="75"/>
      <c r="GS38" s="75"/>
      <c r="GT38" s="75"/>
      <c r="GU38" s="75"/>
      <c r="GV38" s="75"/>
      <c r="GW38" s="75"/>
      <c r="GX38" s="75"/>
      <c r="GY38" s="75"/>
      <c r="GZ38" s="75"/>
      <c r="HA38" s="75"/>
      <c r="HB38" s="75"/>
      <c r="HC38" s="75"/>
      <c r="HD38" s="75"/>
      <c r="HE38" s="75"/>
      <c r="HF38" s="75"/>
      <c r="HG38" s="75"/>
      <c r="HH38" s="75"/>
      <c r="HI38" s="75"/>
      <c r="HJ38" s="75"/>
      <c r="HK38" s="75"/>
      <c r="HL38" s="75"/>
      <c r="HM38" s="75"/>
      <c r="HN38" s="75"/>
      <c r="HO38" s="75"/>
      <c r="HP38" s="75"/>
      <c r="HQ38" s="75"/>
      <c r="HR38" s="75"/>
      <c r="HS38" s="75"/>
      <c r="HT38" s="75"/>
      <c r="HU38" s="75"/>
      <c r="HV38" s="75"/>
      <c r="HW38" s="75"/>
      <c r="HX38" s="75"/>
      <c r="HY38" s="75"/>
      <c r="HZ38" s="75"/>
      <c r="IA38" s="75"/>
      <c r="IB38" s="75"/>
      <c r="IC38" s="75"/>
      <c r="ID38" s="75"/>
      <c r="IE38" s="75"/>
      <c r="IF38" s="75"/>
      <c r="IG38" s="75"/>
      <c r="IH38" s="75"/>
      <c r="II38" s="75"/>
      <c r="IJ38" s="75"/>
      <c r="IK38" s="75"/>
      <c r="IL38" s="75"/>
      <c r="IM38" s="75"/>
      <c r="IN38" s="75"/>
      <c r="IO38" s="75"/>
      <c r="IP38" s="75"/>
      <c r="IQ38" s="75"/>
      <c r="IR38" s="75"/>
      <c r="IS38" s="75"/>
      <c r="IT38" s="75"/>
      <c r="IU38" s="75"/>
      <c r="IV38" s="75"/>
      <c r="IW38" s="75"/>
      <c r="IX38" s="75"/>
      <c r="IY38" s="75"/>
      <c r="IZ38" s="75"/>
      <c r="JA38" s="75"/>
      <c r="JB38" s="75"/>
      <c r="JC38" s="75"/>
    </row>
    <row r="39" spans="1:263" ht="15.75" x14ac:dyDescent="0.25">
      <c r="A39" s="10" t="s">
        <v>285</v>
      </c>
      <c r="B39" s="222">
        <f t="shared" si="145"/>
        <v>0</v>
      </c>
      <c r="C39" s="222">
        <f t="shared" si="146"/>
        <v>0</v>
      </c>
      <c r="D39" s="222">
        <f t="shared" si="147"/>
        <v>0</v>
      </c>
      <c r="E39" s="222"/>
      <c r="F39" s="223">
        <f t="shared" si="148"/>
        <v>0</v>
      </c>
      <c r="G39" s="75"/>
      <c r="H39" s="75"/>
      <c r="I39" s="75"/>
      <c r="J39" s="75"/>
      <c r="K39" s="75"/>
      <c r="L39" s="75"/>
      <c r="M39" s="75"/>
      <c r="N39" s="75"/>
      <c r="O39" s="75"/>
      <c r="P39" s="75"/>
      <c r="Q39" s="75"/>
      <c r="R39" s="75"/>
      <c r="S39" s="75"/>
      <c r="T39" s="75"/>
      <c r="U39" s="75"/>
      <c r="V39" s="75"/>
      <c r="W39" s="72"/>
      <c r="X39" s="72"/>
      <c r="Y39" s="72"/>
      <c r="Z39" s="72"/>
      <c r="AA39" s="75"/>
      <c r="AB39" s="72"/>
      <c r="AC39" s="72"/>
      <c r="AD39" s="72"/>
      <c r="AE39" s="75"/>
      <c r="AF39" s="72"/>
      <c r="AG39" s="72"/>
      <c r="AH39" s="72"/>
      <c r="AI39" s="75"/>
      <c r="AJ39" s="72"/>
      <c r="AK39" s="72"/>
      <c r="AL39" s="72"/>
      <c r="AM39" s="75"/>
      <c r="AN39" s="75"/>
      <c r="AO39" s="75"/>
      <c r="AP39" s="75"/>
      <c r="AQ39" s="75"/>
      <c r="AR39" s="75"/>
      <c r="AS39" s="75"/>
      <c r="AT39" s="75"/>
      <c r="AU39" s="75"/>
      <c r="AV39" s="75"/>
      <c r="AW39" s="75"/>
      <c r="AX39" s="75"/>
      <c r="AY39" s="75"/>
      <c r="AZ39" s="95"/>
      <c r="BA39" s="95"/>
      <c r="BB39" s="95"/>
      <c r="BC39" s="95"/>
      <c r="BD39" s="75"/>
      <c r="BE39" s="75"/>
      <c r="BF39" s="75"/>
      <c r="BG39" s="88"/>
      <c r="BH39" s="88"/>
      <c r="BI39" s="75"/>
      <c r="BJ39" s="75"/>
      <c r="BK39" s="88"/>
      <c r="BL39" s="75"/>
      <c r="BM39" s="75"/>
      <c r="BN39" s="75"/>
      <c r="BO39" s="76"/>
      <c r="BP39" s="75"/>
      <c r="BQ39" s="75"/>
      <c r="BR39" s="75"/>
      <c r="BS39" s="88"/>
      <c r="BT39" s="88"/>
      <c r="BU39" s="75"/>
      <c r="BV39" s="75"/>
      <c r="BW39" s="88"/>
      <c r="BX39" s="75"/>
      <c r="BY39" s="75"/>
      <c r="BZ39" s="75"/>
      <c r="CA39" s="75"/>
      <c r="CB39" s="74"/>
      <c r="CC39" s="74"/>
      <c r="CD39" s="75"/>
      <c r="CE39" s="88"/>
      <c r="CF39" s="75"/>
      <c r="CG39" s="75"/>
      <c r="CH39" s="75"/>
      <c r="CI39" s="88"/>
      <c r="CJ39" s="75"/>
      <c r="CK39" s="75"/>
      <c r="CL39" s="75"/>
      <c r="CM39" s="75"/>
      <c r="CN39" s="75"/>
      <c r="CO39" s="75"/>
      <c r="CP39" s="75"/>
      <c r="CQ39" s="75"/>
      <c r="CR39" s="74"/>
      <c r="CS39" s="74"/>
      <c r="CT39" s="75"/>
      <c r="CU39" s="88"/>
      <c r="CV39" s="75"/>
      <c r="CW39" s="75"/>
      <c r="CX39" s="75"/>
      <c r="CY39" s="88"/>
      <c r="CZ39" s="88"/>
      <c r="DA39" s="75"/>
      <c r="DB39" s="75"/>
      <c r="DC39" s="88"/>
      <c r="DD39" s="75"/>
      <c r="DE39" s="75"/>
      <c r="DF39" s="75"/>
      <c r="DG39" s="88"/>
      <c r="DH39" s="75"/>
      <c r="DI39" s="75"/>
      <c r="DJ39" s="75"/>
      <c r="DK39" s="88"/>
      <c r="DL39" s="75"/>
      <c r="DM39" s="75"/>
      <c r="DN39" s="75"/>
      <c r="DO39" s="88"/>
      <c r="DP39" s="75"/>
      <c r="DQ39" s="75"/>
      <c r="DR39" s="75"/>
      <c r="DS39" s="88"/>
      <c r="DT39" s="88"/>
      <c r="DU39" s="75"/>
      <c r="DV39" s="75"/>
      <c r="DW39" s="75"/>
      <c r="DX39" s="75"/>
      <c r="DY39" s="75"/>
      <c r="DZ39" s="75"/>
      <c r="EA39" s="75"/>
      <c r="EB39" s="75"/>
      <c r="EC39" s="75"/>
      <c r="ED39" s="75"/>
      <c r="EE39" s="75"/>
      <c r="EF39" s="75"/>
      <c r="EG39" s="75"/>
      <c r="EH39" s="75"/>
      <c r="EI39" s="75"/>
      <c r="EJ39" s="75"/>
      <c r="EK39" s="75"/>
      <c r="EL39" s="75"/>
      <c r="EM39" s="75"/>
      <c r="EN39" s="75"/>
      <c r="EO39" s="75"/>
      <c r="EP39" s="75"/>
      <c r="EQ39" s="75"/>
      <c r="ER39" s="75"/>
      <c r="ES39" s="75"/>
      <c r="ET39" s="75"/>
      <c r="EU39" s="75"/>
      <c r="EV39" s="75"/>
      <c r="EW39" s="75"/>
      <c r="EX39" s="75"/>
      <c r="EY39" s="75"/>
      <c r="EZ39" s="88"/>
      <c r="FA39" s="74"/>
      <c r="FB39" s="75"/>
      <c r="FC39" s="88"/>
      <c r="FD39" s="75"/>
      <c r="FE39" s="75"/>
      <c r="FF39" s="75"/>
      <c r="FG39" s="75"/>
      <c r="FH39" s="75"/>
      <c r="FI39" s="75"/>
      <c r="FJ39" s="75"/>
      <c r="FK39" s="75"/>
      <c r="FL39" s="75"/>
      <c r="FM39" s="75"/>
      <c r="FN39" s="75"/>
      <c r="FO39" s="75"/>
      <c r="FP39" s="75"/>
      <c r="FQ39" s="75"/>
      <c r="FR39" s="75"/>
      <c r="FS39" s="75"/>
      <c r="FT39" s="78"/>
      <c r="FU39" s="78"/>
      <c r="FV39" s="78"/>
      <c r="FW39" s="78"/>
      <c r="FX39" s="75"/>
      <c r="FY39" s="75"/>
      <c r="FZ39" s="75"/>
      <c r="GA39" s="75"/>
      <c r="GB39" s="75"/>
      <c r="GC39" s="75"/>
      <c r="GD39" s="75"/>
      <c r="GE39" s="75"/>
      <c r="GF39" s="75"/>
      <c r="GG39" s="75"/>
      <c r="GH39" s="75"/>
      <c r="GI39" s="75"/>
      <c r="GJ39" s="75"/>
      <c r="GK39" s="75"/>
      <c r="GL39" s="75"/>
      <c r="GM39" s="75"/>
      <c r="GN39" s="75"/>
      <c r="GO39" s="75"/>
      <c r="GP39" s="75"/>
      <c r="GQ39" s="75"/>
      <c r="GR39" s="75"/>
      <c r="GS39" s="75"/>
      <c r="GT39" s="75"/>
      <c r="GU39" s="75"/>
      <c r="GV39" s="75"/>
      <c r="GW39" s="75"/>
      <c r="GX39" s="75"/>
      <c r="GY39" s="75"/>
      <c r="GZ39" s="75"/>
      <c r="HA39" s="75"/>
      <c r="HB39" s="75"/>
      <c r="HC39" s="75"/>
      <c r="HD39" s="75"/>
      <c r="HE39" s="75"/>
      <c r="HF39" s="75"/>
      <c r="HG39" s="75"/>
      <c r="HH39" s="75"/>
      <c r="HI39" s="75"/>
      <c r="HJ39" s="75"/>
      <c r="HK39" s="75"/>
      <c r="HL39" s="75"/>
      <c r="HM39" s="75"/>
      <c r="HN39" s="75"/>
      <c r="HO39" s="75"/>
      <c r="HP39" s="75"/>
      <c r="HQ39" s="75"/>
      <c r="HR39" s="75"/>
      <c r="HS39" s="75"/>
      <c r="HT39" s="75"/>
      <c r="HU39" s="75"/>
      <c r="HV39" s="75"/>
      <c r="HW39" s="75"/>
      <c r="HX39" s="75"/>
      <c r="HY39" s="75"/>
      <c r="HZ39" s="75"/>
      <c r="IA39" s="75"/>
      <c r="IB39" s="75"/>
      <c r="IC39" s="75"/>
      <c r="ID39" s="75"/>
      <c r="IE39" s="75"/>
      <c r="IF39" s="75"/>
      <c r="IG39" s="75"/>
      <c r="IH39" s="75"/>
      <c r="II39" s="75"/>
      <c r="IJ39" s="75"/>
      <c r="IK39" s="75"/>
      <c r="IL39" s="75"/>
      <c r="IM39" s="75"/>
      <c r="IN39" s="75"/>
      <c r="IO39" s="75"/>
      <c r="IP39" s="75"/>
      <c r="IQ39" s="75"/>
      <c r="IR39" s="75"/>
      <c r="IS39" s="75"/>
      <c r="IT39" s="75"/>
      <c r="IU39" s="75"/>
      <c r="IV39" s="75"/>
      <c r="IW39" s="75"/>
      <c r="IX39" s="75"/>
      <c r="IY39" s="75"/>
      <c r="IZ39" s="75"/>
      <c r="JA39" s="75"/>
      <c r="JB39" s="75"/>
      <c r="JC39" s="75"/>
    </row>
    <row r="40" spans="1:263" s="70" customFormat="1" ht="31.5" x14ac:dyDescent="0.25">
      <c r="A40" s="81" t="s">
        <v>132</v>
      </c>
      <c r="B40" s="220">
        <f t="shared" si="145"/>
        <v>88608.043489999996</v>
      </c>
      <c r="C40" s="220">
        <f t="shared" si="146"/>
        <v>95918.211869999999</v>
      </c>
      <c r="D40" s="220">
        <f t="shared" si="147"/>
        <v>95918.211869999999</v>
      </c>
      <c r="E40" s="220"/>
      <c r="F40" s="221">
        <f t="shared" si="148"/>
        <v>95656.757079999996</v>
      </c>
      <c r="G40" s="72">
        <f t="shared" ref="G40:G46" si="192">F40/C40*100</f>
        <v>99.727419032420698</v>
      </c>
      <c r="H40" s="73">
        <f>SUM(H41:H51)</f>
        <v>0</v>
      </c>
      <c r="I40" s="73">
        <f>SUM(I41:I51)</f>
        <v>0</v>
      </c>
      <c r="J40" s="73">
        <f>SUM(J41:J51)</f>
        <v>0</v>
      </c>
      <c r="K40" s="72"/>
      <c r="L40" s="73">
        <f>SUM(L41:L51)</f>
        <v>1628.4870000000001</v>
      </c>
      <c r="M40" s="73">
        <f>SUM(M41:M51)</f>
        <v>1628.4870000000001</v>
      </c>
      <c r="N40" s="73">
        <f>SUM(N41:N51)</f>
        <v>1628.4870000000001</v>
      </c>
      <c r="O40" s="73">
        <f>N40/M40*100</f>
        <v>100</v>
      </c>
      <c r="P40" s="73">
        <f>SUM(P41:P51)</f>
        <v>0</v>
      </c>
      <c r="Q40" s="73">
        <f>SUM(Q41:Q51)</f>
        <v>0</v>
      </c>
      <c r="R40" s="73">
        <f>SUM(R41:R51)</f>
        <v>0</v>
      </c>
      <c r="S40" s="73"/>
      <c r="T40" s="73">
        <f>SUM(T41:T51)</f>
        <v>0</v>
      </c>
      <c r="U40" s="73">
        <f>SUM(U41:U51)</f>
        <v>0</v>
      </c>
      <c r="V40" s="73">
        <f>SUM(V41:V51)</f>
        <v>0</v>
      </c>
      <c r="W40" s="72"/>
      <c r="X40" s="73">
        <f>SUM(X41:X51)</f>
        <v>112.35955</v>
      </c>
      <c r="Y40" s="73">
        <f>SUM(Y41:Y51)</f>
        <v>112.35955</v>
      </c>
      <c r="Z40" s="73">
        <f>SUM(Z41:Z51)</f>
        <v>112.35955</v>
      </c>
      <c r="AA40" s="72">
        <f>Z40/Y40*100</f>
        <v>100</v>
      </c>
      <c r="AB40" s="73">
        <f>SUM(AB41:AB51)</f>
        <v>0</v>
      </c>
      <c r="AC40" s="73">
        <f>SUM(AC41:AC51)</f>
        <v>0</v>
      </c>
      <c r="AD40" s="73">
        <f>SUM(AD41:AD51)</f>
        <v>0</v>
      </c>
      <c r="AE40" s="72"/>
      <c r="AF40" s="73">
        <f>SUM(AF41:AF51)</f>
        <v>95.096940000000004</v>
      </c>
      <c r="AG40" s="73">
        <f>SUM(AG41:AG51)</f>
        <v>95.096940000000004</v>
      </c>
      <c r="AH40" s="73">
        <f>SUM(AH41:AH51)</f>
        <v>95.096940000000004</v>
      </c>
      <c r="AI40" s="72">
        <f>AH40/AG40*100</f>
        <v>100</v>
      </c>
      <c r="AJ40" s="73"/>
      <c r="AK40" s="73"/>
      <c r="AL40" s="73"/>
      <c r="AM40" s="72"/>
      <c r="AN40" s="72"/>
      <c r="AO40" s="73">
        <f>SUM(AO41:AO51)</f>
        <v>0</v>
      </c>
      <c r="AP40" s="73">
        <f>SUM(AP41:AP51)</f>
        <v>0</v>
      </c>
      <c r="AQ40" s="73"/>
      <c r="AR40" s="73"/>
      <c r="AS40" s="73">
        <f>SUM(AS41:AS51)</f>
        <v>4282.6193999999996</v>
      </c>
      <c r="AT40" s="73">
        <f>SUM(AT41:AT51)</f>
        <v>4021.2046099999998</v>
      </c>
      <c r="AU40" s="72">
        <f t="shared" ref="AU40:AU46" si="193">AT40/AS40*100</f>
        <v>93.8959135616861</v>
      </c>
      <c r="AV40" s="73">
        <f>SUM(AV41:AV51)</f>
        <v>8500</v>
      </c>
      <c r="AW40" s="73">
        <f>SUM(AW41:AW51)</f>
        <v>8500</v>
      </c>
      <c r="AX40" s="73">
        <f>SUM(AX41:AX51)</f>
        <v>8500</v>
      </c>
      <c r="AY40" s="72">
        <f>AX40/AW40*100</f>
        <v>100</v>
      </c>
      <c r="AZ40" s="73">
        <f>SUM(AZ41:AZ51)</f>
        <v>28627.599999999999</v>
      </c>
      <c r="BA40" s="73">
        <f>SUM(BA41:BA51)</f>
        <v>31052.6</v>
      </c>
      <c r="BB40" s="73">
        <f>SUM(BB41:BB51)</f>
        <v>31052.6</v>
      </c>
      <c r="BC40" s="73">
        <f>BB40/BA40*100</f>
        <v>100</v>
      </c>
      <c r="BD40" s="73">
        <f>SUM(BD41:BD51)</f>
        <v>0</v>
      </c>
      <c r="BE40" s="73">
        <f>SUM(BE41:BE51)</f>
        <v>0</v>
      </c>
      <c r="BF40" s="73">
        <f>SUM(BF41:BF51)</f>
        <v>0</v>
      </c>
      <c r="BG40" s="73"/>
      <c r="BH40" s="73"/>
      <c r="BI40" s="73">
        <f>SUM(BI41:BI51)</f>
        <v>0</v>
      </c>
      <c r="BJ40" s="73">
        <f>SUM(BJ41:BJ51)</f>
        <v>0</v>
      </c>
      <c r="BK40" s="73"/>
      <c r="BL40" s="73">
        <f>SUM(BL41:BL51)</f>
        <v>35487</v>
      </c>
      <c r="BM40" s="73">
        <f>SUM(BM41:BM51)</f>
        <v>35487</v>
      </c>
      <c r="BN40" s="73">
        <f>SUM(BN41:BN51)</f>
        <v>35487</v>
      </c>
      <c r="BO40" s="90">
        <f t="shared" si="149"/>
        <v>100</v>
      </c>
      <c r="BP40" s="73">
        <f>SUM(BP41:BP51)</f>
        <v>0</v>
      </c>
      <c r="BQ40" s="73">
        <f>SUM(BQ41:BQ51)</f>
        <v>0</v>
      </c>
      <c r="BR40" s="73">
        <f>SUM(BR41:BR51)</f>
        <v>0</v>
      </c>
      <c r="BS40" s="73"/>
      <c r="BT40" s="73"/>
      <c r="BU40" s="73">
        <f>SUM(BU41:BU51)</f>
        <v>0</v>
      </c>
      <c r="BV40" s="73">
        <f>SUM(BV41:BV51)</f>
        <v>0</v>
      </c>
      <c r="BW40" s="73"/>
      <c r="BX40" s="73"/>
      <c r="BY40" s="73">
        <f>SUM(BY41:BY51)</f>
        <v>0</v>
      </c>
      <c r="BZ40" s="73">
        <f>SUM(BZ41:BZ51)</f>
        <v>0</v>
      </c>
      <c r="CA40" s="72"/>
      <c r="CB40" s="73">
        <f>SUM(CB41:CB51)</f>
        <v>11157.5</v>
      </c>
      <c r="CC40" s="73">
        <f>SUM(CC41:CC51)</f>
        <v>11157.5</v>
      </c>
      <c r="CD40" s="73">
        <f>SUM(CD41:CD51)</f>
        <v>11157.5</v>
      </c>
      <c r="CE40" s="73">
        <f>CD40/CC40*100</f>
        <v>100</v>
      </c>
      <c r="CF40" s="73">
        <f>SUM(CF41:CF51)</f>
        <v>1000</v>
      </c>
      <c r="CG40" s="73">
        <f>SUM(CG41:CG51)</f>
        <v>1000</v>
      </c>
      <c r="CH40" s="73">
        <f>SUM(CH41:CH51)</f>
        <v>1000</v>
      </c>
      <c r="CI40" s="73">
        <f>CH40/CG40*100</f>
        <v>100</v>
      </c>
      <c r="CJ40" s="73">
        <f>SUM(CJ41:CJ51)</f>
        <v>1000</v>
      </c>
      <c r="CK40" s="73">
        <f>SUM(CK41:CK51)</f>
        <v>1000</v>
      </c>
      <c r="CL40" s="73">
        <f>SUM(CL41:CL51)</f>
        <v>1000</v>
      </c>
      <c r="CM40" s="73">
        <f>CL40/CK40*100</f>
        <v>100</v>
      </c>
      <c r="CN40" s="73">
        <f>SUM(CN41:CN51)</f>
        <v>500</v>
      </c>
      <c r="CO40" s="73">
        <f>SUM(CO41:CO51)</f>
        <v>500</v>
      </c>
      <c r="CP40" s="73">
        <f>SUM(CP41:CP51)</f>
        <v>500</v>
      </c>
      <c r="CQ40" s="73">
        <f>CP40/CO40*100</f>
        <v>100</v>
      </c>
      <c r="CR40" s="73">
        <f>SUM(CR41:CR51)</f>
        <v>0</v>
      </c>
      <c r="CS40" s="73">
        <f>SUM(CS41:CS51)</f>
        <v>0</v>
      </c>
      <c r="CT40" s="73">
        <f>SUM(CT41:CT51)</f>
        <v>0</v>
      </c>
      <c r="CU40" s="73"/>
      <c r="CV40" s="73">
        <f>SUM(CV41:CV51)</f>
        <v>0</v>
      </c>
      <c r="CW40" s="73">
        <f>SUM(CW41:CW51)</f>
        <v>0</v>
      </c>
      <c r="CX40" s="73">
        <f>SUM(CX41:CX51)</f>
        <v>0</v>
      </c>
      <c r="CY40" s="73"/>
      <c r="CZ40" s="73"/>
      <c r="DA40" s="73">
        <f>SUM(DA41:DA51)</f>
        <v>0</v>
      </c>
      <c r="DB40" s="73">
        <f>SUM(DB41:DB51)</f>
        <v>0</v>
      </c>
      <c r="DC40" s="73"/>
      <c r="DD40" s="73">
        <f>SUM(DD41:DD51)</f>
        <v>0</v>
      </c>
      <c r="DE40" s="73">
        <f>SUM(DE41:DE51)</f>
        <v>0</v>
      </c>
      <c r="DF40" s="73">
        <f>SUM(DF41:DF51)</f>
        <v>0</v>
      </c>
      <c r="DG40" s="73"/>
      <c r="DH40" s="73">
        <f>SUM(DH41:DH51)</f>
        <v>0</v>
      </c>
      <c r="DI40" s="73">
        <f>SUM(DI41:DI51)</f>
        <v>0</v>
      </c>
      <c r="DJ40" s="73">
        <f>SUM(DJ41:DJ51)</f>
        <v>0</v>
      </c>
      <c r="DK40" s="73"/>
      <c r="DL40" s="73">
        <f>SUM(DL41:DL51)</f>
        <v>0</v>
      </c>
      <c r="DM40" s="73">
        <f>SUM(DM41:DM51)</f>
        <v>0</v>
      </c>
      <c r="DN40" s="73">
        <f>SUM(DN41:DN51)</f>
        <v>0</v>
      </c>
      <c r="DO40" s="73"/>
      <c r="DP40" s="73">
        <f>SUM(DP41:DP51)</f>
        <v>0</v>
      </c>
      <c r="DQ40" s="73">
        <f>SUM(DQ41:DQ51)</f>
        <v>0</v>
      </c>
      <c r="DR40" s="73">
        <f>SUM(DR41:DR51)</f>
        <v>0</v>
      </c>
      <c r="DS40" s="73"/>
      <c r="DT40" s="73"/>
      <c r="DU40" s="73">
        <f>SUM(DU41:DU51)</f>
        <v>0</v>
      </c>
      <c r="DV40" s="73">
        <f>SUM(DV41:DV51)</f>
        <v>0</v>
      </c>
      <c r="DW40" s="73"/>
      <c r="DX40" s="72"/>
      <c r="DY40" s="73">
        <f>SUM(DY41:DY51)</f>
        <v>0</v>
      </c>
      <c r="DZ40" s="73">
        <f>SUM(DZ41:DZ51)</f>
        <v>0</v>
      </c>
      <c r="EA40" s="72"/>
      <c r="EB40" s="72"/>
      <c r="EC40" s="73">
        <f>SUM(EC41:EC51)</f>
        <v>0</v>
      </c>
      <c r="ED40" s="73">
        <f>SUM(ED41:ED51)</f>
        <v>0</v>
      </c>
      <c r="EE40" s="72"/>
      <c r="EF40" s="73">
        <f>SUM(EF41:EF51)</f>
        <v>500</v>
      </c>
      <c r="EG40" s="73">
        <f>SUM(EG41:EG51)</f>
        <v>500</v>
      </c>
      <c r="EH40" s="73">
        <f>SUM(EH41:EH51)</f>
        <v>500</v>
      </c>
      <c r="EI40" s="72">
        <f>EH40/EG40*100</f>
        <v>100</v>
      </c>
      <c r="EJ40" s="73">
        <f>SUM(EJ41:EJ51)</f>
        <v>0</v>
      </c>
      <c r="EK40" s="73">
        <f>SUM(EK41:EK51)</f>
        <v>584.50897999999995</v>
      </c>
      <c r="EL40" s="73">
        <f>SUM(EL41:EL51)</f>
        <v>584.50897999999995</v>
      </c>
      <c r="EM40" s="72">
        <f>EL40/EK40*100</f>
        <v>100</v>
      </c>
      <c r="EN40" s="73"/>
      <c r="EO40" s="73"/>
      <c r="EP40" s="73"/>
      <c r="EQ40" s="72"/>
      <c r="ER40" s="73"/>
      <c r="ES40" s="73"/>
      <c r="ET40" s="73"/>
      <c r="EU40" s="72"/>
      <c r="EV40" s="73"/>
      <c r="EW40" s="73"/>
      <c r="EX40" s="73"/>
      <c r="EY40" s="72"/>
      <c r="EZ40" s="73"/>
      <c r="FA40" s="73">
        <f>SUM(FA41:FA51)</f>
        <v>0</v>
      </c>
      <c r="FB40" s="73">
        <f>SUM(FB41:FB51)</f>
        <v>0</v>
      </c>
      <c r="FC40" s="73"/>
      <c r="FD40" s="73"/>
      <c r="FE40" s="73"/>
      <c r="FF40" s="73"/>
      <c r="FG40" s="72"/>
      <c r="FH40" s="73"/>
      <c r="FI40" s="73"/>
      <c r="FJ40" s="73"/>
      <c r="FK40" s="72"/>
      <c r="FL40" s="73">
        <f>SUM(FL41:FL51)</f>
        <v>0</v>
      </c>
      <c r="FM40" s="73">
        <f>SUM(FM41:FM51)</f>
        <v>0</v>
      </c>
      <c r="FN40" s="73">
        <f>SUM(FN41:FN51)</f>
        <v>0</v>
      </c>
      <c r="FO40" s="72"/>
      <c r="FP40" s="72"/>
      <c r="FQ40" s="72"/>
      <c r="FR40" s="72"/>
      <c r="FS40" s="72"/>
      <c r="FT40" s="77"/>
      <c r="FU40" s="77"/>
      <c r="FV40" s="77"/>
      <c r="FW40" s="77"/>
      <c r="FX40" s="73"/>
      <c r="FY40" s="73"/>
      <c r="FZ40" s="73"/>
      <c r="GA40" s="72"/>
      <c r="GB40" s="73"/>
      <c r="GC40" s="73"/>
      <c r="GD40" s="73"/>
      <c r="GE40" s="72"/>
      <c r="GF40" s="72"/>
      <c r="GG40" s="73"/>
      <c r="GH40" s="73"/>
      <c r="GI40" s="72"/>
      <c r="GJ40" s="72"/>
      <c r="GK40" s="73"/>
      <c r="GL40" s="73"/>
      <c r="GM40" s="72"/>
      <c r="GN40" s="72"/>
      <c r="GO40" s="73"/>
      <c r="GP40" s="73"/>
      <c r="GQ40" s="72"/>
      <c r="GR40" s="72"/>
      <c r="GS40" s="73"/>
      <c r="GT40" s="73"/>
      <c r="GU40" s="72"/>
      <c r="GV40" s="72"/>
      <c r="GW40" s="73"/>
      <c r="GX40" s="73"/>
      <c r="GY40" s="72"/>
      <c r="GZ40" s="72"/>
      <c r="HA40" s="73"/>
      <c r="HB40" s="73"/>
      <c r="HC40" s="72"/>
      <c r="HD40" s="72"/>
      <c r="HE40" s="73"/>
      <c r="HF40" s="73"/>
      <c r="HG40" s="72"/>
      <c r="HH40" s="72"/>
      <c r="HI40" s="73"/>
      <c r="HJ40" s="73"/>
      <c r="HK40" s="72"/>
      <c r="HL40" s="72"/>
      <c r="HM40" s="73"/>
      <c r="HN40" s="73"/>
      <c r="HO40" s="72"/>
      <c r="HP40" s="72"/>
      <c r="HQ40" s="73"/>
      <c r="HR40" s="73"/>
      <c r="HS40" s="72"/>
      <c r="HT40" s="72"/>
      <c r="HU40" s="73"/>
      <c r="HV40" s="73"/>
      <c r="HW40" s="72"/>
      <c r="HX40" s="72"/>
      <c r="HY40" s="73"/>
      <c r="HZ40" s="73"/>
      <c r="IA40" s="72"/>
      <c r="IB40" s="72"/>
      <c r="IC40" s="73"/>
      <c r="ID40" s="73"/>
      <c r="IE40" s="72"/>
      <c r="IF40" s="72"/>
      <c r="IG40" s="73">
        <f>SUM(IG41:IG51)</f>
        <v>18.04</v>
      </c>
      <c r="IH40" s="73">
        <f>SUM(IH41:IH51)</f>
        <v>18</v>
      </c>
      <c r="II40" s="72">
        <f t="shared" ref="II40:II52" si="194">IH40/IG40*100</f>
        <v>99.77827050997783</v>
      </c>
      <c r="IJ40" s="72"/>
      <c r="IK40" s="73">
        <f>SUM(IK41:IK51)</f>
        <v>0</v>
      </c>
      <c r="IL40" s="73"/>
      <c r="IM40" s="72"/>
      <c r="IN40" s="72"/>
      <c r="IO40" s="73">
        <f>SUM(IO41:IO51)</f>
        <v>0</v>
      </c>
      <c r="IP40" s="73"/>
      <c r="IQ40" s="72"/>
      <c r="IR40" s="72"/>
      <c r="IS40" s="73">
        <f>SUM(IS41:IS51)</f>
        <v>0</v>
      </c>
      <c r="IT40" s="73"/>
      <c r="IU40" s="72"/>
      <c r="IV40" s="72"/>
      <c r="IW40" s="73">
        <f>SUM(IW41:IW51)</f>
        <v>0</v>
      </c>
      <c r="IX40" s="73"/>
      <c r="IY40" s="72"/>
      <c r="IZ40" s="72"/>
      <c r="JA40" s="73"/>
      <c r="JB40" s="73"/>
      <c r="JC40" s="72"/>
    </row>
    <row r="41" spans="1:263" ht="31.5" x14ac:dyDescent="0.25">
      <c r="A41" s="10" t="s">
        <v>131</v>
      </c>
      <c r="B41" s="222">
        <f t="shared" si="145"/>
        <v>44508.683940000003</v>
      </c>
      <c r="C41" s="222">
        <f t="shared" si="146"/>
        <v>47518.192919999994</v>
      </c>
      <c r="D41" s="222">
        <f t="shared" si="147"/>
        <v>47518.192919999994</v>
      </c>
      <c r="E41" s="222"/>
      <c r="F41" s="223">
        <f t="shared" si="148"/>
        <v>47518.192919999994</v>
      </c>
      <c r="G41" s="75">
        <f t="shared" si="192"/>
        <v>100</v>
      </c>
      <c r="H41" s="74"/>
      <c r="I41" s="74"/>
      <c r="J41" s="74"/>
      <c r="K41" s="75"/>
      <c r="L41" s="75">
        <v>1628.4870000000001</v>
      </c>
      <c r="M41" s="75">
        <v>1628.4870000000001</v>
      </c>
      <c r="N41" s="75">
        <v>1628.4870000000001</v>
      </c>
      <c r="O41" s="74">
        <f>N41/M41*100</f>
        <v>100</v>
      </c>
      <c r="P41" s="74">
        <v>0</v>
      </c>
      <c r="Q41" s="74">
        <v>0</v>
      </c>
      <c r="R41" s="74">
        <v>0</v>
      </c>
      <c r="S41" s="75"/>
      <c r="T41" s="74"/>
      <c r="U41" s="74"/>
      <c r="V41" s="74"/>
      <c r="W41" s="75"/>
      <c r="X41" s="74"/>
      <c r="Y41" s="74"/>
      <c r="Z41" s="74"/>
      <c r="AA41" s="75"/>
      <c r="AB41" s="74"/>
      <c r="AC41" s="74"/>
      <c r="AD41" s="74"/>
      <c r="AE41" s="75"/>
      <c r="AF41" s="74">
        <v>95.096940000000004</v>
      </c>
      <c r="AG41" s="74">
        <v>95.096940000000004</v>
      </c>
      <c r="AH41" s="74">
        <v>95.096940000000004</v>
      </c>
      <c r="AI41" s="75">
        <f>AH41/AG41*100</f>
        <v>100</v>
      </c>
      <c r="AJ41" s="74"/>
      <c r="AK41" s="74"/>
      <c r="AL41" s="74"/>
      <c r="AM41" s="75"/>
      <c r="AN41" s="75"/>
      <c r="AO41" s="74"/>
      <c r="AP41" s="74"/>
      <c r="AQ41" s="75"/>
      <c r="AR41" s="75"/>
      <c r="AS41" s="75"/>
      <c r="AT41" s="75"/>
      <c r="AU41" s="75"/>
      <c r="AV41" s="74">
        <v>0</v>
      </c>
      <c r="AW41" s="74">
        <v>0</v>
      </c>
      <c r="AX41" s="74"/>
      <c r="AY41" s="75"/>
      <c r="AZ41" s="74">
        <v>28627.599999999999</v>
      </c>
      <c r="BA41" s="74">
        <v>31052.6</v>
      </c>
      <c r="BB41" s="75">
        <v>31052.6</v>
      </c>
      <c r="BC41" s="74">
        <f>BB41/BA41*100</f>
        <v>100</v>
      </c>
      <c r="BD41" s="74"/>
      <c r="BE41" s="74"/>
      <c r="BF41" s="74"/>
      <c r="BG41" s="74"/>
      <c r="BH41" s="87"/>
      <c r="BI41" s="74"/>
      <c r="BJ41" s="87"/>
      <c r="BK41" s="87"/>
      <c r="BL41" s="74"/>
      <c r="BM41" s="74"/>
      <c r="BN41" s="87"/>
      <c r="BO41" s="76"/>
      <c r="BP41" s="74"/>
      <c r="BQ41" s="74"/>
      <c r="BR41" s="87"/>
      <c r="BS41" s="87"/>
      <c r="BT41" s="87"/>
      <c r="BU41" s="74"/>
      <c r="BV41" s="87"/>
      <c r="BW41" s="87"/>
      <c r="BX41" s="74"/>
      <c r="BY41" s="74"/>
      <c r="BZ41" s="74"/>
      <c r="CA41" s="75"/>
      <c r="CB41" s="74">
        <v>11157.5</v>
      </c>
      <c r="CC41" s="74">
        <v>11157.5</v>
      </c>
      <c r="CD41" s="74">
        <v>11157.5</v>
      </c>
      <c r="CE41" s="74">
        <f>CD41/CC41*100</f>
        <v>100</v>
      </c>
      <c r="CF41" s="74">
        <v>1000</v>
      </c>
      <c r="CG41" s="74">
        <v>1000</v>
      </c>
      <c r="CH41" s="74">
        <v>1000</v>
      </c>
      <c r="CI41" s="74">
        <f>CH41/CG41*100</f>
        <v>100</v>
      </c>
      <c r="CJ41" s="74">
        <v>1000</v>
      </c>
      <c r="CK41" s="74">
        <v>1000</v>
      </c>
      <c r="CL41" s="74">
        <v>1000</v>
      </c>
      <c r="CM41" s="74">
        <f>CL41/CK41*100</f>
        <v>100</v>
      </c>
      <c r="CN41" s="74">
        <v>500</v>
      </c>
      <c r="CO41" s="74">
        <v>500</v>
      </c>
      <c r="CP41" s="99">
        <v>500</v>
      </c>
      <c r="CQ41" s="74">
        <f>CP41/CO41*100</f>
        <v>100</v>
      </c>
      <c r="CR41" s="74"/>
      <c r="CS41" s="74"/>
      <c r="CT41" s="87"/>
      <c r="CU41" s="87"/>
      <c r="CV41" s="74"/>
      <c r="CW41" s="74"/>
      <c r="CX41" s="74"/>
      <c r="CY41" s="74"/>
      <c r="CZ41" s="74"/>
      <c r="DA41" s="74"/>
      <c r="DB41" s="74"/>
      <c r="DC41" s="74"/>
      <c r="DD41" s="74"/>
      <c r="DE41" s="74"/>
      <c r="DF41" s="74"/>
      <c r="DG41" s="74"/>
      <c r="DH41" s="74"/>
      <c r="DI41" s="74"/>
      <c r="DJ41" s="74"/>
      <c r="DK41" s="74"/>
      <c r="DL41" s="74"/>
      <c r="DM41" s="74"/>
      <c r="DN41" s="74"/>
      <c r="DO41" s="74"/>
      <c r="DP41" s="74"/>
      <c r="DQ41" s="74"/>
      <c r="DR41" s="74"/>
      <c r="DS41" s="74"/>
      <c r="DT41" s="74"/>
      <c r="DU41" s="74">
        <v>0</v>
      </c>
      <c r="DV41" s="74">
        <v>0</v>
      </c>
      <c r="DW41" s="75"/>
      <c r="DX41" s="75"/>
      <c r="DY41" s="74"/>
      <c r="DZ41" s="74"/>
      <c r="EA41" s="75"/>
      <c r="EB41" s="75"/>
      <c r="EC41" s="74"/>
      <c r="ED41" s="74"/>
      <c r="EE41" s="75"/>
      <c r="EF41" s="74">
        <v>500</v>
      </c>
      <c r="EG41" s="74">
        <v>500</v>
      </c>
      <c r="EH41" s="74">
        <v>500</v>
      </c>
      <c r="EI41" s="75">
        <f>EH41/EG41*100</f>
        <v>100</v>
      </c>
      <c r="EJ41" s="74"/>
      <c r="EK41" s="74">
        <v>584.50897999999995</v>
      </c>
      <c r="EL41" s="74">
        <v>584.50897999999995</v>
      </c>
      <c r="EM41" s="75">
        <f>EL41/EK41*100</f>
        <v>100</v>
      </c>
      <c r="EN41" s="74"/>
      <c r="EO41" s="74"/>
      <c r="EP41" s="74"/>
      <c r="EQ41" s="75"/>
      <c r="ER41" s="74"/>
      <c r="ES41" s="74"/>
      <c r="ET41" s="74"/>
      <c r="EU41" s="75"/>
      <c r="EV41" s="74"/>
      <c r="EW41" s="74"/>
      <c r="EX41" s="74"/>
      <c r="EY41" s="75"/>
      <c r="EZ41" s="87"/>
      <c r="FA41" s="74"/>
      <c r="FB41" s="87"/>
      <c r="FC41" s="87"/>
      <c r="FD41" s="74"/>
      <c r="FE41" s="74"/>
      <c r="FF41" s="74"/>
      <c r="FG41" s="75"/>
      <c r="FH41" s="74"/>
      <c r="FI41" s="74"/>
      <c r="FJ41" s="74"/>
      <c r="FK41" s="75"/>
      <c r="FL41" s="74"/>
      <c r="FM41" s="74"/>
      <c r="FN41" s="74"/>
      <c r="FO41" s="75"/>
      <c r="FP41" s="75"/>
      <c r="FQ41" s="75"/>
      <c r="FR41" s="75"/>
      <c r="FS41" s="75"/>
      <c r="FT41" s="78"/>
      <c r="FU41" s="78"/>
      <c r="FV41" s="78"/>
      <c r="FW41" s="78"/>
      <c r="FX41" s="74"/>
      <c r="FY41" s="74"/>
      <c r="FZ41" s="74"/>
      <c r="GA41" s="75"/>
      <c r="GB41" s="74"/>
      <c r="GC41" s="74"/>
      <c r="GD41" s="74"/>
      <c r="GE41" s="75"/>
      <c r="GF41" s="75"/>
      <c r="GG41" s="74"/>
      <c r="GH41" s="74"/>
      <c r="GI41" s="75"/>
      <c r="GJ41" s="75"/>
      <c r="GK41" s="74"/>
      <c r="GL41" s="74"/>
      <c r="GM41" s="75"/>
      <c r="GN41" s="75"/>
      <c r="GO41" s="74"/>
      <c r="GP41" s="74"/>
      <c r="GQ41" s="75"/>
      <c r="GR41" s="75"/>
      <c r="GS41" s="74"/>
      <c r="GT41" s="74"/>
      <c r="GU41" s="75"/>
      <c r="GV41" s="75"/>
      <c r="GW41" s="74"/>
      <c r="GX41" s="74"/>
      <c r="GY41" s="75"/>
      <c r="GZ41" s="75"/>
      <c r="HA41" s="74"/>
      <c r="HB41" s="74"/>
      <c r="HC41" s="75"/>
      <c r="HD41" s="75"/>
      <c r="HE41" s="74"/>
      <c r="HF41" s="74"/>
      <c r="HG41" s="75"/>
      <c r="HH41" s="75"/>
      <c r="HI41" s="74"/>
      <c r="HJ41" s="74"/>
      <c r="HK41" s="75"/>
      <c r="HL41" s="75"/>
      <c r="HM41" s="74"/>
      <c r="HN41" s="74"/>
      <c r="HO41" s="75"/>
      <c r="HP41" s="75"/>
      <c r="HQ41" s="74"/>
      <c r="HR41" s="74"/>
      <c r="HS41" s="75"/>
      <c r="HT41" s="75"/>
      <c r="HU41" s="74"/>
      <c r="HV41" s="74"/>
      <c r="HW41" s="75"/>
      <c r="HX41" s="75"/>
      <c r="HY41" s="74"/>
      <c r="HZ41" s="74"/>
      <c r="IA41" s="75"/>
      <c r="IB41" s="75"/>
      <c r="IC41" s="74"/>
      <c r="ID41" s="74"/>
      <c r="IE41" s="75"/>
      <c r="IF41" s="75"/>
      <c r="IG41" s="74"/>
      <c r="IH41" s="74"/>
      <c r="II41" s="75"/>
      <c r="IJ41" s="75"/>
      <c r="IK41" s="74"/>
      <c r="IL41" s="74"/>
      <c r="IM41" s="75"/>
      <c r="IN41" s="75"/>
      <c r="IO41" s="74"/>
      <c r="IP41" s="74"/>
      <c r="IQ41" s="75"/>
      <c r="IR41" s="75"/>
      <c r="IS41" s="74"/>
      <c r="IT41" s="74"/>
      <c r="IU41" s="75"/>
      <c r="IV41" s="75"/>
      <c r="IW41" s="74"/>
      <c r="IX41" s="74"/>
      <c r="IY41" s="75"/>
      <c r="IZ41" s="75"/>
      <c r="JA41" s="74"/>
      <c r="JB41" s="74"/>
      <c r="JC41" s="75"/>
    </row>
    <row r="42" spans="1:263" ht="15.75" x14ac:dyDescent="0.25">
      <c r="A42" s="10" t="s">
        <v>295</v>
      </c>
      <c r="B42" s="222">
        <f t="shared" si="145"/>
        <v>7251</v>
      </c>
      <c r="C42" s="222">
        <f t="shared" si="146"/>
        <v>7251</v>
      </c>
      <c r="D42" s="222">
        <f t="shared" si="147"/>
        <v>7251</v>
      </c>
      <c r="E42" s="222"/>
      <c r="F42" s="223">
        <f t="shared" si="148"/>
        <v>7251</v>
      </c>
      <c r="G42" s="75">
        <f t="shared" si="192"/>
        <v>100</v>
      </c>
      <c r="H42" s="75"/>
      <c r="I42" s="75"/>
      <c r="J42" s="75"/>
      <c r="K42" s="75"/>
      <c r="L42" s="75"/>
      <c r="M42" s="75"/>
      <c r="N42" s="75"/>
      <c r="O42" s="75"/>
      <c r="P42" s="75"/>
      <c r="Q42" s="75"/>
      <c r="R42" s="75"/>
      <c r="S42" s="75"/>
      <c r="T42" s="75"/>
      <c r="U42" s="75"/>
      <c r="V42" s="75"/>
      <c r="W42" s="75"/>
      <c r="X42" s="74"/>
      <c r="Y42" s="74"/>
      <c r="Z42" s="74"/>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95"/>
      <c r="BA42" s="95"/>
      <c r="BB42" s="95"/>
      <c r="BC42" s="95"/>
      <c r="BD42" s="75"/>
      <c r="BE42" s="75"/>
      <c r="BF42" s="75"/>
      <c r="BG42" s="88"/>
      <c r="BH42" s="88"/>
      <c r="BI42" s="75"/>
      <c r="BJ42" s="75"/>
      <c r="BK42" s="88"/>
      <c r="BL42" s="75">
        <v>7251</v>
      </c>
      <c r="BM42" s="75">
        <v>7251</v>
      </c>
      <c r="BN42" s="75">
        <v>7251</v>
      </c>
      <c r="BO42" s="76">
        <f t="shared" si="149"/>
        <v>100</v>
      </c>
      <c r="BP42" s="75"/>
      <c r="BQ42" s="75"/>
      <c r="BR42" s="75"/>
      <c r="BS42" s="88"/>
      <c r="BT42" s="88"/>
      <c r="BU42" s="75"/>
      <c r="BV42" s="75"/>
      <c r="BW42" s="88"/>
      <c r="BX42" s="75"/>
      <c r="BY42" s="75"/>
      <c r="BZ42" s="75"/>
      <c r="CA42" s="75"/>
      <c r="CB42" s="74"/>
      <c r="CC42" s="74"/>
      <c r="CD42" s="75"/>
      <c r="CE42" s="88"/>
      <c r="CF42" s="75"/>
      <c r="CG42" s="75"/>
      <c r="CH42" s="75"/>
      <c r="CI42" s="88"/>
      <c r="CJ42" s="75"/>
      <c r="CK42" s="75"/>
      <c r="CL42" s="75"/>
      <c r="CM42" s="75"/>
      <c r="CN42" s="75"/>
      <c r="CO42" s="75"/>
      <c r="CP42" s="75"/>
      <c r="CQ42" s="75"/>
      <c r="CR42" s="74"/>
      <c r="CS42" s="74"/>
      <c r="CT42" s="75"/>
      <c r="CU42" s="88"/>
      <c r="CV42" s="75"/>
      <c r="CW42" s="75"/>
      <c r="CX42" s="75"/>
      <c r="CY42" s="88"/>
      <c r="CZ42" s="88"/>
      <c r="DA42" s="75"/>
      <c r="DB42" s="75"/>
      <c r="DC42" s="88"/>
      <c r="DD42" s="75"/>
      <c r="DE42" s="75"/>
      <c r="DF42" s="75"/>
      <c r="DG42" s="88"/>
      <c r="DH42" s="75"/>
      <c r="DI42" s="75"/>
      <c r="DJ42" s="75"/>
      <c r="DK42" s="88"/>
      <c r="DL42" s="75"/>
      <c r="DM42" s="75"/>
      <c r="DN42" s="75"/>
      <c r="DO42" s="88"/>
      <c r="DP42" s="75"/>
      <c r="DQ42" s="75"/>
      <c r="DR42" s="75"/>
      <c r="DS42" s="88"/>
      <c r="DT42" s="88"/>
      <c r="DU42" s="75"/>
      <c r="DV42" s="75"/>
      <c r="DW42" s="75"/>
      <c r="DX42" s="75"/>
      <c r="DY42" s="75"/>
      <c r="DZ42" s="75"/>
      <c r="EA42" s="75"/>
      <c r="EB42" s="75"/>
      <c r="EC42" s="75"/>
      <c r="ED42" s="75"/>
      <c r="EE42" s="75"/>
      <c r="EF42" s="75"/>
      <c r="EG42" s="75"/>
      <c r="EH42" s="75"/>
      <c r="EI42" s="75"/>
      <c r="EJ42" s="75"/>
      <c r="EK42" s="75"/>
      <c r="EL42" s="75"/>
      <c r="EM42" s="75"/>
      <c r="EN42" s="75"/>
      <c r="EO42" s="75"/>
      <c r="EP42" s="75"/>
      <c r="EQ42" s="75"/>
      <c r="ER42" s="75"/>
      <c r="ES42" s="75"/>
      <c r="ET42" s="75"/>
      <c r="EU42" s="75"/>
      <c r="EV42" s="75"/>
      <c r="EW42" s="75"/>
      <c r="EX42" s="75"/>
      <c r="EY42" s="75"/>
      <c r="EZ42" s="88"/>
      <c r="FA42" s="74"/>
      <c r="FB42" s="75"/>
      <c r="FC42" s="88"/>
      <c r="FD42" s="75"/>
      <c r="FE42" s="75"/>
      <c r="FF42" s="75"/>
      <c r="FG42" s="75"/>
      <c r="FH42" s="75"/>
      <c r="FI42" s="75"/>
      <c r="FJ42" s="75"/>
      <c r="FK42" s="75"/>
      <c r="FL42" s="75"/>
      <c r="FM42" s="75"/>
      <c r="FN42" s="75"/>
      <c r="FO42" s="75"/>
      <c r="FP42" s="75"/>
      <c r="FQ42" s="75"/>
      <c r="FR42" s="75"/>
      <c r="FS42" s="75"/>
      <c r="FT42" s="78"/>
      <c r="FU42" s="78"/>
      <c r="FV42" s="78"/>
      <c r="FW42" s="78"/>
      <c r="FX42" s="75"/>
      <c r="FY42" s="75"/>
      <c r="FZ42" s="75"/>
      <c r="GA42" s="75"/>
      <c r="GB42" s="75"/>
      <c r="GC42" s="75"/>
      <c r="GD42" s="75"/>
      <c r="GE42" s="75"/>
      <c r="GF42" s="75"/>
      <c r="GG42" s="75"/>
      <c r="GH42" s="75"/>
      <c r="GI42" s="75"/>
      <c r="GJ42" s="75"/>
      <c r="GK42" s="75"/>
      <c r="GL42" s="75"/>
      <c r="GM42" s="75"/>
      <c r="GN42" s="75"/>
      <c r="GO42" s="75"/>
      <c r="GP42" s="75"/>
      <c r="GQ42" s="75"/>
      <c r="GR42" s="75"/>
      <c r="GS42" s="75"/>
      <c r="GT42" s="75"/>
      <c r="GU42" s="75"/>
      <c r="GV42" s="75"/>
      <c r="GW42" s="75"/>
      <c r="GX42" s="75"/>
      <c r="GY42" s="75"/>
      <c r="GZ42" s="75"/>
      <c r="HA42" s="75"/>
      <c r="HB42" s="75"/>
      <c r="HC42" s="75"/>
      <c r="HD42" s="75"/>
      <c r="HE42" s="75"/>
      <c r="HF42" s="75"/>
      <c r="HG42" s="75"/>
      <c r="HH42" s="75"/>
      <c r="HI42" s="75"/>
      <c r="HJ42" s="75"/>
      <c r="HK42" s="75"/>
      <c r="HL42" s="75"/>
      <c r="HM42" s="75"/>
      <c r="HN42" s="75"/>
      <c r="HO42" s="75"/>
      <c r="HP42" s="75"/>
      <c r="HQ42" s="75"/>
      <c r="HR42" s="75"/>
      <c r="HS42" s="75"/>
      <c r="HT42" s="75"/>
      <c r="HU42" s="75"/>
      <c r="HV42" s="75"/>
      <c r="HW42" s="75"/>
      <c r="HX42" s="75"/>
      <c r="HY42" s="75"/>
      <c r="HZ42" s="75"/>
      <c r="IA42" s="75"/>
      <c r="IB42" s="75"/>
      <c r="IC42" s="75"/>
      <c r="ID42" s="75"/>
      <c r="IE42" s="75"/>
      <c r="IF42" s="75"/>
      <c r="IG42" s="75"/>
      <c r="IH42" s="75"/>
      <c r="II42" s="75"/>
      <c r="IJ42" s="75"/>
      <c r="IK42" s="75"/>
      <c r="IL42" s="75"/>
      <c r="IM42" s="75"/>
      <c r="IN42" s="75"/>
      <c r="IO42" s="75"/>
      <c r="IP42" s="75"/>
      <c r="IQ42" s="75"/>
      <c r="IR42" s="75"/>
      <c r="IS42" s="75"/>
      <c r="IT42" s="75"/>
      <c r="IU42" s="75"/>
      <c r="IV42" s="75"/>
      <c r="IW42" s="75"/>
      <c r="IX42" s="75"/>
      <c r="IY42" s="75"/>
      <c r="IZ42" s="75"/>
      <c r="JA42" s="75"/>
      <c r="JB42" s="75"/>
      <c r="JC42" s="75"/>
    </row>
    <row r="43" spans="1:263" ht="15.75" x14ac:dyDescent="0.25">
      <c r="A43" s="10" t="s">
        <v>130</v>
      </c>
      <c r="B43" s="222">
        <f t="shared" si="145"/>
        <v>8500</v>
      </c>
      <c r="C43" s="222">
        <f t="shared" si="146"/>
        <v>8500</v>
      </c>
      <c r="D43" s="222">
        <f t="shared" si="147"/>
        <v>8500</v>
      </c>
      <c r="E43" s="222"/>
      <c r="F43" s="223">
        <f t="shared" si="148"/>
        <v>8500</v>
      </c>
      <c r="G43" s="75">
        <f t="shared" si="192"/>
        <v>100</v>
      </c>
      <c r="H43" s="75"/>
      <c r="I43" s="75"/>
      <c r="J43" s="75"/>
      <c r="K43" s="75"/>
      <c r="L43" s="75"/>
      <c r="M43" s="75"/>
      <c r="N43" s="75"/>
      <c r="O43" s="75"/>
      <c r="P43" s="75"/>
      <c r="Q43" s="75"/>
      <c r="R43" s="75"/>
      <c r="S43" s="75"/>
      <c r="T43" s="74"/>
      <c r="U43" s="74"/>
      <c r="V43" s="74"/>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v>8500</v>
      </c>
      <c r="AW43" s="75">
        <v>8500</v>
      </c>
      <c r="AX43" s="75">
        <v>8500</v>
      </c>
      <c r="AY43" s="75">
        <f>AX43/AW43*100</f>
        <v>100</v>
      </c>
      <c r="AZ43" s="95"/>
      <c r="BA43" s="95"/>
      <c r="BB43" s="95"/>
      <c r="BC43" s="95"/>
      <c r="BD43" s="75"/>
      <c r="BE43" s="75"/>
      <c r="BF43" s="75"/>
      <c r="BG43" s="88"/>
      <c r="BH43" s="88"/>
      <c r="BI43" s="75"/>
      <c r="BJ43" s="75"/>
      <c r="BK43" s="88"/>
      <c r="BL43" s="75"/>
      <c r="BM43" s="75"/>
      <c r="BN43" s="75"/>
      <c r="BO43" s="76"/>
      <c r="BP43" s="75"/>
      <c r="BQ43" s="75"/>
      <c r="BR43" s="75"/>
      <c r="BS43" s="88"/>
      <c r="BT43" s="88"/>
      <c r="BU43" s="75"/>
      <c r="BV43" s="75"/>
      <c r="BW43" s="88"/>
      <c r="BX43" s="75"/>
      <c r="BY43" s="75"/>
      <c r="BZ43" s="75"/>
      <c r="CA43" s="75"/>
      <c r="CB43" s="74"/>
      <c r="CC43" s="74"/>
      <c r="CD43" s="75"/>
      <c r="CE43" s="88"/>
      <c r="CF43" s="75"/>
      <c r="CG43" s="75"/>
      <c r="CH43" s="75"/>
      <c r="CI43" s="88"/>
      <c r="CJ43" s="75"/>
      <c r="CK43" s="75"/>
      <c r="CL43" s="75"/>
      <c r="CM43" s="75"/>
      <c r="CN43" s="75"/>
      <c r="CO43" s="75"/>
      <c r="CP43" s="75"/>
      <c r="CQ43" s="75"/>
      <c r="CR43" s="74"/>
      <c r="CS43" s="74"/>
      <c r="CT43" s="75"/>
      <c r="CU43" s="88"/>
      <c r="CV43" s="75"/>
      <c r="CW43" s="75"/>
      <c r="CX43" s="75"/>
      <c r="CY43" s="88"/>
      <c r="CZ43" s="88"/>
      <c r="DA43" s="75"/>
      <c r="DB43" s="75"/>
      <c r="DC43" s="88"/>
      <c r="DD43" s="75"/>
      <c r="DE43" s="75"/>
      <c r="DF43" s="75"/>
      <c r="DG43" s="88"/>
      <c r="DH43" s="75"/>
      <c r="DI43" s="75"/>
      <c r="DJ43" s="75"/>
      <c r="DK43" s="88"/>
      <c r="DL43" s="75"/>
      <c r="DM43" s="75"/>
      <c r="DN43" s="75"/>
      <c r="DO43" s="88"/>
      <c r="DP43" s="75"/>
      <c r="DQ43" s="75"/>
      <c r="DR43" s="75"/>
      <c r="DS43" s="88"/>
      <c r="DT43" s="88"/>
      <c r="DU43" s="75"/>
      <c r="DV43" s="75"/>
      <c r="DW43" s="75"/>
      <c r="DX43" s="75"/>
      <c r="DY43" s="75"/>
      <c r="DZ43" s="75"/>
      <c r="EA43" s="75"/>
      <c r="EB43" s="75"/>
      <c r="EC43" s="75"/>
      <c r="ED43" s="75"/>
      <c r="EE43" s="75"/>
      <c r="EF43" s="75"/>
      <c r="EG43" s="75"/>
      <c r="EH43" s="75"/>
      <c r="EI43" s="75"/>
      <c r="EJ43" s="75"/>
      <c r="EK43" s="75"/>
      <c r="EL43" s="75"/>
      <c r="EM43" s="75"/>
      <c r="EN43" s="75"/>
      <c r="EO43" s="75"/>
      <c r="EP43" s="75"/>
      <c r="EQ43" s="75"/>
      <c r="ER43" s="75"/>
      <c r="ES43" s="75"/>
      <c r="ET43" s="75"/>
      <c r="EU43" s="75"/>
      <c r="EV43" s="75"/>
      <c r="EW43" s="75"/>
      <c r="EX43" s="75"/>
      <c r="EY43" s="75"/>
      <c r="EZ43" s="88"/>
      <c r="FA43" s="74"/>
      <c r="FB43" s="75"/>
      <c r="FC43" s="88"/>
      <c r="FD43" s="75"/>
      <c r="FE43" s="75"/>
      <c r="FF43" s="75"/>
      <c r="FG43" s="75"/>
      <c r="FH43" s="75"/>
      <c r="FI43" s="75"/>
      <c r="FJ43" s="75"/>
      <c r="FK43" s="75"/>
      <c r="FL43" s="75"/>
      <c r="FM43" s="75"/>
      <c r="FN43" s="75"/>
      <c r="FO43" s="75"/>
      <c r="FP43" s="75"/>
      <c r="FQ43" s="75"/>
      <c r="FR43" s="75"/>
      <c r="FS43" s="75"/>
      <c r="FT43" s="78"/>
      <c r="FU43" s="78"/>
      <c r="FV43" s="78"/>
      <c r="FW43" s="78"/>
      <c r="FX43" s="75"/>
      <c r="FY43" s="75"/>
      <c r="FZ43" s="75"/>
      <c r="GA43" s="75"/>
      <c r="GB43" s="75"/>
      <c r="GC43" s="75"/>
      <c r="GD43" s="75"/>
      <c r="GE43" s="75"/>
      <c r="GF43" s="75"/>
      <c r="GG43" s="75"/>
      <c r="GH43" s="75"/>
      <c r="GI43" s="75"/>
      <c r="GJ43" s="75"/>
      <c r="GK43" s="75"/>
      <c r="GL43" s="75"/>
      <c r="GM43" s="75"/>
      <c r="GN43" s="75"/>
      <c r="GO43" s="75"/>
      <c r="GP43" s="75"/>
      <c r="GQ43" s="75"/>
      <c r="GR43" s="75"/>
      <c r="GS43" s="75"/>
      <c r="GT43" s="75"/>
      <c r="GU43" s="75"/>
      <c r="GV43" s="75"/>
      <c r="GW43" s="75"/>
      <c r="GX43" s="75"/>
      <c r="GY43" s="75"/>
      <c r="GZ43" s="75"/>
      <c r="HA43" s="75"/>
      <c r="HB43" s="75"/>
      <c r="HC43" s="75"/>
      <c r="HD43" s="75"/>
      <c r="HE43" s="75"/>
      <c r="HF43" s="75"/>
      <c r="HG43" s="75"/>
      <c r="HH43" s="75"/>
      <c r="HI43" s="75"/>
      <c r="HJ43" s="75"/>
      <c r="HK43" s="75"/>
      <c r="HL43" s="75"/>
      <c r="HM43" s="75"/>
      <c r="HN43" s="75"/>
      <c r="HO43" s="75"/>
      <c r="HP43" s="75"/>
      <c r="HQ43" s="75"/>
      <c r="HR43" s="75"/>
      <c r="HS43" s="75"/>
      <c r="HT43" s="75"/>
      <c r="HU43" s="75"/>
      <c r="HV43" s="75"/>
      <c r="HW43" s="75"/>
      <c r="HX43" s="75"/>
      <c r="HY43" s="75"/>
      <c r="HZ43" s="75"/>
      <c r="IA43" s="75"/>
      <c r="IB43" s="75"/>
      <c r="IC43" s="75"/>
      <c r="ID43" s="75"/>
      <c r="IE43" s="75"/>
      <c r="IF43" s="75"/>
      <c r="IG43" s="75"/>
      <c r="IH43" s="75"/>
      <c r="II43" s="75"/>
      <c r="IJ43" s="75"/>
      <c r="IK43" s="75"/>
      <c r="IL43" s="75"/>
      <c r="IM43" s="75"/>
      <c r="IN43" s="75"/>
      <c r="IO43" s="75"/>
      <c r="IP43" s="75"/>
      <c r="IQ43" s="75"/>
      <c r="IR43" s="75"/>
      <c r="IS43" s="75"/>
      <c r="IT43" s="75"/>
      <c r="IU43" s="75"/>
      <c r="IV43" s="75"/>
      <c r="IW43" s="75"/>
      <c r="IX43" s="75"/>
      <c r="IY43" s="75"/>
      <c r="IZ43" s="75"/>
      <c r="JA43" s="75"/>
      <c r="JB43" s="75"/>
      <c r="JC43" s="75"/>
    </row>
    <row r="44" spans="1:263" ht="15.75" x14ac:dyDescent="0.25">
      <c r="A44" s="10" t="s">
        <v>296</v>
      </c>
      <c r="B44" s="222">
        <f t="shared" si="145"/>
        <v>1992</v>
      </c>
      <c r="C44" s="222">
        <f t="shared" si="146"/>
        <v>3302.4569000000001</v>
      </c>
      <c r="D44" s="222">
        <f t="shared" si="147"/>
        <v>3302.4569000000001</v>
      </c>
      <c r="E44" s="222"/>
      <c r="F44" s="223">
        <f t="shared" si="148"/>
        <v>3302.4169000000002</v>
      </c>
      <c r="G44" s="75">
        <f t="shared" si="192"/>
        <v>99.998788780559096</v>
      </c>
      <c r="H44" s="75"/>
      <c r="I44" s="75"/>
      <c r="J44" s="75"/>
      <c r="K44" s="75"/>
      <c r="L44" s="75"/>
      <c r="M44" s="75"/>
      <c r="N44" s="75"/>
      <c r="O44" s="75"/>
      <c r="P44" s="75"/>
      <c r="Q44" s="75"/>
      <c r="R44" s="75"/>
      <c r="S44" s="75"/>
      <c r="T44" s="74"/>
      <c r="U44" s="74"/>
      <c r="V44" s="74"/>
      <c r="W44" s="75"/>
      <c r="X44" s="75"/>
      <c r="Y44" s="75"/>
      <c r="Z44" s="75"/>
      <c r="AA44" s="75"/>
      <c r="AB44" s="75"/>
      <c r="AC44" s="75"/>
      <c r="AD44" s="75"/>
      <c r="AE44" s="75"/>
      <c r="AF44" s="75"/>
      <c r="AG44" s="75"/>
      <c r="AH44" s="75"/>
      <c r="AI44" s="75"/>
      <c r="AJ44" s="75"/>
      <c r="AK44" s="75"/>
      <c r="AL44" s="75"/>
      <c r="AM44" s="75"/>
      <c r="AN44" s="75"/>
      <c r="AO44" s="75"/>
      <c r="AP44" s="75"/>
      <c r="AQ44" s="75"/>
      <c r="AR44" s="75"/>
      <c r="AS44" s="75">
        <v>1292.4168999999999</v>
      </c>
      <c r="AT44" s="75">
        <v>1292.4168999999999</v>
      </c>
      <c r="AU44" s="75">
        <f t="shared" si="193"/>
        <v>100</v>
      </c>
      <c r="AV44" s="75"/>
      <c r="AW44" s="75"/>
      <c r="AX44" s="75"/>
      <c r="AY44" s="75"/>
      <c r="AZ44" s="95"/>
      <c r="BA44" s="95"/>
      <c r="BB44" s="95"/>
      <c r="BC44" s="95"/>
      <c r="BD44" s="75"/>
      <c r="BE44" s="75"/>
      <c r="BF44" s="75"/>
      <c r="BG44" s="88"/>
      <c r="BH44" s="88"/>
      <c r="BI44" s="75"/>
      <c r="BJ44" s="75"/>
      <c r="BK44" s="88"/>
      <c r="BL44" s="75">
        <v>1992</v>
      </c>
      <c r="BM44" s="75">
        <v>1992</v>
      </c>
      <c r="BN44" s="75">
        <v>1992</v>
      </c>
      <c r="BO44" s="76">
        <f t="shared" si="149"/>
        <v>100</v>
      </c>
      <c r="BP44" s="75"/>
      <c r="BQ44" s="75"/>
      <c r="BR44" s="75"/>
      <c r="BS44" s="88"/>
      <c r="BT44" s="88"/>
      <c r="BU44" s="75"/>
      <c r="BV44" s="75"/>
      <c r="BW44" s="88"/>
      <c r="BX44" s="75"/>
      <c r="BY44" s="75"/>
      <c r="BZ44" s="75"/>
      <c r="CA44" s="75"/>
      <c r="CB44" s="74"/>
      <c r="CC44" s="74"/>
      <c r="CD44" s="75"/>
      <c r="CE44" s="88"/>
      <c r="CF44" s="75"/>
      <c r="CG44" s="75"/>
      <c r="CH44" s="75"/>
      <c r="CI44" s="88"/>
      <c r="CJ44" s="75"/>
      <c r="CK44" s="75"/>
      <c r="CL44" s="75"/>
      <c r="CM44" s="75"/>
      <c r="CN44" s="75"/>
      <c r="CO44" s="75"/>
      <c r="CP44" s="75"/>
      <c r="CQ44" s="75"/>
      <c r="CR44" s="74"/>
      <c r="CS44" s="74"/>
      <c r="CT44" s="75"/>
      <c r="CU44" s="88"/>
      <c r="CV44" s="75"/>
      <c r="CW44" s="75"/>
      <c r="CX44" s="75"/>
      <c r="CY44" s="88"/>
      <c r="CZ44" s="88"/>
      <c r="DA44" s="75"/>
      <c r="DB44" s="75"/>
      <c r="DC44" s="88"/>
      <c r="DD44" s="75"/>
      <c r="DE44" s="75"/>
      <c r="DF44" s="75"/>
      <c r="DG44" s="88"/>
      <c r="DH44" s="75"/>
      <c r="DI44" s="75"/>
      <c r="DJ44" s="75"/>
      <c r="DK44" s="88"/>
      <c r="DL44" s="75"/>
      <c r="DM44" s="75"/>
      <c r="DN44" s="75"/>
      <c r="DO44" s="88"/>
      <c r="DP44" s="75"/>
      <c r="DQ44" s="75"/>
      <c r="DR44" s="75"/>
      <c r="DS44" s="88"/>
      <c r="DT44" s="88"/>
      <c r="DU44" s="75"/>
      <c r="DV44" s="75"/>
      <c r="DW44" s="75"/>
      <c r="DX44" s="75"/>
      <c r="DY44" s="75"/>
      <c r="DZ44" s="75"/>
      <c r="EA44" s="75"/>
      <c r="EB44" s="75"/>
      <c r="EC44" s="75"/>
      <c r="ED44" s="75"/>
      <c r="EE44" s="75"/>
      <c r="EF44" s="75"/>
      <c r="EG44" s="75"/>
      <c r="EH44" s="75"/>
      <c r="EI44" s="75"/>
      <c r="EJ44" s="75"/>
      <c r="EK44" s="75"/>
      <c r="EL44" s="75"/>
      <c r="EM44" s="75"/>
      <c r="EN44" s="75"/>
      <c r="EO44" s="75"/>
      <c r="EP44" s="75"/>
      <c r="EQ44" s="75"/>
      <c r="ER44" s="75"/>
      <c r="ES44" s="75"/>
      <c r="ET44" s="75"/>
      <c r="EU44" s="75"/>
      <c r="EV44" s="75"/>
      <c r="EW44" s="75"/>
      <c r="EX44" s="75"/>
      <c r="EY44" s="75"/>
      <c r="EZ44" s="88"/>
      <c r="FA44" s="74"/>
      <c r="FB44" s="75"/>
      <c r="FC44" s="88"/>
      <c r="FD44" s="75"/>
      <c r="FE44" s="75"/>
      <c r="FF44" s="75"/>
      <c r="FG44" s="75"/>
      <c r="FH44" s="75"/>
      <c r="FI44" s="75"/>
      <c r="FJ44" s="75"/>
      <c r="FK44" s="75"/>
      <c r="FL44" s="75"/>
      <c r="FM44" s="75"/>
      <c r="FN44" s="75"/>
      <c r="FO44" s="75"/>
      <c r="FP44" s="75"/>
      <c r="FQ44" s="75"/>
      <c r="FR44" s="75"/>
      <c r="FS44" s="75"/>
      <c r="FT44" s="78"/>
      <c r="FU44" s="78"/>
      <c r="FV44" s="78"/>
      <c r="FW44" s="78"/>
      <c r="FX44" s="75"/>
      <c r="FY44" s="75"/>
      <c r="FZ44" s="75"/>
      <c r="GA44" s="75"/>
      <c r="GB44" s="75"/>
      <c r="GC44" s="75"/>
      <c r="GD44" s="75"/>
      <c r="GE44" s="75"/>
      <c r="GF44" s="75"/>
      <c r="GG44" s="75"/>
      <c r="GH44" s="75"/>
      <c r="GI44" s="75"/>
      <c r="GJ44" s="75"/>
      <c r="GK44" s="75"/>
      <c r="GL44" s="75"/>
      <c r="GM44" s="75"/>
      <c r="GN44" s="75"/>
      <c r="GO44" s="75"/>
      <c r="GP44" s="75"/>
      <c r="GQ44" s="75"/>
      <c r="GR44" s="75"/>
      <c r="GS44" s="75"/>
      <c r="GT44" s="75"/>
      <c r="GU44" s="75"/>
      <c r="GV44" s="75"/>
      <c r="GW44" s="75"/>
      <c r="GX44" s="75"/>
      <c r="GY44" s="75"/>
      <c r="GZ44" s="75"/>
      <c r="HA44" s="75"/>
      <c r="HB44" s="75"/>
      <c r="HC44" s="75"/>
      <c r="HD44" s="75"/>
      <c r="HE44" s="75"/>
      <c r="HF44" s="75"/>
      <c r="HG44" s="75"/>
      <c r="HH44" s="75"/>
      <c r="HI44" s="75"/>
      <c r="HJ44" s="75"/>
      <c r="HK44" s="75"/>
      <c r="HL44" s="75"/>
      <c r="HM44" s="75"/>
      <c r="HN44" s="75"/>
      <c r="HO44" s="75"/>
      <c r="HP44" s="75"/>
      <c r="HQ44" s="75"/>
      <c r="HR44" s="75"/>
      <c r="HS44" s="75"/>
      <c r="HT44" s="75"/>
      <c r="HU44" s="75"/>
      <c r="HV44" s="75"/>
      <c r="HW44" s="75"/>
      <c r="HX44" s="75"/>
      <c r="HY44" s="75"/>
      <c r="HZ44" s="75"/>
      <c r="IA44" s="75"/>
      <c r="IB44" s="75"/>
      <c r="IC44" s="75"/>
      <c r="ID44" s="75"/>
      <c r="IE44" s="75"/>
      <c r="IF44" s="75"/>
      <c r="IG44" s="75">
        <v>18.04</v>
      </c>
      <c r="IH44" s="75">
        <v>18</v>
      </c>
      <c r="II44" s="75">
        <f t="shared" si="194"/>
        <v>99.77827050997783</v>
      </c>
      <c r="IJ44" s="75"/>
      <c r="IK44" s="75"/>
      <c r="IL44" s="75"/>
      <c r="IM44" s="75"/>
      <c r="IN44" s="75"/>
      <c r="IO44" s="75"/>
      <c r="IP44" s="75"/>
      <c r="IQ44" s="75"/>
      <c r="IR44" s="75"/>
      <c r="IS44" s="75"/>
      <c r="IT44" s="75"/>
      <c r="IU44" s="75"/>
      <c r="IV44" s="75"/>
      <c r="IW44" s="75"/>
      <c r="IX44" s="75"/>
      <c r="IY44" s="75"/>
      <c r="IZ44" s="75"/>
      <c r="JA44" s="75"/>
      <c r="JB44" s="75"/>
      <c r="JC44" s="75"/>
    </row>
    <row r="45" spans="1:263" s="26" customFormat="1" ht="15.75" x14ac:dyDescent="0.25">
      <c r="A45" s="15" t="s">
        <v>221</v>
      </c>
      <c r="B45" s="222">
        <f t="shared" si="145"/>
        <v>5640</v>
      </c>
      <c r="C45" s="222">
        <f t="shared" si="146"/>
        <v>5640</v>
      </c>
      <c r="D45" s="222">
        <f t="shared" si="147"/>
        <v>5640</v>
      </c>
      <c r="E45" s="222"/>
      <c r="F45" s="223">
        <f t="shared" si="148"/>
        <v>5640</v>
      </c>
      <c r="G45" s="75">
        <f t="shared" si="192"/>
        <v>100</v>
      </c>
      <c r="H45" s="78"/>
      <c r="I45" s="78"/>
      <c r="J45" s="78"/>
      <c r="K45" s="75"/>
      <c r="L45" s="78"/>
      <c r="M45" s="78"/>
      <c r="N45" s="78"/>
      <c r="O45" s="78"/>
      <c r="P45" s="78"/>
      <c r="Q45" s="78"/>
      <c r="R45" s="78"/>
      <c r="S45" s="78"/>
      <c r="T45" s="74"/>
      <c r="U45" s="78"/>
      <c r="V45" s="78"/>
      <c r="W45" s="75"/>
      <c r="X45" s="74"/>
      <c r="Y45" s="74"/>
      <c r="Z45" s="74"/>
      <c r="AA45" s="75"/>
      <c r="AB45" s="78"/>
      <c r="AC45" s="78"/>
      <c r="AD45" s="78"/>
      <c r="AE45" s="78"/>
      <c r="AF45" s="78"/>
      <c r="AG45" s="78"/>
      <c r="AH45" s="78"/>
      <c r="AI45" s="78"/>
      <c r="AJ45" s="78"/>
      <c r="AK45" s="78"/>
      <c r="AL45" s="78"/>
      <c r="AM45" s="78"/>
      <c r="AN45" s="78"/>
      <c r="AO45" s="78"/>
      <c r="AP45" s="78"/>
      <c r="AQ45" s="78"/>
      <c r="AR45" s="78"/>
      <c r="AS45" s="78"/>
      <c r="AT45" s="78"/>
      <c r="AU45" s="75"/>
      <c r="AV45" s="78"/>
      <c r="AW45" s="78"/>
      <c r="AX45" s="78"/>
      <c r="AY45" s="78"/>
      <c r="AZ45" s="96"/>
      <c r="BA45" s="96"/>
      <c r="BB45" s="96"/>
      <c r="BC45" s="96"/>
      <c r="BD45" s="78"/>
      <c r="BE45" s="78"/>
      <c r="BF45" s="78"/>
      <c r="BG45" s="89"/>
      <c r="BH45" s="89"/>
      <c r="BI45" s="78"/>
      <c r="BJ45" s="78"/>
      <c r="BK45" s="89"/>
      <c r="BL45" s="78">
        <v>5640</v>
      </c>
      <c r="BM45" s="78">
        <v>5640</v>
      </c>
      <c r="BN45" s="78">
        <v>5640</v>
      </c>
      <c r="BO45" s="76">
        <f t="shared" si="149"/>
        <v>100</v>
      </c>
      <c r="BP45" s="78"/>
      <c r="BQ45" s="78"/>
      <c r="BR45" s="78"/>
      <c r="BS45" s="89"/>
      <c r="BT45" s="89"/>
      <c r="BU45" s="78"/>
      <c r="BV45" s="78"/>
      <c r="BW45" s="89"/>
      <c r="BX45" s="78"/>
      <c r="BY45" s="78"/>
      <c r="BZ45" s="78"/>
      <c r="CA45" s="78"/>
      <c r="CB45" s="78"/>
      <c r="CC45" s="78"/>
      <c r="CD45" s="78"/>
      <c r="CE45" s="89"/>
      <c r="CF45" s="78"/>
      <c r="CG45" s="78"/>
      <c r="CH45" s="78"/>
      <c r="CI45" s="89"/>
      <c r="CJ45" s="78"/>
      <c r="CK45" s="78"/>
      <c r="CL45" s="78"/>
      <c r="CM45" s="78"/>
      <c r="CN45" s="78"/>
      <c r="CO45" s="78"/>
      <c r="CP45" s="78"/>
      <c r="CQ45" s="78"/>
      <c r="CR45" s="78"/>
      <c r="CS45" s="78"/>
      <c r="CT45" s="78"/>
      <c r="CU45" s="89"/>
      <c r="CV45" s="78"/>
      <c r="CW45" s="78"/>
      <c r="CX45" s="78"/>
      <c r="CY45" s="89"/>
      <c r="CZ45" s="89"/>
      <c r="DA45" s="78"/>
      <c r="DB45" s="78"/>
      <c r="DC45" s="89"/>
      <c r="DD45" s="78"/>
      <c r="DE45" s="78"/>
      <c r="DF45" s="78"/>
      <c r="DG45" s="89"/>
      <c r="DH45" s="78"/>
      <c r="DI45" s="78"/>
      <c r="DJ45" s="78"/>
      <c r="DK45" s="89"/>
      <c r="DL45" s="78"/>
      <c r="DM45" s="78"/>
      <c r="DN45" s="78"/>
      <c r="DO45" s="89"/>
      <c r="DP45" s="78"/>
      <c r="DQ45" s="78"/>
      <c r="DR45" s="78"/>
      <c r="DS45" s="89"/>
      <c r="DT45" s="89"/>
      <c r="DU45" s="78"/>
      <c r="DV45" s="78"/>
      <c r="DW45" s="78"/>
      <c r="DX45" s="78"/>
      <c r="DY45" s="78"/>
      <c r="DZ45" s="78"/>
      <c r="EA45" s="78"/>
      <c r="EB45" s="78"/>
      <c r="EC45" s="78"/>
      <c r="ED45" s="78"/>
      <c r="EE45" s="78"/>
      <c r="EF45" s="78"/>
      <c r="EG45" s="78"/>
      <c r="EH45" s="78"/>
      <c r="EI45" s="78"/>
      <c r="EJ45" s="78"/>
      <c r="EK45" s="78"/>
      <c r="EL45" s="78"/>
      <c r="EM45" s="78"/>
      <c r="EN45" s="78"/>
      <c r="EO45" s="78"/>
      <c r="EP45" s="78"/>
      <c r="EQ45" s="78"/>
      <c r="ER45" s="78"/>
      <c r="ES45" s="78"/>
      <c r="ET45" s="78"/>
      <c r="EU45" s="78"/>
      <c r="EV45" s="78"/>
      <c r="EW45" s="78"/>
      <c r="EX45" s="78"/>
      <c r="EY45" s="78"/>
      <c r="EZ45" s="89"/>
      <c r="FA45" s="78"/>
      <c r="FB45" s="78"/>
      <c r="FC45" s="89"/>
      <c r="FD45" s="78"/>
      <c r="FE45" s="78"/>
      <c r="FF45" s="78"/>
      <c r="FG45" s="78"/>
      <c r="FH45" s="78"/>
      <c r="FI45" s="78"/>
      <c r="FJ45" s="78"/>
      <c r="FK45" s="78"/>
      <c r="FL45" s="78"/>
      <c r="FM45" s="78"/>
      <c r="FN45" s="78"/>
      <c r="FO45" s="78"/>
      <c r="FP45" s="78"/>
      <c r="FQ45" s="78"/>
      <c r="FR45" s="78"/>
      <c r="FS45" s="78"/>
      <c r="FT45" s="78"/>
      <c r="FU45" s="78"/>
      <c r="FV45" s="78"/>
      <c r="FW45" s="78"/>
      <c r="FX45" s="78"/>
      <c r="FY45" s="78"/>
      <c r="FZ45" s="78"/>
      <c r="GA45" s="78"/>
      <c r="GB45" s="78"/>
      <c r="GC45" s="78"/>
      <c r="GD45" s="78"/>
      <c r="GE45" s="78"/>
      <c r="GF45" s="78"/>
      <c r="GG45" s="78"/>
      <c r="GH45" s="78"/>
      <c r="GI45" s="78"/>
      <c r="GJ45" s="78"/>
      <c r="GK45" s="78"/>
      <c r="GL45" s="78"/>
      <c r="GM45" s="78"/>
      <c r="GN45" s="78"/>
      <c r="GO45" s="78"/>
      <c r="GP45" s="78"/>
      <c r="GQ45" s="78"/>
      <c r="GR45" s="78"/>
      <c r="GS45" s="78"/>
      <c r="GT45" s="78"/>
      <c r="GU45" s="78"/>
      <c r="GV45" s="78"/>
      <c r="GW45" s="78"/>
      <c r="GX45" s="78"/>
      <c r="GY45" s="78"/>
      <c r="GZ45" s="78"/>
      <c r="HA45" s="78"/>
      <c r="HB45" s="78"/>
      <c r="HC45" s="78"/>
      <c r="HD45" s="78"/>
      <c r="HE45" s="78"/>
      <c r="HF45" s="78"/>
      <c r="HG45" s="78"/>
      <c r="HH45" s="78"/>
      <c r="HI45" s="78"/>
      <c r="HJ45" s="78"/>
      <c r="HK45" s="78"/>
      <c r="HL45" s="78"/>
      <c r="HM45" s="78"/>
      <c r="HN45" s="78"/>
      <c r="HO45" s="78"/>
      <c r="HP45" s="78"/>
      <c r="HQ45" s="78"/>
      <c r="HR45" s="78"/>
      <c r="HS45" s="78"/>
      <c r="HT45" s="78"/>
      <c r="HU45" s="78"/>
      <c r="HV45" s="78"/>
      <c r="HW45" s="78"/>
      <c r="HX45" s="78"/>
      <c r="HY45" s="78"/>
      <c r="HZ45" s="78"/>
      <c r="IA45" s="78"/>
      <c r="IB45" s="78"/>
      <c r="IC45" s="78"/>
      <c r="ID45" s="78"/>
      <c r="IE45" s="78"/>
      <c r="IF45" s="78"/>
      <c r="IG45" s="78"/>
      <c r="IH45" s="78"/>
      <c r="II45" s="75"/>
      <c r="IJ45" s="78"/>
      <c r="IK45" s="78"/>
      <c r="IL45" s="78"/>
      <c r="IM45" s="78"/>
      <c r="IN45" s="78"/>
      <c r="IO45" s="78"/>
      <c r="IP45" s="78"/>
      <c r="IQ45" s="78"/>
      <c r="IR45" s="78"/>
      <c r="IS45" s="78"/>
      <c r="IT45" s="78"/>
      <c r="IU45" s="78"/>
      <c r="IV45" s="78"/>
      <c r="IW45" s="78"/>
      <c r="IX45" s="78"/>
      <c r="IY45" s="78"/>
      <c r="IZ45" s="78"/>
      <c r="JA45" s="78"/>
      <c r="JB45" s="78"/>
      <c r="JC45" s="78"/>
    </row>
    <row r="46" spans="1:263" ht="15.75" x14ac:dyDescent="0.25">
      <c r="A46" s="10" t="s">
        <v>297</v>
      </c>
      <c r="B46" s="222">
        <f t="shared" si="145"/>
        <v>5031</v>
      </c>
      <c r="C46" s="222">
        <f t="shared" si="146"/>
        <v>6522.2025000000003</v>
      </c>
      <c r="D46" s="222">
        <f t="shared" si="147"/>
        <v>6522.2025000000003</v>
      </c>
      <c r="E46" s="222"/>
      <c r="F46" s="223">
        <f t="shared" si="148"/>
        <v>6260.7877100000005</v>
      </c>
      <c r="G46" s="75">
        <f t="shared" si="192"/>
        <v>95.991924660419542</v>
      </c>
      <c r="H46" s="75"/>
      <c r="I46" s="75"/>
      <c r="J46" s="75"/>
      <c r="K46" s="75"/>
      <c r="L46" s="75"/>
      <c r="M46" s="75"/>
      <c r="N46" s="75"/>
      <c r="O46" s="75"/>
      <c r="P46" s="75"/>
      <c r="Q46" s="75"/>
      <c r="R46" s="75"/>
      <c r="S46" s="75"/>
      <c r="T46" s="74"/>
      <c r="U46" s="74"/>
      <c r="V46" s="75"/>
      <c r="W46" s="75"/>
      <c r="X46" s="74"/>
      <c r="Y46" s="74"/>
      <c r="Z46" s="74"/>
      <c r="AA46" s="75"/>
      <c r="AB46" s="75"/>
      <c r="AC46" s="75"/>
      <c r="AD46" s="75"/>
      <c r="AE46" s="75"/>
      <c r="AF46" s="75"/>
      <c r="AG46" s="75"/>
      <c r="AH46" s="75"/>
      <c r="AI46" s="75"/>
      <c r="AJ46" s="75"/>
      <c r="AK46" s="75"/>
      <c r="AL46" s="75"/>
      <c r="AM46" s="75"/>
      <c r="AN46" s="75"/>
      <c r="AO46" s="75"/>
      <c r="AP46" s="75"/>
      <c r="AQ46" s="75"/>
      <c r="AR46" s="75"/>
      <c r="AS46" s="75">
        <v>1491.2025000000001</v>
      </c>
      <c r="AT46" s="75">
        <v>1229.7877100000001</v>
      </c>
      <c r="AU46" s="75">
        <f t="shared" si="193"/>
        <v>82.469531133430905</v>
      </c>
      <c r="AV46" s="75"/>
      <c r="AW46" s="75"/>
      <c r="AX46" s="75"/>
      <c r="AY46" s="75"/>
      <c r="AZ46" s="95"/>
      <c r="BA46" s="95"/>
      <c r="BB46" s="95"/>
      <c r="BC46" s="95"/>
      <c r="BD46" s="75"/>
      <c r="BE46" s="75"/>
      <c r="BF46" s="75"/>
      <c r="BG46" s="88"/>
      <c r="BH46" s="88"/>
      <c r="BI46" s="75"/>
      <c r="BJ46" s="75"/>
      <c r="BK46" s="88"/>
      <c r="BL46" s="75">
        <v>5031</v>
      </c>
      <c r="BM46" s="75">
        <v>5031</v>
      </c>
      <c r="BN46" s="75">
        <v>5031</v>
      </c>
      <c r="BO46" s="76">
        <f t="shared" si="149"/>
        <v>100</v>
      </c>
      <c r="BP46" s="75"/>
      <c r="BQ46" s="75"/>
      <c r="BR46" s="75"/>
      <c r="BS46" s="88"/>
      <c r="BT46" s="88"/>
      <c r="BU46" s="75"/>
      <c r="BV46" s="75"/>
      <c r="BW46" s="88"/>
      <c r="BX46" s="75"/>
      <c r="BY46" s="75"/>
      <c r="BZ46" s="75"/>
      <c r="CA46" s="75"/>
      <c r="CB46" s="74"/>
      <c r="CC46" s="74"/>
      <c r="CD46" s="75"/>
      <c r="CE46" s="88"/>
      <c r="CF46" s="75"/>
      <c r="CG46" s="75"/>
      <c r="CH46" s="75"/>
      <c r="CI46" s="88"/>
      <c r="CJ46" s="75"/>
      <c r="CK46" s="75"/>
      <c r="CL46" s="75"/>
      <c r="CM46" s="75"/>
      <c r="CN46" s="75"/>
      <c r="CO46" s="75"/>
      <c r="CP46" s="75"/>
      <c r="CQ46" s="75"/>
      <c r="CR46" s="74"/>
      <c r="CS46" s="74"/>
      <c r="CT46" s="75"/>
      <c r="CU46" s="88"/>
      <c r="CV46" s="75"/>
      <c r="CW46" s="75"/>
      <c r="CX46" s="75"/>
      <c r="CY46" s="88"/>
      <c r="CZ46" s="88"/>
      <c r="DA46" s="75"/>
      <c r="DB46" s="75"/>
      <c r="DC46" s="88"/>
      <c r="DD46" s="75"/>
      <c r="DE46" s="75"/>
      <c r="DF46" s="75"/>
      <c r="DG46" s="88"/>
      <c r="DH46" s="75"/>
      <c r="DI46" s="75"/>
      <c r="DJ46" s="75"/>
      <c r="DK46" s="88"/>
      <c r="DL46" s="75"/>
      <c r="DM46" s="75"/>
      <c r="DN46" s="75"/>
      <c r="DO46" s="88"/>
      <c r="DP46" s="75"/>
      <c r="DQ46" s="75"/>
      <c r="DR46" s="75"/>
      <c r="DS46" s="88"/>
      <c r="DT46" s="88"/>
      <c r="DU46" s="75"/>
      <c r="DV46" s="75"/>
      <c r="DW46" s="75"/>
      <c r="DX46" s="75"/>
      <c r="DY46" s="75"/>
      <c r="DZ46" s="75"/>
      <c r="EA46" s="75"/>
      <c r="EB46" s="75"/>
      <c r="EC46" s="75"/>
      <c r="ED46" s="75"/>
      <c r="EE46" s="75"/>
      <c r="EF46" s="75"/>
      <c r="EG46" s="75"/>
      <c r="EH46" s="75"/>
      <c r="EI46" s="75"/>
      <c r="EJ46" s="75"/>
      <c r="EK46" s="75"/>
      <c r="EL46" s="75"/>
      <c r="EM46" s="75"/>
      <c r="EN46" s="75"/>
      <c r="EO46" s="75"/>
      <c r="EP46" s="75"/>
      <c r="EQ46" s="75"/>
      <c r="ER46" s="75"/>
      <c r="ES46" s="75"/>
      <c r="ET46" s="75"/>
      <c r="EU46" s="75"/>
      <c r="EV46" s="75"/>
      <c r="EW46" s="75"/>
      <c r="EX46" s="75"/>
      <c r="EY46" s="75"/>
      <c r="EZ46" s="88"/>
      <c r="FA46" s="74"/>
      <c r="FB46" s="75"/>
      <c r="FC46" s="88"/>
      <c r="FD46" s="75"/>
      <c r="FE46" s="75"/>
      <c r="FF46" s="75"/>
      <c r="FG46" s="75"/>
      <c r="FH46" s="75"/>
      <c r="FI46" s="75"/>
      <c r="FJ46" s="75"/>
      <c r="FK46" s="75"/>
      <c r="FL46" s="75"/>
      <c r="FM46" s="75"/>
      <c r="FN46" s="75"/>
      <c r="FO46" s="75"/>
      <c r="FP46" s="75"/>
      <c r="FQ46" s="75"/>
      <c r="FR46" s="75"/>
      <c r="FS46" s="75"/>
      <c r="FT46" s="78"/>
      <c r="FU46" s="78"/>
      <c r="FV46" s="78"/>
      <c r="FW46" s="78"/>
      <c r="FX46" s="75"/>
      <c r="FY46" s="75"/>
      <c r="FZ46" s="75"/>
      <c r="GA46" s="75"/>
      <c r="GB46" s="75"/>
      <c r="GC46" s="75"/>
      <c r="GD46" s="75"/>
      <c r="GE46" s="75"/>
      <c r="GF46" s="75"/>
      <c r="GG46" s="75"/>
      <c r="GH46" s="75"/>
      <c r="GI46" s="75"/>
      <c r="GJ46" s="75"/>
      <c r="GK46" s="75"/>
      <c r="GL46" s="75"/>
      <c r="GM46" s="75"/>
      <c r="GN46" s="75"/>
      <c r="GO46" s="75"/>
      <c r="GP46" s="75"/>
      <c r="GQ46" s="75"/>
      <c r="GR46" s="75"/>
      <c r="GS46" s="75"/>
      <c r="GT46" s="75"/>
      <c r="GU46" s="75"/>
      <c r="GV46" s="75"/>
      <c r="GW46" s="75"/>
      <c r="GX46" s="75"/>
      <c r="GY46" s="75"/>
      <c r="GZ46" s="75"/>
      <c r="HA46" s="75"/>
      <c r="HB46" s="75"/>
      <c r="HC46" s="75"/>
      <c r="HD46" s="75"/>
      <c r="HE46" s="75"/>
      <c r="HF46" s="75"/>
      <c r="HG46" s="75"/>
      <c r="HH46" s="75"/>
      <c r="HI46" s="75"/>
      <c r="HJ46" s="75"/>
      <c r="HK46" s="75"/>
      <c r="HL46" s="75"/>
      <c r="HM46" s="75"/>
      <c r="HN46" s="75"/>
      <c r="HO46" s="75"/>
      <c r="HP46" s="75"/>
      <c r="HQ46" s="75"/>
      <c r="HR46" s="75"/>
      <c r="HS46" s="75"/>
      <c r="HT46" s="75"/>
      <c r="HU46" s="75"/>
      <c r="HV46" s="75"/>
      <c r="HW46" s="75"/>
      <c r="HX46" s="75"/>
      <c r="HY46" s="75"/>
      <c r="HZ46" s="75"/>
      <c r="IA46" s="75"/>
      <c r="IB46" s="75"/>
      <c r="IC46" s="75"/>
      <c r="ID46" s="75"/>
      <c r="IE46" s="75"/>
      <c r="IF46" s="75"/>
      <c r="IG46" s="75"/>
      <c r="IH46" s="75"/>
      <c r="II46" s="75"/>
      <c r="IJ46" s="75"/>
      <c r="IK46" s="75"/>
      <c r="IL46" s="75"/>
      <c r="IM46" s="75"/>
      <c r="IN46" s="75"/>
      <c r="IO46" s="75"/>
      <c r="IP46" s="75"/>
      <c r="IQ46" s="75"/>
      <c r="IR46" s="75"/>
      <c r="IS46" s="75"/>
      <c r="IT46" s="75"/>
      <c r="IU46" s="75"/>
      <c r="IV46" s="75"/>
      <c r="IW46" s="75"/>
      <c r="IX46" s="75"/>
      <c r="IY46" s="75"/>
      <c r="IZ46" s="75"/>
      <c r="JA46" s="75"/>
      <c r="JB46" s="75"/>
      <c r="JC46" s="75"/>
    </row>
    <row r="47" spans="1:263" ht="15.75" x14ac:dyDescent="0.25">
      <c r="A47" s="10" t="s">
        <v>137</v>
      </c>
      <c r="B47" s="222">
        <f t="shared" si="145"/>
        <v>0</v>
      </c>
      <c r="C47" s="222">
        <f t="shared" si="146"/>
        <v>0</v>
      </c>
      <c r="D47" s="222">
        <f t="shared" si="147"/>
        <v>0</v>
      </c>
      <c r="E47" s="222"/>
      <c r="F47" s="223">
        <f t="shared" si="148"/>
        <v>0</v>
      </c>
      <c r="G47" s="75"/>
      <c r="H47" s="75"/>
      <c r="I47" s="75"/>
      <c r="J47" s="75"/>
      <c r="K47" s="75"/>
      <c r="L47" s="75"/>
      <c r="M47" s="75"/>
      <c r="N47" s="75"/>
      <c r="O47" s="75"/>
      <c r="P47" s="75"/>
      <c r="Q47" s="75"/>
      <c r="R47" s="75"/>
      <c r="S47" s="75"/>
      <c r="T47" s="74"/>
      <c r="U47" s="74"/>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95"/>
      <c r="BA47" s="95"/>
      <c r="BB47" s="95"/>
      <c r="BC47" s="95"/>
      <c r="BD47" s="75"/>
      <c r="BE47" s="75"/>
      <c r="BF47" s="75"/>
      <c r="BG47" s="88"/>
      <c r="BH47" s="88"/>
      <c r="BI47" s="75"/>
      <c r="BJ47" s="75"/>
      <c r="BK47" s="88"/>
      <c r="BL47" s="75"/>
      <c r="BM47" s="75"/>
      <c r="BN47" s="75"/>
      <c r="BO47" s="76"/>
      <c r="BP47" s="75"/>
      <c r="BQ47" s="75"/>
      <c r="BR47" s="75"/>
      <c r="BS47" s="88"/>
      <c r="BT47" s="88"/>
      <c r="BU47" s="75"/>
      <c r="BV47" s="75"/>
      <c r="BW47" s="88"/>
      <c r="BX47" s="75"/>
      <c r="BY47" s="75"/>
      <c r="BZ47" s="75"/>
      <c r="CA47" s="75"/>
      <c r="CB47" s="74"/>
      <c r="CC47" s="74"/>
      <c r="CD47" s="75"/>
      <c r="CE47" s="88"/>
      <c r="CF47" s="75"/>
      <c r="CG47" s="75"/>
      <c r="CH47" s="75"/>
      <c r="CI47" s="88"/>
      <c r="CJ47" s="75"/>
      <c r="CK47" s="75"/>
      <c r="CL47" s="75"/>
      <c r="CM47" s="75"/>
      <c r="CN47" s="75"/>
      <c r="CO47" s="75"/>
      <c r="CP47" s="75"/>
      <c r="CQ47" s="75"/>
      <c r="CR47" s="74"/>
      <c r="CS47" s="74"/>
      <c r="CT47" s="75"/>
      <c r="CU47" s="88"/>
      <c r="CV47" s="75"/>
      <c r="CW47" s="75"/>
      <c r="CX47" s="75"/>
      <c r="CY47" s="88"/>
      <c r="CZ47" s="88"/>
      <c r="DA47" s="75"/>
      <c r="DB47" s="75"/>
      <c r="DC47" s="88"/>
      <c r="DD47" s="75"/>
      <c r="DE47" s="75"/>
      <c r="DF47" s="75"/>
      <c r="DG47" s="88"/>
      <c r="DH47" s="75"/>
      <c r="DI47" s="75"/>
      <c r="DJ47" s="75"/>
      <c r="DK47" s="88"/>
      <c r="DL47" s="75"/>
      <c r="DM47" s="75"/>
      <c r="DN47" s="75"/>
      <c r="DO47" s="88"/>
      <c r="DP47" s="75"/>
      <c r="DQ47" s="75"/>
      <c r="DR47" s="75"/>
      <c r="DS47" s="88"/>
      <c r="DT47" s="88"/>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c r="EV47" s="75"/>
      <c r="EW47" s="75"/>
      <c r="EX47" s="75"/>
      <c r="EY47" s="75"/>
      <c r="EZ47" s="88"/>
      <c r="FA47" s="74"/>
      <c r="FB47" s="75"/>
      <c r="FC47" s="88"/>
      <c r="FD47" s="75"/>
      <c r="FE47" s="75"/>
      <c r="FF47" s="75"/>
      <c r="FG47" s="75"/>
      <c r="FH47" s="75"/>
      <c r="FI47" s="75"/>
      <c r="FJ47" s="75"/>
      <c r="FK47" s="75"/>
      <c r="FL47" s="75"/>
      <c r="FM47" s="75"/>
      <c r="FN47" s="75"/>
      <c r="FO47" s="75"/>
      <c r="FP47" s="75"/>
      <c r="FQ47" s="75"/>
      <c r="FR47" s="75"/>
      <c r="FS47" s="75"/>
      <c r="FT47" s="78"/>
      <c r="FU47" s="78"/>
      <c r="FV47" s="78"/>
      <c r="FW47" s="78"/>
      <c r="FX47" s="75"/>
      <c r="FY47" s="75"/>
      <c r="FZ47" s="75"/>
      <c r="GA47" s="75"/>
      <c r="GB47" s="75"/>
      <c r="GC47" s="75"/>
      <c r="GD47" s="75"/>
      <c r="GE47" s="75"/>
      <c r="GF47" s="75"/>
      <c r="GG47" s="75"/>
      <c r="GH47" s="75"/>
      <c r="GI47" s="75"/>
      <c r="GJ47" s="75"/>
      <c r="GK47" s="75"/>
      <c r="GL47" s="75"/>
      <c r="GM47" s="75"/>
      <c r="GN47" s="75"/>
      <c r="GO47" s="75"/>
      <c r="GP47" s="75"/>
      <c r="GQ47" s="75"/>
      <c r="GR47" s="75"/>
      <c r="GS47" s="75"/>
      <c r="GT47" s="75"/>
      <c r="GU47" s="75"/>
      <c r="GV47" s="75"/>
      <c r="GW47" s="75"/>
      <c r="GX47" s="75"/>
      <c r="GY47" s="75"/>
      <c r="GZ47" s="75"/>
      <c r="HA47" s="75"/>
      <c r="HB47" s="75"/>
      <c r="HC47" s="75"/>
      <c r="HD47" s="75"/>
      <c r="HE47" s="75"/>
      <c r="HF47" s="75"/>
      <c r="HG47" s="75"/>
      <c r="HH47" s="75"/>
      <c r="HI47" s="75"/>
      <c r="HJ47" s="75"/>
      <c r="HK47" s="75"/>
      <c r="HL47" s="75"/>
      <c r="HM47" s="75"/>
      <c r="HN47" s="75"/>
      <c r="HO47" s="75"/>
      <c r="HP47" s="75"/>
      <c r="HQ47" s="75"/>
      <c r="HR47" s="75"/>
      <c r="HS47" s="75"/>
      <c r="HT47" s="75"/>
      <c r="HU47" s="75"/>
      <c r="HV47" s="75"/>
      <c r="HW47" s="75"/>
      <c r="HX47" s="75"/>
      <c r="HY47" s="75"/>
      <c r="HZ47" s="75"/>
      <c r="IA47" s="75"/>
      <c r="IB47" s="75"/>
      <c r="IC47" s="75"/>
      <c r="ID47" s="75"/>
      <c r="IE47" s="75"/>
      <c r="IF47" s="75"/>
      <c r="IG47" s="75"/>
      <c r="IH47" s="75"/>
      <c r="II47" s="75"/>
      <c r="IJ47" s="75"/>
      <c r="IK47" s="75"/>
      <c r="IL47" s="75"/>
      <c r="IM47" s="75"/>
      <c r="IN47" s="75"/>
      <c r="IO47" s="75"/>
      <c r="IP47" s="75"/>
      <c r="IQ47" s="75"/>
      <c r="IR47" s="75"/>
      <c r="IS47" s="75"/>
      <c r="IT47" s="75"/>
      <c r="IU47" s="75"/>
      <c r="IV47" s="75"/>
      <c r="IW47" s="75"/>
      <c r="IX47" s="75"/>
      <c r="IY47" s="75"/>
      <c r="IZ47" s="75"/>
      <c r="JA47" s="75"/>
      <c r="JB47" s="75"/>
      <c r="JC47" s="75"/>
    </row>
    <row r="48" spans="1:263" ht="15.75" x14ac:dyDescent="0.25">
      <c r="A48" s="10" t="s">
        <v>298</v>
      </c>
      <c r="B48" s="222">
        <f t="shared" si="145"/>
        <v>2451</v>
      </c>
      <c r="C48" s="222">
        <f t="shared" si="146"/>
        <v>2451</v>
      </c>
      <c r="D48" s="222">
        <f t="shared" si="147"/>
        <v>2451</v>
      </c>
      <c r="E48" s="222"/>
      <c r="F48" s="223">
        <f t="shared" si="148"/>
        <v>2451</v>
      </c>
      <c r="G48" s="75">
        <f t="shared" ref="G48:G66" si="195">F48/C48*100</f>
        <v>100</v>
      </c>
      <c r="H48" s="75"/>
      <c r="I48" s="75"/>
      <c r="J48" s="75"/>
      <c r="K48" s="75"/>
      <c r="L48" s="75"/>
      <c r="M48" s="75"/>
      <c r="N48" s="75"/>
      <c r="O48" s="75"/>
      <c r="P48" s="75"/>
      <c r="Q48" s="75"/>
      <c r="R48" s="75"/>
      <c r="S48" s="75"/>
      <c r="T48" s="74"/>
      <c r="U48" s="74"/>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95"/>
      <c r="BA48" s="95"/>
      <c r="BB48" s="95"/>
      <c r="BC48" s="95"/>
      <c r="BD48" s="75"/>
      <c r="BE48" s="75"/>
      <c r="BF48" s="75"/>
      <c r="BG48" s="88"/>
      <c r="BH48" s="88"/>
      <c r="BI48" s="75"/>
      <c r="BJ48" s="75"/>
      <c r="BK48" s="88"/>
      <c r="BL48" s="75">
        <v>2451</v>
      </c>
      <c r="BM48" s="75">
        <v>2451</v>
      </c>
      <c r="BN48" s="75">
        <v>2451</v>
      </c>
      <c r="BO48" s="76">
        <f t="shared" si="149"/>
        <v>100</v>
      </c>
      <c r="BP48" s="75"/>
      <c r="BQ48" s="75"/>
      <c r="BR48" s="75"/>
      <c r="BS48" s="88"/>
      <c r="BT48" s="88"/>
      <c r="BU48" s="75"/>
      <c r="BV48" s="75"/>
      <c r="BW48" s="88"/>
      <c r="BX48" s="75"/>
      <c r="BY48" s="75"/>
      <c r="BZ48" s="75"/>
      <c r="CA48" s="75"/>
      <c r="CB48" s="74"/>
      <c r="CC48" s="74"/>
      <c r="CD48" s="75"/>
      <c r="CE48" s="88"/>
      <c r="CF48" s="75"/>
      <c r="CG48" s="75"/>
      <c r="CH48" s="75"/>
      <c r="CI48" s="88"/>
      <c r="CJ48" s="75"/>
      <c r="CK48" s="75"/>
      <c r="CL48" s="75"/>
      <c r="CM48" s="75"/>
      <c r="CN48" s="75"/>
      <c r="CO48" s="75"/>
      <c r="CP48" s="75"/>
      <c r="CQ48" s="75"/>
      <c r="CR48" s="74"/>
      <c r="CS48" s="74"/>
      <c r="CT48" s="75"/>
      <c r="CU48" s="88"/>
      <c r="CV48" s="75"/>
      <c r="CW48" s="75"/>
      <c r="CX48" s="75"/>
      <c r="CY48" s="88"/>
      <c r="CZ48" s="88"/>
      <c r="DA48" s="75"/>
      <c r="DB48" s="75"/>
      <c r="DC48" s="88"/>
      <c r="DD48" s="75"/>
      <c r="DE48" s="75"/>
      <c r="DF48" s="75"/>
      <c r="DG48" s="88"/>
      <c r="DH48" s="75"/>
      <c r="DI48" s="75"/>
      <c r="DJ48" s="75"/>
      <c r="DK48" s="88"/>
      <c r="DL48" s="75"/>
      <c r="DM48" s="75"/>
      <c r="DN48" s="75"/>
      <c r="DO48" s="88"/>
      <c r="DP48" s="75"/>
      <c r="DQ48" s="75"/>
      <c r="DR48" s="75"/>
      <c r="DS48" s="88"/>
      <c r="DT48" s="88"/>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c r="EV48" s="75"/>
      <c r="EW48" s="75"/>
      <c r="EX48" s="75"/>
      <c r="EY48" s="75"/>
      <c r="EZ48" s="88"/>
      <c r="FA48" s="74"/>
      <c r="FB48" s="75"/>
      <c r="FC48" s="88"/>
      <c r="FD48" s="75"/>
      <c r="FE48" s="75"/>
      <c r="FF48" s="75"/>
      <c r="FG48" s="75"/>
      <c r="FH48" s="75"/>
      <c r="FI48" s="75"/>
      <c r="FJ48" s="75"/>
      <c r="FK48" s="75"/>
      <c r="FL48" s="75"/>
      <c r="FM48" s="75"/>
      <c r="FN48" s="75"/>
      <c r="FO48" s="75"/>
      <c r="FP48" s="75"/>
      <c r="FQ48" s="75"/>
      <c r="FR48" s="75"/>
      <c r="FS48" s="75"/>
      <c r="FT48" s="78"/>
      <c r="FU48" s="78"/>
      <c r="FV48" s="78"/>
      <c r="FW48" s="78"/>
      <c r="FX48" s="75"/>
      <c r="FY48" s="75"/>
      <c r="FZ48" s="75"/>
      <c r="GA48" s="75"/>
      <c r="GB48" s="75"/>
      <c r="GC48" s="75"/>
      <c r="GD48" s="75"/>
      <c r="GE48" s="75"/>
      <c r="GF48" s="75"/>
      <c r="GG48" s="75"/>
      <c r="GH48" s="75"/>
      <c r="GI48" s="75"/>
      <c r="GJ48" s="75"/>
      <c r="GK48" s="75"/>
      <c r="GL48" s="75"/>
      <c r="GM48" s="75"/>
      <c r="GN48" s="75"/>
      <c r="GO48" s="75"/>
      <c r="GP48" s="75"/>
      <c r="GQ48" s="75"/>
      <c r="GR48" s="75"/>
      <c r="GS48" s="75"/>
      <c r="GT48" s="75"/>
      <c r="GU48" s="75"/>
      <c r="GV48" s="75"/>
      <c r="GW48" s="75"/>
      <c r="GX48" s="75"/>
      <c r="GY48" s="75"/>
      <c r="GZ48" s="75"/>
      <c r="HA48" s="75"/>
      <c r="HB48" s="75"/>
      <c r="HC48" s="75"/>
      <c r="HD48" s="75"/>
      <c r="HE48" s="75"/>
      <c r="HF48" s="75"/>
      <c r="HG48" s="75"/>
      <c r="HH48" s="75"/>
      <c r="HI48" s="75"/>
      <c r="HJ48" s="75"/>
      <c r="HK48" s="75"/>
      <c r="HL48" s="75"/>
      <c r="HM48" s="75"/>
      <c r="HN48" s="75"/>
      <c r="HO48" s="75"/>
      <c r="HP48" s="75"/>
      <c r="HQ48" s="75"/>
      <c r="HR48" s="75"/>
      <c r="HS48" s="75"/>
      <c r="HT48" s="75"/>
      <c r="HU48" s="75"/>
      <c r="HV48" s="75"/>
      <c r="HW48" s="75"/>
      <c r="HX48" s="75"/>
      <c r="HY48" s="75"/>
      <c r="HZ48" s="75"/>
      <c r="IA48" s="75"/>
      <c r="IB48" s="75"/>
      <c r="IC48" s="75"/>
      <c r="ID48" s="75"/>
      <c r="IE48" s="75"/>
      <c r="IF48" s="75"/>
      <c r="IG48" s="75"/>
      <c r="IH48" s="75"/>
      <c r="II48" s="75"/>
      <c r="IJ48" s="75"/>
      <c r="IK48" s="75"/>
      <c r="IL48" s="75"/>
      <c r="IM48" s="75"/>
      <c r="IN48" s="75"/>
      <c r="IO48" s="75"/>
      <c r="IP48" s="75"/>
      <c r="IQ48" s="75"/>
      <c r="IR48" s="75"/>
      <c r="IS48" s="75"/>
      <c r="IT48" s="75"/>
      <c r="IU48" s="75"/>
      <c r="IV48" s="75"/>
      <c r="IW48" s="75"/>
      <c r="IX48" s="75"/>
      <c r="IY48" s="75"/>
      <c r="IZ48" s="75"/>
      <c r="JA48" s="75"/>
      <c r="JB48" s="75"/>
      <c r="JC48" s="75"/>
    </row>
    <row r="49" spans="1:263" ht="15.75" x14ac:dyDescent="0.25">
      <c r="A49" s="10" t="s">
        <v>299</v>
      </c>
      <c r="B49" s="222">
        <f t="shared" si="145"/>
        <v>5776.3595500000001</v>
      </c>
      <c r="C49" s="222">
        <f t="shared" si="146"/>
        <v>5776.3595500000001</v>
      </c>
      <c r="D49" s="222">
        <f t="shared" si="147"/>
        <v>5776.3595500000001</v>
      </c>
      <c r="E49" s="222"/>
      <c r="F49" s="223">
        <f t="shared" si="148"/>
        <v>5776.3595500000001</v>
      </c>
      <c r="G49" s="75">
        <f t="shared" si="195"/>
        <v>100</v>
      </c>
      <c r="H49" s="75"/>
      <c r="I49" s="75"/>
      <c r="J49" s="75"/>
      <c r="K49" s="75"/>
      <c r="L49" s="75"/>
      <c r="M49" s="75"/>
      <c r="N49" s="75"/>
      <c r="O49" s="75"/>
      <c r="P49" s="75"/>
      <c r="Q49" s="75"/>
      <c r="R49" s="75"/>
      <c r="S49" s="75"/>
      <c r="T49" s="74"/>
      <c r="U49" s="74"/>
      <c r="V49" s="75"/>
      <c r="W49" s="75"/>
      <c r="X49" s="75">
        <v>112.35955</v>
      </c>
      <c r="Y49" s="75">
        <v>112.35955</v>
      </c>
      <c r="Z49" s="75">
        <v>112.35955</v>
      </c>
      <c r="AA49" s="75">
        <f t="shared" ref="AA49" si="196">Z49/Y49*100</f>
        <v>100</v>
      </c>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95"/>
      <c r="BA49" s="95"/>
      <c r="BB49" s="95"/>
      <c r="BC49" s="95"/>
      <c r="BD49" s="75"/>
      <c r="BE49" s="75"/>
      <c r="BF49" s="75"/>
      <c r="BG49" s="88"/>
      <c r="BH49" s="88"/>
      <c r="BI49" s="75"/>
      <c r="BJ49" s="75"/>
      <c r="BK49" s="88"/>
      <c r="BL49" s="75">
        <v>5664</v>
      </c>
      <c r="BM49" s="75">
        <v>5664</v>
      </c>
      <c r="BN49" s="75">
        <v>5664</v>
      </c>
      <c r="BO49" s="76">
        <f t="shared" si="149"/>
        <v>100</v>
      </c>
      <c r="BP49" s="75"/>
      <c r="BQ49" s="75"/>
      <c r="BR49" s="75"/>
      <c r="BS49" s="88"/>
      <c r="BT49" s="88"/>
      <c r="BU49" s="75"/>
      <c r="BV49" s="75"/>
      <c r="BW49" s="88"/>
      <c r="BX49" s="75"/>
      <c r="BY49" s="75"/>
      <c r="BZ49" s="75"/>
      <c r="CA49" s="75"/>
      <c r="CB49" s="74"/>
      <c r="CC49" s="74"/>
      <c r="CD49" s="75"/>
      <c r="CE49" s="88"/>
      <c r="CF49" s="75"/>
      <c r="CG49" s="75"/>
      <c r="CH49" s="75"/>
      <c r="CI49" s="88"/>
      <c r="CJ49" s="75"/>
      <c r="CK49" s="75"/>
      <c r="CL49" s="75"/>
      <c r="CM49" s="75"/>
      <c r="CN49" s="75"/>
      <c r="CO49" s="75"/>
      <c r="CP49" s="75"/>
      <c r="CQ49" s="75"/>
      <c r="CR49" s="74"/>
      <c r="CS49" s="74"/>
      <c r="CT49" s="75"/>
      <c r="CU49" s="88"/>
      <c r="CV49" s="75"/>
      <c r="CW49" s="75"/>
      <c r="CX49" s="75"/>
      <c r="CY49" s="88"/>
      <c r="CZ49" s="88"/>
      <c r="DA49" s="75"/>
      <c r="DB49" s="75"/>
      <c r="DC49" s="88"/>
      <c r="DD49" s="75"/>
      <c r="DE49" s="75"/>
      <c r="DF49" s="75"/>
      <c r="DG49" s="88"/>
      <c r="DH49" s="75"/>
      <c r="DI49" s="75"/>
      <c r="DJ49" s="75"/>
      <c r="DK49" s="88"/>
      <c r="DL49" s="75"/>
      <c r="DM49" s="75"/>
      <c r="DN49" s="75"/>
      <c r="DO49" s="88"/>
      <c r="DP49" s="75"/>
      <c r="DQ49" s="75"/>
      <c r="DR49" s="75"/>
      <c r="DS49" s="88"/>
      <c r="DT49" s="88"/>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c r="EV49" s="75"/>
      <c r="EW49" s="75"/>
      <c r="EX49" s="75"/>
      <c r="EY49" s="75"/>
      <c r="EZ49" s="88"/>
      <c r="FA49" s="74"/>
      <c r="FB49" s="75"/>
      <c r="FC49" s="88"/>
      <c r="FD49" s="75"/>
      <c r="FE49" s="75"/>
      <c r="FF49" s="75"/>
      <c r="FG49" s="75"/>
      <c r="FH49" s="75"/>
      <c r="FI49" s="75"/>
      <c r="FJ49" s="75"/>
      <c r="FK49" s="75"/>
      <c r="FL49" s="75"/>
      <c r="FM49" s="75"/>
      <c r="FN49" s="75"/>
      <c r="FO49" s="75"/>
      <c r="FP49" s="75"/>
      <c r="FQ49" s="75"/>
      <c r="FR49" s="75"/>
      <c r="FS49" s="75"/>
      <c r="FT49" s="78"/>
      <c r="FU49" s="78"/>
      <c r="FV49" s="78"/>
      <c r="FW49" s="78"/>
      <c r="FX49" s="75"/>
      <c r="FY49" s="75"/>
      <c r="FZ49" s="75"/>
      <c r="GA49" s="75"/>
      <c r="GB49" s="75"/>
      <c r="GC49" s="75"/>
      <c r="GD49" s="75"/>
      <c r="GE49" s="75"/>
      <c r="GF49" s="75"/>
      <c r="GG49" s="75"/>
      <c r="GH49" s="75"/>
      <c r="GI49" s="75"/>
      <c r="GJ49" s="75"/>
      <c r="GK49" s="75"/>
      <c r="GL49" s="75"/>
      <c r="GM49" s="75"/>
      <c r="GN49" s="75"/>
      <c r="GO49" s="75"/>
      <c r="GP49" s="75"/>
      <c r="GQ49" s="75"/>
      <c r="GR49" s="75"/>
      <c r="GS49" s="75"/>
      <c r="GT49" s="75"/>
      <c r="GU49" s="75"/>
      <c r="GV49" s="75"/>
      <c r="GW49" s="75"/>
      <c r="GX49" s="75"/>
      <c r="GY49" s="75"/>
      <c r="GZ49" s="75"/>
      <c r="HA49" s="75"/>
      <c r="HB49" s="75"/>
      <c r="HC49" s="75"/>
      <c r="HD49" s="75"/>
      <c r="HE49" s="75"/>
      <c r="HF49" s="75"/>
      <c r="HG49" s="75"/>
      <c r="HH49" s="75"/>
      <c r="HI49" s="75"/>
      <c r="HJ49" s="75"/>
      <c r="HK49" s="75"/>
      <c r="HL49" s="75"/>
      <c r="HM49" s="75"/>
      <c r="HN49" s="75"/>
      <c r="HO49" s="75"/>
      <c r="HP49" s="75"/>
      <c r="HQ49" s="75"/>
      <c r="HR49" s="75"/>
      <c r="HS49" s="75"/>
      <c r="HT49" s="75"/>
      <c r="HU49" s="75"/>
      <c r="HV49" s="75"/>
      <c r="HW49" s="75"/>
      <c r="HX49" s="75"/>
      <c r="HY49" s="75"/>
      <c r="HZ49" s="75"/>
      <c r="IA49" s="75"/>
      <c r="IB49" s="75"/>
      <c r="IC49" s="75"/>
      <c r="ID49" s="75"/>
      <c r="IE49" s="75"/>
      <c r="IF49" s="75"/>
      <c r="IG49" s="75"/>
      <c r="IH49" s="75"/>
      <c r="II49" s="75"/>
      <c r="IJ49" s="75"/>
      <c r="IK49" s="75"/>
      <c r="IL49" s="75"/>
      <c r="IM49" s="75"/>
      <c r="IN49" s="75"/>
      <c r="IO49" s="75"/>
      <c r="IP49" s="75"/>
      <c r="IQ49" s="75"/>
      <c r="IR49" s="75"/>
      <c r="IS49" s="75"/>
      <c r="IT49" s="75"/>
      <c r="IU49" s="75"/>
      <c r="IV49" s="75"/>
      <c r="IW49" s="75"/>
      <c r="IX49" s="75"/>
      <c r="IY49" s="75"/>
      <c r="IZ49" s="75"/>
      <c r="JA49" s="75"/>
      <c r="JB49" s="75"/>
      <c r="JC49" s="75"/>
    </row>
    <row r="50" spans="1:263" ht="15.75" x14ac:dyDescent="0.25">
      <c r="A50" s="10" t="s">
        <v>514</v>
      </c>
      <c r="B50" s="222">
        <f t="shared" si="145"/>
        <v>1902</v>
      </c>
      <c r="C50" s="222">
        <f t="shared" si="146"/>
        <v>1902</v>
      </c>
      <c r="D50" s="222">
        <f t="shared" si="147"/>
        <v>1902</v>
      </c>
      <c r="E50" s="222"/>
      <c r="F50" s="223">
        <f t="shared" si="148"/>
        <v>1902</v>
      </c>
      <c r="G50" s="75">
        <f t="shared" si="195"/>
        <v>100</v>
      </c>
      <c r="H50" s="75"/>
      <c r="I50" s="75"/>
      <c r="J50" s="75"/>
      <c r="K50" s="75"/>
      <c r="L50" s="75"/>
      <c r="M50" s="75"/>
      <c r="N50" s="75"/>
      <c r="O50" s="75"/>
      <c r="P50" s="75"/>
      <c r="Q50" s="75"/>
      <c r="R50" s="75"/>
      <c r="S50" s="75"/>
      <c r="T50" s="74"/>
      <c r="U50" s="74"/>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95"/>
      <c r="BA50" s="95"/>
      <c r="BB50" s="95"/>
      <c r="BC50" s="95"/>
      <c r="BD50" s="75"/>
      <c r="BE50" s="75"/>
      <c r="BF50" s="75"/>
      <c r="BG50" s="88"/>
      <c r="BH50" s="88"/>
      <c r="BI50" s="75"/>
      <c r="BJ50" s="75"/>
      <c r="BK50" s="88"/>
      <c r="BL50" s="75">
        <v>1902</v>
      </c>
      <c r="BM50" s="75">
        <v>1902</v>
      </c>
      <c r="BN50" s="75">
        <v>1902</v>
      </c>
      <c r="BO50" s="76">
        <f t="shared" si="149"/>
        <v>100</v>
      </c>
      <c r="BP50" s="75"/>
      <c r="BQ50" s="75"/>
      <c r="BR50" s="75"/>
      <c r="BS50" s="88"/>
      <c r="BT50" s="88"/>
      <c r="BU50" s="75"/>
      <c r="BV50" s="75"/>
      <c r="BW50" s="88"/>
      <c r="BX50" s="75"/>
      <c r="BY50" s="75"/>
      <c r="BZ50" s="75"/>
      <c r="CA50" s="75"/>
      <c r="CB50" s="74"/>
      <c r="CC50" s="74"/>
      <c r="CD50" s="75"/>
      <c r="CE50" s="88"/>
      <c r="CF50" s="75"/>
      <c r="CG50" s="75"/>
      <c r="CH50" s="75"/>
      <c r="CI50" s="88"/>
      <c r="CJ50" s="75"/>
      <c r="CK50" s="75"/>
      <c r="CL50" s="75"/>
      <c r="CM50" s="75"/>
      <c r="CN50" s="75"/>
      <c r="CO50" s="75"/>
      <c r="CP50" s="75"/>
      <c r="CQ50" s="75"/>
      <c r="CR50" s="74"/>
      <c r="CS50" s="74"/>
      <c r="CT50" s="75"/>
      <c r="CU50" s="88"/>
      <c r="CV50" s="75"/>
      <c r="CW50" s="75"/>
      <c r="CX50" s="75"/>
      <c r="CY50" s="88"/>
      <c r="CZ50" s="88"/>
      <c r="DA50" s="75"/>
      <c r="DB50" s="75"/>
      <c r="DC50" s="88"/>
      <c r="DD50" s="75"/>
      <c r="DE50" s="75"/>
      <c r="DF50" s="75"/>
      <c r="DG50" s="88"/>
      <c r="DH50" s="75"/>
      <c r="DI50" s="75"/>
      <c r="DJ50" s="75"/>
      <c r="DK50" s="88"/>
      <c r="DL50" s="75"/>
      <c r="DM50" s="75"/>
      <c r="DN50" s="75"/>
      <c r="DO50" s="88"/>
      <c r="DP50" s="75"/>
      <c r="DQ50" s="75"/>
      <c r="DR50" s="75"/>
      <c r="DS50" s="88"/>
      <c r="DT50" s="88"/>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c r="EV50" s="75"/>
      <c r="EW50" s="75"/>
      <c r="EX50" s="75"/>
      <c r="EY50" s="75"/>
      <c r="EZ50" s="88"/>
      <c r="FA50" s="74"/>
      <c r="FB50" s="75"/>
      <c r="FC50" s="88"/>
      <c r="FD50" s="75"/>
      <c r="FE50" s="75"/>
      <c r="FF50" s="75"/>
      <c r="FG50" s="75"/>
      <c r="FH50" s="75"/>
      <c r="FI50" s="75"/>
      <c r="FJ50" s="75"/>
      <c r="FK50" s="75"/>
      <c r="FL50" s="75"/>
      <c r="FM50" s="75"/>
      <c r="FN50" s="75"/>
      <c r="FO50" s="75"/>
      <c r="FP50" s="75"/>
      <c r="FQ50" s="75"/>
      <c r="FR50" s="75"/>
      <c r="FS50" s="75"/>
      <c r="FT50" s="78"/>
      <c r="FU50" s="78"/>
      <c r="FV50" s="78"/>
      <c r="FW50" s="78"/>
      <c r="FX50" s="75"/>
      <c r="FY50" s="75"/>
      <c r="FZ50" s="75"/>
      <c r="GA50" s="75"/>
      <c r="GB50" s="75"/>
      <c r="GC50" s="75"/>
      <c r="GD50" s="75"/>
      <c r="GE50" s="75"/>
      <c r="GF50" s="75"/>
      <c r="GG50" s="75"/>
      <c r="GH50" s="75"/>
      <c r="GI50" s="75"/>
      <c r="GJ50" s="75"/>
      <c r="GK50" s="75"/>
      <c r="GL50" s="75"/>
      <c r="GM50" s="75"/>
      <c r="GN50" s="75"/>
      <c r="GO50" s="75"/>
      <c r="GP50" s="75"/>
      <c r="GQ50" s="75"/>
      <c r="GR50" s="75"/>
      <c r="GS50" s="75"/>
      <c r="GT50" s="75"/>
      <c r="GU50" s="75"/>
      <c r="GV50" s="75"/>
      <c r="GW50" s="75"/>
      <c r="GX50" s="75"/>
      <c r="GY50" s="75"/>
      <c r="GZ50" s="75"/>
      <c r="HA50" s="75"/>
      <c r="HB50" s="75"/>
      <c r="HC50" s="75"/>
      <c r="HD50" s="75"/>
      <c r="HE50" s="75"/>
      <c r="HF50" s="75"/>
      <c r="HG50" s="75"/>
      <c r="HH50" s="75"/>
      <c r="HI50" s="75"/>
      <c r="HJ50" s="75"/>
      <c r="HK50" s="75"/>
      <c r="HL50" s="75"/>
      <c r="HM50" s="75"/>
      <c r="HN50" s="75"/>
      <c r="HO50" s="75"/>
      <c r="HP50" s="75"/>
      <c r="HQ50" s="75"/>
      <c r="HR50" s="75"/>
      <c r="HS50" s="75"/>
      <c r="HT50" s="75"/>
      <c r="HU50" s="75"/>
      <c r="HV50" s="75"/>
      <c r="HW50" s="75"/>
      <c r="HX50" s="75"/>
      <c r="HY50" s="75"/>
      <c r="HZ50" s="75"/>
      <c r="IA50" s="75"/>
      <c r="IB50" s="75"/>
      <c r="IC50" s="75"/>
      <c r="ID50" s="75"/>
      <c r="IE50" s="75"/>
      <c r="IF50" s="75"/>
      <c r="IG50" s="75"/>
      <c r="IH50" s="75"/>
      <c r="II50" s="75"/>
      <c r="IJ50" s="75"/>
      <c r="IK50" s="75"/>
      <c r="IL50" s="75"/>
      <c r="IM50" s="75"/>
      <c r="IN50" s="75"/>
      <c r="IO50" s="75"/>
      <c r="IP50" s="75"/>
      <c r="IQ50" s="75"/>
      <c r="IR50" s="75"/>
      <c r="IS50" s="75"/>
      <c r="IT50" s="75"/>
      <c r="IU50" s="75"/>
      <c r="IV50" s="75"/>
      <c r="IW50" s="75"/>
      <c r="IX50" s="75"/>
      <c r="IY50" s="75"/>
      <c r="IZ50" s="75"/>
      <c r="JA50" s="75"/>
      <c r="JB50" s="75"/>
      <c r="JC50" s="75"/>
    </row>
    <row r="51" spans="1:263" ht="15.75" x14ac:dyDescent="0.25">
      <c r="A51" s="10" t="s">
        <v>300</v>
      </c>
      <c r="B51" s="222">
        <f t="shared" si="145"/>
        <v>5556</v>
      </c>
      <c r="C51" s="222">
        <f t="shared" si="146"/>
        <v>7055</v>
      </c>
      <c r="D51" s="222">
        <f t="shared" si="147"/>
        <v>7055</v>
      </c>
      <c r="E51" s="222"/>
      <c r="F51" s="223">
        <f t="shared" si="148"/>
        <v>7055</v>
      </c>
      <c r="G51" s="75">
        <f t="shared" si="195"/>
        <v>100</v>
      </c>
      <c r="H51" s="75"/>
      <c r="I51" s="75"/>
      <c r="J51" s="75"/>
      <c r="K51" s="75"/>
      <c r="L51" s="75"/>
      <c r="M51" s="75"/>
      <c r="N51" s="75"/>
      <c r="O51" s="75"/>
      <c r="P51" s="75"/>
      <c r="Q51" s="75"/>
      <c r="R51" s="75"/>
      <c r="S51" s="75"/>
      <c r="T51" s="74"/>
      <c r="U51" s="74"/>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v>1499</v>
      </c>
      <c r="AT51" s="75">
        <v>1499</v>
      </c>
      <c r="AU51" s="75">
        <f>AT51/AS51*100</f>
        <v>100</v>
      </c>
      <c r="AV51" s="75"/>
      <c r="AW51" s="75"/>
      <c r="AX51" s="75"/>
      <c r="AY51" s="75"/>
      <c r="AZ51" s="95"/>
      <c r="BA51" s="95"/>
      <c r="BB51" s="95"/>
      <c r="BC51" s="95"/>
      <c r="BD51" s="75"/>
      <c r="BE51" s="75"/>
      <c r="BF51" s="75"/>
      <c r="BG51" s="88"/>
      <c r="BH51" s="88"/>
      <c r="BI51" s="75"/>
      <c r="BJ51" s="75"/>
      <c r="BK51" s="88"/>
      <c r="BL51" s="75">
        <v>5556</v>
      </c>
      <c r="BM51" s="75">
        <v>5556</v>
      </c>
      <c r="BN51" s="75">
        <v>5556</v>
      </c>
      <c r="BO51" s="76">
        <f t="shared" si="149"/>
        <v>100</v>
      </c>
      <c r="BP51" s="75"/>
      <c r="BQ51" s="75"/>
      <c r="BR51" s="75"/>
      <c r="BS51" s="88"/>
      <c r="BT51" s="88"/>
      <c r="BU51" s="75"/>
      <c r="BV51" s="75"/>
      <c r="BW51" s="88"/>
      <c r="BX51" s="75"/>
      <c r="BY51" s="75"/>
      <c r="BZ51" s="75"/>
      <c r="CA51" s="75"/>
      <c r="CB51" s="74"/>
      <c r="CC51" s="74"/>
      <c r="CD51" s="75"/>
      <c r="CE51" s="88"/>
      <c r="CF51" s="75"/>
      <c r="CG51" s="75"/>
      <c r="CH51" s="75"/>
      <c r="CI51" s="88"/>
      <c r="CJ51" s="75"/>
      <c r="CK51" s="75"/>
      <c r="CL51" s="75"/>
      <c r="CM51" s="75"/>
      <c r="CN51" s="75"/>
      <c r="CO51" s="75"/>
      <c r="CP51" s="75"/>
      <c r="CQ51" s="75"/>
      <c r="CR51" s="74"/>
      <c r="CS51" s="74"/>
      <c r="CT51" s="75"/>
      <c r="CU51" s="88"/>
      <c r="CV51" s="75"/>
      <c r="CW51" s="75"/>
      <c r="CX51" s="75"/>
      <c r="CY51" s="88"/>
      <c r="CZ51" s="88"/>
      <c r="DA51" s="75"/>
      <c r="DB51" s="75"/>
      <c r="DC51" s="88"/>
      <c r="DD51" s="75"/>
      <c r="DE51" s="75"/>
      <c r="DF51" s="75"/>
      <c r="DG51" s="88"/>
      <c r="DH51" s="75"/>
      <c r="DI51" s="75"/>
      <c r="DJ51" s="75"/>
      <c r="DK51" s="88"/>
      <c r="DL51" s="75"/>
      <c r="DM51" s="75"/>
      <c r="DN51" s="75"/>
      <c r="DO51" s="88"/>
      <c r="DP51" s="75"/>
      <c r="DQ51" s="75"/>
      <c r="DR51" s="75"/>
      <c r="DS51" s="88"/>
      <c r="DT51" s="88"/>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88"/>
      <c r="FA51" s="74"/>
      <c r="FB51" s="75"/>
      <c r="FC51" s="88"/>
      <c r="FD51" s="75"/>
      <c r="FE51" s="75"/>
      <c r="FF51" s="75"/>
      <c r="FG51" s="75"/>
      <c r="FH51" s="75"/>
      <c r="FI51" s="75"/>
      <c r="FJ51" s="75"/>
      <c r="FK51" s="75"/>
      <c r="FL51" s="75"/>
      <c r="FM51" s="75"/>
      <c r="FN51" s="75"/>
      <c r="FO51" s="75"/>
      <c r="FP51" s="75"/>
      <c r="FQ51" s="75"/>
      <c r="FR51" s="75"/>
      <c r="FS51" s="75"/>
      <c r="FT51" s="78"/>
      <c r="FU51" s="78"/>
      <c r="FV51" s="78"/>
      <c r="FW51" s="78"/>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c r="IW51" s="75"/>
      <c r="IX51" s="75"/>
      <c r="IY51" s="75"/>
      <c r="IZ51" s="75"/>
      <c r="JA51" s="75"/>
      <c r="JB51" s="75"/>
      <c r="JC51" s="75"/>
    </row>
    <row r="52" spans="1:263" s="70" customFormat="1" ht="31.5" x14ac:dyDescent="0.25">
      <c r="A52" s="81" t="s">
        <v>303</v>
      </c>
      <c r="B52" s="220">
        <f t="shared" si="145"/>
        <v>563692.67651000002</v>
      </c>
      <c r="C52" s="220">
        <f t="shared" si="146"/>
        <v>798068.40841999999</v>
      </c>
      <c r="D52" s="220">
        <f t="shared" si="147"/>
        <v>798068.40841999999</v>
      </c>
      <c r="E52" s="220"/>
      <c r="F52" s="221">
        <f t="shared" si="148"/>
        <v>788650.68836999999</v>
      </c>
      <c r="G52" s="72">
        <f t="shared" si="195"/>
        <v>98.819935741016863</v>
      </c>
      <c r="H52" s="73">
        <f>H53+H54+H55+H56</f>
        <v>0</v>
      </c>
      <c r="I52" s="73">
        <f>I53+I54+I55+I56</f>
        <v>0</v>
      </c>
      <c r="J52" s="73">
        <f>J53+J54+J55+J56</f>
        <v>0</v>
      </c>
      <c r="K52" s="72"/>
      <c r="L52" s="73">
        <f t="shared" ref="L52" si="197">L53+L54+L55+L56</f>
        <v>2204.3952000000004</v>
      </c>
      <c r="M52" s="73">
        <f t="shared" ref="M52:N52" si="198">M53+M54+M55+M56</f>
        <v>2204.3952000000004</v>
      </c>
      <c r="N52" s="73">
        <f t="shared" si="198"/>
        <v>1794.46495</v>
      </c>
      <c r="O52" s="73">
        <f>N52/M52*100</f>
        <v>81.403958328343293</v>
      </c>
      <c r="P52" s="73">
        <f t="shared" ref="P52" si="199">P53+P54+P55+P56</f>
        <v>0</v>
      </c>
      <c r="Q52" s="73">
        <f t="shared" ref="Q52:R52" si="200">Q53+Q54+Q55+Q56</f>
        <v>0</v>
      </c>
      <c r="R52" s="73">
        <f t="shared" si="200"/>
        <v>0</v>
      </c>
      <c r="S52" s="72"/>
      <c r="T52" s="73"/>
      <c r="U52" s="73"/>
      <c r="V52" s="73"/>
      <c r="W52" s="72"/>
      <c r="X52" s="73">
        <f t="shared" ref="X52" si="201">X53+X54+X55+X56</f>
        <v>0</v>
      </c>
      <c r="Y52" s="73">
        <f t="shared" ref="Y52:AD52" si="202">Y53+Y54+Y55+Y56</f>
        <v>0</v>
      </c>
      <c r="Z52" s="73">
        <f t="shared" ref="Z52" si="203">Z53+Z54+Z55+Z56</f>
        <v>0</v>
      </c>
      <c r="AA52" s="73">
        <f t="shared" si="202"/>
        <v>0</v>
      </c>
      <c r="AB52" s="73">
        <f t="shared" ref="AB52" si="204">AB53+AB54+AB55+AB56</f>
        <v>56.179780000000001</v>
      </c>
      <c r="AC52" s="73">
        <f t="shared" si="202"/>
        <v>56.179780000000001</v>
      </c>
      <c r="AD52" s="73">
        <f t="shared" si="202"/>
        <v>56.179780000000001</v>
      </c>
      <c r="AE52" s="72">
        <f>AD52/AC52*100</f>
        <v>100</v>
      </c>
      <c r="AF52" s="73">
        <f>AF53+AF54+AF55+AF56</f>
        <v>761.77369999999996</v>
      </c>
      <c r="AG52" s="73">
        <f>AG53+AG54+AG55+AG56</f>
        <v>761.77369999999996</v>
      </c>
      <c r="AH52" s="73">
        <f>AH53+AH54+AH55+AH56</f>
        <v>761.77369999999996</v>
      </c>
      <c r="AI52" s="72">
        <f>AH52/AG52*100</f>
        <v>100</v>
      </c>
      <c r="AJ52" s="73">
        <f t="shared" ref="AJ52:AL52" si="205">AJ53+AJ54+AJ55+AJ56</f>
        <v>0</v>
      </c>
      <c r="AK52" s="73">
        <f t="shared" si="205"/>
        <v>0</v>
      </c>
      <c r="AL52" s="73">
        <f t="shared" si="205"/>
        <v>0</v>
      </c>
      <c r="AM52" s="72"/>
      <c r="AN52" s="73">
        <f>AN53+AN54+AN55+AN56</f>
        <v>0</v>
      </c>
      <c r="AO52" s="73">
        <f>AO53+AO54+AO55+AO56</f>
        <v>6200</v>
      </c>
      <c r="AP52" s="73">
        <f>AP53+AP54+AP55+AP56</f>
        <v>6200</v>
      </c>
      <c r="AQ52" s="72">
        <f>AP52/AO52*100</f>
        <v>100</v>
      </c>
      <c r="AR52" s="73"/>
      <c r="AS52" s="73">
        <f>AS53+AS54+AS55+AS56</f>
        <v>5445.1412600000003</v>
      </c>
      <c r="AT52" s="73">
        <f>AT53+AT54+AT55+AT56</f>
        <v>5445.1412600000003</v>
      </c>
      <c r="AU52" s="72">
        <f t="shared" ref="AU52:AU115" si="206">AT52/AS52*100</f>
        <v>100</v>
      </c>
      <c r="AV52" s="73">
        <f>AV53+AV54+AV55+AV56</f>
        <v>57000</v>
      </c>
      <c r="AW52" s="73">
        <f>AW53+AW54+AW55+AW56</f>
        <v>57000</v>
      </c>
      <c r="AX52" s="73">
        <f>AX53+AX54+AX55+AX56</f>
        <v>57000</v>
      </c>
      <c r="AY52" s="72">
        <f>AX52/AW52*100</f>
        <v>100</v>
      </c>
      <c r="AZ52" s="73">
        <f t="shared" ref="AZ52" si="207">AZ53+AZ54+AZ55+AZ56</f>
        <v>167424.20000000001</v>
      </c>
      <c r="BA52" s="73">
        <f t="shared" ref="BA52:BF52" si="208">BA53+BA54+BA55+BA56</f>
        <v>186403.6</v>
      </c>
      <c r="BB52" s="73">
        <f t="shared" si="208"/>
        <v>186403.6</v>
      </c>
      <c r="BC52" s="73">
        <f t="shared" si="208"/>
        <v>100</v>
      </c>
      <c r="BD52" s="73">
        <f t="shared" si="208"/>
        <v>0</v>
      </c>
      <c r="BE52" s="73">
        <f t="shared" si="208"/>
        <v>0</v>
      </c>
      <c r="BF52" s="73">
        <f t="shared" si="208"/>
        <v>0</v>
      </c>
      <c r="BG52" s="73"/>
      <c r="BH52" s="73"/>
      <c r="BI52" s="73">
        <f>BI53+BI54+BI55+BI56</f>
        <v>0</v>
      </c>
      <c r="BJ52" s="73">
        <f>BJ53+BJ54+BJ55+BJ56</f>
        <v>0</v>
      </c>
      <c r="BK52" s="73">
        <f>BK53+BK54+BK55+BK56</f>
        <v>0</v>
      </c>
      <c r="BL52" s="73">
        <f t="shared" ref="BL52" si="209">BL53+BL54+BL55+BL56</f>
        <v>55551</v>
      </c>
      <c r="BM52" s="73">
        <f t="shared" ref="BM52:BR52" si="210">BM53+BM54+BM55+BM56</f>
        <v>55551</v>
      </c>
      <c r="BN52" s="73">
        <f t="shared" si="210"/>
        <v>55551</v>
      </c>
      <c r="BO52" s="90">
        <f t="shared" si="149"/>
        <v>100</v>
      </c>
      <c r="BP52" s="73">
        <f t="shared" ref="BP52" si="211">BP53+BP54+BP55+BP56</f>
        <v>0</v>
      </c>
      <c r="BQ52" s="73">
        <f t="shared" si="210"/>
        <v>0</v>
      </c>
      <c r="BR52" s="73">
        <f t="shared" si="210"/>
        <v>0</v>
      </c>
      <c r="BS52" s="73"/>
      <c r="BT52" s="73">
        <f>BT53+BT54+BT55+BT56</f>
        <v>177832.34693999999</v>
      </c>
      <c r="BU52" s="73">
        <f>BU53+BU54+BU55+BU56</f>
        <v>177832.34693999999</v>
      </c>
      <c r="BV52" s="73">
        <f>BV53+BV54+BV55+BV56</f>
        <v>177832.34693999999</v>
      </c>
      <c r="BW52" s="72">
        <f>BV52/BU52*100</f>
        <v>100</v>
      </c>
      <c r="BX52" s="73"/>
      <c r="BY52" s="73">
        <f>BY53+BY54+BY55+BY56</f>
        <v>0</v>
      </c>
      <c r="BZ52" s="73">
        <f>BZ53+BZ54+BZ55+BZ56</f>
        <v>0</v>
      </c>
      <c r="CA52" s="72"/>
      <c r="CB52" s="73">
        <f t="shared" ref="CB52" si="212">CB53+CB54+CB55+CB56</f>
        <v>98557.5</v>
      </c>
      <c r="CC52" s="73">
        <f t="shared" ref="CC52:CD52" si="213">CC53+CC54+CC55+CC56</f>
        <v>98557.5</v>
      </c>
      <c r="CD52" s="73">
        <f t="shared" si="213"/>
        <v>89549.710200000001</v>
      </c>
      <c r="CE52" s="73">
        <f>CD52/CC52*100</f>
        <v>90.860371052431319</v>
      </c>
      <c r="CF52" s="73">
        <f>CF53+CF54+CF55+CF56</f>
        <v>1000</v>
      </c>
      <c r="CG52" s="73">
        <f>CG53+CG54+CG55+CG56</f>
        <v>1000</v>
      </c>
      <c r="CH52" s="73">
        <f>CH53+CH54+CH55+CH56</f>
        <v>1000</v>
      </c>
      <c r="CI52" s="73">
        <f>CH52/CG52*100</f>
        <v>100</v>
      </c>
      <c r="CJ52" s="73">
        <f t="shared" ref="CJ52" si="214">CJ53+CJ54+CJ55+CJ56</f>
        <v>1000</v>
      </c>
      <c r="CK52" s="73">
        <f t="shared" ref="CK52:CN52" si="215">CK53+CK54+CK55+CK56</f>
        <v>1000</v>
      </c>
      <c r="CL52" s="73">
        <f t="shared" si="215"/>
        <v>1000</v>
      </c>
      <c r="CM52" s="73">
        <f>CL52/CK52*100</f>
        <v>100</v>
      </c>
      <c r="CN52" s="73">
        <f t="shared" si="215"/>
        <v>500</v>
      </c>
      <c r="CO52" s="73">
        <f t="shared" ref="CO52:CP52" si="216">CO53+CO54+CO55+CO56</f>
        <v>500</v>
      </c>
      <c r="CP52" s="73">
        <f t="shared" si="216"/>
        <v>500</v>
      </c>
      <c r="CQ52" s="73">
        <f>CP52/CO52*100</f>
        <v>100</v>
      </c>
      <c r="CR52" s="73">
        <f t="shared" ref="CR52" si="217">CR53+CR54+CR55+CR56</f>
        <v>1305.28089</v>
      </c>
      <c r="CS52" s="73">
        <f t="shared" ref="CS52:CT52" si="218">CS53+CS54+CS55+CS56</f>
        <v>1305.28089</v>
      </c>
      <c r="CT52" s="73">
        <f t="shared" si="218"/>
        <v>1305.28089</v>
      </c>
      <c r="CU52" s="90">
        <f t="shared" ref="CU52" si="219">CT52/CS52*100</f>
        <v>100</v>
      </c>
      <c r="CV52" s="73"/>
      <c r="CW52" s="73"/>
      <c r="CX52" s="73">
        <f>CX53+CX54+CX55+CX56</f>
        <v>0</v>
      </c>
      <c r="CY52" s="73"/>
      <c r="CZ52" s="73"/>
      <c r="DA52" s="73">
        <f t="shared" ref="DA52:DN52" si="220">DA53+DA54+DA55+DA56</f>
        <v>0</v>
      </c>
      <c r="DB52" s="73">
        <f t="shared" si="220"/>
        <v>0</v>
      </c>
      <c r="DC52" s="73">
        <f t="shared" si="220"/>
        <v>0</v>
      </c>
      <c r="DD52" s="73">
        <f t="shared" si="220"/>
        <v>0</v>
      </c>
      <c r="DE52" s="73">
        <f t="shared" si="220"/>
        <v>0</v>
      </c>
      <c r="DF52" s="73">
        <f t="shared" si="220"/>
        <v>0</v>
      </c>
      <c r="DG52" s="73"/>
      <c r="DH52" s="73">
        <f t="shared" si="220"/>
        <v>0</v>
      </c>
      <c r="DI52" s="73">
        <f t="shared" ref="DI52:DK52" si="221">DI53+DI54+DI55+DI56</f>
        <v>0</v>
      </c>
      <c r="DJ52" s="73">
        <f t="shared" si="221"/>
        <v>0</v>
      </c>
      <c r="DK52" s="73">
        <f t="shared" si="221"/>
        <v>0</v>
      </c>
      <c r="DL52" s="73">
        <f t="shared" si="220"/>
        <v>0</v>
      </c>
      <c r="DM52" s="73">
        <f t="shared" si="220"/>
        <v>0</v>
      </c>
      <c r="DN52" s="73">
        <f t="shared" si="220"/>
        <v>0</v>
      </c>
      <c r="DO52" s="73"/>
      <c r="DP52" s="73">
        <f t="shared" ref="DP52:DR52" si="222">DP53+DP54+DP55+DP56</f>
        <v>0</v>
      </c>
      <c r="DQ52" s="73">
        <f t="shared" si="222"/>
        <v>0</v>
      </c>
      <c r="DR52" s="73">
        <f t="shared" si="222"/>
        <v>0</v>
      </c>
      <c r="DS52" s="73"/>
      <c r="DT52" s="72"/>
      <c r="DU52" s="73">
        <f>DU53+DU54+DU55+DU56</f>
        <v>200000</v>
      </c>
      <c r="DV52" s="73">
        <f>DV53+DV54+DV55+DV56</f>
        <v>200000</v>
      </c>
      <c r="DW52" s="72">
        <f>DV52/DU52*100</f>
        <v>100</v>
      </c>
      <c r="DX52" s="72"/>
      <c r="DY52" s="73">
        <f>DY53+DY54+DY55+DY56</f>
        <v>0</v>
      </c>
      <c r="DZ52" s="73">
        <f>DZ53+DZ54+DZ55+DZ56</f>
        <v>0</v>
      </c>
      <c r="EA52" s="72"/>
      <c r="EB52" s="72"/>
      <c r="EC52" s="73">
        <f>EC53+EC54+EC55+EC56</f>
        <v>0</v>
      </c>
      <c r="ED52" s="73">
        <f>ED53+ED54+ED55+ED56</f>
        <v>0</v>
      </c>
      <c r="EE52" s="72"/>
      <c r="EF52" s="73">
        <f>EF53+EF54+EF55+EF56</f>
        <v>500</v>
      </c>
      <c r="EG52" s="73">
        <f>EG53+EG54+EG55+EG56</f>
        <v>500</v>
      </c>
      <c r="EH52" s="73">
        <f>EH53+EH54+EH55+EH56</f>
        <v>500</v>
      </c>
      <c r="EI52" s="72">
        <f>EH52/EG52*100</f>
        <v>100</v>
      </c>
      <c r="EJ52" s="73">
        <f>EJ53+EJ54+EJ55+EJ56</f>
        <v>0</v>
      </c>
      <c r="EK52" s="73">
        <f>EK53+EK54+EK55+EK56</f>
        <v>3651.19065</v>
      </c>
      <c r="EL52" s="73">
        <f>EL53+EL54+EL55+EL56</f>
        <v>3651.19065</v>
      </c>
      <c r="EM52" s="72">
        <f>EL52/EK52*100</f>
        <v>100</v>
      </c>
      <c r="EN52" s="73"/>
      <c r="EO52" s="73"/>
      <c r="EP52" s="73"/>
      <c r="EQ52" s="72"/>
      <c r="ER52" s="73"/>
      <c r="ES52" s="73"/>
      <c r="ET52" s="73"/>
      <c r="EU52" s="72"/>
      <c r="EV52" s="73"/>
      <c r="EW52" s="73"/>
      <c r="EX52" s="73"/>
      <c r="EY52" s="72"/>
      <c r="EZ52" s="73"/>
      <c r="FA52" s="73">
        <f>FA53+FA54+FA55+FA56</f>
        <v>0</v>
      </c>
      <c r="FB52" s="73">
        <f>FB53+FB54+FB55+FB56</f>
        <v>0</v>
      </c>
      <c r="FC52" s="73">
        <f>FC53+FC54+FC55+FC56</f>
        <v>0</v>
      </c>
      <c r="FD52" s="73"/>
      <c r="FE52" s="73"/>
      <c r="FF52" s="73"/>
      <c r="FG52" s="72"/>
      <c r="FH52" s="73"/>
      <c r="FI52" s="73"/>
      <c r="FJ52" s="73"/>
      <c r="FK52" s="72"/>
      <c r="FL52" s="73">
        <f>SUM(FL53:FL56)</f>
        <v>0</v>
      </c>
      <c r="FM52" s="73">
        <f>SUM(FM53:FM56)</f>
        <v>0</v>
      </c>
      <c r="FN52" s="73">
        <f>SUM(FN53:FN56)</f>
        <v>0</v>
      </c>
      <c r="FO52" s="72"/>
      <c r="FP52" s="72"/>
      <c r="FQ52" s="72"/>
      <c r="FR52" s="72"/>
      <c r="FS52" s="72"/>
      <c r="FT52" s="77"/>
      <c r="FU52" s="77">
        <f>FU53+FU54+FU55+FU56</f>
        <v>0</v>
      </c>
      <c r="FV52" s="77">
        <f>FV53+FV54+FV55+FV56</f>
        <v>0</v>
      </c>
      <c r="FW52" s="77"/>
      <c r="FX52" s="73">
        <f>FX53+FX54+FX55+FX56</f>
        <v>0</v>
      </c>
      <c r="FY52" s="73">
        <f>FY53+FY54+FY55+FY56</f>
        <v>0</v>
      </c>
      <c r="FZ52" s="73">
        <f>FZ53+FZ54+FZ55+FZ56</f>
        <v>0</v>
      </c>
      <c r="GA52" s="72"/>
      <c r="GB52" s="73">
        <f>GB53+GB54+GB55+GB56</f>
        <v>0</v>
      </c>
      <c r="GC52" s="73">
        <f>GC53+GC54+GC55+GC56</f>
        <v>0</v>
      </c>
      <c r="GD52" s="73">
        <f>GD53+GD54+GD55+GD56</f>
        <v>0</v>
      </c>
      <c r="GE52" s="72"/>
      <c r="GF52" s="72"/>
      <c r="GG52" s="73">
        <f>GG53+GG54+GG55+GG56</f>
        <v>0</v>
      </c>
      <c r="GH52" s="73">
        <f>GH53+GH54+GH55+GH56</f>
        <v>0</v>
      </c>
      <c r="GI52" s="72"/>
      <c r="GJ52" s="72"/>
      <c r="GK52" s="73">
        <f>GK53+GK54+GK55+GK56</f>
        <v>0</v>
      </c>
      <c r="GL52" s="73">
        <f>GL53+GL54+GL55+GL56</f>
        <v>0</v>
      </c>
      <c r="GM52" s="72"/>
      <c r="GN52" s="72"/>
      <c r="GO52" s="73">
        <f>GO53+GO54+GO55+GO56</f>
        <v>0</v>
      </c>
      <c r="GP52" s="73">
        <f>GP53+GP54+GP55+GP56</f>
        <v>0</v>
      </c>
      <c r="GQ52" s="72"/>
      <c r="GR52" s="72"/>
      <c r="GS52" s="73">
        <f>GS53+GS54+GS55+GS56</f>
        <v>0</v>
      </c>
      <c r="GT52" s="73">
        <f>GT53+GT54+GT55+GT56</f>
        <v>0</v>
      </c>
      <c r="GU52" s="72"/>
      <c r="GV52" s="72"/>
      <c r="GW52" s="73">
        <f>GW53+GW54+GW55+GW56</f>
        <v>0</v>
      </c>
      <c r="GX52" s="73">
        <f>GX53+GX54+GX55+GX56</f>
        <v>0</v>
      </c>
      <c r="GY52" s="72"/>
      <c r="GZ52" s="72"/>
      <c r="HA52" s="73">
        <f>HA53+HA54+HA55+HA56</f>
        <v>0</v>
      </c>
      <c r="HB52" s="73">
        <f>HB53+HB54+HB55+HB56</f>
        <v>0</v>
      </c>
      <c r="HC52" s="72"/>
      <c r="HD52" s="72"/>
      <c r="HE52" s="73">
        <f>HE53+HE54+HE55+HE56</f>
        <v>0</v>
      </c>
      <c r="HF52" s="73">
        <f>HF53+HF54+HF55+HF56</f>
        <v>0</v>
      </c>
      <c r="HG52" s="72"/>
      <c r="HH52" s="72"/>
      <c r="HI52" s="73">
        <f>HI53+HI54+HI55+HI56</f>
        <v>0</v>
      </c>
      <c r="HJ52" s="73">
        <f>HJ53+HJ54+HJ55+HJ56</f>
        <v>0</v>
      </c>
      <c r="HK52" s="72"/>
      <c r="HL52" s="72"/>
      <c r="HM52" s="73">
        <f>HM53+HM54+HM55+HM56</f>
        <v>0</v>
      </c>
      <c r="HN52" s="73">
        <f>HN53+HN54+HN55+HN56</f>
        <v>0</v>
      </c>
      <c r="HO52" s="72"/>
      <c r="HP52" s="72"/>
      <c r="HQ52" s="73">
        <f>HQ53+HQ54+HQ55+HQ56</f>
        <v>0</v>
      </c>
      <c r="HR52" s="73">
        <f>HR53+HR54+HR55+HR56</f>
        <v>0</v>
      </c>
      <c r="HS52" s="72"/>
      <c r="HT52" s="72"/>
      <c r="HU52" s="73">
        <f>HU53+HU54+HU55+HU56</f>
        <v>0</v>
      </c>
      <c r="HV52" s="73">
        <f>HV53+HV54+HV55+HV56</f>
        <v>0</v>
      </c>
      <c r="HW52" s="72"/>
      <c r="HX52" s="72"/>
      <c r="HY52" s="73">
        <f>HY53+HY54+HY55+HY56</f>
        <v>0</v>
      </c>
      <c r="HZ52" s="73">
        <f>HZ53+HZ54+HZ55+HZ56</f>
        <v>0</v>
      </c>
      <c r="IA52" s="72"/>
      <c r="IB52" s="72"/>
      <c r="IC52" s="73">
        <f>IC53+IC54+IC55+IC56</f>
        <v>0</v>
      </c>
      <c r="ID52" s="73">
        <f>ID53+ID54+ID55+ID56</f>
        <v>0</v>
      </c>
      <c r="IE52" s="72"/>
      <c r="IF52" s="72"/>
      <c r="IG52" s="73">
        <f>IG53+IG54+IG55+IG56</f>
        <v>100</v>
      </c>
      <c r="IH52" s="73">
        <f>IH53+IH54+IH55+IH56</f>
        <v>100</v>
      </c>
      <c r="II52" s="72">
        <f t="shared" si="194"/>
        <v>100</v>
      </c>
      <c r="IJ52" s="72"/>
      <c r="IK52" s="73">
        <f>IK53+IK54+IK55+IK56</f>
        <v>0</v>
      </c>
      <c r="IL52" s="73">
        <f>IL53+IL54+IL55+IL56</f>
        <v>0</v>
      </c>
      <c r="IM52" s="72"/>
      <c r="IN52" s="72"/>
      <c r="IO52" s="73">
        <f>IO53+IO54+IO55+IO56</f>
        <v>0</v>
      </c>
      <c r="IP52" s="73">
        <f>IP53+IP54+IP55+IP56</f>
        <v>0</v>
      </c>
      <c r="IQ52" s="72"/>
      <c r="IR52" s="72"/>
      <c r="IS52" s="73">
        <f>IS53+IS54+IS55+IS56</f>
        <v>0</v>
      </c>
      <c r="IT52" s="73">
        <f>IT53+IT54+IT55+IT56</f>
        <v>0</v>
      </c>
      <c r="IU52" s="72"/>
      <c r="IV52" s="72"/>
      <c r="IW52" s="73">
        <f>IW53+IW54+IW55+IW56</f>
        <v>0</v>
      </c>
      <c r="IX52" s="73">
        <f>IX53+IX54+IX55+IX56</f>
        <v>0</v>
      </c>
      <c r="IY52" s="72"/>
      <c r="IZ52" s="72"/>
      <c r="JA52" s="73"/>
      <c r="JB52" s="73"/>
      <c r="JC52" s="72"/>
    </row>
    <row r="53" spans="1:263" ht="29.25" customHeight="1" x14ac:dyDescent="0.25">
      <c r="A53" s="10" t="s">
        <v>135</v>
      </c>
      <c r="B53" s="222">
        <f t="shared" si="145"/>
        <v>272004.04868000001</v>
      </c>
      <c r="C53" s="222">
        <f t="shared" si="146"/>
        <v>300778.45955000003</v>
      </c>
      <c r="D53" s="222">
        <f t="shared" si="147"/>
        <v>300778.45955000003</v>
      </c>
      <c r="E53" s="222"/>
      <c r="F53" s="223">
        <f t="shared" si="148"/>
        <v>291360.73950000003</v>
      </c>
      <c r="G53" s="75">
        <f t="shared" si="195"/>
        <v>96.868884805085443</v>
      </c>
      <c r="H53" s="74"/>
      <c r="I53" s="74"/>
      <c r="J53" s="74"/>
      <c r="K53" s="75"/>
      <c r="L53" s="75">
        <v>2204.3952000000004</v>
      </c>
      <c r="M53" s="75">
        <v>2204.3952000000004</v>
      </c>
      <c r="N53" s="75">
        <v>1794.46495</v>
      </c>
      <c r="O53" s="74">
        <f>N53/M53*100</f>
        <v>81.403958328343293</v>
      </c>
      <c r="P53" s="74"/>
      <c r="Q53" s="74"/>
      <c r="R53" s="74"/>
      <c r="S53" s="75"/>
      <c r="T53" s="74"/>
      <c r="U53" s="74"/>
      <c r="V53" s="74"/>
      <c r="W53" s="75"/>
      <c r="X53" s="74"/>
      <c r="Y53" s="74"/>
      <c r="Z53" s="74"/>
      <c r="AA53" s="75"/>
      <c r="AB53" s="75">
        <v>56.179780000000001</v>
      </c>
      <c r="AC53" s="75"/>
      <c r="AD53" s="74"/>
      <c r="AE53" s="75"/>
      <c r="AF53" s="75">
        <v>761.77369999999996</v>
      </c>
      <c r="AG53" s="75">
        <v>761.77369999999996</v>
      </c>
      <c r="AH53" s="75">
        <v>761.77369999999996</v>
      </c>
      <c r="AI53" s="75">
        <f>AH53/AG53*100</f>
        <v>100</v>
      </c>
      <c r="AJ53" s="75"/>
      <c r="AK53" s="75"/>
      <c r="AL53" s="75"/>
      <c r="AM53" s="75"/>
      <c r="AN53" s="74"/>
      <c r="AO53" s="74">
        <v>6200</v>
      </c>
      <c r="AP53" s="74">
        <v>6200</v>
      </c>
      <c r="AQ53" s="75">
        <f>AP53/AO53*100</f>
        <v>100</v>
      </c>
      <c r="AR53" s="75"/>
      <c r="AS53" s="75"/>
      <c r="AT53" s="75"/>
      <c r="AU53" s="75"/>
      <c r="AV53" s="74">
        <v>0</v>
      </c>
      <c r="AW53" s="74">
        <v>0</v>
      </c>
      <c r="AX53" s="74"/>
      <c r="AY53" s="75"/>
      <c r="AZ53" s="74">
        <v>167424.20000000001</v>
      </c>
      <c r="BA53" s="74">
        <v>186403.6</v>
      </c>
      <c r="BB53" s="75">
        <v>186403.6</v>
      </c>
      <c r="BC53" s="74">
        <f>BB53/BA53*100</f>
        <v>100</v>
      </c>
      <c r="BD53" s="74"/>
      <c r="BE53" s="74"/>
      <c r="BF53" s="74"/>
      <c r="BG53" s="74"/>
      <c r="BH53" s="87"/>
      <c r="BI53" s="74"/>
      <c r="BJ53" s="87"/>
      <c r="BK53" s="87"/>
      <c r="BL53" s="74"/>
      <c r="BM53" s="74"/>
      <c r="BN53" s="87"/>
      <c r="BO53" s="76"/>
      <c r="BP53" s="74"/>
      <c r="BQ53" s="74"/>
      <c r="BR53" s="87"/>
      <c r="BS53" s="87"/>
      <c r="BT53" s="87"/>
      <c r="BU53" s="74"/>
      <c r="BV53" s="87"/>
      <c r="BW53" s="75"/>
      <c r="BX53" s="74"/>
      <c r="BY53" s="74"/>
      <c r="BZ53" s="74"/>
      <c r="CA53" s="75"/>
      <c r="CB53" s="74">
        <v>98557.5</v>
      </c>
      <c r="CC53" s="74">
        <v>98557.5</v>
      </c>
      <c r="CD53" s="74">
        <v>89549.710200000001</v>
      </c>
      <c r="CE53" s="74">
        <f>CD53/CC53*100</f>
        <v>90.860371052431319</v>
      </c>
      <c r="CF53" s="74">
        <v>1000</v>
      </c>
      <c r="CG53" s="74">
        <v>1000</v>
      </c>
      <c r="CH53" s="74">
        <v>1000</v>
      </c>
      <c r="CI53" s="74">
        <f>CH53/CG53*100</f>
        <v>100</v>
      </c>
      <c r="CJ53" s="74">
        <v>1000</v>
      </c>
      <c r="CK53" s="74">
        <v>1000</v>
      </c>
      <c r="CL53" s="74">
        <v>1000</v>
      </c>
      <c r="CM53" s="74">
        <f>CL53/CK53*100</f>
        <v>100</v>
      </c>
      <c r="CN53" s="74">
        <v>500</v>
      </c>
      <c r="CO53" s="74">
        <v>500</v>
      </c>
      <c r="CP53" s="99">
        <v>500</v>
      </c>
      <c r="CQ53" s="74">
        <f>CP53/CO53*100</f>
        <v>100</v>
      </c>
      <c r="CR53" s="74"/>
      <c r="CS53" s="74"/>
      <c r="CT53" s="87"/>
      <c r="CU53" s="76"/>
      <c r="CV53" s="74"/>
      <c r="CW53" s="74"/>
      <c r="CX53" s="74"/>
      <c r="CY53" s="74"/>
      <c r="CZ53" s="74"/>
      <c r="DA53" s="74"/>
      <c r="DB53" s="74"/>
      <c r="DC53" s="74"/>
      <c r="DD53" s="74"/>
      <c r="DE53" s="74"/>
      <c r="DF53" s="74"/>
      <c r="DG53" s="74"/>
      <c r="DH53" s="74"/>
      <c r="DI53" s="74"/>
      <c r="DJ53" s="74"/>
      <c r="DK53" s="74"/>
      <c r="DL53" s="74"/>
      <c r="DM53" s="74"/>
      <c r="DN53" s="74"/>
      <c r="DO53" s="74"/>
      <c r="DP53" s="74"/>
      <c r="DQ53" s="74"/>
      <c r="DR53" s="74"/>
      <c r="DS53" s="74"/>
      <c r="DT53" s="75"/>
      <c r="DU53" s="74">
        <v>0</v>
      </c>
      <c r="DV53" s="74">
        <v>0</v>
      </c>
      <c r="DW53" s="75"/>
      <c r="DX53" s="75"/>
      <c r="DY53" s="74"/>
      <c r="DZ53" s="74"/>
      <c r="EA53" s="75"/>
      <c r="EB53" s="75"/>
      <c r="EC53" s="74"/>
      <c r="ED53" s="74"/>
      <c r="EE53" s="75"/>
      <c r="EF53" s="74">
        <v>500</v>
      </c>
      <c r="EG53" s="74">
        <v>500</v>
      </c>
      <c r="EH53" s="74">
        <v>500</v>
      </c>
      <c r="EI53" s="75">
        <f>EH53/EG53*100</f>
        <v>100</v>
      </c>
      <c r="EJ53" s="74"/>
      <c r="EK53" s="74">
        <v>3651.19065</v>
      </c>
      <c r="EL53" s="74">
        <v>3651.19065</v>
      </c>
      <c r="EM53" s="75">
        <f>EL53/EK53*100</f>
        <v>100</v>
      </c>
      <c r="EN53" s="74"/>
      <c r="EO53" s="74"/>
      <c r="EP53" s="74"/>
      <c r="EQ53" s="75"/>
      <c r="ER53" s="74"/>
      <c r="ES53" s="74"/>
      <c r="ET53" s="74"/>
      <c r="EU53" s="75"/>
      <c r="EV53" s="74"/>
      <c r="EW53" s="74"/>
      <c r="EX53" s="74"/>
      <c r="EY53" s="75"/>
      <c r="EZ53" s="87"/>
      <c r="FA53" s="74"/>
      <c r="FB53" s="87"/>
      <c r="FC53" s="87"/>
      <c r="FD53" s="74"/>
      <c r="FE53" s="74"/>
      <c r="FF53" s="74"/>
      <c r="FG53" s="75"/>
      <c r="FH53" s="74"/>
      <c r="FI53" s="74"/>
      <c r="FJ53" s="74"/>
      <c r="FK53" s="75"/>
      <c r="FL53" s="74"/>
      <c r="FM53" s="74"/>
      <c r="FN53" s="74"/>
      <c r="FO53" s="75"/>
      <c r="FP53" s="75"/>
      <c r="FQ53" s="75"/>
      <c r="FR53" s="75"/>
      <c r="FS53" s="75"/>
      <c r="FT53" s="78"/>
      <c r="FU53" s="78"/>
      <c r="FV53" s="78"/>
      <c r="FW53" s="78"/>
      <c r="FX53" s="74"/>
      <c r="FY53" s="74"/>
      <c r="FZ53" s="74"/>
      <c r="GA53" s="75"/>
      <c r="GB53" s="74"/>
      <c r="GC53" s="74"/>
      <c r="GD53" s="74"/>
      <c r="GE53" s="75"/>
      <c r="GF53" s="75"/>
      <c r="GG53" s="74"/>
      <c r="GH53" s="74"/>
      <c r="GI53" s="75"/>
      <c r="GJ53" s="75"/>
      <c r="GK53" s="74"/>
      <c r="GL53" s="74"/>
      <c r="GM53" s="75"/>
      <c r="GN53" s="75"/>
      <c r="GO53" s="74"/>
      <c r="GP53" s="74"/>
      <c r="GQ53" s="75"/>
      <c r="GR53" s="75"/>
      <c r="GS53" s="74"/>
      <c r="GT53" s="74"/>
      <c r="GU53" s="75"/>
      <c r="GV53" s="75"/>
      <c r="GW53" s="74"/>
      <c r="GX53" s="74"/>
      <c r="GY53" s="75"/>
      <c r="GZ53" s="75"/>
      <c r="HA53" s="74"/>
      <c r="HB53" s="74"/>
      <c r="HC53" s="75"/>
      <c r="HD53" s="75"/>
      <c r="HE53" s="74"/>
      <c r="HF53" s="74"/>
      <c r="HG53" s="75"/>
      <c r="HH53" s="75"/>
      <c r="HI53" s="74"/>
      <c r="HJ53" s="74"/>
      <c r="HK53" s="75"/>
      <c r="HL53" s="75"/>
      <c r="HM53" s="74"/>
      <c r="HN53" s="74"/>
      <c r="HO53" s="75"/>
      <c r="HP53" s="75"/>
      <c r="HQ53" s="74"/>
      <c r="HR53" s="74"/>
      <c r="HS53" s="75"/>
      <c r="HT53" s="75"/>
      <c r="HU53" s="74"/>
      <c r="HV53" s="74"/>
      <c r="HW53" s="75"/>
      <c r="HX53" s="75"/>
      <c r="HY53" s="74"/>
      <c r="HZ53" s="74"/>
      <c r="IA53" s="75"/>
      <c r="IB53" s="75"/>
      <c r="IC53" s="74"/>
      <c r="ID53" s="74"/>
      <c r="IE53" s="75"/>
      <c r="IF53" s="75"/>
      <c r="IG53" s="74"/>
      <c r="IH53" s="74"/>
      <c r="II53" s="75"/>
      <c r="IJ53" s="75"/>
      <c r="IK53" s="74"/>
      <c r="IL53" s="74"/>
      <c r="IM53" s="75"/>
      <c r="IN53" s="75"/>
      <c r="IO53" s="74"/>
      <c r="IP53" s="74"/>
      <c r="IQ53" s="75"/>
      <c r="IR53" s="75"/>
      <c r="IS53" s="74"/>
      <c r="IT53" s="74"/>
      <c r="IU53" s="75"/>
      <c r="IV53" s="75"/>
      <c r="IW53" s="74"/>
      <c r="IX53" s="74"/>
      <c r="IY53" s="75"/>
      <c r="IZ53" s="75"/>
      <c r="JA53" s="74"/>
      <c r="JB53" s="74"/>
      <c r="JC53" s="75"/>
    </row>
    <row r="54" spans="1:263" ht="15.75" x14ac:dyDescent="0.25">
      <c r="A54" s="10" t="s">
        <v>302</v>
      </c>
      <c r="B54" s="222">
        <f t="shared" si="145"/>
        <v>58305.280890000002</v>
      </c>
      <c r="C54" s="222">
        <f t="shared" si="146"/>
        <v>258305.28088999999</v>
      </c>
      <c r="D54" s="222">
        <f t="shared" si="147"/>
        <v>258305.28088999999</v>
      </c>
      <c r="E54" s="222"/>
      <c r="F54" s="223">
        <f t="shared" si="148"/>
        <v>258305.28088999999</v>
      </c>
      <c r="G54" s="75">
        <f t="shared" si="195"/>
        <v>100</v>
      </c>
      <c r="H54" s="75"/>
      <c r="I54" s="75"/>
      <c r="J54" s="75"/>
      <c r="K54" s="75"/>
      <c r="L54" s="75"/>
      <c r="M54" s="75"/>
      <c r="N54" s="75"/>
      <c r="O54" s="74"/>
      <c r="P54" s="74"/>
      <c r="Q54" s="74"/>
      <c r="R54" s="74"/>
      <c r="S54" s="75"/>
      <c r="T54" s="74"/>
      <c r="U54" s="74"/>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v>57000</v>
      </c>
      <c r="AW54" s="75">
        <v>57000</v>
      </c>
      <c r="AX54" s="75">
        <v>57000</v>
      </c>
      <c r="AY54" s="75">
        <f>AX54/AW54*100</f>
        <v>100</v>
      </c>
      <c r="AZ54" s="95"/>
      <c r="BA54" s="95"/>
      <c r="BB54" s="95"/>
      <c r="BC54" s="95"/>
      <c r="BD54" s="75"/>
      <c r="BE54" s="75"/>
      <c r="BF54" s="75"/>
      <c r="BG54" s="74"/>
      <c r="BH54" s="88"/>
      <c r="BI54" s="75"/>
      <c r="BJ54" s="75"/>
      <c r="BK54" s="88"/>
      <c r="BL54" s="75"/>
      <c r="BM54" s="75"/>
      <c r="BN54" s="75"/>
      <c r="BO54" s="76"/>
      <c r="BP54" s="75"/>
      <c r="BQ54" s="75"/>
      <c r="BR54" s="75"/>
      <c r="BS54" s="88"/>
      <c r="BT54" s="88"/>
      <c r="BU54" s="75"/>
      <c r="BV54" s="75"/>
      <c r="BW54" s="75"/>
      <c r="BX54" s="75"/>
      <c r="BY54" s="75"/>
      <c r="BZ54" s="75"/>
      <c r="CA54" s="75"/>
      <c r="CB54" s="74"/>
      <c r="CC54" s="74"/>
      <c r="CD54" s="75"/>
      <c r="CE54" s="88"/>
      <c r="CF54" s="75"/>
      <c r="CG54" s="75"/>
      <c r="CH54" s="75"/>
      <c r="CI54" s="74"/>
      <c r="CJ54" s="75"/>
      <c r="CK54" s="75"/>
      <c r="CL54" s="75"/>
      <c r="CM54" s="75"/>
      <c r="CN54" s="75"/>
      <c r="CO54" s="75"/>
      <c r="CP54" s="75"/>
      <c r="CQ54" s="75"/>
      <c r="CR54" s="74">
        <v>1305.28089</v>
      </c>
      <c r="CS54" s="74">
        <v>1305.28089</v>
      </c>
      <c r="CT54" s="75">
        <v>1305.28089</v>
      </c>
      <c r="CU54" s="76">
        <f>CT54/CS54*100</f>
        <v>100</v>
      </c>
      <c r="CV54" s="75"/>
      <c r="CW54" s="75"/>
      <c r="CX54" s="75"/>
      <c r="CY54" s="88"/>
      <c r="CZ54" s="88"/>
      <c r="DA54" s="75"/>
      <c r="DB54" s="75"/>
      <c r="DC54" s="88"/>
      <c r="DD54" s="75"/>
      <c r="DE54" s="75"/>
      <c r="DF54" s="75"/>
      <c r="DG54" s="88"/>
      <c r="DH54" s="75"/>
      <c r="DI54" s="75"/>
      <c r="DJ54" s="75"/>
      <c r="DK54" s="88"/>
      <c r="DL54" s="75"/>
      <c r="DM54" s="75"/>
      <c r="DN54" s="75"/>
      <c r="DO54" s="88"/>
      <c r="DP54" s="75"/>
      <c r="DQ54" s="75"/>
      <c r="DR54" s="75"/>
      <c r="DS54" s="88"/>
      <c r="DT54" s="75"/>
      <c r="DU54" s="74">
        <v>200000</v>
      </c>
      <c r="DV54" s="74">
        <v>200000</v>
      </c>
      <c r="DW54" s="75">
        <f>DV54/DU54*100</f>
        <v>100</v>
      </c>
      <c r="DX54" s="75"/>
      <c r="DY54" s="75"/>
      <c r="DZ54" s="75"/>
      <c r="EA54" s="75"/>
      <c r="EB54" s="75"/>
      <c r="EC54" s="75"/>
      <c r="ED54" s="75"/>
      <c r="EE54" s="75"/>
      <c r="EF54" s="75"/>
      <c r="EG54" s="75"/>
      <c r="EH54" s="75"/>
      <c r="EI54" s="75"/>
      <c r="EJ54" s="75"/>
      <c r="EK54" s="75"/>
      <c r="EL54" s="75"/>
      <c r="EM54" s="75"/>
      <c r="EN54" s="75"/>
      <c r="EO54" s="75"/>
      <c r="EP54" s="75"/>
      <c r="EQ54" s="75"/>
      <c r="ER54" s="75"/>
      <c r="ES54" s="75"/>
      <c r="ET54" s="75"/>
      <c r="EU54" s="75"/>
      <c r="EV54" s="75"/>
      <c r="EW54" s="75"/>
      <c r="EX54" s="75"/>
      <c r="EY54" s="75"/>
      <c r="EZ54" s="88"/>
      <c r="FA54" s="74"/>
      <c r="FB54" s="75"/>
      <c r="FC54" s="88"/>
      <c r="FD54" s="75"/>
      <c r="FE54" s="75"/>
      <c r="FF54" s="75"/>
      <c r="FG54" s="75"/>
      <c r="FH54" s="75"/>
      <c r="FI54" s="75"/>
      <c r="FJ54" s="75"/>
      <c r="FK54" s="75"/>
      <c r="FL54" s="75"/>
      <c r="FM54" s="75"/>
      <c r="FN54" s="75"/>
      <c r="FO54" s="75"/>
      <c r="FP54" s="75"/>
      <c r="FQ54" s="75"/>
      <c r="FR54" s="75"/>
      <c r="FS54" s="75"/>
      <c r="FT54" s="78"/>
      <c r="FU54" s="78"/>
      <c r="FV54" s="78"/>
      <c r="FW54" s="78"/>
      <c r="FX54" s="75"/>
      <c r="FY54" s="75"/>
      <c r="FZ54" s="75"/>
      <c r="GA54" s="75"/>
      <c r="GB54" s="75"/>
      <c r="GC54" s="75"/>
      <c r="GD54" s="75"/>
      <c r="GE54" s="75"/>
      <c r="GF54" s="75"/>
      <c r="GG54" s="75"/>
      <c r="GH54" s="75"/>
      <c r="GI54" s="75"/>
      <c r="GJ54" s="75"/>
      <c r="GK54" s="75"/>
      <c r="GL54" s="75"/>
      <c r="GM54" s="75"/>
      <c r="GN54" s="75"/>
      <c r="GO54" s="75"/>
      <c r="GP54" s="75"/>
      <c r="GQ54" s="75"/>
      <c r="GR54" s="75"/>
      <c r="GS54" s="75"/>
      <c r="GT54" s="75"/>
      <c r="GU54" s="75"/>
      <c r="GV54" s="75"/>
      <c r="GW54" s="75"/>
      <c r="GX54" s="75"/>
      <c r="GY54" s="75"/>
      <c r="GZ54" s="75"/>
      <c r="HA54" s="75"/>
      <c r="HB54" s="75"/>
      <c r="HC54" s="75"/>
      <c r="HD54" s="75"/>
      <c r="HE54" s="75"/>
      <c r="HF54" s="75"/>
      <c r="HG54" s="75"/>
      <c r="HH54" s="75"/>
      <c r="HI54" s="75"/>
      <c r="HJ54" s="75"/>
      <c r="HK54" s="75"/>
      <c r="HL54" s="75"/>
      <c r="HM54" s="75"/>
      <c r="HN54" s="75"/>
      <c r="HO54" s="75"/>
      <c r="HP54" s="75"/>
      <c r="HQ54" s="75"/>
      <c r="HR54" s="75"/>
      <c r="HS54" s="75"/>
      <c r="HT54" s="75"/>
      <c r="HU54" s="75"/>
      <c r="HV54" s="75"/>
      <c r="HW54" s="75"/>
      <c r="HX54" s="75"/>
      <c r="HY54" s="75"/>
      <c r="HZ54" s="75"/>
      <c r="IA54" s="75"/>
      <c r="IB54" s="75"/>
      <c r="IC54" s="75"/>
      <c r="ID54" s="75"/>
      <c r="IE54" s="75"/>
      <c r="IF54" s="75"/>
      <c r="IG54" s="75"/>
      <c r="IH54" s="75"/>
      <c r="II54" s="75"/>
      <c r="IJ54" s="75"/>
      <c r="IK54" s="75"/>
      <c r="IL54" s="75"/>
      <c r="IM54" s="75"/>
      <c r="IN54" s="75"/>
      <c r="IO54" s="75"/>
      <c r="IP54" s="75"/>
      <c r="IQ54" s="75"/>
      <c r="IR54" s="75"/>
      <c r="IS54" s="75"/>
      <c r="IT54" s="75"/>
      <c r="IU54" s="75"/>
      <c r="IV54" s="75"/>
      <c r="IW54" s="75"/>
      <c r="IX54" s="75"/>
      <c r="IY54" s="75"/>
      <c r="IZ54" s="75"/>
      <c r="JA54" s="75"/>
      <c r="JB54" s="75"/>
      <c r="JC54" s="75"/>
    </row>
    <row r="55" spans="1:263" ht="15.75" x14ac:dyDescent="0.25">
      <c r="A55" s="10" t="s">
        <v>134</v>
      </c>
      <c r="B55" s="222">
        <f t="shared" si="145"/>
        <v>198538.34693999999</v>
      </c>
      <c r="C55" s="222">
        <f t="shared" si="146"/>
        <v>201594.52671999999</v>
      </c>
      <c r="D55" s="222">
        <f t="shared" si="147"/>
        <v>201594.52671999999</v>
      </c>
      <c r="E55" s="222"/>
      <c r="F55" s="223">
        <f t="shared" si="148"/>
        <v>201594.52671999999</v>
      </c>
      <c r="G55" s="75">
        <f t="shared" si="195"/>
        <v>100</v>
      </c>
      <c r="H55" s="75"/>
      <c r="I55" s="75"/>
      <c r="J55" s="75"/>
      <c r="K55" s="75"/>
      <c r="L55" s="75"/>
      <c r="M55" s="75"/>
      <c r="N55" s="75"/>
      <c r="O55" s="74"/>
      <c r="P55" s="75"/>
      <c r="Q55" s="75"/>
      <c r="R55" s="75"/>
      <c r="S55" s="75"/>
      <c r="T55" s="74"/>
      <c r="U55" s="74"/>
      <c r="V55" s="74"/>
      <c r="W55" s="75"/>
      <c r="X55" s="75"/>
      <c r="Y55" s="75"/>
      <c r="Z55" s="75"/>
      <c r="AA55" s="75"/>
      <c r="AB55" s="75"/>
      <c r="AC55" s="75">
        <v>56.179780000000001</v>
      </c>
      <c r="AD55" s="75">
        <v>56.179780000000001</v>
      </c>
      <c r="AE55" s="75">
        <f t="shared" ref="AE55:AE58" si="223">AD55/AC55*100</f>
        <v>100</v>
      </c>
      <c r="AF55" s="75"/>
      <c r="AG55" s="75"/>
      <c r="AH55" s="75"/>
      <c r="AI55" s="75"/>
      <c r="AJ55" s="75"/>
      <c r="AK55" s="75"/>
      <c r="AL55" s="75"/>
      <c r="AM55" s="75"/>
      <c r="AN55" s="75"/>
      <c r="AO55" s="75"/>
      <c r="AP55" s="75"/>
      <c r="AQ55" s="75"/>
      <c r="AR55" s="75"/>
      <c r="AS55" s="75">
        <v>3000</v>
      </c>
      <c r="AT55" s="75">
        <v>3000</v>
      </c>
      <c r="AU55" s="75">
        <f t="shared" si="206"/>
        <v>100</v>
      </c>
      <c r="AV55" s="75"/>
      <c r="AW55" s="75"/>
      <c r="AX55" s="75"/>
      <c r="AY55" s="75"/>
      <c r="AZ55" s="95"/>
      <c r="BA55" s="95"/>
      <c r="BB55" s="95"/>
      <c r="BC55" s="95"/>
      <c r="BD55" s="74"/>
      <c r="BE55" s="74"/>
      <c r="BF55" s="74"/>
      <c r="BG55" s="74"/>
      <c r="BH55" s="88"/>
      <c r="BI55" s="75"/>
      <c r="BJ55" s="75"/>
      <c r="BK55" s="88"/>
      <c r="BL55" s="75">
        <v>20706</v>
      </c>
      <c r="BM55" s="75">
        <v>20706</v>
      </c>
      <c r="BN55" s="75">
        <v>20706</v>
      </c>
      <c r="BO55" s="76">
        <f t="shared" si="149"/>
        <v>100</v>
      </c>
      <c r="BP55" s="75"/>
      <c r="BQ55" s="75"/>
      <c r="BR55" s="75"/>
      <c r="BS55" s="75"/>
      <c r="BT55" s="75">
        <v>177832.34693999999</v>
      </c>
      <c r="BU55" s="75">
        <v>177832.34693999999</v>
      </c>
      <c r="BV55" s="75">
        <v>177832.34693999999</v>
      </c>
      <c r="BW55" s="75">
        <f>BV55/BU55*100</f>
        <v>100</v>
      </c>
      <c r="BX55" s="75"/>
      <c r="BY55" s="75"/>
      <c r="BZ55" s="75"/>
      <c r="CA55" s="75"/>
      <c r="CB55" s="74"/>
      <c r="CC55" s="74"/>
      <c r="CD55" s="75"/>
      <c r="CE55" s="88"/>
      <c r="CF55" s="75"/>
      <c r="CG55" s="75"/>
      <c r="CH55" s="75"/>
      <c r="CI55" s="74"/>
      <c r="CJ55" s="75"/>
      <c r="CK55" s="75"/>
      <c r="CL55" s="75"/>
      <c r="CM55" s="75"/>
      <c r="CN55" s="75"/>
      <c r="CO55" s="75"/>
      <c r="CP55" s="75"/>
      <c r="CQ55" s="75"/>
      <c r="CR55" s="74"/>
      <c r="CS55" s="74"/>
      <c r="CT55" s="75"/>
      <c r="CU55" s="88"/>
      <c r="CV55" s="75"/>
      <c r="CW55" s="75"/>
      <c r="CX55" s="75"/>
      <c r="CY55" s="88"/>
      <c r="CZ55" s="88"/>
      <c r="DA55" s="75"/>
      <c r="DB55" s="75"/>
      <c r="DC55" s="88"/>
      <c r="DD55" s="75"/>
      <c r="DE55" s="75"/>
      <c r="DF55" s="75"/>
      <c r="DG55" s="88"/>
      <c r="DH55" s="75"/>
      <c r="DI55" s="75"/>
      <c r="DJ55" s="75"/>
      <c r="DK55" s="88"/>
      <c r="DL55" s="75"/>
      <c r="DM55" s="75"/>
      <c r="DN55" s="75"/>
      <c r="DO55" s="88"/>
      <c r="DP55" s="75"/>
      <c r="DQ55" s="75"/>
      <c r="DR55" s="75"/>
      <c r="DS55" s="88"/>
      <c r="DT55" s="75"/>
      <c r="DU55" s="75"/>
      <c r="DV55" s="75"/>
      <c r="DW55" s="75"/>
      <c r="DX55" s="75"/>
      <c r="DY55" s="75"/>
      <c r="DZ55" s="75"/>
      <c r="EA55" s="75"/>
      <c r="EB55" s="75"/>
      <c r="EC55" s="75"/>
      <c r="ED55" s="75"/>
      <c r="EE55" s="75"/>
      <c r="EF55" s="75"/>
      <c r="EG55" s="75"/>
      <c r="EH55" s="75"/>
      <c r="EI55" s="75"/>
      <c r="EJ55" s="75"/>
      <c r="EK55" s="75"/>
      <c r="EL55" s="75"/>
      <c r="EM55" s="75"/>
      <c r="EN55" s="75"/>
      <c r="EO55" s="75"/>
      <c r="EP55" s="75"/>
      <c r="EQ55" s="75"/>
      <c r="ER55" s="75"/>
      <c r="ES55" s="75"/>
      <c r="ET55" s="75"/>
      <c r="EU55" s="75"/>
      <c r="EV55" s="75"/>
      <c r="EW55" s="75"/>
      <c r="EX55" s="75"/>
      <c r="EY55" s="75"/>
      <c r="EZ55" s="88"/>
      <c r="FA55" s="74"/>
      <c r="FB55" s="75"/>
      <c r="FC55" s="88"/>
      <c r="FD55" s="75"/>
      <c r="FE55" s="75"/>
      <c r="FF55" s="75"/>
      <c r="FG55" s="75"/>
      <c r="FH55" s="75"/>
      <c r="FI55" s="75"/>
      <c r="FJ55" s="75"/>
      <c r="FK55" s="75"/>
      <c r="FL55" s="75"/>
      <c r="FM55" s="75"/>
      <c r="FN55" s="75"/>
      <c r="FO55" s="75"/>
      <c r="FP55" s="75"/>
      <c r="FQ55" s="75"/>
      <c r="FR55" s="75"/>
      <c r="FS55" s="75"/>
      <c r="FT55" s="78"/>
      <c r="FU55" s="78"/>
      <c r="FV55" s="78"/>
      <c r="FW55" s="78"/>
      <c r="FX55" s="75"/>
      <c r="FY55" s="75"/>
      <c r="FZ55" s="75"/>
      <c r="GA55" s="75"/>
      <c r="GB55" s="75"/>
      <c r="GC55" s="75"/>
      <c r="GD55" s="75"/>
      <c r="GE55" s="75"/>
      <c r="GF55" s="75"/>
      <c r="GG55" s="75"/>
      <c r="GH55" s="75"/>
      <c r="GI55" s="75"/>
      <c r="GJ55" s="75"/>
      <c r="GK55" s="75"/>
      <c r="GL55" s="75"/>
      <c r="GM55" s="75"/>
      <c r="GN55" s="75"/>
      <c r="GO55" s="75"/>
      <c r="GP55" s="75"/>
      <c r="GQ55" s="75"/>
      <c r="GR55" s="75"/>
      <c r="GS55" s="75"/>
      <c r="GT55" s="75"/>
      <c r="GU55" s="75"/>
      <c r="GV55" s="75"/>
      <c r="GW55" s="75"/>
      <c r="GX55" s="75"/>
      <c r="GY55" s="75"/>
      <c r="GZ55" s="75"/>
      <c r="HA55" s="75"/>
      <c r="HB55" s="75"/>
      <c r="HC55" s="75"/>
      <c r="HD55" s="75"/>
      <c r="HE55" s="75"/>
      <c r="HF55" s="75"/>
      <c r="HG55" s="75"/>
      <c r="HH55" s="75"/>
      <c r="HI55" s="75"/>
      <c r="HJ55" s="75"/>
      <c r="HK55" s="75"/>
      <c r="HL55" s="75"/>
      <c r="HM55" s="75"/>
      <c r="HN55" s="75"/>
      <c r="HO55" s="75"/>
      <c r="HP55" s="75"/>
      <c r="HQ55" s="75"/>
      <c r="HR55" s="75"/>
      <c r="HS55" s="75"/>
      <c r="HT55" s="75"/>
      <c r="HU55" s="75"/>
      <c r="HV55" s="75"/>
      <c r="HW55" s="75"/>
      <c r="HX55" s="75"/>
      <c r="HY55" s="75"/>
      <c r="HZ55" s="75"/>
      <c r="IA55" s="75"/>
      <c r="IB55" s="75"/>
      <c r="IC55" s="75"/>
      <c r="ID55" s="75"/>
      <c r="IE55" s="75"/>
      <c r="IF55" s="75"/>
      <c r="IG55" s="75"/>
      <c r="IH55" s="75"/>
      <c r="II55" s="75"/>
      <c r="IJ55" s="75"/>
      <c r="IK55" s="75"/>
      <c r="IL55" s="75"/>
      <c r="IM55" s="75"/>
      <c r="IN55" s="75"/>
      <c r="IO55" s="75"/>
      <c r="IP55" s="75"/>
      <c r="IQ55" s="75"/>
      <c r="IR55" s="75"/>
      <c r="IS55" s="75"/>
      <c r="IT55" s="75"/>
      <c r="IU55" s="75"/>
      <c r="IV55" s="75"/>
      <c r="IW55" s="75"/>
      <c r="IX55" s="75"/>
      <c r="IY55" s="75"/>
      <c r="IZ55" s="75"/>
      <c r="JA55" s="75"/>
      <c r="JB55" s="75"/>
      <c r="JC55" s="75"/>
    </row>
    <row r="56" spans="1:263" ht="15.75" x14ac:dyDescent="0.25">
      <c r="A56" s="10" t="s">
        <v>301</v>
      </c>
      <c r="B56" s="222">
        <f t="shared" si="145"/>
        <v>34845</v>
      </c>
      <c r="C56" s="222">
        <f t="shared" si="146"/>
        <v>37390.141259999997</v>
      </c>
      <c r="D56" s="222">
        <f t="shared" si="147"/>
        <v>37390.141259999997</v>
      </c>
      <c r="E56" s="222"/>
      <c r="F56" s="223">
        <f t="shared" si="148"/>
        <v>37390.141259999997</v>
      </c>
      <c r="G56" s="75">
        <f t="shared" si="195"/>
        <v>100</v>
      </c>
      <c r="H56" s="75"/>
      <c r="I56" s="75"/>
      <c r="J56" s="75"/>
      <c r="K56" s="75"/>
      <c r="L56" s="75"/>
      <c r="M56" s="75"/>
      <c r="N56" s="75"/>
      <c r="O56" s="74"/>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v>2445.1412599999999</v>
      </c>
      <c r="AT56" s="75">
        <v>2445.1412599999999</v>
      </c>
      <c r="AU56" s="75">
        <f t="shared" si="206"/>
        <v>100</v>
      </c>
      <c r="AV56" s="75"/>
      <c r="AW56" s="75"/>
      <c r="AX56" s="75"/>
      <c r="AY56" s="75"/>
      <c r="AZ56" s="95"/>
      <c r="BA56" s="95"/>
      <c r="BB56" s="95"/>
      <c r="BC56" s="95"/>
      <c r="BD56" s="75"/>
      <c r="BE56" s="75"/>
      <c r="BF56" s="75"/>
      <c r="BG56" s="74"/>
      <c r="BH56" s="88"/>
      <c r="BI56" s="75"/>
      <c r="BJ56" s="75"/>
      <c r="BK56" s="88"/>
      <c r="BL56" s="75">
        <v>34845</v>
      </c>
      <c r="BM56" s="75">
        <v>34845</v>
      </c>
      <c r="BN56" s="75">
        <v>34845</v>
      </c>
      <c r="BO56" s="76">
        <f t="shared" si="149"/>
        <v>100</v>
      </c>
      <c r="BP56" s="75"/>
      <c r="BQ56" s="75"/>
      <c r="BR56" s="75"/>
      <c r="BS56" s="75"/>
      <c r="BT56" s="75"/>
      <c r="BU56" s="75"/>
      <c r="BV56" s="75"/>
      <c r="BW56" s="88"/>
      <c r="BX56" s="75"/>
      <c r="BY56" s="75"/>
      <c r="BZ56" s="75"/>
      <c r="CA56" s="75"/>
      <c r="CB56" s="74"/>
      <c r="CC56" s="74"/>
      <c r="CD56" s="75"/>
      <c r="CE56" s="88"/>
      <c r="CF56" s="75"/>
      <c r="CG56" s="75"/>
      <c r="CH56" s="75"/>
      <c r="CI56" s="74"/>
      <c r="CJ56" s="75"/>
      <c r="CK56" s="75"/>
      <c r="CL56" s="75"/>
      <c r="CM56" s="75"/>
      <c r="CN56" s="75"/>
      <c r="CO56" s="75"/>
      <c r="CP56" s="75"/>
      <c r="CQ56" s="75"/>
      <c r="CR56" s="74"/>
      <c r="CS56" s="74"/>
      <c r="CT56" s="75"/>
      <c r="CU56" s="88"/>
      <c r="CV56" s="75"/>
      <c r="CW56" s="75"/>
      <c r="CX56" s="75"/>
      <c r="CY56" s="88"/>
      <c r="CZ56" s="88"/>
      <c r="DA56" s="75"/>
      <c r="DB56" s="75"/>
      <c r="DC56" s="88"/>
      <c r="DD56" s="75"/>
      <c r="DE56" s="75"/>
      <c r="DF56" s="75"/>
      <c r="DG56" s="88"/>
      <c r="DH56" s="75"/>
      <c r="DI56" s="75"/>
      <c r="DJ56" s="75"/>
      <c r="DK56" s="88"/>
      <c r="DL56" s="75"/>
      <c r="DM56" s="75"/>
      <c r="DN56" s="75"/>
      <c r="DO56" s="88"/>
      <c r="DP56" s="75"/>
      <c r="DQ56" s="75"/>
      <c r="DR56" s="75"/>
      <c r="DS56" s="88"/>
      <c r="DT56" s="75"/>
      <c r="DU56" s="75"/>
      <c r="DV56" s="75"/>
      <c r="DW56" s="75"/>
      <c r="DX56" s="75"/>
      <c r="DY56" s="75"/>
      <c r="DZ56" s="75"/>
      <c r="EA56" s="75"/>
      <c r="EB56" s="75"/>
      <c r="EC56" s="75"/>
      <c r="ED56" s="75"/>
      <c r="EE56" s="75"/>
      <c r="EF56" s="75"/>
      <c r="EG56" s="75"/>
      <c r="EH56" s="75"/>
      <c r="EI56" s="75"/>
      <c r="EJ56" s="75"/>
      <c r="EK56" s="75"/>
      <c r="EL56" s="75"/>
      <c r="EM56" s="75"/>
      <c r="EN56" s="75"/>
      <c r="EO56" s="75"/>
      <c r="EP56" s="75"/>
      <c r="EQ56" s="75"/>
      <c r="ER56" s="75"/>
      <c r="ES56" s="75"/>
      <c r="ET56" s="75"/>
      <c r="EU56" s="75"/>
      <c r="EV56" s="75"/>
      <c r="EW56" s="75"/>
      <c r="EX56" s="75"/>
      <c r="EY56" s="75"/>
      <c r="EZ56" s="88"/>
      <c r="FA56" s="74"/>
      <c r="FB56" s="75"/>
      <c r="FC56" s="88"/>
      <c r="FD56" s="75"/>
      <c r="FE56" s="75"/>
      <c r="FF56" s="75"/>
      <c r="FG56" s="75"/>
      <c r="FH56" s="75"/>
      <c r="FI56" s="75"/>
      <c r="FJ56" s="75"/>
      <c r="FK56" s="75"/>
      <c r="FL56" s="75"/>
      <c r="FM56" s="75"/>
      <c r="FN56" s="75"/>
      <c r="FO56" s="75"/>
      <c r="FP56" s="75"/>
      <c r="FQ56" s="75"/>
      <c r="FR56" s="75"/>
      <c r="FS56" s="75"/>
      <c r="FT56" s="78"/>
      <c r="FU56" s="78"/>
      <c r="FV56" s="78"/>
      <c r="FW56" s="78"/>
      <c r="FX56" s="75"/>
      <c r="FY56" s="75"/>
      <c r="FZ56" s="75"/>
      <c r="GA56" s="75"/>
      <c r="GB56" s="75"/>
      <c r="GC56" s="75"/>
      <c r="GD56" s="75"/>
      <c r="GE56" s="75"/>
      <c r="GF56" s="75"/>
      <c r="GG56" s="75"/>
      <c r="GH56" s="75"/>
      <c r="GI56" s="75"/>
      <c r="GJ56" s="75"/>
      <c r="GK56" s="75"/>
      <c r="GL56" s="75"/>
      <c r="GM56" s="75"/>
      <c r="GN56" s="75"/>
      <c r="GO56" s="75"/>
      <c r="GP56" s="75"/>
      <c r="GQ56" s="75"/>
      <c r="GR56" s="75"/>
      <c r="GS56" s="75"/>
      <c r="GT56" s="75"/>
      <c r="GU56" s="75"/>
      <c r="GV56" s="75"/>
      <c r="GW56" s="75"/>
      <c r="GX56" s="75"/>
      <c r="GY56" s="75"/>
      <c r="GZ56" s="75"/>
      <c r="HA56" s="75"/>
      <c r="HB56" s="75"/>
      <c r="HC56" s="75"/>
      <c r="HD56" s="75"/>
      <c r="HE56" s="75"/>
      <c r="HF56" s="75"/>
      <c r="HG56" s="75"/>
      <c r="HH56" s="75"/>
      <c r="HI56" s="75"/>
      <c r="HJ56" s="75"/>
      <c r="HK56" s="75"/>
      <c r="HL56" s="75"/>
      <c r="HM56" s="75"/>
      <c r="HN56" s="75"/>
      <c r="HO56" s="75"/>
      <c r="HP56" s="75"/>
      <c r="HQ56" s="75"/>
      <c r="HR56" s="75"/>
      <c r="HS56" s="75"/>
      <c r="HT56" s="75"/>
      <c r="HU56" s="75"/>
      <c r="HV56" s="75"/>
      <c r="HW56" s="75"/>
      <c r="HX56" s="75"/>
      <c r="HY56" s="75"/>
      <c r="HZ56" s="75"/>
      <c r="IA56" s="75"/>
      <c r="IB56" s="75"/>
      <c r="IC56" s="75"/>
      <c r="ID56" s="75"/>
      <c r="IE56" s="75"/>
      <c r="IF56" s="75"/>
      <c r="IG56" s="75">
        <v>100</v>
      </c>
      <c r="IH56" s="75">
        <v>100</v>
      </c>
      <c r="II56" s="75">
        <f>IH56/IG56*100</f>
        <v>100</v>
      </c>
      <c r="IJ56" s="75"/>
      <c r="IK56" s="75"/>
      <c r="IL56" s="75"/>
      <c r="IM56" s="75"/>
      <c r="IN56" s="75"/>
      <c r="IO56" s="75"/>
      <c r="IP56" s="75"/>
      <c r="IQ56" s="75"/>
      <c r="IR56" s="75"/>
      <c r="IS56" s="75"/>
      <c r="IT56" s="75"/>
      <c r="IU56" s="75"/>
      <c r="IV56" s="75"/>
      <c r="IW56" s="75"/>
      <c r="IX56" s="75"/>
      <c r="IY56" s="75"/>
      <c r="IZ56" s="75"/>
      <c r="JA56" s="75"/>
      <c r="JB56" s="75"/>
      <c r="JC56" s="75"/>
    </row>
    <row r="57" spans="1:263" s="70" customFormat="1" ht="31.5" x14ac:dyDescent="0.25">
      <c r="A57" s="81" t="s">
        <v>145</v>
      </c>
      <c r="B57" s="220">
        <f t="shared" si="145"/>
        <v>456130.74662999995</v>
      </c>
      <c r="C57" s="220">
        <f t="shared" si="146"/>
        <v>493764.60303</v>
      </c>
      <c r="D57" s="220">
        <f t="shared" si="147"/>
        <v>493764.60303</v>
      </c>
      <c r="E57" s="220"/>
      <c r="F57" s="221">
        <f t="shared" si="148"/>
        <v>493764.60303</v>
      </c>
      <c r="G57" s="72">
        <f t="shared" si="195"/>
        <v>100</v>
      </c>
      <c r="H57" s="73">
        <f>H58+H59+H60+H61+H62+H64+H65+H66+H67+H68+H69+H70+H71+H72+H73+H74</f>
        <v>0</v>
      </c>
      <c r="I57" s="73">
        <f>I58+I59+I60+I61+I62+I64+I65+I66+I67+I68+I69+I70+I71+I72+I73+I74</f>
        <v>0</v>
      </c>
      <c r="J57" s="73">
        <f>J58+J59+J60+J61+J62+J64+J65+J66+J67+J68+J69+J70+J71+J72+J73+J74</f>
        <v>0</v>
      </c>
      <c r="K57" s="72"/>
      <c r="L57" s="73">
        <f t="shared" ref="L57" si="224">L58+L59+L60+L61+L62+L64+L65+L66+L67+L68+L69+L70+L71+L72+L73+L74</f>
        <v>12697.322400000001</v>
      </c>
      <c r="M57" s="73">
        <f t="shared" ref="M57:N57" si="225">M58+M59+M60+M61+M62+M64+M65+M66+M67+M68+M69+M70+M71+M72+M73+M74</f>
        <v>12697.322400000001</v>
      </c>
      <c r="N57" s="73">
        <f t="shared" si="225"/>
        <v>12697.322400000001</v>
      </c>
      <c r="O57" s="73">
        <f>N57/M57*100</f>
        <v>100</v>
      </c>
      <c r="P57" s="73">
        <f t="shared" ref="P57" si="226">P58+P59+P60+P61+P62+P64+P65+P66+P67+P68+P69+P70+P71+P72+P73+P74</f>
        <v>3142.24719</v>
      </c>
      <c r="Q57" s="73">
        <f t="shared" ref="Q57:S57" si="227">Q58+Q59+Q60+Q61+Q62+Q64+Q65+Q66+Q67+Q68+Q69+Q70+Q71+Q72+Q73+Q74</f>
        <v>3142.24719</v>
      </c>
      <c r="R57" s="73">
        <f t="shared" si="227"/>
        <v>3142.24719</v>
      </c>
      <c r="S57" s="73">
        <f t="shared" si="227"/>
        <v>100</v>
      </c>
      <c r="T57" s="73"/>
      <c r="U57" s="73"/>
      <c r="V57" s="73"/>
      <c r="W57" s="72"/>
      <c r="X57" s="73"/>
      <c r="Y57" s="73"/>
      <c r="Z57" s="73"/>
      <c r="AA57" s="72"/>
      <c r="AB57" s="73">
        <f>AB58+AB59+AB60+AB61+AB62+AB64+AB65+AB66+AB67+AB68+AB69+AB70+AB71+AB72+AB73+AB74</f>
        <v>56.179780000000001</v>
      </c>
      <c r="AC57" s="73">
        <f>AC58+AC59+AC60+AC61+AC62+AC64+AC65+AC66+AC67+AC68+AC69+AC70+AC71+AC72+AC73+AC74</f>
        <v>56.179780000000001</v>
      </c>
      <c r="AD57" s="73">
        <f>AD58+AD59+AD60+AD61+AD62+AD64+AD65+AD66+AD67+AD68+AD69+AD70+AD71+AD72+AD73+AD74</f>
        <v>56.179780000000001</v>
      </c>
      <c r="AE57" s="72">
        <f t="shared" si="223"/>
        <v>100</v>
      </c>
      <c r="AF57" s="73">
        <f>AF58+AF59+AF60+AF61+AF62+AF64+AF65+AF66+AF67+AF68+AF69+AF70+AF71+AF72+AF73+AF74</f>
        <v>380.11553999999995</v>
      </c>
      <c r="AG57" s="73">
        <f>AG58+AG59+AG60+AG61+AG62+AG64+AG65+AG66+AG67+AG68+AG69+AG70+AG71+AG72+AG73+AG74</f>
        <v>380.11553999999995</v>
      </c>
      <c r="AH57" s="73">
        <f>AH58+AH59+AH60+AH61+AH62+AH64+AH65+AH66+AH67+AH68+AH69+AH70+AH71+AH72+AH73+AH74</f>
        <v>380.11553999999995</v>
      </c>
      <c r="AI57" s="72">
        <f>AH57/AG57*100</f>
        <v>100</v>
      </c>
      <c r="AJ57" s="73"/>
      <c r="AK57" s="73"/>
      <c r="AL57" s="73"/>
      <c r="AM57" s="72"/>
      <c r="AN57" s="72"/>
      <c r="AO57" s="73">
        <f>AO58+AO59+AO60+AO61+AO62+AO64+AO65+AO66+AO67+AO68+AO69+AO70+AO71+AO72+AO73+AO74</f>
        <v>0</v>
      </c>
      <c r="AP57" s="73">
        <f>AP58+AP59+AP60+AP61+AP62+AP64+AP65+AP66+AP67+AP68+AP69+AP70+AP71+AP72+AP73+AP74</f>
        <v>0</v>
      </c>
      <c r="AQ57" s="73">
        <f>AQ58+AQ59+AQ60+AQ61+AQ62+AQ64+AQ65+AQ66+AQ67+AQ68+AQ69+AQ70+AQ71+AQ72+AQ73+AQ74</f>
        <v>0</v>
      </c>
      <c r="AR57" s="73"/>
      <c r="AS57" s="73">
        <f>AS58+AS59+AS60+AS61+AS62+AS64+AS65+AS66+AS67+AS68+AS69+AS70+AS71+AS72+AS73+AS74</f>
        <v>5319.5693700000002</v>
      </c>
      <c r="AT57" s="73">
        <f>AT58+AT59+AT60+AT61+AT62+AT64+AT65+AT66+AT67+AT68+AT69+AT70+AT71+AT72+AT73+AT74</f>
        <v>5319.5693700000002</v>
      </c>
      <c r="AU57" s="72">
        <f t="shared" si="206"/>
        <v>100</v>
      </c>
      <c r="AV57" s="73">
        <f>AV58+AV59+AV60+AV61+AV62+AV64+AV65+AV66+AV67+AV68+AV69+AV70+AV71+AV72+AV73+AV74</f>
        <v>25000</v>
      </c>
      <c r="AW57" s="73">
        <f>AW58+AW59+AW60+AW61+AW62+AW64+AW65+AW66+AW67+AW68+AW69+AW70+AW71+AW72+AW73+AW74</f>
        <v>25000</v>
      </c>
      <c r="AX57" s="73">
        <f>AX58+AX59+AX60+AX61+AX62+AX64+AX65+AX66+AX67+AX68+AX69+AX70+AX71+AX72+AX73+AX74</f>
        <v>25000</v>
      </c>
      <c r="AY57" s="72">
        <f>AX57/AW57*100</f>
        <v>100</v>
      </c>
      <c r="AZ57" s="73">
        <f t="shared" ref="AZ57" si="228">AZ58+AZ59+AZ60+AZ61+AZ62+AZ64+AZ65+AZ66+AZ67+AZ68+AZ69+AZ70+AZ71+AZ72+AZ73+AZ74</f>
        <v>135472.9</v>
      </c>
      <c r="BA57" s="73">
        <f t="shared" ref="BA57:BF57" si="229">BA58+BA59+BA60+BA61+BA62+BA64+BA65+BA66+BA67+BA68+BA69+BA70+BA71+BA72+BA73+BA74</f>
        <v>146596.5</v>
      </c>
      <c r="BB57" s="73">
        <f t="shared" si="229"/>
        <v>146596.5</v>
      </c>
      <c r="BC57" s="73">
        <f t="shared" si="229"/>
        <v>100</v>
      </c>
      <c r="BD57" s="73">
        <f t="shared" si="229"/>
        <v>0</v>
      </c>
      <c r="BE57" s="73">
        <f t="shared" si="229"/>
        <v>0</v>
      </c>
      <c r="BF57" s="73">
        <f t="shared" si="229"/>
        <v>0</v>
      </c>
      <c r="BG57" s="73"/>
      <c r="BH57" s="72"/>
      <c r="BI57" s="73">
        <f>BI58+BI59+BI60+BI61+BI62+BI64+BI65+BI66+BI67+BI68+BI69+BI70+BI71+BI72+BI73+BI74</f>
        <v>0</v>
      </c>
      <c r="BJ57" s="73">
        <f>BJ58+BJ59+BJ60+BJ61+BJ62+BJ64+BJ65+BJ66+BJ67+BJ68+BJ69+BJ70+BJ71+BJ72+BJ73+BJ74</f>
        <v>0</v>
      </c>
      <c r="BK57" s="73">
        <f>BK58+BK59+BK60+BK61+BK62+BK64+BK65+BK66+BK67+BK68+BK69+BK70+BK71+BK72+BK73+BK74</f>
        <v>0</v>
      </c>
      <c r="BL57" s="73">
        <f>BL58+BL59+BL60+BL61+BL62+BL64+BL65+BL66+BL67+BL68+BL69+BL70+BL71+BL72+BL73+BL74+BL63</f>
        <v>70821</v>
      </c>
      <c r="BM57" s="73">
        <f>BM58+BM59+BM60+BM61+BM62+BM64+BM65+BM66+BM67+BM68+BM69+BM70+BM71+BM72+BM73+BM74+BM63</f>
        <v>70821</v>
      </c>
      <c r="BN57" s="73">
        <f>BN58+BN59+BN60+BN61+BN62+BN64+BN65+BN66+BN67+BN68+BN69+BN70+BN71+BN72+BN73+BN74+BN63</f>
        <v>70821</v>
      </c>
      <c r="BO57" s="90">
        <f t="shared" si="149"/>
        <v>100</v>
      </c>
      <c r="BP57" s="73">
        <f t="shared" ref="BP57" si="230">BP58+BP59+BP60+BP61+BP62+BP64+BP65+BP66+BP67+BP68+BP69+BP70+BP71+BP72+BP73+BP74</f>
        <v>0</v>
      </c>
      <c r="BQ57" s="73">
        <f t="shared" ref="BQ57:BR57" si="231">BQ58+BQ59+BQ60+BQ61+BQ62+BQ64+BQ65+BQ66+BQ67+BQ68+BQ69+BQ70+BQ71+BQ72+BQ73+BQ74</f>
        <v>0</v>
      </c>
      <c r="BR57" s="73">
        <f t="shared" si="231"/>
        <v>0</v>
      </c>
      <c r="BS57" s="73"/>
      <c r="BT57" s="73"/>
      <c r="BU57" s="73">
        <f>BU58+BU59+BU60+BU61+BU62+BU64+BU65+BU66+BU67+BU68+BU69+BU70+BU71+BU72+BU73+BU74</f>
        <v>0</v>
      </c>
      <c r="BV57" s="73">
        <f>BV58+BV59+BV60+BV61+BV62+BV64+BV65+BV66+BV67+BV68+BV69+BV70+BV71+BV72+BV73+BV74</f>
        <v>0</v>
      </c>
      <c r="BW57" s="73">
        <f>BW58+BW59+BW60+BW61+BW62+BW64+BW65+BW66+BW67+BW68+BW69+BW70+BW71+BW72+BW73+BW74</f>
        <v>0</v>
      </c>
      <c r="BX57" s="73"/>
      <c r="BY57" s="73">
        <f>BY58+BY59+BY60+BY61+BY62+BY64+BY65+BY66+BY67+BY68+BY69+BY70+BY71+BY72+BY73+BY74</f>
        <v>0</v>
      </c>
      <c r="BZ57" s="73">
        <f>BZ58+BZ59+BZ60+BZ61+BZ62+BZ64+BZ65+BZ66+BZ67+BZ68+BZ69+BZ70+BZ71+BZ72+BZ73+BZ74</f>
        <v>0</v>
      </c>
      <c r="CA57" s="72"/>
      <c r="CB57" s="73">
        <f t="shared" ref="CB57" si="232">CB58+CB59+CB60+CB61+CB62+CB64+CB65+CB66+CB67+CB68+CB69+CB70+CB71+CB72+CB73+CB74</f>
        <v>41883.4</v>
      </c>
      <c r="CC57" s="73">
        <f t="shared" ref="CC57:CD57" si="233">CC58+CC59+CC60+CC61+CC62+CC64+CC65+CC66+CC67+CC68+CC69+CC70+CC71+CC72+CC73+CC74</f>
        <v>41883.4</v>
      </c>
      <c r="CD57" s="73">
        <f t="shared" si="233"/>
        <v>41883.4</v>
      </c>
      <c r="CE57" s="73">
        <f>CD57/CC57*100</f>
        <v>100</v>
      </c>
      <c r="CF57" s="73">
        <f>CF58+CF59+CF60+CF61+CF62+CF64+CF65+CF66+CF67+CF68+CF69+CF70+CF71+CF72+CF73+CF74</f>
        <v>1000</v>
      </c>
      <c r="CG57" s="73">
        <f>CG58+CG59+CG60+CG61+CG62+CG64+CG65+CG66+CG67+CG68+CG69+CG70+CG71+CG72+CG73+CG74</f>
        <v>1000</v>
      </c>
      <c r="CH57" s="73">
        <f>CH58+CH59+CH60+CH61+CH62+CH64+CH65+CH66+CH67+CH68+CH69+CH70+CH71+CH72+CH73+CH74</f>
        <v>1000</v>
      </c>
      <c r="CI57" s="73">
        <f>CH57/CG57*100</f>
        <v>100</v>
      </c>
      <c r="CJ57" s="73">
        <f t="shared" ref="CJ57" si="234">CJ58+CJ59+CJ60+CJ61+CJ62+CJ64+CJ65+CJ66+CJ67+CJ68+CJ69+CJ70+CJ71+CJ72+CJ73+CJ74</f>
        <v>1000</v>
      </c>
      <c r="CK57" s="73">
        <f t="shared" ref="CK57:CP57" si="235">CK58+CK59+CK60+CK61+CK62+CK64+CK65+CK66+CK67+CK68+CK69+CK70+CK71+CK72+CK73+CK74</f>
        <v>1000</v>
      </c>
      <c r="CL57" s="73">
        <f t="shared" si="235"/>
        <v>1000</v>
      </c>
      <c r="CM57" s="73">
        <f>CL57/CK57*100</f>
        <v>100</v>
      </c>
      <c r="CN57" s="73">
        <f t="shared" ref="CN57" si="236">CN58+CN59+CN60+CN61+CN62+CN64+CN65+CN66+CN67+CN68+CN69+CN70+CN71+CN72+CN73+CN74</f>
        <v>500</v>
      </c>
      <c r="CO57" s="73">
        <f t="shared" si="235"/>
        <v>500</v>
      </c>
      <c r="CP57" s="73">
        <f t="shared" si="235"/>
        <v>500</v>
      </c>
      <c r="CQ57" s="73">
        <f>CP57/CO57*100</f>
        <v>100</v>
      </c>
      <c r="CR57" s="73">
        <f t="shared" ref="CR57:CU57" si="237">CR58+CR59+CR60+CR61+CR62+CR64+CR65+CR66+CR67+CR68+CR69+CR70+CR71+CR72+CR73+CR74</f>
        <v>0</v>
      </c>
      <c r="CS57" s="73">
        <f t="shared" si="237"/>
        <v>0</v>
      </c>
      <c r="CT57" s="73">
        <f t="shared" si="237"/>
        <v>0</v>
      </c>
      <c r="CU57" s="73">
        <f t="shared" si="237"/>
        <v>0</v>
      </c>
      <c r="CV57" s="73"/>
      <c r="CW57" s="73">
        <f>SUM(CW58:CW74)</f>
        <v>783.2</v>
      </c>
      <c r="CX57" s="73">
        <f>CX58+CX59+CX60+CX61+CX62+CX64+CX65+CX66+CX67+CX68+CX69+CX70+CX71+CX72+CX73+CX74</f>
        <v>783.2</v>
      </c>
      <c r="CY57" s="73">
        <f>CX57/CW57*100</f>
        <v>100</v>
      </c>
      <c r="CZ57" s="72"/>
      <c r="DA57" s="73">
        <f t="shared" ref="DA57:DF57" si="238">DA58+DA59+DA60+DA61+DA62+DA64+DA65+DA66+DA67+DA68+DA69+DA70+DA71+DA72+DA73+DA74</f>
        <v>0</v>
      </c>
      <c r="DB57" s="73">
        <f t="shared" si="238"/>
        <v>0</v>
      </c>
      <c r="DC57" s="73">
        <f t="shared" si="238"/>
        <v>0</v>
      </c>
      <c r="DD57" s="73">
        <f t="shared" si="238"/>
        <v>0</v>
      </c>
      <c r="DE57" s="73">
        <f t="shared" si="238"/>
        <v>0</v>
      </c>
      <c r="DF57" s="73">
        <f t="shared" si="238"/>
        <v>0</v>
      </c>
      <c r="DG57" s="73"/>
      <c r="DH57" s="73">
        <f t="shared" ref="DH57" si="239">DH58+DH59+DH60+DH61+DH62+DH64+DH65+DH66+DH67+DH68+DH69+DH70+DH71+DH72+DH73+DH74</f>
        <v>0</v>
      </c>
      <c r="DI57" s="73">
        <f t="shared" ref="DI57:DJ57" si="240">DI58+DI59+DI60+DI61+DI62+DI64+DI65+DI66+DI67+DI68+DI69+DI70+DI71+DI72+DI73+DI74</f>
        <v>0</v>
      </c>
      <c r="DJ57" s="73">
        <f t="shared" si="240"/>
        <v>0</v>
      </c>
      <c r="DK57" s="73"/>
      <c r="DL57" s="73">
        <f>DL58+DL59+DL60+DL61+DL62+DL64+DL65+DL66+DL67+DL68+DL69+DL70+DL71+DL72+DL73+DL74</f>
        <v>0</v>
      </c>
      <c r="DM57" s="73">
        <f>DM58+DM59+DM60+DM61+DM62+DM64+DM65+DM66+DM67+DM68+DM69+DM70+DM71+DM72+DM73+DM74</f>
        <v>0</v>
      </c>
      <c r="DN57" s="73">
        <f>DN58+DN59+DN60+DN61+DN62+DN64+DN65+DN66+DN67+DN68+DN69+DN70+DN71+DN72+DN73+DN74</f>
        <v>0</v>
      </c>
      <c r="DO57" s="73"/>
      <c r="DP57" s="73">
        <f>DP58+DP59+DP60+DP61+DP62+DP64+DP65+DP66+DP67+DP68+DP69+DP70+DP71+DP72+DP73+DP74</f>
        <v>0</v>
      </c>
      <c r="DQ57" s="73">
        <f>DQ58+DQ59+DQ60+DQ61+DQ62+DQ64+DQ65+DQ66+DQ67+DQ68+DQ69+DQ70+DQ71+DQ72+DQ73+DQ74</f>
        <v>0</v>
      </c>
      <c r="DR57" s="73">
        <f>DR58+DR59+DR60+DR61+DR62+DR64+DR65+DR66+DR67+DR68+DR69+DR70+DR71+DR72+DR73+DR74</f>
        <v>0</v>
      </c>
      <c r="DS57" s="73"/>
      <c r="DT57" s="72"/>
      <c r="DU57" s="73">
        <f>DU58+DU59+DU60+DU61+DU62+DU64+DU65+DU66+DU67+DU68+DU69+DU70+DU71+DU72+DU73+DU74</f>
        <v>0</v>
      </c>
      <c r="DV57" s="73">
        <f>DV58+DV59+DV60+DV61+DV62+DV64+DV65+DV66+DV67+DV68+DV69+DV70+DV71+DV72+DV73+DV74</f>
        <v>0</v>
      </c>
      <c r="DW57" s="73"/>
      <c r="DX57" s="73">
        <f>DX58+DX59+DX60+DX61+DX62+DX64+DX65+DX66+DX67+DX68+DX69+DX70+DX71+DX72+DX73+DX74</f>
        <v>51020.41</v>
      </c>
      <c r="DY57" s="73">
        <f>DY58+DY59+DY60+DY61+DY62+DY64+DY65+DY66+DY67+DY68+DY69+DY70+DY71+DY72+DY73+DY74</f>
        <v>67760.90784</v>
      </c>
      <c r="DZ57" s="73">
        <f>DZ58+DZ59+DZ60+DZ61+DZ62+DZ64+DZ65+DZ66+DZ67+DZ68+DZ69+DZ70+DZ71+DZ72+DZ73+DZ74</f>
        <v>67760.90784</v>
      </c>
      <c r="EA57" s="72">
        <f>DZ57/DY57*100</f>
        <v>100</v>
      </c>
      <c r="EB57" s="72"/>
      <c r="EC57" s="73">
        <f>EC58+EC59+EC60+EC61+EC62+EC64+EC65+EC66+EC67+EC68+EC69+EC70+EC71+EC72+EC73+EC74</f>
        <v>0</v>
      </c>
      <c r="ED57" s="73">
        <f>ED58+ED59+ED60+ED61+ED62+ED64+ED65+ED66+ED67+ED68+ED69+ED70+ED71+ED72+ED73+ED74</f>
        <v>0</v>
      </c>
      <c r="EE57" s="72"/>
      <c r="EF57" s="73">
        <f>EF58+EF59+EF60+EF61+EF62+EF64+EF65+EF66+EF67+EF68+EF69+EF70+EF71+EF72+EF73+EF74</f>
        <v>500</v>
      </c>
      <c r="EG57" s="73">
        <f>EG58+EG59+EG60+EG61+EG62+EG64+EG65+EG66+EG67+EG68+EG69+EG70+EG71+EG72+EG73+EG74</f>
        <v>500</v>
      </c>
      <c r="EH57" s="73">
        <f>EH58+EH59+EH60+EH61+EH62+EH64+EH65+EH66+EH67+EH68+EH69+EH70+EH71+EH72+EH73+EH74</f>
        <v>500</v>
      </c>
      <c r="EI57" s="72">
        <f>EH57/EG57*100</f>
        <v>100</v>
      </c>
      <c r="EJ57" s="73">
        <f>EJ58+EJ59+EJ60+EJ61+EJ62+EJ64+EJ65+EJ66+EJ67+EJ68+EJ69+EJ70+EJ71+EJ72+EJ73+EJ74</f>
        <v>0</v>
      </c>
      <c r="EK57" s="73">
        <f>EK58+EK59+EK60+EK61+EK62+EK64+EK65+EK66+EK67+EK68+EK69+EK70+EK71+EK72+EK73+EK74</f>
        <v>2265.6568399999996</v>
      </c>
      <c r="EL57" s="73">
        <f>EL58+EL59+EL60+EL61+EL62+EL64+EL65+EL66+EL67+EL68+EL69+EL70+EL71+EL72+EL73+EL74</f>
        <v>2265.6568399999996</v>
      </c>
      <c r="EM57" s="72">
        <f>EL57/EK57*100</f>
        <v>100</v>
      </c>
      <c r="EN57" s="73">
        <f>SUM(EN58:EN74)</f>
        <v>0</v>
      </c>
      <c r="EO57" s="73">
        <f>SUM(EO58:EO74)</f>
        <v>0</v>
      </c>
      <c r="EP57" s="73">
        <f>SUM(EP58:EP74)</f>
        <v>0</v>
      </c>
      <c r="EQ57" s="72"/>
      <c r="ER57" s="73">
        <f>SUM(ER58:ER74)</f>
        <v>0</v>
      </c>
      <c r="ES57" s="73">
        <f>SUM(ES58:ES74)</f>
        <v>0</v>
      </c>
      <c r="ET57" s="73">
        <f>SUM(ET58:ET74)</f>
        <v>0</v>
      </c>
      <c r="EU57" s="72"/>
      <c r="EV57" s="73">
        <f>SUM(EV58:EV74)</f>
        <v>0</v>
      </c>
      <c r="EW57" s="73">
        <f>SUM(EW58:EW74)</f>
        <v>0</v>
      </c>
      <c r="EX57" s="73">
        <f>SUM(EX58:EX74)</f>
        <v>0</v>
      </c>
      <c r="EY57" s="72"/>
      <c r="EZ57" s="90"/>
      <c r="FA57" s="73">
        <f>FA58+FA59+FA60+FA61+FA62+FA64+FA65+FA66+FA67+FA68+FA69+FA70+FA71+FA72+FA73+FA74</f>
        <v>0</v>
      </c>
      <c r="FB57" s="73">
        <f>FB58+FB59+FB60+FB61+FB62+FB64+FB65+FB66+FB67+FB68+FB69+FB70+FB71+FB72+FB73+FB74</f>
        <v>0</v>
      </c>
      <c r="FC57" s="90"/>
      <c r="FD57" s="73">
        <f>SUM(FD58:FD74)</f>
        <v>0</v>
      </c>
      <c r="FE57" s="73">
        <f>SUM(FE58:FE74)</f>
        <v>0</v>
      </c>
      <c r="FF57" s="73">
        <f>SUM(FF58:FF74)</f>
        <v>0</v>
      </c>
      <c r="FG57" s="72"/>
      <c r="FH57" s="73">
        <f>SUM(FH58:FH74)</f>
        <v>0</v>
      </c>
      <c r="FI57" s="73">
        <f>SUM(FI58:FI74)</f>
        <v>0</v>
      </c>
      <c r="FJ57" s="73">
        <f>SUM(FJ58:FJ74)</f>
        <v>0</v>
      </c>
      <c r="FK57" s="72"/>
      <c r="FL57" s="73">
        <f>SUM(FL58:FL74)</f>
        <v>97657.171719999998</v>
      </c>
      <c r="FM57" s="73">
        <f>SUM(FM58:FM74)</f>
        <v>97657.171719999998</v>
      </c>
      <c r="FN57" s="73">
        <f>SUM(FN58:FN74)</f>
        <v>97657.171719999998</v>
      </c>
      <c r="FO57" s="72">
        <f>FN57/FM57*100</f>
        <v>100</v>
      </c>
      <c r="FP57" s="72"/>
      <c r="FQ57" s="72"/>
      <c r="FR57" s="72"/>
      <c r="FS57" s="72"/>
      <c r="FT57" s="77"/>
      <c r="FU57" s="77"/>
      <c r="FV57" s="77"/>
      <c r="FW57" s="77"/>
      <c r="FX57" s="73">
        <f>SUM(FX58:FX74)</f>
        <v>15000</v>
      </c>
      <c r="FY57" s="73">
        <f>SUM(FY58:FY74)</f>
        <v>15000</v>
      </c>
      <c r="FZ57" s="73">
        <f>SUM(FZ58:FZ74)</f>
        <v>15000</v>
      </c>
      <c r="GA57" s="72">
        <f t="shared" ref="GA57" si="241">FZ57/FY57*100</f>
        <v>100</v>
      </c>
      <c r="GB57" s="73">
        <f>SUM(GB58:GB74)</f>
        <v>0</v>
      </c>
      <c r="GC57" s="73">
        <f>SUM(GC58:GC74)</f>
        <v>0</v>
      </c>
      <c r="GD57" s="73">
        <f>SUM(GD58:GD74)</f>
        <v>0</v>
      </c>
      <c r="GE57" s="72"/>
      <c r="GF57" s="72"/>
      <c r="GG57" s="73"/>
      <c r="GH57" s="73"/>
      <c r="GI57" s="72"/>
      <c r="GJ57" s="72"/>
      <c r="GK57" s="73">
        <f>SUM(GK58:GK74)</f>
        <v>0</v>
      </c>
      <c r="GL57" s="73">
        <f>SUM(GL58:GL74)</f>
        <v>0</v>
      </c>
      <c r="GM57" s="72"/>
      <c r="GN57" s="72"/>
      <c r="GO57" s="73">
        <f>SUM(GO58:GO74)</f>
        <v>0</v>
      </c>
      <c r="GP57" s="73">
        <f>SUM(GP58:GP74)</f>
        <v>0</v>
      </c>
      <c r="GQ57" s="72"/>
      <c r="GR57" s="72"/>
      <c r="GS57" s="73">
        <f>SUM(GS58:GS74)</f>
        <v>0</v>
      </c>
      <c r="GT57" s="73">
        <f>SUM(GT58:GT74)</f>
        <v>0</v>
      </c>
      <c r="GU57" s="72"/>
      <c r="GV57" s="72"/>
      <c r="GW57" s="73">
        <f>SUM(GW58:GW74)</f>
        <v>0</v>
      </c>
      <c r="GX57" s="73">
        <f>SUM(GX58:GX74)</f>
        <v>0</v>
      </c>
      <c r="GY57" s="72"/>
      <c r="GZ57" s="72"/>
      <c r="HA57" s="73">
        <f>SUM(HA58:HA74)</f>
        <v>0</v>
      </c>
      <c r="HB57" s="73">
        <f>SUM(HB58:HB74)</f>
        <v>0</v>
      </c>
      <c r="HC57" s="72"/>
      <c r="HD57" s="72"/>
      <c r="HE57" s="73">
        <f>SUM(HE58:HE74)</f>
        <v>0</v>
      </c>
      <c r="HF57" s="73">
        <f>SUM(HF58:HF74)</f>
        <v>0</v>
      </c>
      <c r="HG57" s="72"/>
      <c r="HH57" s="72"/>
      <c r="HI57" s="73">
        <f>SUM(HI58:HI74)</f>
        <v>0</v>
      </c>
      <c r="HJ57" s="73">
        <f>SUM(HJ58:HJ74)</f>
        <v>0</v>
      </c>
      <c r="HK57" s="72"/>
      <c r="HL57" s="72"/>
      <c r="HM57" s="73">
        <f>SUM(HM58:HM74)</f>
        <v>0</v>
      </c>
      <c r="HN57" s="73">
        <f>SUM(HN58:HN74)</f>
        <v>0</v>
      </c>
      <c r="HO57" s="72"/>
      <c r="HP57" s="72"/>
      <c r="HQ57" s="73">
        <f>SUM(HQ58:HQ74)</f>
        <v>0</v>
      </c>
      <c r="HR57" s="73">
        <f>SUM(HR58:HR74)</f>
        <v>0</v>
      </c>
      <c r="HS57" s="72"/>
      <c r="HT57" s="72"/>
      <c r="HU57" s="73">
        <f>SUM(HU58:HU74)</f>
        <v>0</v>
      </c>
      <c r="HV57" s="73">
        <f>SUM(HV58:HV74)</f>
        <v>0</v>
      </c>
      <c r="HW57" s="72"/>
      <c r="HX57" s="72"/>
      <c r="HY57" s="73">
        <f>SUM(HY58:HY74)</f>
        <v>0</v>
      </c>
      <c r="HZ57" s="73">
        <f>SUM(HZ58:HZ74)</f>
        <v>0</v>
      </c>
      <c r="IA57" s="72"/>
      <c r="IB57" s="72"/>
      <c r="IC57" s="73">
        <f>SUM(IC58:IC74)</f>
        <v>0</v>
      </c>
      <c r="ID57" s="73">
        <f>SUM(ID58:ID74)</f>
        <v>0</v>
      </c>
      <c r="IE57" s="72"/>
      <c r="IF57" s="72"/>
      <c r="IG57" s="73">
        <f>SUM(IG58:IG74)</f>
        <v>1401.3323500000001</v>
      </c>
      <c r="IH57" s="73">
        <f>SUM(IH58:IH74)</f>
        <v>1401.3323500000001</v>
      </c>
      <c r="II57" s="72">
        <f t="shared" ref="II57" si="242">IH57/IG57*100</f>
        <v>100</v>
      </c>
      <c r="IJ57" s="72"/>
      <c r="IK57" s="73">
        <f>SUM(IK58:IK74)</f>
        <v>0</v>
      </c>
      <c r="IL57" s="73">
        <f>SUM(IL58:IL74)</f>
        <v>0</v>
      </c>
      <c r="IM57" s="72"/>
      <c r="IN57" s="72"/>
      <c r="IO57" s="73"/>
      <c r="IP57" s="73"/>
      <c r="IQ57" s="72"/>
      <c r="IR57" s="72"/>
      <c r="IS57" s="73"/>
      <c r="IT57" s="73"/>
      <c r="IU57" s="72"/>
      <c r="IV57" s="72"/>
      <c r="IW57" s="73"/>
      <c r="IX57" s="73"/>
      <c r="IY57" s="72"/>
      <c r="IZ57" s="72"/>
      <c r="JA57" s="73"/>
      <c r="JB57" s="73"/>
      <c r="JC57" s="72"/>
    </row>
    <row r="58" spans="1:263" ht="24" customHeight="1" x14ac:dyDescent="0.25">
      <c r="A58" s="10" t="s">
        <v>144</v>
      </c>
      <c r="B58" s="222">
        <f t="shared" si="145"/>
        <v>247462.51713999998</v>
      </c>
      <c r="C58" s="222">
        <f t="shared" si="146"/>
        <v>278375.47182000004</v>
      </c>
      <c r="D58" s="222">
        <f t="shared" si="147"/>
        <v>278375.47182000004</v>
      </c>
      <c r="E58" s="222"/>
      <c r="F58" s="223">
        <f t="shared" si="148"/>
        <v>278375.47182000004</v>
      </c>
      <c r="G58" s="75">
        <f t="shared" si="195"/>
        <v>100</v>
      </c>
      <c r="H58" s="74"/>
      <c r="I58" s="74"/>
      <c r="J58" s="74"/>
      <c r="K58" s="75"/>
      <c r="L58" s="75">
        <v>12697.322400000001</v>
      </c>
      <c r="M58" s="75">
        <v>12697.322400000001</v>
      </c>
      <c r="N58" s="75">
        <v>12697.322400000001</v>
      </c>
      <c r="O58" s="74">
        <f>N58/M58*100</f>
        <v>100</v>
      </c>
      <c r="P58" s="74">
        <v>3142.24719</v>
      </c>
      <c r="Q58" s="74">
        <v>3142.24719</v>
      </c>
      <c r="R58" s="74">
        <v>3142.24719</v>
      </c>
      <c r="S58" s="74">
        <f>R58/Q58*100</f>
        <v>100</v>
      </c>
      <c r="T58" s="74"/>
      <c r="U58" s="74"/>
      <c r="V58" s="74"/>
      <c r="W58" s="75"/>
      <c r="X58" s="74"/>
      <c r="Y58" s="74"/>
      <c r="Z58" s="74"/>
      <c r="AA58" s="75"/>
      <c r="AB58" s="75">
        <v>56.179780000000001</v>
      </c>
      <c r="AC58" s="75">
        <v>56.179780000000001</v>
      </c>
      <c r="AD58" s="75">
        <v>56.179780000000001</v>
      </c>
      <c r="AE58" s="75">
        <f t="shared" si="223"/>
        <v>100</v>
      </c>
      <c r="AF58" s="75">
        <v>190.05776999999998</v>
      </c>
      <c r="AG58" s="75">
        <v>190.05776999999998</v>
      </c>
      <c r="AH58" s="75">
        <v>190.05776999999998</v>
      </c>
      <c r="AI58" s="75">
        <f>AH58/AG58*100</f>
        <v>100</v>
      </c>
      <c r="AJ58" s="75"/>
      <c r="AK58" s="75"/>
      <c r="AL58" s="75"/>
      <c r="AM58" s="75"/>
      <c r="AN58" s="75"/>
      <c r="AO58" s="74"/>
      <c r="AP58" s="74"/>
      <c r="AQ58" s="75"/>
      <c r="AR58" s="75"/>
      <c r="AS58" s="75"/>
      <c r="AT58" s="75"/>
      <c r="AU58" s="75"/>
      <c r="AV58" s="74">
        <v>0</v>
      </c>
      <c r="AW58" s="74">
        <v>0</v>
      </c>
      <c r="AX58" s="74"/>
      <c r="AY58" s="75"/>
      <c r="AZ58" s="74">
        <v>135472.9</v>
      </c>
      <c r="BA58" s="74">
        <v>146596.5</v>
      </c>
      <c r="BB58" s="75">
        <v>146596.5</v>
      </c>
      <c r="BC58" s="74">
        <f>BB58/BA58*100</f>
        <v>100</v>
      </c>
      <c r="BD58" s="74"/>
      <c r="BE58" s="74"/>
      <c r="BF58" s="74"/>
      <c r="BG58" s="74"/>
      <c r="BH58" s="75"/>
      <c r="BI58" s="74"/>
      <c r="BJ58" s="87"/>
      <c r="BK58" s="87"/>
      <c r="BL58" s="74"/>
      <c r="BM58" s="74"/>
      <c r="BN58" s="87"/>
      <c r="BO58" s="76"/>
      <c r="BP58" s="74"/>
      <c r="BQ58" s="74"/>
      <c r="BR58" s="87"/>
      <c r="BS58" s="87"/>
      <c r="BT58" s="87"/>
      <c r="BU58" s="74"/>
      <c r="BV58" s="87"/>
      <c r="BW58" s="87"/>
      <c r="BX58" s="74"/>
      <c r="BY58" s="74"/>
      <c r="BZ58" s="74"/>
      <c r="CA58" s="75"/>
      <c r="CB58" s="74">
        <v>41883.4</v>
      </c>
      <c r="CC58" s="74">
        <v>41883.4</v>
      </c>
      <c r="CD58" s="74">
        <v>41883.4</v>
      </c>
      <c r="CE58" s="74">
        <f>CD58/CC58*100</f>
        <v>100</v>
      </c>
      <c r="CF58" s="74">
        <v>1000</v>
      </c>
      <c r="CG58" s="74">
        <v>1000</v>
      </c>
      <c r="CH58" s="74">
        <v>1000</v>
      </c>
      <c r="CI58" s="74">
        <f>CH58/CG58*100</f>
        <v>100</v>
      </c>
      <c r="CJ58" s="74">
        <v>1000</v>
      </c>
      <c r="CK58" s="74">
        <v>1000</v>
      </c>
      <c r="CL58" s="74">
        <v>1000</v>
      </c>
      <c r="CM58" s="74">
        <f>CL58/CK58*100</f>
        <v>100</v>
      </c>
      <c r="CN58" s="99">
        <v>500</v>
      </c>
      <c r="CO58" s="99">
        <v>500</v>
      </c>
      <c r="CP58" s="99">
        <v>500</v>
      </c>
      <c r="CQ58" s="74">
        <f>CP58/CO58*100</f>
        <v>100</v>
      </c>
      <c r="CR58" s="74"/>
      <c r="CS58" s="74"/>
      <c r="CT58" s="87"/>
      <c r="CU58" s="87"/>
      <c r="CV58" s="74"/>
      <c r="CW58" s="74">
        <v>783.2</v>
      </c>
      <c r="CX58" s="74">
        <v>783.2</v>
      </c>
      <c r="CY58" s="74">
        <f>CX58/CW58*100</f>
        <v>100</v>
      </c>
      <c r="CZ58" s="75"/>
      <c r="DA58" s="74"/>
      <c r="DB58" s="74"/>
      <c r="DC58" s="74"/>
      <c r="DD58" s="74"/>
      <c r="DE58" s="74"/>
      <c r="DF58" s="74"/>
      <c r="DG58" s="74"/>
      <c r="DH58" s="74"/>
      <c r="DI58" s="74"/>
      <c r="DJ58" s="74"/>
      <c r="DK58" s="74"/>
      <c r="DL58" s="74"/>
      <c r="DM58" s="74"/>
      <c r="DN58" s="74"/>
      <c r="DO58" s="74"/>
      <c r="DP58" s="74"/>
      <c r="DQ58" s="74"/>
      <c r="DR58" s="74"/>
      <c r="DS58" s="74"/>
      <c r="DT58" s="75"/>
      <c r="DU58" s="74"/>
      <c r="DV58" s="74"/>
      <c r="DW58" s="74"/>
      <c r="DX58" s="74">
        <v>51020.41</v>
      </c>
      <c r="DY58" s="74">
        <v>67760.90784</v>
      </c>
      <c r="DZ58" s="74">
        <v>67760.90784</v>
      </c>
      <c r="EA58" s="75">
        <f>DZ58/DY58*100</f>
        <v>100</v>
      </c>
      <c r="EB58" s="75"/>
      <c r="EC58" s="74"/>
      <c r="ED58" s="74"/>
      <c r="EE58" s="75"/>
      <c r="EF58" s="74">
        <v>500</v>
      </c>
      <c r="EG58" s="74">
        <v>500</v>
      </c>
      <c r="EH58" s="74">
        <v>500</v>
      </c>
      <c r="EI58" s="75">
        <f>EH58/EG58*100</f>
        <v>100</v>
      </c>
      <c r="EJ58" s="74"/>
      <c r="EK58" s="74">
        <v>2265.6568399999996</v>
      </c>
      <c r="EL58" s="74">
        <v>2265.6568399999996</v>
      </c>
      <c r="EM58" s="75">
        <f>EL58/EK58*100</f>
        <v>100</v>
      </c>
      <c r="EN58" s="74"/>
      <c r="EO58" s="74"/>
      <c r="EP58" s="74"/>
      <c r="EQ58" s="75"/>
      <c r="ER58" s="74"/>
      <c r="ES58" s="74"/>
      <c r="ET58" s="74"/>
      <c r="EU58" s="75"/>
      <c r="EV58" s="74"/>
      <c r="EW58" s="74"/>
      <c r="EX58" s="74"/>
      <c r="EY58" s="75"/>
      <c r="EZ58" s="76"/>
      <c r="FA58" s="74"/>
      <c r="FB58" s="87"/>
      <c r="FC58" s="76"/>
      <c r="FD58" s="74"/>
      <c r="FE58" s="74"/>
      <c r="FF58" s="74"/>
      <c r="FG58" s="75"/>
      <c r="FH58" s="74"/>
      <c r="FI58" s="74"/>
      <c r="FJ58" s="74"/>
      <c r="FK58" s="75"/>
      <c r="FL58" s="74"/>
      <c r="FM58" s="74"/>
      <c r="FN58" s="74"/>
      <c r="FO58" s="75"/>
      <c r="FP58" s="75"/>
      <c r="FQ58" s="75"/>
      <c r="FR58" s="75"/>
      <c r="FS58" s="75"/>
      <c r="FT58" s="78"/>
      <c r="FU58" s="78"/>
      <c r="FV58" s="78"/>
      <c r="FW58" s="78"/>
      <c r="FX58" s="74"/>
      <c r="FY58" s="74"/>
      <c r="FZ58" s="74"/>
      <c r="GA58" s="75"/>
      <c r="GB58" s="74"/>
      <c r="GC58" s="74"/>
      <c r="GD58" s="74"/>
      <c r="GE58" s="75"/>
      <c r="GF58" s="75"/>
      <c r="GG58" s="74"/>
      <c r="GH58" s="74"/>
      <c r="GI58" s="75"/>
      <c r="GJ58" s="75"/>
      <c r="GK58" s="74"/>
      <c r="GL58" s="74"/>
      <c r="GM58" s="75"/>
      <c r="GN58" s="75"/>
      <c r="GO58" s="74"/>
      <c r="GP58" s="74"/>
      <c r="GQ58" s="75"/>
      <c r="GR58" s="75"/>
      <c r="GS58" s="74"/>
      <c r="GT58" s="74"/>
      <c r="GU58" s="75"/>
      <c r="GV58" s="75"/>
      <c r="GW58" s="74"/>
      <c r="GX58" s="74"/>
      <c r="GY58" s="75"/>
      <c r="GZ58" s="75"/>
      <c r="HA58" s="74"/>
      <c r="HB58" s="74"/>
      <c r="HC58" s="75"/>
      <c r="HD58" s="75"/>
      <c r="HE58" s="74"/>
      <c r="HF58" s="74"/>
      <c r="HG58" s="75"/>
      <c r="HH58" s="75"/>
      <c r="HI58" s="74"/>
      <c r="HJ58" s="74"/>
      <c r="HK58" s="75"/>
      <c r="HL58" s="75"/>
      <c r="HM58" s="74"/>
      <c r="HN58" s="74"/>
      <c r="HO58" s="75"/>
      <c r="HP58" s="75"/>
      <c r="HQ58" s="74"/>
      <c r="HR58" s="74"/>
      <c r="HS58" s="75"/>
      <c r="HT58" s="75"/>
      <c r="HU58" s="74"/>
      <c r="HV58" s="74"/>
      <c r="HW58" s="75"/>
      <c r="HX58" s="75"/>
      <c r="HY58" s="74"/>
      <c r="HZ58" s="74"/>
      <c r="IA58" s="75"/>
      <c r="IB58" s="75"/>
      <c r="IC58" s="74"/>
      <c r="ID58" s="74"/>
      <c r="IE58" s="75"/>
      <c r="IF58" s="75"/>
      <c r="IG58" s="74"/>
      <c r="IH58" s="74"/>
      <c r="II58" s="75"/>
      <c r="IJ58" s="75"/>
      <c r="IK58" s="74"/>
      <c r="IL58" s="74"/>
      <c r="IM58" s="75"/>
      <c r="IN58" s="75"/>
      <c r="IO58" s="74"/>
      <c r="IP58" s="74"/>
      <c r="IQ58" s="75"/>
      <c r="IR58" s="75"/>
      <c r="IS58" s="74"/>
      <c r="IT58" s="74"/>
      <c r="IU58" s="75"/>
      <c r="IV58" s="75"/>
      <c r="IW58" s="74"/>
      <c r="IX58" s="74"/>
      <c r="IY58" s="75"/>
      <c r="IZ58" s="75"/>
      <c r="JA58" s="74"/>
      <c r="JB58" s="74"/>
      <c r="JC58" s="75"/>
    </row>
    <row r="59" spans="1:263" ht="15.75" x14ac:dyDescent="0.25">
      <c r="A59" s="10" t="s">
        <v>312</v>
      </c>
      <c r="B59" s="222">
        <f t="shared" si="145"/>
        <v>137847.22949</v>
      </c>
      <c r="C59" s="222">
        <f t="shared" si="146"/>
        <v>140847.22949</v>
      </c>
      <c r="D59" s="222">
        <f t="shared" si="147"/>
        <v>140847.22949</v>
      </c>
      <c r="E59" s="222"/>
      <c r="F59" s="223">
        <f t="shared" si="148"/>
        <v>140847.22949</v>
      </c>
      <c r="G59" s="75">
        <f t="shared" si="195"/>
        <v>100</v>
      </c>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v>190.05776999999998</v>
      </c>
      <c r="AG59" s="75">
        <v>190.05776999999998</v>
      </c>
      <c r="AH59" s="75">
        <v>190.05776999999998</v>
      </c>
      <c r="AI59" s="75">
        <f>AH59/AG59*100</f>
        <v>100</v>
      </c>
      <c r="AJ59" s="75"/>
      <c r="AK59" s="75"/>
      <c r="AL59" s="75"/>
      <c r="AM59" s="75"/>
      <c r="AN59" s="75"/>
      <c r="AO59" s="75"/>
      <c r="AP59" s="75"/>
      <c r="AQ59" s="75"/>
      <c r="AR59" s="75"/>
      <c r="AS59" s="75">
        <v>3000</v>
      </c>
      <c r="AT59" s="75">
        <v>3000</v>
      </c>
      <c r="AU59" s="75">
        <f t="shared" si="206"/>
        <v>100</v>
      </c>
      <c r="AV59" s="75">
        <v>25000</v>
      </c>
      <c r="AW59" s="75">
        <v>25000</v>
      </c>
      <c r="AX59" s="75">
        <v>25000</v>
      </c>
      <c r="AY59" s="75">
        <f>AX59/AW59*100</f>
        <v>100</v>
      </c>
      <c r="AZ59" s="95"/>
      <c r="BA59" s="95"/>
      <c r="BB59" s="95"/>
      <c r="BC59" s="95"/>
      <c r="BD59" s="75"/>
      <c r="BE59" s="75"/>
      <c r="BF59" s="75"/>
      <c r="BG59" s="88"/>
      <c r="BH59" s="75"/>
      <c r="BI59" s="75"/>
      <c r="BJ59" s="75"/>
      <c r="BK59" s="88"/>
      <c r="BL59" s="75"/>
      <c r="BM59" s="75"/>
      <c r="BN59" s="75"/>
      <c r="BO59" s="76"/>
      <c r="BP59" s="75"/>
      <c r="BQ59" s="75"/>
      <c r="BR59" s="75"/>
      <c r="BS59" s="88"/>
      <c r="BT59" s="88"/>
      <c r="BU59" s="75"/>
      <c r="BV59" s="75"/>
      <c r="BW59" s="88"/>
      <c r="BX59" s="75"/>
      <c r="BY59" s="75"/>
      <c r="BZ59" s="75"/>
      <c r="CA59" s="75"/>
      <c r="CB59" s="74"/>
      <c r="CC59" s="74"/>
      <c r="CD59" s="75"/>
      <c r="CE59" s="88"/>
      <c r="CF59" s="75"/>
      <c r="CG59" s="75"/>
      <c r="CH59" s="75"/>
      <c r="CI59" s="88"/>
      <c r="CJ59" s="75"/>
      <c r="CK59" s="75"/>
      <c r="CL59" s="75"/>
      <c r="CM59" s="75"/>
      <c r="CN59" s="75"/>
      <c r="CO59" s="75"/>
      <c r="CP59" s="75"/>
      <c r="CQ59" s="75"/>
      <c r="CR59" s="74"/>
      <c r="CS59" s="74"/>
      <c r="CT59" s="75"/>
      <c r="CU59" s="88"/>
      <c r="CV59" s="75"/>
      <c r="CW59" s="75"/>
      <c r="CX59" s="75"/>
      <c r="CY59" s="88"/>
      <c r="CZ59" s="75"/>
      <c r="DA59" s="75"/>
      <c r="DB59" s="75"/>
      <c r="DC59" s="88"/>
      <c r="DD59" s="75"/>
      <c r="DE59" s="75"/>
      <c r="DF59" s="75"/>
      <c r="DG59" s="88"/>
      <c r="DH59" s="75"/>
      <c r="DI59" s="75"/>
      <c r="DJ59" s="75"/>
      <c r="DK59" s="88"/>
      <c r="DL59" s="75"/>
      <c r="DM59" s="75"/>
      <c r="DN59" s="75"/>
      <c r="DO59" s="88"/>
      <c r="DP59" s="75"/>
      <c r="DQ59" s="75"/>
      <c r="DR59" s="75"/>
      <c r="DS59" s="88"/>
      <c r="DT59" s="75"/>
      <c r="DU59" s="75"/>
      <c r="DV59" s="75"/>
      <c r="DW59" s="75"/>
      <c r="DX59" s="75"/>
      <c r="DY59" s="75"/>
      <c r="DZ59" s="75"/>
      <c r="EA59" s="75"/>
      <c r="EB59" s="75"/>
      <c r="EC59" s="75"/>
      <c r="ED59" s="75"/>
      <c r="EE59" s="75"/>
      <c r="EF59" s="75"/>
      <c r="EG59" s="75"/>
      <c r="EH59" s="75"/>
      <c r="EI59" s="75"/>
      <c r="EJ59" s="75"/>
      <c r="EK59" s="75"/>
      <c r="EL59" s="75"/>
      <c r="EM59" s="75"/>
      <c r="EN59" s="75"/>
      <c r="EO59" s="75"/>
      <c r="EP59" s="75"/>
      <c r="EQ59" s="75"/>
      <c r="ER59" s="75"/>
      <c r="ES59" s="75"/>
      <c r="ET59" s="75"/>
      <c r="EU59" s="75"/>
      <c r="EV59" s="75"/>
      <c r="EW59" s="75"/>
      <c r="EX59" s="75"/>
      <c r="EY59" s="75"/>
      <c r="EZ59" s="76"/>
      <c r="FA59" s="74"/>
      <c r="FB59" s="75"/>
      <c r="FC59" s="76"/>
      <c r="FD59" s="75"/>
      <c r="FE59" s="75"/>
      <c r="FF59" s="75"/>
      <c r="FG59" s="75"/>
      <c r="FH59" s="75"/>
      <c r="FI59" s="75"/>
      <c r="FJ59" s="75"/>
      <c r="FK59" s="75"/>
      <c r="FL59" s="75">
        <v>97657.171719999998</v>
      </c>
      <c r="FM59" s="75">
        <v>97657.171719999998</v>
      </c>
      <c r="FN59" s="75">
        <v>97657.171719999998</v>
      </c>
      <c r="FO59" s="75">
        <f t="shared" ref="FO59" si="243">FN59/FM59*100</f>
        <v>100</v>
      </c>
      <c r="FP59" s="75"/>
      <c r="FQ59" s="75"/>
      <c r="FR59" s="75"/>
      <c r="FS59" s="75"/>
      <c r="FT59" s="78"/>
      <c r="FU59" s="78"/>
      <c r="FV59" s="78"/>
      <c r="FW59" s="78"/>
      <c r="FX59" s="75">
        <v>15000</v>
      </c>
      <c r="FY59" s="75">
        <v>15000</v>
      </c>
      <c r="FZ59" s="75">
        <v>15000</v>
      </c>
      <c r="GA59" s="75">
        <f>FZ59/FY59*100</f>
        <v>100</v>
      </c>
      <c r="GB59" s="75"/>
      <c r="GC59" s="75"/>
      <c r="GD59" s="75"/>
      <c r="GE59" s="75"/>
      <c r="GF59" s="75"/>
      <c r="GG59" s="75"/>
      <c r="GH59" s="75"/>
      <c r="GI59" s="75"/>
      <c r="GJ59" s="75"/>
      <c r="GK59" s="75"/>
      <c r="GL59" s="75"/>
      <c r="GM59" s="75"/>
      <c r="GN59" s="75"/>
      <c r="GO59" s="75"/>
      <c r="GP59" s="75"/>
      <c r="GQ59" s="75"/>
      <c r="GR59" s="75"/>
      <c r="GS59" s="75"/>
      <c r="GT59" s="75"/>
      <c r="GU59" s="75"/>
      <c r="GV59" s="75"/>
      <c r="GW59" s="75"/>
      <c r="GX59" s="75"/>
      <c r="GY59" s="75"/>
      <c r="GZ59" s="75"/>
      <c r="HA59" s="75"/>
      <c r="HB59" s="75"/>
      <c r="HC59" s="75"/>
      <c r="HD59" s="75"/>
      <c r="HE59" s="75"/>
      <c r="HF59" s="75"/>
      <c r="HG59" s="75"/>
      <c r="HH59" s="75"/>
      <c r="HI59" s="75"/>
      <c r="HJ59" s="75"/>
      <c r="HK59" s="75"/>
      <c r="HL59" s="75"/>
      <c r="HM59" s="75"/>
      <c r="HN59" s="75"/>
      <c r="HO59" s="75"/>
      <c r="HP59" s="75"/>
      <c r="HQ59" s="75"/>
      <c r="HR59" s="75"/>
      <c r="HS59" s="75"/>
      <c r="HT59" s="75"/>
      <c r="HU59" s="75"/>
      <c r="HV59" s="75"/>
      <c r="HW59" s="75"/>
      <c r="HX59" s="75"/>
      <c r="HY59" s="75"/>
      <c r="HZ59" s="75"/>
      <c r="IA59" s="75"/>
      <c r="IB59" s="75"/>
      <c r="IC59" s="75"/>
      <c r="ID59" s="75"/>
      <c r="IE59" s="75"/>
      <c r="IF59" s="75"/>
      <c r="IG59" s="75"/>
      <c r="IH59" s="75"/>
      <c r="II59" s="75"/>
      <c r="IJ59" s="75"/>
      <c r="IK59" s="75"/>
      <c r="IL59" s="75"/>
      <c r="IM59" s="75"/>
      <c r="IN59" s="75"/>
      <c r="IO59" s="75"/>
      <c r="IP59" s="75"/>
      <c r="IQ59" s="75"/>
      <c r="IR59" s="75"/>
      <c r="IS59" s="75"/>
      <c r="IT59" s="75"/>
      <c r="IU59" s="75"/>
      <c r="IV59" s="75"/>
      <c r="IW59" s="75"/>
      <c r="IX59" s="75"/>
      <c r="IY59" s="75"/>
      <c r="IZ59" s="75"/>
      <c r="JA59" s="75"/>
      <c r="JB59" s="75"/>
      <c r="JC59" s="75"/>
    </row>
    <row r="60" spans="1:263" ht="15.75" x14ac:dyDescent="0.25">
      <c r="A60" s="10" t="s">
        <v>304</v>
      </c>
      <c r="B60" s="222">
        <f t="shared" si="145"/>
        <v>5706</v>
      </c>
      <c r="C60" s="222">
        <f t="shared" si="146"/>
        <v>5706</v>
      </c>
      <c r="D60" s="222">
        <f t="shared" si="147"/>
        <v>5706</v>
      </c>
      <c r="E60" s="222"/>
      <c r="F60" s="223">
        <f t="shared" si="148"/>
        <v>5706</v>
      </c>
      <c r="G60" s="75">
        <f t="shared" si="195"/>
        <v>100</v>
      </c>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95"/>
      <c r="BA60" s="95"/>
      <c r="BB60" s="95"/>
      <c r="BC60" s="95"/>
      <c r="BD60" s="75"/>
      <c r="BE60" s="75"/>
      <c r="BF60" s="75"/>
      <c r="BG60" s="88"/>
      <c r="BH60" s="88"/>
      <c r="BI60" s="75"/>
      <c r="BJ60" s="75"/>
      <c r="BK60" s="88"/>
      <c r="BL60" s="75">
        <v>5706</v>
      </c>
      <c r="BM60" s="75">
        <v>5706</v>
      </c>
      <c r="BN60" s="75">
        <v>5706</v>
      </c>
      <c r="BO60" s="76">
        <f t="shared" si="149"/>
        <v>100</v>
      </c>
      <c r="BP60" s="75"/>
      <c r="BQ60" s="75"/>
      <c r="BR60" s="75"/>
      <c r="BS60" s="75"/>
      <c r="BT60" s="88"/>
      <c r="BU60" s="75"/>
      <c r="BV60" s="75"/>
      <c r="BW60" s="88"/>
      <c r="BX60" s="75"/>
      <c r="BY60" s="75"/>
      <c r="BZ60" s="75"/>
      <c r="CA60" s="75"/>
      <c r="CB60" s="74"/>
      <c r="CC60" s="74"/>
      <c r="CD60" s="75"/>
      <c r="CE60" s="88"/>
      <c r="CF60" s="75"/>
      <c r="CG60" s="75"/>
      <c r="CH60" s="75"/>
      <c r="CI60" s="88"/>
      <c r="CJ60" s="75"/>
      <c r="CK60" s="75"/>
      <c r="CL60" s="75"/>
      <c r="CM60" s="75"/>
      <c r="CN60" s="75"/>
      <c r="CO60" s="75"/>
      <c r="CP60" s="75"/>
      <c r="CQ60" s="75"/>
      <c r="CR60" s="74"/>
      <c r="CS60" s="74"/>
      <c r="CT60" s="75"/>
      <c r="CU60" s="88"/>
      <c r="CV60" s="75"/>
      <c r="CW60" s="75"/>
      <c r="CX60" s="75"/>
      <c r="CY60" s="88"/>
      <c r="CZ60" s="75"/>
      <c r="DA60" s="75"/>
      <c r="DB60" s="75"/>
      <c r="DC60" s="88"/>
      <c r="DD60" s="75"/>
      <c r="DE60" s="75"/>
      <c r="DF60" s="75"/>
      <c r="DG60" s="88"/>
      <c r="DH60" s="75"/>
      <c r="DI60" s="75"/>
      <c r="DJ60" s="75"/>
      <c r="DK60" s="88"/>
      <c r="DL60" s="75"/>
      <c r="DM60" s="75"/>
      <c r="DN60" s="75"/>
      <c r="DO60" s="88"/>
      <c r="DP60" s="75"/>
      <c r="DQ60" s="75"/>
      <c r="DR60" s="75"/>
      <c r="DS60" s="88"/>
      <c r="DT60" s="88"/>
      <c r="DU60" s="75"/>
      <c r="DV60" s="75"/>
      <c r="DW60" s="75"/>
      <c r="DX60" s="75"/>
      <c r="DY60" s="75"/>
      <c r="DZ60" s="75"/>
      <c r="EA60" s="75"/>
      <c r="EB60" s="75"/>
      <c r="EC60" s="75"/>
      <c r="ED60" s="75"/>
      <c r="EE60" s="75"/>
      <c r="EF60" s="75"/>
      <c r="EG60" s="75"/>
      <c r="EH60" s="75"/>
      <c r="EI60" s="75"/>
      <c r="EJ60" s="75"/>
      <c r="EK60" s="75"/>
      <c r="EL60" s="75"/>
      <c r="EM60" s="75"/>
      <c r="EN60" s="75"/>
      <c r="EO60" s="75"/>
      <c r="EP60" s="75"/>
      <c r="EQ60" s="75"/>
      <c r="ER60" s="75"/>
      <c r="ES60" s="75"/>
      <c r="ET60" s="75"/>
      <c r="EU60" s="75"/>
      <c r="EV60" s="75"/>
      <c r="EW60" s="75"/>
      <c r="EX60" s="75"/>
      <c r="EY60" s="75"/>
      <c r="EZ60" s="88"/>
      <c r="FA60" s="74"/>
      <c r="FB60" s="75"/>
      <c r="FC60" s="88"/>
      <c r="FD60" s="75"/>
      <c r="FE60" s="75"/>
      <c r="FF60" s="75"/>
      <c r="FG60" s="75"/>
      <c r="FH60" s="75"/>
      <c r="FI60" s="75"/>
      <c r="FJ60" s="75"/>
      <c r="FK60" s="75"/>
      <c r="FL60" s="75"/>
      <c r="FM60" s="75"/>
      <c r="FN60" s="75"/>
      <c r="FO60" s="75"/>
      <c r="FP60" s="75"/>
      <c r="FQ60" s="75"/>
      <c r="FR60" s="75"/>
      <c r="FS60" s="75"/>
      <c r="FT60" s="78"/>
      <c r="FU60" s="78"/>
      <c r="FV60" s="78"/>
      <c r="FW60" s="78"/>
      <c r="FX60" s="75"/>
      <c r="FY60" s="75"/>
      <c r="FZ60" s="75"/>
      <c r="GA60" s="75"/>
      <c r="GB60" s="75"/>
      <c r="GC60" s="75"/>
      <c r="GD60" s="75"/>
      <c r="GE60" s="75"/>
      <c r="GF60" s="75"/>
      <c r="GG60" s="75"/>
      <c r="GH60" s="75"/>
      <c r="GI60" s="75"/>
      <c r="GJ60" s="75"/>
      <c r="GK60" s="75"/>
      <c r="GL60" s="75"/>
      <c r="GM60" s="75"/>
      <c r="GN60" s="75"/>
      <c r="GO60" s="75"/>
      <c r="GP60" s="75"/>
      <c r="GQ60" s="75"/>
      <c r="GR60" s="75"/>
      <c r="GS60" s="75"/>
      <c r="GT60" s="75"/>
      <c r="GU60" s="75"/>
      <c r="GV60" s="75"/>
      <c r="GW60" s="75"/>
      <c r="GX60" s="75"/>
      <c r="GY60" s="75"/>
      <c r="GZ60" s="75"/>
      <c r="HA60" s="75"/>
      <c r="HB60" s="75"/>
      <c r="HC60" s="75"/>
      <c r="HD60" s="75"/>
      <c r="HE60" s="75"/>
      <c r="HF60" s="75"/>
      <c r="HG60" s="75"/>
      <c r="HH60" s="75"/>
      <c r="HI60" s="75"/>
      <c r="HJ60" s="75"/>
      <c r="HK60" s="75"/>
      <c r="HL60" s="75"/>
      <c r="HM60" s="75"/>
      <c r="HN60" s="75"/>
      <c r="HO60" s="75"/>
      <c r="HP60" s="75"/>
      <c r="HQ60" s="75"/>
      <c r="HR60" s="75"/>
      <c r="HS60" s="75"/>
      <c r="HT60" s="75"/>
      <c r="HU60" s="75"/>
      <c r="HV60" s="75"/>
      <c r="HW60" s="75"/>
      <c r="HX60" s="75"/>
      <c r="HY60" s="75"/>
      <c r="HZ60" s="75"/>
      <c r="IA60" s="75"/>
      <c r="IB60" s="75"/>
      <c r="IC60" s="75"/>
      <c r="ID60" s="75"/>
      <c r="IE60" s="75"/>
      <c r="IF60" s="75"/>
      <c r="IG60" s="75"/>
      <c r="IH60" s="75"/>
      <c r="II60" s="75"/>
      <c r="IJ60" s="75"/>
      <c r="IK60" s="75"/>
      <c r="IL60" s="75"/>
      <c r="IM60" s="75"/>
      <c r="IN60" s="75"/>
      <c r="IO60" s="75"/>
      <c r="IP60" s="75"/>
      <c r="IQ60" s="75"/>
      <c r="IR60" s="75"/>
      <c r="IS60" s="75"/>
      <c r="IT60" s="75"/>
      <c r="IU60" s="75"/>
      <c r="IV60" s="75"/>
      <c r="IW60" s="75"/>
      <c r="IX60" s="75"/>
      <c r="IY60" s="75"/>
      <c r="IZ60" s="75"/>
      <c r="JA60" s="75"/>
      <c r="JB60" s="75"/>
      <c r="JC60" s="75"/>
    </row>
    <row r="61" spans="1:263" ht="15.75" x14ac:dyDescent="0.25">
      <c r="A61" s="10" t="s">
        <v>305</v>
      </c>
      <c r="B61" s="222">
        <f t="shared" si="145"/>
        <v>6933</v>
      </c>
      <c r="C61" s="222">
        <f t="shared" si="146"/>
        <v>6933</v>
      </c>
      <c r="D61" s="222">
        <f t="shared" si="147"/>
        <v>6933</v>
      </c>
      <c r="E61" s="222"/>
      <c r="F61" s="223">
        <f t="shared" si="148"/>
        <v>6933</v>
      </c>
      <c r="G61" s="75">
        <f t="shared" si="195"/>
        <v>100</v>
      </c>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95"/>
      <c r="BA61" s="95"/>
      <c r="BB61" s="95"/>
      <c r="BC61" s="95"/>
      <c r="BD61" s="75"/>
      <c r="BE61" s="75"/>
      <c r="BF61" s="75"/>
      <c r="BG61" s="88"/>
      <c r="BH61" s="88"/>
      <c r="BI61" s="75"/>
      <c r="BJ61" s="75"/>
      <c r="BK61" s="88"/>
      <c r="BL61" s="75">
        <v>6933</v>
      </c>
      <c r="BM61" s="75">
        <v>6933</v>
      </c>
      <c r="BN61" s="75">
        <v>6933</v>
      </c>
      <c r="BO61" s="76">
        <f t="shared" si="149"/>
        <v>100</v>
      </c>
      <c r="BP61" s="75"/>
      <c r="BQ61" s="75"/>
      <c r="BR61" s="75"/>
      <c r="BS61" s="75"/>
      <c r="BT61" s="88"/>
      <c r="BU61" s="75"/>
      <c r="BV61" s="75"/>
      <c r="BW61" s="88"/>
      <c r="BX61" s="75"/>
      <c r="BY61" s="75"/>
      <c r="BZ61" s="75"/>
      <c r="CA61" s="75"/>
      <c r="CB61" s="74"/>
      <c r="CC61" s="74"/>
      <c r="CD61" s="75"/>
      <c r="CE61" s="88"/>
      <c r="CF61" s="75"/>
      <c r="CG61" s="75"/>
      <c r="CH61" s="75"/>
      <c r="CI61" s="88"/>
      <c r="CJ61" s="75"/>
      <c r="CK61" s="75"/>
      <c r="CL61" s="75"/>
      <c r="CM61" s="75"/>
      <c r="CN61" s="75"/>
      <c r="CO61" s="75"/>
      <c r="CP61" s="75"/>
      <c r="CQ61" s="75"/>
      <c r="CR61" s="74"/>
      <c r="CS61" s="74"/>
      <c r="CT61" s="75"/>
      <c r="CU61" s="88"/>
      <c r="CV61" s="75"/>
      <c r="CW61" s="75"/>
      <c r="CX61" s="75"/>
      <c r="CY61" s="88"/>
      <c r="CZ61" s="75"/>
      <c r="DA61" s="75"/>
      <c r="DB61" s="75"/>
      <c r="DC61" s="88"/>
      <c r="DD61" s="75"/>
      <c r="DE61" s="75"/>
      <c r="DF61" s="75"/>
      <c r="DG61" s="88"/>
      <c r="DH61" s="75"/>
      <c r="DI61" s="75"/>
      <c r="DJ61" s="75"/>
      <c r="DK61" s="88"/>
      <c r="DL61" s="75"/>
      <c r="DM61" s="75"/>
      <c r="DN61" s="75"/>
      <c r="DO61" s="88"/>
      <c r="DP61" s="75"/>
      <c r="DQ61" s="75"/>
      <c r="DR61" s="75"/>
      <c r="DS61" s="88"/>
      <c r="DT61" s="88"/>
      <c r="DU61" s="75"/>
      <c r="DV61" s="75"/>
      <c r="DW61" s="75"/>
      <c r="DX61" s="75"/>
      <c r="DY61" s="75"/>
      <c r="DZ61" s="75"/>
      <c r="EA61" s="75"/>
      <c r="EB61" s="75"/>
      <c r="EC61" s="75"/>
      <c r="ED61" s="75"/>
      <c r="EE61" s="75"/>
      <c r="EF61" s="75"/>
      <c r="EG61" s="75"/>
      <c r="EH61" s="75"/>
      <c r="EI61" s="75"/>
      <c r="EJ61" s="75"/>
      <c r="EK61" s="75"/>
      <c r="EL61" s="75"/>
      <c r="EM61" s="75"/>
      <c r="EN61" s="75"/>
      <c r="EO61" s="75"/>
      <c r="EP61" s="75"/>
      <c r="EQ61" s="75"/>
      <c r="ER61" s="75"/>
      <c r="ES61" s="75"/>
      <c r="ET61" s="75"/>
      <c r="EU61" s="75"/>
      <c r="EV61" s="75"/>
      <c r="EW61" s="75"/>
      <c r="EX61" s="75"/>
      <c r="EY61" s="75"/>
      <c r="EZ61" s="88"/>
      <c r="FA61" s="74"/>
      <c r="FB61" s="75"/>
      <c r="FC61" s="88"/>
      <c r="FD61" s="75"/>
      <c r="FE61" s="75"/>
      <c r="FF61" s="75"/>
      <c r="FG61" s="75"/>
      <c r="FH61" s="75"/>
      <c r="FI61" s="75"/>
      <c r="FJ61" s="75"/>
      <c r="FK61" s="75"/>
      <c r="FL61" s="75"/>
      <c r="FM61" s="75"/>
      <c r="FN61" s="75"/>
      <c r="FO61" s="75"/>
      <c r="FP61" s="75"/>
      <c r="FQ61" s="75"/>
      <c r="FR61" s="75"/>
      <c r="FS61" s="75"/>
      <c r="FT61" s="78"/>
      <c r="FU61" s="78"/>
      <c r="FV61" s="78"/>
      <c r="FW61" s="78"/>
      <c r="FX61" s="75"/>
      <c r="FY61" s="75"/>
      <c r="FZ61" s="75"/>
      <c r="GA61" s="75"/>
      <c r="GB61" s="75"/>
      <c r="GC61" s="75"/>
      <c r="GD61" s="75"/>
      <c r="GE61" s="75"/>
      <c r="GF61" s="75"/>
      <c r="GG61" s="75"/>
      <c r="GH61" s="75"/>
      <c r="GI61" s="75"/>
      <c r="GJ61" s="75"/>
      <c r="GK61" s="75"/>
      <c r="GL61" s="75"/>
      <c r="GM61" s="75"/>
      <c r="GN61" s="75"/>
      <c r="GO61" s="75"/>
      <c r="GP61" s="75"/>
      <c r="GQ61" s="75"/>
      <c r="GR61" s="75"/>
      <c r="GS61" s="75"/>
      <c r="GT61" s="75"/>
      <c r="GU61" s="75"/>
      <c r="GV61" s="75"/>
      <c r="GW61" s="75"/>
      <c r="GX61" s="75"/>
      <c r="GY61" s="75"/>
      <c r="GZ61" s="75"/>
      <c r="HA61" s="75"/>
      <c r="HB61" s="75"/>
      <c r="HC61" s="75"/>
      <c r="HD61" s="75"/>
      <c r="HE61" s="75"/>
      <c r="HF61" s="75"/>
      <c r="HG61" s="75"/>
      <c r="HH61" s="75"/>
      <c r="HI61" s="75"/>
      <c r="HJ61" s="75"/>
      <c r="HK61" s="75"/>
      <c r="HL61" s="75"/>
      <c r="HM61" s="75"/>
      <c r="HN61" s="75"/>
      <c r="HO61" s="75"/>
      <c r="HP61" s="75"/>
      <c r="HQ61" s="75"/>
      <c r="HR61" s="75"/>
      <c r="HS61" s="75"/>
      <c r="HT61" s="75"/>
      <c r="HU61" s="75"/>
      <c r="HV61" s="75"/>
      <c r="HW61" s="75"/>
      <c r="HX61" s="75"/>
      <c r="HY61" s="75"/>
      <c r="HZ61" s="75"/>
      <c r="IA61" s="75"/>
      <c r="IB61" s="75"/>
      <c r="IC61" s="75"/>
      <c r="ID61" s="75"/>
      <c r="IE61" s="75"/>
      <c r="IF61" s="75"/>
      <c r="IG61" s="75"/>
      <c r="IH61" s="75"/>
      <c r="II61" s="75"/>
      <c r="IJ61" s="75"/>
      <c r="IK61" s="75"/>
      <c r="IL61" s="75"/>
      <c r="IM61" s="75"/>
      <c r="IN61" s="75"/>
      <c r="IO61" s="75"/>
      <c r="IP61" s="75"/>
      <c r="IQ61" s="75"/>
      <c r="IR61" s="75"/>
      <c r="IS61" s="75"/>
      <c r="IT61" s="75"/>
      <c r="IU61" s="75"/>
      <c r="IV61" s="75"/>
      <c r="IW61" s="75"/>
      <c r="IX61" s="75"/>
      <c r="IY61" s="75"/>
      <c r="IZ61" s="75"/>
      <c r="JA61" s="75"/>
      <c r="JB61" s="75"/>
      <c r="JC61" s="75"/>
    </row>
    <row r="62" spans="1:263" ht="15.75" x14ac:dyDescent="0.25">
      <c r="A62" s="10" t="s">
        <v>306</v>
      </c>
      <c r="B62" s="222">
        <f t="shared" si="145"/>
        <v>2367</v>
      </c>
      <c r="C62" s="222">
        <f t="shared" si="146"/>
        <v>4191.5693700000002</v>
      </c>
      <c r="D62" s="222">
        <f t="shared" si="147"/>
        <v>4191.5693700000002</v>
      </c>
      <c r="E62" s="222"/>
      <c r="F62" s="223">
        <f t="shared" si="148"/>
        <v>4191.5693700000002</v>
      </c>
      <c r="G62" s="75">
        <f t="shared" si="195"/>
        <v>100</v>
      </c>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v>1464.5693700000002</v>
      </c>
      <c r="AT62" s="75">
        <v>1464.5693700000002</v>
      </c>
      <c r="AU62" s="75">
        <f t="shared" si="206"/>
        <v>100</v>
      </c>
      <c r="AV62" s="75"/>
      <c r="AW62" s="75"/>
      <c r="AX62" s="75"/>
      <c r="AY62" s="75"/>
      <c r="AZ62" s="95"/>
      <c r="BA62" s="95"/>
      <c r="BB62" s="95"/>
      <c r="BC62" s="95"/>
      <c r="BD62" s="75"/>
      <c r="BE62" s="75"/>
      <c r="BF62" s="75"/>
      <c r="BG62" s="88"/>
      <c r="BH62" s="88"/>
      <c r="BI62" s="75"/>
      <c r="BJ62" s="75"/>
      <c r="BK62" s="88"/>
      <c r="BL62" s="75">
        <v>2367</v>
      </c>
      <c r="BM62" s="75">
        <v>2367</v>
      </c>
      <c r="BN62" s="75">
        <v>2367</v>
      </c>
      <c r="BO62" s="76">
        <f t="shared" si="149"/>
        <v>100</v>
      </c>
      <c r="BP62" s="75"/>
      <c r="BQ62" s="75"/>
      <c r="BR62" s="75"/>
      <c r="BS62" s="75"/>
      <c r="BT62" s="88"/>
      <c r="BU62" s="75"/>
      <c r="BV62" s="75"/>
      <c r="BW62" s="88"/>
      <c r="BX62" s="75"/>
      <c r="BY62" s="75"/>
      <c r="BZ62" s="75"/>
      <c r="CA62" s="75"/>
      <c r="CB62" s="74"/>
      <c r="CC62" s="74"/>
      <c r="CD62" s="75"/>
      <c r="CE62" s="88"/>
      <c r="CF62" s="75"/>
      <c r="CG62" s="75"/>
      <c r="CH62" s="75"/>
      <c r="CI62" s="88"/>
      <c r="CJ62" s="75"/>
      <c r="CK62" s="75"/>
      <c r="CL62" s="75"/>
      <c r="CM62" s="75"/>
      <c r="CN62" s="75"/>
      <c r="CO62" s="75"/>
      <c r="CP62" s="75"/>
      <c r="CQ62" s="75"/>
      <c r="CR62" s="74"/>
      <c r="CS62" s="74"/>
      <c r="CT62" s="75"/>
      <c r="CU62" s="88"/>
      <c r="CV62" s="75"/>
      <c r="CW62" s="75"/>
      <c r="CX62" s="75"/>
      <c r="CY62" s="88"/>
      <c r="CZ62" s="75"/>
      <c r="DA62" s="75"/>
      <c r="DB62" s="75"/>
      <c r="DC62" s="88"/>
      <c r="DD62" s="75"/>
      <c r="DE62" s="75"/>
      <c r="DF62" s="75"/>
      <c r="DG62" s="88"/>
      <c r="DH62" s="75"/>
      <c r="DI62" s="75"/>
      <c r="DJ62" s="75"/>
      <c r="DK62" s="88"/>
      <c r="DL62" s="75"/>
      <c r="DM62" s="75"/>
      <c r="DN62" s="75"/>
      <c r="DO62" s="88"/>
      <c r="DP62" s="75"/>
      <c r="DQ62" s="75"/>
      <c r="DR62" s="75"/>
      <c r="DS62" s="88"/>
      <c r="DT62" s="88"/>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88"/>
      <c r="FA62" s="74"/>
      <c r="FB62" s="75"/>
      <c r="FC62" s="88"/>
      <c r="FD62" s="75"/>
      <c r="FE62" s="75"/>
      <c r="FF62" s="75"/>
      <c r="FG62" s="75"/>
      <c r="FH62" s="75"/>
      <c r="FI62" s="75"/>
      <c r="FJ62" s="75"/>
      <c r="FK62" s="75"/>
      <c r="FL62" s="75"/>
      <c r="FM62" s="75"/>
      <c r="FN62" s="75"/>
      <c r="FO62" s="75"/>
      <c r="FP62" s="75"/>
      <c r="FQ62" s="75"/>
      <c r="FR62" s="75"/>
      <c r="FS62" s="75"/>
      <c r="FT62" s="78"/>
      <c r="FU62" s="78"/>
      <c r="FV62" s="78"/>
      <c r="FW62" s="78"/>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v>360</v>
      </c>
      <c r="IH62" s="75">
        <v>360</v>
      </c>
      <c r="II62" s="75">
        <f>IH62/IG62*100</f>
        <v>100</v>
      </c>
      <c r="IJ62" s="75"/>
      <c r="IK62" s="75"/>
      <c r="IL62" s="75"/>
      <c r="IM62" s="75"/>
      <c r="IN62" s="75"/>
      <c r="IO62" s="75"/>
      <c r="IP62" s="75"/>
      <c r="IQ62" s="75"/>
      <c r="IR62" s="75"/>
      <c r="IS62" s="75"/>
      <c r="IT62" s="75"/>
      <c r="IU62" s="75"/>
      <c r="IV62" s="75"/>
      <c r="IW62" s="75"/>
      <c r="IX62" s="75"/>
      <c r="IY62" s="75"/>
      <c r="IZ62" s="75"/>
      <c r="JA62" s="75"/>
      <c r="JB62" s="75"/>
      <c r="JC62" s="75"/>
    </row>
    <row r="63" spans="1:263" ht="15.75" x14ac:dyDescent="0.25">
      <c r="A63" s="10" t="s">
        <v>482</v>
      </c>
      <c r="B63" s="222">
        <f t="shared" si="145"/>
        <v>2931</v>
      </c>
      <c r="C63" s="222">
        <f t="shared" si="146"/>
        <v>2931</v>
      </c>
      <c r="D63" s="222">
        <f t="shared" si="147"/>
        <v>2931</v>
      </c>
      <c r="E63" s="222"/>
      <c r="F63" s="223">
        <f t="shared" si="148"/>
        <v>2931</v>
      </c>
      <c r="G63" s="75">
        <f t="shared" si="195"/>
        <v>100</v>
      </c>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95"/>
      <c r="BA63" s="95"/>
      <c r="BB63" s="95"/>
      <c r="BC63" s="95"/>
      <c r="BD63" s="75"/>
      <c r="BE63" s="75"/>
      <c r="BF63" s="75"/>
      <c r="BG63" s="88"/>
      <c r="BH63" s="88"/>
      <c r="BI63" s="75"/>
      <c r="BJ63" s="75"/>
      <c r="BK63" s="88"/>
      <c r="BL63" s="75">
        <v>2931</v>
      </c>
      <c r="BM63" s="75">
        <v>2931</v>
      </c>
      <c r="BN63" s="75">
        <v>2931</v>
      </c>
      <c r="BO63" s="76">
        <f t="shared" si="149"/>
        <v>100</v>
      </c>
      <c r="BP63" s="75"/>
      <c r="BQ63" s="75"/>
      <c r="BR63" s="75"/>
      <c r="BS63" s="75"/>
      <c r="BT63" s="88"/>
      <c r="BU63" s="75"/>
      <c r="BV63" s="75"/>
      <c r="BW63" s="88"/>
      <c r="BX63" s="75"/>
      <c r="BY63" s="75"/>
      <c r="BZ63" s="75"/>
      <c r="CA63" s="75"/>
      <c r="CB63" s="74"/>
      <c r="CC63" s="74"/>
      <c r="CD63" s="75"/>
      <c r="CE63" s="88"/>
      <c r="CF63" s="75"/>
      <c r="CG63" s="75"/>
      <c r="CH63" s="75"/>
      <c r="CI63" s="88"/>
      <c r="CJ63" s="75"/>
      <c r="CK63" s="75"/>
      <c r="CL63" s="75"/>
      <c r="CM63" s="75"/>
      <c r="CN63" s="75"/>
      <c r="CO63" s="75"/>
      <c r="CP63" s="75"/>
      <c r="CQ63" s="75"/>
      <c r="CR63" s="74"/>
      <c r="CS63" s="74"/>
      <c r="CT63" s="75"/>
      <c r="CU63" s="88"/>
      <c r="CV63" s="75"/>
      <c r="CW63" s="75"/>
      <c r="CX63" s="75"/>
      <c r="CY63" s="88"/>
      <c r="CZ63" s="75"/>
      <c r="DA63" s="75"/>
      <c r="DB63" s="75"/>
      <c r="DC63" s="88"/>
      <c r="DD63" s="75"/>
      <c r="DE63" s="75"/>
      <c r="DF63" s="75"/>
      <c r="DG63" s="88"/>
      <c r="DH63" s="75"/>
      <c r="DI63" s="75"/>
      <c r="DJ63" s="75"/>
      <c r="DK63" s="88"/>
      <c r="DL63" s="75"/>
      <c r="DM63" s="75"/>
      <c r="DN63" s="75"/>
      <c r="DO63" s="88"/>
      <c r="DP63" s="75"/>
      <c r="DQ63" s="75"/>
      <c r="DR63" s="75"/>
      <c r="DS63" s="88"/>
      <c r="DT63" s="88"/>
      <c r="DU63" s="75"/>
      <c r="DV63" s="75"/>
      <c r="DW63" s="75"/>
      <c r="DX63" s="75"/>
      <c r="DY63" s="75"/>
      <c r="DZ63" s="75"/>
      <c r="EA63" s="75"/>
      <c r="EB63" s="75"/>
      <c r="EC63" s="75"/>
      <c r="ED63" s="75"/>
      <c r="EE63" s="75"/>
      <c r="EF63" s="75"/>
      <c r="EG63" s="75"/>
      <c r="EH63" s="75"/>
      <c r="EI63" s="75"/>
      <c r="EJ63" s="75"/>
      <c r="EK63" s="75"/>
      <c r="EL63" s="75"/>
      <c r="EM63" s="75"/>
      <c r="EN63" s="75"/>
      <c r="EO63" s="75"/>
      <c r="EP63" s="75"/>
      <c r="EQ63" s="75"/>
      <c r="ER63" s="75"/>
      <c r="ES63" s="75"/>
      <c r="ET63" s="75"/>
      <c r="EU63" s="75"/>
      <c r="EV63" s="75"/>
      <c r="EW63" s="75"/>
      <c r="EX63" s="75"/>
      <c r="EY63" s="75"/>
      <c r="EZ63" s="88"/>
      <c r="FA63" s="74"/>
      <c r="FB63" s="75"/>
      <c r="FC63" s="88"/>
      <c r="FD63" s="75"/>
      <c r="FE63" s="75"/>
      <c r="FF63" s="75"/>
      <c r="FG63" s="75"/>
      <c r="FH63" s="75"/>
      <c r="FI63" s="75"/>
      <c r="FJ63" s="75"/>
      <c r="FK63" s="75"/>
      <c r="FL63" s="75"/>
      <c r="FM63" s="75"/>
      <c r="FN63" s="75"/>
      <c r="FO63" s="75"/>
      <c r="FP63" s="75"/>
      <c r="FQ63" s="75"/>
      <c r="FR63" s="75"/>
      <c r="FS63" s="75"/>
      <c r="FT63" s="78"/>
      <c r="FU63" s="78"/>
      <c r="FV63" s="78"/>
      <c r="FW63" s="78"/>
      <c r="FX63" s="75"/>
      <c r="FY63" s="75"/>
      <c r="FZ63" s="75"/>
      <c r="GA63" s="75"/>
      <c r="GB63" s="75"/>
      <c r="GC63" s="75"/>
      <c r="GD63" s="75"/>
      <c r="GE63" s="75"/>
      <c r="GF63" s="75"/>
      <c r="GG63" s="75"/>
      <c r="GH63" s="75"/>
      <c r="GI63" s="75"/>
      <c r="GJ63" s="75"/>
      <c r="GK63" s="75"/>
      <c r="GL63" s="75"/>
      <c r="GM63" s="75"/>
      <c r="GN63" s="75"/>
      <c r="GO63" s="75"/>
      <c r="GP63" s="75"/>
      <c r="GQ63" s="75"/>
      <c r="GR63" s="75"/>
      <c r="GS63" s="75"/>
      <c r="GT63" s="75"/>
      <c r="GU63" s="75"/>
      <c r="GV63" s="75"/>
      <c r="GW63" s="75"/>
      <c r="GX63" s="75"/>
      <c r="GY63" s="75"/>
      <c r="GZ63" s="75"/>
      <c r="HA63" s="75"/>
      <c r="HB63" s="75"/>
      <c r="HC63" s="75"/>
      <c r="HD63" s="75"/>
      <c r="HE63" s="75"/>
      <c r="HF63" s="75"/>
      <c r="HG63" s="75"/>
      <c r="HH63" s="75"/>
      <c r="HI63" s="75"/>
      <c r="HJ63" s="75"/>
      <c r="HK63" s="75"/>
      <c r="HL63" s="75"/>
      <c r="HM63" s="75"/>
      <c r="HN63" s="75"/>
      <c r="HO63" s="75"/>
      <c r="HP63" s="75"/>
      <c r="HQ63" s="75"/>
      <c r="HR63" s="75"/>
      <c r="HS63" s="75"/>
      <c r="HT63" s="75"/>
      <c r="HU63" s="75"/>
      <c r="HV63" s="75"/>
      <c r="HW63" s="75"/>
      <c r="HX63" s="75"/>
      <c r="HY63" s="75"/>
      <c r="HZ63" s="75"/>
      <c r="IA63" s="75"/>
      <c r="IB63" s="75"/>
      <c r="IC63" s="75"/>
      <c r="ID63" s="75"/>
      <c r="IE63" s="75"/>
      <c r="IF63" s="75"/>
      <c r="IG63" s="75"/>
      <c r="IH63" s="75">
        <v>0</v>
      </c>
      <c r="II63" s="75"/>
      <c r="IJ63" s="75"/>
      <c r="IK63" s="75"/>
      <c r="IL63" s="75"/>
      <c r="IM63" s="75"/>
      <c r="IN63" s="75"/>
      <c r="IO63" s="75"/>
      <c r="IP63" s="75"/>
      <c r="IQ63" s="75"/>
      <c r="IR63" s="75"/>
      <c r="IS63" s="75"/>
      <c r="IT63" s="75"/>
      <c r="IU63" s="75"/>
      <c r="IV63" s="75"/>
      <c r="IW63" s="75"/>
      <c r="IX63" s="75"/>
      <c r="IY63" s="75"/>
      <c r="IZ63" s="75"/>
      <c r="JA63" s="75"/>
      <c r="JB63" s="75"/>
      <c r="JC63" s="75"/>
    </row>
    <row r="64" spans="1:263" ht="15.75" x14ac:dyDescent="0.25">
      <c r="A64" s="10" t="s">
        <v>307</v>
      </c>
      <c r="B64" s="222">
        <f t="shared" si="145"/>
        <v>3579</v>
      </c>
      <c r="C64" s="222">
        <f t="shared" si="146"/>
        <v>3579</v>
      </c>
      <c r="D64" s="222">
        <f t="shared" si="147"/>
        <v>3579</v>
      </c>
      <c r="E64" s="222"/>
      <c r="F64" s="223">
        <f t="shared" si="148"/>
        <v>3579</v>
      </c>
      <c r="G64" s="75">
        <f t="shared" si="195"/>
        <v>100</v>
      </c>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95"/>
      <c r="BA64" s="95"/>
      <c r="BB64" s="95"/>
      <c r="BC64" s="95"/>
      <c r="BD64" s="75"/>
      <c r="BE64" s="75"/>
      <c r="BF64" s="75"/>
      <c r="BG64" s="88"/>
      <c r="BH64" s="88"/>
      <c r="BI64" s="75"/>
      <c r="BJ64" s="75"/>
      <c r="BK64" s="88"/>
      <c r="BL64" s="75">
        <v>3579</v>
      </c>
      <c r="BM64" s="75">
        <v>3579</v>
      </c>
      <c r="BN64" s="75">
        <v>3579</v>
      </c>
      <c r="BO64" s="76">
        <f t="shared" si="149"/>
        <v>100</v>
      </c>
      <c r="BP64" s="75"/>
      <c r="BQ64" s="75"/>
      <c r="BR64" s="75"/>
      <c r="BS64" s="75"/>
      <c r="BT64" s="88"/>
      <c r="BU64" s="75"/>
      <c r="BV64" s="75"/>
      <c r="BW64" s="88"/>
      <c r="BX64" s="75"/>
      <c r="BY64" s="75"/>
      <c r="BZ64" s="75"/>
      <c r="CA64" s="75"/>
      <c r="CB64" s="74"/>
      <c r="CC64" s="74"/>
      <c r="CD64" s="75"/>
      <c r="CE64" s="88"/>
      <c r="CF64" s="75"/>
      <c r="CG64" s="75"/>
      <c r="CH64" s="75"/>
      <c r="CI64" s="88"/>
      <c r="CJ64" s="75"/>
      <c r="CK64" s="75"/>
      <c r="CL64" s="75"/>
      <c r="CM64" s="75"/>
      <c r="CN64" s="75"/>
      <c r="CO64" s="75"/>
      <c r="CP64" s="75"/>
      <c r="CQ64" s="75"/>
      <c r="CR64" s="74"/>
      <c r="CS64" s="74"/>
      <c r="CT64" s="75"/>
      <c r="CU64" s="88"/>
      <c r="CV64" s="75"/>
      <c r="CW64" s="75"/>
      <c r="CX64" s="75"/>
      <c r="CY64" s="88"/>
      <c r="CZ64" s="75"/>
      <c r="DA64" s="75"/>
      <c r="DB64" s="75"/>
      <c r="DC64" s="88"/>
      <c r="DD64" s="75"/>
      <c r="DE64" s="75"/>
      <c r="DF64" s="75"/>
      <c r="DG64" s="88"/>
      <c r="DH64" s="75"/>
      <c r="DI64" s="75"/>
      <c r="DJ64" s="75"/>
      <c r="DK64" s="88"/>
      <c r="DL64" s="75"/>
      <c r="DM64" s="75"/>
      <c r="DN64" s="75"/>
      <c r="DO64" s="88"/>
      <c r="DP64" s="75"/>
      <c r="DQ64" s="75"/>
      <c r="DR64" s="75"/>
      <c r="DS64" s="88"/>
      <c r="DT64" s="88"/>
      <c r="DU64" s="75"/>
      <c r="DV64" s="75"/>
      <c r="DW64" s="75"/>
      <c r="DX64" s="75"/>
      <c r="DY64" s="75"/>
      <c r="DZ64" s="75"/>
      <c r="EA64" s="75"/>
      <c r="EB64" s="75"/>
      <c r="EC64" s="75"/>
      <c r="ED64" s="75"/>
      <c r="EE64" s="75"/>
      <c r="EF64" s="75"/>
      <c r="EG64" s="75"/>
      <c r="EH64" s="75"/>
      <c r="EI64" s="75"/>
      <c r="EJ64" s="75"/>
      <c r="EK64" s="75"/>
      <c r="EL64" s="75"/>
      <c r="EM64" s="75"/>
      <c r="EN64" s="75"/>
      <c r="EO64" s="75"/>
      <c r="EP64" s="75"/>
      <c r="EQ64" s="75"/>
      <c r="ER64" s="75"/>
      <c r="ES64" s="75"/>
      <c r="ET64" s="75"/>
      <c r="EU64" s="75"/>
      <c r="EV64" s="75"/>
      <c r="EW64" s="75"/>
      <c r="EX64" s="75"/>
      <c r="EY64" s="75"/>
      <c r="EZ64" s="88"/>
      <c r="FA64" s="74"/>
      <c r="FB64" s="75"/>
      <c r="FC64" s="88"/>
      <c r="FD64" s="75"/>
      <c r="FE64" s="75"/>
      <c r="FF64" s="75"/>
      <c r="FG64" s="75"/>
      <c r="FH64" s="75"/>
      <c r="FI64" s="75"/>
      <c r="FJ64" s="75"/>
      <c r="FK64" s="75"/>
      <c r="FL64" s="75"/>
      <c r="FM64" s="75"/>
      <c r="FN64" s="75"/>
      <c r="FO64" s="75"/>
      <c r="FP64" s="75"/>
      <c r="FQ64" s="75"/>
      <c r="FR64" s="75"/>
      <c r="FS64" s="75"/>
      <c r="FT64" s="78"/>
      <c r="FU64" s="78"/>
      <c r="FV64" s="78"/>
      <c r="FW64" s="78"/>
      <c r="FX64" s="75"/>
      <c r="FY64" s="75"/>
      <c r="FZ64" s="75"/>
      <c r="GA64" s="75"/>
      <c r="GB64" s="75"/>
      <c r="GC64" s="75"/>
      <c r="GD64" s="75"/>
      <c r="GE64" s="75"/>
      <c r="GF64" s="75"/>
      <c r="GG64" s="75"/>
      <c r="GH64" s="75"/>
      <c r="GI64" s="75"/>
      <c r="GJ64" s="75"/>
      <c r="GK64" s="75"/>
      <c r="GL64" s="75"/>
      <c r="GM64" s="75"/>
      <c r="GN64" s="75"/>
      <c r="GO64" s="75"/>
      <c r="GP64" s="75"/>
      <c r="GQ64" s="75"/>
      <c r="GR64" s="75"/>
      <c r="GS64" s="75"/>
      <c r="GT64" s="75"/>
      <c r="GU64" s="75"/>
      <c r="GV64" s="75"/>
      <c r="GW64" s="75"/>
      <c r="GX64" s="75"/>
      <c r="GY64" s="75"/>
      <c r="GZ64" s="75"/>
      <c r="HA64" s="75"/>
      <c r="HB64" s="75"/>
      <c r="HC64" s="75"/>
      <c r="HD64" s="75"/>
      <c r="HE64" s="75"/>
      <c r="HF64" s="75"/>
      <c r="HG64" s="75"/>
      <c r="HH64" s="75"/>
      <c r="HI64" s="75"/>
      <c r="HJ64" s="75"/>
      <c r="HK64" s="75"/>
      <c r="HL64" s="75"/>
      <c r="HM64" s="75"/>
      <c r="HN64" s="75"/>
      <c r="HO64" s="75"/>
      <c r="HP64" s="75"/>
      <c r="HQ64" s="75"/>
      <c r="HR64" s="75"/>
      <c r="HS64" s="75"/>
      <c r="HT64" s="75"/>
      <c r="HU64" s="75"/>
      <c r="HV64" s="75"/>
      <c r="HW64" s="75"/>
      <c r="HX64" s="75"/>
      <c r="HY64" s="75"/>
      <c r="HZ64" s="75"/>
      <c r="IA64" s="75"/>
      <c r="IB64" s="75"/>
      <c r="IC64" s="75"/>
      <c r="ID64" s="75"/>
      <c r="IE64" s="75"/>
      <c r="IF64" s="75"/>
      <c r="IG64" s="75"/>
      <c r="IH64" s="75"/>
      <c r="II64" s="75"/>
      <c r="IJ64" s="75"/>
      <c r="IK64" s="75"/>
      <c r="IL64" s="75"/>
      <c r="IM64" s="75"/>
      <c r="IN64" s="75"/>
      <c r="IO64" s="75"/>
      <c r="IP64" s="75"/>
      <c r="IQ64" s="75"/>
      <c r="IR64" s="75"/>
      <c r="IS64" s="75"/>
      <c r="IT64" s="75"/>
      <c r="IU64" s="75"/>
      <c r="IV64" s="75"/>
      <c r="IW64" s="75"/>
      <c r="IX64" s="75"/>
      <c r="IY64" s="75"/>
      <c r="IZ64" s="75"/>
      <c r="JA64" s="75"/>
      <c r="JB64" s="75"/>
      <c r="JC64" s="75"/>
    </row>
    <row r="65" spans="1:263" ht="15.75" x14ac:dyDescent="0.25">
      <c r="A65" s="10" t="s">
        <v>143</v>
      </c>
      <c r="B65" s="222">
        <f t="shared" si="145"/>
        <v>4914</v>
      </c>
      <c r="C65" s="222">
        <f t="shared" si="146"/>
        <v>5610.4110000000001</v>
      </c>
      <c r="D65" s="222">
        <f t="shared" si="147"/>
        <v>5610.4110000000001</v>
      </c>
      <c r="E65" s="222"/>
      <c r="F65" s="223">
        <f t="shared" si="148"/>
        <v>5610.4110000000001</v>
      </c>
      <c r="G65" s="75">
        <f t="shared" si="195"/>
        <v>100</v>
      </c>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95"/>
      <c r="BA65" s="95"/>
      <c r="BB65" s="95"/>
      <c r="BC65" s="95"/>
      <c r="BD65" s="75"/>
      <c r="BE65" s="75"/>
      <c r="BF65" s="75"/>
      <c r="BG65" s="88"/>
      <c r="BH65" s="88"/>
      <c r="BI65" s="75"/>
      <c r="BJ65" s="75"/>
      <c r="BK65" s="88"/>
      <c r="BL65" s="75">
        <v>4914</v>
      </c>
      <c r="BM65" s="75">
        <v>4914</v>
      </c>
      <c r="BN65" s="75">
        <v>4914</v>
      </c>
      <c r="BO65" s="76">
        <f t="shared" si="149"/>
        <v>100</v>
      </c>
      <c r="BP65" s="75"/>
      <c r="BQ65" s="75"/>
      <c r="BR65" s="75"/>
      <c r="BS65" s="75"/>
      <c r="BT65" s="88"/>
      <c r="BU65" s="75"/>
      <c r="BV65" s="75"/>
      <c r="BW65" s="88"/>
      <c r="BX65" s="75"/>
      <c r="BY65" s="75"/>
      <c r="BZ65" s="75"/>
      <c r="CA65" s="75"/>
      <c r="CB65" s="74"/>
      <c r="CC65" s="74"/>
      <c r="CD65" s="75"/>
      <c r="CE65" s="88"/>
      <c r="CF65" s="75"/>
      <c r="CG65" s="75"/>
      <c r="CH65" s="75"/>
      <c r="CI65" s="88"/>
      <c r="CJ65" s="75"/>
      <c r="CK65" s="75"/>
      <c r="CL65" s="75"/>
      <c r="CM65" s="75"/>
      <c r="CN65" s="75"/>
      <c r="CO65" s="75"/>
      <c r="CP65" s="75"/>
      <c r="CQ65" s="75"/>
      <c r="CR65" s="74"/>
      <c r="CS65" s="74"/>
      <c r="CT65" s="75"/>
      <c r="CU65" s="88"/>
      <c r="CV65" s="75"/>
      <c r="CW65" s="75"/>
      <c r="CX65" s="75"/>
      <c r="CY65" s="88"/>
      <c r="CZ65" s="75"/>
      <c r="DA65" s="75"/>
      <c r="DB65" s="75"/>
      <c r="DC65" s="88"/>
      <c r="DD65" s="75"/>
      <c r="DE65" s="75"/>
      <c r="DF65" s="75"/>
      <c r="DG65" s="88"/>
      <c r="DH65" s="75"/>
      <c r="DI65" s="75"/>
      <c r="DJ65" s="75"/>
      <c r="DK65" s="88"/>
      <c r="DL65" s="75"/>
      <c r="DM65" s="75"/>
      <c r="DN65" s="75"/>
      <c r="DO65" s="88"/>
      <c r="DP65" s="75"/>
      <c r="DQ65" s="75"/>
      <c r="DR65" s="75"/>
      <c r="DS65" s="88"/>
      <c r="DT65" s="88"/>
      <c r="DU65" s="75"/>
      <c r="DV65" s="75"/>
      <c r="DW65" s="75"/>
      <c r="DX65" s="75"/>
      <c r="DY65" s="75"/>
      <c r="DZ65" s="75"/>
      <c r="EA65" s="75"/>
      <c r="EB65" s="75"/>
      <c r="EC65" s="75"/>
      <c r="ED65" s="75"/>
      <c r="EE65" s="75"/>
      <c r="EF65" s="75"/>
      <c r="EG65" s="75"/>
      <c r="EH65" s="75"/>
      <c r="EI65" s="75"/>
      <c r="EJ65" s="75"/>
      <c r="EK65" s="75"/>
      <c r="EL65" s="75"/>
      <c r="EM65" s="75"/>
      <c r="EN65" s="75"/>
      <c r="EO65" s="75"/>
      <c r="EP65" s="75"/>
      <c r="EQ65" s="75"/>
      <c r="ER65" s="75"/>
      <c r="ES65" s="75"/>
      <c r="ET65" s="75"/>
      <c r="EU65" s="75"/>
      <c r="EV65" s="75"/>
      <c r="EW65" s="75"/>
      <c r="EX65" s="75"/>
      <c r="EY65" s="75"/>
      <c r="EZ65" s="88"/>
      <c r="FA65" s="74"/>
      <c r="FB65" s="75"/>
      <c r="FC65" s="88"/>
      <c r="FD65" s="75"/>
      <c r="FE65" s="75"/>
      <c r="FF65" s="75"/>
      <c r="FG65" s="75"/>
      <c r="FH65" s="75"/>
      <c r="FI65" s="75"/>
      <c r="FJ65" s="75"/>
      <c r="FK65" s="75"/>
      <c r="FL65" s="75"/>
      <c r="FM65" s="75"/>
      <c r="FN65" s="75"/>
      <c r="FO65" s="75"/>
      <c r="FP65" s="75"/>
      <c r="FQ65" s="75"/>
      <c r="FR65" s="75"/>
      <c r="FS65" s="75"/>
      <c r="FT65" s="78"/>
      <c r="FU65" s="78"/>
      <c r="FV65" s="78"/>
      <c r="FW65" s="78"/>
      <c r="FX65" s="75"/>
      <c r="FY65" s="75"/>
      <c r="FZ65" s="75"/>
      <c r="GA65" s="75"/>
      <c r="GB65" s="75"/>
      <c r="GC65" s="75"/>
      <c r="GD65" s="75"/>
      <c r="GE65" s="75"/>
      <c r="GF65" s="75"/>
      <c r="GG65" s="75"/>
      <c r="GH65" s="75"/>
      <c r="GI65" s="75"/>
      <c r="GJ65" s="75"/>
      <c r="GK65" s="75"/>
      <c r="GL65" s="75"/>
      <c r="GM65" s="75"/>
      <c r="GN65" s="75"/>
      <c r="GO65" s="75"/>
      <c r="GP65" s="75"/>
      <c r="GQ65" s="75"/>
      <c r="GR65" s="75"/>
      <c r="GS65" s="75"/>
      <c r="GT65" s="75"/>
      <c r="GU65" s="75"/>
      <c r="GV65" s="75"/>
      <c r="GW65" s="75"/>
      <c r="GX65" s="75"/>
      <c r="GY65" s="75"/>
      <c r="GZ65" s="75"/>
      <c r="HA65" s="75"/>
      <c r="HB65" s="75"/>
      <c r="HC65" s="75"/>
      <c r="HD65" s="75"/>
      <c r="HE65" s="75"/>
      <c r="HF65" s="75"/>
      <c r="HG65" s="75"/>
      <c r="HH65" s="75"/>
      <c r="HI65" s="75"/>
      <c r="HJ65" s="75"/>
      <c r="HK65" s="75"/>
      <c r="HL65" s="75"/>
      <c r="HM65" s="75"/>
      <c r="HN65" s="75"/>
      <c r="HO65" s="75"/>
      <c r="HP65" s="75"/>
      <c r="HQ65" s="75"/>
      <c r="HR65" s="75"/>
      <c r="HS65" s="75"/>
      <c r="HT65" s="75"/>
      <c r="HU65" s="75"/>
      <c r="HV65" s="75"/>
      <c r="HW65" s="75"/>
      <c r="HX65" s="75"/>
      <c r="HY65" s="75"/>
      <c r="HZ65" s="75"/>
      <c r="IA65" s="75"/>
      <c r="IB65" s="75"/>
      <c r="IC65" s="75"/>
      <c r="ID65" s="75"/>
      <c r="IE65" s="75"/>
      <c r="IF65" s="75"/>
      <c r="IG65" s="75">
        <v>696.41099999999994</v>
      </c>
      <c r="IH65" s="75">
        <v>696.41099999999994</v>
      </c>
      <c r="II65" s="75">
        <f t="shared" ref="II65:II116" si="244">IH65/IG65*100</f>
        <v>100</v>
      </c>
      <c r="IJ65" s="75"/>
      <c r="IK65" s="75"/>
      <c r="IL65" s="75"/>
      <c r="IM65" s="75"/>
      <c r="IN65" s="75"/>
      <c r="IO65" s="75"/>
      <c r="IP65" s="75"/>
      <c r="IQ65" s="75"/>
      <c r="IR65" s="75"/>
      <c r="IS65" s="75"/>
      <c r="IT65" s="75"/>
      <c r="IU65" s="75"/>
      <c r="IV65" s="75"/>
      <c r="IW65" s="75"/>
      <c r="IX65" s="75"/>
      <c r="IY65" s="75"/>
      <c r="IZ65" s="75"/>
      <c r="JA65" s="75"/>
      <c r="JB65" s="75"/>
      <c r="JC65" s="75"/>
    </row>
    <row r="66" spans="1:263" ht="15.75" x14ac:dyDescent="0.25">
      <c r="A66" s="10" t="s">
        <v>239</v>
      </c>
      <c r="B66" s="222">
        <f t="shared" si="145"/>
        <v>3468</v>
      </c>
      <c r="C66" s="222">
        <f t="shared" si="146"/>
        <v>3468</v>
      </c>
      <c r="D66" s="222">
        <f t="shared" si="147"/>
        <v>3468</v>
      </c>
      <c r="E66" s="222"/>
      <c r="F66" s="223">
        <f t="shared" si="148"/>
        <v>3468</v>
      </c>
      <c r="G66" s="75">
        <f t="shared" si="195"/>
        <v>100</v>
      </c>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95"/>
      <c r="BA66" s="95"/>
      <c r="BB66" s="95"/>
      <c r="BC66" s="95"/>
      <c r="BD66" s="75"/>
      <c r="BE66" s="75"/>
      <c r="BF66" s="75"/>
      <c r="BG66" s="88"/>
      <c r="BH66" s="88"/>
      <c r="BI66" s="75"/>
      <c r="BJ66" s="75"/>
      <c r="BK66" s="88"/>
      <c r="BL66" s="75">
        <v>3468</v>
      </c>
      <c r="BM66" s="75">
        <v>3468</v>
      </c>
      <c r="BN66" s="75">
        <v>3468</v>
      </c>
      <c r="BO66" s="76">
        <f t="shared" si="149"/>
        <v>100</v>
      </c>
      <c r="BP66" s="75"/>
      <c r="BQ66" s="75"/>
      <c r="BR66" s="75"/>
      <c r="BS66" s="75"/>
      <c r="BT66" s="88"/>
      <c r="BU66" s="75"/>
      <c r="BV66" s="75"/>
      <c r="BW66" s="88"/>
      <c r="BX66" s="75"/>
      <c r="BY66" s="75"/>
      <c r="BZ66" s="75"/>
      <c r="CA66" s="75"/>
      <c r="CB66" s="74"/>
      <c r="CC66" s="74"/>
      <c r="CD66" s="75"/>
      <c r="CE66" s="88"/>
      <c r="CF66" s="75"/>
      <c r="CG66" s="75"/>
      <c r="CH66" s="75"/>
      <c r="CI66" s="88"/>
      <c r="CJ66" s="75"/>
      <c r="CK66" s="75"/>
      <c r="CL66" s="75"/>
      <c r="CM66" s="75"/>
      <c r="CN66" s="75"/>
      <c r="CO66" s="75"/>
      <c r="CP66" s="75"/>
      <c r="CQ66" s="75"/>
      <c r="CR66" s="74"/>
      <c r="CS66" s="74"/>
      <c r="CT66" s="75"/>
      <c r="CU66" s="88"/>
      <c r="CV66" s="75"/>
      <c r="CW66" s="75"/>
      <c r="CX66" s="75"/>
      <c r="CY66" s="88"/>
      <c r="CZ66" s="75"/>
      <c r="DA66" s="75"/>
      <c r="DB66" s="75"/>
      <c r="DC66" s="88"/>
      <c r="DD66" s="75"/>
      <c r="DE66" s="75"/>
      <c r="DF66" s="75"/>
      <c r="DG66" s="88"/>
      <c r="DH66" s="75"/>
      <c r="DI66" s="75"/>
      <c r="DJ66" s="75"/>
      <c r="DK66" s="88"/>
      <c r="DL66" s="75"/>
      <c r="DM66" s="75"/>
      <c r="DN66" s="75"/>
      <c r="DO66" s="88"/>
      <c r="DP66" s="75"/>
      <c r="DQ66" s="75"/>
      <c r="DR66" s="75"/>
      <c r="DS66" s="88"/>
      <c r="DT66" s="88"/>
      <c r="DU66" s="75"/>
      <c r="DV66" s="75"/>
      <c r="DW66" s="75"/>
      <c r="DX66" s="75"/>
      <c r="DY66" s="75"/>
      <c r="DZ66" s="75"/>
      <c r="EA66" s="75"/>
      <c r="EB66" s="75"/>
      <c r="EC66" s="75"/>
      <c r="ED66" s="75"/>
      <c r="EE66" s="75"/>
      <c r="EF66" s="75"/>
      <c r="EG66" s="75"/>
      <c r="EH66" s="75"/>
      <c r="EI66" s="75"/>
      <c r="EJ66" s="75"/>
      <c r="EK66" s="75"/>
      <c r="EL66" s="75"/>
      <c r="EM66" s="75"/>
      <c r="EN66" s="75"/>
      <c r="EO66" s="75"/>
      <c r="EP66" s="75"/>
      <c r="EQ66" s="75"/>
      <c r="ER66" s="75"/>
      <c r="ES66" s="75"/>
      <c r="ET66" s="75"/>
      <c r="EU66" s="75"/>
      <c r="EV66" s="75"/>
      <c r="EW66" s="75"/>
      <c r="EX66" s="75"/>
      <c r="EY66" s="75"/>
      <c r="EZ66" s="88"/>
      <c r="FA66" s="74"/>
      <c r="FB66" s="75"/>
      <c r="FC66" s="88"/>
      <c r="FD66" s="75"/>
      <c r="FE66" s="75"/>
      <c r="FF66" s="75"/>
      <c r="FG66" s="75"/>
      <c r="FH66" s="75"/>
      <c r="FI66" s="75"/>
      <c r="FJ66" s="75"/>
      <c r="FK66" s="75"/>
      <c r="FL66" s="75"/>
      <c r="FM66" s="75"/>
      <c r="FN66" s="75"/>
      <c r="FO66" s="75"/>
      <c r="FP66" s="75"/>
      <c r="FQ66" s="75"/>
      <c r="FR66" s="75"/>
      <c r="FS66" s="75"/>
      <c r="FT66" s="78"/>
      <c r="FU66" s="78"/>
      <c r="FV66" s="78"/>
      <c r="FW66" s="78"/>
      <c r="FX66" s="75"/>
      <c r="FY66" s="75"/>
      <c r="FZ66" s="75"/>
      <c r="GA66" s="75"/>
      <c r="GB66" s="75"/>
      <c r="GC66" s="75"/>
      <c r="GD66" s="75"/>
      <c r="GE66" s="75"/>
      <c r="GF66" s="75"/>
      <c r="GG66" s="75"/>
      <c r="GH66" s="75"/>
      <c r="GI66" s="75"/>
      <c r="GJ66" s="75"/>
      <c r="GK66" s="75"/>
      <c r="GL66" s="75"/>
      <c r="GM66" s="75"/>
      <c r="GN66" s="75"/>
      <c r="GO66" s="75"/>
      <c r="GP66" s="75"/>
      <c r="GQ66" s="75"/>
      <c r="GR66" s="75"/>
      <c r="GS66" s="75"/>
      <c r="GT66" s="75"/>
      <c r="GU66" s="75"/>
      <c r="GV66" s="75"/>
      <c r="GW66" s="75"/>
      <c r="GX66" s="75"/>
      <c r="GY66" s="75"/>
      <c r="GZ66" s="75"/>
      <c r="HA66" s="75"/>
      <c r="HB66" s="75"/>
      <c r="HC66" s="75"/>
      <c r="HD66" s="75"/>
      <c r="HE66" s="75"/>
      <c r="HF66" s="75"/>
      <c r="HG66" s="75"/>
      <c r="HH66" s="75"/>
      <c r="HI66" s="75"/>
      <c r="HJ66" s="75"/>
      <c r="HK66" s="75"/>
      <c r="HL66" s="75"/>
      <c r="HM66" s="75"/>
      <c r="HN66" s="75"/>
      <c r="HO66" s="75"/>
      <c r="HP66" s="75"/>
      <c r="HQ66" s="75"/>
      <c r="HR66" s="75"/>
      <c r="HS66" s="75"/>
      <c r="HT66" s="75"/>
      <c r="HU66" s="75"/>
      <c r="HV66" s="75"/>
      <c r="HW66" s="75"/>
      <c r="HX66" s="75"/>
      <c r="HY66" s="75"/>
      <c r="HZ66" s="75"/>
      <c r="IA66" s="75"/>
      <c r="IB66" s="75"/>
      <c r="IC66" s="75"/>
      <c r="ID66" s="75"/>
      <c r="IE66" s="75"/>
      <c r="IF66" s="75"/>
      <c r="IG66" s="75"/>
      <c r="IH66" s="75"/>
      <c r="II66" s="75"/>
      <c r="IJ66" s="75"/>
      <c r="IK66" s="75"/>
      <c r="IL66" s="75"/>
      <c r="IM66" s="75"/>
      <c r="IN66" s="75"/>
      <c r="IO66" s="75"/>
      <c r="IP66" s="75"/>
      <c r="IQ66" s="75"/>
      <c r="IR66" s="75"/>
      <c r="IS66" s="75"/>
      <c r="IT66" s="75"/>
      <c r="IU66" s="75"/>
      <c r="IV66" s="75"/>
      <c r="IW66" s="75"/>
      <c r="IX66" s="75"/>
      <c r="IY66" s="75"/>
      <c r="IZ66" s="75"/>
      <c r="JA66" s="75"/>
      <c r="JB66" s="75"/>
      <c r="JC66" s="75"/>
    </row>
    <row r="67" spans="1:263" ht="15.75" x14ac:dyDescent="0.25">
      <c r="A67" s="10" t="s">
        <v>140</v>
      </c>
      <c r="B67" s="222">
        <f t="shared" si="145"/>
        <v>0</v>
      </c>
      <c r="C67" s="222">
        <f t="shared" si="146"/>
        <v>0</v>
      </c>
      <c r="D67" s="222">
        <f t="shared" si="147"/>
        <v>0</v>
      </c>
      <c r="E67" s="222"/>
      <c r="F67" s="223">
        <f t="shared" si="148"/>
        <v>0</v>
      </c>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95"/>
      <c r="BA67" s="95"/>
      <c r="BB67" s="95"/>
      <c r="BC67" s="95"/>
      <c r="BD67" s="75"/>
      <c r="BE67" s="75"/>
      <c r="BF67" s="75"/>
      <c r="BG67" s="88"/>
      <c r="BH67" s="88"/>
      <c r="BI67" s="75"/>
      <c r="BJ67" s="75"/>
      <c r="BK67" s="88"/>
      <c r="BL67" s="75"/>
      <c r="BM67" s="75"/>
      <c r="BN67" s="75"/>
      <c r="BO67" s="76"/>
      <c r="BP67" s="75"/>
      <c r="BQ67" s="75"/>
      <c r="BR67" s="75"/>
      <c r="BS67" s="75"/>
      <c r="BT67" s="88"/>
      <c r="BU67" s="75"/>
      <c r="BV67" s="75"/>
      <c r="BW67" s="88"/>
      <c r="BX67" s="75"/>
      <c r="BY67" s="75"/>
      <c r="BZ67" s="75"/>
      <c r="CA67" s="75"/>
      <c r="CB67" s="74"/>
      <c r="CC67" s="74"/>
      <c r="CD67" s="75"/>
      <c r="CE67" s="88"/>
      <c r="CF67" s="75"/>
      <c r="CG67" s="75"/>
      <c r="CH67" s="75"/>
      <c r="CI67" s="88"/>
      <c r="CJ67" s="75"/>
      <c r="CK67" s="75"/>
      <c r="CL67" s="75"/>
      <c r="CM67" s="75"/>
      <c r="CN67" s="75"/>
      <c r="CO67" s="75"/>
      <c r="CP67" s="75"/>
      <c r="CQ67" s="75"/>
      <c r="CR67" s="74"/>
      <c r="CS67" s="74"/>
      <c r="CT67" s="75"/>
      <c r="CU67" s="88"/>
      <c r="CV67" s="75"/>
      <c r="CW67" s="75"/>
      <c r="CX67" s="75"/>
      <c r="CY67" s="88"/>
      <c r="CZ67" s="75"/>
      <c r="DA67" s="75"/>
      <c r="DB67" s="75"/>
      <c r="DC67" s="88"/>
      <c r="DD67" s="75"/>
      <c r="DE67" s="75"/>
      <c r="DF67" s="75"/>
      <c r="DG67" s="88"/>
      <c r="DH67" s="75"/>
      <c r="DI67" s="75"/>
      <c r="DJ67" s="75"/>
      <c r="DK67" s="88"/>
      <c r="DL67" s="75"/>
      <c r="DM67" s="75"/>
      <c r="DN67" s="75"/>
      <c r="DO67" s="88"/>
      <c r="DP67" s="75"/>
      <c r="DQ67" s="75"/>
      <c r="DR67" s="75"/>
      <c r="DS67" s="88"/>
      <c r="DT67" s="88"/>
      <c r="DU67" s="75"/>
      <c r="DV67" s="75"/>
      <c r="DW67" s="75"/>
      <c r="DX67" s="75"/>
      <c r="DY67" s="75"/>
      <c r="DZ67" s="75"/>
      <c r="EA67" s="75"/>
      <c r="EB67" s="75"/>
      <c r="EC67" s="75"/>
      <c r="ED67" s="75"/>
      <c r="EE67" s="75"/>
      <c r="EF67" s="75"/>
      <c r="EG67" s="75"/>
      <c r="EH67" s="75"/>
      <c r="EI67" s="75"/>
      <c r="EJ67" s="75"/>
      <c r="EK67" s="75"/>
      <c r="EL67" s="75"/>
      <c r="EM67" s="75"/>
      <c r="EN67" s="75"/>
      <c r="EO67" s="75"/>
      <c r="EP67" s="75"/>
      <c r="EQ67" s="75"/>
      <c r="ER67" s="75"/>
      <c r="ES67" s="75"/>
      <c r="ET67" s="75"/>
      <c r="EU67" s="75"/>
      <c r="EV67" s="75"/>
      <c r="EW67" s="75"/>
      <c r="EX67" s="75"/>
      <c r="EY67" s="75"/>
      <c r="EZ67" s="88"/>
      <c r="FA67" s="74"/>
      <c r="FB67" s="75"/>
      <c r="FC67" s="88"/>
      <c r="FD67" s="75"/>
      <c r="FE67" s="75"/>
      <c r="FF67" s="75"/>
      <c r="FG67" s="75"/>
      <c r="FH67" s="75"/>
      <c r="FI67" s="75"/>
      <c r="FJ67" s="75"/>
      <c r="FK67" s="75"/>
      <c r="FL67" s="75"/>
      <c r="FM67" s="75"/>
      <c r="FN67" s="75"/>
      <c r="FO67" s="75"/>
      <c r="FP67" s="75"/>
      <c r="FQ67" s="75"/>
      <c r="FR67" s="75"/>
      <c r="FS67" s="75"/>
      <c r="FT67" s="78"/>
      <c r="FU67" s="78"/>
      <c r="FV67" s="78"/>
      <c r="FW67" s="78"/>
      <c r="FX67" s="75"/>
      <c r="FY67" s="75"/>
      <c r="FZ67" s="75"/>
      <c r="GA67" s="75"/>
      <c r="GB67" s="75"/>
      <c r="GC67" s="75"/>
      <c r="GD67" s="75"/>
      <c r="GE67" s="75"/>
      <c r="GF67" s="75"/>
      <c r="GG67" s="75"/>
      <c r="GH67" s="75"/>
      <c r="GI67" s="75"/>
      <c r="GJ67" s="75"/>
      <c r="GK67" s="75"/>
      <c r="GL67" s="75"/>
      <c r="GM67" s="75"/>
      <c r="GN67" s="75"/>
      <c r="GO67" s="75"/>
      <c r="GP67" s="75"/>
      <c r="GQ67" s="75"/>
      <c r="GR67" s="75"/>
      <c r="GS67" s="75"/>
      <c r="GT67" s="75"/>
      <c r="GU67" s="75"/>
      <c r="GV67" s="75"/>
      <c r="GW67" s="75"/>
      <c r="GX67" s="75"/>
      <c r="GY67" s="75"/>
      <c r="GZ67" s="75"/>
      <c r="HA67" s="75"/>
      <c r="HB67" s="75"/>
      <c r="HC67" s="75"/>
      <c r="HD67" s="75"/>
      <c r="HE67" s="75"/>
      <c r="HF67" s="75"/>
      <c r="HG67" s="75"/>
      <c r="HH67" s="75"/>
      <c r="HI67" s="75"/>
      <c r="HJ67" s="75"/>
      <c r="HK67" s="75"/>
      <c r="HL67" s="75"/>
      <c r="HM67" s="75"/>
      <c r="HN67" s="75"/>
      <c r="HO67" s="75"/>
      <c r="HP67" s="75"/>
      <c r="HQ67" s="75"/>
      <c r="HR67" s="75"/>
      <c r="HS67" s="75"/>
      <c r="HT67" s="75"/>
      <c r="HU67" s="75"/>
      <c r="HV67" s="75"/>
      <c r="HW67" s="75"/>
      <c r="HX67" s="75"/>
      <c r="HY67" s="75"/>
      <c r="HZ67" s="75"/>
      <c r="IA67" s="75"/>
      <c r="IB67" s="75"/>
      <c r="IC67" s="75"/>
      <c r="ID67" s="75"/>
      <c r="IE67" s="75"/>
      <c r="IF67" s="75"/>
      <c r="IG67" s="75"/>
      <c r="IH67" s="75"/>
      <c r="II67" s="75"/>
      <c r="IJ67" s="75"/>
      <c r="IK67" s="75"/>
      <c r="IL67" s="75"/>
      <c r="IM67" s="75"/>
      <c r="IN67" s="75"/>
      <c r="IO67" s="75"/>
      <c r="IP67" s="75"/>
      <c r="IQ67" s="75"/>
      <c r="IR67" s="75"/>
      <c r="IS67" s="75"/>
      <c r="IT67" s="75"/>
      <c r="IU67" s="75"/>
      <c r="IV67" s="75"/>
      <c r="IW67" s="75"/>
      <c r="IX67" s="75"/>
      <c r="IY67" s="75"/>
      <c r="IZ67" s="75"/>
      <c r="JA67" s="75"/>
      <c r="JB67" s="75"/>
      <c r="JC67" s="75"/>
    </row>
    <row r="68" spans="1:263" ht="15.75" x14ac:dyDescent="0.25">
      <c r="A68" s="10" t="s">
        <v>139</v>
      </c>
      <c r="B68" s="222">
        <f t="shared" si="145"/>
        <v>10050</v>
      </c>
      <c r="C68" s="222">
        <f t="shared" si="146"/>
        <v>10050</v>
      </c>
      <c r="D68" s="222">
        <f t="shared" si="147"/>
        <v>10050</v>
      </c>
      <c r="E68" s="222"/>
      <c r="F68" s="223">
        <f t="shared" si="148"/>
        <v>10050</v>
      </c>
      <c r="G68" s="75">
        <f t="shared" ref="G68:G92" si="245">F68/C68*100</f>
        <v>100</v>
      </c>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95"/>
      <c r="BA68" s="95"/>
      <c r="BB68" s="95"/>
      <c r="BC68" s="95"/>
      <c r="BD68" s="75"/>
      <c r="BE68" s="75"/>
      <c r="BF68" s="75"/>
      <c r="BG68" s="88"/>
      <c r="BH68" s="75"/>
      <c r="BI68" s="75"/>
      <c r="BJ68" s="75"/>
      <c r="BK68" s="88"/>
      <c r="BL68" s="75">
        <v>10050</v>
      </c>
      <c r="BM68" s="75">
        <v>10050</v>
      </c>
      <c r="BN68" s="75">
        <v>10050</v>
      </c>
      <c r="BO68" s="76">
        <f t="shared" si="149"/>
        <v>100</v>
      </c>
      <c r="BP68" s="75"/>
      <c r="BQ68" s="75"/>
      <c r="BR68" s="75"/>
      <c r="BS68" s="75"/>
      <c r="BT68" s="75"/>
      <c r="BU68" s="75"/>
      <c r="BV68" s="75"/>
      <c r="BW68" s="88"/>
      <c r="BX68" s="75"/>
      <c r="BY68" s="75"/>
      <c r="BZ68" s="75"/>
      <c r="CA68" s="75"/>
      <c r="CB68" s="74"/>
      <c r="CC68" s="74"/>
      <c r="CD68" s="75"/>
      <c r="CE68" s="88"/>
      <c r="CF68" s="75"/>
      <c r="CG68" s="75"/>
      <c r="CH68" s="75"/>
      <c r="CI68" s="88"/>
      <c r="CJ68" s="75"/>
      <c r="CK68" s="75"/>
      <c r="CL68" s="75"/>
      <c r="CM68" s="75"/>
      <c r="CN68" s="75"/>
      <c r="CO68" s="75"/>
      <c r="CP68" s="75"/>
      <c r="CQ68" s="75"/>
      <c r="CR68" s="74"/>
      <c r="CS68" s="74"/>
      <c r="CT68" s="75"/>
      <c r="CU68" s="88"/>
      <c r="CV68" s="75"/>
      <c r="CW68" s="75"/>
      <c r="CX68" s="75"/>
      <c r="CY68" s="88"/>
      <c r="CZ68" s="75"/>
      <c r="DA68" s="75"/>
      <c r="DB68" s="75"/>
      <c r="DC68" s="88"/>
      <c r="DD68" s="75"/>
      <c r="DE68" s="75"/>
      <c r="DF68" s="75"/>
      <c r="DG68" s="88"/>
      <c r="DH68" s="75"/>
      <c r="DI68" s="75"/>
      <c r="DJ68" s="75"/>
      <c r="DK68" s="88"/>
      <c r="DL68" s="75"/>
      <c r="DM68" s="75"/>
      <c r="DN68" s="75"/>
      <c r="DO68" s="88"/>
      <c r="DP68" s="75"/>
      <c r="DQ68" s="75"/>
      <c r="DR68" s="75"/>
      <c r="DS68" s="88"/>
      <c r="DT68" s="88"/>
      <c r="DU68" s="75"/>
      <c r="DV68" s="75"/>
      <c r="DW68" s="75"/>
      <c r="DX68" s="75"/>
      <c r="DY68" s="75"/>
      <c r="DZ68" s="75"/>
      <c r="EA68" s="75"/>
      <c r="EB68" s="75"/>
      <c r="EC68" s="75"/>
      <c r="ED68" s="75"/>
      <c r="EE68" s="75"/>
      <c r="EF68" s="75"/>
      <c r="EG68" s="75"/>
      <c r="EH68" s="75"/>
      <c r="EI68" s="75"/>
      <c r="EJ68" s="75"/>
      <c r="EK68" s="75"/>
      <c r="EL68" s="75"/>
      <c r="EM68" s="75"/>
      <c r="EN68" s="75"/>
      <c r="EO68" s="75"/>
      <c r="EP68" s="75"/>
      <c r="EQ68" s="75"/>
      <c r="ER68" s="75"/>
      <c r="ES68" s="75"/>
      <c r="ET68" s="75"/>
      <c r="EU68" s="75"/>
      <c r="EV68" s="75"/>
      <c r="EW68" s="75"/>
      <c r="EX68" s="75"/>
      <c r="EY68" s="75"/>
      <c r="EZ68" s="88"/>
      <c r="FA68" s="74"/>
      <c r="FB68" s="75"/>
      <c r="FC68" s="88"/>
      <c r="FD68" s="75"/>
      <c r="FE68" s="75"/>
      <c r="FF68" s="75"/>
      <c r="FG68" s="75"/>
      <c r="FH68" s="75"/>
      <c r="FI68" s="75"/>
      <c r="FJ68" s="75"/>
      <c r="FK68" s="75"/>
      <c r="FL68" s="75"/>
      <c r="FM68" s="75"/>
      <c r="FN68" s="75"/>
      <c r="FO68" s="75"/>
      <c r="FP68" s="75"/>
      <c r="FQ68" s="75"/>
      <c r="FR68" s="75"/>
      <c r="FS68" s="75"/>
      <c r="FT68" s="78"/>
      <c r="FU68" s="78"/>
      <c r="FV68" s="78"/>
      <c r="FW68" s="78"/>
      <c r="FX68" s="75"/>
      <c r="FY68" s="75"/>
      <c r="FZ68" s="75"/>
      <c r="GA68" s="75"/>
      <c r="GB68" s="75"/>
      <c r="GC68" s="75"/>
      <c r="GD68" s="75"/>
      <c r="GE68" s="75"/>
      <c r="GF68" s="75"/>
      <c r="GG68" s="75"/>
      <c r="GH68" s="75"/>
      <c r="GI68" s="75"/>
      <c r="GJ68" s="75"/>
      <c r="GK68" s="75"/>
      <c r="GL68" s="75"/>
      <c r="GM68" s="75"/>
      <c r="GN68" s="75"/>
      <c r="GO68" s="75"/>
      <c r="GP68" s="75"/>
      <c r="GQ68" s="75"/>
      <c r="GR68" s="75"/>
      <c r="GS68" s="75"/>
      <c r="GT68" s="75"/>
      <c r="GU68" s="75"/>
      <c r="GV68" s="75"/>
      <c r="GW68" s="75"/>
      <c r="GX68" s="75"/>
      <c r="GY68" s="75"/>
      <c r="GZ68" s="75"/>
      <c r="HA68" s="75"/>
      <c r="HB68" s="75"/>
      <c r="HC68" s="75"/>
      <c r="HD68" s="75"/>
      <c r="HE68" s="75"/>
      <c r="HF68" s="75"/>
      <c r="HG68" s="75"/>
      <c r="HH68" s="75"/>
      <c r="HI68" s="75"/>
      <c r="HJ68" s="75"/>
      <c r="HK68" s="75"/>
      <c r="HL68" s="75"/>
      <c r="HM68" s="75"/>
      <c r="HN68" s="75"/>
      <c r="HO68" s="75"/>
      <c r="HP68" s="75"/>
      <c r="HQ68" s="75"/>
      <c r="HR68" s="75"/>
      <c r="HS68" s="75"/>
      <c r="HT68" s="75"/>
      <c r="HU68" s="75"/>
      <c r="HV68" s="75"/>
      <c r="HW68" s="75"/>
      <c r="HX68" s="75"/>
      <c r="HY68" s="75"/>
      <c r="HZ68" s="75"/>
      <c r="IA68" s="75"/>
      <c r="IB68" s="75"/>
      <c r="IC68" s="75"/>
      <c r="ID68" s="75"/>
      <c r="IE68" s="75"/>
      <c r="IF68" s="75"/>
      <c r="IG68" s="75"/>
      <c r="IH68" s="75"/>
      <c r="II68" s="75"/>
      <c r="IJ68" s="75"/>
      <c r="IK68" s="75"/>
      <c r="IL68" s="75"/>
      <c r="IM68" s="75"/>
      <c r="IN68" s="75"/>
      <c r="IO68" s="75"/>
      <c r="IP68" s="75"/>
      <c r="IQ68" s="75"/>
      <c r="IR68" s="75"/>
      <c r="IS68" s="75"/>
      <c r="IT68" s="75"/>
      <c r="IU68" s="75"/>
      <c r="IV68" s="75"/>
      <c r="IW68" s="75"/>
      <c r="IX68" s="75"/>
      <c r="IY68" s="75"/>
      <c r="IZ68" s="75"/>
      <c r="JA68" s="75"/>
      <c r="JB68" s="75"/>
      <c r="JC68" s="75"/>
    </row>
    <row r="69" spans="1:263" ht="15.75" x14ac:dyDescent="0.25">
      <c r="A69" s="10" t="s">
        <v>141</v>
      </c>
      <c r="B69" s="222">
        <f t="shared" si="145"/>
        <v>4659</v>
      </c>
      <c r="C69" s="222">
        <f t="shared" si="146"/>
        <v>4759</v>
      </c>
      <c r="D69" s="222">
        <f t="shared" si="147"/>
        <v>4759</v>
      </c>
      <c r="E69" s="222"/>
      <c r="F69" s="223">
        <f t="shared" si="148"/>
        <v>4759</v>
      </c>
      <c r="G69" s="75">
        <f t="shared" si="245"/>
        <v>100</v>
      </c>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95"/>
      <c r="BA69" s="95"/>
      <c r="BB69" s="95"/>
      <c r="BC69" s="95"/>
      <c r="BD69" s="75"/>
      <c r="BE69" s="75"/>
      <c r="BF69" s="75"/>
      <c r="BG69" s="88"/>
      <c r="BH69" s="88"/>
      <c r="BI69" s="75"/>
      <c r="BJ69" s="75"/>
      <c r="BK69" s="88"/>
      <c r="BL69" s="75">
        <v>4659</v>
      </c>
      <c r="BM69" s="75">
        <v>4659</v>
      </c>
      <c r="BN69" s="75">
        <v>4659</v>
      </c>
      <c r="BO69" s="76">
        <f t="shared" si="149"/>
        <v>100</v>
      </c>
      <c r="BP69" s="75"/>
      <c r="BQ69" s="75"/>
      <c r="BR69" s="75"/>
      <c r="BS69" s="88"/>
      <c r="BT69" s="88"/>
      <c r="BU69" s="75"/>
      <c r="BV69" s="75"/>
      <c r="BW69" s="88"/>
      <c r="BX69" s="75"/>
      <c r="BY69" s="75"/>
      <c r="BZ69" s="75"/>
      <c r="CA69" s="75"/>
      <c r="CB69" s="74"/>
      <c r="CC69" s="74"/>
      <c r="CD69" s="75"/>
      <c r="CE69" s="88"/>
      <c r="CF69" s="75"/>
      <c r="CG69" s="75"/>
      <c r="CH69" s="75"/>
      <c r="CI69" s="88"/>
      <c r="CJ69" s="75"/>
      <c r="CK69" s="75"/>
      <c r="CL69" s="75"/>
      <c r="CM69" s="75"/>
      <c r="CN69" s="75"/>
      <c r="CO69" s="75"/>
      <c r="CP69" s="75"/>
      <c r="CQ69" s="75"/>
      <c r="CR69" s="74"/>
      <c r="CS69" s="74"/>
      <c r="CT69" s="75"/>
      <c r="CU69" s="88"/>
      <c r="CV69" s="75"/>
      <c r="CW69" s="75"/>
      <c r="CX69" s="75"/>
      <c r="CY69" s="88"/>
      <c r="CZ69" s="75"/>
      <c r="DA69" s="75"/>
      <c r="DB69" s="75"/>
      <c r="DC69" s="88"/>
      <c r="DD69" s="75"/>
      <c r="DE69" s="75"/>
      <c r="DF69" s="75"/>
      <c r="DG69" s="88"/>
      <c r="DH69" s="75"/>
      <c r="DI69" s="75"/>
      <c r="DJ69" s="75"/>
      <c r="DK69" s="88"/>
      <c r="DL69" s="75"/>
      <c r="DM69" s="75"/>
      <c r="DN69" s="75"/>
      <c r="DO69" s="88"/>
      <c r="DP69" s="75"/>
      <c r="DQ69" s="75"/>
      <c r="DR69" s="75"/>
      <c r="DS69" s="88"/>
      <c r="DT69" s="88"/>
      <c r="DU69" s="75"/>
      <c r="DV69" s="75"/>
      <c r="DW69" s="75"/>
      <c r="DX69" s="75"/>
      <c r="DY69" s="75"/>
      <c r="DZ69" s="75"/>
      <c r="EA69" s="75"/>
      <c r="EB69" s="75"/>
      <c r="EC69" s="75"/>
      <c r="ED69" s="75"/>
      <c r="EE69" s="75"/>
      <c r="EF69" s="75"/>
      <c r="EG69" s="75"/>
      <c r="EH69" s="75"/>
      <c r="EI69" s="75"/>
      <c r="EJ69" s="75"/>
      <c r="EK69" s="75"/>
      <c r="EL69" s="75"/>
      <c r="EM69" s="75"/>
      <c r="EN69" s="75"/>
      <c r="EO69" s="75"/>
      <c r="EP69" s="75"/>
      <c r="EQ69" s="75"/>
      <c r="ER69" s="75"/>
      <c r="ES69" s="75"/>
      <c r="ET69" s="75"/>
      <c r="EU69" s="75"/>
      <c r="EV69" s="75"/>
      <c r="EW69" s="75"/>
      <c r="EX69" s="75"/>
      <c r="EY69" s="75"/>
      <c r="EZ69" s="88"/>
      <c r="FA69" s="74"/>
      <c r="FB69" s="75"/>
      <c r="FC69" s="88"/>
      <c r="FD69" s="75"/>
      <c r="FE69" s="75"/>
      <c r="FF69" s="75"/>
      <c r="FG69" s="75"/>
      <c r="FH69" s="75"/>
      <c r="FI69" s="75"/>
      <c r="FJ69" s="75"/>
      <c r="FK69" s="75"/>
      <c r="FL69" s="75"/>
      <c r="FM69" s="75"/>
      <c r="FN69" s="75"/>
      <c r="FO69" s="75"/>
      <c r="FP69" s="75"/>
      <c r="FQ69" s="75"/>
      <c r="FR69" s="75"/>
      <c r="FS69" s="75"/>
      <c r="FT69" s="78"/>
      <c r="FU69" s="78"/>
      <c r="FV69" s="78"/>
      <c r="FW69" s="78"/>
      <c r="FX69" s="75"/>
      <c r="FY69" s="75"/>
      <c r="FZ69" s="75"/>
      <c r="GA69" s="75"/>
      <c r="GB69" s="75"/>
      <c r="GC69" s="75"/>
      <c r="GD69" s="75"/>
      <c r="GE69" s="75"/>
      <c r="GF69" s="75"/>
      <c r="GG69" s="75"/>
      <c r="GH69" s="75"/>
      <c r="GI69" s="75"/>
      <c r="GJ69" s="75"/>
      <c r="GK69" s="75"/>
      <c r="GL69" s="75"/>
      <c r="GM69" s="75"/>
      <c r="GN69" s="75"/>
      <c r="GO69" s="75"/>
      <c r="GP69" s="75"/>
      <c r="GQ69" s="75"/>
      <c r="GR69" s="75"/>
      <c r="GS69" s="75"/>
      <c r="GT69" s="75"/>
      <c r="GU69" s="75"/>
      <c r="GV69" s="75"/>
      <c r="GW69" s="75"/>
      <c r="GX69" s="75"/>
      <c r="GY69" s="75"/>
      <c r="GZ69" s="75"/>
      <c r="HA69" s="75"/>
      <c r="HB69" s="75"/>
      <c r="HC69" s="75"/>
      <c r="HD69" s="75"/>
      <c r="HE69" s="75"/>
      <c r="HF69" s="75"/>
      <c r="HG69" s="75"/>
      <c r="HH69" s="75"/>
      <c r="HI69" s="75"/>
      <c r="HJ69" s="75"/>
      <c r="HK69" s="75"/>
      <c r="HL69" s="75"/>
      <c r="HM69" s="75"/>
      <c r="HN69" s="75"/>
      <c r="HO69" s="75"/>
      <c r="HP69" s="75"/>
      <c r="HQ69" s="75"/>
      <c r="HR69" s="75"/>
      <c r="HS69" s="75"/>
      <c r="HT69" s="75"/>
      <c r="HU69" s="75"/>
      <c r="HV69" s="75"/>
      <c r="HW69" s="75"/>
      <c r="HX69" s="75"/>
      <c r="HY69" s="75"/>
      <c r="HZ69" s="75"/>
      <c r="IA69" s="75"/>
      <c r="IB69" s="75"/>
      <c r="IC69" s="75"/>
      <c r="ID69" s="75"/>
      <c r="IE69" s="75"/>
      <c r="IF69" s="75"/>
      <c r="IG69" s="75">
        <v>100</v>
      </c>
      <c r="IH69" s="75">
        <v>100</v>
      </c>
      <c r="II69" s="75">
        <f t="shared" si="244"/>
        <v>100</v>
      </c>
      <c r="IJ69" s="75"/>
      <c r="IK69" s="75"/>
      <c r="IL69" s="75"/>
      <c r="IM69" s="75"/>
      <c r="IN69" s="75"/>
      <c r="IO69" s="75"/>
      <c r="IP69" s="75"/>
      <c r="IQ69" s="75"/>
      <c r="IR69" s="75"/>
      <c r="IS69" s="75"/>
      <c r="IT69" s="75"/>
      <c r="IU69" s="75"/>
      <c r="IV69" s="75"/>
      <c r="IW69" s="75"/>
      <c r="IX69" s="75"/>
      <c r="IY69" s="75"/>
      <c r="IZ69" s="75"/>
      <c r="JA69" s="75"/>
      <c r="JB69" s="75"/>
      <c r="JC69" s="75"/>
    </row>
    <row r="70" spans="1:263" ht="15.75" x14ac:dyDescent="0.25">
      <c r="A70" s="10" t="s">
        <v>308</v>
      </c>
      <c r="B70" s="222">
        <f t="shared" si="145"/>
        <v>3288</v>
      </c>
      <c r="C70" s="222">
        <f t="shared" si="146"/>
        <v>4243</v>
      </c>
      <c r="D70" s="222">
        <f t="shared" si="147"/>
        <v>4243</v>
      </c>
      <c r="E70" s="222"/>
      <c r="F70" s="223">
        <f t="shared" si="148"/>
        <v>4243</v>
      </c>
      <c r="G70" s="75">
        <f t="shared" si="245"/>
        <v>100</v>
      </c>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v>855</v>
      </c>
      <c r="AT70" s="75">
        <v>855</v>
      </c>
      <c r="AU70" s="75">
        <f t="shared" si="206"/>
        <v>100</v>
      </c>
      <c r="AV70" s="75"/>
      <c r="AW70" s="75"/>
      <c r="AX70" s="75"/>
      <c r="AY70" s="75"/>
      <c r="AZ70" s="95"/>
      <c r="BA70" s="95"/>
      <c r="BB70" s="95"/>
      <c r="BC70" s="95"/>
      <c r="BD70" s="75"/>
      <c r="BE70" s="75"/>
      <c r="BF70" s="75"/>
      <c r="BG70" s="88"/>
      <c r="BH70" s="88"/>
      <c r="BI70" s="75"/>
      <c r="BJ70" s="75"/>
      <c r="BK70" s="88"/>
      <c r="BL70" s="75">
        <v>3288</v>
      </c>
      <c r="BM70" s="75">
        <v>3288</v>
      </c>
      <c r="BN70" s="75">
        <v>3288</v>
      </c>
      <c r="BO70" s="76">
        <f t="shared" si="149"/>
        <v>100</v>
      </c>
      <c r="BP70" s="75"/>
      <c r="BQ70" s="75"/>
      <c r="BR70" s="75"/>
      <c r="BS70" s="88"/>
      <c r="BT70" s="88"/>
      <c r="BU70" s="75"/>
      <c r="BV70" s="75"/>
      <c r="BW70" s="88"/>
      <c r="BX70" s="75"/>
      <c r="BY70" s="75"/>
      <c r="BZ70" s="75"/>
      <c r="CA70" s="75"/>
      <c r="CB70" s="74"/>
      <c r="CC70" s="74"/>
      <c r="CD70" s="75"/>
      <c r="CE70" s="88"/>
      <c r="CF70" s="75"/>
      <c r="CG70" s="75"/>
      <c r="CH70" s="75"/>
      <c r="CI70" s="88"/>
      <c r="CJ70" s="75"/>
      <c r="CK70" s="75"/>
      <c r="CL70" s="75"/>
      <c r="CM70" s="75"/>
      <c r="CN70" s="75"/>
      <c r="CO70" s="75"/>
      <c r="CP70" s="75"/>
      <c r="CQ70" s="75"/>
      <c r="CR70" s="74"/>
      <c r="CS70" s="74"/>
      <c r="CT70" s="75"/>
      <c r="CU70" s="88"/>
      <c r="CV70" s="75"/>
      <c r="CW70" s="75"/>
      <c r="CX70" s="75"/>
      <c r="CY70" s="88"/>
      <c r="CZ70" s="75"/>
      <c r="DA70" s="75"/>
      <c r="DB70" s="75"/>
      <c r="DC70" s="88"/>
      <c r="DD70" s="75"/>
      <c r="DE70" s="75"/>
      <c r="DF70" s="75"/>
      <c r="DG70" s="88"/>
      <c r="DH70" s="75"/>
      <c r="DI70" s="75"/>
      <c r="DJ70" s="75"/>
      <c r="DK70" s="88"/>
      <c r="DL70" s="75"/>
      <c r="DM70" s="75"/>
      <c r="DN70" s="75"/>
      <c r="DO70" s="88"/>
      <c r="DP70" s="75"/>
      <c r="DQ70" s="75"/>
      <c r="DR70" s="75"/>
      <c r="DS70" s="88"/>
      <c r="DT70" s="88"/>
      <c r="DU70" s="75"/>
      <c r="DV70" s="75"/>
      <c r="DW70" s="75"/>
      <c r="DX70" s="75"/>
      <c r="DY70" s="75"/>
      <c r="DZ70" s="75"/>
      <c r="EA70" s="75"/>
      <c r="EB70" s="75"/>
      <c r="EC70" s="75"/>
      <c r="ED70" s="75"/>
      <c r="EE70" s="75"/>
      <c r="EF70" s="75"/>
      <c r="EG70" s="75"/>
      <c r="EH70" s="75"/>
      <c r="EI70" s="75"/>
      <c r="EJ70" s="75"/>
      <c r="EK70" s="75"/>
      <c r="EL70" s="75"/>
      <c r="EM70" s="75"/>
      <c r="EN70" s="75"/>
      <c r="EO70" s="75"/>
      <c r="EP70" s="75"/>
      <c r="EQ70" s="75"/>
      <c r="ER70" s="75"/>
      <c r="ES70" s="75"/>
      <c r="ET70" s="75"/>
      <c r="EU70" s="75"/>
      <c r="EV70" s="75"/>
      <c r="EW70" s="75"/>
      <c r="EX70" s="75"/>
      <c r="EY70" s="75"/>
      <c r="EZ70" s="88"/>
      <c r="FA70" s="74"/>
      <c r="FB70" s="75"/>
      <c r="FC70" s="88"/>
      <c r="FD70" s="75"/>
      <c r="FE70" s="75"/>
      <c r="FF70" s="75"/>
      <c r="FG70" s="75"/>
      <c r="FH70" s="75"/>
      <c r="FI70" s="75"/>
      <c r="FJ70" s="75"/>
      <c r="FK70" s="75"/>
      <c r="FL70" s="75"/>
      <c r="FM70" s="75"/>
      <c r="FN70" s="75"/>
      <c r="FO70" s="75"/>
      <c r="FP70" s="75"/>
      <c r="FQ70" s="75"/>
      <c r="FR70" s="75"/>
      <c r="FS70" s="75"/>
      <c r="FT70" s="78"/>
      <c r="FU70" s="78"/>
      <c r="FV70" s="78"/>
      <c r="FW70" s="78"/>
      <c r="FX70" s="75"/>
      <c r="FY70" s="75"/>
      <c r="FZ70" s="75"/>
      <c r="GA70" s="75"/>
      <c r="GB70" s="75"/>
      <c r="GC70" s="75"/>
      <c r="GD70" s="75"/>
      <c r="GE70" s="75"/>
      <c r="GF70" s="75"/>
      <c r="GG70" s="75"/>
      <c r="GH70" s="75"/>
      <c r="GI70" s="75"/>
      <c r="GJ70" s="75"/>
      <c r="GK70" s="75"/>
      <c r="GL70" s="75"/>
      <c r="GM70" s="75"/>
      <c r="GN70" s="75"/>
      <c r="GO70" s="75"/>
      <c r="GP70" s="75"/>
      <c r="GQ70" s="75"/>
      <c r="GR70" s="75"/>
      <c r="GS70" s="75"/>
      <c r="GT70" s="75"/>
      <c r="GU70" s="75"/>
      <c r="GV70" s="75"/>
      <c r="GW70" s="75"/>
      <c r="GX70" s="75"/>
      <c r="GY70" s="75"/>
      <c r="GZ70" s="75"/>
      <c r="HA70" s="75"/>
      <c r="HB70" s="75"/>
      <c r="HC70" s="75"/>
      <c r="HD70" s="75"/>
      <c r="HE70" s="75"/>
      <c r="HF70" s="75"/>
      <c r="HG70" s="75"/>
      <c r="HH70" s="75"/>
      <c r="HI70" s="75"/>
      <c r="HJ70" s="75"/>
      <c r="HK70" s="75"/>
      <c r="HL70" s="75"/>
      <c r="HM70" s="75"/>
      <c r="HN70" s="75"/>
      <c r="HO70" s="75"/>
      <c r="HP70" s="75"/>
      <c r="HQ70" s="75"/>
      <c r="HR70" s="75"/>
      <c r="HS70" s="75"/>
      <c r="HT70" s="75"/>
      <c r="HU70" s="75"/>
      <c r="HV70" s="75"/>
      <c r="HW70" s="75"/>
      <c r="HX70" s="75"/>
      <c r="HY70" s="75"/>
      <c r="HZ70" s="75"/>
      <c r="IA70" s="75"/>
      <c r="IB70" s="75"/>
      <c r="IC70" s="75"/>
      <c r="ID70" s="75"/>
      <c r="IE70" s="75"/>
      <c r="IF70" s="75"/>
      <c r="IG70" s="75">
        <v>100</v>
      </c>
      <c r="IH70" s="75">
        <v>100</v>
      </c>
      <c r="II70" s="75">
        <f t="shared" si="244"/>
        <v>100</v>
      </c>
      <c r="IJ70" s="75"/>
      <c r="IK70" s="75"/>
      <c r="IL70" s="75"/>
      <c r="IM70" s="75"/>
      <c r="IN70" s="75"/>
      <c r="IO70" s="75"/>
      <c r="IP70" s="75"/>
      <c r="IQ70" s="75"/>
      <c r="IR70" s="75"/>
      <c r="IS70" s="75"/>
      <c r="IT70" s="75"/>
      <c r="IU70" s="75"/>
      <c r="IV70" s="75"/>
      <c r="IW70" s="75"/>
      <c r="IX70" s="75"/>
      <c r="IY70" s="75"/>
      <c r="IZ70" s="75"/>
      <c r="JA70" s="75"/>
      <c r="JB70" s="75"/>
      <c r="JC70" s="75"/>
    </row>
    <row r="71" spans="1:263" ht="15.75" x14ac:dyDescent="0.25">
      <c r="A71" s="10" t="s">
        <v>311</v>
      </c>
      <c r="B71" s="222">
        <f t="shared" si="145"/>
        <v>2622</v>
      </c>
      <c r="C71" s="222">
        <f t="shared" si="146"/>
        <v>2682</v>
      </c>
      <c r="D71" s="222">
        <f t="shared" si="147"/>
        <v>2682</v>
      </c>
      <c r="E71" s="222"/>
      <c r="F71" s="223">
        <f t="shared" si="148"/>
        <v>2682</v>
      </c>
      <c r="G71" s="75">
        <f t="shared" si="245"/>
        <v>100</v>
      </c>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95"/>
      <c r="BA71" s="95"/>
      <c r="BB71" s="95"/>
      <c r="BC71" s="95"/>
      <c r="BD71" s="75"/>
      <c r="BE71" s="75"/>
      <c r="BF71" s="75"/>
      <c r="BG71" s="88"/>
      <c r="BH71" s="88"/>
      <c r="BI71" s="75"/>
      <c r="BJ71" s="75"/>
      <c r="BK71" s="88"/>
      <c r="BL71" s="75">
        <v>2622</v>
      </c>
      <c r="BM71" s="75">
        <v>2622</v>
      </c>
      <c r="BN71" s="75">
        <v>2622</v>
      </c>
      <c r="BO71" s="76">
        <f t="shared" si="149"/>
        <v>100</v>
      </c>
      <c r="BP71" s="75"/>
      <c r="BQ71" s="75"/>
      <c r="BR71" s="75"/>
      <c r="BS71" s="88"/>
      <c r="BT71" s="88"/>
      <c r="BU71" s="75"/>
      <c r="BV71" s="75"/>
      <c r="BW71" s="88"/>
      <c r="BX71" s="75"/>
      <c r="BY71" s="75"/>
      <c r="BZ71" s="75"/>
      <c r="CA71" s="75"/>
      <c r="CB71" s="74"/>
      <c r="CC71" s="74"/>
      <c r="CD71" s="75"/>
      <c r="CE71" s="88"/>
      <c r="CF71" s="75"/>
      <c r="CG71" s="75"/>
      <c r="CH71" s="75"/>
      <c r="CI71" s="88"/>
      <c r="CJ71" s="75"/>
      <c r="CK71" s="75"/>
      <c r="CL71" s="75"/>
      <c r="CM71" s="75"/>
      <c r="CN71" s="75"/>
      <c r="CO71" s="75"/>
      <c r="CP71" s="75"/>
      <c r="CQ71" s="75"/>
      <c r="CR71" s="74"/>
      <c r="CS71" s="74"/>
      <c r="CT71" s="75"/>
      <c r="CU71" s="88"/>
      <c r="CV71" s="75"/>
      <c r="CW71" s="75"/>
      <c r="CX71" s="75"/>
      <c r="CY71" s="88"/>
      <c r="CZ71" s="75"/>
      <c r="DA71" s="75"/>
      <c r="DB71" s="75"/>
      <c r="DC71" s="88"/>
      <c r="DD71" s="75"/>
      <c r="DE71" s="75"/>
      <c r="DF71" s="75"/>
      <c r="DG71" s="88"/>
      <c r="DH71" s="75"/>
      <c r="DI71" s="75"/>
      <c r="DJ71" s="75"/>
      <c r="DK71" s="88"/>
      <c r="DL71" s="75"/>
      <c r="DM71" s="75"/>
      <c r="DN71" s="75"/>
      <c r="DO71" s="88"/>
      <c r="DP71" s="75"/>
      <c r="DQ71" s="75"/>
      <c r="DR71" s="75"/>
      <c r="DS71" s="88"/>
      <c r="DT71" s="88"/>
      <c r="DU71" s="75"/>
      <c r="DV71" s="75"/>
      <c r="DW71" s="75"/>
      <c r="DX71" s="75"/>
      <c r="DY71" s="75"/>
      <c r="DZ71" s="75"/>
      <c r="EA71" s="75"/>
      <c r="EB71" s="75"/>
      <c r="EC71" s="75"/>
      <c r="ED71" s="75"/>
      <c r="EE71" s="75"/>
      <c r="EF71" s="75"/>
      <c r="EG71" s="75"/>
      <c r="EH71" s="75"/>
      <c r="EI71" s="75"/>
      <c r="EJ71" s="75"/>
      <c r="EK71" s="75"/>
      <c r="EL71" s="75"/>
      <c r="EM71" s="75"/>
      <c r="EN71" s="75"/>
      <c r="EO71" s="75"/>
      <c r="EP71" s="75"/>
      <c r="EQ71" s="75"/>
      <c r="ER71" s="75"/>
      <c r="ES71" s="75"/>
      <c r="ET71" s="75"/>
      <c r="EU71" s="75"/>
      <c r="EV71" s="75"/>
      <c r="EW71" s="75"/>
      <c r="EX71" s="75"/>
      <c r="EY71" s="75"/>
      <c r="EZ71" s="88"/>
      <c r="FA71" s="74"/>
      <c r="FB71" s="75"/>
      <c r="FC71" s="88"/>
      <c r="FD71" s="75"/>
      <c r="FE71" s="75"/>
      <c r="FF71" s="75"/>
      <c r="FG71" s="75"/>
      <c r="FH71" s="75"/>
      <c r="FI71" s="75"/>
      <c r="FJ71" s="75"/>
      <c r="FK71" s="75"/>
      <c r="FL71" s="75"/>
      <c r="FM71" s="75"/>
      <c r="FN71" s="75"/>
      <c r="FO71" s="75"/>
      <c r="FP71" s="75"/>
      <c r="FQ71" s="75"/>
      <c r="FR71" s="75"/>
      <c r="FS71" s="75"/>
      <c r="FT71" s="78"/>
      <c r="FU71" s="78"/>
      <c r="FV71" s="78"/>
      <c r="FW71" s="78"/>
      <c r="FX71" s="75"/>
      <c r="FY71" s="75"/>
      <c r="FZ71" s="75"/>
      <c r="GA71" s="75"/>
      <c r="GB71" s="75"/>
      <c r="GC71" s="75"/>
      <c r="GD71" s="75"/>
      <c r="GE71" s="75"/>
      <c r="GF71" s="75"/>
      <c r="GG71" s="75"/>
      <c r="GH71" s="75"/>
      <c r="GI71" s="75"/>
      <c r="GJ71" s="75"/>
      <c r="GK71" s="75"/>
      <c r="GL71" s="75"/>
      <c r="GM71" s="75"/>
      <c r="GN71" s="75"/>
      <c r="GO71" s="75"/>
      <c r="GP71" s="75"/>
      <c r="GQ71" s="75"/>
      <c r="GR71" s="75"/>
      <c r="GS71" s="75"/>
      <c r="GT71" s="75"/>
      <c r="GU71" s="75"/>
      <c r="GV71" s="75"/>
      <c r="GW71" s="75"/>
      <c r="GX71" s="75"/>
      <c r="GY71" s="75"/>
      <c r="GZ71" s="75"/>
      <c r="HA71" s="75"/>
      <c r="HB71" s="75"/>
      <c r="HC71" s="75"/>
      <c r="HD71" s="75"/>
      <c r="HE71" s="75"/>
      <c r="HF71" s="75"/>
      <c r="HG71" s="75"/>
      <c r="HH71" s="75"/>
      <c r="HI71" s="75"/>
      <c r="HJ71" s="75"/>
      <c r="HK71" s="75"/>
      <c r="HL71" s="75"/>
      <c r="HM71" s="75"/>
      <c r="HN71" s="75"/>
      <c r="HO71" s="75"/>
      <c r="HP71" s="75"/>
      <c r="HQ71" s="75"/>
      <c r="HR71" s="75"/>
      <c r="HS71" s="75"/>
      <c r="HT71" s="75"/>
      <c r="HU71" s="75"/>
      <c r="HV71" s="75"/>
      <c r="HW71" s="75"/>
      <c r="HX71" s="75"/>
      <c r="HY71" s="75"/>
      <c r="HZ71" s="75"/>
      <c r="IA71" s="75"/>
      <c r="IB71" s="75"/>
      <c r="IC71" s="75"/>
      <c r="ID71" s="75"/>
      <c r="IE71" s="75"/>
      <c r="IF71" s="75"/>
      <c r="IG71" s="75">
        <v>60</v>
      </c>
      <c r="IH71" s="75">
        <v>60</v>
      </c>
      <c r="II71" s="75">
        <f t="shared" si="244"/>
        <v>100</v>
      </c>
      <c r="IJ71" s="75"/>
      <c r="IK71" s="75"/>
      <c r="IL71" s="75"/>
      <c r="IM71" s="75"/>
      <c r="IN71" s="75"/>
      <c r="IO71" s="75"/>
      <c r="IP71" s="75"/>
      <c r="IQ71" s="75"/>
      <c r="IR71" s="75"/>
      <c r="IS71" s="75"/>
      <c r="IT71" s="75"/>
      <c r="IU71" s="75"/>
      <c r="IV71" s="75"/>
      <c r="IW71" s="75"/>
      <c r="IX71" s="75"/>
      <c r="IY71" s="75"/>
      <c r="IZ71" s="75"/>
      <c r="JA71" s="75"/>
      <c r="JB71" s="75"/>
      <c r="JC71" s="75"/>
    </row>
    <row r="72" spans="1:263" ht="15.75" x14ac:dyDescent="0.25">
      <c r="A72" s="10" t="s">
        <v>142</v>
      </c>
      <c r="B72" s="222">
        <f t="shared" si="145"/>
        <v>5721</v>
      </c>
      <c r="C72" s="222">
        <f t="shared" si="146"/>
        <v>5721</v>
      </c>
      <c r="D72" s="222">
        <f t="shared" si="147"/>
        <v>5721</v>
      </c>
      <c r="E72" s="222"/>
      <c r="F72" s="223">
        <f t="shared" si="148"/>
        <v>5721</v>
      </c>
      <c r="G72" s="75">
        <f t="shared" si="245"/>
        <v>100</v>
      </c>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95"/>
      <c r="BA72" s="95"/>
      <c r="BB72" s="95"/>
      <c r="BC72" s="95"/>
      <c r="BD72" s="75"/>
      <c r="BE72" s="75"/>
      <c r="BF72" s="75"/>
      <c r="BG72" s="88"/>
      <c r="BH72" s="88"/>
      <c r="BI72" s="75"/>
      <c r="BJ72" s="75"/>
      <c r="BK72" s="88"/>
      <c r="BL72" s="75">
        <v>5721</v>
      </c>
      <c r="BM72" s="75">
        <v>5721</v>
      </c>
      <c r="BN72" s="75">
        <v>5721</v>
      </c>
      <c r="BO72" s="76">
        <f t="shared" si="149"/>
        <v>100</v>
      </c>
      <c r="BP72" s="75"/>
      <c r="BQ72" s="75"/>
      <c r="BR72" s="75"/>
      <c r="BS72" s="88"/>
      <c r="BT72" s="88"/>
      <c r="BU72" s="75"/>
      <c r="BV72" s="75"/>
      <c r="BW72" s="88"/>
      <c r="BX72" s="75"/>
      <c r="BY72" s="75"/>
      <c r="BZ72" s="75"/>
      <c r="CA72" s="75"/>
      <c r="CB72" s="74"/>
      <c r="CC72" s="74"/>
      <c r="CD72" s="75"/>
      <c r="CE72" s="88"/>
      <c r="CF72" s="75"/>
      <c r="CG72" s="75"/>
      <c r="CH72" s="75"/>
      <c r="CI72" s="88"/>
      <c r="CJ72" s="75"/>
      <c r="CK72" s="75"/>
      <c r="CL72" s="75"/>
      <c r="CM72" s="75"/>
      <c r="CN72" s="75"/>
      <c r="CO72" s="75"/>
      <c r="CP72" s="75"/>
      <c r="CQ72" s="75"/>
      <c r="CR72" s="74"/>
      <c r="CS72" s="74"/>
      <c r="CT72" s="75"/>
      <c r="CU72" s="88"/>
      <c r="CV72" s="75"/>
      <c r="CW72" s="75"/>
      <c r="CX72" s="75"/>
      <c r="CY72" s="88"/>
      <c r="CZ72" s="75"/>
      <c r="DA72" s="75"/>
      <c r="DB72" s="75"/>
      <c r="DC72" s="88"/>
      <c r="DD72" s="75"/>
      <c r="DE72" s="75"/>
      <c r="DF72" s="75"/>
      <c r="DG72" s="88"/>
      <c r="DH72" s="75"/>
      <c r="DI72" s="75"/>
      <c r="DJ72" s="75"/>
      <c r="DK72" s="88"/>
      <c r="DL72" s="75"/>
      <c r="DM72" s="75"/>
      <c r="DN72" s="75"/>
      <c r="DO72" s="88"/>
      <c r="DP72" s="75"/>
      <c r="DQ72" s="75"/>
      <c r="DR72" s="75"/>
      <c r="DS72" s="88"/>
      <c r="DT72" s="88"/>
      <c r="DU72" s="75"/>
      <c r="DV72" s="75"/>
      <c r="DW72" s="75"/>
      <c r="DX72" s="75"/>
      <c r="DY72" s="75"/>
      <c r="DZ72" s="75"/>
      <c r="EA72" s="75"/>
      <c r="EB72" s="75"/>
      <c r="EC72" s="75"/>
      <c r="ED72" s="75"/>
      <c r="EE72" s="75"/>
      <c r="EF72" s="75"/>
      <c r="EG72" s="75"/>
      <c r="EH72" s="75"/>
      <c r="EI72" s="75"/>
      <c r="EJ72" s="75"/>
      <c r="EK72" s="75"/>
      <c r="EL72" s="75"/>
      <c r="EM72" s="75"/>
      <c r="EN72" s="75"/>
      <c r="EO72" s="75"/>
      <c r="EP72" s="75"/>
      <c r="EQ72" s="75"/>
      <c r="ER72" s="75"/>
      <c r="ES72" s="75"/>
      <c r="ET72" s="75"/>
      <c r="EU72" s="75"/>
      <c r="EV72" s="75"/>
      <c r="EW72" s="75"/>
      <c r="EX72" s="75"/>
      <c r="EY72" s="75"/>
      <c r="EZ72" s="88"/>
      <c r="FA72" s="74"/>
      <c r="FB72" s="75"/>
      <c r="FC72" s="88"/>
      <c r="FD72" s="75"/>
      <c r="FE72" s="75"/>
      <c r="FF72" s="75"/>
      <c r="FG72" s="75"/>
      <c r="FH72" s="75"/>
      <c r="FI72" s="75"/>
      <c r="FJ72" s="75"/>
      <c r="FK72" s="75"/>
      <c r="FL72" s="75"/>
      <c r="FM72" s="75"/>
      <c r="FN72" s="75"/>
      <c r="FO72" s="75"/>
      <c r="FP72" s="75"/>
      <c r="FQ72" s="75"/>
      <c r="FR72" s="75"/>
      <c r="FS72" s="75"/>
      <c r="FT72" s="78"/>
      <c r="FU72" s="78"/>
      <c r="FV72" s="78"/>
      <c r="FW72" s="78"/>
      <c r="FX72" s="75"/>
      <c r="FY72" s="75"/>
      <c r="FZ72" s="75"/>
      <c r="GA72" s="75"/>
      <c r="GB72" s="75"/>
      <c r="GC72" s="75"/>
      <c r="GD72" s="75"/>
      <c r="GE72" s="75"/>
      <c r="GF72" s="75"/>
      <c r="GG72" s="75"/>
      <c r="GH72" s="75"/>
      <c r="GI72" s="75"/>
      <c r="GJ72" s="75"/>
      <c r="GK72" s="75"/>
      <c r="GL72" s="75"/>
      <c r="GM72" s="75"/>
      <c r="GN72" s="75"/>
      <c r="GO72" s="75"/>
      <c r="GP72" s="75"/>
      <c r="GQ72" s="75"/>
      <c r="GR72" s="75"/>
      <c r="GS72" s="75"/>
      <c r="GT72" s="75"/>
      <c r="GU72" s="75"/>
      <c r="GV72" s="75"/>
      <c r="GW72" s="75"/>
      <c r="GX72" s="75"/>
      <c r="GY72" s="75"/>
      <c r="GZ72" s="75"/>
      <c r="HA72" s="75"/>
      <c r="HB72" s="75"/>
      <c r="HC72" s="75"/>
      <c r="HD72" s="75"/>
      <c r="HE72" s="75"/>
      <c r="HF72" s="75"/>
      <c r="HG72" s="75"/>
      <c r="HH72" s="75"/>
      <c r="HI72" s="75"/>
      <c r="HJ72" s="75"/>
      <c r="HK72" s="75"/>
      <c r="HL72" s="75"/>
      <c r="HM72" s="75"/>
      <c r="HN72" s="75"/>
      <c r="HO72" s="75"/>
      <c r="HP72" s="75"/>
      <c r="HQ72" s="75"/>
      <c r="HR72" s="75"/>
      <c r="HS72" s="75"/>
      <c r="HT72" s="75"/>
      <c r="HU72" s="75"/>
      <c r="HV72" s="75"/>
      <c r="HW72" s="75"/>
      <c r="HX72" s="75"/>
      <c r="HY72" s="75"/>
      <c r="HZ72" s="75"/>
      <c r="IA72" s="75"/>
      <c r="IB72" s="75"/>
      <c r="IC72" s="75"/>
      <c r="ID72" s="75"/>
      <c r="IE72" s="75"/>
      <c r="IF72" s="75"/>
      <c r="IG72" s="75">
        <v>0</v>
      </c>
      <c r="IH72" s="75">
        <v>0</v>
      </c>
      <c r="II72" s="75"/>
      <c r="IJ72" s="75"/>
      <c r="IK72" s="75"/>
      <c r="IL72" s="75"/>
      <c r="IM72" s="75"/>
      <c r="IN72" s="75"/>
      <c r="IO72" s="75"/>
      <c r="IP72" s="75"/>
      <c r="IQ72" s="75"/>
      <c r="IR72" s="75"/>
      <c r="IS72" s="75"/>
      <c r="IT72" s="75"/>
      <c r="IU72" s="75"/>
      <c r="IV72" s="75"/>
      <c r="IW72" s="75"/>
      <c r="IX72" s="75"/>
      <c r="IY72" s="75"/>
      <c r="IZ72" s="75"/>
      <c r="JA72" s="75"/>
      <c r="JB72" s="75"/>
      <c r="JC72" s="75"/>
    </row>
    <row r="73" spans="1:263" ht="15.75" x14ac:dyDescent="0.25">
      <c r="A73" s="10" t="s">
        <v>310</v>
      </c>
      <c r="B73" s="222">
        <f t="shared" si="145"/>
        <v>7032</v>
      </c>
      <c r="C73" s="222">
        <f t="shared" si="146"/>
        <v>7032</v>
      </c>
      <c r="D73" s="222">
        <f t="shared" si="147"/>
        <v>7032</v>
      </c>
      <c r="E73" s="222"/>
      <c r="F73" s="223">
        <f t="shared" si="148"/>
        <v>7032</v>
      </c>
      <c r="G73" s="75">
        <f t="shared" si="245"/>
        <v>100</v>
      </c>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95"/>
      <c r="BA73" s="95"/>
      <c r="BB73" s="95"/>
      <c r="BC73" s="95"/>
      <c r="BD73" s="75"/>
      <c r="BE73" s="75"/>
      <c r="BF73" s="75"/>
      <c r="BG73" s="88"/>
      <c r="BH73" s="88"/>
      <c r="BI73" s="75"/>
      <c r="BJ73" s="75"/>
      <c r="BK73" s="88"/>
      <c r="BL73" s="75">
        <v>7032</v>
      </c>
      <c r="BM73" s="75">
        <v>7032</v>
      </c>
      <c r="BN73" s="75">
        <v>7032</v>
      </c>
      <c r="BO73" s="76">
        <f t="shared" si="149"/>
        <v>100</v>
      </c>
      <c r="BP73" s="75"/>
      <c r="BQ73" s="75"/>
      <c r="BR73" s="75"/>
      <c r="BS73" s="88"/>
      <c r="BT73" s="88"/>
      <c r="BU73" s="75"/>
      <c r="BV73" s="75"/>
      <c r="BW73" s="88"/>
      <c r="BX73" s="75"/>
      <c r="BY73" s="75"/>
      <c r="BZ73" s="75"/>
      <c r="CA73" s="75"/>
      <c r="CB73" s="74"/>
      <c r="CC73" s="74"/>
      <c r="CD73" s="75"/>
      <c r="CE73" s="88"/>
      <c r="CF73" s="75"/>
      <c r="CG73" s="75"/>
      <c r="CH73" s="75"/>
      <c r="CI73" s="88"/>
      <c r="CJ73" s="75"/>
      <c r="CK73" s="75"/>
      <c r="CL73" s="75"/>
      <c r="CM73" s="75"/>
      <c r="CN73" s="75"/>
      <c r="CO73" s="75"/>
      <c r="CP73" s="75"/>
      <c r="CQ73" s="75"/>
      <c r="CR73" s="74"/>
      <c r="CS73" s="74"/>
      <c r="CT73" s="75"/>
      <c r="CU73" s="88"/>
      <c r="CV73" s="75"/>
      <c r="CW73" s="75"/>
      <c r="CX73" s="75"/>
      <c r="CY73" s="88"/>
      <c r="CZ73" s="75"/>
      <c r="DA73" s="75"/>
      <c r="DB73" s="75"/>
      <c r="DC73" s="88"/>
      <c r="DD73" s="75"/>
      <c r="DE73" s="75"/>
      <c r="DF73" s="75"/>
      <c r="DG73" s="88"/>
      <c r="DH73" s="75"/>
      <c r="DI73" s="75"/>
      <c r="DJ73" s="75"/>
      <c r="DK73" s="88"/>
      <c r="DL73" s="75"/>
      <c r="DM73" s="75"/>
      <c r="DN73" s="75"/>
      <c r="DO73" s="88"/>
      <c r="DP73" s="75"/>
      <c r="DQ73" s="75"/>
      <c r="DR73" s="75"/>
      <c r="DS73" s="88"/>
      <c r="DT73" s="88"/>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88"/>
      <c r="FA73" s="74"/>
      <c r="FB73" s="75"/>
      <c r="FC73" s="88"/>
      <c r="FD73" s="75"/>
      <c r="FE73" s="75"/>
      <c r="FF73" s="75"/>
      <c r="FG73" s="75"/>
      <c r="FH73" s="75"/>
      <c r="FI73" s="75"/>
      <c r="FJ73" s="75"/>
      <c r="FK73" s="75"/>
      <c r="FL73" s="75"/>
      <c r="FM73" s="75"/>
      <c r="FN73" s="75"/>
      <c r="FO73" s="75"/>
      <c r="FP73" s="75"/>
      <c r="FQ73" s="75"/>
      <c r="FR73" s="75"/>
      <c r="FS73" s="75"/>
      <c r="FT73" s="78"/>
      <c r="FU73" s="78"/>
      <c r="FV73" s="78"/>
      <c r="FW73" s="78"/>
      <c r="FX73" s="75"/>
      <c r="FY73" s="75"/>
      <c r="FZ73" s="75"/>
      <c r="GA73" s="75"/>
      <c r="GB73" s="75"/>
      <c r="GC73" s="75"/>
      <c r="GD73" s="75"/>
      <c r="GE73" s="75"/>
      <c r="GF73" s="75"/>
      <c r="GG73" s="75"/>
      <c r="GH73" s="75"/>
      <c r="GI73" s="75"/>
      <c r="GJ73" s="75"/>
      <c r="GK73" s="75"/>
      <c r="GL73" s="75"/>
      <c r="GM73" s="75"/>
      <c r="GN73" s="75"/>
      <c r="GO73" s="75"/>
      <c r="GP73" s="75"/>
      <c r="GQ73" s="75"/>
      <c r="GR73" s="75"/>
      <c r="GS73" s="75"/>
      <c r="GT73" s="75"/>
      <c r="GU73" s="75"/>
      <c r="GV73" s="75"/>
      <c r="GW73" s="75"/>
      <c r="GX73" s="75"/>
      <c r="GY73" s="75"/>
      <c r="GZ73" s="75"/>
      <c r="HA73" s="75"/>
      <c r="HB73" s="75"/>
      <c r="HC73" s="75"/>
      <c r="HD73" s="75"/>
      <c r="HE73" s="75"/>
      <c r="HF73" s="75"/>
      <c r="HG73" s="75"/>
      <c r="HH73" s="75"/>
      <c r="HI73" s="75"/>
      <c r="HJ73" s="75"/>
      <c r="HK73" s="75"/>
      <c r="HL73" s="75"/>
      <c r="HM73" s="75"/>
      <c r="HN73" s="75"/>
      <c r="HO73" s="75"/>
      <c r="HP73" s="75"/>
      <c r="HQ73" s="75"/>
      <c r="HR73" s="75"/>
      <c r="HS73" s="75"/>
      <c r="HT73" s="75"/>
      <c r="HU73" s="75"/>
      <c r="HV73" s="75"/>
      <c r="HW73" s="75"/>
      <c r="HX73" s="75"/>
      <c r="HY73" s="75"/>
      <c r="HZ73" s="75"/>
      <c r="IA73" s="75"/>
      <c r="IB73" s="75"/>
      <c r="IC73" s="75"/>
      <c r="ID73" s="75"/>
      <c r="IE73" s="75"/>
      <c r="IF73" s="75"/>
      <c r="IG73" s="75">
        <v>0</v>
      </c>
      <c r="IH73" s="75">
        <v>0</v>
      </c>
      <c r="II73" s="75"/>
      <c r="IJ73" s="75"/>
      <c r="IK73" s="75"/>
      <c r="IL73" s="75"/>
      <c r="IM73" s="75"/>
      <c r="IN73" s="75"/>
      <c r="IO73" s="75"/>
      <c r="IP73" s="75"/>
      <c r="IQ73" s="75"/>
      <c r="IR73" s="75"/>
      <c r="IS73" s="75"/>
      <c r="IT73" s="75"/>
      <c r="IU73" s="75"/>
      <c r="IV73" s="75"/>
      <c r="IW73" s="75"/>
      <c r="IX73" s="75"/>
      <c r="IY73" s="75"/>
      <c r="IZ73" s="75"/>
      <c r="JA73" s="75"/>
      <c r="JB73" s="75"/>
      <c r="JC73" s="75"/>
    </row>
    <row r="74" spans="1:263" ht="15.75" x14ac:dyDescent="0.25">
      <c r="A74" s="10" t="s">
        <v>309</v>
      </c>
      <c r="B74" s="222">
        <f t="shared" si="145"/>
        <v>7551</v>
      </c>
      <c r="C74" s="222">
        <f t="shared" si="146"/>
        <v>7635.9213499999996</v>
      </c>
      <c r="D74" s="222">
        <f t="shared" si="147"/>
        <v>7635.9213499999996</v>
      </c>
      <c r="E74" s="222"/>
      <c r="F74" s="223">
        <f t="shared" si="148"/>
        <v>7635.9213499999996</v>
      </c>
      <c r="G74" s="75">
        <f t="shared" si="245"/>
        <v>100</v>
      </c>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95"/>
      <c r="BA74" s="95"/>
      <c r="BB74" s="95"/>
      <c r="BC74" s="95"/>
      <c r="BD74" s="75"/>
      <c r="BE74" s="75"/>
      <c r="BF74" s="75"/>
      <c r="BG74" s="88"/>
      <c r="BH74" s="88"/>
      <c r="BI74" s="75"/>
      <c r="BJ74" s="75"/>
      <c r="BK74" s="88"/>
      <c r="BL74" s="75">
        <v>7551</v>
      </c>
      <c r="BM74" s="75">
        <v>7551</v>
      </c>
      <c r="BN74" s="75">
        <v>7551</v>
      </c>
      <c r="BO74" s="76">
        <f t="shared" si="149"/>
        <v>100</v>
      </c>
      <c r="BP74" s="75"/>
      <c r="BQ74" s="75"/>
      <c r="BR74" s="75"/>
      <c r="BS74" s="88"/>
      <c r="BT74" s="88"/>
      <c r="BU74" s="75"/>
      <c r="BV74" s="75"/>
      <c r="BW74" s="88"/>
      <c r="BX74" s="75"/>
      <c r="BY74" s="75"/>
      <c r="BZ74" s="75"/>
      <c r="CA74" s="75"/>
      <c r="CB74" s="74"/>
      <c r="CC74" s="74"/>
      <c r="CD74" s="75"/>
      <c r="CE74" s="88"/>
      <c r="CF74" s="75"/>
      <c r="CG74" s="75"/>
      <c r="CH74" s="75"/>
      <c r="CI74" s="88"/>
      <c r="CJ74" s="75"/>
      <c r="CK74" s="75"/>
      <c r="CL74" s="75"/>
      <c r="CM74" s="75"/>
      <c r="CN74" s="75"/>
      <c r="CO74" s="75"/>
      <c r="CP74" s="75"/>
      <c r="CQ74" s="75"/>
      <c r="CR74" s="74"/>
      <c r="CS74" s="74"/>
      <c r="CT74" s="75"/>
      <c r="CU74" s="88"/>
      <c r="CV74" s="75"/>
      <c r="CW74" s="75"/>
      <c r="CX74" s="75"/>
      <c r="CY74" s="88"/>
      <c r="CZ74" s="88"/>
      <c r="DA74" s="75"/>
      <c r="DB74" s="75"/>
      <c r="DC74" s="88"/>
      <c r="DD74" s="75"/>
      <c r="DE74" s="75"/>
      <c r="DF74" s="75"/>
      <c r="DG74" s="88"/>
      <c r="DH74" s="75"/>
      <c r="DI74" s="75"/>
      <c r="DJ74" s="75"/>
      <c r="DK74" s="88"/>
      <c r="DL74" s="75"/>
      <c r="DM74" s="75"/>
      <c r="DN74" s="75"/>
      <c r="DO74" s="88"/>
      <c r="DP74" s="75"/>
      <c r="DQ74" s="75"/>
      <c r="DR74" s="75"/>
      <c r="DS74" s="88"/>
      <c r="DT74" s="88"/>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88"/>
      <c r="FA74" s="74"/>
      <c r="FB74" s="75"/>
      <c r="FC74" s="88"/>
      <c r="FD74" s="75"/>
      <c r="FE74" s="75"/>
      <c r="FF74" s="75"/>
      <c r="FG74" s="75"/>
      <c r="FH74" s="75"/>
      <c r="FI74" s="75"/>
      <c r="FJ74" s="75"/>
      <c r="FK74" s="75"/>
      <c r="FL74" s="75"/>
      <c r="FM74" s="75"/>
      <c r="FN74" s="75"/>
      <c r="FO74" s="75"/>
      <c r="FP74" s="75"/>
      <c r="FQ74" s="75"/>
      <c r="FR74" s="75"/>
      <c r="FS74" s="75"/>
      <c r="FT74" s="78"/>
      <c r="FU74" s="78"/>
      <c r="FV74" s="78"/>
      <c r="FW74" s="78"/>
      <c r="FX74" s="75"/>
      <c r="FY74" s="75"/>
      <c r="FZ74" s="75"/>
      <c r="GA74" s="75"/>
      <c r="GB74" s="75"/>
      <c r="GC74" s="75"/>
      <c r="GD74" s="75"/>
      <c r="GE74" s="75"/>
      <c r="GF74" s="75"/>
      <c r="GG74" s="75"/>
      <c r="GH74" s="75"/>
      <c r="GI74" s="75"/>
      <c r="GJ74" s="75"/>
      <c r="GK74" s="75"/>
      <c r="GL74" s="75"/>
      <c r="GM74" s="75"/>
      <c r="GN74" s="75"/>
      <c r="GO74" s="75"/>
      <c r="GP74" s="75"/>
      <c r="GQ74" s="75"/>
      <c r="GR74" s="75"/>
      <c r="GS74" s="75"/>
      <c r="GT74" s="75"/>
      <c r="GU74" s="75"/>
      <c r="GV74" s="75"/>
      <c r="GW74" s="75"/>
      <c r="GX74" s="75"/>
      <c r="GY74" s="75"/>
      <c r="GZ74" s="75"/>
      <c r="HA74" s="75"/>
      <c r="HB74" s="75"/>
      <c r="HC74" s="75"/>
      <c r="HD74" s="75"/>
      <c r="HE74" s="75"/>
      <c r="HF74" s="75"/>
      <c r="HG74" s="75"/>
      <c r="HH74" s="75"/>
      <c r="HI74" s="75"/>
      <c r="HJ74" s="75"/>
      <c r="HK74" s="75"/>
      <c r="HL74" s="75"/>
      <c r="HM74" s="75"/>
      <c r="HN74" s="75"/>
      <c r="HO74" s="75"/>
      <c r="HP74" s="75"/>
      <c r="HQ74" s="75"/>
      <c r="HR74" s="75"/>
      <c r="HS74" s="75"/>
      <c r="HT74" s="75"/>
      <c r="HU74" s="75"/>
      <c r="HV74" s="75"/>
      <c r="HW74" s="75"/>
      <c r="HX74" s="75"/>
      <c r="HY74" s="75"/>
      <c r="HZ74" s="75"/>
      <c r="IA74" s="75"/>
      <c r="IB74" s="75"/>
      <c r="IC74" s="75"/>
      <c r="ID74" s="75"/>
      <c r="IE74" s="75"/>
      <c r="IF74" s="75"/>
      <c r="IG74" s="75">
        <v>84.921350000000004</v>
      </c>
      <c r="IH74" s="75">
        <v>84.921350000000004</v>
      </c>
      <c r="II74" s="75">
        <f t="shared" si="244"/>
        <v>100</v>
      </c>
      <c r="IJ74" s="75"/>
      <c r="IK74" s="75"/>
      <c r="IL74" s="75">
        <v>0</v>
      </c>
      <c r="IM74" s="75"/>
      <c r="IN74" s="75"/>
      <c r="IO74" s="75"/>
      <c r="IP74" s="75"/>
      <c r="IQ74" s="75"/>
      <c r="IR74" s="75"/>
      <c r="IS74" s="75"/>
      <c r="IT74" s="75"/>
      <c r="IU74" s="75"/>
      <c r="IV74" s="75"/>
      <c r="IW74" s="75"/>
      <c r="IX74" s="75"/>
      <c r="IY74" s="75"/>
      <c r="IZ74" s="75"/>
      <c r="JA74" s="75"/>
      <c r="JB74" s="75"/>
      <c r="JC74" s="75"/>
    </row>
    <row r="75" spans="1:263" s="70" customFormat="1" ht="31.5" x14ac:dyDescent="0.25">
      <c r="A75" s="81" t="s">
        <v>149</v>
      </c>
      <c r="B75" s="220">
        <f t="shared" si="145"/>
        <v>68495.668689999991</v>
      </c>
      <c r="C75" s="220">
        <f t="shared" si="146"/>
        <v>75726.299710000007</v>
      </c>
      <c r="D75" s="220">
        <f t="shared" si="147"/>
        <v>75726.299710000007</v>
      </c>
      <c r="E75" s="220"/>
      <c r="F75" s="221">
        <f t="shared" si="148"/>
        <v>75726.298910000012</v>
      </c>
      <c r="G75" s="72">
        <f t="shared" si="245"/>
        <v>99.999998943563867</v>
      </c>
      <c r="H75" s="73">
        <f>H76+H77+H78+H79+H80</f>
        <v>2523.8127300000001</v>
      </c>
      <c r="I75" s="73">
        <f>I76+I77+I78+I79+I80</f>
        <v>2523.8127300000001</v>
      </c>
      <c r="J75" s="73">
        <f>J76+J77+J78+J79+J80</f>
        <v>2523.8127300000001</v>
      </c>
      <c r="K75" s="72">
        <f>J75/I75*100</f>
        <v>100</v>
      </c>
      <c r="L75" s="73">
        <f t="shared" ref="L75" si="246">L76+L77+L78+L79+L80</f>
        <v>0</v>
      </c>
      <c r="M75" s="73">
        <f t="shared" ref="M75:N75" si="247">M76+M77+M78+M79+M80</f>
        <v>0</v>
      </c>
      <c r="N75" s="73">
        <f t="shared" si="247"/>
        <v>0</v>
      </c>
      <c r="O75" s="73"/>
      <c r="P75" s="73">
        <f t="shared" ref="P75" si="248">P76+P77+P78+P79+P80</f>
        <v>0</v>
      </c>
      <c r="Q75" s="73">
        <f t="shared" ref="Q75:V75" si="249">Q76+Q77+Q78+Q79+Q80</f>
        <v>0</v>
      </c>
      <c r="R75" s="73">
        <f t="shared" si="249"/>
        <v>0</v>
      </c>
      <c r="S75" s="73">
        <f t="shared" si="249"/>
        <v>0</v>
      </c>
      <c r="T75" s="73">
        <f t="shared" ref="T75" si="250">T76+T77+T78+T79+T80</f>
        <v>0</v>
      </c>
      <c r="U75" s="73">
        <f t="shared" si="249"/>
        <v>1021.67</v>
      </c>
      <c r="V75" s="73">
        <f t="shared" si="249"/>
        <v>1021.67</v>
      </c>
      <c r="W75" s="72">
        <f t="shared" ref="W75:W81" si="251">V75/U75*100</f>
        <v>100</v>
      </c>
      <c r="X75" s="73"/>
      <c r="Y75" s="73"/>
      <c r="Z75" s="73"/>
      <c r="AA75" s="72"/>
      <c r="AB75" s="73">
        <f>AB76+AB77+AB78+AB79+AB80</f>
        <v>56.179780000000001</v>
      </c>
      <c r="AC75" s="73">
        <f>AC76+AC77+AC78+AC79+AC80</f>
        <v>56.179780000000001</v>
      </c>
      <c r="AD75" s="73">
        <f>AD76+AD77+AD78+AD79+AD80</f>
        <v>56.179780000000001</v>
      </c>
      <c r="AE75" s="72">
        <f t="shared" ref="AE75:AE76" si="252">AD75/AC75*100</f>
        <v>100</v>
      </c>
      <c r="AF75" s="73">
        <f>AF76+AF77+AF78+AF79+AF80</f>
        <v>37.476179999999999</v>
      </c>
      <c r="AG75" s="73">
        <f>AG76+AG77+AG78+AG79+AG80</f>
        <v>37.476179999999999</v>
      </c>
      <c r="AH75" s="73">
        <f>AH76+AH77+AH78+AH79+AH80</f>
        <v>37.476179999999999</v>
      </c>
      <c r="AI75" s="72">
        <f>AH75/AG75*100</f>
        <v>100</v>
      </c>
      <c r="AJ75" s="73"/>
      <c r="AK75" s="73"/>
      <c r="AL75" s="73"/>
      <c r="AM75" s="72"/>
      <c r="AN75" s="72"/>
      <c r="AO75" s="73">
        <f>AO76+AO77+AO78+AO79+AO80</f>
        <v>0</v>
      </c>
      <c r="AP75" s="73">
        <f>AP76+AP77+AP78+AP79+AP80</f>
        <v>0</v>
      </c>
      <c r="AQ75" s="73">
        <f>AQ76+AQ77+AQ78+AQ79+AQ80</f>
        <v>0</v>
      </c>
      <c r="AR75" s="73"/>
      <c r="AS75" s="73">
        <f>AS76+AS77+AS78+AS79+AS80</f>
        <v>2533.7166200000001</v>
      </c>
      <c r="AT75" s="73">
        <f>AT76+AT77+AT78+AT79+AT80</f>
        <v>2533.7166200000001</v>
      </c>
      <c r="AU75" s="72">
        <f t="shared" si="206"/>
        <v>100</v>
      </c>
      <c r="AV75" s="73">
        <f>AV76+AV77+AV78+AV79+AV80</f>
        <v>8500</v>
      </c>
      <c r="AW75" s="73">
        <f>AW76+AW77+AW78+AW79+AW80</f>
        <v>8500</v>
      </c>
      <c r="AX75" s="73">
        <f>AX76+AX77+AX78+AX79+AX80</f>
        <v>8500</v>
      </c>
      <c r="AY75" s="72">
        <f>AX75/AW75*100</f>
        <v>100</v>
      </c>
      <c r="AZ75" s="73">
        <f t="shared" ref="AZ75" si="253">AZ76+AZ77+AZ78+AZ79+AZ80</f>
        <v>20802.599999999999</v>
      </c>
      <c r="BA75" s="73">
        <f t="shared" ref="BA75:BG75" si="254">BA76+BA77+BA78+BA79+BA80</f>
        <v>22423.5</v>
      </c>
      <c r="BB75" s="73">
        <f t="shared" si="254"/>
        <v>22423.499199999998</v>
      </c>
      <c r="BC75" s="73">
        <f t="shared" si="254"/>
        <v>99.999996432314305</v>
      </c>
      <c r="BD75" s="73">
        <f t="shared" si="254"/>
        <v>0</v>
      </c>
      <c r="BE75" s="73">
        <f t="shared" si="254"/>
        <v>0</v>
      </c>
      <c r="BF75" s="73">
        <f t="shared" si="254"/>
        <v>0</v>
      </c>
      <c r="BG75" s="73">
        <f t="shared" si="254"/>
        <v>0</v>
      </c>
      <c r="BH75" s="73"/>
      <c r="BI75" s="73">
        <f>BI76+BI77+BI78+BI79+BI80</f>
        <v>0</v>
      </c>
      <c r="BJ75" s="73">
        <f>BJ76+BJ77+BJ78+BJ79+BJ80</f>
        <v>0</v>
      </c>
      <c r="BK75" s="73">
        <f>BK76+BK77+BK78+BK79+BK80</f>
        <v>0</v>
      </c>
      <c r="BL75" s="73">
        <f t="shared" ref="BL75" si="255">BL76+BL77+BL78+BL79+BL80</f>
        <v>29550</v>
      </c>
      <c r="BM75" s="73">
        <f t="shared" ref="BM75:BS75" si="256">BM76+BM77+BM78+BM79+BM80</f>
        <v>29550</v>
      </c>
      <c r="BN75" s="73">
        <f t="shared" si="256"/>
        <v>29550</v>
      </c>
      <c r="BO75" s="90">
        <f t="shared" si="149"/>
        <v>100</v>
      </c>
      <c r="BP75" s="73">
        <f t="shared" ref="BP75" si="257">BP76+BP77+BP78+BP79+BP80</f>
        <v>0</v>
      </c>
      <c r="BQ75" s="73">
        <f t="shared" si="256"/>
        <v>0</v>
      </c>
      <c r="BR75" s="73">
        <f t="shared" si="256"/>
        <v>0</v>
      </c>
      <c r="BS75" s="73">
        <f t="shared" si="256"/>
        <v>0</v>
      </c>
      <c r="BT75" s="73"/>
      <c r="BU75" s="73">
        <f>BU76+BU77+BU78+BU79+BU80</f>
        <v>0</v>
      </c>
      <c r="BV75" s="73">
        <f>BV76+BV77+BV78+BV79+BV80</f>
        <v>0</v>
      </c>
      <c r="BW75" s="73">
        <f>BW76+BW77+BW78+BW79+BW80</f>
        <v>0</v>
      </c>
      <c r="BX75" s="73"/>
      <c r="BY75" s="73">
        <f>BY76+BY77+BY78+BY79+BY80</f>
        <v>1000</v>
      </c>
      <c r="BZ75" s="73">
        <f>BZ76+BZ77+BZ78+BZ79+BZ80</f>
        <v>1000</v>
      </c>
      <c r="CA75" s="72">
        <f>BZ75/BY75*100</f>
        <v>100</v>
      </c>
      <c r="CB75" s="73">
        <f t="shared" ref="CB75" si="258">CB76+CB77+CB78+CB79+CB80</f>
        <v>4025.6</v>
      </c>
      <c r="CC75" s="73">
        <f t="shared" ref="CC75:CD75" si="259">CC76+CC77+CC78+CC79+CC80</f>
        <v>4025.6</v>
      </c>
      <c r="CD75" s="73">
        <f t="shared" si="259"/>
        <v>4025.6</v>
      </c>
      <c r="CE75" s="73">
        <f>CD75/CC75*100</f>
        <v>100</v>
      </c>
      <c r="CF75" s="73">
        <f>CF76+CF77+CF78+CF79+CF80</f>
        <v>1000</v>
      </c>
      <c r="CG75" s="73">
        <f>CG76+CG77+CG78+CG79+CG80</f>
        <v>1000</v>
      </c>
      <c r="CH75" s="73">
        <f>CH76+CH77+CH78+CH79+CH80</f>
        <v>1000</v>
      </c>
      <c r="CI75" s="73">
        <f>CH75/CG75*100</f>
        <v>100</v>
      </c>
      <c r="CJ75" s="73">
        <f t="shared" ref="CJ75" si="260">CJ76+CJ77+CJ78+CJ79+CJ80</f>
        <v>1000</v>
      </c>
      <c r="CK75" s="73">
        <f t="shared" ref="CK75:CP75" si="261">CK76+CK77+CK78+CK79+CK80</f>
        <v>1000</v>
      </c>
      <c r="CL75" s="73">
        <f t="shared" si="261"/>
        <v>1000</v>
      </c>
      <c r="CM75" s="73">
        <f>CL75/CK75*100</f>
        <v>100</v>
      </c>
      <c r="CN75" s="73">
        <f t="shared" ref="CN75" si="262">CN76+CN77+CN78+CN79+CN80</f>
        <v>500</v>
      </c>
      <c r="CO75" s="73">
        <f t="shared" si="261"/>
        <v>500</v>
      </c>
      <c r="CP75" s="73">
        <f t="shared" si="261"/>
        <v>500</v>
      </c>
      <c r="CQ75" s="73">
        <f>CP75/CO75*100</f>
        <v>100</v>
      </c>
      <c r="CR75" s="73">
        <f t="shared" ref="CR75:CU75" si="263">CR76+CR77+CR78+CR79+CR80</f>
        <v>0</v>
      </c>
      <c r="CS75" s="73">
        <f t="shared" si="263"/>
        <v>0</v>
      </c>
      <c r="CT75" s="73">
        <f t="shared" si="263"/>
        <v>0</v>
      </c>
      <c r="CU75" s="73">
        <f t="shared" si="263"/>
        <v>0</v>
      </c>
      <c r="CV75" s="73"/>
      <c r="CW75" s="73"/>
      <c r="CX75" s="73"/>
      <c r="CY75" s="73"/>
      <c r="CZ75" s="73"/>
      <c r="DA75" s="73">
        <f t="shared" ref="DA75:DF75" si="264">DA76+DA77+DA78+DA79+DA80</f>
        <v>0</v>
      </c>
      <c r="DB75" s="73">
        <f t="shared" si="264"/>
        <v>0</v>
      </c>
      <c r="DC75" s="73">
        <f t="shared" si="264"/>
        <v>0</v>
      </c>
      <c r="DD75" s="73">
        <f t="shared" si="264"/>
        <v>0</v>
      </c>
      <c r="DE75" s="73">
        <f t="shared" si="264"/>
        <v>0</v>
      </c>
      <c r="DF75" s="73">
        <f t="shared" si="264"/>
        <v>0</v>
      </c>
      <c r="DG75" s="73"/>
      <c r="DH75" s="73">
        <f t="shared" ref="DH75" si="265">DH76+DH77+DH78+DH79+DH80</f>
        <v>0</v>
      </c>
      <c r="DI75" s="73">
        <f t="shared" ref="DI75:DJ75" si="266">DI76+DI77+DI78+DI79+DI80</f>
        <v>0</v>
      </c>
      <c r="DJ75" s="73">
        <f t="shared" si="266"/>
        <v>0</v>
      </c>
      <c r="DK75" s="73"/>
      <c r="DL75" s="73">
        <f>DL76+DL77+DL78+DL79+DL80</f>
        <v>0</v>
      </c>
      <c r="DM75" s="73">
        <f>DM76+DM77+DM78+DM79+DM80</f>
        <v>0</v>
      </c>
      <c r="DN75" s="73">
        <f>DN76+DN77+DN78+DN79+DN80</f>
        <v>0</v>
      </c>
      <c r="DO75" s="73"/>
      <c r="DP75" s="73">
        <f>DP76+DP77+DP78+DP79+DP80</f>
        <v>0</v>
      </c>
      <c r="DQ75" s="73">
        <f>DQ76+DQ77+DQ78+DQ79+DQ80</f>
        <v>0</v>
      </c>
      <c r="DR75" s="73">
        <f>DR76+DR77+DR78+DR79+DR80</f>
        <v>0</v>
      </c>
      <c r="DS75" s="73"/>
      <c r="DT75" s="73"/>
      <c r="DU75" s="73">
        <f>DU76+DU77+DU78+DU79+DU80</f>
        <v>0</v>
      </c>
      <c r="DV75" s="73">
        <f>DV76+DV77+DV78+DV79+DV80</f>
        <v>0</v>
      </c>
      <c r="DW75" s="73">
        <f>DW76+DW77+DW78+DW79+DW80</f>
        <v>0</v>
      </c>
      <c r="DX75" s="72"/>
      <c r="DY75" s="73">
        <f>DY76+DY77+DY78+DY79+DY80</f>
        <v>0</v>
      </c>
      <c r="DZ75" s="73">
        <f>DZ76+DZ77+DZ78+DZ79+DZ80</f>
        <v>0</v>
      </c>
      <c r="EA75" s="72"/>
      <c r="EB75" s="72"/>
      <c r="EC75" s="73">
        <f>EC76+EC77+EC78+EC79+EC80</f>
        <v>0</v>
      </c>
      <c r="ED75" s="73">
        <f>ED76+ED77+ED78+ED79+ED80</f>
        <v>0</v>
      </c>
      <c r="EE75" s="72"/>
      <c r="EF75" s="73">
        <f>EF76+EF77+EF78+EF79+EF80</f>
        <v>500</v>
      </c>
      <c r="EG75" s="73">
        <f>EG76+EG77+EG78+EG79+EG80</f>
        <v>500</v>
      </c>
      <c r="EH75" s="73">
        <f>EH76+EH77+EH78+EH79+EH80</f>
        <v>500</v>
      </c>
      <c r="EI75" s="72">
        <f>EH75/EG75*100</f>
        <v>100</v>
      </c>
      <c r="EJ75" s="73">
        <f>EJ76+EJ77+EJ78+EJ79+EJ80</f>
        <v>0</v>
      </c>
      <c r="EK75" s="73">
        <f>EK76+EK77+EK78+EK79+EK80</f>
        <v>754.34440000000006</v>
      </c>
      <c r="EL75" s="73">
        <f>EL76+EL77+EL78+EL79+EL80</f>
        <v>754.34440000000006</v>
      </c>
      <c r="EM75" s="72">
        <f>EL75/EK75*100</f>
        <v>100</v>
      </c>
      <c r="EN75" s="73"/>
      <c r="EO75" s="73"/>
      <c r="EP75" s="73"/>
      <c r="EQ75" s="72"/>
      <c r="ER75" s="73"/>
      <c r="ES75" s="73"/>
      <c r="ET75" s="73"/>
      <c r="EU75" s="72"/>
      <c r="EV75" s="73"/>
      <c r="EW75" s="73"/>
      <c r="EX75" s="73"/>
      <c r="EY75" s="72"/>
      <c r="EZ75" s="73"/>
      <c r="FA75" s="73">
        <f>FA76+FA77+FA78+FA79+FA80</f>
        <v>0</v>
      </c>
      <c r="FB75" s="73">
        <f>FB76+FB77+FB78+FB79+FB80</f>
        <v>0</v>
      </c>
      <c r="FC75" s="73">
        <f>FC76+FC77+FC78+FC79+FC80</f>
        <v>0</v>
      </c>
      <c r="FD75" s="73"/>
      <c r="FE75" s="73"/>
      <c r="FF75" s="73"/>
      <c r="FG75" s="72"/>
      <c r="FH75" s="73"/>
      <c r="FI75" s="73"/>
      <c r="FJ75" s="73"/>
      <c r="FK75" s="72"/>
      <c r="FL75" s="73">
        <f>FL76+FL77+FL78+FL79+FL80</f>
        <v>0</v>
      </c>
      <c r="FM75" s="73">
        <f>FM76+FM77+FM78+FM79+FM80</f>
        <v>0</v>
      </c>
      <c r="FN75" s="73">
        <f>FN76+FN77+FN78+FN79+FN80</f>
        <v>0</v>
      </c>
      <c r="FO75" s="72"/>
      <c r="FP75" s="72"/>
      <c r="FQ75" s="72"/>
      <c r="FR75" s="72"/>
      <c r="FS75" s="72"/>
      <c r="FT75" s="77"/>
      <c r="FU75" s="77"/>
      <c r="FV75" s="77"/>
      <c r="FW75" s="77"/>
      <c r="FX75" s="73"/>
      <c r="FY75" s="73"/>
      <c r="FZ75" s="73"/>
      <c r="GA75" s="72"/>
      <c r="GB75" s="73"/>
      <c r="GC75" s="73"/>
      <c r="GD75" s="73"/>
      <c r="GE75" s="72"/>
      <c r="GF75" s="72"/>
      <c r="GG75" s="73"/>
      <c r="GH75" s="73"/>
      <c r="GI75" s="72"/>
      <c r="GJ75" s="72"/>
      <c r="GK75" s="73"/>
      <c r="GL75" s="73"/>
      <c r="GM75" s="72"/>
      <c r="GN75" s="72"/>
      <c r="GO75" s="73"/>
      <c r="GP75" s="73"/>
      <c r="GQ75" s="72"/>
      <c r="GR75" s="72"/>
      <c r="GS75" s="73"/>
      <c r="GT75" s="73"/>
      <c r="GU75" s="72"/>
      <c r="GV75" s="72"/>
      <c r="GW75" s="73"/>
      <c r="GX75" s="73"/>
      <c r="GY75" s="72"/>
      <c r="GZ75" s="72"/>
      <c r="HA75" s="73"/>
      <c r="HB75" s="73"/>
      <c r="HC75" s="72"/>
      <c r="HD75" s="72"/>
      <c r="HE75" s="73"/>
      <c r="HF75" s="73"/>
      <c r="HG75" s="72"/>
      <c r="HH75" s="72"/>
      <c r="HI75" s="73"/>
      <c r="HJ75" s="73"/>
      <c r="HK75" s="72"/>
      <c r="HL75" s="72"/>
      <c r="HM75" s="73"/>
      <c r="HN75" s="73"/>
      <c r="HO75" s="72"/>
      <c r="HP75" s="72"/>
      <c r="HQ75" s="73"/>
      <c r="HR75" s="73"/>
      <c r="HS75" s="72"/>
      <c r="HT75" s="72"/>
      <c r="HU75" s="73"/>
      <c r="HV75" s="73"/>
      <c r="HW75" s="72"/>
      <c r="HX75" s="72"/>
      <c r="HY75" s="73"/>
      <c r="HZ75" s="73"/>
      <c r="IA75" s="72"/>
      <c r="IB75" s="72"/>
      <c r="IC75" s="73"/>
      <c r="ID75" s="73"/>
      <c r="IE75" s="72"/>
      <c r="IF75" s="72"/>
      <c r="IG75" s="73">
        <f>SUM(IG76:IG80)</f>
        <v>300</v>
      </c>
      <c r="IH75" s="73">
        <f>SUM(IH76:IH80)</f>
        <v>300</v>
      </c>
      <c r="II75" s="72">
        <f t="shared" si="244"/>
        <v>100</v>
      </c>
      <c r="IJ75" s="72"/>
      <c r="IK75" s="73">
        <f>SUM(IK76:IK80)</f>
        <v>0</v>
      </c>
      <c r="IL75" s="73"/>
      <c r="IM75" s="72"/>
      <c r="IN75" s="72"/>
      <c r="IO75" s="73"/>
      <c r="IP75" s="73"/>
      <c r="IQ75" s="72"/>
      <c r="IR75" s="72"/>
      <c r="IS75" s="73"/>
      <c r="IT75" s="73"/>
      <c r="IU75" s="72"/>
      <c r="IV75" s="72"/>
      <c r="IW75" s="73"/>
      <c r="IX75" s="73"/>
      <c r="IY75" s="72"/>
      <c r="IZ75" s="72"/>
      <c r="JA75" s="73"/>
      <c r="JB75" s="73"/>
      <c r="JC75" s="72"/>
    </row>
    <row r="76" spans="1:263" ht="31.5" x14ac:dyDescent="0.25">
      <c r="A76" s="10" t="s">
        <v>148</v>
      </c>
      <c r="B76" s="222">
        <f t="shared" si="145"/>
        <v>30445.668689999999</v>
      </c>
      <c r="C76" s="222">
        <f t="shared" si="146"/>
        <v>34142.58309</v>
      </c>
      <c r="D76" s="222">
        <f t="shared" si="147"/>
        <v>34142.58309</v>
      </c>
      <c r="E76" s="222"/>
      <c r="F76" s="223">
        <f t="shared" si="148"/>
        <v>34142.582289999998</v>
      </c>
      <c r="G76" s="75">
        <f t="shared" si="245"/>
        <v>99.999997656884958</v>
      </c>
      <c r="H76" s="74">
        <v>2523.8127300000001</v>
      </c>
      <c r="I76" s="74">
        <v>2523.8127300000001</v>
      </c>
      <c r="J76" s="74">
        <v>2523.8127300000001</v>
      </c>
      <c r="K76" s="75">
        <f>J76/I76*100</f>
        <v>100</v>
      </c>
      <c r="L76" s="75"/>
      <c r="M76" s="75"/>
      <c r="N76" s="75"/>
      <c r="O76" s="74"/>
      <c r="P76" s="74">
        <v>0</v>
      </c>
      <c r="Q76" s="74">
        <v>0</v>
      </c>
      <c r="R76" s="74">
        <v>0</v>
      </c>
      <c r="S76" s="75"/>
      <c r="T76" s="74"/>
      <c r="U76" s="74">
        <v>1021.67</v>
      </c>
      <c r="V76" s="74">
        <v>1021.67</v>
      </c>
      <c r="W76" s="75">
        <f t="shared" si="251"/>
        <v>100</v>
      </c>
      <c r="X76" s="74"/>
      <c r="Y76" s="74"/>
      <c r="Z76" s="74"/>
      <c r="AA76" s="75"/>
      <c r="AB76" s="74">
        <v>56.179780000000001</v>
      </c>
      <c r="AC76" s="74">
        <v>56.179780000000001</v>
      </c>
      <c r="AD76" s="74">
        <v>56.179780000000001</v>
      </c>
      <c r="AE76" s="75">
        <f t="shared" si="252"/>
        <v>100</v>
      </c>
      <c r="AF76" s="74">
        <v>37.476179999999999</v>
      </c>
      <c r="AG76" s="74">
        <v>37.476179999999999</v>
      </c>
      <c r="AH76" s="74">
        <v>37.476179999999999</v>
      </c>
      <c r="AI76" s="75">
        <f>AH76/AG76*100</f>
        <v>100</v>
      </c>
      <c r="AJ76" s="74"/>
      <c r="AK76" s="74"/>
      <c r="AL76" s="74"/>
      <c r="AM76" s="75"/>
      <c r="AN76" s="75"/>
      <c r="AO76" s="74"/>
      <c r="AP76" s="74"/>
      <c r="AQ76" s="75"/>
      <c r="AR76" s="75"/>
      <c r="AS76" s="75"/>
      <c r="AT76" s="75"/>
      <c r="AU76" s="75"/>
      <c r="AV76" s="74">
        <v>0</v>
      </c>
      <c r="AW76" s="74">
        <v>0</v>
      </c>
      <c r="AX76" s="74"/>
      <c r="AY76" s="75"/>
      <c r="AZ76" s="74">
        <v>20802.599999999999</v>
      </c>
      <c r="BA76" s="74">
        <v>22423.5</v>
      </c>
      <c r="BB76" s="75">
        <v>22423.499199999998</v>
      </c>
      <c r="BC76" s="74">
        <f>BB76/BA76*100</f>
        <v>99.999996432314305</v>
      </c>
      <c r="BD76" s="74"/>
      <c r="BE76" s="74"/>
      <c r="BF76" s="74"/>
      <c r="BG76" s="74"/>
      <c r="BH76" s="87"/>
      <c r="BI76" s="74"/>
      <c r="BJ76" s="87"/>
      <c r="BK76" s="87"/>
      <c r="BL76" s="74"/>
      <c r="BM76" s="74"/>
      <c r="BN76" s="87"/>
      <c r="BO76" s="76"/>
      <c r="BP76" s="74"/>
      <c r="BQ76" s="74"/>
      <c r="BR76" s="87"/>
      <c r="BS76" s="87"/>
      <c r="BT76" s="87"/>
      <c r="BU76" s="74"/>
      <c r="BV76" s="87"/>
      <c r="BW76" s="87"/>
      <c r="BX76" s="74"/>
      <c r="BY76" s="74"/>
      <c r="BZ76" s="74"/>
      <c r="CA76" s="75"/>
      <c r="CB76" s="74">
        <v>4025.6</v>
      </c>
      <c r="CC76" s="74">
        <v>4025.6</v>
      </c>
      <c r="CD76" s="74">
        <v>4025.6</v>
      </c>
      <c r="CE76" s="74">
        <f>CD76/CC76*100</f>
        <v>100</v>
      </c>
      <c r="CF76" s="74">
        <v>1000</v>
      </c>
      <c r="CG76" s="74">
        <v>1000</v>
      </c>
      <c r="CH76" s="74">
        <v>1000</v>
      </c>
      <c r="CI76" s="74">
        <f>CH76/CG76*100</f>
        <v>100</v>
      </c>
      <c r="CJ76" s="74">
        <v>1000</v>
      </c>
      <c r="CK76" s="74">
        <v>1000</v>
      </c>
      <c r="CL76" s="74">
        <v>1000</v>
      </c>
      <c r="CM76" s="74">
        <f>CL76/CK76*100</f>
        <v>100</v>
      </c>
      <c r="CN76" s="74">
        <v>500</v>
      </c>
      <c r="CO76" s="74">
        <v>500</v>
      </c>
      <c r="CP76" s="74">
        <v>500</v>
      </c>
      <c r="CQ76" s="74">
        <f>CP76/CO76*100</f>
        <v>100</v>
      </c>
      <c r="CR76" s="74"/>
      <c r="CS76" s="74"/>
      <c r="CT76" s="87"/>
      <c r="CU76" s="87"/>
      <c r="CV76" s="74"/>
      <c r="CW76" s="74"/>
      <c r="CX76" s="74"/>
      <c r="CY76" s="74"/>
      <c r="CZ76" s="74"/>
      <c r="DA76" s="74"/>
      <c r="DB76" s="74"/>
      <c r="DC76" s="74"/>
      <c r="DD76" s="74"/>
      <c r="DE76" s="74"/>
      <c r="DF76" s="74"/>
      <c r="DG76" s="74"/>
      <c r="DH76" s="74"/>
      <c r="DI76" s="74"/>
      <c r="DJ76" s="74"/>
      <c r="DK76" s="74"/>
      <c r="DL76" s="74"/>
      <c r="DM76" s="74"/>
      <c r="DN76" s="74"/>
      <c r="DO76" s="74"/>
      <c r="DP76" s="74"/>
      <c r="DQ76" s="74"/>
      <c r="DR76" s="74"/>
      <c r="DS76" s="74"/>
      <c r="DT76" s="74"/>
      <c r="DU76" s="74">
        <v>0</v>
      </c>
      <c r="DV76" s="74">
        <v>0</v>
      </c>
      <c r="DW76" s="75"/>
      <c r="DX76" s="75"/>
      <c r="DY76" s="74"/>
      <c r="DZ76" s="74"/>
      <c r="EA76" s="75"/>
      <c r="EB76" s="75"/>
      <c r="EC76" s="74"/>
      <c r="ED76" s="74"/>
      <c r="EE76" s="75"/>
      <c r="EF76" s="74">
        <v>500</v>
      </c>
      <c r="EG76" s="74">
        <v>500</v>
      </c>
      <c r="EH76" s="74">
        <v>500</v>
      </c>
      <c r="EI76" s="75">
        <f>EH76/EG76*100</f>
        <v>100</v>
      </c>
      <c r="EJ76" s="74"/>
      <c r="EK76" s="74">
        <v>754.34440000000006</v>
      </c>
      <c r="EL76" s="74">
        <v>754.34440000000006</v>
      </c>
      <c r="EM76" s="75">
        <f>EL76/EK76*100</f>
        <v>100</v>
      </c>
      <c r="EN76" s="74"/>
      <c r="EO76" s="74"/>
      <c r="EP76" s="74"/>
      <c r="EQ76" s="75"/>
      <c r="ER76" s="74"/>
      <c r="ES76" s="74"/>
      <c r="ET76" s="74"/>
      <c r="EU76" s="75"/>
      <c r="EV76" s="74"/>
      <c r="EW76" s="74"/>
      <c r="EX76" s="74"/>
      <c r="EY76" s="75"/>
      <c r="EZ76" s="87"/>
      <c r="FA76" s="74"/>
      <c r="FB76" s="87"/>
      <c r="FC76" s="87"/>
      <c r="FD76" s="74"/>
      <c r="FE76" s="74"/>
      <c r="FF76" s="74"/>
      <c r="FG76" s="75"/>
      <c r="FH76" s="74"/>
      <c r="FI76" s="74"/>
      <c r="FJ76" s="74"/>
      <c r="FK76" s="75"/>
      <c r="FL76" s="74"/>
      <c r="FM76" s="74"/>
      <c r="FN76" s="74"/>
      <c r="FO76" s="75"/>
      <c r="FP76" s="75"/>
      <c r="FQ76" s="75"/>
      <c r="FR76" s="75"/>
      <c r="FS76" s="75"/>
      <c r="FT76" s="78"/>
      <c r="FU76" s="78"/>
      <c r="FV76" s="78"/>
      <c r="FW76" s="78"/>
      <c r="FX76" s="74"/>
      <c r="FY76" s="74"/>
      <c r="FZ76" s="74"/>
      <c r="GA76" s="75"/>
      <c r="GB76" s="74"/>
      <c r="GC76" s="74"/>
      <c r="GD76" s="74"/>
      <c r="GE76" s="75"/>
      <c r="GF76" s="75"/>
      <c r="GG76" s="74"/>
      <c r="GH76" s="74"/>
      <c r="GI76" s="75"/>
      <c r="GJ76" s="75"/>
      <c r="GK76" s="74"/>
      <c r="GL76" s="74"/>
      <c r="GM76" s="75"/>
      <c r="GN76" s="75"/>
      <c r="GO76" s="74"/>
      <c r="GP76" s="74"/>
      <c r="GQ76" s="75"/>
      <c r="GR76" s="75"/>
      <c r="GS76" s="74"/>
      <c r="GT76" s="74"/>
      <c r="GU76" s="75"/>
      <c r="GV76" s="75"/>
      <c r="GW76" s="74"/>
      <c r="GX76" s="74"/>
      <c r="GY76" s="75"/>
      <c r="GZ76" s="75"/>
      <c r="HA76" s="74"/>
      <c r="HB76" s="74"/>
      <c r="HC76" s="75"/>
      <c r="HD76" s="75"/>
      <c r="HE76" s="74"/>
      <c r="HF76" s="74"/>
      <c r="HG76" s="75"/>
      <c r="HH76" s="75"/>
      <c r="HI76" s="74"/>
      <c r="HJ76" s="74"/>
      <c r="HK76" s="75"/>
      <c r="HL76" s="75"/>
      <c r="HM76" s="74"/>
      <c r="HN76" s="74"/>
      <c r="HO76" s="75"/>
      <c r="HP76" s="75"/>
      <c r="HQ76" s="74"/>
      <c r="HR76" s="74"/>
      <c r="HS76" s="75"/>
      <c r="HT76" s="75"/>
      <c r="HU76" s="74"/>
      <c r="HV76" s="74"/>
      <c r="HW76" s="75"/>
      <c r="HX76" s="75"/>
      <c r="HY76" s="74"/>
      <c r="HZ76" s="74"/>
      <c r="IA76" s="75"/>
      <c r="IB76" s="75"/>
      <c r="IC76" s="74"/>
      <c r="ID76" s="74"/>
      <c r="IE76" s="75"/>
      <c r="IF76" s="75"/>
      <c r="IG76" s="74">
        <v>300</v>
      </c>
      <c r="IH76" s="74">
        <v>300</v>
      </c>
      <c r="II76" s="75">
        <f t="shared" si="244"/>
        <v>100</v>
      </c>
      <c r="IJ76" s="75"/>
      <c r="IK76" s="74"/>
      <c r="IL76" s="74"/>
      <c r="IM76" s="75"/>
      <c r="IN76" s="75"/>
      <c r="IO76" s="74"/>
      <c r="IP76" s="74"/>
      <c r="IQ76" s="75"/>
      <c r="IR76" s="75"/>
      <c r="IS76" s="74"/>
      <c r="IT76" s="74"/>
      <c r="IU76" s="75"/>
      <c r="IV76" s="75"/>
      <c r="IW76" s="74"/>
      <c r="IX76" s="74"/>
      <c r="IY76" s="75"/>
      <c r="IZ76" s="75"/>
      <c r="JA76" s="74"/>
      <c r="JB76" s="74"/>
      <c r="JC76" s="75"/>
    </row>
    <row r="77" spans="1:263" ht="15.75" x14ac:dyDescent="0.25">
      <c r="A77" s="10" t="s">
        <v>146</v>
      </c>
      <c r="B77" s="222">
        <f t="shared" si="145"/>
        <v>22759</v>
      </c>
      <c r="C77" s="222">
        <f t="shared" si="146"/>
        <v>22759</v>
      </c>
      <c r="D77" s="222">
        <f t="shared" si="147"/>
        <v>22759</v>
      </c>
      <c r="E77" s="222"/>
      <c r="F77" s="223">
        <f t="shared" si="148"/>
        <v>22759</v>
      </c>
      <c r="G77" s="75">
        <f t="shared" si="245"/>
        <v>100</v>
      </c>
      <c r="H77" s="75"/>
      <c r="I77" s="75"/>
      <c r="J77" s="75"/>
      <c r="K77" s="75"/>
      <c r="L77" s="75"/>
      <c r="M77" s="75"/>
      <c r="N77" s="75"/>
      <c r="O77" s="74"/>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v>8500</v>
      </c>
      <c r="AW77" s="75">
        <v>8500</v>
      </c>
      <c r="AX77" s="75">
        <v>8500</v>
      </c>
      <c r="AY77" s="75">
        <f>AX77/AW77*100</f>
        <v>100</v>
      </c>
      <c r="AZ77" s="95"/>
      <c r="BA77" s="95"/>
      <c r="BB77" s="95"/>
      <c r="BC77" s="95"/>
      <c r="BD77" s="75"/>
      <c r="BE77" s="75"/>
      <c r="BF77" s="75"/>
      <c r="BG77" s="88"/>
      <c r="BH77" s="88"/>
      <c r="BI77" s="75"/>
      <c r="BJ77" s="75"/>
      <c r="BK77" s="88"/>
      <c r="BL77" s="75">
        <v>14259</v>
      </c>
      <c r="BM77" s="75">
        <v>14259</v>
      </c>
      <c r="BN77" s="75">
        <v>14259</v>
      </c>
      <c r="BO77" s="76">
        <f t="shared" si="149"/>
        <v>100</v>
      </c>
      <c r="BP77" s="75"/>
      <c r="BQ77" s="75"/>
      <c r="BR77" s="75"/>
      <c r="BS77" s="88"/>
      <c r="BT77" s="88"/>
      <c r="BU77" s="75"/>
      <c r="BV77" s="75"/>
      <c r="BW77" s="88"/>
      <c r="BX77" s="75"/>
      <c r="BY77" s="75"/>
      <c r="BZ77" s="75"/>
      <c r="CA77" s="75"/>
      <c r="CB77" s="74"/>
      <c r="CC77" s="74"/>
      <c r="CD77" s="75"/>
      <c r="CE77" s="88"/>
      <c r="CF77" s="75"/>
      <c r="CG77" s="75"/>
      <c r="CH77" s="75"/>
      <c r="CI77" s="74"/>
      <c r="CJ77" s="75"/>
      <c r="CK77" s="75"/>
      <c r="CL77" s="75"/>
      <c r="CM77" s="75"/>
      <c r="CN77" s="75"/>
      <c r="CO77" s="75"/>
      <c r="CP77" s="75"/>
      <c r="CQ77" s="75"/>
      <c r="CR77" s="74"/>
      <c r="CS77" s="74"/>
      <c r="CT77" s="75"/>
      <c r="CU77" s="88"/>
      <c r="CV77" s="75"/>
      <c r="CW77" s="75"/>
      <c r="CX77" s="75"/>
      <c r="CY77" s="88"/>
      <c r="CZ77" s="88"/>
      <c r="DA77" s="75"/>
      <c r="DB77" s="75"/>
      <c r="DC77" s="88"/>
      <c r="DD77" s="75"/>
      <c r="DE77" s="75"/>
      <c r="DF77" s="75"/>
      <c r="DG77" s="88"/>
      <c r="DH77" s="75"/>
      <c r="DI77" s="75"/>
      <c r="DJ77" s="75"/>
      <c r="DK77" s="88"/>
      <c r="DL77" s="75"/>
      <c r="DM77" s="75"/>
      <c r="DN77" s="75"/>
      <c r="DO77" s="88"/>
      <c r="DP77" s="75"/>
      <c r="DQ77" s="75"/>
      <c r="DR77" s="75"/>
      <c r="DS77" s="88"/>
      <c r="DT77" s="88"/>
      <c r="DU77" s="75"/>
      <c r="DV77" s="75"/>
      <c r="DW77" s="75"/>
      <c r="DX77" s="75"/>
      <c r="DY77" s="75"/>
      <c r="DZ77" s="75"/>
      <c r="EA77" s="75"/>
      <c r="EB77" s="75"/>
      <c r="EC77" s="75"/>
      <c r="ED77" s="75"/>
      <c r="EE77" s="75"/>
      <c r="EF77" s="75"/>
      <c r="EG77" s="75"/>
      <c r="EH77" s="75"/>
      <c r="EI77" s="75"/>
      <c r="EJ77" s="75"/>
      <c r="EK77" s="75"/>
      <c r="EL77" s="75"/>
      <c r="EM77" s="75"/>
      <c r="EN77" s="75"/>
      <c r="EO77" s="75"/>
      <c r="EP77" s="75"/>
      <c r="EQ77" s="75"/>
      <c r="ER77" s="75"/>
      <c r="ES77" s="75"/>
      <c r="ET77" s="75"/>
      <c r="EU77" s="75"/>
      <c r="EV77" s="75"/>
      <c r="EW77" s="75"/>
      <c r="EX77" s="75"/>
      <c r="EY77" s="75"/>
      <c r="EZ77" s="88"/>
      <c r="FA77" s="74"/>
      <c r="FB77" s="75"/>
      <c r="FC77" s="88"/>
      <c r="FD77" s="75"/>
      <c r="FE77" s="75"/>
      <c r="FF77" s="75"/>
      <c r="FG77" s="75"/>
      <c r="FH77" s="75"/>
      <c r="FI77" s="75"/>
      <c r="FJ77" s="75"/>
      <c r="FK77" s="75"/>
      <c r="FL77" s="75"/>
      <c r="FM77" s="75"/>
      <c r="FN77" s="75"/>
      <c r="FO77" s="75"/>
      <c r="FP77" s="75"/>
      <c r="FQ77" s="75"/>
      <c r="FR77" s="75"/>
      <c r="FS77" s="75"/>
      <c r="FT77" s="78"/>
      <c r="FU77" s="78"/>
      <c r="FV77" s="78"/>
      <c r="FW77" s="78"/>
      <c r="FX77" s="75"/>
      <c r="FY77" s="75"/>
      <c r="FZ77" s="75"/>
      <c r="GA77" s="75"/>
      <c r="GB77" s="75"/>
      <c r="GC77" s="75"/>
      <c r="GD77" s="75"/>
      <c r="GE77" s="75"/>
      <c r="GF77" s="75"/>
      <c r="GG77" s="75"/>
      <c r="GH77" s="75"/>
      <c r="GI77" s="75"/>
      <c r="GJ77" s="75"/>
      <c r="GK77" s="75"/>
      <c r="GL77" s="75"/>
      <c r="GM77" s="75"/>
      <c r="GN77" s="75"/>
      <c r="GO77" s="75"/>
      <c r="GP77" s="75"/>
      <c r="GQ77" s="75"/>
      <c r="GR77" s="75"/>
      <c r="GS77" s="75"/>
      <c r="GT77" s="75"/>
      <c r="GU77" s="75"/>
      <c r="GV77" s="75"/>
      <c r="GW77" s="75"/>
      <c r="GX77" s="75"/>
      <c r="GY77" s="75"/>
      <c r="GZ77" s="75"/>
      <c r="HA77" s="75"/>
      <c r="HB77" s="75"/>
      <c r="HC77" s="75"/>
      <c r="HD77" s="75"/>
      <c r="HE77" s="75"/>
      <c r="HF77" s="75"/>
      <c r="HG77" s="75"/>
      <c r="HH77" s="75"/>
      <c r="HI77" s="75"/>
      <c r="HJ77" s="75"/>
      <c r="HK77" s="75"/>
      <c r="HL77" s="75"/>
      <c r="HM77" s="75"/>
      <c r="HN77" s="75"/>
      <c r="HO77" s="75"/>
      <c r="HP77" s="75"/>
      <c r="HQ77" s="75"/>
      <c r="HR77" s="75"/>
      <c r="HS77" s="75"/>
      <c r="HT77" s="75"/>
      <c r="HU77" s="75"/>
      <c r="HV77" s="75"/>
      <c r="HW77" s="75"/>
      <c r="HX77" s="75"/>
      <c r="HY77" s="75"/>
      <c r="HZ77" s="75"/>
      <c r="IA77" s="75"/>
      <c r="IB77" s="75"/>
      <c r="IC77" s="75"/>
      <c r="ID77" s="75"/>
      <c r="IE77" s="75"/>
      <c r="IF77" s="75"/>
      <c r="IG77" s="75"/>
      <c r="IH77" s="75"/>
      <c r="II77" s="75"/>
      <c r="IJ77" s="75"/>
      <c r="IK77" s="75"/>
      <c r="IL77" s="75"/>
      <c r="IM77" s="75"/>
      <c r="IN77" s="75"/>
      <c r="IO77" s="75"/>
      <c r="IP77" s="75"/>
      <c r="IQ77" s="75"/>
      <c r="IR77" s="75"/>
      <c r="IS77" s="75"/>
      <c r="IT77" s="75"/>
      <c r="IU77" s="75"/>
      <c r="IV77" s="75"/>
      <c r="IW77" s="75"/>
      <c r="IX77" s="75"/>
      <c r="IY77" s="75"/>
      <c r="IZ77" s="75"/>
      <c r="JA77" s="75"/>
      <c r="JB77" s="75"/>
      <c r="JC77" s="75"/>
    </row>
    <row r="78" spans="1:263" ht="15.75" x14ac:dyDescent="0.25">
      <c r="A78" s="10" t="s">
        <v>314</v>
      </c>
      <c r="B78" s="222">
        <f t="shared" ref="B78:B141" si="267">H78+L78+P78+T78+X78+AB78+AF78+AJ78+AN78+AR78+AV78+AZ78+BD78+BH78+BL78+BP78+BT78+BX78+CB78+CF78+CJ78+CN78+CR78+CV78+CZ78+DD78+DH78+DL78+DP78+DT78+DX78+EB78+EF78+EJ78+EN78+ER78+EV78+EZ78+FD78+FH78+FL78+FP78+FT78+FX78+GB78+GF78+GJ78+GN78+GR78+GV78+GZ78+HD78+HH78+HL78+HP78+HT78+HX78+IB78+IF78+IJ78+IN78+IR78+IV78+IZ78</f>
        <v>3243</v>
      </c>
      <c r="C78" s="222">
        <f t="shared" ref="C78:C141" si="268">I78+M78+Q78+U78+Y78+AC78+AG78+AK78+AO78+AS78+AW78+BA78+BE78+BI78+BM78+BQ78+BU78+BY78+CC78+CG78+CK78+CO78+CS78+CW78+DA78+DE78+DI78+DM78+DQ78+DU78+DY78+EC78+EG78+EK78+EO78+ES78+EW78+FA78+FE78+FI78+FM78+FQ78+FU78+FY78+GC78+GG78+GK78+GO78+GS78+GW78+HA78+HE78+HI78+HM78+HQ78+HU78+HY78+IC78+IG78+IS78+IW78+JA78</f>
        <v>3972.54</v>
      </c>
      <c r="D78" s="222">
        <f t="shared" ref="D78:D141" si="269">I78+M78+Q78+U78+Y78+AC78+AG78+AK78+AO78+AS78+AW78+BA78+BE78+BI78+BM78+BQ78+BU78+BY78+CC78+CG78+CK78+CO78+CS78+CW78+DA78+DE78+DI78+DM78+DQ78+DU78+DY78+EC78+EG78+EK78+EO78+ES78+EW78+FA78+FE78+FI78+FM78+FQ78+FU78+FY78+GC78+GG78+GK78+GO78+GS78+GW78+HA78+HE78+HI78+HM78+HQ78+HU78+HY78+IC78+IG78+IK78+IO78+IS78+IW78+JA78</f>
        <v>3972.54</v>
      </c>
      <c r="E78" s="222"/>
      <c r="F78" s="223">
        <f t="shared" ref="F78:F141" si="270">J78+N78+R78+V78+Z78+AD78+AH78+AL78+AP78+AT78+AX78+BB78+BF78+BJ78+BN78+BR78+BV78+BZ78+CD78+CH78+CL78+CP78+CT78+CX78+DB78+DF78+DJ78+DN78+DR78+DV78+DZ78+ED78+EH78+EL78+EP78+ET78+EX78+FB78+FF78+FJ78+FN78+FR78+FV78+FZ78+GD78+GH78+GL78+GP78+GT78+GX78+HB78+HF78+HJ78+HN78+HR78+HV78+HZ78+ID78+IH78+IL78+IP78+IT78+IX78+JB78</f>
        <v>3972.54</v>
      </c>
      <c r="G78" s="75">
        <f t="shared" si="245"/>
        <v>100</v>
      </c>
      <c r="H78" s="75"/>
      <c r="I78" s="75"/>
      <c r="J78" s="75"/>
      <c r="K78" s="75"/>
      <c r="L78" s="75"/>
      <c r="M78" s="75"/>
      <c r="N78" s="75"/>
      <c r="O78" s="74"/>
      <c r="P78" s="75"/>
      <c r="Q78" s="75"/>
      <c r="R78" s="75"/>
      <c r="S78" s="75"/>
      <c r="T78" s="75"/>
      <c r="U78" s="75"/>
      <c r="V78" s="75"/>
      <c r="W78" s="75"/>
      <c r="X78" s="75"/>
      <c r="Y78" s="75"/>
      <c r="Z78" s="75"/>
      <c r="AA78" s="75"/>
      <c r="AB78" s="75"/>
      <c r="AC78" s="75"/>
      <c r="AD78" s="75"/>
      <c r="AE78" s="75"/>
      <c r="AF78" s="75"/>
      <c r="AG78" s="75"/>
      <c r="AH78" s="75"/>
      <c r="AI78" s="75"/>
      <c r="AJ78" s="75"/>
      <c r="AK78" s="75"/>
      <c r="AL78" s="75"/>
      <c r="AM78" s="75"/>
      <c r="AN78" s="75"/>
      <c r="AO78" s="75"/>
      <c r="AP78" s="75"/>
      <c r="AQ78" s="75"/>
      <c r="AR78" s="75"/>
      <c r="AS78" s="75">
        <v>729.54</v>
      </c>
      <c r="AT78" s="75">
        <v>729.54</v>
      </c>
      <c r="AU78" s="75">
        <f t="shared" si="206"/>
        <v>100</v>
      </c>
      <c r="AV78" s="75"/>
      <c r="AW78" s="75"/>
      <c r="AX78" s="75"/>
      <c r="AY78" s="75"/>
      <c r="AZ78" s="95"/>
      <c r="BA78" s="95"/>
      <c r="BB78" s="95"/>
      <c r="BC78" s="95"/>
      <c r="BD78" s="75"/>
      <c r="BE78" s="75"/>
      <c r="BF78" s="75"/>
      <c r="BG78" s="88"/>
      <c r="BH78" s="88"/>
      <c r="BI78" s="75"/>
      <c r="BJ78" s="75"/>
      <c r="BK78" s="88"/>
      <c r="BL78" s="75">
        <v>3243</v>
      </c>
      <c r="BM78" s="75">
        <v>3243</v>
      </c>
      <c r="BN78" s="75">
        <v>3243</v>
      </c>
      <c r="BO78" s="76">
        <f t="shared" si="149"/>
        <v>100</v>
      </c>
      <c r="BP78" s="75"/>
      <c r="BQ78" s="75"/>
      <c r="BR78" s="75"/>
      <c r="BS78" s="88"/>
      <c r="BT78" s="88"/>
      <c r="BU78" s="75"/>
      <c r="BV78" s="75"/>
      <c r="BW78" s="88"/>
      <c r="BX78" s="75"/>
      <c r="BY78" s="75"/>
      <c r="BZ78" s="75"/>
      <c r="CA78" s="75"/>
      <c r="CB78" s="74"/>
      <c r="CC78" s="74"/>
      <c r="CD78" s="75"/>
      <c r="CE78" s="88"/>
      <c r="CF78" s="75"/>
      <c r="CG78" s="75"/>
      <c r="CH78" s="75"/>
      <c r="CI78" s="74"/>
      <c r="CJ78" s="75"/>
      <c r="CK78" s="75"/>
      <c r="CL78" s="75"/>
      <c r="CM78" s="75"/>
      <c r="CN78" s="75"/>
      <c r="CO78" s="75"/>
      <c r="CP78" s="75"/>
      <c r="CQ78" s="75"/>
      <c r="CR78" s="74"/>
      <c r="CS78" s="74"/>
      <c r="CT78" s="75"/>
      <c r="CU78" s="88"/>
      <c r="CV78" s="75"/>
      <c r="CW78" s="75"/>
      <c r="CX78" s="75"/>
      <c r="CY78" s="88"/>
      <c r="CZ78" s="88"/>
      <c r="DA78" s="75"/>
      <c r="DB78" s="75"/>
      <c r="DC78" s="88"/>
      <c r="DD78" s="75"/>
      <c r="DE78" s="75"/>
      <c r="DF78" s="75"/>
      <c r="DG78" s="88"/>
      <c r="DH78" s="75"/>
      <c r="DI78" s="75"/>
      <c r="DJ78" s="75"/>
      <c r="DK78" s="88"/>
      <c r="DL78" s="75"/>
      <c r="DM78" s="75"/>
      <c r="DN78" s="75"/>
      <c r="DO78" s="88"/>
      <c r="DP78" s="75"/>
      <c r="DQ78" s="75"/>
      <c r="DR78" s="75"/>
      <c r="DS78" s="88"/>
      <c r="DT78" s="88"/>
      <c r="DU78" s="75"/>
      <c r="DV78" s="75"/>
      <c r="DW78" s="75"/>
      <c r="DX78" s="75"/>
      <c r="DY78" s="75"/>
      <c r="DZ78" s="75"/>
      <c r="EA78" s="75"/>
      <c r="EB78" s="75"/>
      <c r="EC78" s="75"/>
      <c r="ED78" s="75"/>
      <c r="EE78" s="75"/>
      <c r="EF78" s="75"/>
      <c r="EG78" s="75"/>
      <c r="EH78" s="75"/>
      <c r="EI78" s="75"/>
      <c r="EJ78" s="75"/>
      <c r="EK78" s="75"/>
      <c r="EL78" s="75"/>
      <c r="EM78" s="75"/>
      <c r="EN78" s="75"/>
      <c r="EO78" s="75"/>
      <c r="EP78" s="75"/>
      <c r="EQ78" s="75"/>
      <c r="ER78" s="75"/>
      <c r="ES78" s="75"/>
      <c r="ET78" s="75"/>
      <c r="EU78" s="75"/>
      <c r="EV78" s="75"/>
      <c r="EW78" s="75"/>
      <c r="EX78" s="75"/>
      <c r="EY78" s="75"/>
      <c r="EZ78" s="88"/>
      <c r="FA78" s="74"/>
      <c r="FB78" s="75"/>
      <c r="FC78" s="88"/>
      <c r="FD78" s="75"/>
      <c r="FE78" s="75"/>
      <c r="FF78" s="75"/>
      <c r="FG78" s="75"/>
      <c r="FH78" s="75"/>
      <c r="FI78" s="75"/>
      <c r="FJ78" s="75"/>
      <c r="FK78" s="75"/>
      <c r="FL78" s="75"/>
      <c r="FM78" s="75"/>
      <c r="FN78" s="75"/>
      <c r="FO78" s="75"/>
      <c r="FP78" s="75"/>
      <c r="FQ78" s="75"/>
      <c r="FR78" s="75"/>
      <c r="FS78" s="75"/>
      <c r="FT78" s="78"/>
      <c r="FU78" s="78"/>
      <c r="FV78" s="78"/>
      <c r="FW78" s="78"/>
      <c r="FX78" s="75"/>
      <c r="FY78" s="75"/>
      <c r="FZ78" s="75"/>
      <c r="GA78" s="75"/>
      <c r="GB78" s="75"/>
      <c r="GC78" s="75"/>
      <c r="GD78" s="75"/>
      <c r="GE78" s="75"/>
      <c r="GF78" s="75"/>
      <c r="GG78" s="75"/>
      <c r="GH78" s="75"/>
      <c r="GI78" s="75"/>
      <c r="GJ78" s="75"/>
      <c r="GK78" s="75"/>
      <c r="GL78" s="75"/>
      <c r="GM78" s="75"/>
      <c r="GN78" s="75"/>
      <c r="GO78" s="75"/>
      <c r="GP78" s="75"/>
      <c r="GQ78" s="75"/>
      <c r="GR78" s="75"/>
      <c r="GS78" s="75"/>
      <c r="GT78" s="75"/>
      <c r="GU78" s="75"/>
      <c r="GV78" s="75"/>
      <c r="GW78" s="75"/>
      <c r="GX78" s="75"/>
      <c r="GY78" s="75"/>
      <c r="GZ78" s="75"/>
      <c r="HA78" s="75"/>
      <c r="HB78" s="75"/>
      <c r="HC78" s="75"/>
      <c r="HD78" s="75"/>
      <c r="HE78" s="75"/>
      <c r="HF78" s="75"/>
      <c r="HG78" s="75"/>
      <c r="HH78" s="75"/>
      <c r="HI78" s="75"/>
      <c r="HJ78" s="75"/>
      <c r="HK78" s="75"/>
      <c r="HL78" s="75"/>
      <c r="HM78" s="75"/>
      <c r="HN78" s="75"/>
      <c r="HO78" s="75"/>
      <c r="HP78" s="75"/>
      <c r="HQ78" s="75"/>
      <c r="HR78" s="75"/>
      <c r="HS78" s="75"/>
      <c r="HT78" s="75"/>
      <c r="HU78" s="75"/>
      <c r="HV78" s="75"/>
      <c r="HW78" s="75"/>
      <c r="HX78" s="75"/>
      <c r="HY78" s="75"/>
      <c r="HZ78" s="75"/>
      <c r="IA78" s="75"/>
      <c r="IB78" s="75"/>
      <c r="IC78" s="75"/>
      <c r="ID78" s="75"/>
      <c r="IE78" s="75"/>
      <c r="IF78" s="75"/>
      <c r="IG78" s="75"/>
      <c r="IH78" s="75"/>
      <c r="II78" s="75"/>
      <c r="IJ78" s="75"/>
      <c r="IK78" s="75"/>
      <c r="IL78" s="75"/>
      <c r="IM78" s="75"/>
      <c r="IN78" s="75"/>
      <c r="IO78" s="75"/>
      <c r="IP78" s="75"/>
      <c r="IQ78" s="75"/>
      <c r="IR78" s="75"/>
      <c r="IS78" s="75"/>
      <c r="IT78" s="75"/>
      <c r="IU78" s="75"/>
      <c r="IV78" s="75"/>
      <c r="IW78" s="75"/>
      <c r="IX78" s="75"/>
      <c r="IY78" s="75"/>
      <c r="IZ78" s="75"/>
      <c r="JA78" s="75"/>
      <c r="JB78" s="75"/>
      <c r="JC78" s="75"/>
    </row>
    <row r="79" spans="1:263" ht="15.75" x14ac:dyDescent="0.25">
      <c r="A79" s="10" t="s">
        <v>313</v>
      </c>
      <c r="B79" s="222">
        <f t="shared" si="267"/>
        <v>5163</v>
      </c>
      <c r="C79" s="222">
        <f t="shared" si="268"/>
        <v>6938.1019999999999</v>
      </c>
      <c r="D79" s="222">
        <f t="shared" si="269"/>
        <v>6938.1019999999999</v>
      </c>
      <c r="E79" s="222"/>
      <c r="F79" s="223">
        <f t="shared" si="270"/>
        <v>6938.1019999999999</v>
      </c>
      <c r="G79" s="75">
        <f t="shared" si="245"/>
        <v>100</v>
      </c>
      <c r="H79" s="75"/>
      <c r="I79" s="75"/>
      <c r="J79" s="75"/>
      <c r="K79" s="75"/>
      <c r="L79" s="75"/>
      <c r="M79" s="75"/>
      <c r="N79" s="75"/>
      <c r="O79" s="74"/>
      <c r="P79" s="75"/>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75"/>
      <c r="AQ79" s="75"/>
      <c r="AR79" s="75"/>
      <c r="AS79" s="75">
        <v>775.10199999999998</v>
      </c>
      <c r="AT79" s="75">
        <v>775.10199999999998</v>
      </c>
      <c r="AU79" s="75">
        <f t="shared" si="206"/>
        <v>100</v>
      </c>
      <c r="AV79" s="75"/>
      <c r="AW79" s="75"/>
      <c r="AX79" s="75"/>
      <c r="AY79" s="75"/>
      <c r="AZ79" s="95"/>
      <c r="BA79" s="95"/>
      <c r="BB79" s="95"/>
      <c r="BC79" s="95"/>
      <c r="BD79" s="75"/>
      <c r="BE79" s="75"/>
      <c r="BF79" s="75"/>
      <c r="BG79" s="88"/>
      <c r="BH79" s="88"/>
      <c r="BI79" s="75"/>
      <c r="BJ79" s="75"/>
      <c r="BK79" s="88"/>
      <c r="BL79" s="75">
        <v>5163</v>
      </c>
      <c r="BM79" s="75">
        <v>5163</v>
      </c>
      <c r="BN79" s="75">
        <v>5163</v>
      </c>
      <c r="BO79" s="76">
        <f t="shared" si="149"/>
        <v>100</v>
      </c>
      <c r="BP79" s="75"/>
      <c r="BQ79" s="75"/>
      <c r="BR79" s="75"/>
      <c r="BS79" s="88"/>
      <c r="BT79" s="88"/>
      <c r="BU79" s="75"/>
      <c r="BV79" s="75"/>
      <c r="BW79" s="88"/>
      <c r="BX79" s="75"/>
      <c r="BY79" s="75">
        <v>1000</v>
      </c>
      <c r="BZ79" s="75">
        <v>1000</v>
      </c>
      <c r="CA79" s="75">
        <f t="shared" ref="CA79" si="271">BZ79/BY79*100</f>
        <v>100</v>
      </c>
      <c r="CB79" s="74"/>
      <c r="CC79" s="74"/>
      <c r="CD79" s="75"/>
      <c r="CE79" s="88"/>
      <c r="CF79" s="75"/>
      <c r="CG79" s="75"/>
      <c r="CH79" s="75"/>
      <c r="CI79" s="74"/>
      <c r="CJ79" s="75"/>
      <c r="CK79" s="75"/>
      <c r="CL79" s="75"/>
      <c r="CM79" s="75"/>
      <c r="CN79" s="75"/>
      <c r="CO79" s="75"/>
      <c r="CP79" s="75"/>
      <c r="CQ79" s="75"/>
      <c r="CR79" s="74"/>
      <c r="CS79" s="74"/>
      <c r="CT79" s="75"/>
      <c r="CU79" s="88"/>
      <c r="CV79" s="75"/>
      <c r="CW79" s="75"/>
      <c r="CX79" s="75"/>
      <c r="CY79" s="88"/>
      <c r="CZ79" s="88"/>
      <c r="DA79" s="75"/>
      <c r="DB79" s="75"/>
      <c r="DC79" s="88"/>
      <c r="DD79" s="75"/>
      <c r="DE79" s="75"/>
      <c r="DF79" s="75"/>
      <c r="DG79" s="88"/>
      <c r="DH79" s="75"/>
      <c r="DI79" s="75"/>
      <c r="DJ79" s="75"/>
      <c r="DK79" s="88"/>
      <c r="DL79" s="75"/>
      <c r="DM79" s="75"/>
      <c r="DN79" s="75"/>
      <c r="DO79" s="88"/>
      <c r="DP79" s="75"/>
      <c r="DQ79" s="75"/>
      <c r="DR79" s="75"/>
      <c r="DS79" s="88"/>
      <c r="DT79" s="88"/>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c r="EX79" s="75"/>
      <c r="EY79" s="75"/>
      <c r="EZ79" s="88"/>
      <c r="FA79" s="74"/>
      <c r="FB79" s="75"/>
      <c r="FC79" s="88"/>
      <c r="FD79" s="75"/>
      <c r="FE79" s="75"/>
      <c r="FF79" s="75"/>
      <c r="FG79" s="75"/>
      <c r="FH79" s="75"/>
      <c r="FI79" s="75"/>
      <c r="FJ79" s="75"/>
      <c r="FK79" s="75"/>
      <c r="FL79" s="75"/>
      <c r="FM79" s="75"/>
      <c r="FN79" s="75"/>
      <c r="FO79" s="75"/>
      <c r="FP79" s="75"/>
      <c r="FQ79" s="75"/>
      <c r="FR79" s="75"/>
      <c r="FS79" s="75"/>
      <c r="FT79" s="78"/>
      <c r="FU79" s="78"/>
      <c r="FV79" s="78"/>
      <c r="FW79" s="78"/>
      <c r="FX79" s="75"/>
      <c r="FY79" s="75"/>
      <c r="FZ79" s="75"/>
      <c r="GA79" s="75"/>
      <c r="GB79" s="75"/>
      <c r="GC79" s="75"/>
      <c r="GD79" s="75"/>
      <c r="GE79" s="75"/>
      <c r="GF79" s="75"/>
      <c r="GG79" s="75"/>
      <c r="GH79" s="75"/>
      <c r="GI79" s="75"/>
      <c r="GJ79" s="75"/>
      <c r="GK79" s="75"/>
      <c r="GL79" s="75"/>
      <c r="GM79" s="75"/>
      <c r="GN79" s="75"/>
      <c r="GO79" s="75"/>
      <c r="GP79" s="75"/>
      <c r="GQ79" s="75"/>
      <c r="GR79" s="75"/>
      <c r="GS79" s="75"/>
      <c r="GT79" s="75"/>
      <c r="GU79" s="75"/>
      <c r="GV79" s="75"/>
      <c r="GW79" s="75"/>
      <c r="GX79" s="75"/>
      <c r="GY79" s="75"/>
      <c r="GZ79" s="75"/>
      <c r="HA79" s="75"/>
      <c r="HB79" s="75"/>
      <c r="HC79" s="75"/>
      <c r="HD79" s="75"/>
      <c r="HE79" s="75"/>
      <c r="HF79" s="75"/>
      <c r="HG79" s="75"/>
      <c r="HH79" s="75"/>
      <c r="HI79" s="75"/>
      <c r="HJ79" s="75"/>
      <c r="HK79" s="75"/>
      <c r="HL79" s="75"/>
      <c r="HM79" s="75"/>
      <c r="HN79" s="75"/>
      <c r="HO79" s="75"/>
      <c r="HP79" s="75"/>
      <c r="HQ79" s="75"/>
      <c r="HR79" s="75"/>
      <c r="HS79" s="75"/>
      <c r="HT79" s="75"/>
      <c r="HU79" s="75"/>
      <c r="HV79" s="75"/>
      <c r="HW79" s="75"/>
      <c r="HX79" s="75"/>
      <c r="HY79" s="75"/>
      <c r="HZ79" s="75"/>
      <c r="IA79" s="75"/>
      <c r="IB79" s="75"/>
      <c r="IC79" s="75"/>
      <c r="ID79" s="75"/>
      <c r="IE79" s="75"/>
      <c r="IF79" s="75"/>
      <c r="IG79" s="75"/>
      <c r="IH79" s="75"/>
      <c r="II79" s="75"/>
      <c r="IJ79" s="75"/>
      <c r="IK79" s="75"/>
      <c r="IL79" s="75"/>
      <c r="IM79" s="75"/>
      <c r="IN79" s="75"/>
      <c r="IO79" s="75"/>
      <c r="IP79" s="75"/>
      <c r="IQ79" s="75"/>
      <c r="IR79" s="75"/>
      <c r="IS79" s="75"/>
      <c r="IT79" s="75"/>
      <c r="IU79" s="75"/>
      <c r="IV79" s="75"/>
      <c r="IW79" s="75"/>
      <c r="IX79" s="75"/>
      <c r="IY79" s="75"/>
      <c r="IZ79" s="75"/>
      <c r="JA79" s="75"/>
      <c r="JB79" s="75"/>
      <c r="JC79" s="75"/>
    </row>
    <row r="80" spans="1:263" ht="15.75" x14ac:dyDescent="0.25">
      <c r="A80" s="10" t="s">
        <v>147</v>
      </c>
      <c r="B80" s="222">
        <f t="shared" si="267"/>
        <v>6885</v>
      </c>
      <c r="C80" s="222">
        <f t="shared" si="268"/>
        <v>7914.0746200000003</v>
      </c>
      <c r="D80" s="222">
        <f t="shared" si="269"/>
        <v>7914.0746200000003</v>
      </c>
      <c r="E80" s="222"/>
      <c r="F80" s="223">
        <f t="shared" si="270"/>
        <v>7914.0746200000003</v>
      </c>
      <c r="G80" s="75">
        <f t="shared" si="245"/>
        <v>100</v>
      </c>
      <c r="H80" s="75"/>
      <c r="I80" s="75"/>
      <c r="J80" s="75"/>
      <c r="K80" s="75"/>
      <c r="L80" s="75"/>
      <c r="M80" s="75"/>
      <c r="N80" s="75"/>
      <c r="O80" s="74"/>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v>1029.0746200000001</v>
      </c>
      <c r="AT80" s="75">
        <v>1029.0746200000001</v>
      </c>
      <c r="AU80" s="75">
        <f t="shared" si="206"/>
        <v>100</v>
      </c>
      <c r="AV80" s="75"/>
      <c r="AW80" s="75"/>
      <c r="AX80" s="75"/>
      <c r="AY80" s="75"/>
      <c r="AZ80" s="95"/>
      <c r="BA80" s="95"/>
      <c r="BB80" s="95"/>
      <c r="BC80" s="95"/>
      <c r="BD80" s="75"/>
      <c r="BE80" s="75"/>
      <c r="BF80" s="75"/>
      <c r="BG80" s="88"/>
      <c r="BH80" s="88"/>
      <c r="BI80" s="75"/>
      <c r="BJ80" s="75"/>
      <c r="BK80" s="88"/>
      <c r="BL80" s="75">
        <v>6885</v>
      </c>
      <c r="BM80" s="75">
        <v>6885</v>
      </c>
      <c r="BN80" s="75">
        <v>6885</v>
      </c>
      <c r="BO80" s="76">
        <f t="shared" ref="BO80:BO143" si="272">BN80/BM80*100</f>
        <v>100</v>
      </c>
      <c r="BP80" s="75"/>
      <c r="BQ80" s="75"/>
      <c r="BR80" s="75"/>
      <c r="BS80" s="88"/>
      <c r="BT80" s="88"/>
      <c r="BU80" s="75"/>
      <c r="BV80" s="75"/>
      <c r="BW80" s="88"/>
      <c r="BX80" s="75"/>
      <c r="BY80" s="75"/>
      <c r="BZ80" s="75"/>
      <c r="CA80" s="75"/>
      <c r="CB80" s="74"/>
      <c r="CC80" s="74"/>
      <c r="CD80" s="75"/>
      <c r="CE80" s="88"/>
      <c r="CF80" s="75"/>
      <c r="CG80" s="75"/>
      <c r="CH80" s="75"/>
      <c r="CI80" s="74"/>
      <c r="CJ80" s="75"/>
      <c r="CK80" s="75"/>
      <c r="CL80" s="75"/>
      <c r="CM80" s="75"/>
      <c r="CN80" s="75"/>
      <c r="CO80" s="75"/>
      <c r="CP80" s="75"/>
      <c r="CQ80" s="75"/>
      <c r="CR80" s="74"/>
      <c r="CS80" s="74"/>
      <c r="CT80" s="75"/>
      <c r="CU80" s="88"/>
      <c r="CV80" s="75"/>
      <c r="CW80" s="75"/>
      <c r="CX80" s="75"/>
      <c r="CY80" s="88"/>
      <c r="CZ80" s="88"/>
      <c r="DA80" s="75"/>
      <c r="DB80" s="75"/>
      <c r="DC80" s="88"/>
      <c r="DD80" s="75"/>
      <c r="DE80" s="75"/>
      <c r="DF80" s="75"/>
      <c r="DG80" s="88"/>
      <c r="DH80" s="75"/>
      <c r="DI80" s="75"/>
      <c r="DJ80" s="75"/>
      <c r="DK80" s="88"/>
      <c r="DL80" s="75"/>
      <c r="DM80" s="75"/>
      <c r="DN80" s="75"/>
      <c r="DO80" s="88"/>
      <c r="DP80" s="75"/>
      <c r="DQ80" s="75"/>
      <c r="DR80" s="75"/>
      <c r="DS80" s="88"/>
      <c r="DT80" s="88"/>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c r="EX80" s="75"/>
      <c r="EY80" s="75"/>
      <c r="EZ80" s="88"/>
      <c r="FA80" s="74"/>
      <c r="FB80" s="75"/>
      <c r="FC80" s="88"/>
      <c r="FD80" s="75"/>
      <c r="FE80" s="75"/>
      <c r="FF80" s="75"/>
      <c r="FG80" s="75"/>
      <c r="FH80" s="75"/>
      <c r="FI80" s="75"/>
      <c r="FJ80" s="75"/>
      <c r="FK80" s="75"/>
      <c r="FL80" s="75"/>
      <c r="FM80" s="75"/>
      <c r="FN80" s="75"/>
      <c r="FO80" s="75"/>
      <c r="FP80" s="75"/>
      <c r="FQ80" s="75"/>
      <c r="FR80" s="75"/>
      <c r="FS80" s="75"/>
      <c r="FT80" s="78"/>
      <c r="FU80" s="78"/>
      <c r="FV80" s="78"/>
      <c r="FW80" s="78"/>
      <c r="FX80" s="75"/>
      <c r="FY80" s="75"/>
      <c r="FZ80" s="75"/>
      <c r="GA80" s="72"/>
      <c r="GB80" s="75"/>
      <c r="GC80" s="75"/>
      <c r="GD80" s="75"/>
      <c r="GE80" s="72"/>
      <c r="GF80" s="75"/>
      <c r="GG80" s="75"/>
      <c r="GH80" s="75"/>
      <c r="GI80" s="72"/>
      <c r="GJ80" s="75"/>
      <c r="GK80" s="75"/>
      <c r="GL80" s="75"/>
      <c r="GM80" s="72"/>
      <c r="GN80" s="75"/>
      <c r="GO80" s="75"/>
      <c r="GP80" s="75"/>
      <c r="GQ80" s="72"/>
      <c r="GR80" s="75"/>
      <c r="GS80" s="75"/>
      <c r="GT80" s="75"/>
      <c r="GU80" s="72"/>
      <c r="GV80" s="75"/>
      <c r="GW80" s="75"/>
      <c r="GX80" s="75"/>
      <c r="GY80" s="72"/>
      <c r="GZ80" s="75"/>
      <c r="HA80" s="75"/>
      <c r="HB80" s="75"/>
      <c r="HC80" s="72"/>
      <c r="HD80" s="75"/>
      <c r="HE80" s="75"/>
      <c r="HF80" s="75"/>
      <c r="HG80" s="72"/>
      <c r="HH80" s="75"/>
      <c r="HI80" s="75"/>
      <c r="HJ80" s="75"/>
      <c r="HK80" s="72"/>
      <c r="HL80" s="75"/>
      <c r="HM80" s="75"/>
      <c r="HN80" s="75"/>
      <c r="HO80" s="72"/>
      <c r="HP80" s="75"/>
      <c r="HQ80" s="75"/>
      <c r="HR80" s="75"/>
      <c r="HS80" s="72"/>
      <c r="HT80" s="75"/>
      <c r="HU80" s="75"/>
      <c r="HV80" s="75"/>
      <c r="HW80" s="72"/>
      <c r="HX80" s="75"/>
      <c r="HY80" s="75"/>
      <c r="HZ80" s="75"/>
      <c r="IA80" s="72"/>
      <c r="IB80" s="75"/>
      <c r="IC80" s="75"/>
      <c r="ID80" s="75"/>
      <c r="IE80" s="72"/>
      <c r="IF80" s="75"/>
      <c r="IG80" s="75"/>
      <c r="IH80" s="75"/>
      <c r="II80" s="75"/>
      <c r="IJ80" s="75"/>
      <c r="IK80" s="75"/>
      <c r="IL80" s="75"/>
      <c r="IM80" s="72"/>
      <c r="IN80" s="75"/>
      <c r="IO80" s="75"/>
      <c r="IP80" s="75"/>
      <c r="IQ80" s="72"/>
      <c r="IR80" s="75"/>
      <c r="IS80" s="75"/>
      <c r="IT80" s="75"/>
      <c r="IU80" s="72"/>
      <c r="IV80" s="75"/>
      <c r="IW80" s="75"/>
      <c r="IX80" s="75"/>
      <c r="IY80" s="72"/>
      <c r="IZ80" s="75"/>
      <c r="JA80" s="75"/>
      <c r="JB80" s="75"/>
      <c r="JC80" s="72"/>
    </row>
    <row r="81" spans="1:263" s="70" customFormat="1" ht="31.5" x14ac:dyDescent="0.25">
      <c r="A81" s="81" t="s">
        <v>326</v>
      </c>
      <c r="B81" s="220">
        <f t="shared" si="267"/>
        <v>193155.66749999998</v>
      </c>
      <c r="C81" s="220">
        <f t="shared" si="268"/>
        <v>213233.78897999998</v>
      </c>
      <c r="D81" s="220">
        <f t="shared" si="269"/>
        <v>213233.78897999998</v>
      </c>
      <c r="E81" s="220"/>
      <c r="F81" s="221">
        <f t="shared" si="270"/>
        <v>207786.27622</v>
      </c>
      <c r="G81" s="72">
        <f t="shared" si="245"/>
        <v>97.445286328185574</v>
      </c>
      <c r="H81" s="73">
        <f>H82+H83+H84+H85+H86+H87+H88+H89+H90+H91+H92+H93+H94+H95+H96+H97</f>
        <v>2838.7739999999999</v>
      </c>
      <c r="I81" s="73">
        <f>I82+I83+I84+I85+I86+I87+I88+I89+I90+I91+I92+I93+I94+I95+I96+I97</f>
        <v>2838.7739999999999</v>
      </c>
      <c r="J81" s="73">
        <f>J82+J83+J84+J85+J86+J87+J88+J89+J90+J91+J92+J93+J94+J95+J96+J97</f>
        <v>2838.7739999999999</v>
      </c>
      <c r="K81" s="72">
        <f t="shared" ref="K81:K82" si="273">J81/I81*100</f>
        <v>100</v>
      </c>
      <c r="L81" s="73">
        <f t="shared" ref="L81" si="274">L82+L83+L84+L85+L86+L87+L88+L89+L90+L91+L92+L93+L94+L95+L96+L97</f>
        <v>2555.7336</v>
      </c>
      <c r="M81" s="73">
        <f t="shared" ref="M81:N81" si="275">M82+M83+M84+M85+M86+M87+M88+M89+M90+M91+M92+M93+M94+M95+M96+M97</f>
        <v>2555.7336</v>
      </c>
      <c r="N81" s="73">
        <f t="shared" si="275"/>
        <v>2555.7336</v>
      </c>
      <c r="O81" s="73">
        <f>N81/M81*100</f>
        <v>100</v>
      </c>
      <c r="P81" s="73">
        <f t="shared" ref="P81" si="276">P82+P83+P84+P85+P86+P87+P88+P89+P90+P91+P92+P93+P94+P95+P96+P97</f>
        <v>0</v>
      </c>
      <c r="Q81" s="73">
        <f t="shared" ref="Q81:V81" si="277">Q82+Q83+Q84+Q85+Q86+Q87+Q88+Q89+Q90+Q91+Q92+Q93+Q94+Q95+Q96+Q97</f>
        <v>0</v>
      </c>
      <c r="R81" s="73">
        <f t="shared" si="277"/>
        <v>0</v>
      </c>
      <c r="S81" s="73">
        <f t="shared" si="277"/>
        <v>0</v>
      </c>
      <c r="T81" s="73">
        <f t="shared" ref="T81" si="278">T82+T83+T84+T85+T86+T87+T88+T89+T90+T91+T92+T93+T94+T95+T96+T97</f>
        <v>0</v>
      </c>
      <c r="U81" s="73">
        <f t="shared" si="277"/>
        <v>748.2</v>
      </c>
      <c r="V81" s="73">
        <f t="shared" si="277"/>
        <v>748.2</v>
      </c>
      <c r="W81" s="72">
        <f t="shared" si="251"/>
        <v>100</v>
      </c>
      <c r="X81" s="73">
        <f t="shared" ref="X81" si="279">X82+X83+X84+X85+X86+X87+X88+X89+X90+X91+X92+X93+X94+X95+X96+X97</f>
        <v>112.35955</v>
      </c>
      <c r="Y81" s="73">
        <f t="shared" ref="Y81:AD81" si="280">Y82+Y83+Y84+Y85+Y86+Y87+Y88+Y89+Y90+Y91+Y92+Y93+Y94+Y95+Y96+Y97</f>
        <v>112.35955</v>
      </c>
      <c r="Z81" s="73">
        <f t="shared" ref="Z81" si="281">Z82+Z83+Z84+Z85+Z86+Z87+Z88+Z89+Z90+Z91+Z92+Z93+Z94+Z95+Z96+Z97</f>
        <v>112.35955</v>
      </c>
      <c r="AA81" s="72">
        <f>Z81/Y81*100</f>
        <v>100</v>
      </c>
      <c r="AB81" s="73">
        <f t="shared" ref="AB81" si="282">AB82+AB83+AB84+AB85+AB86+AB87+AB88+AB89+AB90+AB91+AB92+AB93+AB94+AB95+AB96+AB97</f>
        <v>0</v>
      </c>
      <c r="AC81" s="73">
        <f t="shared" si="280"/>
        <v>0</v>
      </c>
      <c r="AD81" s="73">
        <f t="shared" si="280"/>
        <v>0</v>
      </c>
      <c r="AE81" s="72"/>
      <c r="AF81" s="73">
        <f>AF82+AF83+AF84+AF85+AF86+AF87+AF88+AF89+AF90+AF91+AF92+AF93+AF94+AF95+AF96+AF97</f>
        <v>324.40035</v>
      </c>
      <c r="AG81" s="73">
        <f>AG82+AG83+AG84+AG85+AG86+AG87+AG88+AG89+AG90+AG91+AG92+AG93+AG94+AG95+AG96+AG97</f>
        <v>324.40035</v>
      </c>
      <c r="AH81" s="73">
        <f>AH82+AH83+AH84+AH85+AH86+AH87+AH88+AH89+AH90+AH91+AH92+AH93+AH94+AH95+AH96+AH97</f>
        <v>324.40035</v>
      </c>
      <c r="AI81" s="72">
        <f>AH81/AG81*100</f>
        <v>100</v>
      </c>
      <c r="AJ81" s="73"/>
      <c r="AK81" s="73"/>
      <c r="AL81" s="73"/>
      <c r="AM81" s="72"/>
      <c r="AN81" s="72"/>
      <c r="AO81" s="73">
        <f>AO82+AO83+AO84+AO85+AO86+AO87+AO88+AO89+AO90+AO91+AO92+AO93+AO94+AO95+AO96+AO97</f>
        <v>0</v>
      </c>
      <c r="AP81" s="73">
        <f>AP82+AP83+AP84+AP85+AP86+AP87+AP88+AP89+AP90+AP91+AP92+AP93+AP94+AP95+AP96+AP97</f>
        <v>0</v>
      </c>
      <c r="AQ81" s="73">
        <f>AQ82+AQ83+AQ84+AQ85+AQ86+AQ87+AQ88+AQ89+AQ90+AQ91+AQ92+AQ93+AQ94+AQ95+AQ96+AQ97</f>
        <v>0</v>
      </c>
      <c r="AR81" s="73"/>
      <c r="AS81" s="73">
        <f>AS82+AS83+AS84+AS85+AS86+AS87+AS88+AS89+AS90+AS91+AS92+AS93+AS94+AS95+AS96+AS97</f>
        <v>11252.804399999999</v>
      </c>
      <c r="AT81" s="73">
        <f>AT82+AT83+AT84+AT85+AT86+AT87+AT88+AT89+AT90+AT91+AT92+AT93+AT94+AT95+AT96+AT97</f>
        <v>11252.804399999999</v>
      </c>
      <c r="AU81" s="72">
        <f t="shared" si="206"/>
        <v>100</v>
      </c>
      <c r="AV81" s="73">
        <f>AV82+AV83+AV84+AV85+AV86+AV87+AV88+AV89+AV90+AV91+AV92+AV93+AV94+AV95+AV96+AV97</f>
        <v>25000</v>
      </c>
      <c r="AW81" s="73">
        <f>AW82+AW83+AW84+AW85+AW86+AW87+AW88+AW89+AW90+AW91+AW92+AW93+AW94+AW95+AW96+AW97</f>
        <v>25000</v>
      </c>
      <c r="AX81" s="73">
        <f>AX82+AX83+AX84+AX85+AX86+AX87+AX88+AX89+AX90+AX91+AX92+AX93+AX94+AX95+AX96+AX97</f>
        <v>25000</v>
      </c>
      <c r="AY81" s="72">
        <f>AX81/AW81*100</f>
        <v>100</v>
      </c>
      <c r="AZ81" s="73">
        <f t="shared" ref="AZ81" si="283">AZ82+AZ83+AZ84+AZ85+AZ86+AZ87+AZ88+AZ89+AZ90+AZ91+AZ92+AZ93+AZ94+AZ95+AZ96+AZ97</f>
        <v>78201.2</v>
      </c>
      <c r="BA81" s="73">
        <f t="shared" ref="BA81:BF81" si="284">BA82+BA83+BA84+BA85+BA86+BA87+BA88+BA89+BA90+BA91+BA92+BA93+BA94+BA95+BA96+BA97</f>
        <v>84840.8</v>
      </c>
      <c r="BB81" s="73">
        <f t="shared" si="284"/>
        <v>80664.087060000005</v>
      </c>
      <c r="BC81" s="73">
        <f t="shared" si="284"/>
        <v>95.076999580390563</v>
      </c>
      <c r="BD81" s="73">
        <f t="shared" si="284"/>
        <v>0</v>
      </c>
      <c r="BE81" s="73">
        <f t="shared" si="284"/>
        <v>0</v>
      </c>
      <c r="BF81" s="73">
        <f t="shared" si="284"/>
        <v>0</v>
      </c>
      <c r="BG81" s="73"/>
      <c r="BH81" s="73"/>
      <c r="BI81" s="73">
        <f>BI82+BI83+BI84+BI85+BI86+BI87+BI88+BI89+BI90+BI91+BI92+BI93+BI94+BI95+BI96+BI97</f>
        <v>0</v>
      </c>
      <c r="BJ81" s="73">
        <f>BJ82+BJ83+BJ84+BJ85+BJ86+BJ87+BJ88+BJ89+BJ90+BJ91+BJ92+BJ93+BJ94+BJ95+BJ96+BJ97</f>
        <v>0</v>
      </c>
      <c r="BK81" s="73">
        <f>BK82+BK83+BK84+BK85+BK86+BK87+BK88+BK89+BK90+BK91+BK92+BK93+BK94+BK95+BK96+BK97</f>
        <v>0</v>
      </c>
      <c r="BL81" s="73">
        <f t="shared" ref="BL81" si="285">BL82+BL83+BL84+BL85+BL86+BL87+BL88+BL89+BL90+BL91+BL92+BL93+BL94+BL95+BL96+BL97</f>
        <v>46647</v>
      </c>
      <c r="BM81" s="73">
        <f t="shared" ref="BM81:BS81" si="286">BM82+BM83+BM84+BM85+BM86+BM87+BM88+BM89+BM90+BM91+BM92+BM93+BM94+BM95+BM96+BM97</f>
        <v>46647</v>
      </c>
      <c r="BN81" s="73">
        <f t="shared" si="286"/>
        <v>46647</v>
      </c>
      <c r="BO81" s="90">
        <f t="shared" si="272"/>
        <v>100</v>
      </c>
      <c r="BP81" s="73">
        <f t="shared" ref="BP81" si="287">BP82+BP83+BP84+BP85+BP86+BP87+BP88+BP89+BP90+BP91+BP92+BP93+BP94+BP95+BP96+BP97</f>
        <v>0</v>
      </c>
      <c r="BQ81" s="73">
        <f t="shared" si="286"/>
        <v>0</v>
      </c>
      <c r="BR81" s="73">
        <f t="shared" si="286"/>
        <v>0</v>
      </c>
      <c r="BS81" s="73">
        <f t="shared" si="286"/>
        <v>0</v>
      </c>
      <c r="BT81" s="73"/>
      <c r="BU81" s="73">
        <f>BU82+BU83+BU84+BU85+BU86+BU87+BU88+BU89+BU90+BU91+BU92+BU93+BU94+BU95+BU96+BU97</f>
        <v>0</v>
      </c>
      <c r="BV81" s="73">
        <f>BV82+BV83+BV84+BV85+BV86+BV87+BV88+BV89+BV90+BV91+BV92+BV93+BV94+BV95+BV96+BV97</f>
        <v>0</v>
      </c>
      <c r="BW81" s="73">
        <f>BW82+BW83+BW84+BW85+BW86+BW87+BW88+BW89+BW90+BW91+BW92+BW93+BW94+BW95+BW96+BW97</f>
        <v>0</v>
      </c>
      <c r="BX81" s="73"/>
      <c r="BY81" s="73">
        <f>BY82+BY83+BY84+BY85+BY86+BY87+BY88+BY89+BY90+BY91+BY92+BY93+BY94+BY95+BY96+BY97</f>
        <v>0</v>
      </c>
      <c r="BZ81" s="73">
        <f>BZ82+BZ83+BZ84+BZ85+BZ86+BZ87+BZ88+BZ89+BZ90+BZ91+BZ92+BZ93+BZ94+BZ95+BZ96+BZ97</f>
        <v>0</v>
      </c>
      <c r="CA81" s="72"/>
      <c r="CB81" s="73">
        <f t="shared" ref="CB81" si="288">CB82+CB83+CB84+CB85+CB86+CB87+CB88+CB89+CB90+CB91+CB92+CB93+CB94+CB95+CB96+CB97</f>
        <v>34476.199999999997</v>
      </c>
      <c r="CC81" s="73">
        <f t="shared" ref="CC81:CD81" si="289">CC82+CC83+CC84+CC85+CC86+CC87+CC88+CC89+CC90+CC91+CC92+CC93+CC94+CC95+CC96+CC97</f>
        <v>34476.199999999997</v>
      </c>
      <c r="CD81" s="73">
        <f t="shared" si="289"/>
        <v>33205.400179999997</v>
      </c>
      <c r="CE81" s="73">
        <f>CD81/CC81*100</f>
        <v>96.313979440889653</v>
      </c>
      <c r="CF81" s="73">
        <f>CF82+CF83+CF84+CF85+CF86+CF87+CF88+CF89+CF90+CF91+CF92+CF93+CF94+CF95+CF96+CF97</f>
        <v>1000</v>
      </c>
      <c r="CG81" s="73">
        <f>CG82+CG83+CG84+CG85+CG86+CG87+CG88+CG89+CG90+CG91+CG92+CG93+CG94+CG95+CG96+CG97</f>
        <v>1000</v>
      </c>
      <c r="CH81" s="73">
        <f>CH82+CH83+CH84+CH85+CH86+CH87+CH88+CH89+CH90+CH91+CH92+CH93+CH94+CH95+CH96+CH97</f>
        <v>1000</v>
      </c>
      <c r="CI81" s="73">
        <f>CH81/CG81*100</f>
        <v>100</v>
      </c>
      <c r="CJ81" s="73">
        <f t="shared" ref="CJ81" si="290">CJ82+CJ83+CJ84+CJ85+CJ86+CJ87+CJ88+CJ89+CJ90+CJ91+CJ92+CJ93+CJ94+CJ95+CJ96+CJ97</f>
        <v>1000</v>
      </c>
      <c r="CK81" s="73">
        <f t="shared" ref="CK81:CP81" si="291">CK82+CK83+CK84+CK85+CK86+CK87+CK88+CK89+CK90+CK91+CK92+CK93+CK94+CK95+CK96+CK97</f>
        <v>1000</v>
      </c>
      <c r="CL81" s="73">
        <f t="shared" si="291"/>
        <v>1000</v>
      </c>
      <c r="CM81" s="73">
        <f>CL81/CK81*100</f>
        <v>100</v>
      </c>
      <c r="CN81" s="73">
        <f t="shared" ref="CN81" si="292">CN82+CN83+CN84+CN85+CN86+CN87+CN88+CN89+CN90+CN91+CN92+CN93+CN94+CN95+CN96+CN97</f>
        <v>500</v>
      </c>
      <c r="CO81" s="73">
        <f t="shared" si="291"/>
        <v>500</v>
      </c>
      <c r="CP81" s="73">
        <f t="shared" si="291"/>
        <v>500</v>
      </c>
      <c r="CQ81" s="73">
        <f>CP81/CO81*100</f>
        <v>100</v>
      </c>
      <c r="CR81" s="73">
        <f t="shared" ref="CR81" si="293">CR82+CR83+CR84+CR85+CR86+CR87+CR88+CR89+CR90+CR91+CR92+CR93+CR94+CR95+CR96+CR97</f>
        <v>0</v>
      </c>
      <c r="CS81" s="73">
        <f t="shared" ref="CS81:CX81" si="294">CS82+CS83+CS84+CS85+CS86+CS87+CS88+CS89+CS90+CS91+CS92+CS93+CS94+CS95+CS96+CS97</f>
        <v>0</v>
      </c>
      <c r="CT81" s="73">
        <f t="shared" si="294"/>
        <v>0</v>
      </c>
      <c r="CU81" s="73">
        <f t="shared" si="294"/>
        <v>0</v>
      </c>
      <c r="CV81" s="73">
        <f t="shared" ref="CV81" si="295">CV82+CV83+CV84+CV85+CV86+CV87+CV88+CV89+CV90+CV91+CV92+CV93+CV94+CV95+CV96+CV97</f>
        <v>0</v>
      </c>
      <c r="CW81" s="73">
        <f t="shared" si="294"/>
        <v>0</v>
      </c>
      <c r="CX81" s="73">
        <f t="shared" si="294"/>
        <v>0</v>
      </c>
      <c r="CY81" s="73"/>
      <c r="CZ81" s="73"/>
      <c r="DA81" s="73">
        <f t="shared" ref="DA81:DO81" si="296">DA82+DA83+DA84+DA85+DA86+DA87+DA88+DA89+DA90+DA91+DA92+DA93+DA94+DA95+DA96+DA97</f>
        <v>0</v>
      </c>
      <c r="DB81" s="73">
        <f t="shared" si="296"/>
        <v>0</v>
      </c>
      <c r="DC81" s="90"/>
      <c r="DD81" s="73">
        <f t="shared" si="296"/>
        <v>0</v>
      </c>
      <c r="DE81" s="73">
        <f t="shared" si="296"/>
        <v>0</v>
      </c>
      <c r="DF81" s="73">
        <f t="shared" si="296"/>
        <v>0</v>
      </c>
      <c r="DG81" s="73">
        <f t="shared" si="296"/>
        <v>0</v>
      </c>
      <c r="DH81" s="73">
        <f t="shared" si="296"/>
        <v>0</v>
      </c>
      <c r="DI81" s="73">
        <f t="shared" ref="DI81:DK81" si="297">DI82+DI83+DI84+DI85+DI86+DI87+DI88+DI89+DI90+DI91+DI92+DI93+DI94+DI95+DI96+DI97</f>
        <v>0</v>
      </c>
      <c r="DJ81" s="73">
        <f t="shared" si="297"/>
        <v>0</v>
      </c>
      <c r="DK81" s="73">
        <f t="shared" si="297"/>
        <v>0</v>
      </c>
      <c r="DL81" s="73">
        <f t="shared" si="296"/>
        <v>0</v>
      </c>
      <c r="DM81" s="73">
        <f t="shared" si="296"/>
        <v>0</v>
      </c>
      <c r="DN81" s="73">
        <f t="shared" si="296"/>
        <v>0</v>
      </c>
      <c r="DO81" s="73">
        <f t="shared" si="296"/>
        <v>0</v>
      </c>
      <c r="DP81" s="73">
        <f t="shared" ref="DP81:DS81" si="298">DP82+DP83+DP84+DP85+DP86+DP87+DP88+DP89+DP90+DP91+DP92+DP93+DP94+DP95+DP96+DP97</f>
        <v>0</v>
      </c>
      <c r="DQ81" s="73">
        <f t="shared" si="298"/>
        <v>0</v>
      </c>
      <c r="DR81" s="73">
        <f t="shared" si="298"/>
        <v>0</v>
      </c>
      <c r="DS81" s="73">
        <f t="shared" si="298"/>
        <v>0</v>
      </c>
      <c r="DT81" s="72"/>
      <c r="DU81" s="73">
        <f>DU82+DU83+DU84+DU85+DU86+DU87+DU88+DU89+DU90+DU91+DU92+DU93+DU94+DU95+DU96+DU97</f>
        <v>0</v>
      </c>
      <c r="DV81" s="73">
        <f>DV82+DV83+DV84+DV85+DV86+DV87+DV88+DV89+DV90+DV91+DV92+DV93+DV94+DV95+DV96+DV97</f>
        <v>0</v>
      </c>
      <c r="DW81" s="73">
        <f>DW82+DW83+DW84+DW85+DW86+DW87+DW88+DW89+DW90+DW91+DW92+DW93+DW94+DW95+DW96+DW97</f>
        <v>0</v>
      </c>
      <c r="DX81" s="72"/>
      <c r="DY81" s="73">
        <f>DY82+DY83+DY84+DY85+DY86+DY87+DY88+DY89+DY90+DY91+DY92+DY93+DY94+DY95+DY96+DY97</f>
        <v>0</v>
      </c>
      <c r="DZ81" s="73">
        <f>DZ82+DZ83+DZ84+DZ85+DZ86+DZ87+DZ88+DZ89+DZ90+DZ91+DZ92+DZ93+DZ94+DZ95+DZ96+DZ97</f>
        <v>0</v>
      </c>
      <c r="EA81" s="72"/>
      <c r="EB81" s="72"/>
      <c r="EC81" s="73">
        <f>EC82+EC83+EC84+EC85+EC86+EC87+EC88+EC89+EC90+EC91+EC92+EC93+EC94+EC95+EC96+EC97</f>
        <v>0</v>
      </c>
      <c r="ED81" s="73">
        <f>ED82+ED83+ED84+ED85+ED86+ED87+ED88+ED89+ED90+ED91+ED92+ED93+ED94+ED95+ED96+ED97</f>
        <v>0</v>
      </c>
      <c r="EE81" s="72"/>
      <c r="EF81" s="73">
        <f>EF82+EF83+EF84+EF85+EF86+EF87+EF88+EF89+EF90+EF91+EF92+EF93+EF94+EF95+EF96+EF97</f>
        <v>500</v>
      </c>
      <c r="EG81" s="73">
        <f>EG82+EG83+EG84+EG85+EG86+EG87+EG88+EG89+EG90+EG91+EG92+EG93+EG94+EG95+EG96+EG97</f>
        <v>500</v>
      </c>
      <c r="EH81" s="73">
        <f>EH82+EH83+EH84+EH85+EH86+EH87+EH88+EH89+EH90+EH91+EH92+EH93+EH94+EH95+EH96+EH97</f>
        <v>500</v>
      </c>
      <c r="EI81" s="72">
        <f>EH81/EG81*100</f>
        <v>100</v>
      </c>
      <c r="EJ81" s="73">
        <f>EJ82+EJ83+EJ84+EJ85+EJ86+EJ87+EJ88+EJ89+EJ90+EJ91+EJ92+EJ93+EJ94+EJ95+EJ96+EJ97</f>
        <v>0</v>
      </c>
      <c r="EK81" s="73">
        <f>EK82+EK83+EK84+EK85+EK86+EK87+EK88+EK89+EK90+EK91+EK92+EK93+EK94+EK95+EK96+EK97</f>
        <v>937.51707999999996</v>
      </c>
      <c r="EL81" s="73">
        <f>EL82+EL83+EL84+EL85+EL86+EL87+EL88+EL89+EL90+EL91+EL92+EL93+EL94+EL95+EL96+EL97</f>
        <v>937.51707999999996</v>
      </c>
      <c r="EM81" s="72">
        <f>EL81/EK81*100</f>
        <v>100</v>
      </c>
      <c r="EN81" s="73"/>
      <c r="EO81" s="73"/>
      <c r="EP81" s="73"/>
      <c r="EQ81" s="72"/>
      <c r="ER81" s="73"/>
      <c r="ES81" s="73"/>
      <c r="ET81" s="73"/>
      <c r="EU81" s="72"/>
      <c r="EV81" s="73"/>
      <c r="EW81" s="73"/>
      <c r="EX81" s="73"/>
      <c r="EY81" s="72"/>
      <c r="EZ81" s="73"/>
      <c r="FA81" s="73">
        <f>FA82+FA83+FA84+FA85+FA86+FA87+FA88+FA89+FA90+FA91+FA92+FA93+FA94+FA95+FA96+FA97</f>
        <v>0</v>
      </c>
      <c r="FB81" s="73">
        <f>FB82+FB83+FB84+FB85+FB86+FB87+FB88+FB89+FB90+FB91+FB92+FB93+FB94+FB95+FB96+FB97</f>
        <v>0</v>
      </c>
      <c r="FC81" s="73"/>
      <c r="FD81" s="73"/>
      <c r="FE81" s="73"/>
      <c r="FF81" s="73"/>
      <c r="FG81" s="72"/>
      <c r="FH81" s="73"/>
      <c r="FI81" s="73"/>
      <c r="FJ81" s="73"/>
      <c r="FK81" s="72"/>
      <c r="FL81" s="73">
        <f>FL82+FL83+FL84+FL85+FL86+FL87+FL88+FL89+FL90+FL91+FL92+FL93+FL94+FL95+FL96+FL97</f>
        <v>0</v>
      </c>
      <c r="FM81" s="73">
        <f>FM82+FM83+FM84+FM85+FM86+FM87+FM88+FM89+FM90+FM91+FM92+FM93+FM94+FM95+FM96+FM97</f>
        <v>0</v>
      </c>
      <c r="FN81" s="73">
        <f>FN82+FN83+FN84+FN85+FN86+FN87+FN88+FN89+FN90+FN91+FN92+FN93+FN94+FN95+FN96+FN97</f>
        <v>0</v>
      </c>
      <c r="FO81" s="72"/>
      <c r="FP81" s="72"/>
      <c r="FQ81" s="72"/>
      <c r="FR81" s="72"/>
      <c r="FS81" s="72"/>
      <c r="FT81" s="77"/>
      <c r="FU81" s="77">
        <f>SUM(FU82:FU97)</f>
        <v>0</v>
      </c>
      <c r="FV81" s="77">
        <f>SUM(FV82:FV97)</f>
        <v>0</v>
      </c>
      <c r="FW81" s="77"/>
      <c r="FX81" s="73">
        <f>SUM(FX82:FX97)</f>
        <v>0</v>
      </c>
      <c r="FY81" s="73">
        <f>SUM(FY82:FY97)</f>
        <v>0</v>
      </c>
      <c r="FZ81" s="73">
        <f>SUM(FZ82:FZ97)</f>
        <v>0</v>
      </c>
      <c r="GA81" s="72"/>
      <c r="GB81" s="73">
        <f>SUM(GB82:GB97)</f>
        <v>0</v>
      </c>
      <c r="GC81" s="73">
        <f>SUM(GC82:GC97)</f>
        <v>0</v>
      </c>
      <c r="GD81" s="73">
        <f>SUM(GD82:GD97)</f>
        <v>0</v>
      </c>
      <c r="GE81" s="72"/>
      <c r="GF81" s="72"/>
      <c r="GG81" s="73">
        <f>SUM(GG82:GG97)</f>
        <v>0</v>
      </c>
      <c r="GH81" s="73">
        <f>SUM(GH82:GH97)</f>
        <v>0</v>
      </c>
      <c r="GI81" s="72"/>
      <c r="GJ81" s="72"/>
      <c r="GK81" s="73">
        <f>SUM(GK82:GK97)</f>
        <v>0</v>
      </c>
      <c r="GL81" s="73">
        <f>SUM(GL82:GL97)</f>
        <v>0</v>
      </c>
      <c r="GM81" s="72"/>
      <c r="GN81" s="72"/>
      <c r="GO81" s="73">
        <f>SUM(GO82:GO97)</f>
        <v>0</v>
      </c>
      <c r="GP81" s="73">
        <f>SUM(GP82:GP97)</f>
        <v>0</v>
      </c>
      <c r="GQ81" s="72"/>
      <c r="GR81" s="72"/>
      <c r="GS81" s="73">
        <f>SUM(GS82:GS97)</f>
        <v>0</v>
      </c>
      <c r="GT81" s="73">
        <f>SUM(GT82:GT97)</f>
        <v>0</v>
      </c>
      <c r="GU81" s="72"/>
      <c r="GV81" s="72"/>
      <c r="GW81" s="73">
        <f>SUM(GW82:GW97)</f>
        <v>0</v>
      </c>
      <c r="GX81" s="73">
        <f>SUM(GX82:GX97)</f>
        <v>0</v>
      </c>
      <c r="GY81" s="72"/>
      <c r="GZ81" s="72"/>
      <c r="HA81" s="73">
        <f>SUM(HA82:HA97)</f>
        <v>0</v>
      </c>
      <c r="HB81" s="73">
        <f>SUM(HB82:HB97)</f>
        <v>0</v>
      </c>
      <c r="HC81" s="72"/>
      <c r="HD81" s="72"/>
      <c r="HE81" s="73">
        <f>SUM(HE82:HE97)</f>
        <v>0</v>
      </c>
      <c r="HF81" s="73">
        <f>SUM(HF82:HF97)</f>
        <v>0</v>
      </c>
      <c r="HG81" s="72"/>
      <c r="HH81" s="72"/>
      <c r="HI81" s="73">
        <f>SUM(HI82:HI97)</f>
        <v>0</v>
      </c>
      <c r="HJ81" s="73">
        <f>SUM(HJ82:HJ97)</f>
        <v>0</v>
      </c>
      <c r="HK81" s="72"/>
      <c r="HL81" s="72"/>
      <c r="HM81" s="73">
        <f>SUM(HM82:HM97)</f>
        <v>0</v>
      </c>
      <c r="HN81" s="73">
        <f>SUM(HN82:HN97)</f>
        <v>0</v>
      </c>
      <c r="HO81" s="72"/>
      <c r="HP81" s="72"/>
      <c r="HQ81" s="73">
        <f>SUM(HQ82:HQ97)</f>
        <v>0</v>
      </c>
      <c r="HR81" s="73">
        <f>SUM(HR82:HR97)</f>
        <v>0</v>
      </c>
      <c r="HS81" s="72"/>
      <c r="HT81" s="72"/>
      <c r="HU81" s="73">
        <f>SUM(HU82:HU97)</f>
        <v>0</v>
      </c>
      <c r="HV81" s="73">
        <f>SUM(HV82:HV97)</f>
        <v>0</v>
      </c>
      <c r="HW81" s="72"/>
      <c r="HX81" s="72"/>
      <c r="HY81" s="73">
        <f>SUM(HY82:HY97)</f>
        <v>0</v>
      </c>
      <c r="HZ81" s="73">
        <f>SUM(HZ82:HZ97)</f>
        <v>0</v>
      </c>
      <c r="IA81" s="72"/>
      <c r="IB81" s="72"/>
      <c r="IC81" s="73">
        <f>SUM(IC82:IC97)</f>
        <v>0</v>
      </c>
      <c r="ID81" s="73">
        <f>SUM(ID82:ID97)</f>
        <v>0</v>
      </c>
      <c r="IE81" s="72"/>
      <c r="IF81" s="72"/>
      <c r="IG81" s="73">
        <f>SUM(IG82:IG97)</f>
        <v>500</v>
      </c>
      <c r="IH81" s="73">
        <f>SUM(IH82:IH97)</f>
        <v>500</v>
      </c>
      <c r="II81" s="72">
        <f t="shared" si="244"/>
        <v>100</v>
      </c>
      <c r="IJ81" s="72"/>
      <c r="IK81" s="73">
        <f>SUM(IK82:IK97)</f>
        <v>0</v>
      </c>
      <c r="IL81" s="73">
        <f>SUM(IL82:IL97)</f>
        <v>0</v>
      </c>
      <c r="IM81" s="72"/>
      <c r="IN81" s="72"/>
      <c r="IO81" s="73">
        <f>SUM(IO82:IO97)</f>
        <v>0</v>
      </c>
      <c r="IP81" s="73">
        <f>SUM(IP82:IP97)</f>
        <v>0</v>
      </c>
      <c r="IQ81" s="72"/>
      <c r="IR81" s="72"/>
      <c r="IS81" s="73">
        <f>SUM(IS82:IS97)</f>
        <v>0</v>
      </c>
      <c r="IT81" s="73">
        <f>SUM(IT82:IT97)</f>
        <v>0</v>
      </c>
      <c r="IU81" s="72"/>
      <c r="IV81" s="72"/>
      <c r="IW81" s="73">
        <f>SUM(IW82:IW97)</f>
        <v>0</v>
      </c>
      <c r="IX81" s="73">
        <f>SUM(IX82:IX97)</f>
        <v>0</v>
      </c>
      <c r="IY81" s="72"/>
      <c r="IZ81" s="72"/>
      <c r="JA81" s="73"/>
      <c r="JB81" s="73"/>
      <c r="JC81" s="72"/>
    </row>
    <row r="82" spans="1:263" ht="26.25" customHeight="1" x14ac:dyDescent="0.25">
      <c r="A82" s="10" t="s">
        <v>152</v>
      </c>
      <c r="B82" s="222">
        <f t="shared" si="267"/>
        <v>121508.6675</v>
      </c>
      <c r="C82" s="222">
        <f t="shared" si="268"/>
        <v>129833.98458</v>
      </c>
      <c r="D82" s="222">
        <f t="shared" si="269"/>
        <v>129833.98458</v>
      </c>
      <c r="E82" s="222"/>
      <c r="F82" s="223">
        <f t="shared" si="270"/>
        <v>124386.47182000001</v>
      </c>
      <c r="G82" s="75">
        <f t="shared" si="245"/>
        <v>95.804247418253269</v>
      </c>
      <c r="H82" s="74">
        <v>2838.7739999999999</v>
      </c>
      <c r="I82" s="74">
        <v>2838.7739999999999</v>
      </c>
      <c r="J82" s="74">
        <v>2838.7739999999999</v>
      </c>
      <c r="K82" s="75">
        <f t="shared" si="273"/>
        <v>100</v>
      </c>
      <c r="L82" s="75">
        <v>2555.7336</v>
      </c>
      <c r="M82" s="75">
        <v>2555.7336</v>
      </c>
      <c r="N82" s="75">
        <v>2555.7336</v>
      </c>
      <c r="O82" s="74">
        <f>N82/M82*100</f>
        <v>100</v>
      </c>
      <c r="P82" s="74">
        <v>0</v>
      </c>
      <c r="Q82" s="74">
        <v>0</v>
      </c>
      <c r="R82" s="74">
        <v>0</v>
      </c>
      <c r="S82" s="75"/>
      <c r="T82" s="74"/>
      <c r="U82" s="74">
        <v>748.2</v>
      </c>
      <c r="V82" s="74">
        <v>748.2</v>
      </c>
      <c r="W82" s="75">
        <f>V82/U82*100</f>
        <v>100</v>
      </c>
      <c r="X82" s="74">
        <v>112.35955</v>
      </c>
      <c r="Y82" s="74">
        <v>112.35955</v>
      </c>
      <c r="Z82" s="74">
        <v>112.35955</v>
      </c>
      <c r="AA82" s="75">
        <f>Z82/Y82*100</f>
        <v>100</v>
      </c>
      <c r="AB82" s="75"/>
      <c r="AC82" s="75"/>
      <c r="AD82" s="75"/>
      <c r="AE82" s="75"/>
      <c r="AF82" s="75">
        <v>324.40035</v>
      </c>
      <c r="AG82" s="75">
        <v>324.40035</v>
      </c>
      <c r="AH82" s="75">
        <v>324.40035</v>
      </c>
      <c r="AI82" s="75">
        <f>AH82/AG82*100</f>
        <v>100</v>
      </c>
      <c r="AJ82" s="75"/>
      <c r="AK82" s="75"/>
      <c r="AL82" s="75"/>
      <c r="AM82" s="75"/>
      <c r="AN82" s="75"/>
      <c r="AO82" s="74"/>
      <c r="AP82" s="74"/>
      <c r="AQ82" s="75"/>
      <c r="AR82" s="75"/>
      <c r="AS82" s="75"/>
      <c r="AT82" s="75"/>
      <c r="AU82" s="75"/>
      <c r="AV82" s="74">
        <v>0</v>
      </c>
      <c r="AW82" s="74">
        <v>0</v>
      </c>
      <c r="AX82" s="74"/>
      <c r="AY82" s="75"/>
      <c r="AZ82" s="74">
        <v>78201.2</v>
      </c>
      <c r="BA82" s="74">
        <v>84840.8</v>
      </c>
      <c r="BB82" s="75">
        <v>80664.087060000005</v>
      </c>
      <c r="BC82" s="74">
        <f>BB82/BA82*100</f>
        <v>95.076999580390563</v>
      </c>
      <c r="BD82" s="74"/>
      <c r="BE82" s="74"/>
      <c r="BF82" s="74"/>
      <c r="BG82" s="74"/>
      <c r="BH82" s="87"/>
      <c r="BI82" s="74"/>
      <c r="BJ82" s="87"/>
      <c r="BK82" s="87"/>
      <c r="BL82" s="74"/>
      <c r="BM82" s="74"/>
      <c r="BN82" s="87"/>
      <c r="BO82" s="76"/>
      <c r="BP82" s="74"/>
      <c r="BQ82" s="74"/>
      <c r="BR82" s="87"/>
      <c r="BS82" s="87"/>
      <c r="BT82" s="87"/>
      <c r="BU82" s="74"/>
      <c r="BV82" s="87"/>
      <c r="BW82" s="87"/>
      <c r="BX82" s="74"/>
      <c r="BY82" s="74"/>
      <c r="BZ82" s="74"/>
      <c r="CA82" s="75"/>
      <c r="CB82" s="74">
        <v>34476.199999999997</v>
      </c>
      <c r="CC82" s="74">
        <v>34476.199999999997</v>
      </c>
      <c r="CD82" s="74">
        <v>33205.400179999997</v>
      </c>
      <c r="CE82" s="74">
        <f>CD82/CC82*100</f>
        <v>96.313979440889653</v>
      </c>
      <c r="CF82" s="74">
        <v>1000</v>
      </c>
      <c r="CG82" s="74">
        <v>1000</v>
      </c>
      <c r="CH82" s="74">
        <v>1000</v>
      </c>
      <c r="CI82" s="74">
        <f>CH82/CG82*100</f>
        <v>100</v>
      </c>
      <c r="CJ82" s="74">
        <v>1000</v>
      </c>
      <c r="CK82" s="74">
        <v>1000</v>
      </c>
      <c r="CL82" s="74">
        <v>1000</v>
      </c>
      <c r="CM82" s="74">
        <f>CL82/CK82*100</f>
        <v>100</v>
      </c>
      <c r="CN82" s="74">
        <v>500</v>
      </c>
      <c r="CO82" s="74">
        <v>500</v>
      </c>
      <c r="CP82" s="74">
        <v>500</v>
      </c>
      <c r="CQ82" s="74">
        <f>CP82/CO82*100</f>
        <v>100</v>
      </c>
      <c r="CR82" s="74"/>
      <c r="CS82" s="74"/>
      <c r="CT82" s="87"/>
      <c r="CU82" s="87"/>
      <c r="CV82" s="74"/>
      <c r="CW82" s="74"/>
      <c r="CX82" s="74"/>
      <c r="CY82" s="74"/>
      <c r="CZ82" s="74"/>
      <c r="DA82" s="74"/>
      <c r="DB82" s="74"/>
      <c r="DC82" s="88"/>
      <c r="DD82" s="74"/>
      <c r="DE82" s="74"/>
      <c r="DF82" s="74"/>
      <c r="DG82" s="74"/>
      <c r="DH82" s="74"/>
      <c r="DI82" s="74"/>
      <c r="DJ82" s="74"/>
      <c r="DK82" s="74"/>
      <c r="DL82" s="74"/>
      <c r="DM82" s="74"/>
      <c r="DN82" s="74"/>
      <c r="DO82" s="74"/>
      <c r="DP82" s="74"/>
      <c r="DQ82" s="74"/>
      <c r="DR82" s="74"/>
      <c r="DS82" s="74"/>
      <c r="DT82" s="75"/>
      <c r="DU82" s="74">
        <v>0</v>
      </c>
      <c r="DV82" s="74">
        <v>0</v>
      </c>
      <c r="DW82" s="75"/>
      <c r="DX82" s="75"/>
      <c r="DY82" s="74"/>
      <c r="DZ82" s="74"/>
      <c r="EA82" s="75"/>
      <c r="EB82" s="75"/>
      <c r="EC82" s="74"/>
      <c r="ED82" s="74"/>
      <c r="EE82" s="75"/>
      <c r="EF82" s="74">
        <v>500</v>
      </c>
      <c r="EG82" s="74">
        <v>500</v>
      </c>
      <c r="EH82" s="74">
        <v>500</v>
      </c>
      <c r="EI82" s="75">
        <f>EH82/EG82*100</f>
        <v>100</v>
      </c>
      <c r="EJ82" s="74"/>
      <c r="EK82" s="74">
        <v>937.51707999999996</v>
      </c>
      <c r="EL82" s="74">
        <v>937.51707999999996</v>
      </c>
      <c r="EM82" s="75">
        <f>EL82/EK82*100</f>
        <v>100</v>
      </c>
      <c r="EN82" s="74"/>
      <c r="EO82" s="74"/>
      <c r="EP82" s="74"/>
      <c r="EQ82" s="75"/>
      <c r="ER82" s="74"/>
      <c r="ES82" s="74"/>
      <c r="ET82" s="74"/>
      <c r="EU82" s="75"/>
      <c r="EV82" s="74"/>
      <c r="EW82" s="74"/>
      <c r="EX82" s="74"/>
      <c r="EY82" s="75"/>
      <c r="EZ82" s="74"/>
      <c r="FA82" s="74"/>
      <c r="FB82" s="74"/>
      <c r="FC82" s="74"/>
      <c r="FD82" s="74"/>
      <c r="FE82" s="74"/>
      <c r="FF82" s="74"/>
      <c r="FG82" s="75"/>
      <c r="FH82" s="74"/>
      <c r="FI82" s="74"/>
      <c r="FJ82" s="74"/>
      <c r="FK82" s="75"/>
      <c r="FL82" s="74"/>
      <c r="FM82" s="74"/>
      <c r="FN82" s="74"/>
      <c r="FO82" s="75"/>
      <c r="FP82" s="75"/>
      <c r="FQ82" s="75"/>
      <c r="FR82" s="75"/>
      <c r="FS82" s="75"/>
      <c r="FT82" s="78"/>
      <c r="FU82" s="78"/>
      <c r="FV82" s="78"/>
      <c r="FW82" s="78"/>
      <c r="FX82" s="74"/>
      <c r="FY82" s="74"/>
      <c r="FZ82" s="74"/>
      <c r="GA82" s="75"/>
      <c r="GB82" s="74"/>
      <c r="GC82" s="74"/>
      <c r="GD82" s="74"/>
      <c r="GE82" s="75"/>
      <c r="GF82" s="75"/>
      <c r="GG82" s="74"/>
      <c r="GH82" s="74"/>
      <c r="GI82" s="75"/>
      <c r="GJ82" s="75"/>
      <c r="GK82" s="74"/>
      <c r="GL82" s="74"/>
      <c r="GM82" s="75"/>
      <c r="GN82" s="75"/>
      <c r="GO82" s="74"/>
      <c r="GP82" s="74"/>
      <c r="GQ82" s="75"/>
      <c r="GR82" s="75"/>
      <c r="GS82" s="74"/>
      <c r="GT82" s="74"/>
      <c r="GU82" s="75"/>
      <c r="GV82" s="75"/>
      <c r="GW82" s="74"/>
      <c r="GX82" s="74"/>
      <c r="GY82" s="75"/>
      <c r="GZ82" s="75"/>
      <c r="HA82" s="74"/>
      <c r="HB82" s="74"/>
      <c r="HC82" s="75"/>
      <c r="HD82" s="75"/>
      <c r="HE82" s="74"/>
      <c r="HF82" s="74"/>
      <c r="HG82" s="75"/>
      <c r="HH82" s="75"/>
      <c r="HI82" s="74"/>
      <c r="HJ82" s="74"/>
      <c r="HK82" s="75"/>
      <c r="HL82" s="75"/>
      <c r="HM82" s="74"/>
      <c r="HN82" s="74"/>
      <c r="HO82" s="75"/>
      <c r="HP82" s="75"/>
      <c r="HQ82" s="74"/>
      <c r="HR82" s="74"/>
      <c r="HS82" s="75"/>
      <c r="HT82" s="75"/>
      <c r="HU82" s="74"/>
      <c r="HV82" s="74"/>
      <c r="HW82" s="75"/>
      <c r="HX82" s="75"/>
      <c r="HY82" s="74"/>
      <c r="HZ82" s="74"/>
      <c r="IA82" s="75"/>
      <c r="IB82" s="75"/>
      <c r="IC82" s="74"/>
      <c r="ID82" s="74"/>
      <c r="IE82" s="75"/>
      <c r="IF82" s="75"/>
      <c r="IG82" s="74"/>
      <c r="IH82" s="74"/>
      <c r="II82" s="75"/>
      <c r="IJ82" s="75"/>
      <c r="IK82" s="74"/>
      <c r="IL82" s="74"/>
      <c r="IM82" s="75"/>
      <c r="IN82" s="75"/>
      <c r="IO82" s="74"/>
      <c r="IP82" s="74"/>
      <c r="IQ82" s="75"/>
      <c r="IR82" s="75"/>
      <c r="IS82" s="74"/>
      <c r="IT82" s="74"/>
      <c r="IU82" s="75"/>
      <c r="IV82" s="75"/>
      <c r="IW82" s="74"/>
      <c r="IX82" s="74"/>
      <c r="IY82" s="75"/>
      <c r="IZ82" s="75"/>
      <c r="JA82" s="74"/>
      <c r="JB82" s="74"/>
      <c r="JC82" s="75"/>
    </row>
    <row r="83" spans="1:263" ht="15.75" x14ac:dyDescent="0.25">
      <c r="A83" s="10" t="s">
        <v>151</v>
      </c>
      <c r="B83" s="222">
        <f t="shared" si="267"/>
        <v>25000</v>
      </c>
      <c r="C83" s="222">
        <f t="shared" si="268"/>
        <v>27985.500400000001</v>
      </c>
      <c r="D83" s="222">
        <f t="shared" si="269"/>
        <v>27985.500400000001</v>
      </c>
      <c r="E83" s="222"/>
      <c r="F83" s="223">
        <f t="shared" si="270"/>
        <v>27985.500400000001</v>
      </c>
      <c r="G83" s="75">
        <f t="shared" si="245"/>
        <v>100</v>
      </c>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v>2985.5003999999999</v>
      </c>
      <c r="AT83" s="75">
        <v>2985.5003999999999</v>
      </c>
      <c r="AU83" s="75">
        <f t="shared" si="206"/>
        <v>100</v>
      </c>
      <c r="AV83" s="75">
        <v>25000</v>
      </c>
      <c r="AW83" s="75">
        <v>25000</v>
      </c>
      <c r="AX83" s="75">
        <v>25000</v>
      </c>
      <c r="AY83" s="75">
        <f>AX83/AW83*100</f>
        <v>100</v>
      </c>
      <c r="AZ83" s="95"/>
      <c r="BA83" s="95"/>
      <c r="BB83" s="95"/>
      <c r="BC83" s="95"/>
      <c r="BD83" s="75"/>
      <c r="BE83" s="75"/>
      <c r="BF83" s="75"/>
      <c r="BG83" s="88"/>
      <c r="BH83" s="88"/>
      <c r="BI83" s="75"/>
      <c r="BJ83" s="75"/>
      <c r="BK83" s="88"/>
      <c r="BL83" s="75"/>
      <c r="BM83" s="75"/>
      <c r="BN83" s="75"/>
      <c r="BO83" s="76"/>
      <c r="BP83" s="75"/>
      <c r="BQ83" s="75"/>
      <c r="BR83" s="75"/>
      <c r="BS83" s="88"/>
      <c r="BT83" s="88"/>
      <c r="BU83" s="75"/>
      <c r="BV83" s="75"/>
      <c r="BW83" s="88"/>
      <c r="BX83" s="75"/>
      <c r="BY83" s="75"/>
      <c r="BZ83" s="75"/>
      <c r="CA83" s="75"/>
      <c r="CB83" s="74"/>
      <c r="CC83" s="74"/>
      <c r="CD83" s="75"/>
      <c r="CE83" s="88"/>
      <c r="CF83" s="75"/>
      <c r="CG83" s="75"/>
      <c r="CH83" s="75"/>
      <c r="CI83" s="88"/>
      <c r="CJ83" s="75"/>
      <c r="CK83" s="75"/>
      <c r="CL83" s="75"/>
      <c r="CM83" s="75"/>
      <c r="CN83" s="75"/>
      <c r="CO83" s="75"/>
      <c r="CP83" s="75"/>
      <c r="CQ83" s="75"/>
      <c r="CR83" s="74"/>
      <c r="CS83" s="74"/>
      <c r="CT83" s="75"/>
      <c r="CU83" s="88"/>
      <c r="CV83" s="75"/>
      <c r="CW83" s="75"/>
      <c r="CX83" s="75"/>
      <c r="CY83" s="88"/>
      <c r="CZ83" s="88"/>
      <c r="DA83" s="75"/>
      <c r="DB83" s="75"/>
      <c r="DC83" s="88"/>
      <c r="DD83" s="75"/>
      <c r="DE83" s="75"/>
      <c r="DF83" s="75"/>
      <c r="DG83" s="88"/>
      <c r="DH83" s="75"/>
      <c r="DI83" s="75"/>
      <c r="DJ83" s="75"/>
      <c r="DK83" s="88"/>
      <c r="DL83" s="75"/>
      <c r="DM83" s="75"/>
      <c r="DN83" s="75"/>
      <c r="DO83" s="88"/>
      <c r="DP83" s="75"/>
      <c r="DQ83" s="75"/>
      <c r="DR83" s="75"/>
      <c r="DS83" s="88"/>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c r="EX83" s="75"/>
      <c r="EY83" s="75"/>
      <c r="EZ83" s="88"/>
      <c r="FA83" s="74"/>
      <c r="FB83" s="75"/>
      <c r="FC83" s="88"/>
      <c r="FD83" s="75"/>
      <c r="FE83" s="75"/>
      <c r="FF83" s="75"/>
      <c r="FG83" s="75"/>
      <c r="FH83" s="75"/>
      <c r="FI83" s="75"/>
      <c r="FJ83" s="75"/>
      <c r="FK83" s="75"/>
      <c r="FL83" s="75"/>
      <c r="FM83" s="75"/>
      <c r="FN83" s="75"/>
      <c r="FO83" s="75"/>
      <c r="FP83" s="75"/>
      <c r="FQ83" s="75"/>
      <c r="FR83" s="75"/>
      <c r="FS83" s="75"/>
      <c r="FT83" s="78"/>
      <c r="FU83" s="78"/>
      <c r="FV83" s="78"/>
      <c r="FW83" s="78"/>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c r="IQ83" s="75"/>
      <c r="IR83" s="75"/>
      <c r="IS83" s="75"/>
      <c r="IT83" s="75"/>
      <c r="IU83" s="75"/>
      <c r="IV83" s="75"/>
      <c r="IW83" s="75"/>
      <c r="IX83" s="75"/>
      <c r="IY83" s="75"/>
      <c r="IZ83" s="75"/>
      <c r="JA83" s="75"/>
      <c r="JB83" s="75"/>
      <c r="JC83" s="75"/>
    </row>
    <row r="84" spans="1:263" ht="15.75" x14ac:dyDescent="0.25">
      <c r="A84" s="10" t="s">
        <v>126</v>
      </c>
      <c r="B84" s="222">
        <f t="shared" si="267"/>
        <v>2934</v>
      </c>
      <c r="C84" s="222">
        <f t="shared" si="268"/>
        <v>4178</v>
      </c>
      <c r="D84" s="222">
        <f t="shared" si="269"/>
        <v>4178</v>
      </c>
      <c r="E84" s="222"/>
      <c r="F84" s="223">
        <f t="shared" si="270"/>
        <v>4178</v>
      </c>
      <c r="G84" s="75">
        <f t="shared" si="245"/>
        <v>100</v>
      </c>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v>1244</v>
      </c>
      <c r="AT84" s="75">
        <v>1244</v>
      </c>
      <c r="AU84" s="75">
        <f t="shared" si="206"/>
        <v>100</v>
      </c>
      <c r="AV84" s="75"/>
      <c r="AW84" s="75"/>
      <c r="AX84" s="75"/>
      <c r="AY84" s="75"/>
      <c r="AZ84" s="95"/>
      <c r="BA84" s="95"/>
      <c r="BB84" s="95"/>
      <c r="BC84" s="95"/>
      <c r="BD84" s="75"/>
      <c r="BE84" s="75"/>
      <c r="BF84" s="75"/>
      <c r="BG84" s="88"/>
      <c r="BH84" s="88"/>
      <c r="BI84" s="75"/>
      <c r="BJ84" s="75"/>
      <c r="BK84" s="88"/>
      <c r="BL84" s="75">
        <v>2934</v>
      </c>
      <c r="BM84" s="75">
        <v>2934</v>
      </c>
      <c r="BN84" s="75">
        <v>2934</v>
      </c>
      <c r="BO84" s="76">
        <f t="shared" si="272"/>
        <v>100</v>
      </c>
      <c r="BP84" s="75"/>
      <c r="BQ84" s="75"/>
      <c r="BR84" s="75"/>
      <c r="BS84" s="88"/>
      <c r="BT84" s="88"/>
      <c r="BU84" s="75"/>
      <c r="BV84" s="75"/>
      <c r="BW84" s="88"/>
      <c r="BX84" s="75"/>
      <c r="BY84" s="75"/>
      <c r="BZ84" s="75"/>
      <c r="CA84" s="75"/>
      <c r="CB84" s="74"/>
      <c r="CC84" s="74"/>
      <c r="CD84" s="75"/>
      <c r="CE84" s="88"/>
      <c r="CF84" s="75"/>
      <c r="CG84" s="75"/>
      <c r="CH84" s="75"/>
      <c r="CI84" s="88"/>
      <c r="CJ84" s="75"/>
      <c r="CK84" s="75"/>
      <c r="CL84" s="75"/>
      <c r="CM84" s="75"/>
      <c r="CN84" s="75"/>
      <c r="CO84" s="75"/>
      <c r="CP84" s="75"/>
      <c r="CQ84" s="75"/>
      <c r="CR84" s="74"/>
      <c r="CS84" s="74"/>
      <c r="CT84" s="75"/>
      <c r="CU84" s="88"/>
      <c r="CV84" s="75"/>
      <c r="CW84" s="75"/>
      <c r="CX84" s="75"/>
      <c r="CY84" s="88"/>
      <c r="CZ84" s="88"/>
      <c r="DA84" s="75"/>
      <c r="DB84" s="75"/>
      <c r="DC84" s="76"/>
      <c r="DD84" s="75"/>
      <c r="DE84" s="75"/>
      <c r="DF84" s="75"/>
      <c r="DG84" s="88"/>
      <c r="DH84" s="75"/>
      <c r="DI84" s="75"/>
      <c r="DJ84" s="75"/>
      <c r="DK84" s="88"/>
      <c r="DL84" s="75"/>
      <c r="DM84" s="75"/>
      <c r="DN84" s="75"/>
      <c r="DO84" s="88"/>
      <c r="DP84" s="75"/>
      <c r="DQ84" s="75"/>
      <c r="DR84" s="75"/>
      <c r="DS84" s="88"/>
      <c r="DT84" s="88"/>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c r="EX84" s="75"/>
      <c r="EY84" s="75"/>
      <c r="EZ84" s="88"/>
      <c r="FA84" s="74"/>
      <c r="FB84" s="75"/>
      <c r="FC84" s="88"/>
      <c r="FD84" s="75"/>
      <c r="FE84" s="75"/>
      <c r="FF84" s="75"/>
      <c r="FG84" s="75"/>
      <c r="FH84" s="75"/>
      <c r="FI84" s="75"/>
      <c r="FJ84" s="75"/>
      <c r="FK84" s="75"/>
      <c r="FL84" s="75"/>
      <c r="FM84" s="75"/>
      <c r="FN84" s="75"/>
      <c r="FO84" s="75"/>
      <c r="FP84" s="75"/>
      <c r="FQ84" s="75"/>
      <c r="FR84" s="75"/>
      <c r="FS84" s="75"/>
      <c r="FT84" s="78"/>
      <c r="FU84" s="78"/>
      <c r="FV84" s="78"/>
      <c r="FW84" s="78"/>
      <c r="FX84" s="75"/>
      <c r="FY84" s="75"/>
      <c r="FZ84" s="75"/>
      <c r="GA84" s="75"/>
      <c r="GB84" s="75"/>
      <c r="GC84" s="75"/>
      <c r="GD84" s="75"/>
      <c r="GE84" s="75"/>
      <c r="GF84" s="75"/>
      <c r="GG84" s="75"/>
      <c r="GH84" s="75"/>
      <c r="GI84" s="75"/>
      <c r="GJ84" s="75"/>
      <c r="GK84" s="75"/>
      <c r="GL84" s="75"/>
      <c r="GM84" s="75"/>
      <c r="GN84" s="75"/>
      <c r="GO84" s="75"/>
      <c r="GP84" s="75"/>
      <c r="GQ84" s="75"/>
      <c r="GR84" s="75"/>
      <c r="GS84" s="75"/>
      <c r="GT84" s="75"/>
      <c r="GU84" s="75"/>
      <c r="GV84" s="75"/>
      <c r="GW84" s="75"/>
      <c r="GX84" s="75"/>
      <c r="GY84" s="75"/>
      <c r="GZ84" s="75"/>
      <c r="HA84" s="75"/>
      <c r="HB84" s="75"/>
      <c r="HC84" s="75"/>
      <c r="HD84" s="75"/>
      <c r="HE84" s="75"/>
      <c r="HF84" s="75"/>
      <c r="HG84" s="75"/>
      <c r="HH84" s="75"/>
      <c r="HI84" s="75"/>
      <c r="HJ84" s="75"/>
      <c r="HK84" s="75"/>
      <c r="HL84" s="75"/>
      <c r="HM84" s="75"/>
      <c r="HN84" s="75"/>
      <c r="HO84" s="75"/>
      <c r="HP84" s="75"/>
      <c r="HQ84" s="75"/>
      <c r="HR84" s="75"/>
      <c r="HS84" s="75"/>
      <c r="HT84" s="75"/>
      <c r="HU84" s="75"/>
      <c r="HV84" s="75"/>
      <c r="HW84" s="75"/>
      <c r="HX84" s="75"/>
      <c r="HY84" s="75"/>
      <c r="HZ84" s="75"/>
      <c r="IA84" s="75"/>
      <c r="IB84" s="75"/>
      <c r="IC84" s="75"/>
      <c r="ID84" s="75"/>
      <c r="IE84" s="75"/>
      <c r="IF84" s="75"/>
      <c r="IG84" s="75"/>
      <c r="IH84" s="75"/>
      <c r="II84" s="75"/>
      <c r="IJ84" s="75"/>
      <c r="IK84" s="75"/>
      <c r="IL84" s="75"/>
      <c r="IM84" s="75"/>
      <c r="IN84" s="75"/>
      <c r="IO84" s="75"/>
      <c r="IP84" s="75"/>
      <c r="IQ84" s="75"/>
      <c r="IR84" s="75"/>
      <c r="IS84" s="75"/>
      <c r="IT84" s="75"/>
      <c r="IU84" s="75"/>
      <c r="IV84" s="75"/>
      <c r="IW84" s="75"/>
      <c r="IX84" s="75"/>
      <c r="IY84" s="75"/>
      <c r="IZ84" s="75"/>
      <c r="JA84" s="75"/>
      <c r="JB84" s="75"/>
      <c r="JC84" s="75"/>
    </row>
    <row r="85" spans="1:263" ht="15.75" x14ac:dyDescent="0.25">
      <c r="A85" s="10" t="s">
        <v>315</v>
      </c>
      <c r="B85" s="222">
        <f t="shared" si="267"/>
        <v>2337</v>
      </c>
      <c r="C85" s="222">
        <f t="shared" si="268"/>
        <v>2337</v>
      </c>
      <c r="D85" s="222">
        <f t="shared" si="269"/>
        <v>2337</v>
      </c>
      <c r="E85" s="222"/>
      <c r="F85" s="223">
        <f t="shared" si="270"/>
        <v>2337</v>
      </c>
      <c r="G85" s="75">
        <f t="shared" si="245"/>
        <v>100</v>
      </c>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95"/>
      <c r="BA85" s="95"/>
      <c r="BB85" s="95"/>
      <c r="BC85" s="95"/>
      <c r="BD85" s="75"/>
      <c r="BE85" s="75"/>
      <c r="BF85" s="75"/>
      <c r="BG85" s="88"/>
      <c r="BH85" s="88"/>
      <c r="BI85" s="75"/>
      <c r="BJ85" s="75"/>
      <c r="BK85" s="88"/>
      <c r="BL85" s="75">
        <v>2337</v>
      </c>
      <c r="BM85" s="75">
        <v>2337</v>
      </c>
      <c r="BN85" s="75">
        <v>2337</v>
      </c>
      <c r="BO85" s="76">
        <f t="shared" si="272"/>
        <v>100</v>
      </c>
      <c r="BP85" s="75"/>
      <c r="BQ85" s="75"/>
      <c r="BR85" s="75"/>
      <c r="BS85" s="88"/>
      <c r="BT85" s="88"/>
      <c r="BU85" s="75"/>
      <c r="BV85" s="75"/>
      <c r="BW85" s="88"/>
      <c r="BX85" s="75"/>
      <c r="BY85" s="75"/>
      <c r="BZ85" s="75"/>
      <c r="CA85" s="75"/>
      <c r="CB85" s="74"/>
      <c r="CC85" s="74"/>
      <c r="CD85" s="75"/>
      <c r="CE85" s="88"/>
      <c r="CF85" s="75"/>
      <c r="CG85" s="75"/>
      <c r="CH85" s="75"/>
      <c r="CI85" s="88"/>
      <c r="CJ85" s="75"/>
      <c r="CK85" s="75"/>
      <c r="CL85" s="75"/>
      <c r="CM85" s="75"/>
      <c r="CN85" s="75"/>
      <c r="CO85" s="75"/>
      <c r="CP85" s="75"/>
      <c r="CQ85" s="75"/>
      <c r="CR85" s="74"/>
      <c r="CS85" s="74"/>
      <c r="CT85" s="75"/>
      <c r="CU85" s="88"/>
      <c r="CV85" s="75"/>
      <c r="CW85" s="75"/>
      <c r="CX85" s="75"/>
      <c r="CY85" s="88"/>
      <c r="CZ85" s="88"/>
      <c r="DA85" s="75"/>
      <c r="DB85" s="75"/>
      <c r="DC85" s="76"/>
      <c r="DD85" s="75"/>
      <c r="DE85" s="75"/>
      <c r="DF85" s="75"/>
      <c r="DG85" s="88"/>
      <c r="DH85" s="75"/>
      <c r="DI85" s="75"/>
      <c r="DJ85" s="75"/>
      <c r="DK85" s="88"/>
      <c r="DL85" s="75"/>
      <c r="DM85" s="75"/>
      <c r="DN85" s="75"/>
      <c r="DO85" s="88"/>
      <c r="DP85" s="75"/>
      <c r="DQ85" s="75"/>
      <c r="DR85" s="75"/>
      <c r="DS85" s="88"/>
      <c r="DT85" s="88"/>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c r="EX85" s="75"/>
      <c r="EY85" s="75"/>
      <c r="EZ85" s="88"/>
      <c r="FA85" s="74"/>
      <c r="FB85" s="75"/>
      <c r="FC85" s="88"/>
      <c r="FD85" s="75"/>
      <c r="FE85" s="75"/>
      <c r="FF85" s="75"/>
      <c r="FG85" s="75"/>
      <c r="FH85" s="75"/>
      <c r="FI85" s="75"/>
      <c r="FJ85" s="75"/>
      <c r="FK85" s="75"/>
      <c r="FL85" s="75"/>
      <c r="FM85" s="75"/>
      <c r="FN85" s="75"/>
      <c r="FO85" s="75"/>
      <c r="FP85" s="75"/>
      <c r="FQ85" s="75"/>
      <c r="FR85" s="75"/>
      <c r="FS85" s="75"/>
      <c r="FT85" s="78"/>
      <c r="FU85" s="78"/>
      <c r="FV85" s="78"/>
      <c r="FW85" s="78"/>
      <c r="FX85" s="75"/>
      <c r="FY85" s="75"/>
      <c r="FZ85" s="75"/>
      <c r="GA85" s="75"/>
      <c r="GB85" s="75"/>
      <c r="GC85" s="75"/>
      <c r="GD85" s="75"/>
      <c r="GE85" s="75"/>
      <c r="GF85" s="75"/>
      <c r="GG85" s="75"/>
      <c r="GH85" s="75"/>
      <c r="GI85" s="75"/>
      <c r="GJ85" s="75"/>
      <c r="GK85" s="75"/>
      <c r="GL85" s="75"/>
      <c r="GM85" s="75"/>
      <c r="GN85" s="75"/>
      <c r="GO85" s="75"/>
      <c r="GP85" s="75"/>
      <c r="GQ85" s="75"/>
      <c r="GR85" s="75"/>
      <c r="GS85" s="75"/>
      <c r="GT85" s="75"/>
      <c r="GU85" s="75"/>
      <c r="GV85" s="75"/>
      <c r="GW85" s="75"/>
      <c r="GX85" s="75"/>
      <c r="GY85" s="75"/>
      <c r="GZ85" s="75"/>
      <c r="HA85" s="75"/>
      <c r="HB85" s="75"/>
      <c r="HC85" s="75"/>
      <c r="HD85" s="75"/>
      <c r="HE85" s="75"/>
      <c r="HF85" s="75"/>
      <c r="HG85" s="75"/>
      <c r="HH85" s="75"/>
      <c r="HI85" s="75"/>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5"/>
      <c r="IL85" s="75"/>
      <c r="IM85" s="75"/>
      <c r="IN85" s="75"/>
      <c r="IO85" s="75"/>
      <c r="IP85" s="75"/>
      <c r="IQ85" s="75"/>
      <c r="IR85" s="75"/>
      <c r="IS85" s="75"/>
      <c r="IT85" s="75"/>
      <c r="IU85" s="75"/>
      <c r="IV85" s="75"/>
      <c r="IW85" s="75"/>
      <c r="IX85" s="75"/>
      <c r="IY85" s="75"/>
      <c r="IZ85" s="75"/>
      <c r="JA85" s="75"/>
      <c r="JB85" s="75"/>
      <c r="JC85" s="75"/>
    </row>
    <row r="86" spans="1:263" ht="15.75" x14ac:dyDescent="0.25">
      <c r="A86" s="10" t="s">
        <v>316</v>
      </c>
      <c r="B86" s="222">
        <f t="shared" si="267"/>
        <v>2787</v>
      </c>
      <c r="C86" s="222">
        <f t="shared" si="268"/>
        <v>3987</v>
      </c>
      <c r="D86" s="222">
        <f t="shared" si="269"/>
        <v>3987</v>
      </c>
      <c r="E86" s="222"/>
      <c r="F86" s="223">
        <f t="shared" si="270"/>
        <v>3987</v>
      </c>
      <c r="G86" s="75">
        <f t="shared" si="245"/>
        <v>100</v>
      </c>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v>1200</v>
      </c>
      <c r="AT86" s="75">
        <v>1200</v>
      </c>
      <c r="AU86" s="75">
        <f t="shared" si="206"/>
        <v>100</v>
      </c>
      <c r="AV86" s="75"/>
      <c r="AW86" s="75"/>
      <c r="AX86" s="75"/>
      <c r="AY86" s="75"/>
      <c r="AZ86" s="95"/>
      <c r="BA86" s="95"/>
      <c r="BB86" s="95"/>
      <c r="BC86" s="95"/>
      <c r="BD86" s="75"/>
      <c r="BE86" s="75"/>
      <c r="BF86" s="75"/>
      <c r="BG86" s="88"/>
      <c r="BH86" s="88"/>
      <c r="BI86" s="75"/>
      <c r="BJ86" s="75"/>
      <c r="BK86" s="88"/>
      <c r="BL86" s="75">
        <v>2787</v>
      </c>
      <c r="BM86" s="75">
        <v>2787</v>
      </c>
      <c r="BN86" s="75">
        <v>2787</v>
      </c>
      <c r="BO86" s="76">
        <f t="shared" si="272"/>
        <v>100</v>
      </c>
      <c r="BP86" s="75"/>
      <c r="BQ86" s="75"/>
      <c r="BR86" s="75"/>
      <c r="BS86" s="88"/>
      <c r="BT86" s="88"/>
      <c r="BU86" s="75"/>
      <c r="BV86" s="75"/>
      <c r="BW86" s="88"/>
      <c r="BX86" s="75"/>
      <c r="BY86" s="75"/>
      <c r="BZ86" s="75"/>
      <c r="CA86" s="75"/>
      <c r="CB86" s="74"/>
      <c r="CC86" s="74"/>
      <c r="CD86" s="75"/>
      <c r="CE86" s="88"/>
      <c r="CF86" s="75"/>
      <c r="CG86" s="75"/>
      <c r="CH86" s="75"/>
      <c r="CI86" s="88"/>
      <c r="CJ86" s="75"/>
      <c r="CK86" s="75"/>
      <c r="CL86" s="75"/>
      <c r="CM86" s="75"/>
      <c r="CN86" s="75"/>
      <c r="CO86" s="75"/>
      <c r="CP86" s="75"/>
      <c r="CQ86" s="75"/>
      <c r="CR86" s="74"/>
      <c r="CS86" s="74"/>
      <c r="CT86" s="75"/>
      <c r="CU86" s="88"/>
      <c r="CV86" s="75"/>
      <c r="CW86" s="75"/>
      <c r="CX86" s="75"/>
      <c r="CY86" s="88"/>
      <c r="CZ86" s="88"/>
      <c r="DA86" s="75"/>
      <c r="DB86" s="75"/>
      <c r="DC86" s="76"/>
      <c r="DD86" s="75"/>
      <c r="DE86" s="75"/>
      <c r="DF86" s="75"/>
      <c r="DG86" s="88"/>
      <c r="DH86" s="75"/>
      <c r="DI86" s="75"/>
      <c r="DJ86" s="75"/>
      <c r="DK86" s="88"/>
      <c r="DL86" s="75"/>
      <c r="DM86" s="75"/>
      <c r="DN86" s="75"/>
      <c r="DO86" s="88"/>
      <c r="DP86" s="75"/>
      <c r="DQ86" s="75"/>
      <c r="DR86" s="75"/>
      <c r="DS86" s="88"/>
      <c r="DT86" s="88"/>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c r="EX86" s="75"/>
      <c r="EY86" s="75"/>
      <c r="EZ86" s="88"/>
      <c r="FA86" s="74"/>
      <c r="FB86" s="75"/>
      <c r="FC86" s="88"/>
      <c r="FD86" s="75"/>
      <c r="FE86" s="75"/>
      <c r="FF86" s="75"/>
      <c r="FG86" s="75"/>
      <c r="FH86" s="75"/>
      <c r="FI86" s="75"/>
      <c r="FJ86" s="75"/>
      <c r="FK86" s="75"/>
      <c r="FL86" s="75"/>
      <c r="FM86" s="75"/>
      <c r="FN86" s="75"/>
      <c r="FO86" s="75"/>
      <c r="FP86" s="75"/>
      <c r="FQ86" s="75"/>
      <c r="FR86" s="75"/>
      <c r="FS86" s="75"/>
      <c r="FT86" s="78"/>
      <c r="FU86" s="78"/>
      <c r="FV86" s="78"/>
      <c r="FW86" s="78"/>
      <c r="FX86" s="75"/>
      <c r="FY86" s="75"/>
      <c r="FZ86" s="75"/>
      <c r="GA86" s="75"/>
      <c r="GB86" s="75"/>
      <c r="GC86" s="75"/>
      <c r="GD86" s="75"/>
      <c r="GE86" s="75"/>
      <c r="GF86" s="75"/>
      <c r="GG86" s="75"/>
      <c r="GH86" s="75"/>
      <c r="GI86" s="75"/>
      <c r="GJ86" s="75"/>
      <c r="GK86" s="75"/>
      <c r="GL86" s="75"/>
      <c r="GM86" s="75"/>
      <c r="GN86" s="75"/>
      <c r="GO86" s="75"/>
      <c r="GP86" s="75"/>
      <c r="GQ86" s="75"/>
      <c r="GR86" s="75"/>
      <c r="GS86" s="75"/>
      <c r="GT86" s="75"/>
      <c r="GU86" s="75"/>
      <c r="GV86" s="75"/>
      <c r="GW86" s="75"/>
      <c r="GX86" s="75"/>
      <c r="GY86" s="75"/>
      <c r="GZ86" s="75"/>
      <c r="HA86" s="75"/>
      <c r="HB86" s="75"/>
      <c r="HC86" s="75"/>
      <c r="HD86" s="75"/>
      <c r="HE86" s="75"/>
      <c r="HF86" s="75"/>
      <c r="HG86" s="75"/>
      <c r="HH86" s="75"/>
      <c r="HI86" s="75"/>
      <c r="HJ86" s="75"/>
      <c r="HK86" s="75"/>
      <c r="HL86" s="75"/>
      <c r="HM86" s="75"/>
      <c r="HN86" s="75"/>
      <c r="HO86" s="75"/>
      <c r="HP86" s="75"/>
      <c r="HQ86" s="75"/>
      <c r="HR86" s="75"/>
      <c r="HS86" s="75"/>
      <c r="HT86" s="75"/>
      <c r="HU86" s="75"/>
      <c r="HV86" s="75"/>
      <c r="HW86" s="75"/>
      <c r="HX86" s="75"/>
      <c r="HY86" s="75"/>
      <c r="HZ86" s="75"/>
      <c r="IA86" s="75"/>
      <c r="IB86" s="75"/>
      <c r="IC86" s="75"/>
      <c r="ID86" s="75"/>
      <c r="IE86" s="75"/>
      <c r="IF86" s="75"/>
      <c r="IG86" s="75"/>
      <c r="IH86" s="75"/>
      <c r="II86" s="75"/>
      <c r="IJ86" s="75"/>
      <c r="IK86" s="75"/>
      <c r="IL86" s="75"/>
      <c r="IM86" s="75"/>
      <c r="IN86" s="75"/>
      <c r="IO86" s="75"/>
      <c r="IP86" s="75"/>
      <c r="IQ86" s="75"/>
      <c r="IR86" s="75"/>
      <c r="IS86" s="75"/>
      <c r="IT86" s="75"/>
      <c r="IU86" s="75"/>
      <c r="IV86" s="75"/>
      <c r="IW86" s="75"/>
      <c r="IX86" s="75"/>
      <c r="IY86" s="75"/>
      <c r="IZ86" s="75"/>
      <c r="JA86" s="75"/>
      <c r="JB86" s="75"/>
      <c r="JC86" s="75"/>
    </row>
    <row r="87" spans="1:263" ht="15.75" x14ac:dyDescent="0.25">
      <c r="A87" s="10" t="s">
        <v>318</v>
      </c>
      <c r="B87" s="222">
        <f t="shared" si="267"/>
        <v>1827</v>
      </c>
      <c r="C87" s="222">
        <f t="shared" si="268"/>
        <v>2097</v>
      </c>
      <c r="D87" s="222">
        <f t="shared" si="269"/>
        <v>2097</v>
      </c>
      <c r="E87" s="222"/>
      <c r="F87" s="223">
        <f t="shared" si="270"/>
        <v>2097</v>
      </c>
      <c r="G87" s="75">
        <f t="shared" si="245"/>
        <v>100</v>
      </c>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95"/>
      <c r="BA87" s="95"/>
      <c r="BB87" s="95"/>
      <c r="BC87" s="95"/>
      <c r="BD87" s="75"/>
      <c r="BE87" s="75"/>
      <c r="BF87" s="75"/>
      <c r="BG87" s="88"/>
      <c r="BH87" s="88"/>
      <c r="BI87" s="75"/>
      <c r="BJ87" s="75"/>
      <c r="BK87" s="88"/>
      <c r="BL87" s="75">
        <v>1827</v>
      </c>
      <c r="BM87" s="75">
        <v>1827</v>
      </c>
      <c r="BN87" s="75">
        <v>1827</v>
      </c>
      <c r="BO87" s="76">
        <f t="shared" si="272"/>
        <v>100</v>
      </c>
      <c r="BP87" s="75"/>
      <c r="BQ87" s="75"/>
      <c r="BR87" s="75"/>
      <c r="BS87" s="88"/>
      <c r="BT87" s="88"/>
      <c r="BU87" s="75"/>
      <c r="BV87" s="75"/>
      <c r="BW87" s="88"/>
      <c r="BX87" s="75"/>
      <c r="BY87" s="75"/>
      <c r="BZ87" s="75"/>
      <c r="CA87" s="75"/>
      <c r="CB87" s="74"/>
      <c r="CC87" s="74"/>
      <c r="CD87" s="75"/>
      <c r="CE87" s="88"/>
      <c r="CF87" s="75"/>
      <c r="CG87" s="75"/>
      <c r="CH87" s="75"/>
      <c r="CI87" s="88"/>
      <c r="CJ87" s="75"/>
      <c r="CK87" s="75"/>
      <c r="CL87" s="75"/>
      <c r="CM87" s="75"/>
      <c r="CN87" s="75"/>
      <c r="CO87" s="75"/>
      <c r="CP87" s="75"/>
      <c r="CQ87" s="75"/>
      <c r="CR87" s="74"/>
      <c r="CS87" s="74"/>
      <c r="CT87" s="75"/>
      <c r="CU87" s="88"/>
      <c r="CV87" s="75"/>
      <c r="CW87" s="75"/>
      <c r="CX87" s="75"/>
      <c r="CY87" s="88"/>
      <c r="CZ87" s="88"/>
      <c r="DA87" s="75"/>
      <c r="DB87" s="75"/>
      <c r="DC87" s="76"/>
      <c r="DD87" s="75"/>
      <c r="DE87" s="75"/>
      <c r="DF87" s="75"/>
      <c r="DG87" s="88"/>
      <c r="DH87" s="75"/>
      <c r="DI87" s="75"/>
      <c r="DJ87" s="75"/>
      <c r="DK87" s="88"/>
      <c r="DL87" s="75"/>
      <c r="DM87" s="75"/>
      <c r="DN87" s="75"/>
      <c r="DO87" s="88"/>
      <c r="DP87" s="75"/>
      <c r="DQ87" s="75"/>
      <c r="DR87" s="75"/>
      <c r="DS87" s="88"/>
      <c r="DT87" s="88"/>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c r="EX87" s="75"/>
      <c r="EY87" s="75"/>
      <c r="EZ87" s="88"/>
      <c r="FA87" s="74"/>
      <c r="FB87" s="75"/>
      <c r="FC87" s="88"/>
      <c r="FD87" s="75"/>
      <c r="FE87" s="75"/>
      <c r="FF87" s="75"/>
      <c r="FG87" s="75"/>
      <c r="FH87" s="75"/>
      <c r="FI87" s="75"/>
      <c r="FJ87" s="75"/>
      <c r="FK87" s="75"/>
      <c r="FL87" s="75"/>
      <c r="FM87" s="75"/>
      <c r="FN87" s="75"/>
      <c r="FO87" s="75"/>
      <c r="FP87" s="75"/>
      <c r="FQ87" s="75"/>
      <c r="FR87" s="75"/>
      <c r="FS87" s="75"/>
      <c r="FT87" s="78"/>
      <c r="FU87" s="78"/>
      <c r="FV87" s="78"/>
      <c r="FW87" s="78"/>
      <c r="FX87" s="75"/>
      <c r="FY87" s="75"/>
      <c r="FZ87" s="75"/>
      <c r="GA87" s="75"/>
      <c r="GB87" s="75"/>
      <c r="GC87" s="75"/>
      <c r="GD87" s="75"/>
      <c r="GE87" s="75"/>
      <c r="GF87" s="75"/>
      <c r="GG87" s="75"/>
      <c r="GH87" s="75"/>
      <c r="GI87" s="75"/>
      <c r="GJ87" s="75"/>
      <c r="GK87" s="75"/>
      <c r="GL87" s="75"/>
      <c r="GM87" s="75"/>
      <c r="GN87" s="75"/>
      <c r="GO87" s="75"/>
      <c r="GP87" s="75"/>
      <c r="GQ87" s="75"/>
      <c r="GR87" s="75"/>
      <c r="GS87" s="75"/>
      <c r="GT87" s="75"/>
      <c r="GU87" s="75"/>
      <c r="GV87" s="75"/>
      <c r="GW87" s="75"/>
      <c r="GX87" s="75"/>
      <c r="GY87" s="75"/>
      <c r="GZ87" s="75"/>
      <c r="HA87" s="75"/>
      <c r="HB87" s="75"/>
      <c r="HC87" s="75"/>
      <c r="HD87" s="75"/>
      <c r="HE87" s="75"/>
      <c r="HF87" s="75"/>
      <c r="HG87" s="75"/>
      <c r="HH87" s="75"/>
      <c r="HI87" s="75"/>
      <c r="HJ87" s="75"/>
      <c r="HK87" s="75"/>
      <c r="HL87" s="75"/>
      <c r="HM87" s="75"/>
      <c r="HN87" s="75"/>
      <c r="HO87" s="75"/>
      <c r="HP87" s="75"/>
      <c r="HQ87" s="75"/>
      <c r="HR87" s="75"/>
      <c r="HS87" s="75"/>
      <c r="HT87" s="75"/>
      <c r="HU87" s="75"/>
      <c r="HV87" s="75"/>
      <c r="HW87" s="75"/>
      <c r="HX87" s="75"/>
      <c r="HY87" s="75"/>
      <c r="HZ87" s="75"/>
      <c r="IA87" s="75"/>
      <c r="IB87" s="75"/>
      <c r="IC87" s="75"/>
      <c r="ID87" s="75"/>
      <c r="IE87" s="75"/>
      <c r="IF87" s="75"/>
      <c r="IG87" s="75">
        <v>270</v>
      </c>
      <c r="IH87" s="75">
        <v>270</v>
      </c>
      <c r="II87" s="75">
        <f t="shared" si="244"/>
        <v>100</v>
      </c>
      <c r="IJ87" s="75"/>
      <c r="IK87" s="75"/>
      <c r="IL87" s="75"/>
      <c r="IM87" s="75"/>
      <c r="IN87" s="75"/>
      <c r="IO87" s="75"/>
      <c r="IP87" s="75"/>
      <c r="IQ87" s="75"/>
      <c r="IR87" s="75"/>
      <c r="IS87" s="75"/>
      <c r="IT87" s="75"/>
      <c r="IU87" s="75"/>
      <c r="IV87" s="75"/>
      <c r="IW87" s="75"/>
      <c r="IX87" s="75"/>
      <c r="IY87" s="75"/>
      <c r="IZ87" s="75"/>
      <c r="JA87" s="75"/>
      <c r="JB87" s="75"/>
      <c r="JC87" s="75"/>
    </row>
    <row r="88" spans="1:263" ht="15.75" x14ac:dyDescent="0.25">
      <c r="A88" s="10" t="s">
        <v>317</v>
      </c>
      <c r="B88" s="222">
        <f t="shared" si="267"/>
        <v>2643</v>
      </c>
      <c r="C88" s="222">
        <f t="shared" si="268"/>
        <v>4143</v>
      </c>
      <c r="D88" s="222">
        <f t="shared" si="269"/>
        <v>4143</v>
      </c>
      <c r="E88" s="222"/>
      <c r="F88" s="223">
        <f t="shared" si="270"/>
        <v>4143</v>
      </c>
      <c r="G88" s="75">
        <f t="shared" si="245"/>
        <v>100</v>
      </c>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M88" s="75"/>
      <c r="AN88" s="75"/>
      <c r="AO88" s="75"/>
      <c r="AP88" s="75"/>
      <c r="AQ88" s="75"/>
      <c r="AR88" s="75"/>
      <c r="AS88" s="75">
        <v>1500</v>
      </c>
      <c r="AT88" s="75">
        <v>1500</v>
      </c>
      <c r="AU88" s="75">
        <f t="shared" si="206"/>
        <v>100</v>
      </c>
      <c r="AV88" s="75"/>
      <c r="AW88" s="75"/>
      <c r="AX88" s="75"/>
      <c r="AY88" s="75"/>
      <c r="AZ88" s="95"/>
      <c r="BA88" s="95"/>
      <c r="BB88" s="95"/>
      <c r="BC88" s="95"/>
      <c r="BD88" s="75"/>
      <c r="BE88" s="75"/>
      <c r="BF88" s="75"/>
      <c r="BG88" s="88"/>
      <c r="BH88" s="88"/>
      <c r="BI88" s="75"/>
      <c r="BJ88" s="75"/>
      <c r="BK88" s="88"/>
      <c r="BL88" s="75">
        <v>2643</v>
      </c>
      <c r="BM88" s="75">
        <v>2643</v>
      </c>
      <c r="BN88" s="75">
        <v>2643</v>
      </c>
      <c r="BO88" s="76">
        <f t="shared" si="272"/>
        <v>100</v>
      </c>
      <c r="BP88" s="75"/>
      <c r="BQ88" s="75"/>
      <c r="BR88" s="75"/>
      <c r="BS88" s="88"/>
      <c r="BT88" s="88"/>
      <c r="BU88" s="75"/>
      <c r="BV88" s="75"/>
      <c r="BW88" s="88"/>
      <c r="BX88" s="75"/>
      <c r="BY88" s="75"/>
      <c r="BZ88" s="75"/>
      <c r="CA88" s="75"/>
      <c r="CB88" s="74"/>
      <c r="CC88" s="74"/>
      <c r="CD88" s="75"/>
      <c r="CE88" s="88"/>
      <c r="CF88" s="75"/>
      <c r="CG88" s="75"/>
      <c r="CH88" s="75"/>
      <c r="CI88" s="88"/>
      <c r="CJ88" s="75"/>
      <c r="CK88" s="75"/>
      <c r="CL88" s="75"/>
      <c r="CM88" s="75"/>
      <c r="CN88" s="75"/>
      <c r="CO88" s="75"/>
      <c r="CP88" s="75"/>
      <c r="CQ88" s="75"/>
      <c r="CR88" s="74"/>
      <c r="CS88" s="74"/>
      <c r="CT88" s="75"/>
      <c r="CU88" s="88"/>
      <c r="CV88" s="75"/>
      <c r="CW88" s="75"/>
      <c r="CX88" s="75"/>
      <c r="CY88" s="88"/>
      <c r="CZ88" s="88"/>
      <c r="DA88" s="75"/>
      <c r="DB88" s="75"/>
      <c r="DC88" s="76"/>
      <c r="DD88" s="75"/>
      <c r="DE88" s="75"/>
      <c r="DF88" s="75"/>
      <c r="DG88" s="88"/>
      <c r="DH88" s="75"/>
      <c r="DI88" s="75"/>
      <c r="DJ88" s="75"/>
      <c r="DK88" s="88"/>
      <c r="DL88" s="75"/>
      <c r="DM88" s="75"/>
      <c r="DN88" s="75"/>
      <c r="DO88" s="88"/>
      <c r="DP88" s="75"/>
      <c r="DQ88" s="75"/>
      <c r="DR88" s="75"/>
      <c r="DS88" s="88"/>
      <c r="DT88" s="88"/>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c r="EX88" s="75"/>
      <c r="EY88" s="75"/>
      <c r="EZ88" s="88"/>
      <c r="FA88" s="74"/>
      <c r="FB88" s="75"/>
      <c r="FC88" s="88"/>
      <c r="FD88" s="75"/>
      <c r="FE88" s="75"/>
      <c r="FF88" s="75"/>
      <c r="FG88" s="75"/>
      <c r="FH88" s="75"/>
      <c r="FI88" s="75"/>
      <c r="FJ88" s="75"/>
      <c r="FK88" s="75"/>
      <c r="FL88" s="75"/>
      <c r="FM88" s="75"/>
      <c r="FN88" s="75"/>
      <c r="FO88" s="75"/>
      <c r="FP88" s="75"/>
      <c r="FQ88" s="75"/>
      <c r="FR88" s="75"/>
      <c r="FS88" s="75"/>
      <c r="FT88" s="78"/>
      <c r="FU88" s="78"/>
      <c r="FV88" s="78"/>
      <c r="FW88" s="78"/>
      <c r="FX88" s="75"/>
      <c r="FY88" s="75"/>
      <c r="FZ88" s="75"/>
      <c r="GA88" s="75"/>
      <c r="GB88" s="75"/>
      <c r="GC88" s="75"/>
      <c r="GD88" s="75"/>
      <c r="GE88" s="75"/>
      <c r="GF88" s="75"/>
      <c r="GG88" s="75"/>
      <c r="GH88" s="75"/>
      <c r="GI88" s="75"/>
      <c r="GJ88" s="75"/>
      <c r="GK88" s="75"/>
      <c r="GL88" s="75"/>
      <c r="GM88" s="75"/>
      <c r="GN88" s="75"/>
      <c r="GO88" s="75"/>
      <c r="GP88" s="75"/>
      <c r="GQ88" s="75"/>
      <c r="GR88" s="75"/>
      <c r="GS88" s="75"/>
      <c r="GT88" s="75"/>
      <c r="GU88" s="75"/>
      <c r="GV88" s="75"/>
      <c r="GW88" s="75"/>
      <c r="GX88" s="75"/>
      <c r="GY88" s="75"/>
      <c r="GZ88" s="75"/>
      <c r="HA88" s="75"/>
      <c r="HB88" s="75"/>
      <c r="HC88" s="75"/>
      <c r="HD88" s="75"/>
      <c r="HE88" s="75"/>
      <c r="HF88" s="75"/>
      <c r="HG88" s="75"/>
      <c r="HH88" s="75"/>
      <c r="HI88" s="75"/>
      <c r="HJ88" s="75"/>
      <c r="HK88" s="75"/>
      <c r="HL88" s="75"/>
      <c r="HM88" s="75"/>
      <c r="HN88" s="75"/>
      <c r="HO88" s="75"/>
      <c r="HP88" s="75"/>
      <c r="HQ88" s="75"/>
      <c r="HR88" s="75"/>
      <c r="HS88" s="75"/>
      <c r="HT88" s="75"/>
      <c r="HU88" s="75"/>
      <c r="HV88" s="75"/>
      <c r="HW88" s="75"/>
      <c r="HX88" s="75"/>
      <c r="HY88" s="75"/>
      <c r="HZ88" s="75"/>
      <c r="IA88" s="75"/>
      <c r="IB88" s="75"/>
      <c r="IC88" s="75"/>
      <c r="ID88" s="75"/>
      <c r="IE88" s="75"/>
      <c r="IF88" s="75"/>
      <c r="IG88" s="75"/>
      <c r="IH88" s="75"/>
      <c r="II88" s="75"/>
      <c r="IJ88" s="75"/>
      <c r="IK88" s="75"/>
      <c r="IL88" s="75"/>
      <c r="IM88" s="75"/>
      <c r="IN88" s="75"/>
      <c r="IO88" s="75"/>
      <c r="IP88" s="75"/>
      <c r="IQ88" s="75"/>
      <c r="IR88" s="75"/>
      <c r="IS88" s="75"/>
      <c r="IT88" s="75"/>
      <c r="IU88" s="75"/>
      <c r="IV88" s="75"/>
      <c r="IW88" s="75"/>
      <c r="IX88" s="75"/>
      <c r="IY88" s="75"/>
      <c r="IZ88" s="75"/>
      <c r="JA88" s="75"/>
      <c r="JB88" s="75"/>
      <c r="JC88" s="75"/>
    </row>
    <row r="89" spans="1:263" ht="15.75" x14ac:dyDescent="0.25">
      <c r="A89" s="10" t="s">
        <v>228</v>
      </c>
      <c r="B89" s="222">
        <f t="shared" si="267"/>
        <v>3972</v>
      </c>
      <c r="C89" s="222">
        <f t="shared" si="268"/>
        <v>5691.6080000000002</v>
      </c>
      <c r="D89" s="222">
        <f t="shared" si="269"/>
        <v>5691.6080000000002</v>
      </c>
      <c r="E89" s="222"/>
      <c r="F89" s="223">
        <f t="shared" si="270"/>
        <v>5691.6080000000002</v>
      </c>
      <c r="G89" s="75">
        <f t="shared" si="245"/>
        <v>100</v>
      </c>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v>1489.6079999999999</v>
      </c>
      <c r="AT89" s="75">
        <v>1489.6079999999999</v>
      </c>
      <c r="AU89" s="75">
        <f t="shared" si="206"/>
        <v>100</v>
      </c>
      <c r="AV89" s="75"/>
      <c r="AW89" s="75"/>
      <c r="AX89" s="75"/>
      <c r="AY89" s="75"/>
      <c r="AZ89" s="95"/>
      <c r="BA89" s="95"/>
      <c r="BB89" s="95"/>
      <c r="BC89" s="95"/>
      <c r="BD89" s="75"/>
      <c r="BE89" s="75"/>
      <c r="BF89" s="75"/>
      <c r="BG89" s="88"/>
      <c r="BH89" s="88"/>
      <c r="BI89" s="75"/>
      <c r="BJ89" s="75"/>
      <c r="BK89" s="88"/>
      <c r="BL89" s="75">
        <v>3972</v>
      </c>
      <c r="BM89" s="75">
        <v>3972</v>
      </c>
      <c r="BN89" s="75">
        <v>3972</v>
      </c>
      <c r="BO89" s="76">
        <f t="shared" si="272"/>
        <v>100</v>
      </c>
      <c r="BP89" s="75"/>
      <c r="BQ89" s="75"/>
      <c r="BR89" s="75"/>
      <c r="BS89" s="88"/>
      <c r="BT89" s="88"/>
      <c r="BU89" s="75"/>
      <c r="BV89" s="75"/>
      <c r="BW89" s="88"/>
      <c r="BX89" s="75"/>
      <c r="BY89" s="75"/>
      <c r="BZ89" s="75"/>
      <c r="CA89" s="75"/>
      <c r="CB89" s="74"/>
      <c r="CC89" s="74"/>
      <c r="CD89" s="75"/>
      <c r="CE89" s="88"/>
      <c r="CF89" s="75"/>
      <c r="CG89" s="75"/>
      <c r="CH89" s="75"/>
      <c r="CI89" s="88"/>
      <c r="CJ89" s="75"/>
      <c r="CK89" s="75"/>
      <c r="CL89" s="75"/>
      <c r="CM89" s="75"/>
      <c r="CN89" s="75"/>
      <c r="CO89" s="75"/>
      <c r="CP89" s="75"/>
      <c r="CQ89" s="75"/>
      <c r="CR89" s="74"/>
      <c r="CS89" s="74"/>
      <c r="CT89" s="75"/>
      <c r="CU89" s="88"/>
      <c r="CV89" s="75"/>
      <c r="CW89" s="75"/>
      <c r="CX89" s="75"/>
      <c r="CY89" s="88"/>
      <c r="CZ89" s="88"/>
      <c r="DA89" s="75"/>
      <c r="DB89" s="75"/>
      <c r="DC89" s="76"/>
      <c r="DD89" s="75"/>
      <c r="DE89" s="75"/>
      <c r="DF89" s="75"/>
      <c r="DG89" s="88"/>
      <c r="DH89" s="75"/>
      <c r="DI89" s="75"/>
      <c r="DJ89" s="75"/>
      <c r="DK89" s="88"/>
      <c r="DL89" s="75"/>
      <c r="DM89" s="75"/>
      <c r="DN89" s="75"/>
      <c r="DO89" s="88"/>
      <c r="DP89" s="75"/>
      <c r="DQ89" s="75"/>
      <c r="DR89" s="75"/>
      <c r="DS89" s="88"/>
      <c r="DT89" s="88"/>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c r="EX89" s="75"/>
      <c r="EY89" s="75"/>
      <c r="EZ89" s="88"/>
      <c r="FA89" s="74"/>
      <c r="FB89" s="75"/>
      <c r="FC89" s="88"/>
      <c r="FD89" s="75"/>
      <c r="FE89" s="75"/>
      <c r="FF89" s="75"/>
      <c r="FG89" s="75"/>
      <c r="FH89" s="75"/>
      <c r="FI89" s="75"/>
      <c r="FJ89" s="75"/>
      <c r="FK89" s="75"/>
      <c r="FL89" s="75"/>
      <c r="FM89" s="75"/>
      <c r="FN89" s="75"/>
      <c r="FO89" s="75"/>
      <c r="FP89" s="75"/>
      <c r="FQ89" s="75"/>
      <c r="FR89" s="75"/>
      <c r="FS89" s="75"/>
      <c r="FT89" s="78"/>
      <c r="FU89" s="78"/>
      <c r="FV89" s="78"/>
      <c r="FW89" s="78"/>
      <c r="FX89" s="75"/>
      <c r="FY89" s="75"/>
      <c r="FZ89" s="75"/>
      <c r="GA89" s="75"/>
      <c r="GB89" s="75"/>
      <c r="GC89" s="75"/>
      <c r="GD89" s="75"/>
      <c r="GE89" s="75"/>
      <c r="GF89" s="75"/>
      <c r="GG89" s="75"/>
      <c r="GH89" s="75"/>
      <c r="GI89" s="75"/>
      <c r="GJ89" s="75"/>
      <c r="GK89" s="75"/>
      <c r="GL89" s="75"/>
      <c r="GM89" s="75"/>
      <c r="GN89" s="75"/>
      <c r="GO89" s="75"/>
      <c r="GP89" s="75"/>
      <c r="GQ89" s="75"/>
      <c r="GR89" s="75"/>
      <c r="GS89" s="75"/>
      <c r="GT89" s="75"/>
      <c r="GU89" s="75"/>
      <c r="GV89" s="75"/>
      <c r="GW89" s="75"/>
      <c r="GX89" s="75"/>
      <c r="GY89" s="75"/>
      <c r="GZ89" s="75"/>
      <c r="HA89" s="75"/>
      <c r="HB89" s="75"/>
      <c r="HC89" s="75"/>
      <c r="HD89" s="75"/>
      <c r="HE89" s="75"/>
      <c r="HF89" s="75"/>
      <c r="HG89" s="75"/>
      <c r="HH89" s="75"/>
      <c r="HI89" s="75"/>
      <c r="HJ89" s="75"/>
      <c r="HK89" s="75"/>
      <c r="HL89" s="75"/>
      <c r="HM89" s="75"/>
      <c r="HN89" s="75"/>
      <c r="HO89" s="75"/>
      <c r="HP89" s="75"/>
      <c r="HQ89" s="75"/>
      <c r="HR89" s="75"/>
      <c r="HS89" s="75"/>
      <c r="HT89" s="75"/>
      <c r="HU89" s="75"/>
      <c r="HV89" s="75"/>
      <c r="HW89" s="75"/>
      <c r="HX89" s="75"/>
      <c r="HY89" s="75"/>
      <c r="HZ89" s="75"/>
      <c r="IA89" s="75"/>
      <c r="IB89" s="75"/>
      <c r="IC89" s="75"/>
      <c r="ID89" s="75"/>
      <c r="IE89" s="75"/>
      <c r="IF89" s="75"/>
      <c r="IG89" s="75">
        <v>230</v>
      </c>
      <c r="IH89" s="75">
        <v>230</v>
      </c>
      <c r="II89" s="75">
        <f t="shared" si="244"/>
        <v>100</v>
      </c>
      <c r="IJ89" s="75"/>
      <c r="IK89" s="75"/>
      <c r="IL89" s="75"/>
      <c r="IM89" s="75"/>
      <c r="IN89" s="75"/>
      <c r="IO89" s="75"/>
      <c r="IP89" s="75"/>
      <c r="IQ89" s="75"/>
      <c r="IR89" s="75"/>
      <c r="IS89" s="75"/>
      <c r="IT89" s="75"/>
      <c r="IU89" s="75"/>
      <c r="IV89" s="75"/>
      <c r="IW89" s="75"/>
      <c r="IX89" s="75"/>
      <c r="IY89" s="75"/>
      <c r="IZ89" s="75"/>
      <c r="JA89" s="75"/>
      <c r="JB89" s="75"/>
      <c r="JC89" s="75"/>
    </row>
    <row r="90" spans="1:263" ht="15.75" x14ac:dyDescent="0.25">
      <c r="A90" s="10" t="s">
        <v>319</v>
      </c>
      <c r="B90" s="222">
        <f t="shared" si="267"/>
        <v>2334</v>
      </c>
      <c r="C90" s="222">
        <f t="shared" si="268"/>
        <v>3824</v>
      </c>
      <c r="D90" s="222">
        <f t="shared" si="269"/>
        <v>3824</v>
      </c>
      <c r="E90" s="222"/>
      <c r="F90" s="223">
        <f t="shared" si="270"/>
        <v>3824</v>
      </c>
      <c r="G90" s="75">
        <f t="shared" si="245"/>
        <v>100</v>
      </c>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v>1490</v>
      </c>
      <c r="AT90" s="75">
        <v>1490</v>
      </c>
      <c r="AU90" s="75">
        <f t="shared" si="206"/>
        <v>100</v>
      </c>
      <c r="AV90" s="75"/>
      <c r="AW90" s="75"/>
      <c r="AX90" s="75"/>
      <c r="AY90" s="75"/>
      <c r="AZ90" s="95"/>
      <c r="BA90" s="95"/>
      <c r="BB90" s="95"/>
      <c r="BC90" s="95"/>
      <c r="BD90" s="75"/>
      <c r="BE90" s="75"/>
      <c r="BF90" s="75"/>
      <c r="BG90" s="88"/>
      <c r="BH90" s="88"/>
      <c r="BI90" s="75"/>
      <c r="BJ90" s="75"/>
      <c r="BK90" s="88"/>
      <c r="BL90" s="75">
        <v>2334</v>
      </c>
      <c r="BM90" s="75">
        <v>2334</v>
      </c>
      <c r="BN90" s="75">
        <v>2334</v>
      </c>
      <c r="BO90" s="76">
        <f t="shared" si="272"/>
        <v>100</v>
      </c>
      <c r="BP90" s="75"/>
      <c r="BQ90" s="75"/>
      <c r="BR90" s="75"/>
      <c r="BS90" s="88"/>
      <c r="BT90" s="88"/>
      <c r="BU90" s="75"/>
      <c r="BV90" s="75"/>
      <c r="BW90" s="88"/>
      <c r="BX90" s="75"/>
      <c r="BY90" s="75"/>
      <c r="BZ90" s="75"/>
      <c r="CA90" s="75"/>
      <c r="CB90" s="74"/>
      <c r="CC90" s="74"/>
      <c r="CD90" s="75"/>
      <c r="CE90" s="88"/>
      <c r="CF90" s="75"/>
      <c r="CG90" s="75"/>
      <c r="CH90" s="75"/>
      <c r="CI90" s="88"/>
      <c r="CJ90" s="75"/>
      <c r="CK90" s="75"/>
      <c r="CL90" s="75"/>
      <c r="CM90" s="75"/>
      <c r="CN90" s="75"/>
      <c r="CO90" s="75"/>
      <c r="CP90" s="75"/>
      <c r="CQ90" s="75"/>
      <c r="CR90" s="74"/>
      <c r="CS90" s="74"/>
      <c r="CT90" s="75"/>
      <c r="CU90" s="88"/>
      <c r="CV90" s="75"/>
      <c r="CW90" s="75"/>
      <c r="CX90" s="75"/>
      <c r="CY90" s="88"/>
      <c r="CZ90" s="88"/>
      <c r="DA90" s="75"/>
      <c r="DB90" s="75"/>
      <c r="DC90" s="76"/>
      <c r="DD90" s="75"/>
      <c r="DE90" s="75"/>
      <c r="DF90" s="75"/>
      <c r="DG90" s="88"/>
      <c r="DH90" s="75"/>
      <c r="DI90" s="75"/>
      <c r="DJ90" s="75"/>
      <c r="DK90" s="88"/>
      <c r="DL90" s="75"/>
      <c r="DM90" s="75"/>
      <c r="DN90" s="75"/>
      <c r="DO90" s="88"/>
      <c r="DP90" s="75"/>
      <c r="DQ90" s="75"/>
      <c r="DR90" s="75"/>
      <c r="DS90" s="88"/>
      <c r="DT90" s="88"/>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c r="EX90" s="75"/>
      <c r="EY90" s="75"/>
      <c r="EZ90" s="88"/>
      <c r="FA90" s="74"/>
      <c r="FB90" s="75"/>
      <c r="FC90" s="88"/>
      <c r="FD90" s="75"/>
      <c r="FE90" s="75"/>
      <c r="FF90" s="75"/>
      <c r="FG90" s="75"/>
      <c r="FH90" s="75"/>
      <c r="FI90" s="75"/>
      <c r="FJ90" s="75"/>
      <c r="FK90" s="75"/>
      <c r="FL90" s="75"/>
      <c r="FM90" s="75"/>
      <c r="FN90" s="75"/>
      <c r="FO90" s="75"/>
      <c r="FP90" s="75"/>
      <c r="FQ90" s="75"/>
      <c r="FR90" s="75"/>
      <c r="FS90" s="75"/>
      <c r="FT90" s="78"/>
      <c r="FU90" s="78"/>
      <c r="FV90" s="78"/>
      <c r="FW90" s="78"/>
      <c r="FX90" s="75"/>
      <c r="FY90" s="75"/>
      <c r="FZ90" s="75"/>
      <c r="GA90" s="75"/>
      <c r="GB90" s="75"/>
      <c r="GC90" s="75"/>
      <c r="GD90" s="75"/>
      <c r="GE90" s="75"/>
      <c r="GF90" s="75"/>
      <c r="GG90" s="75"/>
      <c r="GH90" s="75"/>
      <c r="GI90" s="75"/>
      <c r="GJ90" s="75"/>
      <c r="GK90" s="75"/>
      <c r="GL90" s="75"/>
      <c r="GM90" s="75"/>
      <c r="GN90" s="75"/>
      <c r="GO90" s="75"/>
      <c r="GP90" s="75"/>
      <c r="GQ90" s="75"/>
      <c r="GR90" s="75"/>
      <c r="GS90" s="75"/>
      <c r="GT90" s="75"/>
      <c r="GU90" s="75"/>
      <c r="GV90" s="75"/>
      <c r="GW90" s="75"/>
      <c r="GX90" s="75"/>
      <c r="GY90" s="75"/>
      <c r="GZ90" s="75"/>
      <c r="HA90" s="75"/>
      <c r="HB90" s="75"/>
      <c r="HC90" s="75"/>
      <c r="HD90" s="75"/>
      <c r="HE90" s="75"/>
      <c r="HF90" s="75"/>
      <c r="HG90" s="75"/>
      <c r="HH90" s="75"/>
      <c r="HI90" s="75"/>
      <c r="HJ90" s="75"/>
      <c r="HK90" s="75"/>
      <c r="HL90" s="75"/>
      <c r="HM90" s="75"/>
      <c r="HN90" s="75"/>
      <c r="HO90" s="75"/>
      <c r="HP90" s="75"/>
      <c r="HQ90" s="75"/>
      <c r="HR90" s="75"/>
      <c r="HS90" s="75"/>
      <c r="HT90" s="75"/>
      <c r="HU90" s="75"/>
      <c r="HV90" s="75"/>
      <c r="HW90" s="75"/>
      <c r="HX90" s="75"/>
      <c r="HY90" s="75"/>
      <c r="HZ90" s="75"/>
      <c r="IA90" s="75"/>
      <c r="IB90" s="75"/>
      <c r="IC90" s="75"/>
      <c r="ID90" s="75"/>
      <c r="IE90" s="75"/>
      <c r="IF90" s="75"/>
      <c r="IG90" s="75"/>
      <c r="IH90" s="75"/>
      <c r="II90" s="75"/>
      <c r="IJ90" s="75"/>
      <c r="IK90" s="75"/>
      <c r="IL90" s="75"/>
      <c r="IM90" s="75"/>
      <c r="IN90" s="75"/>
      <c r="IO90" s="75"/>
      <c r="IP90" s="75"/>
      <c r="IQ90" s="75"/>
      <c r="IR90" s="75"/>
      <c r="IS90" s="75"/>
      <c r="IT90" s="75"/>
      <c r="IU90" s="75"/>
      <c r="IV90" s="75"/>
      <c r="IW90" s="75"/>
      <c r="IX90" s="75"/>
      <c r="IY90" s="75"/>
      <c r="IZ90" s="75"/>
      <c r="JA90" s="75"/>
      <c r="JB90" s="75"/>
      <c r="JC90" s="75"/>
    </row>
    <row r="91" spans="1:263" ht="15.75" x14ac:dyDescent="0.25">
      <c r="A91" s="10" t="s">
        <v>320</v>
      </c>
      <c r="B91" s="222">
        <f t="shared" si="267"/>
        <v>2178</v>
      </c>
      <c r="C91" s="222">
        <f t="shared" si="268"/>
        <v>3021.6959999999999</v>
      </c>
      <c r="D91" s="222">
        <f t="shared" si="269"/>
        <v>3021.6959999999999</v>
      </c>
      <c r="E91" s="222"/>
      <c r="F91" s="223">
        <f t="shared" si="270"/>
        <v>3021.6959999999999</v>
      </c>
      <c r="G91" s="75">
        <f t="shared" si="245"/>
        <v>100</v>
      </c>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v>843.69600000000003</v>
      </c>
      <c r="AT91" s="75">
        <v>843.69600000000003</v>
      </c>
      <c r="AU91" s="75">
        <f t="shared" si="206"/>
        <v>100</v>
      </c>
      <c r="AV91" s="75"/>
      <c r="AW91" s="75"/>
      <c r="AX91" s="75"/>
      <c r="AY91" s="75"/>
      <c r="AZ91" s="95"/>
      <c r="BA91" s="95"/>
      <c r="BB91" s="95"/>
      <c r="BC91" s="95"/>
      <c r="BD91" s="75"/>
      <c r="BE91" s="75"/>
      <c r="BF91" s="75"/>
      <c r="BG91" s="88"/>
      <c r="BH91" s="88"/>
      <c r="BI91" s="75"/>
      <c r="BJ91" s="75"/>
      <c r="BK91" s="88"/>
      <c r="BL91" s="75">
        <v>2178</v>
      </c>
      <c r="BM91" s="75">
        <v>2178</v>
      </c>
      <c r="BN91" s="75">
        <v>2178</v>
      </c>
      <c r="BO91" s="76">
        <f t="shared" si="272"/>
        <v>100</v>
      </c>
      <c r="BP91" s="75"/>
      <c r="BQ91" s="75"/>
      <c r="BR91" s="75"/>
      <c r="BS91" s="88"/>
      <c r="BT91" s="88"/>
      <c r="BU91" s="75"/>
      <c r="BV91" s="75"/>
      <c r="BW91" s="88"/>
      <c r="BX91" s="75"/>
      <c r="BY91" s="75"/>
      <c r="BZ91" s="75"/>
      <c r="CA91" s="75"/>
      <c r="CB91" s="74"/>
      <c r="CC91" s="74"/>
      <c r="CD91" s="75"/>
      <c r="CE91" s="88"/>
      <c r="CF91" s="75"/>
      <c r="CG91" s="75"/>
      <c r="CH91" s="75"/>
      <c r="CI91" s="88"/>
      <c r="CJ91" s="75"/>
      <c r="CK91" s="75"/>
      <c r="CL91" s="75"/>
      <c r="CM91" s="75"/>
      <c r="CN91" s="75"/>
      <c r="CO91" s="75"/>
      <c r="CP91" s="75"/>
      <c r="CQ91" s="75"/>
      <c r="CR91" s="74"/>
      <c r="CS91" s="74"/>
      <c r="CT91" s="75"/>
      <c r="CU91" s="88"/>
      <c r="CV91" s="75"/>
      <c r="CW91" s="75"/>
      <c r="CX91" s="75"/>
      <c r="CY91" s="88"/>
      <c r="CZ91" s="88"/>
      <c r="DA91" s="75"/>
      <c r="DB91" s="75"/>
      <c r="DC91" s="76"/>
      <c r="DD91" s="75"/>
      <c r="DE91" s="75"/>
      <c r="DF91" s="75"/>
      <c r="DG91" s="88"/>
      <c r="DH91" s="75"/>
      <c r="DI91" s="75"/>
      <c r="DJ91" s="75"/>
      <c r="DK91" s="88"/>
      <c r="DL91" s="75"/>
      <c r="DM91" s="75"/>
      <c r="DN91" s="75"/>
      <c r="DO91" s="88"/>
      <c r="DP91" s="75"/>
      <c r="DQ91" s="75"/>
      <c r="DR91" s="75"/>
      <c r="DS91" s="88"/>
      <c r="DT91" s="88"/>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c r="EX91" s="75"/>
      <c r="EY91" s="75"/>
      <c r="EZ91" s="88"/>
      <c r="FA91" s="74"/>
      <c r="FB91" s="75"/>
      <c r="FC91" s="88"/>
      <c r="FD91" s="75"/>
      <c r="FE91" s="75"/>
      <c r="FF91" s="75"/>
      <c r="FG91" s="75"/>
      <c r="FH91" s="75"/>
      <c r="FI91" s="75"/>
      <c r="FJ91" s="75"/>
      <c r="FK91" s="75"/>
      <c r="FL91" s="75"/>
      <c r="FM91" s="75"/>
      <c r="FN91" s="75"/>
      <c r="FO91" s="75"/>
      <c r="FP91" s="75"/>
      <c r="FQ91" s="75"/>
      <c r="FR91" s="75"/>
      <c r="FS91" s="75"/>
      <c r="FT91" s="78"/>
      <c r="FU91" s="78"/>
      <c r="FV91" s="78"/>
      <c r="FW91" s="78"/>
      <c r="FX91" s="75"/>
      <c r="FY91" s="75"/>
      <c r="FZ91" s="75"/>
      <c r="GA91" s="75"/>
      <c r="GB91" s="75"/>
      <c r="GC91" s="75"/>
      <c r="GD91" s="75"/>
      <c r="GE91" s="75"/>
      <c r="GF91" s="75"/>
      <c r="GG91" s="75"/>
      <c r="GH91" s="75"/>
      <c r="GI91" s="75"/>
      <c r="GJ91" s="75"/>
      <c r="GK91" s="75"/>
      <c r="GL91" s="75"/>
      <c r="GM91" s="75"/>
      <c r="GN91" s="75"/>
      <c r="GO91" s="75"/>
      <c r="GP91" s="75"/>
      <c r="GQ91" s="75"/>
      <c r="GR91" s="75"/>
      <c r="GS91" s="75"/>
      <c r="GT91" s="75"/>
      <c r="GU91" s="75"/>
      <c r="GV91" s="75"/>
      <c r="GW91" s="75"/>
      <c r="GX91" s="75"/>
      <c r="GY91" s="75"/>
      <c r="GZ91" s="75"/>
      <c r="HA91" s="75"/>
      <c r="HB91" s="75"/>
      <c r="HC91" s="75"/>
      <c r="HD91" s="75"/>
      <c r="HE91" s="75"/>
      <c r="HF91" s="75"/>
      <c r="HG91" s="75"/>
      <c r="HH91" s="75"/>
      <c r="HI91" s="75"/>
      <c r="HJ91" s="75"/>
      <c r="HK91" s="75"/>
      <c r="HL91" s="75"/>
      <c r="HM91" s="75"/>
      <c r="HN91" s="75"/>
      <c r="HO91" s="75"/>
      <c r="HP91" s="75"/>
      <c r="HQ91" s="75"/>
      <c r="HR91" s="75"/>
      <c r="HS91" s="75"/>
      <c r="HT91" s="75"/>
      <c r="HU91" s="75"/>
      <c r="HV91" s="75"/>
      <c r="HW91" s="75"/>
      <c r="HX91" s="75"/>
      <c r="HY91" s="75"/>
      <c r="HZ91" s="75"/>
      <c r="IA91" s="75"/>
      <c r="IB91" s="75"/>
      <c r="IC91" s="75"/>
      <c r="ID91" s="75"/>
      <c r="IE91" s="75"/>
      <c r="IF91" s="75"/>
      <c r="IG91" s="75"/>
      <c r="IH91" s="75"/>
      <c r="II91" s="75"/>
      <c r="IJ91" s="75"/>
      <c r="IK91" s="75"/>
      <c r="IL91" s="75"/>
      <c r="IM91" s="75"/>
      <c r="IN91" s="75"/>
      <c r="IO91" s="75"/>
      <c r="IP91" s="75"/>
      <c r="IQ91" s="75"/>
      <c r="IR91" s="75"/>
      <c r="IS91" s="75"/>
      <c r="IT91" s="75"/>
      <c r="IU91" s="75"/>
      <c r="IV91" s="75"/>
      <c r="IW91" s="75"/>
      <c r="IX91" s="75"/>
      <c r="IY91" s="75"/>
      <c r="IZ91" s="75"/>
      <c r="JA91" s="75"/>
      <c r="JB91" s="75"/>
      <c r="JC91" s="75"/>
    </row>
    <row r="92" spans="1:263" ht="15.75" x14ac:dyDescent="0.25">
      <c r="A92" s="10" t="s">
        <v>325</v>
      </c>
      <c r="B92" s="222">
        <f t="shared" si="267"/>
        <v>1536</v>
      </c>
      <c r="C92" s="222">
        <f t="shared" si="268"/>
        <v>1536</v>
      </c>
      <c r="D92" s="222">
        <f t="shared" si="269"/>
        <v>1536</v>
      </c>
      <c r="E92" s="222"/>
      <c r="F92" s="223">
        <f t="shared" si="270"/>
        <v>1536</v>
      </c>
      <c r="G92" s="75">
        <f t="shared" si="245"/>
        <v>100</v>
      </c>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95"/>
      <c r="BA92" s="95"/>
      <c r="BB92" s="95"/>
      <c r="BC92" s="95"/>
      <c r="BD92" s="75"/>
      <c r="BE92" s="75"/>
      <c r="BF92" s="75"/>
      <c r="BG92" s="88"/>
      <c r="BH92" s="88"/>
      <c r="BI92" s="75"/>
      <c r="BJ92" s="75"/>
      <c r="BK92" s="88"/>
      <c r="BL92" s="75">
        <v>1536</v>
      </c>
      <c r="BM92" s="75">
        <v>1536</v>
      </c>
      <c r="BN92" s="75">
        <v>1536</v>
      </c>
      <c r="BO92" s="76">
        <f t="shared" si="272"/>
        <v>100</v>
      </c>
      <c r="BP92" s="75"/>
      <c r="BQ92" s="75"/>
      <c r="BR92" s="75"/>
      <c r="BS92" s="88"/>
      <c r="BT92" s="88"/>
      <c r="BU92" s="75"/>
      <c r="BV92" s="75"/>
      <c r="BW92" s="88"/>
      <c r="BX92" s="75"/>
      <c r="BY92" s="75"/>
      <c r="BZ92" s="75"/>
      <c r="CA92" s="75"/>
      <c r="CB92" s="74"/>
      <c r="CC92" s="74"/>
      <c r="CD92" s="75"/>
      <c r="CE92" s="88"/>
      <c r="CF92" s="75"/>
      <c r="CG92" s="75"/>
      <c r="CH92" s="75"/>
      <c r="CI92" s="88"/>
      <c r="CJ92" s="75"/>
      <c r="CK92" s="75"/>
      <c r="CL92" s="75"/>
      <c r="CM92" s="75"/>
      <c r="CN92" s="75"/>
      <c r="CO92" s="75"/>
      <c r="CP92" s="75"/>
      <c r="CQ92" s="75"/>
      <c r="CR92" s="74"/>
      <c r="CS92" s="74"/>
      <c r="CT92" s="75"/>
      <c r="CU92" s="88"/>
      <c r="CV92" s="75"/>
      <c r="CW92" s="75"/>
      <c r="CX92" s="75"/>
      <c r="CY92" s="88"/>
      <c r="CZ92" s="88"/>
      <c r="DA92" s="75"/>
      <c r="DB92" s="75"/>
      <c r="DC92" s="76"/>
      <c r="DD92" s="75"/>
      <c r="DE92" s="75"/>
      <c r="DF92" s="75"/>
      <c r="DG92" s="88"/>
      <c r="DH92" s="75"/>
      <c r="DI92" s="75"/>
      <c r="DJ92" s="75"/>
      <c r="DK92" s="88"/>
      <c r="DL92" s="75"/>
      <c r="DM92" s="75"/>
      <c r="DN92" s="75"/>
      <c r="DO92" s="88"/>
      <c r="DP92" s="75"/>
      <c r="DQ92" s="75"/>
      <c r="DR92" s="75"/>
      <c r="DS92" s="88"/>
      <c r="DT92" s="88"/>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c r="EX92" s="75"/>
      <c r="EY92" s="75"/>
      <c r="EZ92" s="88"/>
      <c r="FA92" s="74"/>
      <c r="FB92" s="75"/>
      <c r="FC92" s="88"/>
      <c r="FD92" s="75"/>
      <c r="FE92" s="75"/>
      <c r="FF92" s="75"/>
      <c r="FG92" s="75"/>
      <c r="FH92" s="75"/>
      <c r="FI92" s="75"/>
      <c r="FJ92" s="75"/>
      <c r="FK92" s="75"/>
      <c r="FL92" s="75"/>
      <c r="FM92" s="75"/>
      <c r="FN92" s="75"/>
      <c r="FO92" s="75"/>
      <c r="FP92" s="75"/>
      <c r="FQ92" s="75"/>
      <c r="FR92" s="75"/>
      <c r="FS92" s="75"/>
      <c r="FT92" s="78"/>
      <c r="FU92" s="78"/>
      <c r="FV92" s="78"/>
      <c r="FW92" s="78"/>
      <c r="FX92" s="75"/>
      <c r="FY92" s="75"/>
      <c r="FZ92" s="75"/>
      <c r="GA92" s="75"/>
      <c r="GB92" s="75"/>
      <c r="GC92" s="75"/>
      <c r="GD92" s="75"/>
      <c r="GE92" s="75"/>
      <c r="GF92" s="75"/>
      <c r="GG92" s="75"/>
      <c r="GH92" s="75"/>
      <c r="GI92" s="75"/>
      <c r="GJ92" s="75"/>
      <c r="GK92" s="75"/>
      <c r="GL92" s="75"/>
      <c r="GM92" s="75"/>
      <c r="GN92" s="75"/>
      <c r="GO92" s="75"/>
      <c r="GP92" s="75"/>
      <c r="GQ92" s="75"/>
      <c r="GR92" s="75"/>
      <c r="GS92" s="75"/>
      <c r="GT92" s="75"/>
      <c r="GU92" s="75"/>
      <c r="GV92" s="75"/>
      <c r="GW92" s="75"/>
      <c r="GX92" s="75"/>
      <c r="GY92" s="75"/>
      <c r="GZ92" s="75"/>
      <c r="HA92" s="75"/>
      <c r="HB92" s="75"/>
      <c r="HC92" s="75"/>
      <c r="HD92" s="75"/>
      <c r="HE92" s="75"/>
      <c r="HF92" s="75"/>
      <c r="HG92" s="75"/>
      <c r="HH92" s="75"/>
      <c r="HI92" s="75"/>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5"/>
      <c r="IL92" s="75"/>
      <c r="IM92" s="75"/>
      <c r="IN92" s="75"/>
      <c r="IO92" s="75"/>
      <c r="IP92" s="75"/>
      <c r="IQ92" s="75"/>
      <c r="IR92" s="75"/>
      <c r="IS92" s="75"/>
      <c r="IT92" s="75"/>
      <c r="IU92" s="75"/>
      <c r="IV92" s="75"/>
      <c r="IW92" s="75"/>
      <c r="IX92" s="75"/>
      <c r="IY92" s="75"/>
      <c r="IZ92" s="75"/>
      <c r="JA92" s="75"/>
      <c r="JB92" s="75"/>
      <c r="JC92" s="75"/>
    </row>
    <row r="93" spans="1:263" ht="15.75" x14ac:dyDescent="0.25">
      <c r="A93" s="10" t="s">
        <v>150</v>
      </c>
      <c r="B93" s="222">
        <f t="shared" si="267"/>
        <v>0</v>
      </c>
      <c r="C93" s="222">
        <f t="shared" si="268"/>
        <v>0</v>
      </c>
      <c r="D93" s="222">
        <f t="shared" si="269"/>
        <v>0</v>
      </c>
      <c r="E93" s="222"/>
      <c r="F93" s="223">
        <f t="shared" si="270"/>
        <v>0</v>
      </c>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95"/>
      <c r="BA93" s="95"/>
      <c r="BB93" s="95"/>
      <c r="BC93" s="95"/>
      <c r="BD93" s="75"/>
      <c r="BE93" s="75"/>
      <c r="BF93" s="75"/>
      <c r="BG93" s="88"/>
      <c r="BH93" s="88"/>
      <c r="BI93" s="75"/>
      <c r="BJ93" s="75"/>
      <c r="BK93" s="88"/>
      <c r="BL93" s="75"/>
      <c r="BM93" s="75"/>
      <c r="BN93" s="75"/>
      <c r="BO93" s="76"/>
      <c r="BP93" s="75"/>
      <c r="BQ93" s="75"/>
      <c r="BR93" s="75"/>
      <c r="BS93" s="88"/>
      <c r="BT93" s="88"/>
      <c r="BU93" s="75"/>
      <c r="BV93" s="75"/>
      <c r="BW93" s="88"/>
      <c r="BX93" s="75"/>
      <c r="BY93" s="75"/>
      <c r="BZ93" s="75"/>
      <c r="CA93" s="75"/>
      <c r="CB93" s="74"/>
      <c r="CC93" s="74"/>
      <c r="CD93" s="75"/>
      <c r="CE93" s="88"/>
      <c r="CF93" s="75"/>
      <c r="CG93" s="75"/>
      <c r="CH93" s="75"/>
      <c r="CI93" s="88"/>
      <c r="CJ93" s="75"/>
      <c r="CK93" s="75"/>
      <c r="CL93" s="75"/>
      <c r="CM93" s="75"/>
      <c r="CN93" s="75"/>
      <c r="CO93" s="75"/>
      <c r="CP93" s="75"/>
      <c r="CQ93" s="75"/>
      <c r="CR93" s="74"/>
      <c r="CS93" s="74"/>
      <c r="CT93" s="75"/>
      <c r="CU93" s="88"/>
      <c r="CV93" s="75"/>
      <c r="CW93" s="75"/>
      <c r="CX93" s="75"/>
      <c r="CY93" s="88"/>
      <c r="CZ93" s="75"/>
      <c r="DA93" s="75"/>
      <c r="DB93" s="75"/>
      <c r="DC93" s="76"/>
      <c r="DD93" s="75"/>
      <c r="DE93" s="75"/>
      <c r="DF93" s="75"/>
      <c r="DG93" s="88"/>
      <c r="DH93" s="75"/>
      <c r="DI93" s="75"/>
      <c r="DJ93" s="75"/>
      <c r="DK93" s="88"/>
      <c r="DL93" s="75"/>
      <c r="DM93" s="75"/>
      <c r="DN93" s="75"/>
      <c r="DO93" s="88"/>
      <c r="DP93" s="75"/>
      <c r="DQ93" s="75"/>
      <c r="DR93" s="75"/>
      <c r="DS93" s="88"/>
      <c r="DT93" s="88"/>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c r="EX93" s="75"/>
      <c r="EY93" s="75"/>
      <c r="EZ93" s="88"/>
      <c r="FA93" s="74"/>
      <c r="FB93" s="75"/>
      <c r="FC93" s="88"/>
      <c r="FD93" s="75"/>
      <c r="FE93" s="75"/>
      <c r="FF93" s="75"/>
      <c r="FG93" s="75"/>
      <c r="FH93" s="75"/>
      <c r="FI93" s="75"/>
      <c r="FJ93" s="75"/>
      <c r="FK93" s="75"/>
      <c r="FL93" s="75"/>
      <c r="FM93" s="75"/>
      <c r="FN93" s="75"/>
      <c r="FO93" s="75"/>
      <c r="FP93" s="75"/>
      <c r="FQ93" s="75"/>
      <c r="FR93" s="75"/>
      <c r="FS93" s="75"/>
      <c r="FT93" s="78"/>
      <c r="FU93" s="78"/>
      <c r="FV93" s="78"/>
      <c r="FW93" s="78"/>
      <c r="FX93" s="75"/>
      <c r="FY93" s="75"/>
      <c r="FZ93" s="75"/>
      <c r="GA93" s="75"/>
      <c r="GB93" s="75"/>
      <c r="GC93" s="75"/>
      <c r="GD93" s="75"/>
      <c r="GE93" s="75"/>
      <c r="GF93" s="75"/>
      <c r="GG93" s="75"/>
      <c r="GH93" s="75"/>
      <c r="GI93" s="75"/>
      <c r="GJ93" s="75"/>
      <c r="GK93" s="75"/>
      <c r="GL93" s="75"/>
      <c r="GM93" s="75"/>
      <c r="GN93" s="75"/>
      <c r="GO93" s="75"/>
      <c r="GP93" s="75"/>
      <c r="GQ93" s="75"/>
      <c r="GR93" s="75"/>
      <c r="GS93" s="75"/>
      <c r="GT93" s="75"/>
      <c r="GU93" s="75"/>
      <c r="GV93" s="75"/>
      <c r="GW93" s="75"/>
      <c r="GX93" s="75"/>
      <c r="GY93" s="75"/>
      <c r="GZ93" s="75"/>
      <c r="HA93" s="75"/>
      <c r="HB93" s="75"/>
      <c r="HC93" s="75"/>
      <c r="HD93" s="75"/>
      <c r="HE93" s="75"/>
      <c r="HF93" s="75"/>
      <c r="HG93" s="75"/>
      <c r="HH93" s="75"/>
      <c r="HI93" s="75"/>
      <c r="HJ93" s="75"/>
      <c r="HK93" s="75"/>
      <c r="HL93" s="75"/>
      <c r="HM93" s="75"/>
      <c r="HN93" s="75"/>
      <c r="HO93" s="75"/>
      <c r="HP93" s="75"/>
      <c r="HQ93" s="75"/>
      <c r="HR93" s="75"/>
      <c r="HS93" s="75"/>
      <c r="HT93" s="75"/>
      <c r="HU93" s="75"/>
      <c r="HV93" s="75"/>
      <c r="HW93" s="75"/>
      <c r="HX93" s="75"/>
      <c r="HY93" s="75"/>
      <c r="HZ93" s="75"/>
      <c r="IA93" s="75"/>
      <c r="IB93" s="75"/>
      <c r="IC93" s="75"/>
      <c r="ID93" s="75"/>
      <c r="IE93" s="75"/>
      <c r="IF93" s="75"/>
      <c r="IG93" s="75"/>
      <c r="IH93" s="75"/>
      <c r="II93" s="75"/>
      <c r="IJ93" s="75"/>
      <c r="IK93" s="75"/>
      <c r="IL93" s="75"/>
      <c r="IM93" s="75"/>
      <c r="IN93" s="75"/>
      <c r="IO93" s="75"/>
      <c r="IP93" s="75"/>
      <c r="IQ93" s="75"/>
      <c r="IR93" s="75"/>
      <c r="IS93" s="75"/>
      <c r="IT93" s="75"/>
      <c r="IU93" s="75"/>
      <c r="IV93" s="75"/>
      <c r="IW93" s="75"/>
      <c r="IX93" s="75"/>
      <c r="IY93" s="75"/>
      <c r="IZ93" s="75"/>
      <c r="JA93" s="75"/>
      <c r="JB93" s="75"/>
      <c r="JC93" s="75"/>
    </row>
    <row r="94" spans="1:263" ht="15.75" x14ac:dyDescent="0.25">
      <c r="A94" s="10" t="s">
        <v>321</v>
      </c>
      <c r="B94" s="222">
        <f t="shared" si="267"/>
        <v>1299</v>
      </c>
      <c r="C94" s="222">
        <f t="shared" si="268"/>
        <v>1799</v>
      </c>
      <c r="D94" s="222">
        <f t="shared" si="269"/>
        <v>1799</v>
      </c>
      <c r="E94" s="222"/>
      <c r="F94" s="223">
        <f t="shared" si="270"/>
        <v>1799</v>
      </c>
      <c r="G94" s="75">
        <f t="shared" ref="G94:G125" si="299">F94/C94*100</f>
        <v>100</v>
      </c>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v>500</v>
      </c>
      <c r="AT94" s="75">
        <v>500</v>
      </c>
      <c r="AU94" s="75">
        <f t="shared" si="206"/>
        <v>100</v>
      </c>
      <c r="AV94" s="75"/>
      <c r="AW94" s="75"/>
      <c r="AX94" s="75"/>
      <c r="AY94" s="75"/>
      <c r="AZ94" s="95"/>
      <c r="BA94" s="95"/>
      <c r="BB94" s="95"/>
      <c r="BC94" s="95"/>
      <c r="BD94" s="75"/>
      <c r="BE94" s="75"/>
      <c r="BF94" s="75"/>
      <c r="BG94" s="88"/>
      <c r="BH94" s="88"/>
      <c r="BI94" s="75"/>
      <c r="BJ94" s="75"/>
      <c r="BK94" s="88"/>
      <c r="BL94" s="75">
        <v>1299</v>
      </c>
      <c r="BM94" s="75">
        <v>1299</v>
      </c>
      <c r="BN94" s="75">
        <v>1299</v>
      </c>
      <c r="BO94" s="76">
        <f t="shared" si="272"/>
        <v>100</v>
      </c>
      <c r="BP94" s="75"/>
      <c r="BQ94" s="75"/>
      <c r="BR94" s="75"/>
      <c r="BS94" s="88"/>
      <c r="BT94" s="88"/>
      <c r="BU94" s="75"/>
      <c r="BV94" s="75"/>
      <c r="BW94" s="88"/>
      <c r="BX94" s="75"/>
      <c r="BY94" s="75"/>
      <c r="BZ94" s="75"/>
      <c r="CA94" s="75"/>
      <c r="CB94" s="74"/>
      <c r="CC94" s="74"/>
      <c r="CD94" s="75"/>
      <c r="CE94" s="88"/>
      <c r="CF94" s="75"/>
      <c r="CG94" s="75"/>
      <c r="CH94" s="75"/>
      <c r="CI94" s="88"/>
      <c r="CJ94" s="75"/>
      <c r="CK94" s="75"/>
      <c r="CL94" s="75"/>
      <c r="CM94" s="75"/>
      <c r="CN94" s="75"/>
      <c r="CO94" s="75"/>
      <c r="CP94" s="75"/>
      <c r="CQ94" s="75"/>
      <c r="CR94" s="74"/>
      <c r="CS94" s="74"/>
      <c r="CT94" s="75"/>
      <c r="CU94" s="88"/>
      <c r="CV94" s="75"/>
      <c r="CW94" s="75"/>
      <c r="CX94" s="75"/>
      <c r="CY94" s="88"/>
      <c r="CZ94" s="75"/>
      <c r="DA94" s="75"/>
      <c r="DB94" s="75"/>
      <c r="DC94" s="76"/>
      <c r="DD94" s="75"/>
      <c r="DE94" s="75"/>
      <c r="DF94" s="75"/>
      <c r="DG94" s="88"/>
      <c r="DH94" s="75"/>
      <c r="DI94" s="75"/>
      <c r="DJ94" s="75"/>
      <c r="DK94" s="88"/>
      <c r="DL94" s="75"/>
      <c r="DM94" s="75"/>
      <c r="DN94" s="75"/>
      <c r="DO94" s="88"/>
      <c r="DP94" s="75"/>
      <c r="DQ94" s="75"/>
      <c r="DR94" s="75"/>
      <c r="DS94" s="88"/>
      <c r="DT94" s="88"/>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c r="EX94" s="75"/>
      <c r="EY94" s="75"/>
      <c r="EZ94" s="88"/>
      <c r="FA94" s="74"/>
      <c r="FB94" s="75"/>
      <c r="FC94" s="88"/>
      <c r="FD94" s="75"/>
      <c r="FE94" s="75"/>
      <c r="FF94" s="75"/>
      <c r="FG94" s="75"/>
      <c r="FH94" s="75"/>
      <c r="FI94" s="75"/>
      <c r="FJ94" s="75"/>
      <c r="FK94" s="75"/>
      <c r="FL94" s="75"/>
      <c r="FM94" s="75"/>
      <c r="FN94" s="75"/>
      <c r="FO94" s="75"/>
      <c r="FP94" s="75"/>
      <c r="FQ94" s="75"/>
      <c r="FR94" s="75"/>
      <c r="FS94" s="75"/>
      <c r="FT94" s="78"/>
      <c r="FU94" s="78"/>
      <c r="FV94" s="78"/>
      <c r="FW94" s="78"/>
      <c r="FX94" s="75"/>
      <c r="FY94" s="75"/>
      <c r="FZ94" s="75"/>
      <c r="GA94" s="75"/>
      <c r="GB94" s="75"/>
      <c r="GC94" s="75"/>
      <c r="GD94" s="75"/>
      <c r="GE94" s="75"/>
      <c r="GF94" s="75"/>
      <c r="GG94" s="75"/>
      <c r="GH94" s="75"/>
      <c r="GI94" s="75"/>
      <c r="GJ94" s="75"/>
      <c r="GK94" s="75"/>
      <c r="GL94" s="75"/>
      <c r="GM94" s="75"/>
      <c r="GN94" s="75"/>
      <c r="GO94" s="75"/>
      <c r="GP94" s="75"/>
      <c r="GQ94" s="75"/>
      <c r="GR94" s="75"/>
      <c r="GS94" s="75"/>
      <c r="GT94" s="75"/>
      <c r="GU94" s="75"/>
      <c r="GV94" s="75"/>
      <c r="GW94" s="75"/>
      <c r="GX94" s="75"/>
      <c r="GY94" s="75"/>
      <c r="GZ94" s="75"/>
      <c r="HA94" s="75"/>
      <c r="HB94" s="75"/>
      <c r="HC94" s="75"/>
      <c r="HD94" s="75"/>
      <c r="HE94" s="75"/>
      <c r="HF94" s="75"/>
      <c r="HG94" s="75"/>
      <c r="HH94" s="75"/>
      <c r="HI94" s="75"/>
      <c r="HJ94" s="75"/>
      <c r="HK94" s="75"/>
      <c r="HL94" s="75"/>
      <c r="HM94" s="75"/>
      <c r="HN94" s="75"/>
      <c r="HO94" s="75"/>
      <c r="HP94" s="75"/>
      <c r="HQ94" s="75"/>
      <c r="HR94" s="75"/>
      <c r="HS94" s="75"/>
      <c r="HT94" s="75"/>
      <c r="HU94" s="75"/>
      <c r="HV94" s="75"/>
      <c r="HW94" s="75"/>
      <c r="HX94" s="75"/>
      <c r="HY94" s="75"/>
      <c r="HZ94" s="75"/>
      <c r="IA94" s="75"/>
      <c r="IB94" s="75"/>
      <c r="IC94" s="75"/>
      <c r="ID94" s="75"/>
      <c r="IE94" s="75"/>
      <c r="IF94" s="75"/>
      <c r="IG94" s="75"/>
      <c r="IH94" s="75"/>
      <c r="II94" s="75"/>
      <c r="IJ94" s="75"/>
      <c r="IK94" s="75"/>
      <c r="IL94" s="75"/>
      <c r="IM94" s="75"/>
      <c r="IN94" s="75"/>
      <c r="IO94" s="75"/>
      <c r="IP94" s="75"/>
      <c r="IQ94" s="75"/>
      <c r="IR94" s="75"/>
      <c r="IS94" s="75"/>
      <c r="IT94" s="75"/>
      <c r="IU94" s="75"/>
      <c r="IV94" s="75"/>
      <c r="IW94" s="75"/>
      <c r="IX94" s="75"/>
      <c r="IY94" s="75"/>
      <c r="IZ94" s="75"/>
      <c r="JA94" s="75"/>
      <c r="JB94" s="75"/>
      <c r="JC94" s="75"/>
    </row>
    <row r="95" spans="1:263" ht="15.75" x14ac:dyDescent="0.25">
      <c r="A95" s="10" t="s">
        <v>322</v>
      </c>
      <c r="B95" s="222">
        <f t="shared" si="267"/>
        <v>8781</v>
      </c>
      <c r="C95" s="222">
        <f t="shared" si="268"/>
        <v>8781</v>
      </c>
      <c r="D95" s="222">
        <f t="shared" si="269"/>
        <v>8781</v>
      </c>
      <c r="E95" s="222"/>
      <c r="F95" s="223">
        <f t="shared" si="270"/>
        <v>8781</v>
      </c>
      <c r="G95" s="75">
        <f t="shared" si="299"/>
        <v>100</v>
      </c>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95"/>
      <c r="BA95" s="95"/>
      <c r="BB95" s="95"/>
      <c r="BC95" s="95"/>
      <c r="BD95" s="75"/>
      <c r="BE95" s="75"/>
      <c r="BF95" s="75"/>
      <c r="BG95" s="88"/>
      <c r="BH95" s="88"/>
      <c r="BI95" s="75"/>
      <c r="BJ95" s="75"/>
      <c r="BK95" s="88"/>
      <c r="BL95" s="75">
        <v>8781</v>
      </c>
      <c r="BM95" s="75">
        <v>8781</v>
      </c>
      <c r="BN95" s="75">
        <v>8781</v>
      </c>
      <c r="BO95" s="76">
        <f t="shared" si="272"/>
        <v>100</v>
      </c>
      <c r="BP95" s="75"/>
      <c r="BQ95" s="75"/>
      <c r="BR95" s="75"/>
      <c r="BS95" s="88"/>
      <c r="BT95" s="88"/>
      <c r="BU95" s="75"/>
      <c r="BV95" s="75"/>
      <c r="BW95" s="88"/>
      <c r="BX95" s="75"/>
      <c r="BY95" s="75"/>
      <c r="BZ95" s="75"/>
      <c r="CA95" s="75"/>
      <c r="CB95" s="74"/>
      <c r="CC95" s="74"/>
      <c r="CD95" s="75"/>
      <c r="CE95" s="88"/>
      <c r="CF95" s="75"/>
      <c r="CG95" s="75"/>
      <c r="CH95" s="75"/>
      <c r="CI95" s="88"/>
      <c r="CJ95" s="75"/>
      <c r="CK95" s="75"/>
      <c r="CL95" s="75"/>
      <c r="CM95" s="75"/>
      <c r="CN95" s="75"/>
      <c r="CO95" s="75"/>
      <c r="CP95" s="75"/>
      <c r="CQ95" s="75"/>
      <c r="CR95" s="74"/>
      <c r="CS95" s="74"/>
      <c r="CT95" s="75"/>
      <c r="CU95" s="88"/>
      <c r="CV95" s="75"/>
      <c r="CW95" s="75"/>
      <c r="CX95" s="75"/>
      <c r="CY95" s="88"/>
      <c r="CZ95" s="75"/>
      <c r="DA95" s="75"/>
      <c r="DB95" s="75"/>
      <c r="DC95" s="76"/>
      <c r="DD95" s="75"/>
      <c r="DE95" s="75"/>
      <c r="DF95" s="75"/>
      <c r="DG95" s="88"/>
      <c r="DH95" s="75"/>
      <c r="DI95" s="75"/>
      <c r="DJ95" s="75"/>
      <c r="DK95" s="88"/>
      <c r="DL95" s="75"/>
      <c r="DM95" s="75"/>
      <c r="DN95" s="75"/>
      <c r="DO95" s="88"/>
      <c r="DP95" s="75"/>
      <c r="DQ95" s="75"/>
      <c r="DR95" s="75"/>
      <c r="DS95" s="88"/>
      <c r="DT95" s="88"/>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c r="EX95" s="75"/>
      <c r="EY95" s="75"/>
      <c r="EZ95" s="88"/>
      <c r="FA95" s="74"/>
      <c r="FB95" s="75"/>
      <c r="FC95" s="88"/>
      <c r="FD95" s="75"/>
      <c r="FE95" s="75"/>
      <c r="FF95" s="75"/>
      <c r="FG95" s="75"/>
      <c r="FH95" s="75"/>
      <c r="FI95" s="75"/>
      <c r="FJ95" s="75"/>
      <c r="FK95" s="75"/>
      <c r="FL95" s="75"/>
      <c r="FM95" s="75"/>
      <c r="FN95" s="75"/>
      <c r="FO95" s="75"/>
      <c r="FP95" s="75"/>
      <c r="FQ95" s="75"/>
      <c r="FR95" s="75"/>
      <c r="FS95" s="75"/>
      <c r="FT95" s="78"/>
      <c r="FU95" s="78"/>
      <c r="FV95" s="78"/>
      <c r="FW95" s="78"/>
      <c r="FX95" s="75"/>
      <c r="FY95" s="75"/>
      <c r="FZ95" s="75"/>
      <c r="GA95" s="75"/>
      <c r="GB95" s="75"/>
      <c r="GC95" s="75"/>
      <c r="GD95" s="75"/>
      <c r="GE95" s="75"/>
      <c r="GF95" s="75"/>
      <c r="GG95" s="75"/>
      <c r="GH95" s="75"/>
      <c r="GI95" s="75"/>
      <c r="GJ95" s="75"/>
      <c r="GK95" s="75"/>
      <c r="GL95" s="75"/>
      <c r="GM95" s="75"/>
      <c r="GN95" s="75"/>
      <c r="GO95" s="75"/>
      <c r="GP95" s="75"/>
      <c r="GQ95" s="75"/>
      <c r="GR95" s="75"/>
      <c r="GS95" s="75"/>
      <c r="GT95" s="75"/>
      <c r="GU95" s="75"/>
      <c r="GV95" s="75"/>
      <c r="GW95" s="75"/>
      <c r="GX95" s="75"/>
      <c r="GY95" s="75"/>
      <c r="GZ95" s="75"/>
      <c r="HA95" s="75"/>
      <c r="HB95" s="75"/>
      <c r="HC95" s="75"/>
      <c r="HD95" s="75"/>
      <c r="HE95" s="75"/>
      <c r="HF95" s="75"/>
      <c r="HG95" s="75"/>
      <c r="HH95" s="75"/>
      <c r="HI95" s="75"/>
      <c r="HJ95" s="75"/>
      <c r="HK95" s="75"/>
      <c r="HL95" s="75"/>
      <c r="HM95" s="75"/>
      <c r="HN95" s="75"/>
      <c r="HO95" s="75"/>
      <c r="HP95" s="75"/>
      <c r="HQ95" s="75"/>
      <c r="HR95" s="75"/>
      <c r="HS95" s="75"/>
      <c r="HT95" s="75"/>
      <c r="HU95" s="75"/>
      <c r="HV95" s="75"/>
      <c r="HW95" s="75"/>
      <c r="HX95" s="75"/>
      <c r="HY95" s="75"/>
      <c r="HZ95" s="75"/>
      <c r="IA95" s="75"/>
      <c r="IB95" s="75"/>
      <c r="IC95" s="75"/>
      <c r="ID95" s="75"/>
      <c r="IE95" s="75"/>
      <c r="IF95" s="75"/>
      <c r="IG95" s="75"/>
      <c r="IH95" s="75"/>
      <c r="II95" s="75"/>
      <c r="IJ95" s="75"/>
      <c r="IK95" s="75"/>
      <c r="IL95" s="75"/>
      <c r="IM95" s="75"/>
      <c r="IN95" s="75"/>
      <c r="IO95" s="75"/>
      <c r="IP95" s="75"/>
      <c r="IQ95" s="75"/>
      <c r="IR95" s="75"/>
      <c r="IS95" s="75"/>
      <c r="IT95" s="75"/>
      <c r="IU95" s="75"/>
      <c r="IV95" s="75"/>
      <c r="IW95" s="75"/>
      <c r="IX95" s="75"/>
      <c r="IY95" s="75"/>
      <c r="IZ95" s="75"/>
      <c r="JA95" s="75"/>
      <c r="JB95" s="75"/>
      <c r="JC95" s="75"/>
    </row>
    <row r="96" spans="1:263" ht="15.75" x14ac:dyDescent="0.25">
      <c r="A96" s="10" t="s">
        <v>323</v>
      </c>
      <c r="B96" s="222">
        <f t="shared" si="267"/>
        <v>9609</v>
      </c>
      <c r="C96" s="222">
        <f t="shared" si="268"/>
        <v>9609</v>
      </c>
      <c r="D96" s="222">
        <f t="shared" si="269"/>
        <v>9609</v>
      </c>
      <c r="E96" s="222"/>
      <c r="F96" s="223">
        <f t="shared" si="270"/>
        <v>9609</v>
      </c>
      <c r="G96" s="75">
        <f t="shared" si="299"/>
        <v>100</v>
      </c>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95"/>
      <c r="BA96" s="95"/>
      <c r="BB96" s="95"/>
      <c r="BC96" s="95"/>
      <c r="BD96" s="75"/>
      <c r="BE96" s="75"/>
      <c r="BF96" s="75"/>
      <c r="BG96" s="88"/>
      <c r="BH96" s="88"/>
      <c r="BI96" s="75"/>
      <c r="BJ96" s="75"/>
      <c r="BK96" s="88"/>
      <c r="BL96" s="75">
        <v>9609</v>
      </c>
      <c r="BM96" s="75">
        <v>9609</v>
      </c>
      <c r="BN96" s="75">
        <v>9609</v>
      </c>
      <c r="BO96" s="76">
        <f t="shared" si="272"/>
        <v>100</v>
      </c>
      <c r="BP96" s="75"/>
      <c r="BQ96" s="75"/>
      <c r="BR96" s="75"/>
      <c r="BS96" s="88"/>
      <c r="BT96" s="88"/>
      <c r="BU96" s="75"/>
      <c r="BV96" s="75"/>
      <c r="BW96" s="88"/>
      <c r="BX96" s="75"/>
      <c r="BY96" s="75"/>
      <c r="BZ96" s="75"/>
      <c r="CA96" s="75"/>
      <c r="CB96" s="74"/>
      <c r="CC96" s="74"/>
      <c r="CD96" s="75"/>
      <c r="CE96" s="88"/>
      <c r="CF96" s="75"/>
      <c r="CG96" s="75"/>
      <c r="CH96" s="75"/>
      <c r="CI96" s="88"/>
      <c r="CJ96" s="75"/>
      <c r="CK96" s="75"/>
      <c r="CL96" s="75"/>
      <c r="CM96" s="75"/>
      <c r="CN96" s="75"/>
      <c r="CO96" s="75"/>
      <c r="CP96" s="75"/>
      <c r="CQ96" s="75"/>
      <c r="CR96" s="74"/>
      <c r="CS96" s="74"/>
      <c r="CT96" s="75"/>
      <c r="CU96" s="88"/>
      <c r="CV96" s="75"/>
      <c r="CW96" s="75"/>
      <c r="CX96" s="75"/>
      <c r="CY96" s="88"/>
      <c r="CZ96" s="75"/>
      <c r="DA96" s="75"/>
      <c r="DB96" s="75"/>
      <c r="DC96" s="76"/>
      <c r="DD96" s="75"/>
      <c r="DE96" s="75"/>
      <c r="DF96" s="75"/>
      <c r="DG96" s="88"/>
      <c r="DH96" s="75"/>
      <c r="DI96" s="75"/>
      <c r="DJ96" s="75"/>
      <c r="DK96" s="88"/>
      <c r="DL96" s="75"/>
      <c r="DM96" s="75"/>
      <c r="DN96" s="75"/>
      <c r="DO96" s="88"/>
      <c r="DP96" s="75"/>
      <c r="DQ96" s="75"/>
      <c r="DR96" s="75"/>
      <c r="DS96" s="88"/>
      <c r="DT96" s="88"/>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c r="EX96" s="75"/>
      <c r="EY96" s="75"/>
      <c r="EZ96" s="88"/>
      <c r="FA96" s="74"/>
      <c r="FB96" s="75"/>
      <c r="FC96" s="88"/>
      <c r="FD96" s="75"/>
      <c r="FE96" s="75"/>
      <c r="FF96" s="75"/>
      <c r="FG96" s="75"/>
      <c r="FH96" s="75"/>
      <c r="FI96" s="75"/>
      <c r="FJ96" s="75"/>
      <c r="FK96" s="75"/>
      <c r="FL96" s="75"/>
      <c r="FM96" s="75"/>
      <c r="FN96" s="75"/>
      <c r="FO96" s="75"/>
      <c r="FP96" s="75"/>
      <c r="FQ96" s="75"/>
      <c r="FR96" s="75"/>
      <c r="FS96" s="75"/>
      <c r="FT96" s="78"/>
      <c r="FU96" s="78"/>
      <c r="FV96" s="78"/>
      <c r="FW96" s="78"/>
      <c r="FX96" s="75"/>
      <c r="FY96" s="75"/>
      <c r="FZ96" s="75"/>
      <c r="GA96" s="75"/>
      <c r="GB96" s="75"/>
      <c r="GC96" s="75"/>
      <c r="GD96" s="75"/>
      <c r="GE96" s="75"/>
      <c r="GF96" s="75"/>
      <c r="GG96" s="75"/>
      <c r="GH96" s="75"/>
      <c r="GI96" s="75"/>
      <c r="GJ96" s="75"/>
      <c r="GK96" s="75"/>
      <c r="GL96" s="75"/>
      <c r="GM96" s="75"/>
      <c r="GN96" s="75"/>
      <c r="GO96" s="75"/>
      <c r="GP96" s="75"/>
      <c r="GQ96" s="75"/>
      <c r="GR96" s="75"/>
      <c r="GS96" s="75"/>
      <c r="GT96" s="75"/>
      <c r="GU96" s="75"/>
      <c r="GV96" s="75"/>
      <c r="GW96" s="75"/>
      <c r="GX96" s="75"/>
      <c r="GY96" s="75"/>
      <c r="GZ96" s="75"/>
      <c r="HA96" s="75"/>
      <c r="HB96" s="75"/>
      <c r="HC96" s="75"/>
      <c r="HD96" s="75"/>
      <c r="HE96" s="75"/>
      <c r="HF96" s="75"/>
      <c r="HG96" s="75"/>
      <c r="HH96" s="75"/>
      <c r="HI96" s="75"/>
      <c r="HJ96" s="75"/>
      <c r="HK96" s="75"/>
      <c r="HL96" s="75"/>
      <c r="HM96" s="75"/>
      <c r="HN96" s="75"/>
      <c r="HO96" s="75"/>
      <c r="HP96" s="75"/>
      <c r="HQ96" s="75"/>
      <c r="HR96" s="75"/>
      <c r="HS96" s="75"/>
      <c r="HT96" s="75"/>
      <c r="HU96" s="75"/>
      <c r="HV96" s="75"/>
      <c r="HW96" s="75"/>
      <c r="HX96" s="75"/>
      <c r="HY96" s="75"/>
      <c r="HZ96" s="75"/>
      <c r="IA96" s="75"/>
      <c r="IB96" s="75"/>
      <c r="IC96" s="75"/>
      <c r="ID96" s="75"/>
      <c r="IE96" s="75"/>
      <c r="IF96" s="75"/>
      <c r="IG96" s="75"/>
      <c r="IH96" s="75"/>
      <c r="II96" s="75"/>
      <c r="IJ96" s="75"/>
      <c r="IK96" s="75"/>
      <c r="IL96" s="75"/>
      <c r="IM96" s="75"/>
      <c r="IN96" s="75"/>
      <c r="IO96" s="75"/>
      <c r="IP96" s="75"/>
      <c r="IQ96" s="75"/>
      <c r="IR96" s="75"/>
      <c r="IS96" s="75"/>
      <c r="IT96" s="75"/>
      <c r="IU96" s="75"/>
      <c r="IV96" s="75"/>
      <c r="IW96" s="75"/>
      <c r="IX96" s="75"/>
      <c r="IY96" s="75"/>
      <c r="IZ96" s="75"/>
      <c r="JA96" s="75"/>
      <c r="JB96" s="75"/>
      <c r="JC96" s="75"/>
    </row>
    <row r="97" spans="1:263" ht="15.75" x14ac:dyDescent="0.25">
      <c r="A97" s="10" t="s">
        <v>324</v>
      </c>
      <c r="B97" s="222">
        <f t="shared" si="267"/>
        <v>4410</v>
      </c>
      <c r="C97" s="222">
        <f t="shared" si="268"/>
        <v>4410</v>
      </c>
      <c r="D97" s="222">
        <f t="shared" si="269"/>
        <v>4410</v>
      </c>
      <c r="E97" s="222"/>
      <c r="F97" s="223">
        <f t="shared" si="270"/>
        <v>4410</v>
      </c>
      <c r="G97" s="75">
        <f t="shared" si="299"/>
        <v>100</v>
      </c>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95"/>
      <c r="BA97" s="95"/>
      <c r="BB97" s="95"/>
      <c r="BC97" s="95"/>
      <c r="BD97" s="75"/>
      <c r="BE97" s="75"/>
      <c r="BF97" s="75"/>
      <c r="BG97" s="88"/>
      <c r="BH97" s="88"/>
      <c r="BI97" s="75"/>
      <c r="BJ97" s="75"/>
      <c r="BK97" s="88"/>
      <c r="BL97" s="75">
        <v>4410</v>
      </c>
      <c r="BM97" s="75">
        <v>4410</v>
      </c>
      <c r="BN97" s="75">
        <v>4410</v>
      </c>
      <c r="BO97" s="76">
        <f t="shared" si="272"/>
        <v>100</v>
      </c>
      <c r="BP97" s="75"/>
      <c r="BQ97" s="75"/>
      <c r="BR97" s="75"/>
      <c r="BS97" s="88"/>
      <c r="BT97" s="88"/>
      <c r="BU97" s="75"/>
      <c r="BV97" s="75"/>
      <c r="BW97" s="88"/>
      <c r="BX97" s="75"/>
      <c r="BY97" s="75"/>
      <c r="BZ97" s="75"/>
      <c r="CA97" s="75"/>
      <c r="CB97" s="74"/>
      <c r="CC97" s="74"/>
      <c r="CD97" s="75"/>
      <c r="CE97" s="88"/>
      <c r="CF97" s="75"/>
      <c r="CG97" s="75"/>
      <c r="CH97" s="75"/>
      <c r="CI97" s="88"/>
      <c r="CJ97" s="75"/>
      <c r="CK97" s="75"/>
      <c r="CL97" s="75"/>
      <c r="CM97" s="75"/>
      <c r="CN97" s="75"/>
      <c r="CO97" s="75"/>
      <c r="CP97" s="75"/>
      <c r="CQ97" s="75"/>
      <c r="CR97" s="74"/>
      <c r="CS97" s="74"/>
      <c r="CT97" s="75"/>
      <c r="CU97" s="88"/>
      <c r="CV97" s="75"/>
      <c r="CW97" s="75"/>
      <c r="CX97" s="75"/>
      <c r="CY97" s="88"/>
      <c r="CZ97" s="88"/>
      <c r="DA97" s="75"/>
      <c r="DB97" s="75"/>
      <c r="DC97" s="76"/>
      <c r="DD97" s="75"/>
      <c r="DE97" s="75"/>
      <c r="DF97" s="75"/>
      <c r="DG97" s="88"/>
      <c r="DH97" s="75"/>
      <c r="DI97" s="75"/>
      <c r="DJ97" s="75"/>
      <c r="DK97" s="88"/>
      <c r="DL97" s="75"/>
      <c r="DM97" s="75"/>
      <c r="DN97" s="75"/>
      <c r="DO97" s="88"/>
      <c r="DP97" s="75"/>
      <c r="DQ97" s="75"/>
      <c r="DR97" s="75"/>
      <c r="DS97" s="88"/>
      <c r="DT97" s="88"/>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c r="EX97" s="75"/>
      <c r="EY97" s="75"/>
      <c r="EZ97" s="88"/>
      <c r="FA97" s="74"/>
      <c r="FB97" s="75"/>
      <c r="FC97" s="88"/>
      <c r="FD97" s="75"/>
      <c r="FE97" s="75"/>
      <c r="FF97" s="75"/>
      <c r="FG97" s="75"/>
      <c r="FH97" s="75"/>
      <c r="FI97" s="75"/>
      <c r="FJ97" s="75"/>
      <c r="FK97" s="75"/>
      <c r="FL97" s="75"/>
      <c r="FM97" s="75"/>
      <c r="FN97" s="75"/>
      <c r="FO97" s="75"/>
      <c r="FP97" s="75"/>
      <c r="FQ97" s="75"/>
      <c r="FR97" s="75"/>
      <c r="FS97" s="75"/>
      <c r="FT97" s="78"/>
      <c r="FU97" s="78"/>
      <c r="FV97" s="78"/>
      <c r="FW97" s="78"/>
      <c r="FX97" s="75"/>
      <c r="FY97" s="75"/>
      <c r="FZ97" s="75"/>
      <c r="GA97" s="75"/>
      <c r="GB97" s="75"/>
      <c r="GC97" s="75"/>
      <c r="GD97" s="75"/>
      <c r="GE97" s="75"/>
      <c r="GF97" s="75"/>
      <c r="GG97" s="75"/>
      <c r="GH97" s="75"/>
      <c r="GI97" s="75"/>
      <c r="GJ97" s="75"/>
      <c r="GK97" s="75"/>
      <c r="GL97" s="75"/>
      <c r="GM97" s="75"/>
      <c r="GN97" s="75"/>
      <c r="GO97" s="75"/>
      <c r="GP97" s="75"/>
      <c r="GQ97" s="75"/>
      <c r="GR97" s="75"/>
      <c r="GS97" s="75"/>
      <c r="GT97" s="75"/>
      <c r="GU97" s="75"/>
      <c r="GV97" s="75"/>
      <c r="GW97" s="75"/>
      <c r="GX97" s="75"/>
      <c r="GY97" s="75"/>
      <c r="GZ97" s="75"/>
      <c r="HA97" s="75"/>
      <c r="HB97" s="75"/>
      <c r="HC97" s="75"/>
      <c r="HD97" s="75"/>
      <c r="HE97" s="75"/>
      <c r="HF97" s="75"/>
      <c r="HG97" s="75"/>
      <c r="HH97" s="75"/>
      <c r="HI97" s="75"/>
      <c r="HJ97" s="75"/>
      <c r="HK97" s="75"/>
      <c r="HL97" s="75"/>
      <c r="HM97" s="75"/>
      <c r="HN97" s="75"/>
      <c r="HO97" s="75"/>
      <c r="HP97" s="75"/>
      <c r="HQ97" s="75"/>
      <c r="HR97" s="75"/>
      <c r="HS97" s="75"/>
      <c r="HT97" s="75"/>
      <c r="HU97" s="75"/>
      <c r="HV97" s="75"/>
      <c r="HW97" s="75"/>
      <c r="HX97" s="75"/>
      <c r="HY97" s="75"/>
      <c r="HZ97" s="75"/>
      <c r="IA97" s="75"/>
      <c r="IB97" s="75"/>
      <c r="IC97" s="75"/>
      <c r="ID97" s="75"/>
      <c r="IE97" s="75"/>
      <c r="IF97" s="75"/>
      <c r="IG97" s="75"/>
      <c r="IH97" s="75"/>
      <c r="II97" s="75"/>
      <c r="IJ97" s="75"/>
      <c r="IK97" s="75"/>
      <c r="IL97" s="75"/>
      <c r="IM97" s="75"/>
      <c r="IN97" s="75"/>
      <c r="IO97" s="75"/>
      <c r="IP97" s="75"/>
      <c r="IQ97" s="75"/>
      <c r="IR97" s="75"/>
      <c r="IS97" s="75"/>
      <c r="IT97" s="75"/>
      <c r="IU97" s="75"/>
      <c r="IV97" s="75"/>
      <c r="IW97" s="75"/>
      <c r="IX97" s="75"/>
      <c r="IY97" s="75"/>
      <c r="IZ97" s="75"/>
      <c r="JA97" s="75"/>
      <c r="JB97" s="75"/>
      <c r="JC97" s="75"/>
    </row>
    <row r="98" spans="1:263" s="70" customFormat="1" ht="31.5" x14ac:dyDescent="0.25">
      <c r="A98" s="81" t="s">
        <v>156</v>
      </c>
      <c r="B98" s="220">
        <f t="shared" si="267"/>
        <v>70352.361309999993</v>
      </c>
      <c r="C98" s="220">
        <f t="shared" si="268"/>
        <v>77415.617559999999</v>
      </c>
      <c r="D98" s="220">
        <f t="shared" si="269"/>
        <v>77415.617559999999</v>
      </c>
      <c r="E98" s="220"/>
      <c r="F98" s="221">
        <f t="shared" si="270"/>
        <v>74165.706909999979</v>
      </c>
      <c r="G98" s="72">
        <f t="shared" si="299"/>
        <v>95.801996092737724</v>
      </c>
      <c r="H98" s="73">
        <f>H99+H100+H101+H102</f>
        <v>2838.7739999999999</v>
      </c>
      <c r="I98" s="73">
        <f>I99+I100+I101+I102</f>
        <v>2838.7739999999999</v>
      </c>
      <c r="J98" s="73">
        <f>J99+J100+J101+J102</f>
        <v>2838.7739999999999</v>
      </c>
      <c r="K98" s="72">
        <f>J98/I98*100</f>
        <v>100</v>
      </c>
      <c r="L98" s="73">
        <f t="shared" ref="L98" si="300">L99+L100+L101+L102</f>
        <v>0</v>
      </c>
      <c r="M98" s="73">
        <f t="shared" ref="M98:O98" si="301">M99+M100+M101+M102</f>
        <v>0</v>
      </c>
      <c r="N98" s="73">
        <f t="shared" si="301"/>
        <v>0</v>
      </c>
      <c r="O98" s="73">
        <f t="shared" si="301"/>
        <v>0</v>
      </c>
      <c r="P98" s="73">
        <f t="shared" ref="P98:S98" si="302">P99+P100+P101+P102</f>
        <v>0</v>
      </c>
      <c r="Q98" s="73">
        <f t="shared" si="302"/>
        <v>0</v>
      </c>
      <c r="R98" s="73">
        <f t="shared" si="302"/>
        <v>0</v>
      </c>
      <c r="S98" s="73">
        <f t="shared" si="302"/>
        <v>0</v>
      </c>
      <c r="T98" s="73"/>
      <c r="U98" s="73">
        <f>SUM(U99:U102)</f>
        <v>748.2</v>
      </c>
      <c r="V98" s="73">
        <f>SUM(V99:V102)</f>
        <v>748.2</v>
      </c>
      <c r="W98" s="73">
        <f>V98/U98*100</f>
        <v>100</v>
      </c>
      <c r="X98" s="73">
        <f t="shared" ref="X98" si="303">X99+X100+X101+X102</f>
        <v>0</v>
      </c>
      <c r="Y98" s="73">
        <f t="shared" ref="Y98:AH98" si="304">Y99+Y100+Y101+Y102</f>
        <v>0</v>
      </c>
      <c r="Z98" s="73">
        <f t="shared" ref="Z98" si="305">Z99+Z100+Z101+Z102</f>
        <v>0</v>
      </c>
      <c r="AA98" s="73">
        <f t="shared" si="304"/>
        <v>0</v>
      </c>
      <c r="AB98" s="73">
        <f t="shared" ref="AB98" si="306">AB99+AB100+AB101+AB102</f>
        <v>0</v>
      </c>
      <c r="AC98" s="73">
        <f t="shared" si="304"/>
        <v>0</v>
      </c>
      <c r="AD98" s="73">
        <f t="shared" si="304"/>
        <v>0</v>
      </c>
      <c r="AE98" s="72"/>
      <c r="AF98" s="73">
        <f t="shared" ref="AF98" si="307">AF99+AF100+AF101+AF102</f>
        <v>41.287309999999998</v>
      </c>
      <c r="AG98" s="73">
        <f t="shared" si="304"/>
        <v>41.287309999999998</v>
      </c>
      <c r="AH98" s="73">
        <f t="shared" si="304"/>
        <v>41.287309999999998</v>
      </c>
      <c r="AI98" s="72">
        <f>AH98/AG98*100</f>
        <v>100</v>
      </c>
      <c r="AJ98" s="73"/>
      <c r="AK98" s="73"/>
      <c r="AL98" s="73"/>
      <c r="AM98" s="72"/>
      <c r="AN98" s="72"/>
      <c r="AO98" s="73">
        <f>AO99+AO100+AO101+AO102</f>
        <v>0</v>
      </c>
      <c r="AP98" s="73">
        <f>AP99+AP100+AP101+AP102</f>
        <v>0</v>
      </c>
      <c r="AQ98" s="73">
        <f>AQ99+AQ100+AQ101+AQ102</f>
        <v>0</v>
      </c>
      <c r="AR98" s="73"/>
      <c r="AS98" s="73">
        <f>AS99+AS100+AS101+AS102</f>
        <v>3379.2474099999999</v>
      </c>
      <c r="AT98" s="73">
        <f>AT99+AT100+AT101+AT102</f>
        <v>3173.76703</v>
      </c>
      <c r="AU98" s="72">
        <f t="shared" si="206"/>
        <v>93.919344899342548</v>
      </c>
      <c r="AV98" s="73">
        <f t="shared" ref="AV98" si="308">AV99+AV100+AV101+AV102</f>
        <v>8500</v>
      </c>
      <c r="AW98" s="73">
        <f t="shared" ref="AW98:BC98" si="309">AW99+AW100+AW101+AW102</f>
        <v>8500</v>
      </c>
      <c r="AX98" s="73">
        <f t="shared" si="309"/>
        <v>8500</v>
      </c>
      <c r="AY98" s="73">
        <f t="shared" si="309"/>
        <v>100</v>
      </c>
      <c r="AZ98" s="73">
        <f t="shared" ref="AZ98" si="310">AZ99+AZ100+AZ101+AZ102</f>
        <v>19501.900000000001</v>
      </c>
      <c r="BA98" s="73">
        <f t="shared" si="309"/>
        <v>21247.9</v>
      </c>
      <c r="BB98" s="73">
        <f t="shared" si="309"/>
        <v>18203.469739999997</v>
      </c>
      <c r="BC98" s="73">
        <f t="shared" si="309"/>
        <v>85.671853406689578</v>
      </c>
      <c r="BD98" s="73">
        <f>BD99+BD100+BD101+BD102</f>
        <v>0</v>
      </c>
      <c r="BE98" s="73">
        <f>BE99+BE100+BE101+BE102</f>
        <v>0</v>
      </c>
      <c r="BF98" s="73">
        <f>BF99+BF100+BF101+BF102</f>
        <v>0</v>
      </c>
      <c r="BG98" s="73">
        <f>BG99+BG100+BG101+BG102</f>
        <v>0</v>
      </c>
      <c r="BH98" s="73"/>
      <c r="BI98" s="73">
        <f>BI99+BI100+BI101+BI102</f>
        <v>0</v>
      </c>
      <c r="BJ98" s="73">
        <f>BJ99+BJ100+BJ101+BJ102</f>
        <v>0</v>
      </c>
      <c r="BK98" s="73">
        <f>BK99+BK100+BK101+BK102</f>
        <v>0</v>
      </c>
      <c r="BL98" s="73">
        <f t="shared" ref="BL98" si="311">BL99+BL100+BL101+BL102</f>
        <v>32562</v>
      </c>
      <c r="BM98" s="73">
        <f t="shared" ref="BM98:BS98" si="312">BM99+BM100+BM101+BM102</f>
        <v>32562</v>
      </c>
      <c r="BN98" s="73">
        <f t="shared" si="312"/>
        <v>32562</v>
      </c>
      <c r="BO98" s="90">
        <f t="shared" si="272"/>
        <v>100</v>
      </c>
      <c r="BP98" s="73">
        <f t="shared" ref="BP98" si="313">BP99+BP100+BP101+BP102</f>
        <v>0</v>
      </c>
      <c r="BQ98" s="73">
        <f t="shared" si="312"/>
        <v>0</v>
      </c>
      <c r="BR98" s="73">
        <f t="shared" si="312"/>
        <v>0</v>
      </c>
      <c r="BS98" s="73">
        <f t="shared" si="312"/>
        <v>0</v>
      </c>
      <c r="BT98" s="73"/>
      <c r="BU98" s="73">
        <f>BU99+BU100+BU101+BU102</f>
        <v>0</v>
      </c>
      <c r="BV98" s="73">
        <f>BV99+BV100+BV101+BV102</f>
        <v>0</v>
      </c>
      <c r="BW98" s="73">
        <f>BW99+BW100+BW101+BW102</f>
        <v>0</v>
      </c>
      <c r="BX98" s="73"/>
      <c r="BY98" s="73">
        <f t="shared" ref="BY98:BZ98" si="314">BY99+BY100+BY101+BY102</f>
        <v>0</v>
      </c>
      <c r="BZ98" s="73">
        <f t="shared" si="314"/>
        <v>0</v>
      </c>
      <c r="CA98" s="73"/>
      <c r="CB98" s="73">
        <f t="shared" ref="CB98" si="315">CB99+CB100+CB101+CB102</f>
        <v>4408.3999999999996</v>
      </c>
      <c r="CC98" s="73">
        <f t="shared" ref="CC98:CD98" si="316">CC99+CC100+CC101+CC102</f>
        <v>4408.3999999999996</v>
      </c>
      <c r="CD98" s="73">
        <f t="shared" si="316"/>
        <v>4408.3999999999996</v>
      </c>
      <c r="CE98" s="73">
        <f>CD98/CC98*100</f>
        <v>100</v>
      </c>
      <c r="CF98" s="73">
        <f>CF99+CF100+CF101+CF102</f>
        <v>1000</v>
      </c>
      <c r="CG98" s="73">
        <f>CG99+CG100+CG101+CG102</f>
        <v>1000</v>
      </c>
      <c r="CH98" s="73">
        <f>CH99+CH100+CH101+CH102</f>
        <v>1000</v>
      </c>
      <c r="CI98" s="73">
        <f>CH98/CG98*100</f>
        <v>100</v>
      </c>
      <c r="CJ98" s="73">
        <f t="shared" ref="CJ98" si="317">CJ99+CJ100+CJ101+CJ102</f>
        <v>1000</v>
      </c>
      <c r="CK98" s="73">
        <f t="shared" ref="CK98:CP98" si="318">CK99+CK100+CK101+CK102</f>
        <v>1000</v>
      </c>
      <c r="CL98" s="73">
        <f t="shared" si="318"/>
        <v>1000</v>
      </c>
      <c r="CM98" s="73">
        <f>CL98/CK98*100</f>
        <v>100</v>
      </c>
      <c r="CN98" s="73">
        <f t="shared" ref="CN98" si="319">CN99+CN100+CN101+CN102</f>
        <v>0</v>
      </c>
      <c r="CO98" s="73">
        <f t="shared" si="318"/>
        <v>0</v>
      </c>
      <c r="CP98" s="73">
        <f t="shared" si="318"/>
        <v>0</v>
      </c>
      <c r="CQ98" s="73"/>
      <c r="CR98" s="73">
        <f t="shared" ref="CR98:CU98" si="320">CR99+CR100+CR101+CR102</f>
        <v>0</v>
      </c>
      <c r="CS98" s="73">
        <f t="shared" si="320"/>
        <v>0</v>
      </c>
      <c r="CT98" s="73">
        <f t="shared" si="320"/>
        <v>0</v>
      </c>
      <c r="CU98" s="73">
        <f t="shared" si="320"/>
        <v>0</v>
      </c>
      <c r="CV98" s="73"/>
      <c r="CW98" s="73"/>
      <c r="CX98" s="73">
        <f>CX99+CX100+CX101+CX102</f>
        <v>0</v>
      </c>
      <c r="CY98" s="73"/>
      <c r="CZ98" s="73"/>
      <c r="DA98" s="73">
        <f t="shared" ref="DA98:DF98" si="321">DA99+DA100+DA101+DA102</f>
        <v>0</v>
      </c>
      <c r="DB98" s="73">
        <f t="shared" si="321"/>
        <v>0</v>
      </c>
      <c r="DC98" s="73">
        <f t="shared" si="321"/>
        <v>0</v>
      </c>
      <c r="DD98" s="73">
        <f t="shared" si="321"/>
        <v>0</v>
      </c>
      <c r="DE98" s="73">
        <f t="shared" si="321"/>
        <v>0</v>
      </c>
      <c r="DF98" s="73">
        <f t="shared" si="321"/>
        <v>0</v>
      </c>
      <c r="DG98" s="73"/>
      <c r="DH98" s="73">
        <f t="shared" ref="DH98" si="322">DH99+DH100+DH101+DH102</f>
        <v>0</v>
      </c>
      <c r="DI98" s="73">
        <f t="shared" ref="DI98:DJ98" si="323">DI99+DI100+DI101+DI102</f>
        <v>0</v>
      </c>
      <c r="DJ98" s="73">
        <f t="shared" si="323"/>
        <v>0</v>
      </c>
      <c r="DK98" s="73"/>
      <c r="DL98" s="73">
        <f>DL99+DL100+DL101+DL102</f>
        <v>0</v>
      </c>
      <c r="DM98" s="73">
        <f>DM99+DM100+DM101+DM102</f>
        <v>0</v>
      </c>
      <c r="DN98" s="73">
        <f>DN99+DN100+DN101+DN102</f>
        <v>0</v>
      </c>
      <c r="DO98" s="73"/>
      <c r="DP98" s="73">
        <f>DP99+DP100+DP101+DP102</f>
        <v>0</v>
      </c>
      <c r="DQ98" s="73">
        <f>DQ99+DQ100+DQ101+DQ102</f>
        <v>0</v>
      </c>
      <c r="DR98" s="73">
        <f>DR99+DR100+DR101+DR102</f>
        <v>0</v>
      </c>
      <c r="DS98" s="73"/>
      <c r="DT98" s="73"/>
      <c r="DU98" s="73">
        <f>DU99+DU100+DU101+DU102</f>
        <v>0</v>
      </c>
      <c r="DV98" s="73">
        <f>DV99+DV100+DV101+DV102</f>
        <v>0</v>
      </c>
      <c r="DW98" s="73">
        <f>DW99+DW100+DW101+DW102</f>
        <v>0</v>
      </c>
      <c r="DX98" s="73"/>
      <c r="DY98" s="73">
        <f>DY99+DY100+DY101+DY102</f>
        <v>0</v>
      </c>
      <c r="DZ98" s="73">
        <f>DZ99+DZ100+DZ101+DZ102</f>
        <v>0</v>
      </c>
      <c r="EA98" s="73"/>
      <c r="EB98" s="73"/>
      <c r="EC98" s="73">
        <f>EC99+EC100+EC101+EC102</f>
        <v>0</v>
      </c>
      <c r="ED98" s="73">
        <f>ED99+ED100+ED101+ED102</f>
        <v>0</v>
      </c>
      <c r="EE98" s="73"/>
      <c r="EF98" s="73">
        <f t="shared" ref="EF98" si="324">EF99+EF100+EF101+EF102</f>
        <v>500</v>
      </c>
      <c r="EG98" s="73">
        <f t="shared" ref="EG98:EL98" si="325">EG99+EG100+EG101+EG102</f>
        <v>500</v>
      </c>
      <c r="EH98" s="73">
        <f t="shared" si="325"/>
        <v>500</v>
      </c>
      <c r="EI98" s="73">
        <f t="shared" si="325"/>
        <v>100</v>
      </c>
      <c r="EJ98" s="73">
        <f t="shared" si="325"/>
        <v>0</v>
      </c>
      <c r="EK98" s="73">
        <f t="shared" si="325"/>
        <v>1189.8088400000001</v>
      </c>
      <c r="EL98" s="73">
        <f t="shared" si="325"/>
        <v>1189.8088300000002</v>
      </c>
      <c r="EM98" s="72">
        <f t="shared" ref="EM98:EM104" si="326">EL98/EK98*100</f>
        <v>99.999999159528855</v>
      </c>
      <c r="EN98" s="73"/>
      <c r="EO98" s="73"/>
      <c r="EP98" s="73"/>
      <c r="EQ98" s="73"/>
      <c r="ER98" s="73"/>
      <c r="ES98" s="73"/>
      <c r="ET98" s="73"/>
      <c r="EU98" s="73"/>
      <c r="EV98" s="73"/>
      <c r="EW98" s="73"/>
      <c r="EX98" s="73"/>
      <c r="EY98" s="73"/>
      <c r="EZ98" s="73"/>
      <c r="FA98" s="73">
        <f>FA99+FA100+FA101+FA102</f>
        <v>0</v>
      </c>
      <c r="FB98" s="73">
        <f>FB99+FB100+FB101+FB102</f>
        <v>0</v>
      </c>
      <c r="FC98" s="73">
        <f>FC99+FC100+FC101+FC102</f>
        <v>0</v>
      </c>
      <c r="FD98" s="73"/>
      <c r="FE98" s="73"/>
      <c r="FF98" s="73"/>
      <c r="FG98" s="73"/>
      <c r="FH98" s="73"/>
      <c r="FI98" s="73"/>
      <c r="FJ98" s="73"/>
      <c r="FK98" s="73"/>
      <c r="FL98" s="73">
        <f>FL99+FL100+FL101+FL102</f>
        <v>0</v>
      </c>
      <c r="FM98" s="73">
        <f>FM99+FM100+FM101+FM102</f>
        <v>0</v>
      </c>
      <c r="FN98" s="73">
        <f>FN99+FN100+FN101+FN102</f>
        <v>0</v>
      </c>
      <c r="FO98" s="73"/>
      <c r="FP98" s="73"/>
      <c r="FQ98" s="73"/>
      <c r="FR98" s="73"/>
      <c r="FS98" s="73"/>
      <c r="FT98" s="77"/>
      <c r="FU98" s="77"/>
      <c r="FV98" s="77"/>
      <c r="FW98" s="77"/>
      <c r="FX98" s="73"/>
      <c r="FY98" s="73"/>
      <c r="FZ98" s="73"/>
      <c r="GA98" s="73"/>
      <c r="GB98" s="73"/>
      <c r="GC98" s="73"/>
      <c r="GD98" s="73"/>
      <c r="GE98" s="73"/>
      <c r="GF98" s="73"/>
      <c r="GG98" s="73"/>
      <c r="GH98" s="73"/>
      <c r="GI98" s="73"/>
      <c r="GJ98" s="73"/>
      <c r="GK98" s="73"/>
      <c r="GL98" s="73"/>
      <c r="GM98" s="73"/>
      <c r="GN98" s="73"/>
      <c r="GO98" s="73"/>
      <c r="GP98" s="73"/>
      <c r="GQ98" s="73"/>
      <c r="GR98" s="73"/>
      <c r="GS98" s="73"/>
      <c r="GT98" s="73"/>
      <c r="GU98" s="73"/>
      <c r="GV98" s="73"/>
      <c r="GW98" s="73"/>
      <c r="GX98" s="73"/>
      <c r="GY98" s="73"/>
      <c r="GZ98" s="73"/>
      <c r="HA98" s="73"/>
      <c r="HB98" s="73"/>
      <c r="HC98" s="73"/>
      <c r="HD98" s="73"/>
      <c r="HE98" s="73"/>
      <c r="HF98" s="73"/>
      <c r="HG98" s="73"/>
      <c r="HH98" s="73"/>
      <c r="HI98" s="73"/>
      <c r="HJ98" s="73"/>
      <c r="HK98" s="73"/>
      <c r="HL98" s="73"/>
      <c r="HM98" s="73"/>
      <c r="HN98" s="73"/>
      <c r="HO98" s="73"/>
      <c r="HP98" s="73"/>
      <c r="HQ98" s="73"/>
      <c r="HR98" s="73"/>
      <c r="HS98" s="73"/>
      <c r="HT98" s="73"/>
      <c r="HU98" s="73"/>
      <c r="HV98" s="73"/>
      <c r="HW98" s="73"/>
      <c r="HX98" s="73"/>
      <c r="HY98" s="73"/>
      <c r="HZ98" s="73"/>
      <c r="IA98" s="73"/>
      <c r="IB98" s="73"/>
      <c r="IC98" s="73"/>
      <c r="ID98" s="73"/>
      <c r="IE98" s="73"/>
      <c r="IF98" s="73"/>
      <c r="IG98" s="73"/>
      <c r="IH98" s="73"/>
      <c r="II98" s="72"/>
      <c r="IJ98" s="73"/>
      <c r="IK98" s="73"/>
      <c r="IL98" s="73"/>
      <c r="IM98" s="73"/>
      <c r="IN98" s="73"/>
      <c r="IO98" s="73"/>
      <c r="IP98" s="73"/>
      <c r="IQ98" s="73"/>
      <c r="IR98" s="73"/>
      <c r="IS98" s="73"/>
      <c r="IT98" s="73"/>
      <c r="IU98" s="73"/>
      <c r="IV98" s="73"/>
      <c r="IW98" s="73"/>
      <c r="IX98" s="73"/>
      <c r="IY98" s="73"/>
      <c r="IZ98" s="73"/>
      <c r="JA98" s="73"/>
      <c r="JB98" s="73"/>
      <c r="JC98" s="73"/>
    </row>
    <row r="99" spans="1:263" ht="30.75" customHeight="1" x14ac:dyDescent="0.25">
      <c r="A99" s="10" t="s">
        <v>155</v>
      </c>
      <c r="B99" s="222">
        <f t="shared" si="267"/>
        <v>29290.36131</v>
      </c>
      <c r="C99" s="222">
        <f t="shared" si="268"/>
        <v>32974.370150000002</v>
      </c>
      <c r="D99" s="222">
        <f t="shared" si="269"/>
        <v>32974.370150000002</v>
      </c>
      <c r="E99" s="222"/>
      <c r="F99" s="223">
        <f t="shared" si="270"/>
        <v>29929.939879999998</v>
      </c>
      <c r="G99" s="75">
        <f t="shared" si="299"/>
        <v>90.767283025722918</v>
      </c>
      <c r="H99" s="74">
        <v>2838.7739999999999</v>
      </c>
      <c r="I99" s="74">
        <v>2838.7739999999999</v>
      </c>
      <c r="J99" s="74">
        <v>2838.7739999999999</v>
      </c>
      <c r="K99" s="75">
        <f>J99/I99*100</f>
        <v>100</v>
      </c>
      <c r="L99" s="75"/>
      <c r="M99" s="75"/>
      <c r="N99" s="75"/>
      <c r="O99" s="74"/>
      <c r="P99" s="74">
        <v>0</v>
      </c>
      <c r="Q99" s="74">
        <v>0</v>
      </c>
      <c r="R99" s="74">
        <v>0</v>
      </c>
      <c r="S99" s="75"/>
      <c r="T99" s="74"/>
      <c r="U99" s="74">
        <v>748.2</v>
      </c>
      <c r="V99" s="74">
        <v>748.2</v>
      </c>
      <c r="W99" s="74">
        <f>V99/U99*100</f>
        <v>100</v>
      </c>
      <c r="X99" s="74"/>
      <c r="Y99" s="74"/>
      <c r="Z99" s="74"/>
      <c r="AA99" s="75"/>
      <c r="AB99" s="74"/>
      <c r="AC99" s="74"/>
      <c r="AD99" s="74"/>
      <c r="AE99" s="75"/>
      <c r="AF99" s="74">
        <v>41.287309999999998</v>
      </c>
      <c r="AG99" s="74">
        <v>41.287309999999998</v>
      </c>
      <c r="AH99" s="74">
        <v>41.287309999999998</v>
      </c>
      <c r="AI99" s="75">
        <f>AH99/AG99*100</f>
        <v>100</v>
      </c>
      <c r="AJ99" s="74"/>
      <c r="AK99" s="74"/>
      <c r="AL99" s="74"/>
      <c r="AM99" s="75"/>
      <c r="AN99" s="75"/>
      <c r="AO99" s="74"/>
      <c r="AP99" s="74"/>
      <c r="AQ99" s="75"/>
      <c r="AR99" s="75"/>
      <c r="AS99" s="75"/>
      <c r="AT99" s="75"/>
      <c r="AU99" s="75"/>
      <c r="AV99" s="74">
        <v>0</v>
      </c>
      <c r="AW99" s="74">
        <v>0</v>
      </c>
      <c r="AX99" s="74"/>
      <c r="AY99" s="75"/>
      <c r="AZ99" s="74">
        <v>19501.900000000001</v>
      </c>
      <c r="BA99" s="74">
        <v>21247.9</v>
      </c>
      <c r="BB99" s="75">
        <v>18203.469739999997</v>
      </c>
      <c r="BC99" s="74">
        <f>BB99/BA99*100</f>
        <v>85.671853406689578</v>
      </c>
      <c r="BD99" s="74"/>
      <c r="BE99" s="74"/>
      <c r="BF99" s="74"/>
      <c r="BG99" s="74"/>
      <c r="BH99" s="87"/>
      <c r="BI99" s="74"/>
      <c r="BJ99" s="87"/>
      <c r="BK99" s="87"/>
      <c r="BL99" s="74"/>
      <c r="BM99" s="74"/>
      <c r="BN99" s="87"/>
      <c r="BO99" s="76"/>
      <c r="BP99" s="74"/>
      <c r="BQ99" s="74"/>
      <c r="BR99" s="87"/>
      <c r="BS99" s="87"/>
      <c r="BT99" s="87"/>
      <c r="BU99" s="74"/>
      <c r="BV99" s="87"/>
      <c r="BW99" s="87"/>
      <c r="BX99" s="74"/>
      <c r="BY99" s="74"/>
      <c r="BZ99" s="74"/>
      <c r="CA99" s="75"/>
      <c r="CB99" s="74">
        <v>4408.3999999999996</v>
      </c>
      <c r="CC99" s="74">
        <v>4408.3999999999996</v>
      </c>
      <c r="CD99" s="74">
        <v>4408.3999999999996</v>
      </c>
      <c r="CE99" s="74">
        <f>CD99/CC99*100</f>
        <v>100</v>
      </c>
      <c r="CF99" s="74">
        <v>1000</v>
      </c>
      <c r="CG99" s="74">
        <v>1000</v>
      </c>
      <c r="CH99" s="74">
        <v>1000</v>
      </c>
      <c r="CI99" s="74">
        <f>CH99/CG99*100</f>
        <v>100</v>
      </c>
      <c r="CJ99" s="74">
        <v>1000</v>
      </c>
      <c r="CK99" s="74">
        <v>1000</v>
      </c>
      <c r="CL99" s="74">
        <v>1000</v>
      </c>
      <c r="CM99" s="74">
        <f>CL99/CK99*100</f>
        <v>100</v>
      </c>
      <c r="CN99" s="74"/>
      <c r="CO99" s="74"/>
      <c r="CP99" s="74"/>
      <c r="CQ99" s="74"/>
      <c r="CR99" s="74"/>
      <c r="CS99" s="74"/>
      <c r="CT99" s="87"/>
      <c r="CU99" s="87"/>
      <c r="CV99" s="74"/>
      <c r="CW99" s="74"/>
      <c r="CX99" s="74"/>
      <c r="CY99" s="74"/>
      <c r="CZ99" s="74"/>
      <c r="DA99" s="74"/>
      <c r="DB99" s="74"/>
      <c r="DC99" s="74"/>
      <c r="DD99" s="74"/>
      <c r="DE99" s="74"/>
      <c r="DF99" s="74"/>
      <c r="DG99" s="74"/>
      <c r="DH99" s="74"/>
      <c r="DI99" s="74"/>
      <c r="DJ99" s="74"/>
      <c r="DK99" s="74"/>
      <c r="DL99" s="74"/>
      <c r="DM99" s="74"/>
      <c r="DN99" s="74"/>
      <c r="DO99" s="74"/>
      <c r="DP99" s="74"/>
      <c r="DQ99" s="74"/>
      <c r="DR99" s="74"/>
      <c r="DS99" s="74"/>
      <c r="DT99" s="74"/>
      <c r="DU99" s="74">
        <v>0</v>
      </c>
      <c r="DV99" s="74">
        <v>0</v>
      </c>
      <c r="DW99" s="75"/>
      <c r="DX99" s="75"/>
      <c r="DY99" s="74"/>
      <c r="DZ99" s="74"/>
      <c r="EA99" s="75"/>
      <c r="EB99" s="75"/>
      <c r="EC99" s="74"/>
      <c r="ED99" s="74"/>
      <c r="EE99" s="75"/>
      <c r="EF99" s="74">
        <v>500</v>
      </c>
      <c r="EG99" s="74">
        <v>500</v>
      </c>
      <c r="EH99" s="74">
        <v>500</v>
      </c>
      <c r="EI99" s="75">
        <f>EH99/EG99*100</f>
        <v>100</v>
      </c>
      <c r="EJ99" s="74"/>
      <c r="EK99" s="74">
        <v>1189.8088400000001</v>
      </c>
      <c r="EL99" s="74">
        <v>1189.8088300000002</v>
      </c>
      <c r="EM99" s="75">
        <f t="shared" si="326"/>
        <v>99.999999159528855</v>
      </c>
      <c r="EN99" s="74"/>
      <c r="EO99" s="74"/>
      <c r="EP99" s="74"/>
      <c r="EQ99" s="75"/>
      <c r="ER99" s="74"/>
      <c r="ES99" s="74"/>
      <c r="ET99" s="74"/>
      <c r="EU99" s="75"/>
      <c r="EV99" s="74"/>
      <c r="EW99" s="74"/>
      <c r="EX99" s="74"/>
      <c r="EY99" s="75"/>
      <c r="EZ99" s="87"/>
      <c r="FA99" s="74"/>
      <c r="FB99" s="87"/>
      <c r="FC99" s="87"/>
      <c r="FD99" s="74"/>
      <c r="FE99" s="74"/>
      <c r="FF99" s="74"/>
      <c r="FG99" s="75"/>
      <c r="FH99" s="74"/>
      <c r="FI99" s="74"/>
      <c r="FJ99" s="74"/>
      <c r="FK99" s="75"/>
      <c r="FL99" s="74"/>
      <c r="FM99" s="74"/>
      <c r="FN99" s="74"/>
      <c r="FO99" s="75"/>
      <c r="FP99" s="75"/>
      <c r="FQ99" s="75"/>
      <c r="FR99" s="75"/>
      <c r="FS99" s="75"/>
      <c r="FT99" s="78"/>
      <c r="FU99" s="78"/>
      <c r="FV99" s="78"/>
      <c r="FW99" s="78"/>
      <c r="FX99" s="74"/>
      <c r="FY99" s="74"/>
      <c r="FZ99" s="74"/>
      <c r="GA99" s="75"/>
      <c r="GB99" s="74"/>
      <c r="GC99" s="74"/>
      <c r="GD99" s="74"/>
      <c r="GE99" s="75"/>
      <c r="GF99" s="75"/>
      <c r="GG99" s="74"/>
      <c r="GH99" s="74"/>
      <c r="GI99" s="75"/>
      <c r="GJ99" s="75"/>
      <c r="GK99" s="74"/>
      <c r="GL99" s="74"/>
      <c r="GM99" s="75"/>
      <c r="GN99" s="75"/>
      <c r="GO99" s="74"/>
      <c r="GP99" s="74"/>
      <c r="GQ99" s="75"/>
      <c r="GR99" s="75"/>
      <c r="GS99" s="74"/>
      <c r="GT99" s="74"/>
      <c r="GU99" s="75"/>
      <c r="GV99" s="75"/>
      <c r="GW99" s="74"/>
      <c r="GX99" s="74"/>
      <c r="GY99" s="75"/>
      <c r="GZ99" s="75"/>
      <c r="HA99" s="74"/>
      <c r="HB99" s="74"/>
      <c r="HC99" s="75"/>
      <c r="HD99" s="75"/>
      <c r="HE99" s="74"/>
      <c r="HF99" s="74"/>
      <c r="HG99" s="75"/>
      <c r="HH99" s="75"/>
      <c r="HI99" s="74"/>
      <c r="HJ99" s="74"/>
      <c r="HK99" s="75"/>
      <c r="HL99" s="75"/>
      <c r="HM99" s="74"/>
      <c r="HN99" s="74"/>
      <c r="HO99" s="75"/>
      <c r="HP99" s="75"/>
      <c r="HQ99" s="74"/>
      <c r="HR99" s="74"/>
      <c r="HS99" s="75"/>
      <c r="HT99" s="75"/>
      <c r="HU99" s="74"/>
      <c r="HV99" s="74"/>
      <c r="HW99" s="75"/>
      <c r="HX99" s="75"/>
      <c r="HY99" s="74"/>
      <c r="HZ99" s="74"/>
      <c r="IA99" s="75"/>
      <c r="IB99" s="75"/>
      <c r="IC99" s="74"/>
      <c r="ID99" s="74"/>
      <c r="IE99" s="75"/>
      <c r="IF99" s="75"/>
      <c r="IG99" s="74"/>
      <c r="IH99" s="74"/>
      <c r="II99" s="75"/>
      <c r="IJ99" s="75"/>
      <c r="IK99" s="74"/>
      <c r="IL99" s="74"/>
      <c r="IM99" s="75"/>
      <c r="IN99" s="75"/>
      <c r="IO99" s="74"/>
      <c r="IP99" s="74"/>
      <c r="IQ99" s="75"/>
      <c r="IR99" s="75"/>
      <c r="IS99" s="74"/>
      <c r="IT99" s="74"/>
      <c r="IU99" s="75"/>
      <c r="IV99" s="75"/>
      <c r="IW99" s="74"/>
      <c r="IX99" s="74"/>
      <c r="IY99" s="75"/>
      <c r="IZ99" s="75"/>
      <c r="JA99" s="74"/>
      <c r="JB99" s="74"/>
      <c r="JC99" s="75"/>
    </row>
    <row r="100" spans="1:263" ht="15.75" x14ac:dyDescent="0.25">
      <c r="A100" s="10" t="s">
        <v>154</v>
      </c>
      <c r="B100" s="222">
        <f t="shared" si="267"/>
        <v>12138</v>
      </c>
      <c r="C100" s="222">
        <f t="shared" si="268"/>
        <v>13638</v>
      </c>
      <c r="D100" s="222">
        <f t="shared" si="269"/>
        <v>13638</v>
      </c>
      <c r="E100" s="222"/>
      <c r="F100" s="223">
        <f t="shared" si="270"/>
        <v>13432.519619999999</v>
      </c>
      <c r="G100" s="75">
        <f t="shared" si="299"/>
        <v>98.49332468103826</v>
      </c>
      <c r="H100" s="75"/>
      <c r="I100" s="75"/>
      <c r="J100" s="75"/>
      <c r="K100" s="75"/>
      <c r="L100" s="75"/>
      <c r="M100" s="75"/>
      <c r="N100" s="75"/>
      <c r="O100" s="75"/>
      <c r="P100" s="75"/>
      <c r="Q100" s="75"/>
      <c r="R100" s="75"/>
      <c r="S100" s="75"/>
      <c r="T100" s="75"/>
      <c r="U100" s="75"/>
      <c r="V100" s="75"/>
      <c r="W100" s="74"/>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v>1500</v>
      </c>
      <c r="AT100" s="75">
        <v>1294.51962</v>
      </c>
      <c r="AU100" s="75">
        <f t="shared" si="206"/>
        <v>86.301308000000006</v>
      </c>
      <c r="AV100" s="75"/>
      <c r="AW100" s="75"/>
      <c r="AX100" s="75">
        <v>0</v>
      </c>
      <c r="AY100" s="75"/>
      <c r="AZ100" s="95"/>
      <c r="BA100" s="95"/>
      <c r="BB100" s="95"/>
      <c r="BC100" s="95"/>
      <c r="BD100" s="75"/>
      <c r="BE100" s="75"/>
      <c r="BF100" s="75"/>
      <c r="BG100" s="88"/>
      <c r="BH100" s="88"/>
      <c r="BI100" s="75"/>
      <c r="BJ100" s="75"/>
      <c r="BK100" s="88"/>
      <c r="BL100" s="75">
        <v>12138</v>
      </c>
      <c r="BM100" s="75">
        <v>12138</v>
      </c>
      <c r="BN100" s="75">
        <v>12138</v>
      </c>
      <c r="BO100" s="76">
        <f t="shared" si="272"/>
        <v>100</v>
      </c>
      <c r="BP100" s="75"/>
      <c r="BQ100" s="75"/>
      <c r="BR100" s="75"/>
      <c r="BS100" s="88"/>
      <c r="BT100" s="88"/>
      <c r="BU100" s="75"/>
      <c r="BV100" s="75"/>
      <c r="BW100" s="88"/>
      <c r="BX100" s="75"/>
      <c r="BY100" s="75"/>
      <c r="BZ100" s="75"/>
      <c r="CA100" s="75"/>
      <c r="CB100" s="74"/>
      <c r="CC100" s="74"/>
      <c r="CD100" s="75"/>
      <c r="CE100" s="88"/>
      <c r="CF100" s="75"/>
      <c r="CG100" s="75"/>
      <c r="CH100" s="75"/>
      <c r="CI100" s="74"/>
      <c r="CJ100" s="75"/>
      <c r="CK100" s="75"/>
      <c r="CL100" s="75"/>
      <c r="CM100" s="75"/>
      <c r="CN100" s="75"/>
      <c r="CO100" s="75"/>
      <c r="CP100" s="75"/>
      <c r="CQ100" s="75"/>
      <c r="CR100" s="74"/>
      <c r="CS100" s="74"/>
      <c r="CT100" s="75"/>
      <c r="CU100" s="88"/>
      <c r="CV100" s="75"/>
      <c r="CW100" s="75"/>
      <c r="CX100" s="75"/>
      <c r="CY100" s="88"/>
      <c r="CZ100" s="88"/>
      <c r="DA100" s="75"/>
      <c r="DB100" s="75"/>
      <c r="DC100" s="88"/>
      <c r="DD100" s="75"/>
      <c r="DE100" s="75"/>
      <c r="DF100" s="75"/>
      <c r="DG100" s="88"/>
      <c r="DH100" s="75"/>
      <c r="DI100" s="75"/>
      <c r="DJ100" s="75"/>
      <c r="DK100" s="88"/>
      <c r="DL100" s="75"/>
      <c r="DM100" s="75"/>
      <c r="DN100" s="75"/>
      <c r="DO100" s="88"/>
      <c r="DP100" s="75"/>
      <c r="DQ100" s="75"/>
      <c r="DR100" s="75"/>
      <c r="DS100" s="88"/>
      <c r="DT100" s="88"/>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c r="EX100" s="75"/>
      <c r="EY100" s="75"/>
      <c r="EZ100" s="88"/>
      <c r="FA100" s="74"/>
      <c r="FB100" s="75"/>
      <c r="FC100" s="88"/>
      <c r="FD100" s="75"/>
      <c r="FE100" s="75"/>
      <c r="FF100" s="75"/>
      <c r="FG100" s="75"/>
      <c r="FH100" s="75"/>
      <c r="FI100" s="75"/>
      <c r="FJ100" s="75"/>
      <c r="FK100" s="75"/>
      <c r="FL100" s="75"/>
      <c r="FM100" s="75"/>
      <c r="FN100" s="75"/>
      <c r="FO100" s="75"/>
      <c r="FP100" s="75"/>
      <c r="FQ100" s="75"/>
      <c r="FR100" s="75"/>
      <c r="FS100" s="75"/>
      <c r="FT100" s="78"/>
      <c r="FU100" s="78"/>
      <c r="FV100" s="78"/>
      <c r="FW100" s="78"/>
      <c r="FX100" s="75"/>
      <c r="FY100" s="75"/>
      <c r="FZ100" s="75"/>
      <c r="GA100" s="75"/>
      <c r="GB100" s="75"/>
      <c r="GC100" s="75"/>
      <c r="GD100" s="75"/>
      <c r="GE100" s="75"/>
      <c r="GF100" s="75"/>
      <c r="GG100" s="75"/>
      <c r="GH100" s="75"/>
      <c r="GI100" s="75"/>
      <c r="GJ100" s="75"/>
      <c r="GK100" s="75"/>
      <c r="GL100" s="75"/>
      <c r="GM100" s="75"/>
      <c r="GN100" s="75"/>
      <c r="GO100" s="75"/>
      <c r="GP100" s="75"/>
      <c r="GQ100" s="75"/>
      <c r="GR100" s="75"/>
      <c r="GS100" s="75"/>
      <c r="GT100" s="75"/>
      <c r="GU100" s="75"/>
      <c r="GV100" s="75"/>
      <c r="GW100" s="75"/>
      <c r="GX100" s="75"/>
      <c r="GY100" s="75"/>
      <c r="GZ100" s="75"/>
      <c r="HA100" s="75"/>
      <c r="HB100" s="75"/>
      <c r="HC100" s="75"/>
      <c r="HD100" s="75"/>
      <c r="HE100" s="75"/>
      <c r="HF100" s="75"/>
      <c r="HG100" s="75"/>
      <c r="HH100" s="75"/>
      <c r="HI100" s="75"/>
      <c r="HJ100" s="75"/>
      <c r="HK100" s="75"/>
      <c r="HL100" s="75"/>
      <c r="HM100" s="75"/>
      <c r="HN100" s="75"/>
      <c r="HO100" s="75"/>
      <c r="HP100" s="75"/>
      <c r="HQ100" s="75"/>
      <c r="HR100" s="75"/>
      <c r="HS100" s="75"/>
      <c r="HT100" s="75"/>
      <c r="HU100" s="75"/>
      <c r="HV100" s="75"/>
      <c r="HW100" s="75"/>
      <c r="HX100" s="75"/>
      <c r="HY100" s="75"/>
      <c r="HZ100" s="75"/>
      <c r="IA100" s="75"/>
      <c r="IB100" s="75"/>
      <c r="IC100" s="75"/>
      <c r="ID100" s="75"/>
      <c r="IE100" s="75"/>
      <c r="IF100" s="75"/>
      <c r="IG100" s="75"/>
      <c r="IH100" s="75"/>
      <c r="II100" s="75"/>
      <c r="IJ100" s="75"/>
      <c r="IK100" s="75"/>
      <c r="IL100" s="75"/>
      <c r="IM100" s="75"/>
      <c r="IN100" s="75"/>
      <c r="IO100" s="75"/>
      <c r="IP100" s="75"/>
      <c r="IQ100" s="75"/>
      <c r="IR100" s="75"/>
      <c r="IS100" s="75"/>
      <c r="IT100" s="75"/>
      <c r="IU100" s="75"/>
      <c r="IV100" s="75"/>
      <c r="IW100" s="75"/>
      <c r="IX100" s="75"/>
      <c r="IY100" s="75"/>
      <c r="IZ100" s="75"/>
      <c r="JA100" s="75"/>
      <c r="JB100" s="75"/>
      <c r="JC100" s="75"/>
    </row>
    <row r="101" spans="1:263" ht="15.75" x14ac:dyDescent="0.25">
      <c r="A101" s="10" t="s">
        <v>327</v>
      </c>
      <c r="B101" s="222">
        <f t="shared" si="267"/>
        <v>23242</v>
      </c>
      <c r="C101" s="222">
        <f t="shared" si="268"/>
        <v>24492</v>
      </c>
      <c r="D101" s="222">
        <f t="shared" si="269"/>
        <v>24492</v>
      </c>
      <c r="E101" s="222"/>
      <c r="F101" s="223">
        <f t="shared" si="270"/>
        <v>24492</v>
      </c>
      <c r="G101" s="75">
        <f t="shared" si="299"/>
        <v>100</v>
      </c>
      <c r="H101" s="75"/>
      <c r="I101" s="75"/>
      <c r="J101" s="75"/>
      <c r="K101" s="75"/>
      <c r="L101" s="75"/>
      <c r="M101" s="75"/>
      <c r="N101" s="75"/>
      <c r="O101" s="75"/>
      <c r="P101" s="75"/>
      <c r="Q101" s="75"/>
      <c r="R101" s="75"/>
      <c r="S101" s="75"/>
      <c r="T101" s="75"/>
      <c r="U101" s="75"/>
      <c r="V101" s="75"/>
      <c r="W101" s="74"/>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v>1250</v>
      </c>
      <c r="AT101" s="75">
        <v>1250</v>
      </c>
      <c r="AU101" s="75">
        <f t="shared" si="206"/>
        <v>100</v>
      </c>
      <c r="AV101" s="75">
        <v>8500</v>
      </c>
      <c r="AW101" s="75">
        <v>8500</v>
      </c>
      <c r="AX101" s="75">
        <v>8500</v>
      </c>
      <c r="AY101" s="75">
        <f>AX101/AW101*100</f>
        <v>100</v>
      </c>
      <c r="AZ101" s="95"/>
      <c r="BA101" s="95"/>
      <c r="BB101" s="95"/>
      <c r="BC101" s="95"/>
      <c r="BD101" s="75"/>
      <c r="BE101" s="75"/>
      <c r="BF101" s="75"/>
      <c r="BG101" s="88"/>
      <c r="BH101" s="88"/>
      <c r="BI101" s="75"/>
      <c r="BJ101" s="75"/>
      <c r="BK101" s="88"/>
      <c r="BL101" s="75">
        <v>14742</v>
      </c>
      <c r="BM101" s="75">
        <v>14742</v>
      </c>
      <c r="BN101" s="75">
        <v>14742</v>
      </c>
      <c r="BO101" s="76">
        <f t="shared" si="272"/>
        <v>100</v>
      </c>
      <c r="BP101" s="75"/>
      <c r="BQ101" s="75"/>
      <c r="BR101" s="75"/>
      <c r="BS101" s="88"/>
      <c r="BT101" s="88"/>
      <c r="BU101" s="75"/>
      <c r="BV101" s="75"/>
      <c r="BW101" s="88"/>
      <c r="BX101" s="75"/>
      <c r="BY101" s="75"/>
      <c r="BZ101" s="75"/>
      <c r="CA101" s="75"/>
      <c r="CB101" s="74"/>
      <c r="CC101" s="74"/>
      <c r="CD101" s="75"/>
      <c r="CE101" s="88"/>
      <c r="CF101" s="75"/>
      <c r="CG101" s="75"/>
      <c r="CH101" s="75"/>
      <c r="CI101" s="74"/>
      <c r="CJ101" s="75"/>
      <c r="CK101" s="75"/>
      <c r="CL101" s="75"/>
      <c r="CM101" s="75"/>
      <c r="CN101" s="75"/>
      <c r="CO101" s="75"/>
      <c r="CP101" s="75"/>
      <c r="CQ101" s="75"/>
      <c r="CR101" s="74"/>
      <c r="CS101" s="74"/>
      <c r="CT101" s="75"/>
      <c r="CU101" s="88"/>
      <c r="CV101" s="75"/>
      <c r="CW101" s="75"/>
      <c r="CX101" s="75"/>
      <c r="CY101" s="88"/>
      <c r="CZ101" s="88"/>
      <c r="DA101" s="75"/>
      <c r="DB101" s="75"/>
      <c r="DC101" s="88"/>
      <c r="DD101" s="75"/>
      <c r="DE101" s="75"/>
      <c r="DF101" s="75"/>
      <c r="DG101" s="88"/>
      <c r="DH101" s="75"/>
      <c r="DI101" s="75"/>
      <c r="DJ101" s="75"/>
      <c r="DK101" s="88"/>
      <c r="DL101" s="75"/>
      <c r="DM101" s="75"/>
      <c r="DN101" s="75"/>
      <c r="DO101" s="88"/>
      <c r="DP101" s="75"/>
      <c r="DQ101" s="75"/>
      <c r="DR101" s="75"/>
      <c r="DS101" s="88"/>
      <c r="DT101" s="88"/>
      <c r="DU101" s="75"/>
      <c r="DV101" s="75"/>
      <c r="DW101" s="75"/>
      <c r="DX101" s="75"/>
      <c r="DY101" s="75"/>
      <c r="DZ101" s="75"/>
      <c r="EA101" s="75"/>
      <c r="EB101" s="75"/>
      <c r="EC101" s="75"/>
      <c r="ED101" s="75"/>
      <c r="EE101" s="75"/>
      <c r="EF101" s="75"/>
      <c r="EG101" s="75"/>
      <c r="EH101" s="75"/>
      <c r="EI101" s="75"/>
      <c r="EJ101" s="75"/>
      <c r="EK101" s="75"/>
      <c r="EL101" s="75"/>
      <c r="EM101" s="75"/>
      <c r="EN101" s="75"/>
      <c r="EO101" s="75"/>
      <c r="EP101" s="75"/>
      <c r="EQ101" s="75"/>
      <c r="ER101" s="75"/>
      <c r="ES101" s="75"/>
      <c r="ET101" s="75"/>
      <c r="EU101" s="75"/>
      <c r="EV101" s="75"/>
      <c r="EW101" s="75"/>
      <c r="EX101" s="75"/>
      <c r="EY101" s="75"/>
      <c r="EZ101" s="88"/>
      <c r="FA101" s="74"/>
      <c r="FB101" s="75"/>
      <c r="FC101" s="88"/>
      <c r="FD101" s="75"/>
      <c r="FE101" s="75"/>
      <c r="FF101" s="75"/>
      <c r="FG101" s="75"/>
      <c r="FH101" s="75"/>
      <c r="FI101" s="75"/>
      <c r="FJ101" s="75"/>
      <c r="FK101" s="75"/>
      <c r="FL101" s="75"/>
      <c r="FM101" s="75"/>
      <c r="FN101" s="75"/>
      <c r="FO101" s="75"/>
      <c r="FP101" s="75"/>
      <c r="FQ101" s="75"/>
      <c r="FR101" s="75"/>
      <c r="FS101" s="75"/>
      <c r="FT101" s="78"/>
      <c r="FU101" s="78"/>
      <c r="FV101" s="78"/>
      <c r="FW101" s="78"/>
      <c r="FX101" s="75"/>
      <c r="FY101" s="75"/>
      <c r="FZ101" s="75"/>
      <c r="GA101" s="75"/>
      <c r="GB101" s="75"/>
      <c r="GC101" s="75"/>
      <c r="GD101" s="75"/>
      <c r="GE101" s="75"/>
      <c r="GF101" s="75"/>
      <c r="GG101" s="75"/>
      <c r="GH101" s="75"/>
      <c r="GI101" s="75"/>
      <c r="GJ101" s="75"/>
      <c r="GK101" s="75"/>
      <c r="GL101" s="75"/>
      <c r="GM101" s="75"/>
      <c r="GN101" s="75"/>
      <c r="GO101" s="75"/>
      <c r="GP101" s="75"/>
      <c r="GQ101" s="75"/>
      <c r="GR101" s="75"/>
      <c r="GS101" s="75"/>
      <c r="GT101" s="75"/>
      <c r="GU101" s="75"/>
      <c r="GV101" s="75"/>
      <c r="GW101" s="75"/>
      <c r="GX101" s="75"/>
      <c r="GY101" s="75"/>
      <c r="GZ101" s="75"/>
      <c r="HA101" s="75"/>
      <c r="HB101" s="75"/>
      <c r="HC101" s="75"/>
      <c r="HD101" s="75"/>
      <c r="HE101" s="75"/>
      <c r="HF101" s="75"/>
      <c r="HG101" s="75"/>
      <c r="HH101" s="75"/>
      <c r="HI101" s="75"/>
      <c r="HJ101" s="75"/>
      <c r="HK101" s="75"/>
      <c r="HL101" s="75"/>
      <c r="HM101" s="75"/>
      <c r="HN101" s="75"/>
      <c r="HO101" s="75"/>
      <c r="HP101" s="75"/>
      <c r="HQ101" s="75"/>
      <c r="HR101" s="75"/>
      <c r="HS101" s="75"/>
      <c r="HT101" s="75"/>
      <c r="HU101" s="75"/>
      <c r="HV101" s="75"/>
      <c r="HW101" s="75"/>
      <c r="HX101" s="75"/>
      <c r="HY101" s="75"/>
      <c r="HZ101" s="75"/>
      <c r="IA101" s="75"/>
      <c r="IB101" s="75"/>
      <c r="IC101" s="75"/>
      <c r="ID101" s="75"/>
      <c r="IE101" s="75"/>
      <c r="IF101" s="75"/>
      <c r="IG101" s="75"/>
      <c r="IH101" s="75"/>
      <c r="II101" s="75"/>
      <c r="IJ101" s="75"/>
      <c r="IK101" s="75"/>
      <c r="IL101" s="75"/>
      <c r="IM101" s="75"/>
      <c r="IN101" s="75"/>
      <c r="IO101" s="75"/>
      <c r="IP101" s="75"/>
      <c r="IQ101" s="75"/>
      <c r="IR101" s="75"/>
      <c r="IS101" s="75"/>
      <c r="IT101" s="75"/>
      <c r="IU101" s="75"/>
      <c r="IV101" s="75"/>
      <c r="IW101" s="75"/>
      <c r="IX101" s="75"/>
      <c r="IY101" s="75"/>
      <c r="IZ101" s="75"/>
      <c r="JA101" s="75"/>
      <c r="JB101" s="75"/>
      <c r="JC101" s="75"/>
    </row>
    <row r="102" spans="1:263" ht="15.75" x14ac:dyDescent="0.25">
      <c r="A102" s="10" t="s">
        <v>328</v>
      </c>
      <c r="B102" s="222">
        <f t="shared" si="267"/>
        <v>5682</v>
      </c>
      <c r="C102" s="222">
        <f t="shared" si="268"/>
        <v>6311.2474099999999</v>
      </c>
      <c r="D102" s="222">
        <f t="shared" si="269"/>
        <v>6311.2474099999999</v>
      </c>
      <c r="E102" s="222"/>
      <c r="F102" s="223">
        <f t="shared" si="270"/>
        <v>6311.2474099999999</v>
      </c>
      <c r="G102" s="75">
        <f t="shared" si="299"/>
        <v>100</v>
      </c>
      <c r="H102" s="75"/>
      <c r="I102" s="75"/>
      <c r="J102" s="75"/>
      <c r="K102" s="75"/>
      <c r="L102" s="75"/>
      <c r="M102" s="75"/>
      <c r="N102" s="75"/>
      <c r="O102" s="75"/>
      <c r="P102" s="75"/>
      <c r="Q102" s="75"/>
      <c r="R102" s="75"/>
      <c r="S102" s="75"/>
      <c r="T102" s="75"/>
      <c r="U102" s="75"/>
      <c r="V102" s="75"/>
      <c r="W102" s="74"/>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v>629.24741000000006</v>
      </c>
      <c r="AT102" s="75">
        <v>629.24741000000006</v>
      </c>
      <c r="AU102" s="75">
        <f t="shared" si="206"/>
        <v>100</v>
      </c>
      <c r="AV102" s="75"/>
      <c r="AW102" s="75"/>
      <c r="AX102" s="75"/>
      <c r="AY102" s="75"/>
      <c r="AZ102" s="95"/>
      <c r="BA102" s="95"/>
      <c r="BB102" s="95"/>
      <c r="BC102" s="95"/>
      <c r="BD102" s="75"/>
      <c r="BE102" s="75"/>
      <c r="BF102" s="75"/>
      <c r="BG102" s="88"/>
      <c r="BH102" s="88"/>
      <c r="BI102" s="75"/>
      <c r="BJ102" s="75"/>
      <c r="BK102" s="88"/>
      <c r="BL102" s="75">
        <v>5682</v>
      </c>
      <c r="BM102" s="75">
        <v>5682</v>
      </c>
      <c r="BN102" s="75">
        <v>5682</v>
      </c>
      <c r="BO102" s="76">
        <f t="shared" si="272"/>
        <v>100</v>
      </c>
      <c r="BP102" s="75"/>
      <c r="BQ102" s="75"/>
      <c r="BR102" s="75"/>
      <c r="BS102" s="88"/>
      <c r="BT102" s="88"/>
      <c r="BU102" s="75"/>
      <c r="BV102" s="75"/>
      <c r="BW102" s="88"/>
      <c r="BX102" s="75"/>
      <c r="BY102" s="75"/>
      <c r="BZ102" s="75"/>
      <c r="CA102" s="75"/>
      <c r="CB102" s="74"/>
      <c r="CC102" s="74"/>
      <c r="CD102" s="75"/>
      <c r="CE102" s="88"/>
      <c r="CF102" s="75"/>
      <c r="CG102" s="75"/>
      <c r="CH102" s="75"/>
      <c r="CI102" s="74"/>
      <c r="CJ102" s="75"/>
      <c r="CK102" s="75"/>
      <c r="CL102" s="75"/>
      <c r="CM102" s="75"/>
      <c r="CN102" s="75"/>
      <c r="CO102" s="75"/>
      <c r="CP102" s="75"/>
      <c r="CQ102" s="75"/>
      <c r="CR102" s="74"/>
      <c r="CS102" s="74"/>
      <c r="CT102" s="75"/>
      <c r="CU102" s="88"/>
      <c r="CV102" s="75"/>
      <c r="CW102" s="75"/>
      <c r="CX102" s="75"/>
      <c r="CY102" s="88"/>
      <c r="CZ102" s="88"/>
      <c r="DA102" s="75"/>
      <c r="DB102" s="75"/>
      <c r="DC102" s="88"/>
      <c r="DD102" s="75"/>
      <c r="DE102" s="75"/>
      <c r="DF102" s="75"/>
      <c r="DG102" s="88"/>
      <c r="DH102" s="75"/>
      <c r="DI102" s="75"/>
      <c r="DJ102" s="75"/>
      <c r="DK102" s="88"/>
      <c r="DL102" s="75"/>
      <c r="DM102" s="75"/>
      <c r="DN102" s="75"/>
      <c r="DO102" s="88"/>
      <c r="DP102" s="75"/>
      <c r="DQ102" s="75"/>
      <c r="DR102" s="75"/>
      <c r="DS102" s="88"/>
      <c r="DT102" s="88"/>
      <c r="DU102" s="75"/>
      <c r="DV102" s="75"/>
      <c r="DW102" s="75"/>
      <c r="DX102" s="75"/>
      <c r="DY102" s="75"/>
      <c r="DZ102" s="75"/>
      <c r="EA102" s="75"/>
      <c r="EB102" s="75"/>
      <c r="EC102" s="75"/>
      <c r="ED102" s="75"/>
      <c r="EE102" s="75"/>
      <c r="EF102" s="75"/>
      <c r="EG102" s="75"/>
      <c r="EH102" s="75"/>
      <c r="EI102" s="75"/>
      <c r="EJ102" s="75"/>
      <c r="EK102" s="75"/>
      <c r="EL102" s="75"/>
      <c r="EM102" s="75"/>
      <c r="EN102" s="75"/>
      <c r="EO102" s="75"/>
      <c r="EP102" s="75"/>
      <c r="EQ102" s="75"/>
      <c r="ER102" s="75"/>
      <c r="ES102" s="75"/>
      <c r="ET102" s="75"/>
      <c r="EU102" s="75"/>
      <c r="EV102" s="75"/>
      <c r="EW102" s="75"/>
      <c r="EX102" s="75"/>
      <c r="EY102" s="75"/>
      <c r="EZ102" s="88"/>
      <c r="FA102" s="74"/>
      <c r="FB102" s="75"/>
      <c r="FC102" s="88"/>
      <c r="FD102" s="75"/>
      <c r="FE102" s="75"/>
      <c r="FF102" s="75"/>
      <c r="FG102" s="75"/>
      <c r="FH102" s="75"/>
      <c r="FI102" s="75"/>
      <c r="FJ102" s="75"/>
      <c r="FK102" s="75"/>
      <c r="FL102" s="75"/>
      <c r="FM102" s="75"/>
      <c r="FN102" s="75"/>
      <c r="FO102" s="75"/>
      <c r="FP102" s="75"/>
      <c r="FQ102" s="75"/>
      <c r="FR102" s="75"/>
      <c r="FS102" s="75"/>
      <c r="FT102" s="78"/>
      <c r="FU102" s="78"/>
      <c r="FV102" s="78"/>
      <c r="FW102" s="78"/>
      <c r="FX102" s="75"/>
      <c r="FY102" s="75"/>
      <c r="FZ102" s="75"/>
      <c r="GA102" s="75"/>
      <c r="GB102" s="75"/>
      <c r="GC102" s="75"/>
      <c r="GD102" s="75"/>
      <c r="GE102" s="75"/>
      <c r="GF102" s="75"/>
      <c r="GG102" s="75"/>
      <c r="GH102" s="75"/>
      <c r="GI102" s="75"/>
      <c r="GJ102" s="75"/>
      <c r="GK102" s="75"/>
      <c r="GL102" s="75"/>
      <c r="GM102" s="75"/>
      <c r="GN102" s="75"/>
      <c r="GO102" s="75"/>
      <c r="GP102" s="75"/>
      <c r="GQ102" s="75"/>
      <c r="GR102" s="75"/>
      <c r="GS102" s="75"/>
      <c r="GT102" s="75"/>
      <c r="GU102" s="75"/>
      <c r="GV102" s="75"/>
      <c r="GW102" s="75"/>
      <c r="GX102" s="75"/>
      <c r="GY102" s="75"/>
      <c r="GZ102" s="75"/>
      <c r="HA102" s="75"/>
      <c r="HB102" s="75"/>
      <c r="HC102" s="75"/>
      <c r="HD102" s="75"/>
      <c r="HE102" s="75"/>
      <c r="HF102" s="75"/>
      <c r="HG102" s="75"/>
      <c r="HH102" s="75"/>
      <c r="HI102" s="75"/>
      <c r="HJ102" s="75"/>
      <c r="HK102" s="75"/>
      <c r="HL102" s="75"/>
      <c r="HM102" s="75"/>
      <c r="HN102" s="75"/>
      <c r="HO102" s="75"/>
      <c r="HP102" s="75"/>
      <c r="HQ102" s="75"/>
      <c r="HR102" s="75"/>
      <c r="HS102" s="75"/>
      <c r="HT102" s="75"/>
      <c r="HU102" s="75"/>
      <c r="HV102" s="75"/>
      <c r="HW102" s="75"/>
      <c r="HX102" s="75"/>
      <c r="HY102" s="75"/>
      <c r="HZ102" s="75"/>
      <c r="IA102" s="75"/>
      <c r="IB102" s="75"/>
      <c r="IC102" s="75"/>
      <c r="ID102" s="75"/>
      <c r="IE102" s="75"/>
      <c r="IF102" s="75"/>
      <c r="IG102" s="75"/>
      <c r="IH102" s="75"/>
      <c r="II102" s="75"/>
      <c r="IJ102" s="75"/>
      <c r="IK102" s="75"/>
      <c r="IL102" s="75"/>
      <c r="IM102" s="75"/>
      <c r="IN102" s="75"/>
      <c r="IO102" s="75"/>
      <c r="IP102" s="75"/>
      <c r="IQ102" s="75"/>
      <c r="IR102" s="75"/>
      <c r="IS102" s="75"/>
      <c r="IT102" s="75"/>
      <c r="IU102" s="75"/>
      <c r="IV102" s="75"/>
      <c r="IW102" s="75"/>
      <c r="IX102" s="75"/>
      <c r="IY102" s="75"/>
      <c r="IZ102" s="75"/>
      <c r="JA102" s="75"/>
      <c r="JB102" s="75"/>
      <c r="JC102" s="75"/>
    </row>
    <row r="103" spans="1:263" s="70" customFormat="1" ht="30.75" customHeight="1" x14ac:dyDescent="0.25">
      <c r="A103" s="81" t="s">
        <v>159</v>
      </c>
      <c r="B103" s="220">
        <f t="shared" si="267"/>
        <v>82628.814039999997</v>
      </c>
      <c r="C103" s="220">
        <f t="shared" si="268"/>
        <v>107186.30402</v>
      </c>
      <c r="D103" s="220">
        <f t="shared" si="269"/>
        <v>107186.30402</v>
      </c>
      <c r="E103" s="220"/>
      <c r="F103" s="221">
        <f t="shared" si="270"/>
        <v>107070.02492</v>
      </c>
      <c r="G103" s="72">
        <f t="shared" si="299"/>
        <v>99.891516830379473</v>
      </c>
      <c r="H103" s="73">
        <f t="shared" ref="H103:J103" si="327">H104+H105+H106+H107+H108+H109+H110+H111+H112+H113+H114</f>
        <v>2724.44191</v>
      </c>
      <c r="I103" s="73">
        <f t="shared" si="327"/>
        <v>2724.44191</v>
      </c>
      <c r="J103" s="73">
        <f t="shared" si="327"/>
        <v>2724.44191</v>
      </c>
      <c r="K103" s="72">
        <f>J103/I103*100</f>
        <v>100</v>
      </c>
      <c r="L103" s="73">
        <f>L104+L105+L106+L107+L108+L109+L110+L111+L112+L113+L114</f>
        <v>581.39549999999997</v>
      </c>
      <c r="M103" s="73">
        <f>M104+M105+M106+M107+M108+M109+M110+M111+M112+M113+M114</f>
        <v>581.39549999999997</v>
      </c>
      <c r="N103" s="73">
        <f>N104+N105+N106+N107+N108+N109+N110+N111+N112+N113+N114</f>
        <v>465.1164</v>
      </c>
      <c r="O103" s="73">
        <f>N103/M103*100</f>
        <v>80</v>
      </c>
      <c r="P103" s="73">
        <f t="shared" ref="P103" si="328">P104+P105+P106+P107+P108+P109+P110+P111+P112+P113+P114</f>
        <v>0</v>
      </c>
      <c r="Q103" s="73">
        <f t="shared" ref="Q103:V103" si="329">Q104+Q105+Q106+Q107+Q108+Q109+Q110+Q111+Q112+Q113+Q114</f>
        <v>0</v>
      </c>
      <c r="R103" s="73">
        <f t="shared" si="329"/>
        <v>0</v>
      </c>
      <c r="S103" s="73">
        <f t="shared" si="329"/>
        <v>0</v>
      </c>
      <c r="T103" s="73">
        <f t="shared" ref="T103" si="330">T104+T105+T106+T107+T108+T109+T110+T111+T112+T113+T114</f>
        <v>0</v>
      </c>
      <c r="U103" s="73">
        <f t="shared" si="329"/>
        <v>749.23</v>
      </c>
      <c r="V103" s="73">
        <f t="shared" si="329"/>
        <v>749.23</v>
      </c>
      <c r="W103" s="73">
        <f t="shared" ref="W103:W104" si="331">V103/U103*100</f>
        <v>100</v>
      </c>
      <c r="X103" s="73">
        <f>X104+X105+X106+X107+X108+X109+X110+X111+X112+X113+X114</f>
        <v>112.35955</v>
      </c>
      <c r="Y103" s="73">
        <f>Y104+Y105+Y106+Y107+Y108+Y109+Y110+Y111+Y112+Y113+Y114</f>
        <v>112.35955</v>
      </c>
      <c r="Z103" s="73">
        <f>Z104+Z105+Z106+Z107+Z108+Z109+Z110+Z111+Z112+Z113+Z114</f>
        <v>112.35955</v>
      </c>
      <c r="AA103" s="72">
        <f>Z103/Y103*100</f>
        <v>100</v>
      </c>
      <c r="AB103" s="73">
        <f t="shared" ref="AB103" si="332">AB104+AB105+AB106+AB107+AB108+AB109+AB110+AB111+AB112+AB113+AB114</f>
        <v>0</v>
      </c>
      <c r="AC103" s="73">
        <f t="shared" ref="AC103:AH103" si="333">AC104+AC105+AC106+AC107+AC108+AC109+AC110+AC111+AC112+AC113+AC114</f>
        <v>0</v>
      </c>
      <c r="AD103" s="73">
        <f t="shared" si="333"/>
        <v>0</v>
      </c>
      <c r="AE103" s="73">
        <f t="shared" si="333"/>
        <v>0</v>
      </c>
      <c r="AF103" s="73">
        <f t="shared" ref="AF103" si="334">AF104+AF105+AF106+AF107+AF108+AF109+AF110+AF111+AF112+AF113+AF114</f>
        <v>59.617080000000001</v>
      </c>
      <c r="AG103" s="73">
        <f t="shared" si="333"/>
        <v>59.617080000000001</v>
      </c>
      <c r="AH103" s="73">
        <f t="shared" si="333"/>
        <v>59.617080000000001</v>
      </c>
      <c r="AI103" s="72">
        <f>AH103/AG103*100</f>
        <v>100</v>
      </c>
      <c r="AJ103" s="73"/>
      <c r="AK103" s="73"/>
      <c r="AL103" s="73"/>
      <c r="AM103" s="72"/>
      <c r="AN103" s="72"/>
      <c r="AO103" s="73">
        <f>AO104+AO105+AO106+AO107+AO108+AO109+AO110+AO111+AO112+AO113+AO114</f>
        <v>0</v>
      </c>
      <c r="AP103" s="73">
        <f>AP104+AP105+AP106+AP107+AP108+AP109+AP110+AP111+AP112+AP113+AP114</f>
        <v>0</v>
      </c>
      <c r="AQ103" s="73">
        <f>AQ104+AQ105+AQ106+AQ107+AQ108+AQ109+AQ110+AQ111+AQ112+AQ113+AQ114</f>
        <v>0</v>
      </c>
      <c r="AR103" s="73"/>
      <c r="AS103" s="73">
        <f>AS104+AS105+AS106+AS107+AS108+AS109+AS110+AS111+AS112+AS113+AS114</f>
        <v>2201.8580299999999</v>
      </c>
      <c r="AT103" s="73">
        <f>AT104+AT105+AT106+AT107+AT108+AT109+AT110+AT111+AT112+AT113+AT114</f>
        <v>2201.8580299999999</v>
      </c>
      <c r="AU103" s="72">
        <f t="shared" si="206"/>
        <v>100</v>
      </c>
      <c r="AV103" s="73">
        <f>AV104+AV105+AV106+AV107+AV108+AV109+AV110+AV111+AV112+AV113+AV114</f>
        <v>8500</v>
      </c>
      <c r="AW103" s="73">
        <f>AW104+AW105+AW106+AW107+AW108+AW109+AW110+AW111+AW112+AW113+AW114</f>
        <v>8500</v>
      </c>
      <c r="AX103" s="73">
        <f>AX104+AX105+AX106+AX107+AX108+AX109+AX110+AX111+AX112+AX113+AX114</f>
        <v>8500</v>
      </c>
      <c r="AY103" s="72">
        <f>AX103/AW103*100</f>
        <v>100</v>
      </c>
      <c r="AZ103" s="73">
        <f t="shared" ref="AZ103" si="335">AZ104+AZ105+AZ106+AZ107+AZ108+AZ109+AZ110+AZ111+AZ112+AZ113+AZ114</f>
        <v>38679.699999999997</v>
      </c>
      <c r="BA103" s="73">
        <f t="shared" ref="BA103:BF103" si="336">BA104+BA105+BA106+BA107+BA108+BA109+BA110+BA111+BA112+BA113+BA114</f>
        <v>41532.5</v>
      </c>
      <c r="BB103" s="73">
        <f t="shared" si="336"/>
        <v>41532.5</v>
      </c>
      <c r="BC103" s="73">
        <f t="shared" si="336"/>
        <v>100</v>
      </c>
      <c r="BD103" s="73">
        <f t="shared" si="336"/>
        <v>0</v>
      </c>
      <c r="BE103" s="73">
        <f t="shared" si="336"/>
        <v>0</v>
      </c>
      <c r="BF103" s="73">
        <f t="shared" si="336"/>
        <v>0</v>
      </c>
      <c r="BG103" s="73"/>
      <c r="BH103" s="73"/>
      <c r="BI103" s="73">
        <f>BI104+BI105+BI106+BI107+BI108+BI109+BI110+BI111+BI112+BI113+BI114</f>
        <v>0</v>
      </c>
      <c r="BJ103" s="73">
        <f>BJ104+BJ105+BJ106+BJ107+BJ108+BJ109+BJ110+BJ111+BJ112+BJ113+BJ114</f>
        <v>0</v>
      </c>
      <c r="BK103" s="73">
        <f>BK104+BK105+BK106+BK107+BK108+BK109+BK110+BK111+BK112+BK113+BK114</f>
        <v>0</v>
      </c>
      <c r="BL103" s="73">
        <f t="shared" ref="BL103" si="337">BL104+BL105+BL106+BL107+BL108+BL109+BL110+BL111+BL112+BL113+BL114</f>
        <v>22125</v>
      </c>
      <c r="BM103" s="73">
        <f t="shared" ref="BM103:BS103" si="338">BM104+BM105+BM106+BM107+BM108+BM109+BM110+BM111+BM112+BM113+BM114</f>
        <v>22125</v>
      </c>
      <c r="BN103" s="73">
        <f t="shared" si="338"/>
        <v>22125</v>
      </c>
      <c r="BO103" s="90">
        <f t="shared" si="272"/>
        <v>100</v>
      </c>
      <c r="BP103" s="73">
        <f t="shared" ref="BP103" si="339">BP104+BP105+BP106+BP107+BP108+BP109+BP110+BP111+BP112+BP113+BP114</f>
        <v>0</v>
      </c>
      <c r="BQ103" s="73">
        <f t="shared" si="338"/>
        <v>0</v>
      </c>
      <c r="BR103" s="73">
        <f t="shared" si="338"/>
        <v>0</v>
      </c>
      <c r="BS103" s="73">
        <f t="shared" si="338"/>
        <v>0</v>
      </c>
      <c r="BT103" s="73"/>
      <c r="BU103" s="73">
        <f>BU104+BU105+BU106+BU107+BU108+BU109+BU110+BU111+BU112+BU113+BU114</f>
        <v>0</v>
      </c>
      <c r="BV103" s="73">
        <f>BV104+BV105+BV106+BV107+BV108+BV109+BV110+BV111+BV112+BV113+BV114</f>
        <v>0</v>
      </c>
      <c r="BW103" s="73">
        <f>BW104+BW105+BW106+BW107+BW108+BW109+BW110+BW111+BW112+BW113+BW114</f>
        <v>0</v>
      </c>
      <c r="BX103" s="73"/>
      <c r="BY103" s="73">
        <f>BY104+BY105+BY106+BY107+BY108+BY109+BY110+BY111+BY112+BY113+BY114</f>
        <v>1000</v>
      </c>
      <c r="BZ103" s="73">
        <f>BZ104+BZ105+BZ106+BZ107+BZ108+BZ109+BZ110+BZ111+BZ112+BZ113+BZ114</f>
        <v>1000</v>
      </c>
      <c r="CA103" s="72">
        <f>BZ103/BY103*100</f>
        <v>100</v>
      </c>
      <c r="CB103" s="73">
        <f t="shared" ref="CB103" si="340">CB104+CB105+CB106+CB107+CB108+CB109+CB110+CB111+CB112+CB113+CB114</f>
        <v>6846.3</v>
      </c>
      <c r="CC103" s="73">
        <f t="shared" ref="CC103:CD103" si="341">CC104+CC105+CC106+CC107+CC108+CC109+CC110+CC111+CC112+CC113+CC114</f>
        <v>6846.3</v>
      </c>
      <c r="CD103" s="73">
        <f t="shared" si="341"/>
        <v>6846.3</v>
      </c>
      <c r="CE103" s="73">
        <f>CD103/CC103*100</f>
        <v>100</v>
      </c>
      <c r="CF103" s="73">
        <f>CF104+CF105+CF106+CF107+CF108+CF109+CF110+CF111+CF112+CF113+CF114</f>
        <v>1000</v>
      </c>
      <c r="CG103" s="73">
        <f>CG104+CG105+CG106+CG107+CG108+CG109+CG110+CG111+CG112+CG113+CG114</f>
        <v>1000</v>
      </c>
      <c r="CH103" s="73">
        <f>CH104+CH105+CH106+CH107+CH108+CH109+CH110+CH111+CH112+CH113+CH114</f>
        <v>1000</v>
      </c>
      <c r="CI103" s="73">
        <f>CH103/CG103*100</f>
        <v>100</v>
      </c>
      <c r="CJ103" s="73">
        <f t="shared" ref="CJ103" si="342">CJ104+CJ105+CJ106+CJ107+CJ108+CJ109+CJ110+CJ111+CJ112+CJ113+CJ114</f>
        <v>1000</v>
      </c>
      <c r="CK103" s="73">
        <f t="shared" ref="CK103:CP103" si="343">CK104+CK105+CK106+CK107+CK108+CK109+CK110+CK111+CK112+CK113+CK114</f>
        <v>1000</v>
      </c>
      <c r="CL103" s="73">
        <f t="shared" si="343"/>
        <v>1000</v>
      </c>
      <c r="CM103" s="73">
        <f>CL103/CK103*100</f>
        <v>100</v>
      </c>
      <c r="CN103" s="73">
        <f t="shared" ref="CN103" si="344">CN104+CN105+CN106+CN107+CN108+CN109+CN110+CN111+CN112+CN113+CN114</f>
        <v>500</v>
      </c>
      <c r="CO103" s="73">
        <f t="shared" si="343"/>
        <v>500</v>
      </c>
      <c r="CP103" s="73">
        <f t="shared" si="343"/>
        <v>500</v>
      </c>
      <c r="CQ103" s="73">
        <f>CP103/CO103*100</f>
        <v>100</v>
      </c>
      <c r="CR103" s="73">
        <f t="shared" ref="CR103" si="345">CR104+CR105+CR106+CR107+CR108+CR109+CR110+CR111+CR112+CR113+CR114</f>
        <v>0</v>
      </c>
      <c r="CS103" s="73">
        <f t="shared" ref="CS103:CX103" si="346">CS104+CS105+CS106+CS107+CS108+CS109+CS110+CS111+CS112+CS113+CS114</f>
        <v>0</v>
      </c>
      <c r="CT103" s="73">
        <f t="shared" si="346"/>
        <v>0</v>
      </c>
      <c r="CU103" s="73">
        <f t="shared" si="346"/>
        <v>0</v>
      </c>
      <c r="CV103" s="73">
        <f t="shared" ref="CV103" si="347">CV104+CV105+CV106+CV107+CV108+CV109+CV110+CV111+CV112+CV113+CV114</f>
        <v>0</v>
      </c>
      <c r="CW103" s="73">
        <f t="shared" si="346"/>
        <v>0</v>
      </c>
      <c r="CX103" s="73">
        <f t="shared" si="346"/>
        <v>0</v>
      </c>
      <c r="CY103" s="73"/>
      <c r="CZ103" s="73"/>
      <c r="DA103" s="73">
        <f>DA104+DA105+DA106+DA107+DA108+DA109+DA110+DA111+DA112+DA113+DA114</f>
        <v>0</v>
      </c>
      <c r="DB103" s="73">
        <f>DB104+DB105+DB106+DB107+DB108+DB109+DB110+DB111+DB112+DB113+DB114</f>
        <v>0</v>
      </c>
      <c r="DC103" s="72"/>
      <c r="DD103" s="73">
        <f t="shared" ref="DD103:DO103" si="348">DD104+DD105+DD106+DD107+DD108+DD109+DD110+DD111+DD112+DD113+DD114</f>
        <v>0</v>
      </c>
      <c r="DE103" s="73">
        <f t="shared" si="348"/>
        <v>0</v>
      </c>
      <c r="DF103" s="73">
        <f t="shared" si="348"/>
        <v>0</v>
      </c>
      <c r="DG103" s="73">
        <f t="shared" si="348"/>
        <v>0</v>
      </c>
      <c r="DH103" s="73">
        <f t="shared" si="348"/>
        <v>0</v>
      </c>
      <c r="DI103" s="73">
        <f t="shared" ref="DI103:DK103" si="349">DI104+DI105+DI106+DI107+DI108+DI109+DI110+DI111+DI112+DI113+DI114</f>
        <v>0</v>
      </c>
      <c r="DJ103" s="73">
        <f t="shared" si="349"/>
        <v>0</v>
      </c>
      <c r="DK103" s="73">
        <f t="shared" si="349"/>
        <v>0</v>
      </c>
      <c r="DL103" s="73">
        <f t="shared" si="348"/>
        <v>0</v>
      </c>
      <c r="DM103" s="73">
        <f t="shared" si="348"/>
        <v>0</v>
      </c>
      <c r="DN103" s="73">
        <f t="shared" si="348"/>
        <v>0</v>
      </c>
      <c r="DO103" s="73">
        <f t="shared" si="348"/>
        <v>0</v>
      </c>
      <c r="DP103" s="73">
        <f t="shared" ref="DP103:DS103" si="350">DP104+DP105+DP106+DP107+DP108+DP109+DP110+DP111+DP112+DP113+DP114</f>
        <v>0</v>
      </c>
      <c r="DQ103" s="73">
        <f t="shared" si="350"/>
        <v>0</v>
      </c>
      <c r="DR103" s="73">
        <f t="shared" si="350"/>
        <v>0</v>
      </c>
      <c r="DS103" s="73">
        <f t="shared" si="350"/>
        <v>0</v>
      </c>
      <c r="DT103" s="73"/>
      <c r="DU103" s="73">
        <f>DU104+DU105+DU106+DU107+DU108+DU109+DU110+DU111+DU112+DU113+DU114</f>
        <v>0</v>
      </c>
      <c r="DV103" s="73">
        <f>DV104+DV105+DV106+DV107+DV108+DV109+DV110+DV111+DV112+DV113+DV114</f>
        <v>0</v>
      </c>
      <c r="DW103" s="73">
        <f>DW104+DW105+DW106+DW107+DW108+DW109+DW110+DW111+DW112+DW113+DW114</f>
        <v>0</v>
      </c>
      <c r="DX103" s="72"/>
      <c r="DY103" s="73">
        <f>DY104+DY105+DY106+DY107+DY108+DY109+DY110+DY111+DY112+DY113+DY114</f>
        <v>0</v>
      </c>
      <c r="DZ103" s="73">
        <f>DZ104+DZ105+DZ106+DZ107+DZ108+DZ109+DZ110+DZ111+DZ112+DZ113+DZ114</f>
        <v>0</v>
      </c>
      <c r="EA103" s="72"/>
      <c r="EB103" s="72"/>
      <c r="EC103" s="73">
        <f>EC104+EC105+EC106+EC107+EC108+EC109+EC110+EC111+EC112+EC113+EC114</f>
        <v>0</v>
      </c>
      <c r="ED103" s="73">
        <f>ED104+ED105+ED106+ED107+ED108+ED109+ED110+ED111+ED112+ED113+ED114</f>
        <v>0</v>
      </c>
      <c r="EE103" s="72"/>
      <c r="EF103" s="73">
        <f>EF104+EF105+EF106+EF107+EF108+EF109+EF110+EF111+EF112+EF113+EF114</f>
        <v>500</v>
      </c>
      <c r="EG103" s="73">
        <f>EG104+EG105+EG106+EG107+EG108+EG109+EG110+EG111+EG112+EG113+EG114</f>
        <v>500</v>
      </c>
      <c r="EH103" s="73">
        <f>EH104+EH105+EH106+EH107+EH108+EH109+EH110+EH111+EH112+EH113+EH114</f>
        <v>500</v>
      </c>
      <c r="EI103" s="72">
        <f>EH103/EG103*100</f>
        <v>100</v>
      </c>
      <c r="EJ103" s="73">
        <f>EJ104+EJ105+EJ106+EJ107+EJ108+EJ109+EJ110+EJ111+EJ112+EJ113+EJ114</f>
        <v>0</v>
      </c>
      <c r="EK103" s="73">
        <f>EK104+EK105+EK106+EK107+EK108+EK109+EK110+EK111+EK112+EK113+EK114</f>
        <v>640.40621999999996</v>
      </c>
      <c r="EL103" s="73">
        <f>EL104+EL105+EL106+EL107+EL108+EL109+EL110+EL111+EL112+EL113+EL114</f>
        <v>640.40621999999996</v>
      </c>
      <c r="EM103" s="72">
        <f t="shared" si="326"/>
        <v>100</v>
      </c>
      <c r="EN103" s="73"/>
      <c r="EO103" s="73"/>
      <c r="EP103" s="73"/>
      <c r="EQ103" s="72"/>
      <c r="ER103" s="73"/>
      <c r="ES103" s="73"/>
      <c r="ET103" s="73"/>
      <c r="EU103" s="72"/>
      <c r="EV103" s="73"/>
      <c r="EW103" s="73"/>
      <c r="EX103" s="73"/>
      <c r="EY103" s="72"/>
      <c r="EZ103" s="73"/>
      <c r="FA103" s="73">
        <f>FA104+FA105+FA106+FA107+FA108+FA109+FA110+FA111+FA112+FA113+FA114</f>
        <v>0</v>
      </c>
      <c r="FB103" s="73">
        <f>FB104+FB105+FB106+FB107+FB108+FB109+FB110+FB111+FB112+FB113+FB114</f>
        <v>0</v>
      </c>
      <c r="FC103" s="73">
        <f>FC104+FC105+FC106+FC107+FC108+FC109+FC110+FC111+FC112+FC113+FC114</f>
        <v>0</v>
      </c>
      <c r="FD103" s="73"/>
      <c r="FE103" s="73"/>
      <c r="FF103" s="73"/>
      <c r="FG103" s="72"/>
      <c r="FH103" s="73"/>
      <c r="FI103" s="73"/>
      <c r="FJ103" s="73"/>
      <c r="FK103" s="72"/>
      <c r="FL103" s="73">
        <f>FL104+FL105+FL106+FL107+FL108+FL109+FL110+FL111+FL112+FL113+FL114</f>
        <v>0</v>
      </c>
      <c r="FM103" s="73">
        <f>FM104+FM105+FM106+FM107+FM108+FM109+FM110+FM111+FM112+FM113+FM114</f>
        <v>0</v>
      </c>
      <c r="FN103" s="73">
        <f>FN104+FN105+FN106+FN107+FN108+FN109+FN110+FN111+FN112+FN113+FN114</f>
        <v>0</v>
      </c>
      <c r="FO103" s="72"/>
      <c r="FP103" s="72"/>
      <c r="FQ103" s="72"/>
      <c r="FR103" s="72"/>
      <c r="FS103" s="72"/>
      <c r="FT103" s="77"/>
      <c r="FU103" s="77"/>
      <c r="FV103" s="77"/>
      <c r="FW103" s="77"/>
      <c r="FX103" s="73"/>
      <c r="FY103" s="73"/>
      <c r="FZ103" s="73"/>
      <c r="GA103" s="72"/>
      <c r="GB103" s="73"/>
      <c r="GC103" s="73"/>
      <c r="GD103" s="73"/>
      <c r="GE103" s="72"/>
      <c r="GF103" s="72"/>
      <c r="GG103" s="73"/>
      <c r="GH103" s="73"/>
      <c r="GI103" s="72"/>
      <c r="GJ103" s="72"/>
      <c r="GK103" s="73"/>
      <c r="GL103" s="73"/>
      <c r="GM103" s="72"/>
      <c r="GN103" s="72"/>
      <c r="GO103" s="73"/>
      <c r="GP103" s="73"/>
      <c r="GQ103" s="72"/>
      <c r="GR103" s="72"/>
      <c r="GS103" s="73"/>
      <c r="GT103" s="73"/>
      <c r="GU103" s="72"/>
      <c r="GV103" s="72"/>
      <c r="GW103" s="73"/>
      <c r="GX103" s="73"/>
      <c r="GY103" s="72"/>
      <c r="GZ103" s="72"/>
      <c r="HA103" s="73"/>
      <c r="HB103" s="73"/>
      <c r="HC103" s="72"/>
      <c r="HD103" s="72"/>
      <c r="HE103" s="73"/>
      <c r="HF103" s="73"/>
      <c r="HG103" s="72"/>
      <c r="HH103" s="72"/>
      <c r="HI103" s="73"/>
      <c r="HJ103" s="73"/>
      <c r="HK103" s="72"/>
      <c r="HL103" s="72"/>
      <c r="HM103" s="73"/>
      <c r="HN103" s="73"/>
      <c r="HO103" s="72"/>
      <c r="HP103" s="72"/>
      <c r="HQ103" s="73"/>
      <c r="HR103" s="73"/>
      <c r="HS103" s="72"/>
      <c r="HT103" s="72"/>
      <c r="HU103" s="73">
        <f>SUM(HU104:HU114)</f>
        <v>12885.9</v>
      </c>
      <c r="HV103" s="73">
        <f>SUM(HV104:HV114)</f>
        <v>12885.9</v>
      </c>
      <c r="HW103" s="72">
        <f t="shared" ref="HW103" si="351">HV103/HU103*100</f>
        <v>100</v>
      </c>
      <c r="HX103" s="72"/>
      <c r="HY103" s="73">
        <f>SUM(HY104:HY114)</f>
        <v>0</v>
      </c>
      <c r="HZ103" s="73"/>
      <c r="IA103" s="72"/>
      <c r="IB103" s="72"/>
      <c r="IC103" s="73">
        <f>SUM(IC104:IC114)</f>
        <v>0</v>
      </c>
      <c r="ID103" s="73"/>
      <c r="IE103" s="72"/>
      <c r="IF103" s="72"/>
      <c r="IG103" s="73">
        <f>SUM(IG104:IG114)</f>
        <v>4227.2957299999998</v>
      </c>
      <c r="IH103" s="73">
        <f>SUM(IH104:IH114)</f>
        <v>4227.2957299999998</v>
      </c>
      <c r="II103" s="72">
        <f t="shared" si="244"/>
        <v>100</v>
      </c>
      <c r="IJ103" s="72"/>
      <c r="IK103" s="73">
        <f>SUM(IK104:IK114)</f>
        <v>0</v>
      </c>
      <c r="IL103" s="73"/>
      <c r="IM103" s="72"/>
      <c r="IN103" s="72"/>
      <c r="IO103" s="73">
        <f>SUM(IO104:IO114)</f>
        <v>0</v>
      </c>
      <c r="IP103" s="73"/>
      <c r="IQ103" s="72"/>
      <c r="IR103" s="72"/>
      <c r="IS103" s="73">
        <f>SUM(IS104:IS114)</f>
        <v>0</v>
      </c>
      <c r="IT103" s="73"/>
      <c r="IU103" s="72"/>
      <c r="IV103" s="72"/>
      <c r="IW103" s="73">
        <f>SUM(IW104:IW114)</f>
        <v>0</v>
      </c>
      <c r="IX103" s="73"/>
      <c r="IY103" s="72"/>
      <c r="IZ103" s="72"/>
      <c r="JA103" s="73"/>
      <c r="JB103" s="73"/>
      <c r="JC103" s="72"/>
    </row>
    <row r="104" spans="1:263" ht="33.75" customHeight="1" x14ac:dyDescent="0.25">
      <c r="A104" s="10" t="s">
        <v>158</v>
      </c>
      <c r="B104" s="222">
        <f t="shared" si="267"/>
        <v>52003.814039999997</v>
      </c>
      <c r="C104" s="222">
        <f t="shared" si="268"/>
        <v>58001.022989999998</v>
      </c>
      <c r="D104" s="222">
        <f t="shared" si="269"/>
        <v>58001.022989999998</v>
      </c>
      <c r="E104" s="222"/>
      <c r="F104" s="223">
        <f t="shared" si="270"/>
        <v>57884.743889999998</v>
      </c>
      <c r="G104" s="75">
        <f t="shared" si="299"/>
        <v>99.799522329080219</v>
      </c>
      <c r="H104" s="74">
        <v>2724.44191</v>
      </c>
      <c r="I104" s="74">
        <v>2724.44191</v>
      </c>
      <c r="J104" s="74">
        <v>2724.44191</v>
      </c>
      <c r="K104" s="75">
        <f>J104/I104*100</f>
        <v>100</v>
      </c>
      <c r="L104" s="75">
        <v>581.39549999999997</v>
      </c>
      <c r="M104" s="75">
        <v>581.39549999999997</v>
      </c>
      <c r="N104" s="75">
        <v>465.1164</v>
      </c>
      <c r="O104" s="74">
        <f>N104/M104*100</f>
        <v>80</v>
      </c>
      <c r="P104" s="74">
        <v>0</v>
      </c>
      <c r="Q104" s="74">
        <v>0</v>
      </c>
      <c r="R104" s="74">
        <v>0</v>
      </c>
      <c r="S104" s="75"/>
      <c r="T104" s="74"/>
      <c r="U104" s="74">
        <v>749.23</v>
      </c>
      <c r="V104" s="74">
        <v>749.23</v>
      </c>
      <c r="W104" s="74">
        <f t="shared" si="331"/>
        <v>100</v>
      </c>
      <c r="X104" s="74">
        <v>112.35955</v>
      </c>
      <c r="Y104" s="74">
        <v>112.35955</v>
      </c>
      <c r="Z104" s="74">
        <v>112.35955</v>
      </c>
      <c r="AA104" s="75">
        <f>Z104/Y104*100</f>
        <v>100</v>
      </c>
      <c r="AB104" s="74"/>
      <c r="AC104" s="74"/>
      <c r="AD104" s="74"/>
      <c r="AE104" s="75"/>
      <c r="AF104" s="74">
        <v>59.617080000000001</v>
      </c>
      <c r="AG104" s="74">
        <v>59.617080000000001</v>
      </c>
      <c r="AH104" s="74">
        <v>59.617080000000001</v>
      </c>
      <c r="AI104" s="75">
        <f>AH104/AG104*100</f>
        <v>100</v>
      </c>
      <c r="AJ104" s="74"/>
      <c r="AK104" s="74"/>
      <c r="AL104" s="74"/>
      <c r="AM104" s="75"/>
      <c r="AN104" s="75"/>
      <c r="AO104" s="74"/>
      <c r="AP104" s="74"/>
      <c r="AQ104" s="75"/>
      <c r="AR104" s="75"/>
      <c r="AS104" s="75"/>
      <c r="AT104" s="75"/>
      <c r="AU104" s="75"/>
      <c r="AV104" s="74">
        <v>0</v>
      </c>
      <c r="AW104" s="74">
        <v>0</v>
      </c>
      <c r="AX104" s="74"/>
      <c r="AY104" s="75"/>
      <c r="AZ104" s="74">
        <v>38679.699999999997</v>
      </c>
      <c r="BA104" s="74">
        <v>41532.5</v>
      </c>
      <c r="BB104" s="75">
        <v>41532.5</v>
      </c>
      <c r="BC104" s="74">
        <f>BB104/BA104*100</f>
        <v>100</v>
      </c>
      <c r="BD104" s="74"/>
      <c r="BE104" s="74"/>
      <c r="BF104" s="74"/>
      <c r="BG104" s="74"/>
      <c r="BH104" s="87"/>
      <c r="BI104" s="74"/>
      <c r="BJ104" s="87"/>
      <c r="BK104" s="87"/>
      <c r="BL104" s="74"/>
      <c r="BM104" s="74"/>
      <c r="BN104" s="87"/>
      <c r="BO104" s="76"/>
      <c r="BP104" s="74"/>
      <c r="BQ104" s="74"/>
      <c r="BR104" s="87"/>
      <c r="BS104" s="87"/>
      <c r="BT104" s="87"/>
      <c r="BU104" s="74"/>
      <c r="BV104" s="87"/>
      <c r="BW104" s="87"/>
      <c r="BX104" s="74"/>
      <c r="BY104" s="74"/>
      <c r="BZ104" s="74"/>
      <c r="CA104" s="75"/>
      <c r="CB104" s="74">
        <v>6846.3</v>
      </c>
      <c r="CC104" s="74">
        <v>6846.3</v>
      </c>
      <c r="CD104" s="74">
        <v>6846.3</v>
      </c>
      <c r="CE104" s="74">
        <f>CD104/CC104*100</f>
        <v>100</v>
      </c>
      <c r="CF104" s="74">
        <v>1000</v>
      </c>
      <c r="CG104" s="74">
        <v>1000</v>
      </c>
      <c r="CH104" s="74">
        <v>1000</v>
      </c>
      <c r="CI104" s="74">
        <f>CH104/CG104*100</f>
        <v>100</v>
      </c>
      <c r="CJ104" s="74">
        <v>1000</v>
      </c>
      <c r="CK104" s="74">
        <v>1000</v>
      </c>
      <c r="CL104" s="74">
        <v>1000</v>
      </c>
      <c r="CM104" s="74">
        <f>CL104/CK104*100</f>
        <v>100</v>
      </c>
      <c r="CN104" s="99">
        <v>500</v>
      </c>
      <c r="CO104" s="99">
        <v>500</v>
      </c>
      <c r="CP104" s="99">
        <v>500</v>
      </c>
      <c r="CQ104" s="74">
        <f>CP104/CO104*100</f>
        <v>100</v>
      </c>
      <c r="CR104" s="74"/>
      <c r="CS104" s="74"/>
      <c r="CT104" s="87"/>
      <c r="CU104" s="87"/>
      <c r="CV104" s="74"/>
      <c r="CW104" s="74"/>
      <c r="CX104" s="74"/>
      <c r="CY104" s="74"/>
      <c r="CZ104" s="74"/>
      <c r="DA104" s="74"/>
      <c r="DB104" s="74"/>
      <c r="DC104" s="75"/>
      <c r="DD104" s="74"/>
      <c r="DE104" s="74"/>
      <c r="DF104" s="74"/>
      <c r="DG104" s="74"/>
      <c r="DH104" s="74"/>
      <c r="DI104" s="74"/>
      <c r="DJ104" s="74"/>
      <c r="DK104" s="74"/>
      <c r="DL104" s="74"/>
      <c r="DM104" s="74"/>
      <c r="DN104" s="74"/>
      <c r="DO104" s="74"/>
      <c r="DP104" s="74"/>
      <c r="DQ104" s="74"/>
      <c r="DR104" s="74"/>
      <c r="DS104" s="74"/>
      <c r="DT104" s="74"/>
      <c r="DU104" s="74">
        <v>0</v>
      </c>
      <c r="DV104" s="74">
        <v>0</v>
      </c>
      <c r="DW104" s="75"/>
      <c r="DX104" s="75"/>
      <c r="DY104" s="74"/>
      <c r="DZ104" s="74"/>
      <c r="EA104" s="75"/>
      <c r="EB104" s="75"/>
      <c r="EC104" s="74"/>
      <c r="ED104" s="74"/>
      <c r="EE104" s="75"/>
      <c r="EF104" s="74">
        <v>500</v>
      </c>
      <c r="EG104" s="74">
        <v>500</v>
      </c>
      <c r="EH104" s="74">
        <v>500</v>
      </c>
      <c r="EI104" s="75">
        <f>EH104/EG104*100</f>
        <v>100</v>
      </c>
      <c r="EJ104" s="74"/>
      <c r="EK104" s="74">
        <v>640.40621999999996</v>
      </c>
      <c r="EL104" s="74">
        <v>640.40621999999996</v>
      </c>
      <c r="EM104" s="75">
        <f t="shared" si="326"/>
        <v>100</v>
      </c>
      <c r="EN104" s="74"/>
      <c r="EO104" s="74"/>
      <c r="EP104" s="74"/>
      <c r="EQ104" s="75"/>
      <c r="ER104" s="74"/>
      <c r="ES104" s="74"/>
      <c r="ET104" s="74"/>
      <c r="EU104" s="75"/>
      <c r="EV104" s="74"/>
      <c r="EW104" s="74"/>
      <c r="EX104" s="74"/>
      <c r="EY104" s="75"/>
      <c r="EZ104" s="87"/>
      <c r="FA104" s="74"/>
      <c r="FB104" s="87"/>
      <c r="FC104" s="87"/>
      <c r="FD104" s="74"/>
      <c r="FE104" s="74"/>
      <c r="FF104" s="74"/>
      <c r="FG104" s="75"/>
      <c r="FH104" s="74"/>
      <c r="FI104" s="74"/>
      <c r="FJ104" s="74"/>
      <c r="FK104" s="75"/>
      <c r="FL104" s="74"/>
      <c r="FM104" s="74"/>
      <c r="FN104" s="74"/>
      <c r="FO104" s="75"/>
      <c r="FP104" s="75"/>
      <c r="FQ104" s="75"/>
      <c r="FR104" s="75"/>
      <c r="FS104" s="75"/>
      <c r="FT104" s="78"/>
      <c r="FU104" s="78"/>
      <c r="FV104" s="78"/>
      <c r="FW104" s="78"/>
      <c r="FX104" s="74"/>
      <c r="FY104" s="74"/>
      <c r="FZ104" s="74"/>
      <c r="GA104" s="75"/>
      <c r="GB104" s="74"/>
      <c r="GC104" s="74"/>
      <c r="GD104" s="74"/>
      <c r="GE104" s="75"/>
      <c r="GF104" s="75"/>
      <c r="GG104" s="74"/>
      <c r="GH104" s="74"/>
      <c r="GI104" s="75"/>
      <c r="GJ104" s="75"/>
      <c r="GK104" s="74"/>
      <c r="GL104" s="74"/>
      <c r="GM104" s="75"/>
      <c r="GN104" s="75"/>
      <c r="GO104" s="74"/>
      <c r="GP104" s="74"/>
      <c r="GQ104" s="75"/>
      <c r="GR104" s="75"/>
      <c r="GS104" s="74"/>
      <c r="GT104" s="74"/>
      <c r="GU104" s="75"/>
      <c r="GV104" s="75"/>
      <c r="GW104" s="74"/>
      <c r="GX104" s="74"/>
      <c r="GY104" s="75"/>
      <c r="GZ104" s="75"/>
      <c r="HA104" s="74"/>
      <c r="HB104" s="74"/>
      <c r="HC104" s="75"/>
      <c r="HD104" s="75"/>
      <c r="HE104" s="74"/>
      <c r="HF104" s="74"/>
      <c r="HG104" s="75"/>
      <c r="HH104" s="75"/>
      <c r="HI104" s="74"/>
      <c r="HJ104" s="74"/>
      <c r="HK104" s="75"/>
      <c r="HL104" s="75"/>
      <c r="HM104" s="74"/>
      <c r="HN104" s="74"/>
      <c r="HO104" s="75"/>
      <c r="HP104" s="75"/>
      <c r="HQ104" s="74"/>
      <c r="HR104" s="74"/>
      <c r="HS104" s="75"/>
      <c r="HT104" s="75"/>
      <c r="HU104" s="74"/>
      <c r="HV104" s="74"/>
      <c r="HW104" s="75"/>
      <c r="HX104" s="75"/>
      <c r="HY104" s="74"/>
      <c r="HZ104" s="74"/>
      <c r="IA104" s="75"/>
      <c r="IB104" s="75"/>
      <c r="IC104" s="74"/>
      <c r="ID104" s="74"/>
      <c r="IE104" s="75"/>
      <c r="IF104" s="75"/>
      <c r="IG104" s="74">
        <v>1754.7727299999999</v>
      </c>
      <c r="IH104" s="74">
        <v>1754.7727299999999</v>
      </c>
      <c r="II104" s="75">
        <f t="shared" si="244"/>
        <v>100</v>
      </c>
      <c r="IJ104" s="75"/>
      <c r="IK104" s="74"/>
      <c r="IL104" s="74"/>
      <c r="IM104" s="75"/>
      <c r="IN104" s="75"/>
      <c r="IO104" s="74"/>
      <c r="IP104" s="74"/>
      <c r="IQ104" s="75"/>
      <c r="IR104" s="75"/>
      <c r="IS104" s="74"/>
      <c r="IT104" s="74"/>
      <c r="IU104" s="75"/>
      <c r="IV104" s="75"/>
      <c r="IW104" s="74"/>
      <c r="IX104" s="74"/>
      <c r="IY104" s="75"/>
      <c r="IZ104" s="75"/>
      <c r="JA104" s="74"/>
      <c r="JB104" s="74"/>
      <c r="JC104" s="75"/>
    </row>
    <row r="105" spans="1:263" ht="15.75" x14ac:dyDescent="0.25">
      <c r="A105" s="10" t="s">
        <v>329</v>
      </c>
      <c r="B105" s="222">
        <f t="shared" si="267"/>
        <v>1254</v>
      </c>
      <c r="C105" s="222">
        <f t="shared" si="268"/>
        <v>1781.2717</v>
      </c>
      <c r="D105" s="222">
        <f t="shared" si="269"/>
        <v>1781.2717</v>
      </c>
      <c r="E105" s="222"/>
      <c r="F105" s="223">
        <f t="shared" si="270"/>
        <v>1781.2717</v>
      </c>
      <c r="G105" s="75">
        <f t="shared" si="299"/>
        <v>100</v>
      </c>
      <c r="H105" s="75"/>
      <c r="I105" s="75"/>
      <c r="J105" s="75"/>
      <c r="K105" s="75"/>
      <c r="L105" s="75"/>
      <c r="M105" s="75"/>
      <c r="N105" s="75"/>
      <c r="O105" s="74"/>
      <c r="P105" s="75"/>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v>527.27170000000001</v>
      </c>
      <c r="AT105" s="75">
        <v>527.27170000000001</v>
      </c>
      <c r="AU105" s="75">
        <f t="shared" si="206"/>
        <v>100</v>
      </c>
      <c r="AV105" s="75"/>
      <c r="AW105" s="75"/>
      <c r="AX105" s="75"/>
      <c r="AY105" s="75"/>
      <c r="AZ105" s="95"/>
      <c r="BA105" s="95"/>
      <c r="BB105" s="95"/>
      <c r="BC105" s="95"/>
      <c r="BD105" s="75"/>
      <c r="BE105" s="75"/>
      <c r="BF105" s="75"/>
      <c r="BG105" s="88"/>
      <c r="BH105" s="88"/>
      <c r="BI105" s="75"/>
      <c r="BJ105" s="75"/>
      <c r="BK105" s="88"/>
      <c r="BL105" s="75">
        <v>1254</v>
      </c>
      <c r="BM105" s="75">
        <v>1254</v>
      </c>
      <c r="BN105" s="75">
        <v>1254</v>
      </c>
      <c r="BO105" s="76">
        <f t="shared" si="272"/>
        <v>100</v>
      </c>
      <c r="BP105" s="75"/>
      <c r="BQ105" s="75"/>
      <c r="BR105" s="75"/>
      <c r="BS105" s="88"/>
      <c r="BT105" s="88"/>
      <c r="BU105" s="75"/>
      <c r="BV105" s="75"/>
      <c r="BW105" s="88"/>
      <c r="BX105" s="75"/>
      <c r="BY105" s="75"/>
      <c r="BZ105" s="75"/>
      <c r="CA105" s="75"/>
      <c r="CB105" s="74"/>
      <c r="CC105" s="74"/>
      <c r="CD105" s="75"/>
      <c r="CE105" s="88"/>
      <c r="CF105" s="75"/>
      <c r="CG105" s="75"/>
      <c r="CH105" s="75"/>
      <c r="CI105" s="88"/>
      <c r="CJ105" s="75"/>
      <c r="CK105" s="75"/>
      <c r="CL105" s="75"/>
      <c r="CM105" s="75"/>
      <c r="CN105" s="75"/>
      <c r="CO105" s="75"/>
      <c r="CP105" s="75"/>
      <c r="CQ105" s="75"/>
      <c r="CR105" s="74"/>
      <c r="CS105" s="74"/>
      <c r="CT105" s="75"/>
      <c r="CU105" s="88"/>
      <c r="CV105" s="75"/>
      <c r="CW105" s="75"/>
      <c r="CX105" s="75"/>
      <c r="CY105" s="88"/>
      <c r="CZ105" s="88"/>
      <c r="DA105" s="75"/>
      <c r="DB105" s="75"/>
      <c r="DC105" s="75"/>
      <c r="DD105" s="75"/>
      <c r="DE105" s="75"/>
      <c r="DF105" s="75"/>
      <c r="DG105" s="88"/>
      <c r="DH105" s="75"/>
      <c r="DI105" s="75"/>
      <c r="DJ105" s="75"/>
      <c r="DK105" s="88"/>
      <c r="DL105" s="75"/>
      <c r="DM105" s="75"/>
      <c r="DN105" s="75"/>
      <c r="DO105" s="88"/>
      <c r="DP105" s="75"/>
      <c r="DQ105" s="75"/>
      <c r="DR105" s="75"/>
      <c r="DS105" s="88"/>
      <c r="DT105" s="88"/>
      <c r="DU105" s="75"/>
      <c r="DV105" s="75"/>
      <c r="DW105" s="75"/>
      <c r="DX105" s="75"/>
      <c r="DY105" s="75"/>
      <c r="DZ105" s="75"/>
      <c r="EA105" s="75"/>
      <c r="EB105" s="75"/>
      <c r="EC105" s="75"/>
      <c r="ED105" s="75"/>
      <c r="EE105" s="75"/>
      <c r="EF105" s="75"/>
      <c r="EG105" s="75"/>
      <c r="EH105" s="75"/>
      <c r="EI105" s="75"/>
      <c r="EJ105" s="75"/>
      <c r="EK105" s="75"/>
      <c r="EL105" s="75"/>
      <c r="EM105" s="75"/>
      <c r="EN105" s="75"/>
      <c r="EO105" s="75"/>
      <c r="EP105" s="75"/>
      <c r="EQ105" s="75"/>
      <c r="ER105" s="75"/>
      <c r="ES105" s="75"/>
      <c r="ET105" s="75"/>
      <c r="EU105" s="75"/>
      <c r="EV105" s="75"/>
      <c r="EW105" s="75"/>
      <c r="EX105" s="75"/>
      <c r="EY105" s="75"/>
      <c r="EZ105" s="88"/>
      <c r="FA105" s="74"/>
      <c r="FB105" s="75"/>
      <c r="FC105" s="88"/>
      <c r="FD105" s="75"/>
      <c r="FE105" s="75"/>
      <c r="FF105" s="75"/>
      <c r="FG105" s="75"/>
      <c r="FH105" s="75"/>
      <c r="FI105" s="75"/>
      <c r="FJ105" s="75"/>
      <c r="FK105" s="75"/>
      <c r="FL105" s="75"/>
      <c r="FM105" s="75"/>
      <c r="FN105" s="75"/>
      <c r="FO105" s="75"/>
      <c r="FP105" s="75"/>
      <c r="FQ105" s="75"/>
      <c r="FR105" s="75"/>
      <c r="FS105" s="75"/>
      <c r="FT105" s="78"/>
      <c r="FU105" s="78"/>
      <c r="FV105" s="78"/>
      <c r="FW105" s="78"/>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c r="HN105" s="75"/>
      <c r="HO105" s="75"/>
      <c r="HP105" s="75"/>
      <c r="HQ105" s="75"/>
      <c r="HR105" s="75"/>
      <c r="HS105" s="75"/>
      <c r="HT105" s="75"/>
      <c r="HU105" s="75"/>
      <c r="HV105" s="75"/>
      <c r="HW105" s="75"/>
      <c r="HX105" s="75"/>
      <c r="HY105" s="75"/>
      <c r="HZ105" s="75"/>
      <c r="IA105" s="75"/>
      <c r="IB105" s="75"/>
      <c r="IC105" s="75"/>
      <c r="ID105" s="75"/>
      <c r="IE105" s="75"/>
      <c r="IF105" s="75"/>
      <c r="IG105" s="75"/>
      <c r="IH105" s="75"/>
      <c r="II105" s="75"/>
      <c r="IJ105" s="75"/>
      <c r="IK105" s="75"/>
      <c r="IL105" s="75"/>
      <c r="IM105" s="75"/>
      <c r="IN105" s="75"/>
      <c r="IO105" s="75"/>
      <c r="IP105" s="75"/>
      <c r="IQ105" s="75"/>
      <c r="IR105" s="75"/>
      <c r="IS105" s="75"/>
      <c r="IT105" s="75"/>
      <c r="IU105" s="75"/>
      <c r="IV105" s="75"/>
      <c r="IW105" s="75"/>
      <c r="IX105" s="75"/>
      <c r="IY105" s="75"/>
      <c r="IZ105" s="75"/>
      <c r="JA105" s="75"/>
      <c r="JB105" s="75"/>
      <c r="JC105" s="75"/>
    </row>
    <row r="106" spans="1:263" ht="15.75" x14ac:dyDescent="0.25">
      <c r="A106" s="10" t="s">
        <v>330</v>
      </c>
      <c r="B106" s="222">
        <f t="shared" si="267"/>
        <v>723</v>
      </c>
      <c r="C106" s="222">
        <f t="shared" si="268"/>
        <v>723</v>
      </c>
      <c r="D106" s="222">
        <f t="shared" si="269"/>
        <v>723</v>
      </c>
      <c r="E106" s="222"/>
      <c r="F106" s="223">
        <f t="shared" si="270"/>
        <v>723</v>
      </c>
      <c r="G106" s="75">
        <f t="shared" si="299"/>
        <v>100</v>
      </c>
      <c r="H106" s="75"/>
      <c r="I106" s="75"/>
      <c r="J106" s="75"/>
      <c r="K106" s="75"/>
      <c r="L106" s="75"/>
      <c r="M106" s="75"/>
      <c r="N106" s="75"/>
      <c r="O106" s="74"/>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95"/>
      <c r="BA106" s="95"/>
      <c r="BB106" s="95"/>
      <c r="BC106" s="95"/>
      <c r="BD106" s="75"/>
      <c r="BE106" s="75"/>
      <c r="BF106" s="75"/>
      <c r="BG106" s="88"/>
      <c r="BH106" s="88"/>
      <c r="BI106" s="75"/>
      <c r="BJ106" s="75"/>
      <c r="BK106" s="88"/>
      <c r="BL106" s="75">
        <v>723</v>
      </c>
      <c r="BM106" s="75">
        <v>723</v>
      </c>
      <c r="BN106" s="75">
        <v>723</v>
      </c>
      <c r="BO106" s="76">
        <f t="shared" si="272"/>
        <v>100</v>
      </c>
      <c r="BP106" s="75"/>
      <c r="BQ106" s="75"/>
      <c r="BR106" s="75"/>
      <c r="BS106" s="88"/>
      <c r="BT106" s="88"/>
      <c r="BU106" s="75"/>
      <c r="BV106" s="75"/>
      <c r="BW106" s="88"/>
      <c r="BX106" s="75"/>
      <c r="BY106" s="75"/>
      <c r="BZ106" s="75"/>
      <c r="CA106" s="75"/>
      <c r="CB106" s="74"/>
      <c r="CC106" s="74"/>
      <c r="CD106" s="75"/>
      <c r="CE106" s="88"/>
      <c r="CF106" s="75"/>
      <c r="CG106" s="75"/>
      <c r="CH106" s="75"/>
      <c r="CI106" s="88"/>
      <c r="CJ106" s="75"/>
      <c r="CK106" s="75"/>
      <c r="CL106" s="75"/>
      <c r="CM106" s="75"/>
      <c r="CN106" s="75"/>
      <c r="CO106" s="75"/>
      <c r="CP106" s="75"/>
      <c r="CQ106" s="75"/>
      <c r="CR106" s="74"/>
      <c r="CS106" s="74"/>
      <c r="CT106" s="75"/>
      <c r="CU106" s="88"/>
      <c r="CV106" s="75"/>
      <c r="CW106" s="75"/>
      <c r="CX106" s="75"/>
      <c r="CY106" s="88"/>
      <c r="CZ106" s="88"/>
      <c r="DA106" s="75"/>
      <c r="DB106" s="75"/>
      <c r="DC106" s="75"/>
      <c r="DD106" s="75"/>
      <c r="DE106" s="75"/>
      <c r="DF106" s="75"/>
      <c r="DG106" s="88"/>
      <c r="DH106" s="75"/>
      <c r="DI106" s="75"/>
      <c r="DJ106" s="75"/>
      <c r="DK106" s="88"/>
      <c r="DL106" s="75"/>
      <c r="DM106" s="75"/>
      <c r="DN106" s="75"/>
      <c r="DO106" s="88"/>
      <c r="DP106" s="75"/>
      <c r="DQ106" s="75"/>
      <c r="DR106" s="75"/>
      <c r="DS106" s="88"/>
      <c r="DT106" s="88"/>
      <c r="DU106" s="75"/>
      <c r="DV106" s="75"/>
      <c r="DW106" s="75"/>
      <c r="DX106" s="75"/>
      <c r="DY106" s="75"/>
      <c r="DZ106" s="75"/>
      <c r="EA106" s="75"/>
      <c r="EB106" s="75"/>
      <c r="EC106" s="75"/>
      <c r="ED106" s="75"/>
      <c r="EE106" s="75"/>
      <c r="EF106" s="75"/>
      <c r="EG106" s="75"/>
      <c r="EH106" s="75"/>
      <c r="EI106" s="75"/>
      <c r="EJ106" s="75"/>
      <c r="EK106" s="75"/>
      <c r="EL106" s="75"/>
      <c r="EM106" s="75"/>
      <c r="EN106" s="75"/>
      <c r="EO106" s="75"/>
      <c r="EP106" s="75"/>
      <c r="EQ106" s="75"/>
      <c r="ER106" s="75"/>
      <c r="ES106" s="75"/>
      <c r="ET106" s="75"/>
      <c r="EU106" s="75"/>
      <c r="EV106" s="75"/>
      <c r="EW106" s="75"/>
      <c r="EX106" s="75"/>
      <c r="EY106" s="75"/>
      <c r="EZ106" s="88"/>
      <c r="FA106" s="74"/>
      <c r="FB106" s="75"/>
      <c r="FC106" s="88"/>
      <c r="FD106" s="75"/>
      <c r="FE106" s="75"/>
      <c r="FF106" s="75"/>
      <c r="FG106" s="75"/>
      <c r="FH106" s="75"/>
      <c r="FI106" s="75"/>
      <c r="FJ106" s="75"/>
      <c r="FK106" s="75"/>
      <c r="FL106" s="75"/>
      <c r="FM106" s="75"/>
      <c r="FN106" s="75"/>
      <c r="FO106" s="75"/>
      <c r="FP106" s="75"/>
      <c r="FQ106" s="75"/>
      <c r="FR106" s="75"/>
      <c r="FS106" s="75"/>
      <c r="FT106" s="78"/>
      <c r="FU106" s="78"/>
      <c r="FV106" s="78"/>
      <c r="FW106" s="78"/>
      <c r="FX106" s="75"/>
      <c r="FY106" s="75"/>
      <c r="FZ106" s="75"/>
      <c r="GA106" s="75"/>
      <c r="GB106" s="75"/>
      <c r="GC106" s="75"/>
      <c r="GD106" s="75"/>
      <c r="GE106" s="75"/>
      <c r="GF106" s="75"/>
      <c r="GG106" s="75"/>
      <c r="GH106" s="75"/>
      <c r="GI106" s="75"/>
      <c r="GJ106" s="75"/>
      <c r="GK106" s="75"/>
      <c r="GL106" s="75"/>
      <c r="GM106" s="75"/>
      <c r="GN106" s="75"/>
      <c r="GO106" s="75"/>
      <c r="GP106" s="75"/>
      <c r="GQ106" s="75"/>
      <c r="GR106" s="75"/>
      <c r="GS106" s="75"/>
      <c r="GT106" s="75"/>
      <c r="GU106" s="75"/>
      <c r="GV106" s="75"/>
      <c r="GW106" s="75"/>
      <c r="GX106" s="75"/>
      <c r="GY106" s="75"/>
      <c r="GZ106" s="75"/>
      <c r="HA106" s="75"/>
      <c r="HB106" s="75"/>
      <c r="HC106" s="75"/>
      <c r="HD106" s="75"/>
      <c r="HE106" s="75"/>
      <c r="HF106" s="75"/>
      <c r="HG106" s="75"/>
      <c r="HH106" s="75"/>
      <c r="HI106" s="75"/>
      <c r="HJ106" s="75"/>
      <c r="HK106" s="75"/>
      <c r="HL106" s="75"/>
      <c r="HM106" s="75"/>
      <c r="HN106" s="75"/>
      <c r="HO106" s="75"/>
      <c r="HP106" s="75"/>
      <c r="HQ106" s="75"/>
      <c r="HR106" s="75"/>
      <c r="HS106" s="75"/>
      <c r="HT106" s="75"/>
      <c r="HU106" s="75"/>
      <c r="HV106" s="75"/>
      <c r="HW106" s="75"/>
      <c r="HX106" s="75"/>
      <c r="HY106" s="75"/>
      <c r="HZ106" s="75"/>
      <c r="IA106" s="75"/>
      <c r="IB106" s="75"/>
      <c r="IC106" s="75"/>
      <c r="ID106" s="75"/>
      <c r="IE106" s="75"/>
      <c r="IF106" s="75"/>
      <c r="IG106" s="75"/>
      <c r="IH106" s="75"/>
      <c r="II106" s="75"/>
      <c r="IJ106" s="75"/>
      <c r="IK106" s="75"/>
      <c r="IL106" s="75"/>
      <c r="IM106" s="75"/>
      <c r="IN106" s="75"/>
      <c r="IO106" s="75"/>
      <c r="IP106" s="75"/>
      <c r="IQ106" s="75"/>
      <c r="IR106" s="75"/>
      <c r="IS106" s="75"/>
      <c r="IT106" s="75"/>
      <c r="IU106" s="75"/>
      <c r="IV106" s="75"/>
      <c r="IW106" s="75"/>
      <c r="IX106" s="75"/>
      <c r="IY106" s="75"/>
      <c r="IZ106" s="75"/>
      <c r="JA106" s="75"/>
      <c r="JB106" s="75"/>
      <c r="JC106" s="75"/>
    </row>
    <row r="107" spans="1:263" ht="15.75" x14ac:dyDescent="0.25">
      <c r="A107" s="10" t="s">
        <v>331</v>
      </c>
      <c r="B107" s="222">
        <f t="shared" si="267"/>
        <v>3681</v>
      </c>
      <c r="C107" s="222">
        <f t="shared" si="268"/>
        <v>6047.5230000000001</v>
      </c>
      <c r="D107" s="222">
        <f t="shared" si="269"/>
        <v>6047.5230000000001</v>
      </c>
      <c r="E107" s="222"/>
      <c r="F107" s="223">
        <f t="shared" si="270"/>
        <v>6047.5230000000001</v>
      </c>
      <c r="G107" s="75">
        <f t="shared" si="299"/>
        <v>100</v>
      </c>
      <c r="H107" s="75"/>
      <c r="I107" s="75"/>
      <c r="J107" s="75"/>
      <c r="K107" s="75"/>
      <c r="L107" s="75"/>
      <c r="M107" s="75"/>
      <c r="N107" s="75"/>
      <c r="O107" s="74"/>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95"/>
      <c r="BA107" s="95"/>
      <c r="BB107" s="95"/>
      <c r="BC107" s="95"/>
      <c r="BD107" s="75"/>
      <c r="BE107" s="75"/>
      <c r="BF107" s="75"/>
      <c r="BG107" s="88"/>
      <c r="BH107" s="88"/>
      <c r="BI107" s="75"/>
      <c r="BJ107" s="75"/>
      <c r="BK107" s="88"/>
      <c r="BL107" s="75">
        <v>3681</v>
      </c>
      <c r="BM107" s="75">
        <v>3681</v>
      </c>
      <c r="BN107" s="75">
        <v>3681</v>
      </c>
      <c r="BO107" s="76">
        <f t="shared" si="272"/>
        <v>100</v>
      </c>
      <c r="BP107" s="75"/>
      <c r="BQ107" s="75"/>
      <c r="BR107" s="75"/>
      <c r="BS107" s="88"/>
      <c r="BT107" s="88"/>
      <c r="BU107" s="75"/>
      <c r="BV107" s="75"/>
      <c r="BW107" s="88"/>
      <c r="BX107" s="75"/>
      <c r="BY107" s="75"/>
      <c r="BZ107" s="75"/>
      <c r="CA107" s="75"/>
      <c r="CB107" s="74"/>
      <c r="CC107" s="74"/>
      <c r="CD107" s="75"/>
      <c r="CE107" s="88"/>
      <c r="CF107" s="75"/>
      <c r="CG107" s="75"/>
      <c r="CH107" s="75"/>
      <c r="CI107" s="88"/>
      <c r="CJ107" s="75"/>
      <c r="CK107" s="75"/>
      <c r="CL107" s="75"/>
      <c r="CM107" s="75"/>
      <c r="CN107" s="75"/>
      <c r="CO107" s="75"/>
      <c r="CP107" s="75"/>
      <c r="CQ107" s="75"/>
      <c r="CR107" s="74"/>
      <c r="CS107" s="74"/>
      <c r="CT107" s="75"/>
      <c r="CU107" s="88"/>
      <c r="CV107" s="75"/>
      <c r="CW107" s="75"/>
      <c r="CX107" s="75"/>
      <c r="CY107" s="88"/>
      <c r="CZ107" s="88"/>
      <c r="DA107" s="75"/>
      <c r="DB107" s="75"/>
      <c r="DC107" s="75"/>
      <c r="DD107" s="75"/>
      <c r="DE107" s="75"/>
      <c r="DF107" s="75"/>
      <c r="DG107" s="88"/>
      <c r="DH107" s="75"/>
      <c r="DI107" s="75"/>
      <c r="DJ107" s="75"/>
      <c r="DK107" s="88"/>
      <c r="DL107" s="75"/>
      <c r="DM107" s="75"/>
      <c r="DN107" s="75"/>
      <c r="DO107" s="88"/>
      <c r="DP107" s="75"/>
      <c r="DQ107" s="75"/>
      <c r="DR107" s="75"/>
      <c r="DS107" s="88"/>
      <c r="DT107" s="88"/>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c r="EX107" s="75"/>
      <c r="EY107" s="75"/>
      <c r="EZ107" s="88"/>
      <c r="FA107" s="74"/>
      <c r="FB107" s="75"/>
      <c r="FC107" s="88"/>
      <c r="FD107" s="75"/>
      <c r="FE107" s="75"/>
      <c r="FF107" s="75"/>
      <c r="FG107" s="75"/>
      <c r="FH107" s="75"/>
      <c r="FI107" s="75"/>
      <c r="FJ107" s="75"/>
      <c r="FK107" s="75"/>
      <c r="FL107" s="75"/>
      <c r="FM107" s="75"/>
      <c r="FN107" s="75"/>
      <c r="FO107" s="75"/>
      <c r="FP107" s="75"/>
      <c r="FQ107" s="75"/>
      <c r="FR107" s="75"/>
      <c r="FS107" s="75"/>
      <c r="FT107" s="78"/>
      <c r="FU107" s="78"/>
      <c r="FV107" s="78"/>
      <c r="FW107" s="78"/>
      <c r="FX107" s="75"/>
      <c r="FY107" s="75"/>
      <c r="FZ107" s="75"/>
      <c r="GA107" s="75"/>
      <c r="GB107" s="75"/>
      <c r="GC107" s="75"/>
      <c r="GD107" s="75"/>
      <c r="GE107" s="75"/>
      <c r="GF107" s="75"/>
      <c r="GG107" s="75"/>
      <c r="GH107" s="75"/>
      <c r="GI107" s="75"/>
      <c r="GJ107" s="75"/>
      <c r="GK107" s="75"/>
      <c r="GL107" s="75"/>
      <c r="GM107" s="75"/>
      <c r="GN107" s="75"/>
      <c r="GO107" s="75"/>
      <c r="GP107" s="75"/>
      <c r="GQ107" s="75"/>
      <c r="GR107" s="75"/>
      <c r="GS107" s="75"/>
      <c r="GT107" s="75"/>
      <c r="GU107" s="75"/>
      <c r="GV107" s="75"/>
      <c r="GW107" s="75"/>
      <c r="GX107" s="75"/>
      <c r="GY107" s="75"/>
      <c r="GZ107" s="75"/>
      <c r="HA107" s="75"/>
      <c r="HB107" s="75"/>
      <c r="HC107" s="75"/>
      <c r="HD107" s="75"/>
      <c r="HE107" s="75"/>
      <c r="HF107" s="75"/>
      <c r="HG107" s="75"/>
      <c r="HH107" s="75"/>
      <c r="HI107" s="75"/>
      <c r="HJ107" s="75"/>
      <c r="HK107" s="75"/>
      <c r="HL107" s="75"/>
      <c r="HM107" s="75"/>
      <c r="HN107" s="75"/>
      <c r="HO107" s="75"/>
      <c r="HP107" s="75"/>
      <c r="HQ107" s="75"/>
      <c r="HR107" s="75"/>
      <c r="HS107" s="75"/>
      <c r="HT107" s="75"/>
      <c r="HU107" s="75"/>
      <c r="HV107" s="75"/>
      <c r="HW107" s="75"/>
      <c r="HX107" s="75"/>
      <c r="HY107" s="75"/>
      <c r="HZ107" s="75"/>
      <c r="IA107" s="75"/>
      <c r="IB107" s="75"/>
      <c r="IC107" s="75"/>
      <c r="ID107" s="75"/>
      <c r="IE107" s="75"/>
      <c r="IF107" s="75"/>
      <c r="IG107" s="75">
        <v>2366.5230000000001</v>
      </c>
      <c r="IH107" s="75">
        <v>2366.5230000000001</v>
      </c>
      <c r="II107" s="75">
        <f t="shared" si="244"/>
        <v>100</v>
      </c>
      <c r="IJ107" s="75"/>
      <c r="IK107" s="75"/>
      <c r="IL107" s="75"/>
      <c r="IM107" s="75"/>
      <c r="IN107" s="75"/>
      <c r="IO107" s="75"/>
      <c r="IP107" s="75"/>
      <c r="IQ107" s="75"/>
      <c r="IR107" s="75"/>
      <c r="IS107" s="75"/>
      <c r="IT107" s="75"/>
      <c r="IU107" s="75"/>
      <c r="IV107" s="75"/>
      <c r="IW107" s="75"/>
      <c r="IX107" s="75"/>
      <c r="IY107" s="75"/>
      <c r="IZ107" s="75"/>
      <c r="JA107" s="75"/>
      <c r="JB107" s="75"/>
      <c r="JC107" s="75"/>
    </row>
    <row r="108" spans="1:263" ht="15.75" x14ac:dyDescent="0.25">
      <c r="A108" s="10" t="s">
        <v>160</v>
      </c>
      <c r="B108" s="222">
        <f t="shared" si="267"/>
        <v>8500</v>
      </c>
      <c r="C108" s="222">
        <f t="shared" si="268"/>
        <v>23141.321120000001</v>
      </c>
      <c r="D108" s="222">
        <f t="shared" si="269"/>
        <v>23141.321120000001</v>
      </c>
      <c r="E108" s="222"/>
      <c r="F108" s="223">
        <f t="shared" si="270"/>
        <v>23141.321120000001</v>
      </c>
      <c r="G108" s="75">
        <f t="shared" si="299"/>
        <v>100</v>
      </c>
      <c r="H108" s="75"/>
      <c r="I108" s="75"/>
      <c r="J108" s="75"/>
      <c r="K108" s="75"/>
      <c r="L108" s="75"/>
      <c r="M108" s="75"/>
      <c r="N108" s="75"/>
      <c r="O108" s="74"/>
      <c r="P108" s="75"/>
      <c r="Q108" s="75"/>
      <c r="R108" s="75"/>
      <c r="S108" s="75"/>
      <c r="T108" s="7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v>755.42111999999997</v>
      </c>
      <c r="AT108" s="75">
        <v>755.42111999999997</v>
      </c>
      <c r="AU108" s="75">
        <f t="shared" si="206"/>
        <v>100</v>
      </c>
      <c r="AV108" s="75">
        <v>8500</v>
      </c>
      <c r="AW108" s="75">
        <v>8500</v>
      </c>
      <c r="AX108" s="75">
        <v>8500</v>
      </c>
      <c r="AY108" s="75">
        <f>AX108/AW108*100</f>
        <v>100</v>
      </c>
      <c r="AZ108" s="95"/>
      <c r="BA108" s="95"/>
      <c r="BB108" s="95"/>
      <c r="BC108" s="95"/>
      <c r="BD108" s="75"/>
      <c r="BE108" s="75"/>
      <c r="BF108" s="75"/>
      <c r="BG108" s="88"/>
      <c r="BH108" s="88"/>
      <c r="BI108" s="75"/>
      <c r="BJ108" s="75"/>
      <c r="BK108" s="88"/>
      <c r="BL108" s="75"/>
      <c r="BM108" s="75"/>
      <c r="BN108" s="75"/>
      <c r="BO108" s="76"/>
      <c r="BP108" s="75"/>
      <c r="BQ108" s="75"/>
      <c r="BR108" s="75"/>
      <c r="BS108" s="88"/>
      <c r="BT108" s="88"/>
      <c r="BU108" s="75"/>
      <c r="BV108" s="75"/>
      <c r="BW108" s="88"/>
      <c r="BX108" s="75"/>
      <c r="BY108" s="75">
        <v>1000</v>
      </c>
      <c r="BZ108" s="75">
        <v>1000</v>
      </c>
      <c r="CA108" s="75">
        <f t="shared" ref="CA108" si="352">BZ108/BY108*100</f>
        <v>100</v>
      </c>
      <c r="CB108" s="74"/>
      <c r="CC108" s="74"/>
      <c r="CD108" s="75"/>
      <c r="CE108" s="88"/>
      <c r="CF108" s="75"/>
      <c r="CG108" s="75"/>
      <c r="CH108" s="75"/>
      <c r="CI108" s="88"/>
      <c r="CJ108" s="75"/>
      <c r="CK108" s="75"/>
      <c r="CL108" s="75"/>
      <c r="CM108" s="75"/>
      <c r="CN108" s="75"/>
      <c r="CO108" s="75"/>
      <c r="CP108" s="75"/>
      <c r="CQ108" s="75"/>
      <c r="CR108" s="74"/>
      <c r="CS108" s="74"/>
      <c r="CT108" s="75"/>
      <c r="CU108" s="88"/>
      <c r="CV108" s="75"/>
      <c r="CW108" s="75"/>
      <c r="CX108" s="75"/>
      <c r="CY108" s="88"/>
      <c r="CZ108" s="88"/>
      <c r="DA108" s="75"/>
      <c r="DB108" s="75"/>
      <c r="DC108" s="75"/>
      <c r="DD108" s="75"/>
      <c r="DE108" s="75"/>
      <c r="DF108" s="75"/>
      <c r="DG108" s="88"/>
      <c r="DH108" s="75"/>
      <c r="DI108" s="75"/>
      <c r="DJ108" s="75"/>
      <c r="DK108" s="88"/>
      <c r="DL108" s="75"/>
      <c r="DM108" s="75"/>
      <c r="DN108" s="75"/>
      <c r="DO108" s="88"/>
      <c r="DP108" s="75"/>
      <c r="DQ108" s="75"/>
      <c r="DR108" s="75"/>
      <c r="DS108" s="88"/>
      <c r="DT108" s="88"/>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c r="EX108" s="75"/>
      <c r="EY108" s="75"/>
      <c r="EZ108" s="88"/>
      <c r="FA108" s="74"/>
      <c r="FB108" s="75"/>
      <c r="FC108" s="88"/>
      <c r="FD108" s="75"/>
      <c r="FE108" s="75"/>
      <c r="FF108" s="75"/>
      <c r="FG108" s="75"/>
      <c r="FH108" s="75"/>
      <c r="FI108" s="75"/>
      <c r="FJ108" s="75"/>
      <c r="FK108" s="75"/>
      <c r="FL108" s="75"/>
      <c r="FM108" s="75"/>
      <c r="FN108" s="75"/>
      <c r="FO108" s="75"/>
      <c r="FP108" s="75"/>
      <c r="FQ108" s="75"/>
      <c r="FR108" s="75"/>
      <c r="FS108" s="75"/>
      <c r="FT108" s="78"/>
      <c r="FU108" s="78"/>
      <c r="FV108" s="78"/>
      <c r="FW108" s="78"/>
      <c r="FX108" s="75"/>
      <c r="FY108" s="75"/>
      <c r="FZ108" s="75"/>
      <c r="GA108" s="75"/>
      <c r="GB108" s="75"/>
      <c r="GC108" s="75"/>
      <c r="GD108" s="75"/>
      <c r="GE108" s="75"/>
      <c r="GF108" s="75"/>
      <c r="GG108" s="75"/>
      <c r="GH108" s="75"/>
      <c r="GI108" s="75"/>
      <c r="GJ108" s="75"/>
      <c r="GK108" s="75"/>
      <c r="GL108" s="75"/>
      <c r="GM108" s="75"/>
      <c r="GN108" s="75"/>
      <c r="GO108" s="75"/>
      <c r="GP108" s="75"/>
      <c r="GQ108" s="75"/>
      <c r="GR108" s="75"/>
      <c r="GS108" s="75"/>
      <c r="GT108" s="75"/>
      <c r="GU108" s="75"/>
      <c r="GV108" s="75"/>
      <c r="GW108" s="75"/>
      <c r="GX108" s="75"/>
      <c r="GY108" s="75"/>
      <c r="GZ108" s="75"/>
      <c r="HA108" s="75"/>
      <c r="HB108" s="75"/>
      <c r="HC108" s="75"/>
      <c r="HD108" s="75"/>
      <c r="HE108" s="75"/>
      <c r="HF108" s="75"/>
      <c r="HG108" s="75"/>
      <c r="HH108" s="75"/>
      <c r="HI108" s="75"/>
      <c r="HJ108" s="75"/>
      <c r="HK108" s="75"/>
      <c r="HL108" s="75"/>
      <c r="HM108" s="75"/>
      <c r="HN108" s="75"/>
      <c r="HO108" s="75"/>
      <c r="HP108" s="75"/>
      <c r="HQ108" s="75"/>
      <c r="HR108" s="75"/>
      <c r="HS108" s="75"/>
      <c r="HT108" s="75"/>
      <c r="HU108" s="75">
        <v>12885.9</v>
      </c>
      <c r="HV108" s="75">
        <v>12885.9</v>
      </c>
      <c r="HW108" s="75">
        <f>HV108/HU108*100</f>
        <v>100</v>
      </c>
      <c r="HX108" s="75"/>
      <c r="HY108" s="75"/>
      <c r="HZ108" s="75">
        <v>0</v>
      </c>
      <c r="IA108" s="75"/>
      <c r="IB108" s="75"/>
      <c r="IC108" s="75"/>
      <c r="ID108" s="75">
        <v>0</v>
      </c>
      <c r="IE108" s="75"/>
      <c r="IF108" s="75"/>
      <c r="IG108" s="75"/>
      <c r="IH108" s="75">
        <v>0</v>
      </c>
      <c r="II108" s="75"/>
      <c r="IJ108" s="75"/>
      <c r="IK108" s="75"/>
      <c r="IL108" s="75">
        <v>0</v>
      </c>
      <c r="IM108" s="75"/>
      <c r="IN108" s="75"/>
      <c r="IO108" s="75"/>
      <c r="IP108" s="75">
        <v>0</v>
      </c>
      <c r="IQ108" s="75"/>
      <c r="IR108" s="75"/>
      <c r="IS108" s="75"/>
      <c r="IT108" s="75">
        <v>0</v>
      </c>
      <c r="IU108" s="75"/>
      <c r="IV108" s="75"/>
      <c r="IW108" s="75"/>
      <c r="IX108" s="75">
        <v>0</v>
      </c>
      <c r="IY108" s="75"/>
      <c r="IZ108" s="75"/>
      <c r="JA108" s="75"/>
      <c r="JB108" s="75"/>
      <c r="JC108" s="75"/>
    </row>
    <row r="109" spans="1:263" ht="15.75" x14ac:dyDescent="0.25">
      <c r="A109" s="10" t="s">
        <v>332</v>
      </c>
      <c r="B109" s="222">
        <f t="shared" si="267"/>
        <v>2841</v>
      </c>
      <c r="C109" s="222">
        <f t="shared" si="268"/>
        <v>2841</v>
      </c>
      <c r="D109" s="222">
        <f t="shared" si="269"/>
        <v>2841</v>
      </c>
      <c r="E109" s="222"/>
      <c r="F109" s="223">
        <f t="shared" si="270"/>
        <v>2841</v>
      </c>
      <c r="G109" s="75">
        <f t="shared" si="299"/>
        <v>100</v>
      </c>
      <c r="H109" s="75"/>
      <c r="I109" s="75"/>
      <c r="J109" s="75"/>
      <c r="K109" s="75"/>
      <c r="L109" s="75"/>
      <c r="M109" s="75"/>
      <c r="N109" s="75"/>
      <c r="O109" s="74"/>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95"/>
      <c r="BA109" s="95"/>
      <c r="BB109" s="95"/>
      <c r="BC109" s="95"/>
      <c r="BD109" s="75"/>
      <c r="BE109" s="75"/>
      <c r="BF109" s="75"/>
      <c r="BG109" s="88"/>
      <c r="BH109" s="88"/>
      <c r="BI109" s="75"/>
      <c r="BJ109" s="75"/>
      <c r="BK109" s="88"/>
      <c r="BL109" s="75">
        <v>2841</v>
      </c>
      <c r="BM109" s="75">
        <v>2841</v>
      </c>
      <c r="BN109" s="75">
        <v>2841</v>
      </c>
      <c r="BO109" s="76">
        <f t="shared" si="272"/>
        <v>100</v>
      </c>
      <c r="BP109" s="75"/>
      <c r="BQ109" s="75"/>
      <c r="BR109" s="75"/>
      <c r="BS109" s="88"/>
      <c r="BT109" s="88"/>
      <c r="BU109" s="75"/>
      <c r="BV109" s="75"/>
      <c r="BW109" s="88"/>
      <c r="BX109" s="75"/>
      <c r="BY109" s="75"/>
      <c r="BZ109" s="75"/>
      <c r="CA109" s="75"/>
      <c r="CB109" s="74"/>
      <c r="CC109" s="74"/>
      <c r="CD109" s="75"/>
      <c r="CE109" s="88"/>
      <c r="CF109" s="75"/>
      <c r="CG109" s="75"/>
      <c r="CH109" s="75"/>
      <c r="CI109" s="88"/>
      <c r="CJ109" s="75"/>
      <c r="CK109" s="75"/>
      <c r="CL109" s="75"/>
      <c r="CM109" s="75"/>
      <c r="CN109" s="75"/>
      <c r="CO109" s="75"/>
      <c r="CP109" s="75"/>
      <c r="CQ109" s="75"/>
      <c r="CR109" s="74"/>
      <c r="CS109" s="74"/>
      <c r="CT109" s="75"/>
      <c r="CU109" s="88"/>
      <c r="CV109" s="75"/>
      <c r="CW109" s="75"/>
      <c r="CX109" s="75"/>
      <c r="CY109" s="88"/>
      <c r="CZ109" s="88"/>
      <c r="DA109" s="75"/>
      <c r="DB109" s="75"/>
      <c r="DC109" s="75"/>
      <c r="DD109" s="75"/>
      <c r="DE109" s="75"/>
      <c r="DF109" s="75"/>
      <c r="DG109" s="88"/>
      <c r="DH109" s="75"/>
      <c r="DI109" s="75"/>
      <c r="DJ109" s="75"/>
      <c r="DK109" s="88"/>
      <c r="DL109" s="75"/>
      <c r="DM109" s="75"/>
      <c r="DN109" s="75"/>
      <c r="DO109" s="88"/>
      <c r="DP109" s="75"/>
      <c r="DQ109" s="75"/>
      <c r="DR109" s="75"/>
      <c r="DS109" s="88"/>
      <c r="DT109" s="88"/>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c r="EX109" s="75"/>
      <c r="EY109" s="75"/>
      <c r="EZ109" s="88"/>
      <c r="FA109" s="74"/>
      <c r="FB109" s="75"/>
      <c r="FC109" s="88"/>
      <c r="FD109" s="75"/>
      <c r="FE109" s="75"/>
      <c r="FF109" s="75"/>
      <c r="FG109" s="75"/>
      <c r="FH109" s="75"/>
      <c r="FI109" s="75"/>
      <c r="FJ109" s="75"/>
      <c r="FK109" s="75"/>
      <c r="FL109" s="75"/>
      <c r="FM109" s="75"/>
      <c r="FN109" s="75"/>
      <c r="FO109" s="75"/>
      <c r="FP109" s="75"/>
      <c r="FQ109" s="75"/>
      <c r="FR109" s="75"/>
      <c r="FS109" s="75"/>
      <c r="FT109" s="78"/>
      <c r="FU109" s="78"/>
      <c r="FV109" s="78"/>
      <c r="FW109" s="78"/>
      <c r="FX109" s="75"/>
      <c r="FY109" s="75"/>
      <c r="FZ109" s="75"/>
      <c r="GA109" s="75"/>
      <c r="GB109" s="75"/>
      <c r="GC109" s="75"/>
      <c r="GD109" s="75"/>
      <c r="GE109" s="75"/>
      <c r="GF109" s="75"/>
      <c r="GG109" s="75"/>
      <c r="GH109" s="75"/>
      <c r="GI109" s="75"/>
      <c r="GJ109" s="75"/>
      <c r="GK109" s="75"/>
      <c r="GL109" s="75"/>
      <c r="GM109" s="75"/>
      <c r="GN109" s="75"/>
      <c r="GO109" s="75"/>
      <c r="GP109" s="75"/>
      <c r="GQ109" s="75"/>
      <c r="GR109" s="75"/>
      <c r="GS109" s="75"/>
      <c r="GT109" s="75"/>
      <c r="GU109" s="75"/>
      <c r="GV109" s="75"/>
      <c r="GW109" s="75"/>
      <c r="GX109" s="75"/>
      <c r="GY109" s="75"/>
      <c r="GZ109" s="75"/>
      <c r="HA109" s="75"/>
      <c r="HB109" s="75"/>
      <c r="HC109" s="75"/>
      <c r="HD109" s="75"/>
      <c r="HE109" s="75"/>
      <c r="HF109" s="75"/>
      <c r="HG109" s="75"/>
      <c r="HH109" s="75"/>
      <c r="HI109" s="75"/>
      <c r="HJ109" s="75"/>
      <c r="HK109" s="75"/>
      <c r="HL109" s="75"/>
      <c r="HM109" s="75"/>
      <c r="HN109" s="75"/>
      <c r="HO109" s="75"/>
      <c r="HP109" s="75"/>
      <c r="HQ109" s="75"/>
      <c r="HR109" s="75"/>
      <c r="HS109" s="75"/>
      <c r="HT109" s="75"/>
      <c r="HU109" s="75"/>
      <c r="HV109" s="75"/>
      <c r="HW109" s="75"/>
      <c r="HX109" s="75"/>
      <c r="HY109" s="75"/>
      <c r="HZ109" s="75"/>
      <c r="IA109" s="75"/>
      <c r="IB109" s="75"/>
      <c r="IC109" s="75"/>
      <c r="ID109" s="75"/>
      <c r="IE109" s="75"/>
      <c r="IF109" s="75"/>
      <c r="IG109" s="75"/>
      <c r="IH109" s="75"/>
      <c r="II109" s="75"/>
      <c r="IJ109" s="75"/>
      <c r="IK109" s="75"/>
      <c r="IL109" s="75"/>
      <c r="IM109" s="75"/>
      <c r="IN109" s="75"/>
      <c r="IO109" s="75"/>
      <c r="IP109" s="75"/>
      <c r="IQ109" s="75"/>
      <c r="IR109" s="75"/>
      <c r="IS109" s="75"/>
      <c r="IT109" s="75"/>
      <c r="IU109" s="75"/>
      <c r="IV109" s="75"/>
      <c r="IW109" s="75"/>
      <c r="IX109" s="75"/>
      <c r="IY109" s="75"/>
      <c r="IZ109" s="75"/>
      <c r="JA109" s="75"/>
      <c r="JB109" s="75"/>
      <c r="JC109" s="75"/>
    </row>
    <row r="110" spans="1:263" ht="15.75" x14ac:dyDescent="0.25">
      <c r="A110" s="10" t="s">
        <v>333</v>
      </c>
      <c r="B110" s="222">
        <f t="shared" si="267"/>
        <v>3483</v>
      </c>
      <c r="C110" s="222">
        <f t="shared" si="268"/>
        <v>4237.9577099999997</v>
      </c>
      <c r="D110" s="222">
        <f t="shared" si="269"/>
        <v>4237.9577099999997</v>
      </c>
      <c r="E110" s="222"/>
      <c r="F110" s="223">
        <f t="shared" si="270"/>
        <v>4237.9577099999997</v>
      </c>
      <c r="G110" s="75">
        <f t="shared" si="299"/>
        <v>100</v>
      </c>
      <c r="H110" s="75"/>
      <c r="I110" s="75"/>
      <c r="J110" s="75"/>
      <c r="K110" s="75"/>
      <c r="L110" s="75"/>
      <c r="M110" s="75"/>
      <c r="N110" s="75"/>
      <c r="O110" s="74"/>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v>648.95770999999991</v>
      </c>
      <c r="AT110" s="75">
        <v>648.95770999999991</v>
      </c>
      <c r="AU110" s="75">
        <f t="shared" si="206"/>
        <v>100</v>
      </c>
      <c r="AV110" s="75"/>
      <c r="AW110" s="75"/>
      <c r="AX110" s="75"/>
      <c r="AY110" s="75"/>
      <c r="AZ110" s="95"/>
      <c r="BA110" s="95"/>
      <c r="BB110" s="95"/>
      <c r="BC110" s="95"/>
      <c r="BD110" s="75"/>
      <c r="BE110" s="75"/>
      <c r="BF110" s="75"/>
      <c r="BG110" s="88"/>
      <c r="BH110" s="88"/>
      <c r="BI110" s="75"/>
      <c r="BJ110" s="75"/>
      <c r="BK110" s="88"/>
      <c r="BL110" s="75">
        <v>3483</v>
      </c>
      <c r="BM110" s="75">
        <v>3483</v>
      </c>
      <c r="BN110" s="75">
        <v>3483</v>
      </c>
      <c r="BO110" s="76">
        <f t="shared" si="272"/>
        <v>100</v>
      </c>
      <c r="BP110" s="75"/>
      <c r="BQ110" s="75"/>
      <c r="BR110" s="75"/>
      <c r="BS110" s="88"/>
      <c r="BT110" s="88"/>
      <c r="BU110" s="75"/>
      <c r="BV110" s="75"/>
      <c r="BW110" s="88"/>
      <c r="BX110" s="75"/>
      <c r="BY110" s="75"/>
      <c r="BZ110" s="75"/>
      <c r="CA110" s="75"/>
      <c r="CB110" s="74"/>
      <c r="CC110" s="74"/>
      <c r="CD110" s="75"/>
      <c r="CE110" s="88"/>
      <c r="CF110" s="75"/>
      <c r="CG110" s="75"/>
      <c r="CH110" s="75"/>
      <c r="CI110" s="88"/>
      <c r="CJ110" s="75"/>
      <c r="CK110" s="75"/>
      <c r="CL110" s="75"/>
      <c r="CM110" s="75"/>
      <c r="CN110" s="75"/>
      <c r="CO110" s="75"/>
      <c r="CP110" s="75"/>
      <c r="CQ110" s="75"/>
      <c r="CR110" s="74"/>
      <c r="CS110" s="74"/>
      <c r="CT110" s="75"/>
      <c r="CU110" s="88"/>
      <c r="CV110" s="75"/>
      <c r="CW110" s="75"/>
      <c r="CX110" s="75"/>
      <c r="CY110" s="88"/>
      <c r="CZ110" s="88"/>
      <c r="DA110" s="75"/>
      <c r="DB110" s="75"/>
      <c r="DC110" s="75"/>
      <c r="DD110" s="75"/>
      <c r="DE110" s="75"/>
      <c r="DF110" s="75"/>
      <c r="DG110" s="88"/>
      <c r="DH110" s="75"/>
      <c r="DI110" s="75"/>
      <c r="DJ110" s="75"/>
      <c r="DK110" s="88"/>
      <c r="DL110" s="75"/>
      <c r="DM110" s="75"/>
      <c r="DN110" s="75"/>
      <c r="DO110" s="88"/>
      <c r="DP110" s="75"/>
      <c r="DQ110" s="75"/>
      <c r="DR110" s="75"/>
      <c r="DS110" s="88"/>
      <c r="DT110" s="88"/>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c r="EX110" s="75"/>
      <c r="EY110" s="75"/>
      <c r="EZ110" s="88"/>
      <c r="FA110" s="74"/>
      <c r="FB110" s="75"/>
      <c r="FC110" s="88"/>
      <c r="FD110" s="75"/>
      <c r="FE110" s="75"/>
      <c r="FF110" s="75"/>
      <c r="FG110" s="75"/>
      <c r="FH110" s="75"/>
      <c r="FI110" s="75"/>
      <c r="FJ110" s="75"/>
      <c r="FK110" s="75"/>
      <c r="FL110" s="75"/>
      <c r="FM110" s="75"/>
      <c r="FN110" s="75"/>
      <c r="FO110" s="75"/>
      <c r="FP110" s="75"/>
      <c r="FQ110" s="75"/>
      <c r="FR110" s="75"/>
      <c r="FS110" s="75"/>
      <c r="FT110" s="78"/>
      <c r="FU110" s="78"/>
      <c r="FV110" s="78"/>
      <c r="FW110" s="78"/>
      <c r="FX110" s="75"/>
      <c r="FY110" s="75"/>
      <c r="FZ110" s="75"/>
      <c r="GA110" s="75"/>
      <c r="GB110" s="75"/>
      <c r="GC110" s="75"/>
      <c r="GD110" s="75"/>
      <c r="GE110" s="75"/>
      <c r="GF110" s="75"/>
      <c r="GG110" s="75"/>
      <c r="GH110" s="75"/>
      <c r="GI110" s="75"/>
      <c r="GJ110" s="75"/>
      <c r="GK110" s="75"/>
      <c r="GL110" s="75"/>
      <c r="GM110" s="75"/>
      <c r="GN110" s="75"/>
      <c r="GO110" s="75"/>
      <c r="GP110" s="75"/>
      <c r="GQ110" s="75"/>
      <c r="GR110" s="75"/>
      <c r="GS110" s="75"/>
      <c r="GT110" s="75"/>
      <c r="GU110" s="75"/>
      <c r="GV110" s="75"/>
      <c r="GW110" s="75"/>
      <c r="GX110" s="75"/>
      <c r="GY110" s="75"/>
      <c r="GZ110" s="75"/>
      <c r="HA110" s="75"/>
      <c r="HB110" s="75"/>
      <c r="HC110" s="75"/>
      <c r="HD110" s="75"/>
      <c r="HE110" s="75"/>
      <c r="HF110" s="75"/>
      <c r="HG110" s="75"/>
      <c r="HH110" s="75"/>
      <c r="HI110" s="75"/>
      <c r="HJ110" s="75"/>
      <c r="HK110" s="75"/>
      <c r="HL110" s="75"/>
      <c r="HM110" s="75"/>
      <c r="HN110" s="75"/>
      <c r="HO110" s="75"/>
      <c r="HP110" s="75"/>
      <c r="HQ110" s="75"/>
      <c r="HR110" s="75"/>
      <c r="HS110" s="75"/>
      <c r="HT110" s="75"/>
      <c r="HU110" s="75"/>
      <c r="HV110" s="75"/>
      <c r="HW110" s="75"/>
      <c r="HX110" s="75"/>
      <c r="HY110" s="75"/>
      <c r="HZ110" s="75"/>
      <c r="IA110" s="75"/>
      <c r="IB110" s="75"/>
      <c r="IC110" s="75"/>
      <c r="ID110" s="75"/>
      <c r="IE110" s="75"/>
      <c r="IF110" s="75"/>
      <c r="IG110" s="75">
        <v>106</v>
      </c>
      <c r="IH110" s="75">
        <v>106</v>
      </c>
      <c r="II110" s="75">
        <f t="shared" si="244"/>
        <v>100</v>
      </c>
      <c r="IJ110" s="75"/>
      <c r="IK110" s="75"/>
      <c r="IL110" s="75"/>
      <c r="IM110" s="75"/>
      <c r="IN110" s="75"/>
      <c r="IO110" s="75"/>
      <c r="IP110" s="75"/>
      <c r="IQ110" s="75"/>
      <c r="IR110" s="75"/>
      <c r="IS110" s="75"/>
      <c r="IT110" s="75"/>
      <c r="IU110" s="75"/>
      <c r="IV110" s="75"/>
      <c r="IW110" s="75"/>
      <c r="IX110" s="75"/>
      <c r="IY110" s="75"/>
      <c r="IZ110" s="75"/>
      <c r="JA110" s="75"/>
      <c r="JB110" s="75"/>
      <c r="JC110" s="75"/>
    </row>
    <row r="111" spans="1:263" ht="15.75" x14ac:dyDescent="0.25">
      <c r="A111" s="10" t="s">
        <v>143</v>
      </c>
      <c r="B111" s="222">
        <f t="shared" si="267"/>
        <v>1455</v>
      </c>
      <c r="C111" s="222">
        <f t="shared" si="268"/>
        <v>1455</v>
      </c>
      <c r="D111" s="222">
        <f t="shared" si="269"/>
        <v>1455</v>
      </c>
      <c r="E111" s="222"/>
      <c r="F111" s="223">
        <f t="shared" si="270"/>
        <v>1455</v>
      </c>
      <c r="G111" s="75">
        <f t="shared" si="299"/>
        <v>100</v>
      </c>
      <c r="H111" s="75"/>
      <c r="I111" s="75"/>
      <c r="J111" s="75"/>
      <c r="K111" s="75"/>
      <c r="L111" s="75"/>
      <c r="M111" s="75"/>
      <c r="N111" s="75"/>
      <c r="O111" s="74"/>
      <c r="P111" s="75"/>
      <c r="Q111" s="75"/>
      <c r="R111" s="75"/>
      <c r="S111" s="75"/>
      <c r="T111" s="75"/>
      <c r="U111" s="75"/>
      <c r="V111" s="75"/>
      <c r="W111" s="75"/>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95"/>
      <c r="BA111" s="95"/>
      <c r="BB111" s="95"/>
      <c r="BC111" s="95"/>
      <c r="BD111" s="75"/>
      <c r="BE111" s="75"/>
      <c r="BF111" s="75"/>
      <c r="BG111" s="88"/>
      <c r="BH111" s="88"/>
      <c r="BI111" s="75"/>
      <c r="BJ111" s="75"/>
      <c r="BK111" s="88"/>
      <c r="BL111" s="75">
        <v>1455</v>
      </c>
      <c r="BM111" s="75">
        <v>1455</v>
      </c>
      <c r="BN111" s="75">
        <v>1455</v>
      </c>
      <c r="BO111" s="76">
        <f t="shared" si="272"/>
        <v>100</v>
      </c>
      <c r="BP111" s="75"/>
      <c r="BQ111" s="75"/>
      <c r="BR111" s="75"/>
      <c r="BS111" s="88"/>
      <c r="BT111" s="88"/>
      <c r="BU111" s="75"/>
      <c r="BV111" s="75"/>
      <c r="BW111" s="88"/>
      <c r="BX111" s="75"/>
      <c r="BY111" s="75"/>
      <c r="BZ111" s="75"/>
      <c r="CA111" s="75"/>
      <c r="CB111" s="74"/>
      <c r="CC111" s="74"/>
      <c r="CD111" s="75"/>
      <c r="CE111" s="88"/>
      <c r="CF111" s="75"/>
      <c r="CG111" s="75"/>
      <c r="CH111" s="75"/>
      <c r="CI111" s="88"/>
      <c r="CJ111" s="75"/>
      <c r="CK111" s="75"/>
      <c r="CL111" s="75"/>
      <c r="CM111" s="75"/>
      <c r="CN111" s="75"/>
      <c r="CO111" s="75"/>
      <c r="CP111" s="75"/>
      <c r="CQ111" s="75"/>
      <c r="CR111" s="74"/>
      <c r="CS111" s="74"/>
      <c r="CT111" s="75"/>
      <c r="CU111" s="88"/>
      <c r="CV111" s="75"/>
      <c r="CW111" s="75"/>
      <c r="CX111" s="75"/>
      <c r="CY111" s="88"/>
      <c r="CZ111" s="88"/>
      <c r="DA111" s="75"/>
      <c r="DB111" s="75"/>
      <c r="DC111" s="75"/>
      <c r="DD111" s="75"/>
      <c r="DE111" s="75"/>
      <c r="DF111" s="75"/>
      <c r="DG111" s="88"/>
      <c r="DH111" s="75"/>
      <c r="DI111" s="75"/>
      <c r="DJ111" s="75"/>
      <c r="DK111" s="88"/>
      <c r="DL111" s="75"/>
      <c r="DM111" s="75"/>
      <c r="DN111" s="75"/>
      <c r="DO111" s="88"/>
      <c r="DP111" s="75"/>
      <c r="DQ111" s="75"/>
      <c r="DR111" s="75"/>
      <c r="DS111" s="88"/>
      <c r="DT111" s="88"/>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c r="EX111" s="75"/>
      <c r="EY111" s="75"/>
      <c r="EZ111" s="88"/>
      <c r="FA111" s="74"/>
      <c r="FB111" s="75"/>
      <c r="FC111" s="88"/>
      <c r="FD111" s="75"/>
      <c r="FE111" s="75"/>
      <c r="FF111" s="75"/>
      <c r="FG111" s="75"/>
      <c r="FH111" s="75"/>
      <c r="FI111" s="75"/>
      <c r="FJ111" s="75"/>
      <c r="FK111" s="75"/>
      <c r="FL111" s="75"/>
      <c r="FM111" s="75"/>
      <c r="FN111" s="75"/>
      <c r="FO111" s="75"/>
      <c r="FP111" s="75"/>
      <c r="FQ111" s="75"/>
      <c r="FR111" s="75"/>
      <c r="FS111" s="75"/>
      <c r="FT111" s="78"/>
      <c r="FU111" s="78"/>
      <c r="FV111" s="78"/>
      <c r="FW111" s="78"/>
      <c r="FX111" s="75"/>
      <c r="FY111" s="75"/>
      <c r="FZ111" s="75"/>
      <c r="GA111" s="75"/>
      <c r="GB111" s="75"/>
      <c r="GC111" s="75"/>
      <c r="GD111" s="75"/>
      <c r="GE111" s="75"/>
      <c r="GF111" s="75"/>
      <c r="GG111" s="75"/>
      <c r="GH111" s="75"/>
      <c r="GI111" s="75"/>
      <c r="GJ111" s="75"/>
      <c r="GK111" s="75"/>
      <c r="GL111" s="75"/>
      <c r="GM111" s="75"/>
      <c r="GN111" s="75"/>
      <c r="GO111" s="75"/>
      <c r="GP111" s="75"/>
      <c r="GQ111" s="75"/>
      <c r="GR111" s="75"/>
      <c r="GS111" s="75"/>
      <c r="GT111" s="75"/>
      <c r="GU111" s="75"/>
      <c r="GV111" s="75"/>
      <c r="GW111" s="75"/>
      <c r="GX111" s="75"/>
      <c r="GY111" s="75"/>
      <c r="GZ111" s="75"/>
      <c r="HA111" s="75"/>
      <c r="HB111" s="75"/>
      <c r="HC111" s="75"/>
      <c r="HD111" s="75"/>
      <c r="HE111" s="75"/>
      <c r="HF111" s="75"/>
      <c r="HG111" s="75"/>
      <c r="HH111" s="75"/>
      <c r="HI111" s="75"/>
      <c r="HJ111" s="75"/>
      <c r="HK111" s="75"/>
      <c r="HL111" s="75"/>
      <c r="HM111" s="75"/>
      <c r="HN111" s="75"/>
      <c r="HO111" s="75"/>
      <c r="HP111" s="75"/>
      <c r="HQ111" s="75"/>
      <c r="HR111" s="75"/>
      <c r="HS111" s="75"/>
      <c r="HT111" s="75"/>
      <c r="HU111" s="75"/>
      <c r="HV111" s="75"/>
      <c r="HW111" s="75"/>
      <c r="HX111" s="75"/>
      <c r="HY111" s="75"/>
      <c r="HZ111" s="75"/>
      <c r="IA111" s="75"/>
      <c r="IB111" s="75"/>
      <c r="IC111" s="75"/>
      <c r="ID111" s="75"/>
      <c r="IE111" s="75"/>
      <c r="IF111" s="75"/>
      <c r="IG111" s="75"/>
      <c r="IH111" s="75"/>
      <c r="II111" s="75"/>
      <c r="IJ111" s="75"/>
      <c r="IK111" s="75"/>
      <c r="IL111" s="75"/>
      <c r="IM111" s="75"/>
      <c r="IN111" s="75"/>
      <c r="IO111" s="75"/>
      <c r="IP111" s="75"/>
      <c r="IQ111" s="75"/>
      <c r="IR111" s="75"/>
      <c r="IS111" s="75"/>
      <c r="IT111" s="75"/>
      <c r="IU111" s="75"/>
      <c r="IV111" s="75"/>
      <c r="IW111" s="75"/>
      <c r="IX111" s="75"/>
      <c r="IY111" s="75"/>
      <c r="IZ111" s="75"/>
      <c r="JA111" s="75"/>
      <c r="JB111" s="75"/>
      <c r="JC111" s="75"/>
    </row>
    <row r="112" spans="1:263" ht="15.75" x14ac:dyDescent="0.25">
      <c r="A112" s="10" t="s">
        <v>157</v>
      </c>
      <c r="B112" s="222">
        <f t="shared" si="267"/>
        <v>4059</v>
      </c>
      <c r="C112" s="222">
        <f t="shared" si="268"/>
        <v>4059</v>
      </c>
      <c r="D112" s="222">
        <f t="shared" si="269"/>
        <v>4059</v>
      </c>
      <c r="E112" s="222"/>
      <c r="F112" s="223">
        <f t="shared" si="270"/>
        <v>4059</v>
      </c>
      <c r="G112" s="75">
        <f t="shared" si="299"/>
        <v>100</v>
      </c>
      <c r="H112" s="75"/>
      <c r="I112" s="75"/>
      <c r="J112" s="75"/>
      <c r="K112" s="75"/>
      <c r="L112" s="75"/>
      <c r="M112" s="75"/>
      <c r="N112" s="75"/>
      <c r="O112" s="74"/>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95"/>
      <c r="BA112" s="95"/>
      <c r="BB112" s="95"/>
      <c r="BC112" s="95"/>
      <c r="BD112" s="75"/>
      <c r="BE112" s="75"/>
      <c r="BF112" s="75"/>
      <c r="BG112" s="88"/>
      <c r="BH112" s="88"/>
      <c r="BI112" s="75"/>
      <c r="BJ112" s="75"/>
      <c r="BK112" s="88"/>
      <c r="BL112" s="75">
        <v>4059</v>
      </c>
      <c r="BM112" s="75">
        <v>4059</v>
      </c>
      <c r="BN112" s="75">
        <v>4059</v>
      </c>
      <c r="BO112" s="76">
        <f t="shared" si="272"/>
        <v>100</v>
      </c>
      <c r="BP112" s="75"/>
      <c r="BQ112" s="75"/>
      <c r="BR112" s="75"/>
      <c r="BS112" s="88"/>
      <c r="BT112" s="88"/>
      <c r="BU112" s="75"/>
      <c r="BV112" s="75"/>
      <c r="BW112" s="88"/>
      <c r="BX112" s="75"/>
      <c r="BY112" s="75"/>
      <c r="BZ112" s="75"/>
      <c r="CA112" s="75"/>
      <c r="CB112" s="74"/>
      <c r="CC112" s="74"/>
      <c r="CD112" s="75"/>
      <c r="CE112" s="88"/>
      <c r="CF112" s="75"/>
      <c r="CG112" s="75"/>
      <c r="CH112" s="75"/>
      <c r="CI112" s="88"/>
      <c r="CJ112" s="75"/>
      <c r="CK112" s="75"/>
      <c r="CL112" s="75"/>
      <c r="CM112" s="75"/>
      <c r="CN112" s="75"/>
      <c r="CO112" s="75"/>
      <c r="CP112" s="75"/>
      <c r="CQ112" s="75"/>
      <c r="CR112" s="74"/>
      <c r="CS112" s="74"/>
      <c r="CT112" s="75"/>
      <c r="CU112" s="88"/>
      <c r="CV112" s="75"/>
      <c r="CW112" s="75"/>
      <c r="CX112" s="75"/>
      <c r="CY112" s="88"/>
      <c r="CZ112" s="88"/>
      <c r="DA112" s="75"/>
      <c r="DB112" s="75"/>
      <c r="DC112" s="75"/>
      <c r="DD112" s="75"/>
      <c r="DE112" s="75"/>
      <c r="DF112" s="75"/>
      <c r="DG112" s="88"/>
      <c r="DH112" s="75"/>
      <c r="DI112" s="75"/>
      <c r="DJ112" s="75"/>
      <c r="DK112" s="88"/>
      <c r="DL112" s="75"/>
      <c r="DM112" s="75"/>
      <c r="DN112" s="75"/>
      <c r="DO112" s="88"/>
      <c r="DP112" s="75"/>
      <c r="DQ112" s="75"/>
      <c r="DR112" s="75"/>
      <c r="DS112" s="88"/>
      <c r="DT112" s="88"/>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c r="EX112" s="75"/>
      <c r="EY112" s="75"/>
      <c r="EZ112" s="88"/>
      <c r="FA112" s="74"/>
      <c r="FB112" s="75"/>
      <c r="FC112" s="88"/>
      <c r="FD112" s="75"/>
      <c r="FE112" s="75"/>
      <c r="FF112" s="75"/>
      <c r="FG112" s="75"/>
      <c r="FH112" s="75"/>
      <c r="FI112" s="75"/>
      <c r="FJ112" s="75"/>
      <c r="FK112" s="75"/>
      <c r="FL112" s="75"/>
      <c r="FM112" s="75"/>
      <c r="FN112" s="75"/>
      <c r="FO112" s="75"/>
      <c r="FP112" s="75"/>
      <c r="FQ112" s="75"/>
      <c r="FR112" s="75"/>
      <c r="FS112" s="75"/>
      <c r="FT112" s="78"/>
      <c r="FU112" s="78"/>
      <c r="FV112" s="78"/>
      <c r="FW112" s="78"/>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c r="HS112" s="75"/>
      <c r="HT112" s="75"/>
      <c r="HU112" s="75"/>
      <c r="HV112" s="75"/>
      <c r="HW112" s="75"/>
      <c r="HX112" s="75"/>
      <c r="HY112" s="75"/>
      <c r="HZ112" s="75"/>
      <c r="IA112" s="75"/>
      <c r="IB112" s="75"/>
      <c r="IC112" s="75"/>
      <c r="ID112" s="75"/>
      <c r="IE112" s="75"/>
      <c r="IF112" s="75"/>
      <c r="IG112" s="75"/>
      <c r="IH112" s="75"/>
      <c r="II112" s="75"/>
      <c r="IJ112" s="75"/>
      <c r="IK112" s="75"/>
      <c r="IL112" s="75"/>
      <c r="IM112" s="75"/>
      <c r="IN112" s="75"/>
      <c r="IO112" s="75"/>
      <c r="IP112" s="75"/>
      <c r="IQ112" s="75"/>
      <c r="IR112" s="75"/>
      <c r="IS112" s="75"/>
      <c r="IT112" s="75"/>
      <c r="IU112" s="75"/>
      <c r="IV112" s="75"/>
      <c r="IW112" s="75"/>
      <c r="IX112" s="75"/>
      <c r="IY112" s="75"/>
      <c r="IZ112" s="75"/>
      <c r="JA112" s="75"/>
      <c r="JB112" s="75"/>
      <c r="JC112" s="75"/>
    </row>
    <row r="113" spans="1:263" ht="15.75" x14ac:dyDescent="0.25">
      <c r="A113" s="10" t="s">
        <v>264</v>
      </c>
      <c r="B113" s="222">
        <f t="shared" si="267"/>
        <v>3012</v>
      </c>
      <c r="C113" s="222">
        <f t="shared" si="268"/>
        <v>3012</v>
      </c>
      <c r="D113" s="222">
        <f t="shared" si="269"/>
        <v>3012</v>
      </c>
      <c r="E113" s="222"/>
      <c r="F113" s="223">
        <f t="shared" si="270"/>
        <v>3012</v>
      </c>
      <c r="G113" s="75">
        <f t="shared" si="299"/>
        <v>100</v>
      </c>
      <c r="H113" s="75"/>
      <c r="I113" s="75"/>
      <c r="J113" s="75"/>
      <c r="K113" s="75"/>
      <c r="L113" s="75"/>
      <c r="M113" s="75"/>
      <c r="N113" s="75"/>
      <c r="O113" s="74"/>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95"/>
      <c r="BA113" s="95"/>
      <c r="BB113" s="95"/>
      <c r="BC113" s="95"/>
      <c r="BD113" s="75"/>
      <c r="BE113" s="75"/>
      <c r="BF113" s="75"/>
      <c r="BG113" s="88"/>
      <c r="BH113" s="88"/>
      <c r="BI113" s="75"/>
      <c r="BJ113" s="75"/>
      <c r="BK113" s="88"/>
      <c r="BL113" s="75">
        <v>3012</v>
      </c>
      <c r="BM113" s="75">
        <v>3012</v>
      </c>
      <c r="BN113" s="75">
        <v>3012</v>
      </c>
      <c r="BO113" s="76">
        <f t="shared" si="272"/>
        <v>100</v>
      </c>
      <c r="BP113" s="75"/>
      <c r="BQ113" s="75"/>
      <c r="BR113" s="75"/>
      <c r="BS113" s="88"/>
      <c r="BT113" s="88"/>
      <c r="BU113" s="75"/>
      <c r="BV113" s="75"/>
      <c r="BW113" s="88"/>
      <c r="BX113" s="75"/>
      <c r="BY113" s="75"/>
      <c r="BZ113" s="75"/>
      <c r="CA113" s="75"/>
      <c r="CB113" s="74"/>
      <c r="CC113" s="74"/>
      <c r="CD113" s="75"/>
      <c r="CE113" s="88"/>
      <c r="CF113" s="75"/>
      <c r="CG113" s="75"/>
      <c r="CH113" s="75"/>
      <c r="CI113" s="88"/>
      <c r="CJ113" s="75"/>
      <c r="CK113" s="75"/>
      <c r="CL113" s="75"/>
      <c r="CM113" s="75"/>
      <c r="CN113" s="75"/>
      <c r="CO113" s="75"/>
      <c r="CP113" s="75"/>
      <c r="CQ113" s="75"/>
      <c r="CR113" s="74"/>
      <c r="CS113" s="74"/>
      <c r="CT113" s="75"/>
      <c r="CU113" s="88"/>
      <c r="CV113" s="75"/>
      <c r="CW113" s="75"/>
      <c r="CX113" s="75"/>
      <c r="CY113" s="88"/>
      <c r="CZ113" s="88"/>
      <c r="DA113" s="75"/>
      <c r="DB113" s="75"/>
      <c r="DC113" s="75"/>
      <c r="DD113" s="75"/>
      <c r="DE113" s="75"/>
      <c r="DF113" s="75"/>
      <c r="DG113" s="88"/>
      <c r="DH113" s="75"/>
      <c r="DI113" s="75"/>
      <c r="DJ113" s="75"/>
      <c r="DK113" s="88"/>
      <c r="DL113" s="75"/>
      <c r="DM113" s="75"/>
      <c r="DN113" s="75"/>
      <c r="DO113" s="88"/>
      <c r="DP113" s="75"/>
      <c r="DQ113" s="75"/>
      <c r="DR113" s="75"/>
      <c r="DS113" s="88"/>
      <c r="DT113" s="88"/>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c r="EX113" s="75"/>
      <c r="EY113" s="75"/>
      <c r="EZ113" s="88"/>
      <c r="FA113" s="74"/>
      <c r="FB113" s="75"/>
      <c r="FC113" s="88"/>
      <c r="FD113" s="75"/>
      <c r="FE113" s="75"/>
      <c r="FF113" s="75"/>
      <c r="FG113" s="75"/>
      <c r="FH113" s="75"/>
      <c r="FI113" s="75"/>
      <c r="FJ113" s="75"/>
      <c r="FK113" s="75"/>
      <c r="FL113" s="75"/>
      <c r="FM113" s="75"/>
      <c r="FN113" s="75"/>
      <c r="FO113" s="75"/>
      <c r="FP113" s="75"/>
      <c r="FQ113" s="75"/>
      <c r="FR113" s="75"/>
      <c r="FS113" s="75"/>
      <c r="FT113" s="78"/>
      <c r="FU113" s="78"/>
      <c r="FV113" s="78"/>
      <c r="FW113" s="78"/>
      <c r="FX113" s="75"/>
      <c r="FY113" s="75"/>
      <c r="FZ113" s="75"/>
      <c r="GA113" s="75"/>
      <c r="GB113" s="75"/>
      <c r="GC113" s="75"/>
      <c r="GD113" s="75"/>
      <c r="GE113" s="75"/>
      <c r="GF113" s="75"/>
      <c r="GG113" s="75"/>
      <c r="GH113" s="75"/>
      <c r="GI113" s="75"/>
      <c r="GJ113" s="75"/>
      <c r="GK113" s="75"/>
      <c r="GL113" s="75"/>
      <c r="GM113" s="75"/>
      <c r="GN113" s="75"/>
      <c r="GO113" s="75"/>
      <c r="GP113" s="75"/>
      <c r="GQ113" s="75"/>
      <c r="GR113" s="75"/>
      <c r="GS113" s="75"/>
      <c r="GT113" s="75"/>
      <c r="GU113" s="75"/>
      <c r="GV113" s="75"/>
      <c r="GW113" s="75"/>
      <c r="GX113" s="75"/>
      <c r="GY113" s="75"/>
      <c r="GZ113" s="75"/>
      <c r="HA113" s="75"/>
      <c r="HB113" s="75"/>
      <c r="HC113" s="75"/>
      <c r="HD113" s="75"/>
      <c r="HE113" s="75"/>
      <c r="HF113" s="75"/>
      <c r="HG113" s="75"/>
      <c r="HH113" s="75"/>
      <c r="HI113" s="75"/>
      <c r="HJ113" s="75"/>
      <c r="HK113" s="75"/>
      <c r="HL113" s="75"/>
      <c r="HM113" s="75"/>
      <c r="HN113" s="75"/>
      <c r="HO113" s="75"/>
      <c r="HP113" s="75"/>
      <c r="HQ113" s="75"/>
      <c r="HR113" s="75"/>
      <c r="HS113" s="75"/>
      <c r="HT113" s="75"/>
      <c r="HU113" s="75"/>
      <c r="HV113" s="75"/>
      <c r="HW113" s="75"/>
      <c r="HX113" s="75"/>
      <c r="HY113" s="75"/>
      <c r="HZ113" s="75"/>
      <c r="IA113" s="75"/>
      <c r="IB113" s="75"/>
      <c r="IC113" s="75"/>
      <c r="ID113" s="75"/>
      <c r="IE113" s="75"/>
      <c r="IF113" s="75"/>
      <c r="IG113" s="75"/>
      <c r="IH113" s="75"/>
      <c r="II113" s="75"/>
      <c r="IJ113" s="75"/>
      <c r="IK113" s="75"/>
      <c r="IL113" s="75"/>
      <c r="IM113" s="75"/>
      <c r="IN113" s="75"/>
      <c r="IO113" s="75"/>
      <c r="IP113" s="75"/>
      <c r="IQ113" s="75"/>
      <c r="IR113" s="75"/>
      <c r="IS113" s="75"/>
      <c r="IT113" s="75"/>
      <c r="IU113" s="75"/>
      <c r="IV113" s="75"/>
      <c r="IW113" s="75"/>
      <c r="IX113" s="75"/>
      <c r="IY113" s="75"/>
      <c r="IZ113" s="75"/>
      <c r="JA113" s="75"/>
      <c r="JB113" s="75"/>
      <c r="JC113" s="75"/>
    </row>
    <row r="114" spans="1:263" ht="15.75" x14ac:dyDescent="0.25">
      <c r="A114" s="10" t="s">
        <v>334</v>
      </c>
      <c r="B114" s="222">
        <f t="shared" si="267"/>
        <v>1617</v>
      </c>
      <c r="C114" s="222">
        <f t="shared" si="268"/>
        <v>1887.2075</v>
      </c>
      <c r="D114" s="222">
        <f t="shared" si="269"/>
        <v>1887.2075</v>
      </c>
      <c r="E114" s="222"/>
      <c r="F114" s="223">
        <f t="shared" si="270"/>
        <v>1887.2075</v>
      </c>
      <c r="G114" s="75">
        <f t="shared" si="299"/>
        <v>100</v>
      </c>
      <c r="H114" s="75"/>
      <c r="I114" s="75"/>
      <c r="J114" s="75"/>
      <c r="K114" s="75"/>
      <c r="L114" s="75"/>
      <c r="M114" s="75"/>
      <c r="N114" s="75"/>
      <c r="O114" s="74"/>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v>270.20749999999998</v>
      </c>
      <c r="AT114" s="75">
        <v>270.20749999999998</v>
      </c>
      <c r="AU114" s="75">
        <f t="shared" si="206"/>
        <v>100</v>
      </c>
      <c r="AV114" s="75"/>
      <c r="AW114" s="75"/>
      <c r="AX114" s="75"/>
      <c r="AY114" s="75"/>
      <c r="AZ114" s="95"/>
      <c r="BA114" s="95"/>
      <c r="BB114" s="95"/>
      <c r="BC114" s="95"/>
      <c r="BD114" s="75"/>
      <c r="BE114" s="75"/>
      <c r="BF114" s="75"/>
      <c r="BG114" s="88"/>
      <c r="BH114" s="88"/>
      <c r="BI114" s="75"/>
      <c r="BJ114" s="75"/>
      <c r="BK114" s="88"/>
      <c r="BL114" s="75">
        <v>1617</v>
      </c>
      <c r="BM114" s="75">
        <v>1617</v>
      </c>
      <c r="BN114" s="75">
        <v>1617</v>
      </c>
      <c r="BO114" s="76">
        <f t="shared" si="272"/>
        <v>100</v>
      </c>
      <c r="BP114" s="75"/>
      <c r="BQ114" s="75"/>
      <c r="BR114" s="75"/>
      <c r="BS114" s="88"/>
      <c r="BT114" s="88"/>
      <c r="BU114" s="75"/>
      <c r="BV114" s="75"/>
      <c r="BW114" s="88"/>
      <c r="BX114" s="75"/>
      <c r="BY114" s="75"/>
      <c r="BZ114" s="75"/>
      <c r="CA114" s="75"/>
      <c r="CB114" s="74"/>
      <c r="CC114" s="74"/>
      <c r="CD114" s="75"/>
      <c r="CE114" s="88"/>
      <c r="CF114" s="75"/>
      <c r="CG114" s="75"/>
      <c r="CH114" s="75"/>
      <c r="CI114" s="88"/>
      <c r="CJ114" s="75"/>
      <c r="CK114" s="75"/>
      <c r="CL114" s="75"/>
      <c r="CM114" s="75"/>
      <c r="CN114" s="75"/>
      <c r="CO114" s="75"/>
      <c r="CP114" s="75"/>
      <c r="CQ114" s="75"/>
      <c r="CR114" s="74"/>
      <c r="CS114" s="74"/>
      <c r="CT114" s="75"/>
      <c r="CU114" s="88"/>
      <c r="CV114" s="75"/>
      <c r="CW114" s="75"/>
      <c r="CX114" s="75"/>
      <c r="CY114" s="88"/>
      <c r="CZ114" s="88"/>
      <c r="DA114" s="75"/>
      <c r="DB114" s="75"/>
      <c r="DC114" s="75"/>
      <c r="DD114" s="75"/>
      <c r="DE114" s="75"/>
      <c r="DF114" s="75"/>
      <c r="DG114" s="88"/>
      <c r="DH114" s="75"/>
      <c r="DI114" s="75"/>
      <c r="DJ114" s="75"/>
      <c r="DK114" s="88"/>
      <c r="DL114" s="75"/>
      <c r="DM114" s="75"/>
      <c r="DN114" s="75"/>
      <c r="DO114" s="88"/>
      <c r="DP114" s="75"/>
      <c r="DQ114" s="75"/>
      <c r="DR114" s="75"/>
      <c r="DS114" s="88"/>
      <c r="DT114" s="88"/>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c r="EX114" s="75"/>
      <c r="EY114" s="75"/>
      <c r="EZ114" s="88"/>
      <c r="FA114" s="74"/>
      <c r="FB114" s="75"/>
      <c r="FC114" s="88"/>
      <c r="FD114" s="75"/>
      <c r="FE114" s="75"/>
      <c r="FF114" s="75"/>
      <c r="FG114" s="75"/>
      <c r="FH114" s="75"/>
      <c r="FI114" s="75"/>
      <c r="FJ114" s="75"/>
      <c r="FK114" s="75"/>
      <c r="FL114" s="75"/>
      <c r="FM114" s="75"/>
      <c r="FN114" s="75"/>
      <c r="FO114" s="75"/>
      <c r="FP114" s="75"/>
      <c r="FQ114" s="75"/>
      <c r="FR114" s="75"/>
      <c r="FS114" s="75"/>
      <c r="FT114" s="78"/>
      <c r="FU114" s="78"/>
      <c r="FV114" s="78"/>
      <c r="FW114" s="78"/>
      <c r="FX114" s="75"/>
      <c r="FY114" s="75"/>
      <c r="FZ114" s="75"/>
      <c r="GA114" s="75"/>
      <c r="GB114" s="75"/>
      <c r="GC114" s="75"/>
      <c r="GD114" s="75"/>
      <c r="GE114" s="75"/>
      <c r="GF114" s="75"/>
      <c r="GG114" s="75"/>
      <c r="GH114" s="75"/>
      <c r="GI114" s="75"/>
      <c r="GJ114" s="75"/>
      <c r="GK114" s="75"/>
      <c r="GL114" s="75"/>
      <c r="GM114" s="75"/>
      <c r="GN114" s="75"/>
      <c r="GO114" s="75"/>
      <c r="GP114" s="75"/>
      <c r="GQ114" s="75"/>
      <c r="GR114" s="75"/>
      <c r="GS114" s="75"/>
      <c r="GT114" s="75"/>
      <c r="GU114" s="75"/>
      <c r="GV114" s="75"/>
      <c r="GW114" s="75"/>
      <c r="GX114" s="75"/>
      <c r="GY114" s="75"/>
      <c r="GZ114" s="75"/>
      <c r="HA114" s="75"/>
      <c r="HB114" s="75"/>
      <c r="HC114" s="75"/>
      <c r="HD114" s="75"/>
      <c r="HE114" s="75"/>
      <c r="HF114" s="75"/>
      <c r="HG114" s="75"/>
      <c r="HH114" s="75"/>
      <c r="HI114" s="75"/>
      <c r="HJ114" s="75"/>
      <c r="HK114" s="75"/>
      <c r="HL114" s="75"/>
      <c r="HM114" s="75"/>
      <c r="HN114" s="75"/>
      <c r="HO114" s="75"/>
      <c r="HP114" s="75"/>
      <c r="HQ114" s="75"/>
      <c r="HR114" s="75"/>
      <c r="HS114" s="75"/>
      <c r="HT114" s="75"/>
      <c r="HU114" s="75"/>
      <c r="HV114" s="75"/>
      <c r="HW114" s="75"/>
      <c r="HX114" s="75"/>
      <c r="HY114" s="75"/>
      <c r="HZ114" s="75"/>
      <c r="IA114" s="75"/>
      <c r="IB114" s="75"/>
      <c r="IC114" s="75"/>
      <c r="ID114" s="75"/>
      <c r="IE114" s="75"/>
      <c r="IF114" s="75"/>
      <c r="IG114" s="75"/>
      <c r="IH114" s="75"/>
      <c r="II114" s="75"/>
      <c r="IJ114" s="75"/>
      <c r="IK114" s="75"/>
      <c r="IL114" s="75"/>
      <c r="IM114" s="75"/>
      <c r="IN114" s="75"/>
      <c r="IO114" s="75"/>
      <c r="IP114" s="75"/>
      <c r="IQ114" s="75"/>
      <c r="IR114" s="75"/>
      <c r="IS114" s="75"/>
      <c r="IT114" s="75"/>
      <c r="IU114" s="75"/>
      <c r="IV114" s="75"/>
      <c r="IW114" s="75"/>
      <c r="IX114" s="75"/>
      <c r="IY114" s="75"/>
      <c r="IZ114" s="75"/>
      <c r="JA114" s="75"/>
      <c r="JB114" s="75"/>
      <c r="JC114" s="75"/>
    </row>
    <row r="115" spans="1:263" s="70" customFormat="1" ht="31.5" x14ac:dyDescent="0.25">
      <c r="A115" s="81" t="s">
        <v>164</v>
      </c>
      <c r="B115" s="220">
        <f t="shared" si="267"/>
        <v>70370.175729999988</v>
      </c>
      <c r="C115" s="220">
        <f t="shared" si="268"/>
        <v>78081.983510000005</v>
      </c>
      <c r="D115" s="220">
        <f t="shared" si="269"/>
        <v>78081.983510000005</v>
      </c>
      <c r="E115" s="220"/>
      <c r="F115" s="221">
        <f t="shared" si="270"/>
        <v>77407.933510000003</v>
      </c>
      <c r="G115" s="72">
        <f t="shared" si="299"/>
        <v>99.136740679860324</v>
      </c>
      <c r="H115" s="73">
        <f t="shared" ref="H115:J115" si="353">H116+H117+H118+H119+H120+H121+H122+H123</f>
        <v>0</v>
      </c>
      <c r="I115" s="73">
        <f t="shared" si="353"/>
        <v>0</v>
      </c>
      <c r="J115" s="73">
        <f t="shared" si="353"/>
        <v>0</v>
      </c>
      <c r="K115" s="72"/>
      <c r="L115" s="73">
        <f t="shared" ref="L115" si="354">L116+L117+L118+L119+L120+L121+L122+L123</f>
        <v>0</v>
      </c>
      <c r="M115" s="73">
        <f t="shared" ref="M115:N115" si="355">M116+M117+M118+M119+M120+M121+M122+M123</f>
        <v>0</v>
      </c>
      <c r="N115" s="73">
        <f t="shared" si="355"/>
        <v>0</v>
      </c>
      <c r="O115" s="73"/>
      <c r="P115" s="73">
        <f t="shared" ref="P115" si="356">P116+P117+P118+P119+P120+P121+P122+P123</f>
        <v>0</v>
      </c>
      <c r="Q115" s="73">
        <f t="shared" ref="Q115:V115" si="357">Q116+Q117+Q118+Q119+Q120+Q121+Q122+Q123</f>
        <v>0</v>
      </c>
      <c r="R115" s="73">
        <f t="shared" si="357"/>
        <v>0</v>
      </c>
      <c r="S115" s="73">
        <f t="shared" si="357"/>
        <v>0</v>
      </c>
      <c r="T115" s="73">
        <f t="shared" ref="T115" si="358">T116+T117+T118+T119+T120+T121+T122+T123</f>
        <v>0</v>
      </c>
      <c r="U115" s="73">
        <f t="shared" si="357"/>
        <v>0</v>
      </c>
      <c r="V115" s="73">
        <f t="shared" si="357"/>
        <v>0</v>
      </c>
      <c r="W115" s="72"/>
      <c r="X115" s="73">
        <f t="shared" ref="X115" si="359">X116+X117+X118+X119+X120+X121+X122+X123</f>
        <v>112.35955</v>
      </c>
      <c r="Y115" s="73">
        <f t="shared" ref="Y115:AH115" si="360">Y116+Y117+Y118+Y119+Y120+Y121+Y122+Y123</f>
        <v>112.35955</v>
      </c>
      <c r="Z115" s="73">
        <f t="shared" ref="Z115" si="361">Z116+Z117+Z118+Z119+Z120+Z121+Z122+Z123</f>
        <v>112.35955</v>
      </c>
      <c r="AA115" s="72">
        <f t="shared" ref="AA115:AA116" si="362">Z115/Y115*100</f>
        <v>100</v>
      </c>
      <c r="AB115" s="73">
        <f t="shared" ref="AB115" si="363">AB116+AB117+AB118+AB119+AB120+AB121+AB122+AB123</f>
        <v>0</v>
      </c>
      <c r="AC115" s="73">
        <f t="shared" si="360"/>
        <v>0</v>
      </c>
      <c r="AD115" s="73">
        <f t="shared" si="360"/>
        <v>0</v>
      </c>
      <c r="AE115" s="73">
        <f t="shared" si="360"/>
        <v>0</v>
      </c>
      <c r="AF115" s="73">
        <f t="shared" ref="AF115" si="364">AF116+AF117+AF118+AF119+AF120+AF121+AF122+AF123</f>
        <v>37.476179999999999</v>
      </c>
      <c r="AG115" s="73">
        <f t="shared" si="360"/>
        <v>37.476179999999999</v>
      </c>
      <c r="AH115" s="73">
        <f t="shared" si="360"/>
        <v>37.476179999999999</v>
      </c>
      <c r="AI115" s="72">
        <f>AH115/AG115*100</f>
        <v>100</v>
      </c>
      <c r="AJ115" s="73"/>
      <c r="AK115" s="73"/>
      <c r="AL115" s="73"/>
      <c r="AM115" s="72"/>
      <c r="AN115" s="72"/>
      <c r="AO115" s="73">
        <f>AO116+AO117+AO118+AO119+AO120+AO121+AO122+AO123</f>
        <v>0</v>
      </c>
      <c r="AP115" s="73">
        <f>AP116+AP117+AP118+AP119+AP120+AP121+AP122+AP123</f>
        <v>0</v>
      </c>
      <c r="AQ115" s="73">
        <f>AQ116+AQ117+AQ118+AQ119+AQ120+AQ121+AQ122+AQ123</f>
        <v>0</v>
      </c>
      <c r="AR115" s="73"/>
      <c r="AS115" s="73">
        <f>AS116+AS117+AS118+AS119+AS120+AS121+AS122+AS123</f>
        <v>3773.2499800000005</v>
      </c>
      <c r="AT115" s="73">
        <f>AT116+AT117+AT118+AT119+AT120+AT121+AT122+AT123</f>
        <v>3773.2499800000005</v>
      </c>
      <c r="AU115" s="72">
        <f t="shared" si="206"/>
        <v>100</v>
      </c>
      <c r="AV115" s="73">
        <f>AV116+AV117+AV118+AV119+AV120+AV121+AV122+AV123</f>
        <v>8500</v>
      </c>
      <c r="AW115" s="73">
        <f>AW116+AW117+AW118+AW119+AW120+AW121+AW122+AW123</f>
        <v>8500</v>
      </c>
      <c r="AX115" s="73">
        <f>AX116+AX117+AX118+AX119+AX120+AX121+AX122+AX123</f>
        <v>8500</v>
      </c>
      <c r="AY115" s="72">
        <f>AX115/AW115*100</f>
        <v>100</v>
      </c>
      <c r="AZ115" s="73">
        <f t="shared" ref="AZ115" si="365">AZ116+AZ117+AZ118+AZ119+AZ120+AZ121+AZ122+AZ123</f>
        <v>35666.9</v>
      </c>
      <c r="BA115" s="73">
        <f t="shared" ref="BA115:BG115" si="366">BA116+BA117+BA118+BA119+BA120+BA121+BA122+BA123</f>
        <v>37727.199999999997</v>
      </c>
      <c r="BB115" s="73">
        <f t="shared" si="366"/>
        <v>37727.199999999997</v>
      </c>
      <c r="BC115" s="73">
        <f t="shared" si="366"/>
        <v>100</v>
      </c>
      <c r="BD115" s="73">
        <f t="shared" si="366"/>
        <v>0</v>
      </c>
      <c r="BE115" s="73">
        <f t="shared" si="366"/>
        <v>0</v>
      </c>
      <c r="BF115" s="73">
        <f t="shared" si="366"/>
        <v>0</v>
      </c>
      <c r="BG115" s="73">
        <f t="shared" si="366"/>
        <v>0</v>
      </c>
      <c r="BH115" s="73"/>
      <c r="BI115" s="73">
        <f>BI116+BI117+BI118+BI119+BI120+BI121+BI122+BI123</f>
        <v>0</v>
      </c>
      <c r="BJ115" s="73">
        <f>BJ116+BJ117+BJ118+BJ119+BJ120+BJ121+BJ122+BJ123</f>
        <v>0</v>
      </c>
      <c r="BK115" s="73">
        <f>BK116+BK117+BK118+BK119+BK120+BK121+BK122+BK123</f>
        <v>0</v>
      </c>
      <c r="BL115" s="73">
        <f t="shared" ref="BL115" si="367">BL116+BL117+BL118+BL119+BL120+BL121+BL122+BL123</f>
        <v>16332</v>
      </c>
      <c r="BM115" s="73">
        <f t="shared" ref="BM115:BS115" si="368">BM116+BM117+BM118+BM119+BM120+BM121+BM122+BM123</f>
        <v>16332</v>
      </c>
      <c r="BN115" s="73">
        <f t="shared" si="368"/>
        <v>16332</v>
      </c>
      <c r="BO115" s="90">
        <f t="shared" si="272"/>
        <v>100</v>
      </c>
      <c r="BP115" s="73">
        <f t="shared" ref="BP115" si="369">BP116+BP117+BP118+BP119+BP120+BP121+BP122+BP123</f>
        <v>0</v>
      </c>
      <c r="BQ115" s="73">
        <f t="shared" si="368"/>
        <v>0</v>
      </c>
      <c r="BR115" s="73">
        <f t="shared" si="368"/>
        <v>0</v>
      </c>
      <c r="BS115" s="73">
        <f t="shared" si="368"/>
        <v>0</v>
      </c>
      <c r="BT115" s="73"/>
      <c r="BU115" s="73">
        <f>BU116+BU117+BU118+BU119+BU120+BU121+BU122+BU123</f>
        <v>0</v>
      </c>
      <c r="BV115" s="73">
        <f>BV116+BV117+BV118+BV119+BV120+BV121+BV122+BV123</f>
        <v>0</v>
      </c>
      <c r="BW115" s="73">
        <f>BW116+BW117+BW118+BW119+BW120+BW121+BW122+BW123</f>
        <v>0</v>
      </c>
      <c r="BX115" s="73"/>
      <c r="BY115" s="73">
        <f>BY116+BY117+BY118+BY119+BY120+BY121+BY122+BY123</f>
        <v>0</v>
      </c>
      <c r="BZ115" s="73">
        <f>BZ116+BZ117+BZ118+BZ119+BZ120+BZ121+BZ122+BZ123</f>
        <v>0</v>
      </c>
      <c r="CA115" s="72"/>
      <c r="CB115" s="73">
        <f t="shared" ref="CB115" si="370">CB116+CB117+CB118+CB119+CB120+CB121+CB122+CB123</f>
        <v>4041.6</v>
      </c>
      <c r="CC115" s="73">
        <f t="shared" ref="CC115:CD115" si="371">CC116+CC117+CC118+CC119+CC120+CC121+CC122+CC123</f>
        <v>4041.6</v>
      </c>
      <c r="CD115" s="73">
        <f t="shared" si="371"/>
        <v>4041.6</v>
      </c>
      <c r="CE115" s="73">
        <f>CD115/CC115*100</f>
        <v>100</v>
      </c>
      <c r="CF115" s="73">
        <f>CF116+CF117+CF118+CF119+CF120+CF121+CF122+CF123</f>
        <v>1000</v>
      </c>
      <c r="CG115" s="73">
        <f>CG116+CG117+CG118+CG119+CG120+CG121+CG122+CG123</f>
        <v>1000</v>
      </c>
      <c r="CH115" s="73">
        <f>CH116+CH117+CH118+CH119+CH120+CH121+CH122+CH123</f>
        <v>1000</v>
      </c>
      <c r="CI115" s="73">
        <f>CH115/CG115*100</f>
        <v>100</v>
      </c>
      <c r="CJ115" s="73">
        <f t="shared" ref="CJ115" si="372">CJ116+CJ117+CJ118+CJ119+CJ120+CJ121+CJ122+CJ123</f>
        <v>1000</v>
      </c>
      <c r="CK115" s="73">
        <f t="shared" ref="CK115:CQ115" si="373">CK116+CK117+CK118+CK119+CK120+CK121+CK122+CK123</f>
        <v>1000</v>
      </c>
      <c r="CL115" s="73">
        <f t="shared" si="373"/>
        <v>1000</v>
      </c>
      <c r="CM115" s="73">
        <f>CL115/CK115*100</f>
        <v>100</v>
      </c>
      <c r="CN115" s="73">
        <f t="shared" ref="CN115" si="374">CN116+CN117+CN118+CN119+CN120+CN121+CN122+CN123</f>
        <v>0</v>
      </c>
      <c r="CO115" s="73">
        <f t="shared" si="373"/>
        <v>0</v>
      </c>
      <c r="CP115" s="73">
        <f t="shared" si="373"/>
        <v>0</v>
      </c>
      <c r="CQ115" s="73">
        <f t="shared" si="373"/>
        <v>0</v>
      </c>
      <c r="CR115" s="73">
        <f t="shared" ref="CR115:CU115" si="375">CR116+CR117+CR118+CR119+CR120+CR121+CR122+CR123</f>
        <v>0</v>
      </c>
      <c r="CS115" s="73">
        <f t="shared" si="375"/>
        <v>0</v>
      </c>
      <c r="CT115" s="73">
        <f t="shared" si="375"/>
        <v>0</v>
      </c>
      <c r="CU115" s="73">
        <f t="shared" si="375"/>
        <v>0</v>
      </c>
      <c r="CV115" s="73"/>
      <c r="CW115" s="73">
        <f>SUM(CW116:CW123)</f>
        <v>783.2</v>
      </c>
      <c r="CX115" s="73">
        <f>CX116+CX117+CX118+CX119+CX120+CX121+CX122+CX123</f>
        <v>783.2</v>
      </c>
      <c r="CY115" s="73">
        <f>CX115/CW115*100</f>
        <v>100</v>
      </c>
      <c r="CZ115" s="73">
        <f t="shared" ref="CZ115:DO115" si="376">CZ116+CZ117+CZ118+CZ119+CZ120+CZ121+CZ122+CZ123</f>
        <v>3179.84</v>
      </c>
      <c r="DA115" s="73">
        <f>DA116+DA117+DA118+DA119+DA120+DA121+DA122+DA123</f>
        <v>3179.84</v>
      </c>
      <c r="DB115" s="73">
        <f t="shared" si="376"/>
        <v>2505.79</v>
      </c>
      <c r="DC115" s="72">
        <f t="shared" ref="DC115:DC122" si="377">DB115/DA115*100</f>
        <v>78.802392573211222</v>
      </c>
      <c r="DD115" s="73">
        <f t="shared" si="376"/>
        <v>0</v>
      </c>
      <c r="DE115" s="73">
        <f t="shared" si="376"/>
        <v>0</v>
      </c>
      <c r="DF115" s="73">
        <f t="shared" si="376"/>
        <v>0</v>
      </c>
      <c r="DG115" s="73">
        <f t="shared" si="376"/>
        <v>0</v>
      </c>
      <c r="DH115" s="73">
        <f t="shared" si="376"/>
        <v>0</v>
      </c>
      <c r="DI115" s="73">
        <f t="shared" ref="DI115:DK115" si="378">DI116+DI117+DI118+DI119+DI120+DI121+DI122+DI123</f>
        <v>0</v>
      </c>
      <c r="DJ115" s="73">
        <f t="shared" si="378"/>
        <v>0</v>
      </c>
      <c r="DK115" s="73">
        <f t="shared" si="378"/>
        <v>0</v>
      </c>
      <c r="DL115" s="73">
        <f t="shared" si="376"/>
        <v>0</v>
      </c>
      <c r="DM115" s="73">
        <f t="shared" si="376"/>
        <v>0</v>
      </c>
      <c r="DN115" s="73">
        <f t="shared" si="376"/>
        <v>0</v>
      </c>
      <c r="DO115" s="73">
        <f t="shared" si="376"/>
        <v>0</v>
      </c>
      <c r="DP115" s="73">
        <f t="shared" ref="DP115:DS115" si="379">DP116+DP117+DP118+DP119+DP120+DP121+DP122+DP123</f>
        <v>0</v>
      </c>
      <c r="DQ115" s="73">
        <f t="shared" si="379"/>
        <v>0</v>
      </c>
      <c r="DR115" s="73">
        <f t="shared" si="379"/>
        <v>0</v>
      </c>
      <c r="DS115" s="73">
        <f t="shared" si="379"/>
        <v>0</v>
      </c>
      <c r="DT115" s="73"/>
      <c r="DU115" s="73">
        <f>DU116+DU117+DU118+DU119+DU120+DU121+DU122+DU123</f>
        <v>0</v>
      </c>
      <c r="DV115" s="73">
        <f>DV116+DV117+DV118+DV119+DV120+DV121+DV122+DV123</f>
        <v>0</v>
      </c>
      <c r="DW115" s="73">
        <f>DW116+DW117+DW118+DW119+DW120+DW121+DW122+DW123</f>
        <v>0</v>
      </c>
      <c r="DX115" s="72"/>
      <c r="DY115" s="73">
        <f>DY116+DY117+DY118+DY119+DY120+DY121+DY122+DY123</f>
        <v>0</v>
      </c>
      <c r="DZ115" s="73">
        <f>DZ116+DZ117+DZ118+DZ119+DZ120+DZ121+DZ122+DZ123</f>
        <v>0</v>
      </c>
      <c r="EA115" s="72"/>
      <c r="EB115" s="72"/>
      <c r="EC115" s="73">
        <f>EC116+EC117+EC118+EC119+EC120+EC121+EC122+EC123</f>
        <v>0</v>
      </c>
      <c r="ED115" s="73">
        <f>ED116+ED117+ED118+ED119+ED120+ED121+ED122+ED123</f>
        <v>0</v>
      </c>
      <c r="EE115" s="72"/>
      <c r="EF115" s="73">
        <f>EF116+EF117+EF118+EF119+EF120+EF121+EF122+EF123</f>
        <v>500</v>
      </c>
      <c r="EG115" s="73">
        <f>EG116+EG117+EG118+EG119+EG120+EG121+EG122+EG123</f>
        <v>500</v>
      </c>
      <c r="EH115" s="73">
        <f>EH116+EH117+EH118+EH119+EH120+EH121+EH122+EH123</f>
        <v>500</v>
      </c>
      <c r="EI115" s="72">
        <f>EH115/EG115*100</f>
        <v>100</v>
      </c>
      <c r="EJ115" s="73">
        <f>EJ116+EJ117+EJ118+EJ119+EJ120+EJ121+EJ122+EJ123</f>
        <v>0</v>
      </c>
      <c r="EK115" s="73">
        <f>EK116+EK117+EK118+EK119+EK120+EK121+EK122+EK123</f>
        <v>645.39780000000007</v>
      </c>
      <c r="EL115" s="73">
        <f>EL116+EL117+EL118+EL119+EL120+EL121+EL122+EL123</f>
        <v>645.39780000000007</v>
      </c>
      <c r="EM115" s="72">
        <f>EL115/EK115*100</f>
        <v>100</v>
      </c>
      <c r="EN115" s="73"/>
      <c r="EO115" s="73"/>
      <c r="EP115" s="73"/>
      <c r="EQ115" s="72"/>
      <c r="ER115" s="73"/>
      <c r="ES115" s="73"/>
      <c r="ET115" s="73"/>
      <c r="EU115" s="72"/>
      <c r="EV115" s="73"/>
      <c r="EW115" s="73"/>
      <c r="EX115" s="73"/>
      <c r="EY115" s="72"/>
      <c r="EZ115" s="73"/>
      <c r="FA115" s="73">
        <f>FA116+FA117+FA118+FA119+FA120+FA121+FA122+FA123</f>
        <v>0</v>
      </c>
      <c r="FB115" s="73">
        <f>FB116+FB117+FB118+FB119+FB120+FB121+FB122+FB123</f>
        <v>0</v>
      </c>
      <c r="FC115" s="73">
        <f>FC116+FC117+FC118+FC119+FC120+FC121+FC122+FC123</f>
        <v>0</v>
      </c>
      <c r="FD115" s="73"/>
      <c r="FE115" s="73"/>
      <c r="FF115" s="73"/>
      <c r="FG115" s="72"/>
      <c r="FH115" s="73"/>
      <c r="FI115" s="73"/>
      <c r="FJ115" s="73"/>
      <c r="FK115" s="72"/>
      <c r="FL115" s="73">
        <f>FL116+FL117+FL118+FL119+FL120+FL121+FL122+FL123</f>
        <v>0</v>
      </c>
      <c r="FM115" s="73">
        <f>FM116+FM117+FM118+FM119+FM120+FM121+FM122+FM123</f>
        <v>0</v>
      </c>
      <c r="FN115" s="73">
        <f>FN116+FN117+FN118+FN119+FN120+FN121+FN122+FN123</f>
        <v>0</v>
      </c>
      <c r="FO115" s="72"/>
      <c r="FP115" s="72"/>
      <c r="FQ115" s="72"/>
      <c r="FR115" s="72"/>
      <c r="FS115" s="72"/>
      <c r="FT115" s="77"/>
      <c r="FU115" s="77"/>
      <c r="FV115" s="77"/>
      <c r="FW115" s="77"/>
      <c r="FX115" s="73"/>
      <c r="FY115" s="73"/>
      <c r="FZ115" s="73"/>
      <c r="GA115" s="72"/>
      <c r="GB115" s="73"/>
      <c r="GC115" s="73"/>
      <c r="GD115" s="73"/>
      <c r="GE115" s="72"/>
      <c r="GF115" s="72"/>
      <c r="GG115" s="73"/>
      <c r="GH115" s="73"/>
      <c r="GI115" s="72"/>
      <c r="GJ115" s="72"/>
      <c r="GK115" s="73"/>
      <c r="GL115" s="73"/>
      <c r="GM115" s="72"/>
      <c r="GN115" s="72"/>
      <c r="GO115" s="73"/>
      <c r="GP115" s="73"/>
      <c r="GQ115" s="72"/>
      <c r="GR115" s="72"/>
      <c r="GS115" s="73"/>
      <c r="GT115" s="73"/>
      <c r="GU115" s="72"/>
      <c r="GV115" s="72"/>
      <c r="GW115" s="73"/>
      <c r="GX115" s="73"/>
      <c r="GY115" s="72"/>
      <c r="GZ115" s="72"/>
      <c r="HA115" s="73"/>
      <c r="HB115" s="73"/>
      <c r="HC115" s="72"/>
      <c r="HD115" s="72"/>
      <c r="HE115" s="73"/>
      <c r="HF115" s="73"/>
      <c r="HG115" s="72"/>
      <c r="HH115" s="72"/>
      <c r="HI115" s="73"/>
      <c r="HJ115" s="73"/>
      <c r="HK115" s="72"/>
      <c r="HL115" s="72"/>
      <c r="HM115" s="73"/>
      <c r="HN115" s="73"/>
      <c r="HO115" s="72"/>
      <c r="HP115" s="72"/>
      <c r="HQ115" s="73"/>
      <c r="HR115" s="73"/>
      <c r="HS115" s="72"/>
      <c r="HT115" s="72"/>
      <c r="HU115" s="73"/>
      <c r="HV115" s="73"/>
      <c r="HW115" s="72"/>
      <c r="HX115" s="72"/>
      <c r="HY115" s="73"/>
      <c r="HZ115" s="73"/>
      <c r="IA115" s="72"/>
      <c r="IB115" s="72"/>
      <c r="IC115" s="73"/>
      <c r="ID115" s="73"/>
      <c r="IE115" s="72"/>
      <c r="IF115" s="72"/>
      <c r="IG115" s="73">
        <f>SUM(IG116:IG123)</f>
        <v>449.66</v>
      </c>
      <c r="IH115" s="73">
        <f>SUM(IH116:IH123)</f>
        <v>449.66</v>
      </c>
      <c r="II115" s="72">
        <f t="shared" si="244"/>
        <v>100</v>
      </c>
      <c r="IJ115" s="72"/>
      <c r="IK115" s="73">
        <f>SUM(IK116:IK123)</f>
        <v>0</v>
      </c>
      <c r="IL115" s="73"/>
      <c r="IM115" s="72"/>
      <c r="IN115" s="72"/>
      <c r="IO115" s="73">
        <f>SUM(IO116:IO123)</f>
        <v>0</v>
      </c>
      <c r="IP115" s="73"/>
      <c r="IQ115" s="72"/>
      <c r="IR115" s="72"/>
      <c r="IS115" s="73">
        <f>SUM(IS116:IS123)</f>
        <v>0</v>
      </c>
      <c r="IT115" s="73"/>
      <c r="IU115" s="72"/>
      <c r="IV115" s="72"/>
      <c r="IW115" s="73">
        <f>SUM(IW116:IW123)</f>
        <v>0</v>
      </c>
      <c r="IX115" s="73"/>
      <c r="IY115" s="72"/>
      <c r="IZ115" s="72"/>
      <c r="JA115" s="73"/>
      <c r="JB115" s="73"/>
      <c r="JC115" s="72"/>
    </row>
    <row r="116" spans="1:263" ht="34.5" customHeight="1" x14ac:dyDescent="0.25">
      <c r="A116" s="10" t="s">
        <v>163</v>
      </c>
      <c r="B116" s="222">
        <f t="shared" si="267"/>
        <v>42358.335729999999</v>
      </c>
      <c r="C116" s="222">
        <f t="shared" si="268"/>
        <v>46296.893529999994</v>
      </c>
      <c r="D116" s="222">
        <f t="shared" si="269"/>
        <v>46296.893529999994</v>
      </c>
      <c r="E116" s="222"/>
      <c r="F116" s="223">
        <f t="shared" si="270"/>
        <v>46296.893529999994</v>
      </c>
      <c r="G116" s="75">
        <f t="shared" si="299"/>
        <v>100</v>
      </c>
      <c r="H116" s="75"/>
      <c r="I116" s="75"/>
      <c r="J116" s="75"/>
      <c r="K116" s="75"/>
      <c r="L116" s="75"/>
      <c r="M116" s="75"/>
      <c r="N116" s="75"/>
      <c r="O116" s="74"/>
      <c r="P116" s="74">
        <v>0</v>
      </c>
      <c r="Q116" s="74">
        <v>0</v>
      </c>
      <c r="R116" s="74">
        <v>0</v>
      </c>
      <c r="S116" s="75"/>
      <c r="T116" s="74"/>
      <c r="U116" s="74"/>
      <c r="V116" s="74"/>
      <c r="W116" s="75"/>
      <c r="X116" s="74">
        <v>112.35955</v>
      </c>
      <c r="Y116" s="74">
        <v>112.35955</v>
      </c>
      <c r="Z116" s="74">
        <v>112.35955</v>
      </c>
      <c r="AA116" s="75">
        <f t="shared" si="362"/>
        <v>100</v>
      </c>
      <c r="AB116" s="74"/>
      <c r="AC116" s="74"/>
      <c r="AD116" s="74"/>
      <c r="AE116" s="75"/>
      <c r="AF116" s="74">
        <v>37.476179999999999</v>
      </c>
      <c r="AG116" s="74">
        <v>37.476179999999999</v>
      </c>
      <c r="AH116" s="74">
        <v>37.476179999999999</v>
      </c>
      <c r="AI116" s="75">
        <f>AH116/AG116*100</f>
        <v>100</v>
      </c>
      <c r="AJ116" s="74"/>
      <c r="AK116" s="74"/>
      <c r="AL116" s="74"/>
      <c r="AM116" s="75"/>
      <c r="AN116" s="75"/>
      <c r="AO116" s="74"/>
      <c r="AP116" s="74"/>
      <c r="AQ116" s="75"/>
      <c r="AR116" s="75"/>
      <c r="AS116" s="75"/>
      <c r="AT116" s="75"/>
      <c r="AU116" s="75"/>
      <c r="AV116" s="74">
        <v>0</v>
      </c>
      <c r="AW116" s="74">
        <v>0</v>
      </c>
      <c r="AX116" s="74"/>
      <c r="AY116" s="75"/>
      <c r="AZ116" s="74">
        <v>35666.9</v>
      </c>
      <c r="BA116" s="74">
        <v>37727.199999999997</v>
      </c>
      <c r="BB116" s="75">
        <v>37727.199999999997</v>
      </c>
      <c r="BC116" s="74">
        <f>BB116/BA116*100</f>
        <v>100</v>
      </c>
      <c r="BD116" s="74"/>
      <c r="BE116" s="74"/>
      <c r="BF116" s="74"/>
      <c r="BG116" s="74"/>
      <c r="BH116" s="87"/>
      <c r="BI116" s="74"/>
      <c r="BJ116" s="87"/>
      <c r="BK116" s="87"/>
      <c r="BL116" s="74"/>
      <c r="BM116" s="74"/>
      <c r="BN116" s="87"/>
      <c r="BO116" s="76"/>
      <c r="BP116" s="74"/>
      <c r="BQ116" s="74"/>
      <c r="BR116" s="87"/>
      <c r="BS116" s="87"/>
      <c r="BT116" s="87"/>
      <c r="BU116" s="74"/>
      <c r="BV116" s="87"/>
      <c r="BW116" s="87"/>
      <c r="BX116" s="74"/>
      <c r="BY116" s="74"/>
      <c r="BZ116" s="74"/>
      <c r="CA116" s="75"/>
      <c r="CB116" s="74">
        <v>4041.6</v>
      </c>
      <c r="CC116" s="74">
        <v>4041.6</v>
      </c>
      <c r="CD116" s="74">
        <v>4041.6</v>
      </c>
      <c r="CE116" s="74">
        <f>CD116/CC116*100</f>
        <v>100</v>
      </c>
      <c r="CF116" s="74">
        <v>1000</v>
      </c>
      <c r="CG116" s="74">
        <v>1000</v>
      </c>
      <c r="CH116" s="74">
        <v>1000</v>
      </c>
      <c r="CI116" s="74">
        <f>CH116/CG116*100</f>
        <v>100</v>
      </c>
      <c r="CJ116" s="74">
        <v>1000</v>
      </c>
      <c r="CK116" s="74">
        <v>1000</v>
      </c>
      <c r="CL116" s="74">
        <v>1000</v>
      </c>
      <c r="CM116" s="74">
        <f>CL116/CK116*100</f>
        <v>100</v>
      </c>
      <c r="CN116" s="74"/>
      <c r="CO116" s="74"/>
      <c r="CP116" s="74"/>
      <c r="CQ116" s="74"/>
      <c r="CR116" s="74"/>
      <c r="CS116" s="74"/>
      <c r="CT116" s="87"/>
      <c r="CU116" s="87"/>
      <c r="CV116" s="74"/>
      <c r="CW116" s="74">
        <v>783.2</v>
      </c>
      <c r="CX116" s="74">
        <v>783.2</v>
      </c>
      <c r="CY116" s="74">
        <f>CX116/CW116*100</f>
        <v>100</v>
      </c>
      <c r="CZ116" s="74"/>
      <c r="DA116" s="74"/>
      <c r="DB116" s="74"/>
      <c r="DC116" s="75"/>
      <c r="DD116" s="74"/>
      <c r="DE116" s="74"/>
      <c r="DF116" s="74"/>
      <c r="DG116" s="74"/>
      <c r="DH116" s="74"/>
      <c r="DI116" s="74"/>
      <c r="DJ116" s="74"/>
      <c r="DK116" s="74"/>
      <c r="DL116" s="74"/>
      <c r="DM116" s="74"/>
      <c r="DN116" s="74"/>
      <c r="DO116" s="74"/>
      <c r="DP116" s="74"/>
      <c r="DQ116" s="74"/>
      <c r="DR116" s="74"/>
      <c r="DS116" s="74"/>
      <c r="DT116" s="74"/>
      <c r="DU116" s="74">
        <v>0</v>
      </c>
      <c r="DV116" s="74">
        <v>0</v>
      </c>
      <c r="DW116" s="75"/>
      <c r="DX116" s="75"/>
      <c r="DY116" s="74"/>
      <c r="DZ116" s="74"/>
      <c r="EA116" s="75"/>
      <c r="EB116" s="75"/>
      <c r="EC116" s="74"/>
      <c r="ED116" s="74"/>
      <c r="EE116" s="75"/>
      <c r="EF116" s="74">
        <v>500</v>
      </c>
      <c r="EG116" s="74">
        <v>500</v>
      </c>
      <c r="EH116" s="74">
        <v>500</v>
      </c>
      <c r="EI116" s="75">
        <f>EH116/EG116*100</f>
        <v>100</v>
      </c>
      <c r="EJ116" s="74"/>
      <c r="EK116" s="74">
        <v>645.39780000000007</v>
      </c>
      <c r="EL116" s="74">
        <v>645.39780000000007</v>
      </c>
      <c r="EM116" s="75">
        <f>EL116/EK116*100</f>
        <v>100</v>
      </c>
      <c r="EN116" s="74"/>
      <c r="EO116" s="74"/>
      <c r="EP116" s="74"/>
      <c r="EQ116" s="75"/>
      <c r="ER116" s="74"/>
      <c r="ES116" s="74"/>
      <c r="ET116" s="74"/>
      <c r="EU116" s="75"/>
      <c r="EV116" s="74"/>
      <c r="EW116" s="74"/>
      <c r="EX116" s="74"/>
      <c r="EY116" s="75"/>
      <c r="EZ116" s="87"/>
      <c r="FA116" s="74"/>
      <c r="FB116" s="87"/>
      <c r="FC116" s="87"/>
      <c r="FD116" s="74"/>
      <c r="FE116" s="74"/>
      <c r="FF116" s="74"/>
      <c r="FG116" s="75"/>
      <c r="FH116" s="74"/>
      <c r="FI116" s="74"/>
      <c r="FJ116" s="74"/>
      <c r="FK116" s="75"/>
      <c r="FL116" s="74"/>
      <c r="FM116" s="74"/>
      <c r="FN116" s="74"/>
      <c r="FO116" s="75"/>
      <c r="FP116" s="75"/>
      <c r="FQ116" s="75"/>
      <c r="FR116" s="75"/>
      <c r="FS116" s="75"/>
      <c r="FT116" s="78"/>
      <c r="FU116" s="78"/>
      <c r="FV116" s="78"/>
      <c r="FW116" s="78"/>
      <c r="FX116" s="74"/>
      <c r="FY116" s="74"/>
      <c r="FZ116" s="74"/>
      <c r="GA116" s="75"/>
      <c r="GB116" s="74"/>
      <c r="GC116" s="74"/>
      <c r="GD116" s="74"/>
      <c r="GE116" s="75"/>
      <c r="GF116" s="75"/>
      <c r="GG116" s="74"/>
      <c r="GH116" s="74"/>
      <c r="GI116" s="75"/>
      <c r="GJ116" s="75"/>
      <c r="GK116" s="74"/>
      <c r="GL116" s="74"/>
      <c r="GM116" s="75"/>
      <c r="GN116" s="75"/>
      <c r="GO116" s="74"/>
      <c r="GP116" s="74"/>
      <c r="GQ116" s="75"/>
      <c r="GR116" s="75"/>
      <c r="GS116" s="74"/>
      <c r="GT116" s="74"/>
      <c r="GU116" s="75"/>
      <c r="GV116" s="75"/>
      <c r="GW116" s="74"/>
      <c r="GX116" s="74"/>
      <c r="GY116" s="75"/>
      <c r="GZ116" s="75"/>
      <c r="HA116" s="74"/>
      <c r="HB116" s="74"/>
      <c r="HC116" s="75"/>
      <c r="HD116" s="75"/>
      <c r="HE116" s="74"/>
      <c r="HF116" s="74"/>
      <c r="HG116" s="75"/>
      <c r="HH116" s="75"/>
      <c r="HI116" s="74"/>
      <c r="HJ116" s="74"/>
      <c r="HK116" s="75"/>
      <c r="HL116" s="75"/>
      <c r="HM116" s="74"/>
      <c r="HN116" s="74"/>
      <c r="HO116" s="75"/>
      <c r="HP116" s="75"/>
      <c r="HQ116" s="74"/>
      <c r="HR116" s="74"/>
      <c r="HS116" s="75"/>
      <c r="HT116" s="75"/>
      <c r="HU116" s="74"/>
      <c r="HV116" s="74"/>
      <c r="HW116" s="75"/>
      <c r="HX116" s="75"/>
      <c r="HY116" s="74"/>
      <c r="HZ116" s="74"/>
      <c r="IA116" s="75"/>
      <c r="IB116" s="75"/>
      <c r="IC116" s="74"/>
      <c r="ID116" s="74"/>
      <c r="IE116" s="75"/>
      <c r="IF116" s="75"/>
      <c r="IG116" s="74">
        <v>449.66</v>
      </c>
      <c r="IH116" s="74">
        <v>449.66</v>
      </c>
      <c r="II116" s="75">
        <f t="shared" si="244"/>
        <v>100</v>
      </c>
      <c r="IJ116" s="75"/>
      <c r="IK116" s="74"/>
      <c r="IL116" s="74"/>
      <c r="IM116" s="75"/>
      <c r="IN116" s="75"/>
      <c r="IO116" s="74"/>
      <c r="IP116" s="74"/>
      <c r="IQ116" s="75"/>
      <c r="IR116" s="75"/>
      <c r="IS116" s="74"/>
      <c r="IT116" s="74"/>
      <c r="IU116" s="75"/>
      <c r="IV116" s="75"/>
      <c r="IW116" s="74"/>
      <c r="IX116" s="74"/>
      <c r="IY116" s="75"/>
      <c r="IZ116" s="75"/>
      <c r="JA116" s="74"/>
      <c r="JB116" s="74"/>
      <c r="JC116" s="75"/>
    </row>
    <row r="117" spans="1:263" ht="15.75" x14ac:dyDescent="0.25">
      <c r="A117" s="10" t="s">
        <v>161</v>
      </c>
      <c r="B117" s="222">
        <f t="shared" si="267"/>
        <v>4720.26</v>
      </c>
      <c r="C117" s="222">
        <f t="shared" si="268"/>
        <v>5561.8905199999999</v>
      </c>
      <c r="D117" s="222">
        <f t="shared" si="269"/>
        <v>5561.8905199999999</v>
      </c>
      <c r="E117" s="222"/>
      <c r="F117" s="223">
        <f t="shared" si="270"/>
        <v>5561.8905199999999</v>
      </c>
      <c r="G117" s="75">
        <f t="shared" si="299"/>
        <v>100</v>
      </c>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c r="AK117" s="75"/>
      <c r="AL117" s="75"/>
      <c r="AM117" s="75"/>
      <c r="AN117" s="75"/>
      <c r="AO117" s="75"/>
      <c r="AP117" s="75"/>
      <c r="AQ117" s="75"/>
      <c r="AR117" s="75"/>
      <c r="AS117" s="75">
        <v>841.63052000000005</v>
      </c>
      <c r="AT117" s="75">
        <v>841.63052000000005</v>
      </c>
      <c r="AU117" s="75">
        <f t="shared" ref="AU117:AU179" si="380">AT117/AS117*100</f>
        <v>100</v>
      </c>
      <c r="AV117" s="75"/>
      <c r="AW117" s="75"/>
      <c r="AX117" s="75"/>
      <c r="AY117" s="75"/>
      <c r="AZ117" s="95"/>
      <c r="BA117" s="95"/>
      <c r="BB117" s="95"/>
      <c r="BC117" s="95"/>
      <c r="BD117" s="75"/>
      <c r="BE117" s="75"/>
      <c r="BF117" s="75"/>
      <c r="BG117" s="88"/>
      <c r="BH117" s="88"/>
      <c r="BI117" s="75"/>
      <c r="BJ117" s="75"/>
      <c r="BK117" s="88"/>
      <c r="BL117" s="75">
        <v>3951</v>
      </c>
      <c r="BM117" s="75">
        <v>3951</v>
      </c>
      <c r="BN117" s="75">
        <v>3951</v>
      </c>
      <c r="BO117" s="76">
        <f t="shared" si="272"/>
        <v>100</v>
      </c>
      <c r="BP117" s="75"/>
      <c r="BQ117" s="75"/>
      <c r="BR117" s="75"/>
      <c r="BS117" s="88"/>
      <c r="BT117" s="88"/>
      <c r="BU117" s="75"/>
      <c r="BV117" s="75"/>
      <c r="BW117" s="88"/>
      <c r="BX117" s="75"/>
      <c r="BY117" s="75"/>
      <c r="BZ117" s="75"/>
      <c r="CA117" s="75"/>
      <c r="CB117" s="74"/>
      <c r="CC117" s="74"/>
      <c r="CD117" s="75"/>
      <c r="CE117" s="88"/>
      <c r="CF117" s="75"/>
      <c r="CG117" s="75"/>
      <c r="CH117" s="75"/>
      <c r="CI117" s="88"/>
      <c r="CJ117" s="75"/>
      <c r="CK117" s="75"/>
      <c r="CL117" s="75"/>
      <c r="CM117" s="75"/>
      <c r="CN117" s="75"/>
      <c r="CO117" s="75"/>
      <c r="CP117" s="75"/>
      <c r="CQ117" s="75"/>
      <c r="CR117" s="74"/>
      <c r="CS117" s="74"/>
      <c r="CT117" s="75"/>
      <c r="CU117" s="88"/>
      <c r="CV117" s="75"/>
      <c r="CW117" s="75"/>
      <c r="CX117" s="75"/>
      <c r="CY117" s="88"/>
      <c r="CZ117" s="75">
        <v>769.26</v>
      </c>
      <c r="DA117" s="75">
        <v>769.26</v>
      </c>
      <c r="DB117" s="75">
        <v>769.26</v>
      </c>
      <c r="DC117" s="75">
        <f t="shared" si="377"/>
        <v>100</v>
      </c>
      <c r="DD117" s="75"/>
      <c r="DE117" s="75"/>
      <c r="DF117" s="75"/>
      <c r="DG117" s="88"/>
      <c r="DH117" s="75"/>
      <c r="DI117" s="75"/>
      <c r="DJ117" s="75"/>
      <c r="DK117" s="88"/>
      <c r="DL117" s="75"/>
      <c r="DM117" s="75"/>
      <c r="DN117" s="75"/>
      <c r="DO117" s="88"/>
      <c r="DP117" s="75"/>
      <c r="DQ117" s="75"/>
      <c r="DR117" s="75"/>
      <c r="DS117" s="88"/>
      <c r="DT117" s="88"/>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c r="EX117" s="75"/>
      <c r="EY117" s="75"/>
      <c r="EZ117" s="88"/>
      <c r="FA117" s="74"/>
      <c r="FB117" s="75"/>
      <c r="FC117" s="88"/>
      <c r="FD117" s="75"/>
      <c r="FE117" s="75"/>
      <c r="FF117" s="75"/>
      <c r="FG117" s="75"/>
      <c r="FH117" s="75"/>
      <c r="FI117" s="75"/>
      <c r="FJ117" s="75"/>
      <c r="FK117" s="75"/>
      <c r="FL117" s="75"/>
      <c r="FM117" s="75"/>
      <c r="FN117" s="75"/>
      <c r="FO117" s="75"/>
      <c r="FP117" s="75"/>
      <c r="FQ117" s="75"/>
      <c r="FR117" s="75"/>
      <c r="FS117" s="75"/>
      <c r="FT117" s="78"/>
      <c r="FU117" s="78"/>
      <c r="FV117" s="78"/>
      <c r="FW117" s="78"/>
      <c r="FX117" s="75"/>
      <c r="FY117" s="75"/>
      <c r="FZ117" s="75"/>
      <c r="GA117" s="75"/>
      <c r="GB117" s="75"/>
      <c r="GC117" s="75"/>
      <c r="GD117" s="75"/>
      <c r="GE117" s="75"/>
      <c r="GF117" s="75"/>
      <c r="GG117" s="75"/>
      <c r="GH117" s="75"/>
      <c r="GI117" s="75"/>
      <c r="GJ117" s="75"/>
      <c r="GK117" s="75"/>
      <c r="GL117" s="75"/>
      <c r="GM117" s="75"/>
      <c r="GN117" s="75"/>
      <c r="GO117" s="75"/>
      <c r="GP117" s="75"/>
      <c r="GQ117" s="75"/>
      <c r="GR117" s="75"/>
      <c r="GS117" s="75"/>
      <c r="GT117" s="75"/>
      <c r="GU117" s="75"/>
      <c r="GV117" s="75"/>
      <c r="GW117" s="75"/>
      <c r="GX117" s="75"/>
      <c r="GY117" s="75"/>
      <c r="GZ117" s="75"/>
      <c r="HA117" s="75"/>
      <c r="HB117" s="75"/>
      <c r="HC117" s="75"/>
      <c r="HD117" s="75"/>
      <c r="HE117" s="75"/>
      <c r="HF117" s="75"/>
      <c r="HG117" s="75"/>
      <c r="HH117" s="75"/>
      <c r="HI117" s="75"/>
      <c r="HJ117" s="75"/>
      <c r="HK117" s="75"/>
      <c r="HL117" s="75"/>
      <c r="HM117" s="75"/>
      <c r="HN117" s="75"/>
      <c r="HO117" s="75"/>
      <c r="HP117" s="75"/>
      <c r="HQ117" s="75"/>
      <c r="HR117" s="75"/>
      <c r="HS117" s="75"/>
      <c r="HT117" s="75"/>
      <c r="HU117" s="75"/>
      <c r="HV117" s="75"/>
      <c r="HW117" s="75"/>
      <c r="HX117" s="75"/>
      <c r="HY117" s="75"/>
      <c r="HZ117" s="75"/>
      <c r="IA117" s="75"/>
      <c r="IB117" s="75"/>
      <c r="IC117" s="75"/>
      <c r="ID117" s="75"/>
      <c r="IE117" s="75"/>
      <c r="IF117" s="75"/>
      <c r="IG117" s="75"/>
      <c r="IH117" s="75"/>
      <c r="II117" s="75"/>
      <c r="IJ117" s="75"/>
      <c r="IK117" s="75"/>
      <c r="IL117" s="75"/>
      <c r="IM117" s="75"/>
      <c r="IN117" s="75"/>
      <c r="IO117" s="75"/>
      <c r="IP117" s="75"/>
      <c r="IQ117" s="75"/>
      <c r="IR117" s="75"/>
      <c r="IS117" s="75"/>
      <c r="IT117" s="75"/>
      <c r="IU117" s="75"/>
      <c r="IV117" s="75"/>
      <c r="IW117" s="75"/>
      <c r="IX117" s="75"/>
      <c r="IY117" s="75"/>
      <c r="IZ117" s="75"/>
      <c r="JA117" s="75"/>
      <c r="JB117" s="75"/>
      <c r="JC117" s="75"/>
    </row>
    <row r="118" spans="1:263" ht="15.75" x14ac:dyDescent="0.25">
      <c r="A118" s="10" t="s">
        <v>335</v>
      </c>
      <c r="B118" s="222">
        <f t="shared" si="267"/>
        <v>3136.09</v>
      </c>
      <c r="C118" s="222">
        <f t="shared" si="268"/>
        <v>4105.6144599999998</v>
      </c>
      <c r="D118" s="222">
        <f t="shared" si="269"/>
        <v>4105.6144599999998</v>
      </c>
      <c r="E118" s="222"/>
      <c r="F118" s="223">
        <f t="shared" si="270"/>
        <v>4105.6144599999998</v>
      </c>
      <c r="G118" s="75">
        <f t="shared" si="299"/>
        <v>100</v>
      </c>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v>969.52445999999998</v>
      </c>
      <c r="AT118" s="75">
        <v>969.52445999999998</v>
      </c>
      <c r="AU118" s="75">
        <f t="shared" si="380"/>
        <v>100</v>
      </c>
      <c r="AV118" s="75"/>
      <c r="AW118" s="75"/>
      <c r="AX118" s="75"/>
      <c r="AY118" s="75"/>
      <c r="AZ118" s="95"/>
      <c r="BA118" s="95"/>
      <c r="BB118" s="95"/>
      <c r="BC118" s="95"/>
      <c r="BD118" s="75"/>
      <c r="BE118" s="75"/>
      <c r="BF118" s="75"/>
      <c r="BG118" s="88"/>
      <c r="BH118" s="88"/>
      <c r="BI118" s="75"/>
      <c r="BJ118" s="75"/>
      <c r="BK118" s="88"/>
      <c r="BL118" s="75">
        <v>2625</v>
      </c>
      <c r="BM118" s="75">
        <v>2625</v>
      </c>
      <c r="BN118" s="75">
        <v>2625</v>
      </c>
      <c r="BO118" s="76">
        <f t="shared" si="272"/>
        <v>100</v>
      </c>
      <c r="BP118" s="75"/>
      <c r="BQ118" s="75"/>
      <c r="BR118" s="75"/>
      <c r="BS118" s="88"/>
      <c r="BT118" s="88"/>
      <c r="BU118" s="75"/>
      <c r="BV118" s="75"/>
      <c r="BW118" s="88"/>
      <c r="BX118" s="75"/>
      <c r="BY118" s="75"/>
      <c r="BZ118" s="75"/>
      <c r="CA118" s="75"/>
      <c r="CB118" s="74"/>
      <c r="CC118" s="74"/>
      <c r="CD118" s="75"/>
      <c r="CE118" s="88"/>
      <c r="CF118" s="75"/>
      <c r="CG118" s="75"/>
      <c r="CH118" s="75"/>
      <c r="CI118" s="88"/>
      <c r="CJ118" s="75"/>
      <c r="CK118" s="75"/>
      <c r="CL118" s="75"/>
      <c r="CM118" s="75"/>
      <c r="CN118" s="75"/>
      <c r="CO118" s="75"/>
      <c r="CP118" s="75"/>
      <c r="CQ118" s="75"/>
      <c r="CR118" s="74"/>
      <c r="CS118" s="74"/>
      <c r="CT118" s="75"/>
      <c r="CU118" s="88"/>
      <c r="CV118" s="75"/>
      <c r="CW118" s="75"/>
      <c r="CX118" s="75"/>
      <c r="CY118" s="88"/>
      <c r="CZ118" s="75">
        <v>511.09</v>
      </c>
      <c r="DA118" s="75">
        <v>511.09</v>
      </c>
      <c r="DB118" s="75">
        <v>511.09</v>
      </c>
      <c r="DC118" s="75">
        <f t="shared" si="377"/>
        <v>100</v>
      </c>
      <c r="DD118" s="75"/>
      <c r="DE118" s="75"/>
      <c r="DF118" s="75"/>
      <c r="DG118" s="88"/>
      <c r="DH118" s="75"/>
      <c r="DI118" s="75"/>
      <c r="DJ118" s="75"/>
      <c r="DK118" s="88"/>
      <c r="DL118" s="75"/>
      <c r="DM118" s="75"/>
      <c r="DN118" s="75"/>
      <c r="DO118" s="88"/>
      <c r="DP118" s="75"/>
      <c r="DQ118" s="75"/>
      <c r="DR118" s="75"/>
      <c r="DS118" s="88"/>
      <c r="DT118" s="88"/>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c r="EX118" s="75"/>
      <c r="EY118" s="75"/>
      <c r="EZ118" s="88"/>
      <c r="FA118" s="74"/>
      <c r="FB118" s="75"/>
      <c r="FC118" s="88"/>
      <c r="FD118" s="75"/>
      <c r="FE118" s="75"/>
      <c r="FF118" s="75"/>
      <c r="FG118" s="75"/>
      <c r="FH118" s="75"/>
      <c r="FI118" s="75"/>
      <c r="FJ118" s="75"/>
      <c r="FK118" s="75"/>
      <c r="FL118" s="75"/>
      <c r="FM118" s="75"/>
      <c r="FN118" s="75"/>
      <c r="FO118" s="75"/>
      <c r="FP118" s="75"/>
      <c r="FQ118" s="75"/>
      <c r="FR118" s="75"/>
      <c r="FS118" s="75"/>
      <c r="FT118" s="78"/>
      <c r="FU118" s="78"/>
      <c r="FV118" s="78"/>
      <c r="FW118" s="78"/>
      <c r="FX118" s="75"/>
      <c r="FY118" s="75"/>
      <c r="FZ118" s="75"/>
      <c r="GA118" s="75"/>
      <c r="GB118" s="75"/>
      <c r="GC118" s="75"/>
      <c r="GD118" s="75"/>
      <c r="GE118" s="75"/>
      <c r="GF118" s="75"/>
      <c r="GG118" s="75"/>
      <c r="GH118" s="75"/>
      <c r="GI118" s="75"/>
      <c r="GJ118" s="75"/>
      <c r="GK118" s="75"/>
      <c r="GL118" s="75"/>
      <c r="GM118" s="75"/>
      <c r="GN118" s="75"/>
      <c r="GO118" s="75"/>
      <c r="GP118" s="75"/>
      <c r="GQ118" s="75"/>
      <c r="GR118" s="75"/>
      <c r="GS118" s="75"/>
      <c r="GT118" s="75"/>
      <c r="GU118" s="75"/>
      <c r="GV118" s="75"/>
      <c r="GW118" s="75"/>
      <c r="GX118" s="75"/>
      <c r="GY118" s="75"/>
      <c r="GZ118" s="75"/>
      <c r="HA118" s="75"/>
      <c r="HB118" s="75"/>
      <c r="HC118" s="75"/>
      <c r="HD118" s="75"/>
      <c r="HE118" s="75"/>
      <c r="HF118" s="75"/>
      <c r="HG118" s="75"/>
      <c r="HH118" s="75"/>
      <c r="HI118" s="75"/>
      <c r="HJ118" s="75"/>
      <c r="HK118" s="75"/>
      <c r="HL118" s="75"/>
      <c r="HM118" s="75"/>
      <c r="HN118" s="75"/>
      <c r="HO118" s="75"/>
      <c r="HP118" s="75"/>
      <c r="HQ118" s="75"/>
      <c r="HR118" s="75"/>
      <c r="HS118" s="75"/>
      <c r="HT118" s="75"/>
      <c r="HU118" s="75"/>
      <c r="HV118" s="75"/>
      <c r="HW118" s="75"/>
      <c r="HX118" s="75"/>
      <c r="HY118" s="75"/>
      <c r="HZ118" s="75"/>
      <c r="IA118" s="75"/>
      <c r="IB118" s="75"/>
      <c r="IC118" s="75"/>
      <c r="ID118" s="75"/>
      <c r="IE118" s="75"/>
      <c r="IF118" s="75"/>
      <c r="IG118" s="75"/>
      <c r="IH118" s="75"/>
      <c r="II118" s="75"/>
      <c r="IJ118" s="75"/>
      <c r="IK118" s="75"/>
      <c r="IL118" s="75"/>
      <c r="IM118" s="75"/>
      <c r="IN118" s="75"/>
      <c r="IO118" s="75"/>
      <c r="IP118" s="75"/>
      <c r="IQ118" s="75"/>
      <c r="IR118" s="75"/>
      <c r="IS118" s="75"/>
      <c r="IT118" s="75"/>
      <c r="IU118" s="75"/>
      <c r="IV118" s="75"/>
      <c r="IW118" s="75"/>
      <c r="IX118" s="75"/>
      <c r="IY118" s="75"/>
      <c r="IZ118" s="75"/>
      <c r="JA118" s="75"/>
      <c r="JB118" s="75"/>
      <c r="JC118" s="75"/>
    </row>
    <row r="119" spans="1:263" ht="15.75" x14ac:dyDescent="0.25">
      <c r="A119" s="10" t="s">
        <v>336</v>
      </c>
      <c r="B119" s="222">
        <f t="shared" si="267"/>
        <v>2064.44</v>
      </c>
      <c r="C119" s="222">
        <f t="shared" si="268"/>
        <v>2476.44</v>
      </c>
      <c r="D119" s="222">
        <f t="shared" si="269"/>
        <v>2476.44</v>
      </c>
      <c r="E119" s="222"/>
      <c r="F119" s="223">
        <f t="shared" si="270"/>
        <v>2476.44</v>
      </c>
      <c r="G119" s="75">
        <f t="shared" si="299"/>
        <v>100</v>
      </c>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v>412</v>
      </c>
      <c r="AT119" s="75">
        <v>412</v>
      </c>
      <c r="AU119" s="75">
        <f t="shared" si="380"/>
        <v>100</v>
      </c>
      <c r="AV119" s="75"/>
      <c r="AW119" s="75"/>
      <c r="AX119" s="75"/>
      <c r="AY119" s="75"/>
      <c r="AZ119" s="95"/>
      <c r="BA119" s="95"/>
      <c r="BB119" s="95"/>
      <c r="BC119" s="95"/>
      <c r="BD119" s="75"/>
      <c r="BE119" s="75"/>
      <c r="BF119" s="75"/>
      <c r="BG119" s="88"/>
      <c r="BH119" s="88"/>
      <c r="BI119" s="75"/>
      <c r="BJ119" s="75"/>
      <c r="BK119" s="88"/>
      <c r="BL119" s="75">
        <v>1728</v>
      </c>
      <c r="BM119" s="75">
        <v>1728</v>
      </c>
      <c r="BN119" s="75">
        <v>1728</v>
      </c>
      <c r="BO119" s="76">
        <f t="shared" si="272"/>
        <v>100</v>
      </c>
      <c r="BP119" s="75"/>
      <c r="BQ119" s="75"/>
      <c r="BR119" s="75"/>
      <c r="BS119" s="88"/>
      <c r="BT119" s="88"/>
      <c r="BU119" s="75"/>
      <c r="BV119" s="75"/>
      <c r="BW119" s="88"/>
      <c r="BX119" s="75"/>
      <c r="BY119" s="75"/>
      <c r="BZ119" s="75"/>
      <c r="CA119" s="75"/>
      <c r="CB119" s="74"/>
      <c r="CC119" s="74"/>
      <c r="CD119" s="75"/>
      <c r="CE119" s="88"/>
      <c r="CF119" s="75"/>
      <c r="CG119" s="75"/>
      <c r="CH119" s="75"/>
      <c r="CI119" s="88"/>
      <c r="CJ119" s="75"/>
      <c r="CK119" s="75"/>
      <c r="CL119" s="75"/>
      <c r="CM119" s="75"/>
      <c r="CN119" s="75"/>
      <c r="CO119" s="75"/>
      <c r="CP119" s="75"/>
      <c r="CQ119" s="75"/>
      <c r="CR119" s="74"/>
      <c r="CS119" s="74"/>
      <c r="CT119" s="75"/>
      <c r="CU119" s="88"/>
      <c r="CV119" s="75"/>
      <c r="CW119" s="75"/>
      <c r="CX119" s="75"/>
      <c r="CY119" s="88"/>
      <c r="CZ119" s="75">
        <v>336.44</v>
      </c>
      <c r="DA119" s="75">
        <v>336.44</v>
      </c>
      <c r="DB119" s="75">
        <v>336.44</v>
      </c>
      <c r="DC119" s="75">
        <f t="shared" si="377"/>
        <v>100</v>
      </c>
      <c r="DD119" s="75"/>
      <c r="DE119" s="75"/>
      <c r="DF119" s="75"/>
      <c r="DG119" s="88"/>
      <c r="DH119" s="75"/>
      <c r="DI119" s="75"/>
      <c r="DJ119" s="75"/>
      <c r="DK119" s="88"/>
      <c r="DL119" s="75"/>
      <c r="DM119" s="75"/>
      <c r="DN119" s="75"/>
      <c r="DO119" s="88"/>
      <c r="DP119" s="75"/>
      <c r="DQ119" s="75"/>
      <c r="DR119" s="75"/>
      <c r="DS119" s="88"/>
      <c r="DT119" s="88"/>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c r="EX119" s="75"/>
      <c r="EY119" s="75"/>
      <c r="EZ119" s="88"/>
      <c r="FA119" s="74"/>
      <c r="FB119" s="75"/>
      <c r="FC119" s="88"/>
      <c r="FD119" s="75"/>
      <c r="FE119" s="75"/>
      <c r="FF119" s="75"/>
      <c r="FG119" s="75"/>
      <c r="FH119" s="75"/>
      <c r="FI119" s="75"/>
      <c r="FJ119" s="75"/>
      <c r="FK119" s="75"/>
      <c r="FL119" s="75"/>
      <c r="FM119" s="75"/>
      <c r="FN119" s="75"/>
      <c r="FO119" s="75"/>
      <c r="FP119" s="75"/>
      <c r="FQ119" s="75"/>
      <c r="FR119" s="75"/>
      <c r="FS119" s="75"/>
      <c r="FT119" s="78"/>
      <c r="FU119" s="78"/>
      <c r="FV119" s="78"/>
      <c r="FW119" s="78"/>
      <c r="FX119" s="75"/>
      <c r="FY119" s="75"/>
      <c r="FZ119" s="75"/>
      <c r="GA119" s="75"/>
      <c r="GB119" s="75"/>
      <c r="GC119" s="75"/>
      <c r="GD119" s="75"/>
      <c r="GE119" s="75"/>
      <c r="GF119" s="75"/>
      <c r="GG119" s="75"/>
      <c r="GH119" s="75"/>
      <c r="GI119" s="75"/>
      <c r="GJ119" s="75"/>
      <c r="GK119" s="75"/>
      <c r="GL119" s="75"/>
      <c r="GM119" s="75"/>
      <c r="GN119" s="75"/>
      <c r="GO119" s="75"/>
      <c r="GP119" s="75"/>
      <c r="GQ119" s="75"/>
      <c r="GR119" s="75"/>
      <c r="GS119" s="75"/>
      <c r="GT119" s="75"/>
      <c r="GU119" s="75"/>
      <c r="GV119" s="75"/>
      <c r="GW119" s="75"/>
      <c r="GX119" s="75"/>
      <c r="GY119" s="75"/>
      <c r="GZ119" s="75"/>
      <c r="HA119" s="75"/>
      <c r="HB119" s="75"/>
      <c r="HC119" s="75"/>
      <c r="HD119" s="75"/>
      <c r="HE119" s="75"/>
      <c r="HF119" s="75"/>
      <c r="HG119" s="75"/>
      <c r="HH119" s="75"/>
      <c r="HI119" s="75"/>
      <c r="HJ119" s="75"/>
      <c r="HK119" s="75"/>
      <c r="HL119" s="75"/>
      <c r="HM119" s="75"/>
      <c r="HN119" s="75"/>
      <c r="HO119" s="75"/>
      <c r="HP119" s="75"/>
      <c r="HQ119" s="75"/>
      <c r="HR119" s="75"/>
      <c r="HS119" s="75"/>
      <c r="HT119" s="75"/>
      <c r="HU119" s="75"/>
      <c r="HV119" s="75"/>
      <c r="HW119" s="75"/>
      <c r="HX119" s="75"/>
      <c r="HY119" s="75"/>
      <c r="HZ119" s="75"/>
      <c r="IA119" s="75"/>
      <c r="IB119" s="75"/>
      <c r="IC119" s="75"/>
      <c r="ID119" s="75"/>
      <c r="IE119" s="75"/>
      <c r="IF119" s="75"/>
      <c r="IG119" s="75"/>
      <c r="IH119" s="75"/>
      <c r="II119" s="75"/>
      <c r="IJ119" s="75"/>
      <c r="IK119" s="75"/>
      <c r="IL119" s="75"/>
      <c r="IM119" s="75"/>
      <c r="IN119" s="75"/>
      <c r="IO119" s="75"/>
      <c r="IP119" s="75"/>
      <c r="IQ119" s="75"/>
      <c r="IR119" s="75"/>
      <c r="IS119" s="75"/>
      <c r="IT119" s="75"/>
      <c r="IU119" s="75"/>
      <c r="IV119" s="75"/>
      <c r="IW119" s="75"/>
      <c r="IX119" s="75"/>
      <c r="IY119" s="75"/>
      <c r="IZ119" s="75"/>
      <c r="JA119" s="75"/>
      <c r="JB119" s="75"/>
      <c r="JC119" s="75"/>
    </row>
    <row r="120" spans="1:263" ht="15.75" x14ac:dyDescent="0.25">
      <c r="A120" s="10" t="s">
        <v>337</v>
      </c>
      <c r="B120" s="222">
        <f t="shared" si="267"/>
        <v>4136.05</v>
      </c>
      <c r="C120" s="222">
        <f t="shared" si="268"/>
        <v>4136.05</v>
      </c>
      <c r="D120" s="222">
        <f t="shared" si="269"/>
        <v>4136.05</v>
      </c>
      <c r="E120" s="222"/>
      <c r="F120" s="223">
        <f t="shared" si="270"/>
        <v>3462</v>
      </c>
      <c r="G120" s="75">
        <f t="shared" si="299"/>
        <v>83.703050011484379</v>
      </c>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95"/>
      <c r="BA120" s="95"/>
      <c r="BB120" s="95"/>
      <c r="BC120" s="95"/>
      <c r="BD120" s="75"/>
      <c r="BE120" s="75"/>
      <c r="BF120" s="75"/>
      <c r="BG120" s="88"/>
      <c r="BH120" s="88"/>
      <c r="BI120" s="75"/>
      <c r="BJ120" s="75"/>
      <c r="BK120" s="88"/>
      <c r="BL120" s="75">
        <v>3462</v>
      </c>
      <c r="BM120" s="75">
        <v>3462</v>
      </c>
      <c r="BN120" s="75">
        <v>3462</v>
      </c>
      <c r="BO120" s="76">
        <f t="shared" si="272"/>
        <v>100</v>
      </c>
      <c r="BP120" s="75"/>
      <c r="BQ120" s="75"/>
      <c r="BR120" s="75"/>
      <c r="BS120" s="88"/>
      <c r="BT120" s="88"/>
      <c r="BU120" s="75"/>
      <c r="BV120" s="75"/>
      <c r="BW120" s="88"/>
      <c r="BX120" s="75"/>
      <c r="BY120" s="75"/>
      <c r="BZ120" s="75"/>
      <c r="CA120" s="75"/>
      <c r="CB120" s="74"/>
      <c r="CC120" s="74"/>
      <c r="CD120" s="75"/>
      <c r="CE120" s="88"/>
      <c r="CF120" s="75"/>
      <c r="CG120" s="75"/>
      <c r="CH120" s="75"/>
      <c r="CI120" s="88"/>
      <c r="CJ120" s="75"/>
      <c r="CK120" s="75"/>
      <c r="CL120" s="75"/>
      <c r="CM120" s="75"/>
      <c r="CN120" s="75"/>
      <c r="CO120" s="75"/>
      <c r="CP120" s="75"/>
      <c r="CQ120" s="75"/>
      <c r="CR120" s="74"/>
      <c r="CS120" s="74"/>
      <c r="CT120" s="75"/>
      <c r="CU120" s="88"/>
      <c r="CV120" s="75"/>
      <c r="CW120" s="75"/>
      <c r="CX120" s="75"/>
      <c r="CY120" s="88"/>
      <c r="CZ120" s="75">
        <v>674.05</v>
      </c>
      <c r="DA120" s="75">
        <v>674.05</v>
      </c>
      <c r="DB120" s="75">
        <v>0</v>
      </c>
      <c r="DC120" s="75">
        <f t="shared" si="377"/>
        <v>0</v>
      </c>
      <c r="DD120" s="75"/>
      <c r="DE120" s="75"/>
      <c r="DF120" s="75"/>
      <c r="DG120" s="88"/>
      <c r="DH120" s="75"/>
      <c r="DI120" s="75"/>
      <c r="DJ120" s="75"/>
      <c r="DK120" s="88"/>
      <c r="DL120" s="75"/>
      <c r="DM120" s="75"/>
      <c r="DN120" s="75"/>
      <c r="DO120" s="88"/>
      <c r="DP120" s="75"/>
      <c r="DQ120" s="75"/>
      <c r="DR120" s="75"/>
      <c r="DS120" s="88"/>
      <c r="DT120" s="88"/>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c r="EX120" s="75"/>
      <c r="EY120" s="75"/>
      <c r="EZ120" s="88"/>
      <c r="FA120" s="74"/>
      <c r="FB120" s="75"/>
      <c r="FC120" s="88"/>
      <c r="FD120" s="75"/>
      <c r="FE120" s="75"/>
      <c r="FF120" s="75"/>
      <c r="FG120" s="75"/>
      <c r="FH120" s="75"/>
      <c r="FI120" s="75"/>
      <c r="FJ120" s="75"/>
      <c r="FK120" s="75"/>
      <c r="FL120" s="75"/>
      <c r="FM120" s="75"/>
      <c r="FN120" s="75"/>
      <c r="FO120" s="75"/>
      <c r="FP120" s="75"/>
      <c r="FQ120" s="75"/>
      <c r="FR120" s="75"/>
      <c r="FS120" s="75"/>
      <c r="FT120" s="78"/>
      <c r="FU120" s="78"/>
      <c r="FV120" s="78"/>
      <c r="FW120" s="78"/>
      <c r="FX120" s="75"/>
      <c r="FY120" s="75"/>
      <c r="FZ120" s="75"/>
      <c r="GA120" s="75"/>
      <c r="GB120" s="75"/>
      <c r="GC120" s="75"/>
      <c r="GD120" s="75"/>
      <c r="GE120" s="75"/>
      <c r="GF120" s="75"/>
      <c r="GG120" s="75"/>
      <c r="GH120" s="75"/>
      <c r="GI120" s="75"/>
      <c r="GJ120" s="75"/>
      <c r="GK120" s="75"/>
      <c r="GL120" s="75"/>
      <c r="GM120" s="75"/>
      <c r="GN120" s="75"/>
      <c r="GO120" s="75"/>
      <c r="GP120" s="75"/>
      <c r="GQ120" s="75"/>
      <c r="GR120" s="75"/>
      <c r="GS120" s="75"/>
      <c r="GT120" s="75"/>
      <c r="GU120" s="75"/>
      <c r="GV120" s="75"/>
      <c r="GW120" s="75"/>
      <c r="GX120" s="75"/>
      <c r="GY120" s="75"/>
      <c r="GZ120" s="75"/>
      <c r="HA120" s="75"/>
      <c r="HB120" s="75"/>
      <c r="HC120" s="75"/>
      <c r="HD120" s="75"/>
      <c r="HE120" s="75"/>
      <c r="HF120" s="75"/>
      <c r="HG120" s="75"/>
      <c r="HH120" s="75"/>
      <c r="HI120" s="75"/>
      <c r="HJ120" s="75"/>
      <c r="HK120" s="75"/>
      <c r="HL120" s="75"/>
      <c r="HM120" s="75"/>
      <c r="HN120" s="75"/>
      <c r="HO120" s="75"/>
      <c r="HP120" s="75"/>
      <c r="HQ120" s="75"/>
      <c r="HR120" s="75"/>
      <c r="HS120" s="75"/>
      <c r="HT120" s="75"/>
      <c r="HU120" s="75"/>
      <c r="HV120" s="75"/>
      <c r="HW120" s="75"/>
      <c r="HX120" s="75"/>
      <c r="HY120" s="75"/>
      <c r="HZ120" s="75"/>
      <c r="IA120" s="75"/>
      <c r="IB120" s="75"/>
      <c r="IC120" s="75"/>
      <c r="ID120" s="75"/>
      <c r="IE120" s="75"/>
      <c r="IF120" s="75"/>
      <c r="IG120" s="75"/>
      <c r="IH120" s="75"/>
      <c r="II120" s="75"/>
      <c r="IJ120" s="75"/>
      <c r="IK120" s="75"/>
      <c r="IL120" s="75"/>
      <c r="IM120" s="75"/>
      <c r="IN120" s="75"/>
      <c r="IO120" s="75"/>
      <c r="IP120" s="75"/>
      <c r="IQ120" s="75"/>
      <c r="IR120" s="75"/>
      <c r="IS120" s="75"/>
      <c r="IT120" s="75"/>
      <c r="IU120" s="75"/>
      <c r="IV120" s="75"/>
      <c r="IW120" s="75"/>
      <c r="IX120" s="75"/>
      <c r="IY120" s="75"/>
      <c r="IZ120" s="75"/>
      <c r="JA120" s="75"/>
      <c r="JB120" s="75"/>
      <c r="JC120" s="75"/>
    </row>
    <row r="121" spans="1:263" ht="15.75" x14ac:dyDescent="0.25">
      <c r="A121" s="10" t="s">
        <v>162</v>
      </c>
      <c r="B121" s="222">
        <f t="shared" si="267"/>
        <v>8500</v>
      </c>
      <c r="C121" s="222">
        <f t="shared" si="268"/>
        <v>8500</v>
      </c>
      <c r="D121" s="222">
        <f t="shared" si="269"/>
        <v>8500</v>
      </c>
      <c r="E121" s="222"/>
      <c r="F121" s="223">
        <f t="shared" si="270"/>
        <v>8500</v>
      </c>
      <c r="G121" s="75">
        <f t="shared" si="299"/>
        <v>100</v>
      </c>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v>8500</v>
      </c>
      <c r="AW121" s="75">
        <v>8500</v>
      </c>
      <c r="AX121" s="75">
        <v>8500</v>
      </c>
      <c r="AY121" s="75">
        <f>AX121/AW121*100</f>
        <v>100</v>
      </c>
      <c r="AZ121" s="95"/>
      <c r="BA121" s="95"/>
      <c r="BB121" s="95"/>
      <c r="BC121" s="95"/>
      <c r="BD121" s="75"/>
      <c r="BE121" s="75"/>
      <c r="BF121" s="75"/>
      <c r="BG121" s="88"/>
      <c r="BH121" s="88"/>
      <c r="BI121" s="75"/>
      <c r="BJ121" s="75"/>
      <c r="BK121" s="88"/>
      <c r="BL121" s="75"/>
      <c r="BM121" s="75"/>
      <c r="BN121" s="75"/>
      <c r="BO121" s="76"/>
      <c r="BP121" s="75"/>
      <c r="BQ121" s="75"/>
      <c r="BR121" s="75"/>
      <c r="BS121" s="88"/>
      <c r="BT121" s="88"/>
      <c r="BU121" s="75"/>
      <c r="BV121" s="75"/>
      <c r="BW121" s="88"/>
      <c r="BX121" s="75"/>
      <c r="BY121" s="75"/>
      <c r="BZ121" s="75"/>
      <c r="CA121" s="75"/>
      <c r="CB121" s="74"/>
      <c r="CC121" s="74"/>
      <c r="CD121" s="75"/>
      <c r="CE121" s="88"/>
      <c r="CF121" s="75"/>
      <c r="CG121" s="75"/>
      <c r="CH121" s="75"/>
      <c r="CI121" s="88"/>
      <c r="CJ121" s="75"/>
      <c r="CK121" s="75"/>
      <c r="CL121" s="75"/>
      <c r="CM121" s="75"/>
      <c r="CN121" s="75"/>
      <c r="CO121" s="75"/>
      <c r="CP121" s="75"/>
      <c r="CQ121" s="75"/>
      <c r="CR121" s="74"/>
      <c r="CS121" s="74"/>
      <c r="CT121" s="75"/>
      <c r="CU121" s="88"/>
      <c r="CV121" s="75"/>
      <c r="CW121" s="75"/>
      <c r="CX121" s="75"/>
      <c r="CY121" s="88"/>
      <c r="CZ121" s="75"/>
      <c r="DA121" s="75"/>
      <c r="DB121" s="75"/>
      <c r="DC121" s="75"/>
      <c r="DD121" s="75"/>
      <c r="DE121" s="75"/>
      <c r="DF121" s="75"/>
      <c r="DG121" s="88"/>
      <c r="DH121" s="75"/>
      <c r="DI121" s="75"/>
      <c r="DJ121" s="75"/>
      <c r="DK121" s="88"/>
      <c r="DL121" s="75"/>
      <c r="DM121" s="75"/>
      <c r="DN121" s="75"/>
      <c r="DO121" s="88"/>
      <c r="DP121" s="75"/>
      <c r="DQ121" s="75"/>
      <c r="DR121" s="75"/>
      <c r="DS121" s="88"/>
      <c r="DT121" s="88"/>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c r="EX121" s="75"/>
      <c r="EY121" s="75"/>
      <c r="EZ121" s="88"/>
      <c r="FA121" s="74"/>
      <c r="FB121" s="75"/>
      <c r="FC121" s="88"/>
      <c r="FD121" s="75"/>
      <c r="FE121" s="75"/>
      <c r="FF121" s="75"/>
      <c r="FG121" s="75"/>
      <c r="FH121" s="75"/>
      <c r="FI121" s="75"/>
      <c r="FJ121" s="75"/>
      <c r="FK121" s="75"/>
      <c r="FL121" s="75"/>
      <c r="FM121" s="75"/>
      <c r="FN121" s="75"/>
      <c r="FO121" s="75"/>
      <c r="FP121" s="75"/>
      <c r="FQ121" s="75"/>
      <c r="FR121" s="75"/>
      <c r="FS121" s="75"/>
      <c r="FT121" s="78"/>
      <c r="FU121" s="78"/>
      <c r="FV121" s="78"/>
      <c r="FW121" s="78"/>
      <c r="FX121" s="75"/>
      <c r="FY121" s="75"/>
      <c r="FZ121" s="75"/>
      <c r="GA121" s="75"/>
      <c r="GB121" s="75"/>
      <c r="GC121" s="75"/>
      <c r="GD121" s="75"/>
      <c r="GE121" s="75"/>
      <c r="GF121" s="75"/>
      <c r="GG121" s="75"/>
      <c r="GH121" s="75"/>
      <c r="GI121" s="75"/>
      <c r="GJ121" s="75"/>
      <c r="GK121" s="75"/>
      <c r="GL121" s="75"/>
      <c r="GM121" s="75"/>
      <c r="GN121" s="75"/>
      <c r="GO121" s="75"/>
      <c r="GP121" s="75"/>
      <c r="GQ121" s="75"/>
      <c r="GR121" s="75"/>
      <c r="GS121" s="75"/>
      <c r="GT121" s="75"/>
      <c r="GU121" s="75"/>
      <c r="GV121" s="75"/>
      <c r="GW121" s="75"/>
      <c r="GX121" s="75"/>
      <c r="GY121" s="75"/>
      <c r="GZ121" s="75"/>
      <c r="HA121" s="75"/>
      <c r="HB121" s="75"/>
      <c r="HC121" s="75"/>
      <c r="HD121" s="75"/>
      <c r="HE121" s="75"/>
      <c r="HF121" s="75"/>
      <c r="HG121" s="75"/>
      <c r="HH121" s="75"/>
      <c r="HI121" s="75"/>
      <c r="HJ121" s="75"/>
      <c r="HK121" s="75"/>
      <c r="HL121" s="75"/>
      <c r="HM121" s="75"/>
      <c r="HN121" s="75"/>
      <c r="HO121" s="75"/>
      <c r="HP121" s="75"/>
      <c r="HQ121" s="75"/>
      <c r="HR121" s="75"/>
      <c r="HS121" s="75"/>
      <c r="HT121" s="75"/>
      <c r="HU121" s="75"/>
      <c r="HV121" s="75"/>
      <c r="HW121" s="75"/>
      <c r="HX121" s="75"/>
      <c r="HY121" s="75"/>
      <c r="HZ121" s="75"/>
      <c r="IA121" s="75"/>
      <c r="IB121" s="75"/>
      <c r="IC121" s="75"/>
      <c r="ID121" s="75"/>
      <c r="IE121" s="75"/>
      <c r="IF121" s="75"/>
      <c r="IG121" s="75"/>
      <c r="IH121" s="75"/>
      <c r="II121" s="75"/>
      <c r="IJ121" s="75"/>
      <c r="IK121" s="75"/>
      <c r="IL121" s="75"/>
      <c r="IM121" s="75"/>
      <c r="IN121" s="75"/>
      <c r="IO121" s="75"/>
      <c r="IP121" s="75"/>
      <c r="IQ121" s="75"/>
      <c r="IR121" s="75"/>
      <c r="IS121" s="75"/>
      <c r="IT121" s="75"/>
      <c r="IU121" s="75"/>
      <c r="IV121" s="75"/>
      <c r="IW121" s="75"/>
      <c r="IX121" s="75"/>
      <c r="IY121" s="75"/>
      <c r="IZ121" s="75"/>
      <c r="JA121" s="75"/>
      <c r="JB121" s="75"/>
      <c r="JC121" s="75"/>
    </row>
    <row r="122" spans="1:263" ht="15.75" x14ac:dyDescent="0.25">
      <c r="A122" s="10" t="s">
        <v>221</v>
      </c>
      <c r="B122" s="222">
        <f t="shared" si="267"/>
        <v>2042.94</v>
      </c>
      <c r="C122" s="222">
        <f t="shared" si="268"/>
        <v>3159.94</v>
      </c>
      <c r="D122" s="222">
        <f t="shared" si="269"/>
        <v>3159.94</v>
      </c>
      <c r="E122" s="222"/>
      <c r="F122" s="223">
        <f t="shared" si="270"/>
        <v>3159.94</v>
      </c>
      <c r="G122" s="75">
        <f t="shared" si="299"/>
        <v>100</v>
      </c>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v>1117</v>
      </c>
      <c r="AT122" s="75">
        <v>1117</v>
      </c>
      <c r="AU122" s="75">
        <f t="shared" si="380"/>
        <v>100</v>
      </c>
      <c r="AV122" s="75"/>
      <c r="AW122" s="75"/>
      <c r="AX122" s="75"/>
      <c r="AY122" s="75"/>
      <c r="AZ122" s="95"/>
      <c r="BA122" s="95"/>
      <c r="BB122" s="95"/>
      <c r="BC122" s="95"/>
      <c r="BD122" s="75"/>
      <c r="BE122" s="75"/>
      <c r="BF122" s="75"/>
      <c r="BG122" s="88"/>
      <c r="BH122" s="88"/>
      <c r="BI122" s="75"/>
      <c r="BJ122" s="75"/>
      <c r="BK122" s="88"/>
      <c r="BL122" s="75">
        <v>1710</v>
      </c>
      <c r="BM122" s="75">
        <v>1710</v>
      </c>
      <c r="BN122" s="75">
        <v>1710</v>
      </c>
      <c r="BO122" s="76">
        <f t="shared" si="272"/>
        <v>100</v>
      </c>
      <c r="BP122" s="75"/>
      <c r="BQ122" s="75"/>
      <c r="BR122" s="75"/>
      <c r="BS122" s="88"/>
      <c r="BT122" s="88"/>
      <c r="BU122" s="75"/>
      <c r="BV122" s="75"/>
      <c r="BW122" s="88"/>
      <c r="BX122" s="75"/>
      <c r="BY122" s="75"/>
      <c r="BZ122" s="75"/>
      <c r="CA122" s="75"/>
      <c r="CB122" s="74"/>
      <c r="CC122" s="74"/>
      <c r="CD122" s="75"/>
      <c r="CE122" s="88"/>
      <c r="CF122" s="75"/>
      <c r="CG122" s="75"/>
      <c r="CH122" s="75"/>
      <c r="CI122" s="88"/>
      <c r="CJ122" s="75"/>
      <c r="CK122" s="75"/>
      <c r="CL122" s="75"/>
      <c r="CM122" s="75"/>
      <c r="CN122" s="75"/>
      <c r="CO122" s="75"/>
      <c r="CP122" s="75"/>
      <c r="CQ122" s="75"/>
      <c r="CR122" s="74"/>
      <c r="CS122" s="74"/>
      <c r="CT122" s="75"/>
      <c r="CU122" s="88"/>
      <c r="CV122" s="75"/>
      <c r="CW122" s="75"/>
      <c r="CX122" s="75"/>
      <c r="CY122" s="88"/>
      <c r="CZ122" s="75">
        <v>332.94</v>
      </c>
      <c r="DA122" s="75">
        <v>332.94</v>
      </c>
      <c r="DB122" s="75">
        <v>332.94</v>
      </c>
      <c r="DC122" s="75">
        <f t="shared" si="377"/>
        <v>100</v>
      </c>
      <c r="DD122" s="75"/>
      <c r="DE122" s="75"/>
      <c r="DF122" s="75"/>
      <c r="DG122" s="88"/>
      <c r="DH122" s="75"/>
      <c r="DI122" s="75"/>
      <c r="DJ122" s="75"/>
      <c r="DK122" s="88"/>
      <c r="DL122" s="75"/>
      <c r="DM122" s="75"/>
      <c r="DN122" s="75"/>
      <c r="DO122" s="88"/>
      <c r="DP122" s="75"/>
      <c r="DQ122" s="75"/>
      <c r="DR122" s="75"/>
      <c r="DS122" s="88"/>
      <c r="DT122" s="88"/>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c r="EX122" s="75"/>
      <c r="EY122" s="75"/>
      <c r="EZ122" s="88"/>
      <c r="FA122" s="74"/>
      <c r="FB122" s="75"/>
      <c r="FC122" s="88"/>
      <c r="FD122" s="75"/>
      <c r="FE122" s="75"/>
      <c r="FF122" s="75"/>
      <c r="FG122" s="75"/>
      <c r="FH122" s="75"/>
      <c r="FI122" s="75"/>
      <c r="FJ122" s="75"/>
      <c r="FK122" s="75"/>
      <c r="FL122" s="75"/>
      <c r="FM122" s="75"/>
      <c r="FN122" s="75"/>
      <c r="FO122" s="75"/>
      <c r="FP122" s="75"/>
      <c r="FQ122" s="75"/>
      <c r="FR122" s="75"/>
      <c r="FS122" s="75"/>
      <c r="FT122" s="78"/>
      <c r="FU122" s="78"/>
      <c r="FV122" s="78"/>
      <c r="FW122" s="78"/>
      <c r="FX122" s="75"/>
      <c r="FY122" s="75"/>
      <c r="FZ122" s="75"/>
      <c r="GA122" s="75"/>
      <c r="GB122" s="75"/>
      <c r="GC122" s="75"/>
      <c r="GD122" s="75"/>
      <c r="GE122" s="75"/>
      <c r="GF122" s="75"/>
      <c r="GG122" s="75"/>
      <c r="GH122" s="75"/>
      <c r="GI122" s="75"/>
      <c r="GJ122" s="75"/>
      <c r="GK122" s="75"/>
      <c r="GL122" s="75"/>
      <c r="GM122" s="75"/>
      <c r="GN122" s="75"/>
      <c r="GO122" s="75"/>
      <c r="GP122" s="75"/>
      <c r="GQ122" s="75"/>
      <c r="GR122" s="75"/>
      <c r="GS122" s="75"/>
      <c r="GT122" s="75"/>
      <c r="GU122" s="75"/>
      <c r="GV122" s="75"/>
      <c r="GW122" s="75"/>
      <c r="GX122" s="75"/>
      <c r="GY122" s="75"/>
      <c r="GZ122" s="75"/>
      <c r="HA122" s="75"/>
      <c r="HB122" s="75"/>
      <c r="HC122" s="75"/>
      <c r="HD122" s="75"/>
      <c r="HE122" s="75"/>
      <c r="HF122" s="75"/>
      <c r="HG122" s="75"/>
      <c r="HH122" s="75"/>
      <c r="HI122" s="75"/>
      <c r="HJ122" s="75"/>
      <c r="HK122" s="75"/>
      <c r="HL122" s="75"/>
      <c r="HM122" s="75"/>
      <c r="HN122" s="75"/>
      <c r="HO122" s="75"/>
      <c r="HP122" s="75"/>
      <c r="HQ122" s="75"/>
      <c r="HR122" s="75"/>
      <c r="HS122" s="75"/>
      <c r="HT122" s="75"/>
      <c r="HU122" s="75"/>
      <c r="HV122" s="75"/>
      <c r="HW122" s="75"/>
      <c r="HX122" s="75"/>
      <c r="HY122" s="75"/>
      <c r="HZ122" s="75"/>
      <c r="IA122" s="75"/>
      <c r="IB122" s="75"/>
      <c r="IC122" s="75"/>
      <c r="ID122" s="75"/>
      <c r="IE122" s="75"/>
      <c r="IF122" s="75"/>
      <c r="IG122" s="75"/>
      <c r="IH122" s="75"/>
      <c r="II122" s="75"/>
      <c r="IJ122" s="75"/>
      <c r="IK122" s="75"/>
      <c r="IL122" s="75"/>
      <c r="IM122" s="75"/>
      <c r="IN122" s="75"/>
      <c r="IO122" s="75"/>
      <c r="IP122" s="75"/>
      <c r="IQ122" s="75"/>
      <c r="IR122" s="75"/>
      <c r="IS122" s="75"/>
      <c r="IT122" s="75"/>
      <c r="IU122" s="75"/>
      <c r="IV122" s="75"/>
      <c r="IW122" s="75"/>
      <c r="IX122" s="75"/>
      <c r="IY122" s="75"/>
      <c r="IZ122" s="75"/>
      <c r="JA122" s="75"/>
      <c r="JB122" s="75"/>
      <c r="JC122" s="75"/>
    </row>
    <row r="123" spans="1:263" ht="15.75" x14ac:dyDescent="0.25">
      <c r="A123" s="10" t="s">
        <v>338</v>
      </c>
      <c r="B123" s="222">
        <f t="shared" si="267"/>
        <v>3412.06</v>
      </c>
      <c r="C123" s="222">
        <f t="shared" si="268"/>
        <v>3845.1550000000002</v>
      </c>
      <c r="D123" s="222">
        <f t="shared" si="269"/>
        <v>3845.1550000000002</v>
      </c>
      <c r="E123" s="222"/>
      <c r="F123" s="223">
        <f t="shared" si="270"/>
        <v>3845.1550000000002</v>
      </c>
      <c r="G123" s="75">
        <f t="shared" si="299"/>
        <v>100</v>
      </c>
      <c r="H123" s="75"/>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v>433.09500000000003</v>
      </c>
      <c r="AT123" s="75">
        <v>433.09500000000003</v>
      </c>
      <c r="AU123" s="75">
        <f t="shared" si="380"/>
        <v>100</v>
      </c>
      <c r="AV123" s="75"/>
      <c r="AW123" s="75"/>
      <c r="AX123" s="75"/>
      <c r="AY123" s="75"/>
      <c r="AZ123" s="95"/>
      <c r="BA123" s="95"/>
      <c r="BB123" s="95"/>
      <c r="BC123" s="95"/>
      <c r="BD123" s="75"/>
      <c r="BE123" s="75"/>
      <c r="BF123" s="75"/>
      <c r="BG123" s="88"/>
      <c r="BH123" s="88"/>
      <c r="BI123" s="75"/>
      <c r="BJ123" s="75"/>
      <c r="BK123" s="88"/>
      <c r="BL123" s="75">
        <v>2856</v>
      </c>
      <c r="BM123" s="75">
        <v>2856</v>
      </c>
      <c r="BN123" s="75">
        <v>2856</v>
      </c>
      <c r="BO123" s="76">
        <f t="shared" si="272"/>
        <v>100</v>
      </c>
      <c r="BP123" s="75"/>
      <c r="BQ123" s="75"/>
      <c r="BR123" s="75"/>
      <c r="BS123" s="88"/>
      <c r="BT123" s="88"/>
      <c r="BU123" s="75"/>
      <c r="BV123" s="75"/>
      <c r="BW123" s="88"/>
      <c r="BX123" s="75"/>
      <c r="BY123" s="75"/>
      <c r="BZ123" s="75"/>
      <c r="CA123" s="75"/>
      <c r="CB123" s="74"/>
      <c r="CC123" s="74"/>
      <c r="CD123" s="75"/>
      <c r="CE123" s="88"/>
      <c r="CF123" s="75"/>
      <c r="CG123" s="75"/>
      <c r="CH123" s="75"/>
      <c r="CI123" s="88"/>
      <c r="CJ123" s="75"/>
      <c r="CK123" s="75"/>
      <c r="CL123" s="75"/>
      <c r="CM123" s="75"/>
      <c r="CN123" s="75"/>
      <c r="CO123" s="75"/>
      <c r="CP123" s="75"/>
      <c r="CQ123" s="75"/>
      <c r="CR123" s="74"/>
      <c r="CS123" s="74"/>
      <c r="CT123" s="75"/>
      <c r="CU123" s="88"/>
      <c r="CV123" s="75"/>
      <c r="CW123" s="75"/>
      <c r="CX123" s="75"/>
      <c r="CY123" s="88"/>
      <c r="CZ123" s="75">
        <v>556.05999999999995</v>
      </c>
      <c r="DA123" s="75">
        <v>556.05999999999995</v>
      </c>
      <c r="DB123" s="75">
        <v>556.05999999999995</v>
      </c>
      <c r="DC123" s="75">
        <f>DB123/DA123*100</f>
        <v>100</v>
      </c>
      <c r="DD123" s="75"/>
      <c r="DE123" s="75"/>
      <c r="DF123" s="75"/>
      <c r="DG123" s="88"/>
      <c r="DH123" s="75"/>
      <c r="DI123" s="75"/>
      <c r="DJ123" s="75"/>
      <c r="DK123" s="88"/>
      <c r="DL123" s="75"/>
      <c r="DM123" s="75"/>
      <c r="DN123" s="75"/>
      <c r="DO123" s="88"/>
      <c r="DP123" s="75"/>
      <c r="DQ123" s="75"/>
      <c r="DR123" s="75"/>
      <c r="DS123" s="88"/>
      <c r="DT123" s="88"/>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c r="EX123" s="75"/>
      <c r="EY123" s="75"/>
      <c r="EZ123" s="88"/>
      <c r="FA123" s="74"/>
      <c r="FB123" s="75"/>
      <c r="FC123" s="88"/>
      <c r="FD123" s="75"/>
      <c r="FE123" s="75"/>
      <c r="FF123" s="75"/>
      <c r="FG123" s="75"/>
      <c r="FH123" s="75"/>
      <c r="FI123" s="75"/>
      <c r="FJ123" s="75"/>
      <c r="FK123" s="75"/>
      <c r="FL123" s="75"/>
      <c r="FM123" s="75"/>
      <c r="FN123" s="75"/>
      <c r="FO123" s="75"/>
      <c r="FP123" s="75"/>
      <c r="FQ123" s="75"/>
      <c r="FR123" s="75"/>
      <c r="FS123" s="75"/>
      <c r="FT123" s="78"/>
      <c r="FU123" s="78"/>
      <c r="FV123" s="78"/>
      <c r="FW123" s="78"/>
      <c r="FX123" s="75"/>
      <c r="FY123" s="75"/>
      <c r="FZ123" s="75"/>
      <c r="GA123" s="75"/>
      <c r="GB123" s="75"/>
      <c r="GC123" s="75"/>
      <c r="GD123" s="75"/>
      <c r="GE123" s="75"/>
      <c r="GF123" s="75"/>
      <c r="GG123" s="75"/>
      <c r="GH123" s="75"/>
      <c r="GI123" s="75"/>
      <c r="GJ123" s="75"/>
      <c r="GK123" s="75"/>
      <c r="GL123" s="75"/>
      <c r="GM123" s="75"/>
      <c r="GN123" s="75"/>
      <c r="GO123" s="75"/>
      <c r="GP123" s="75"/>
      <c r="GQ123" s="75"/>
      <c r="GR123" s="75"/>
      <c r="GS123" s="75"/>
      <c r="GT123" s="75"/>
      <c r="GU123" s="75"/>
      <c r="GV123" s="75"/>
      <c r="GW123" s="75"/>
      <c r="GX123" s="75"/>
      <c r="GY123" s="75"/>
      <c r="GZ123" s="75"/>
      <c r="HA123" s="75"/>
      <c r="HB123" s="75"/>
      <c r="HC123" s="75"/>
      <c r="HD123" s="75"/>
      <c r="HE123" s="75"/>
      <c r="HF123" s="75"/>
      <c r="HG123" s="75"/>
      <c r="HH123" s="75"/>
      <c r="HI123" s="75"/>
      <c r="HJ123" s="75"/>
      <c r="HK123" s="75"/>
      <c r="HL123" s="75"/>
      <c r="HM123" s="75"/>
      <c r="HN123" s="75"/>
      <c r="HO123" s="75"/>
      <c r="HP123" s="75"/>
      <c r="HQ123" s="75"/>
      <c r="HR123" s="75"/>
      <c r="HS123" s="75"/>
      <c r="HT123" s="75"/>
      <c r="HU123" s="75"/>
      <c r="HV123" s="75"/>
      <c r="HW123" s="75"/>
      <c r="HX123" s="75"/>
      <c r="HY123" s="75"/>
      <c r="HZ123" s="75"/>
      <c r="IA123" s="75"/>
      <c r="IB123" s="75"/>
      <c r="IC123" s="75"/>
      <c r="ID123" s="75"/>
      <c r="IE123" s="75"/>
      <c r="IF123" s="75"/>
      <c r="IG123" s="75"/>
      <c r="IH123" s="75"/>
      <c r="II123" s="75"/>
      <c r="IJ123" s="75"/>
      <c r="IK123" s="75"/>
      <c r="IL123" s="75"/>
      <c r="IM123" s="75"/>
      <c r="IN123" s="75"/>
      <c r="IO123" s="75"/>
      <c r="IP123" s="75"/>
      <c r="IQ123" s="75"/>
      <c r="IR123" s="75"/>
      <c r="IS123" s="75"/>
      <c r="IT123" s="75"/>
      <c r="IU123" s="75"/>
      <c r="IV123" s="75"/>
      <c r="IW123" s="75"/>
      <c r="IX123" s="75"/>
      <c r="IY123" s="75"/>
      <c r="IZ123" s="75"/>
      <c r="JA123" s="75"/>
      <c r="JB123" s="75"/>
      <c r="JC123" s="75"/>
    </row>
    <row r="124" spans="1:263" s="70" customFormat="1" ht="31.5" x14ac:dyDescent="0.25">
      <c r="A124" s="81" t="s">
        <v>167</v>
      </c>
      <c r="B124" s="220">
        <f t="shared" si="267"/>
        <v>87847.076350000003</v>
      </c>
      <c r="C124" s="220">
        <f t="shared" si="268"/>
        <v>107240.06163</v>
      </c>
      <c r="D124" s="220">
        <f t="shared" si="269"/>
        <v>107240.06163</v>
      </c>
      <c r="E124" s="220"/>
      <c r="F124" s="221">
        <f t="shared" si="270"/>
        <v>103337.46386000002</v>
      </c>
      <c r="G124" s="72">
        <f t="shared" si="299"/>
        <v>96.360876979477368</v>
      </c>
      <c r="H124" s="73">
        <f>H125+H126+H127+H128+H129+H130+H132+H133+H134+H135+H136</f>
        <v>0</v>
      </c>
      <c r="I124" s="73">
        <f>I125+I126+I127+I128+I129+I130+I132+I133+I134+I135+I136</f>
        <v>0</v>
      </c>
      <c r="J124" s="73">
        <f>J125+J126+J127+J128+J129+J130+J132+J133+J134+J135+J136</f>
        <v>0</v>
      </c>
      <c r="K124" s="73">
        <f>K125+K126+K127+K128+K129+K130+K132+K133+K134+K135+K136</f>
        <v>0</v>
      </c>
      <c r="L124" s="73">
        <f t="shared" ref="L124" si="381">L125+L126+L127+L128+L129+L130+L132+L133+L134+L135+L136</f>
        <v>0</v>
      </c>
      <c r="M124" s="73">
        <f t="shared" ref="M124:O124" si="382">M125+M126+M127+M128+M129+M130+M132+M133+M134+M135+M136</f>
        <v>0</v>
      </c>
      <c r="N124" s="73">
        <f t="shared" si="382"/>
        <v>0</v>
      </c>
      <c r="O124" s="73">
        <f t="shared" si="382"/>
        <v>0</v>
      </c>
      <c r="P124" s="73">
        <f t="shared" ref="P124" si="383">P125+P126+P127+P128+P129+P130+P132+P133+P134+P135+P136</f>
        <v>0</v>
      </c>
      <c r="Q124" s="73">
        <f t="shared" ref="Q124:W124" si="384">Q125+Q126+Q127+Q128+Q129+Q130+Q132+Q133+Q134+Q135+Q136</f>
        <v>0</v>
      </c>
      <c r="R124" s="73">
        <f t="shared" si="384"/>
        <v>0</v>
      </c>
      <c r="S124" s="73">
        <f t="shared" si="384"/>
        <v>0</v>
      </c>
      <c r="T124" s="73">
        <f t="shared" ref="T124" si="385">T125+T126+T127+T128+T129+T130+T132+T133+T134+T135+T136</f>
        <v>0</v>
      </c>
      <c r="U124" s="73">
        <f t="shared" si="384"/>
        <v>0</v>
      </c>
      <c r="V124" s="73">
        <f t="shared" si="384"/>
        <v>0</v>
      </c>
      <c r="W124" s="73">
        <f t="shared" si="384"/>
        <v>0</v>
      </c>
      <c r="X124" s="73"/>
      <c r="Y124" s="73"/>
      <c r="Z124" s="73"/>
      <c r="AA124" s="72"/>
      <c r="AB124" s="73">
        <f>AB125+AB126+AB127+AB128+AB129+AB130+AB132+AB133+AB134+AB135+AB136</f>
        <v>0</v>
      </c>
      <c r="AC124" s="73">
        <f>AC125+AC126+AC127+AC128+AC129+AC130+AC132+AC133+AC134+AC135+AC136</f>
        <v>0</v>
      </c>
      <c r="AD124" s="73">
        <f>AD125+AD126+AD127+AD128+AD129+AD130+AD132+AD133+AD134+AD135+AD136</f>
        <v>0</v>
      </c>
      <c r="AE124" s="72"/>
      <c r="AF124" s="73">
        <f>AF125+AF126+AF127+AF128+AF129+AF130+AF132+AF133+AF134+AF135+AF136</f>
        <v>61.976349999999996</v>
      </c>
      <c r="AG124" s="73">
        <f>AG125+AG126+AG127+AG128+AG129+AG130+AG132+AG133+AG134+AG135+AG136</f>
        <v>61.976349999999996</v>
      </c>
      <c r="AH124" s="73">
        <f>AH125+AH126+AH127+AH128+AH129+AH130+AH132+AH133+AH134+AH135+AH136</f>
        <v>61.976349999999996</v>
      </c>
      <c r="AI124" s="72">
        <f>AH124/AG124*100</f>
        <v>100</v>
      </c>
      <c r="AJ124" s="73"/>
      <c r="AK124" s="73"/>
      <c r="AL124" s="73"/>
      <c r="AM124" s="72"/>
      <c r="AN124" s="72"/>
      <c r="AO124" s="73">
        <f>AO125+AO126+AO127+AO128+AO129+AO130+AO132+AO133+AO134+AO135+AO136</f>
        <v>0</v>
      </c>
      <c r="AP124" s="73">
        <f>AP125+AP126+AP127+AP128+AP129+AP130+AP132+AP133+AP134+AP135+AP136</f>
        <v>0</v>
      </c>
      <c r="AQ124" s="73">
        <f>AQ125+AQ126+AQ127+AQ128+AQ129+AQ130+AQ132+AQ133+AQ134+AQ135+AQ136</f>
        <v>0</v>
      </c>
      <c r="AR124" s="73"/>
      <c r="AS124" s="73">
        <f>SUM(AS125:AS136)</f>
        <v>9503.7555700000012</v>
      </c>
      <c r="AT124" s="73">
        <f>SUM(AT125:AT136)</f>
        <v>9503.7554700000001</v>
      </c>
      <c r="AU124" s="72">
        <f t="shared" si="380"/>
        <v>99.999998947784377</v>
      </c>
      <c r="AV124" s="73">
        <f>AV125+AV126+AV127+AV128+AV129+AV130+AV132+AV133+AV134+AV135+AV136</f>
        <v>8500</v>
      </c>
      <c r="AW124" s="73">
        <f>AW125+AW126+AW127+AW128+AW129+AW130+AW132+AW133+AW134+AW135+AW136</f>
        <v>8500</v>
      </c>
      <c r="AX124" s="73">
        <f>AX125+AX126+AX127+AX128+AX129+AX130+AX132+AX133+AX134+AX135+AX136</f>
        <v>8500</v>
      </c>
      <c r="AY124" s="72">
        <f>AX124/AW124*100</f>
        <v>100</v>
      </c>
      <c r="AZ124" s="73">
        <f t="shared" ref="AZ124" si="386">AZ125+AZ126+AZ127+AZ128+AZ129+AZ130+AZ132+AZ133+AZ134+AZ135+AZ136</f>
        <v>37897.4</v>
      </c>
      <c r="BA124" s="73">
        <f t="shared" ref="BA124:BF124" si="387">BA125+BA126+BA127+BA128+BA129+BA130+BA132+BA133+BA134+BA135+BA136</f>
        <v>40896.6</v>
      </c>
      <c r="BB124" s="73">
        <f t="shared" si="387"/>
        <v>37700.256380000006</v>
      </c>
      <c r="BC124" s="73">
        <f t="shared" si="387"/>
        <v>92.184329210741254</v>
      </c>
      <c r="BD124" s="73">
        <f t="shared" si="387"/>
        <v>0</v>
      </c>
      <c r="BE124" s="73">
        <f t="shared" si="387"/>
        <v>0</v>
      </c>
      <c r="BF124" s="73">
        <f t="shared" si="387"/>
        <v>0</v>
      </c>
      <c r="BG124" s="73"/>
      <c r="BH124" s="73"/>
      <c r="BI124" s="73">
        <f>BI125+BI126+BI127+BI128+BI129+BI130+BI132+BI133+BI134+BI135+BI136</f>
        <v>0</v>
      </c>
      <c r="BJ124" s="73">
        <f>BJ125+BJ126+BJ127+BJ128+BJ129+BJ130+BJ132+BJ133+BJ134+BJ135+BJ136</f>
        <v>0</v>
      </c>
      <c r="BK124" s="73">
        <f>BK125+BK126+BK127+BK128+BK129+BK130+BK132+BK133+BK134+BK135+BK136</f>
        <v>0</v>
      </c>
      <c r="BL124" s="73">
        <f>BL125+BL126+BL127+BL128+BL129+BL130+BL132+BL133+BL134+BL135+BL136+BL131</f>
        <v>31773</v>
      </c>
      <c r="BM124" s="73">
        <f>BM125+BM126+BM127+BM128+BM129+BM130+BM132+BM133+BM134+BM135+BM136+BM131</f>
        <v>31773</v>
      </c>
      <c r="BN124" s="73">
        <f>BN125+BN126+BN127+BN128+BN129+BN130+BN132+BN133+BN134+BN135+BN136+BN131</f>
        <v>31772.999749999999</v>
      </c>
      <c r="BO124" s="90">
        <f t="shared" si="272"/>
        <v>99.999999213168408</v>
      </c>
      <c r="BP124" s="73">
        <f t="shared" ref="BP124" si="388">BP125+BP126+BP127+BP128+BP129+BP130+BP132+BP133+BP134+BP135+BP136</f>
        <v>0</v>
      </c>
      <c r="BQ124" s="73">
        <f t="shared" ref="BQ124:BS124" si="389">BQ125+BQ126+BQ127+BQ128+BQ129+BQ130+BQ132+BQ133+BQ134+BQ135+BQ136</f>
        <v>0</v>
      </c>
      <c r="BR124" s="73">
        <f t="shared" si="389"/>
        <v>0</v>
      </c>
      <c r="BS124" s="73">
        <f t="shared" si="389"/>
        <v>0</v>
      </c>
      <c r="BT124" s="73"/>
      <c r="BU124" s="73">
        <f>BU125+BU126+BU127+BU128+BU129+BU130+BU132+BU133+BU134+BU135+BU136</f>
        <v>0</v>
      </c>
      <c r="BV124" s="73">
        <f>BV125+BV126+BV127+BV128+BV129+BV130+BV132+BV133+BV134+BV135+BV136</f>
        <v>0</v>
      </c>
      <c r="BW124" s="73">
        <f>BW125+BW126+BW127+BW128+BW129+BW130+BW132+BW133+BW134+BW135+BW136</f>
        <v>0</v>
      </c>
      <c r="BX124" s="73"/>
      <c r="BY124" s="73">
        <f>BY125+BY126+BY127+BY128+BY129+BY130+BY131+BY132+BY133+BY134+BY135+BY136</f>
        <v>800.3</v>
      </c>
      <c r="BZ124" s="73">
        <f>BZ125+BZ126+BZ127+BZ128+BZ129+BZ130+BZ131+BZ132+BZ133+BZ134+BZ135+BZ136</f>
        <v>800.3</v>
      </c>
      <c r="CA124" s="72">
        <f>BZ124/BY124*100</f>
        <v>100</v>
      </c>
      <c r="CB124" s="73">
        <f t="shared" ref="CB124" si="390">CB125+CB126+CB127+CB128+CB129+CB130+CB132+CB133+CB134+CB135+CB136</f>
        <v>6614.7</v>
      </c>
      <c r="CC124" s="73">
        <f t="shared" ref="CC124:CD124" si="391">CC125+CC126+CC127+CC128+CC129+CC130+CC132+CC133+CC134+CC135+CC136</f>
        <v>5888.9999000000007</v>
      </c>
      <c r="CD124" s="73">
        <f t="shared" si="391"/>
        <v>5182.7460999999994</v>
      </c>
      <c r="CE124" s="73">
        <f>CD124/CC124*100</f>
        <v>88.007237018292344</v>
      </c>
      <c r="CF124" s="73">
        <f>CF125+CF126+CF127+CF128+CF129+CF130+CF132+CF133+CF134+CF135+CF136</f>
        <v>1000</v>
      </c>
      <c r="CG124" s="73">
        <f>CG125+CG126+CG127+CG128+CG129+CG130+CG132+CG133+CG134+CG135+CG136</f>
        <v>0</v>
      </c>
      <c r="CH124" s="73">
        <f>CH125+CH126+CH127+CH128+CH129+CH130+CH132+CH133+CH134+CH135+CH136</f>
        <v>0</v>
      </c>
      <c r="CI124" s="73"/>
      <c r="CJ124" s="73">
        <f t="shared" ref="CJ124" si="392">CJ125+CJ126+CJ127+CJ128+CJ129+CJ130+CJ132+CJ133+CJ134+CJ135+CJ136</f>
        <v>1000</v>
      </c>
      <c r="CK124" s="73">
        <f t="shared" ref="CK124:CP124" si="393">CK125+CK126+CK127+CK128+CK129+CK130+CK132+CK133+CK134+CK135+CK136</f>
        <v>7000</v>
      </c>
      <c r="CL124" s="73">
        <f t="shared" si="393"/>
        <v>7000</v>
      </c>
      <c r="CM124" s="73">
        <f>CL124/CK124*100</f>
        <v>100</v>
      </c>
      <c r="CN124" s="73">
        <f t="shared" ref="CN124" si="394">CN125+CN126+CN127+CN128+CN129+CN130+CN132+CN133+CN134+CN135+CN136</f>
        <v>500</v>
      </c>
      <c r="CO124" s="73">
        <f t="shared" si="393"/>
        <v>500</v>
      </c>
      <c r="CP124" s="73">
        <f t="shared" si="393"/>
        <v>500</v>
      </c>
      <c r="CQ124" s="73">
        <f>CP124/CO124*100</f>
        <v>100</v>
      </c>
      <c r="CR124" s="73">
        <f t="shared" ref="CR124" si="395">CR125+CR126+CR127+CR128+CR129+CR130+CR132+CR133+CR134+CR135+CR136</f>
        <v>0</v>
      </c>
      <c r="CS124" s="73">
        <f t="shared" ref="CS124:CX124" si="396">CS125+CS126+CS127+CS128+CS129+CS130+CS132+CS133+CS134+CS135+CS136</f>
        <v>0</v>
      </c>
      <c r="CT124" s="73">
        <f t="shared" si="396"/>
        <v>0</v>
      </c>
      <c r="CU124" s="73">
        <f t="shared" si="396"/>
        <v>0</v>
      </c>
      <c r="CV124" s="73">
        <f t="shared" ref="CV124" si="397">CV125+CV126+CV127+CV128+CV129+CV130+CV132+CV133+CV134+CV135+CV136</f>
        <v>0</v>
      </c>
      <c r="CW124" s="73">
        <f t="shared" si="396"/>
        <v>0</v>
      </c>
      <c r="CX124" s="73">
        <f t="shared" si="396"/>
        <v>0</v>
      </c>
      <c r="CY124" s="73"/>
      <c r="CZ124" s="73"/>
      <c r="DA124" s="73">
        <f t="shared" ref="DA124:DF124" si="398">DA125+DA126+DA127+DA128+DA129+DA130+DA132+DA133+DA134+DA135+DA136</f>
        <v>0</v>
      </c>
      <c r="DB124" s="73">
        <f t="shared" si="398"/>
        <v>0</v>
      </c>
      <c r="DC124" s="73">
        <f t="shared" si="398"/>
        <v>0</v>
      </c>
      <c r="DD124" s="73">
        <f t="shared" si="398"/>
        <v>0</v>
      </c>
      <c r="DE124" s="73">
        <f t="shared" si="398"/>
        <v>0</v>
      </c>
      <c r="DF124" s="73">
        <f t="shared" si="398"/>
        <v>0</v>
      </c>
      <c r="DG124" s="73"/>
      <c r="DH124" s="73">
        <f t="shared" ref="DH124" si="399">DH125+DH126+DH127+DH128+DH129+DH130+DH132+DH133+DH134+DH135+DH136</f>
        <v>0</v>
      </c>
      <c r="DI124" s="73">
        <f t="shared" ref="DI124:DJ124" si="400">DI125+DI126+DI127+DI128+DI129+DI130+DI132+DI133+DI134+DI135+DI136</f>
        <v>0</v>
      </c>
      <c r="DJ124" s="73">
        <f t="shared" si="400"/>
        <v>0</v>
      </c>
      <c r="DK124" s="73"/>
      <c r="DL124" s="73">
        <f>DL125+DL126+DL127+DL128+DL129+DL130+DL132+DL133+DL134+DL135+DL136</f>
        <v>0</v>
      </c>
      <c r="DM124" s="73">
        <f>DM125+DM126+DM127+DM128+DM129+DM130+DM132+DM133+DM134+DM135+DM136</f>
        <v>0</v>
      </c>
      <c r="DN124" s="73">
        <f>DN125+DN126+DN127+DN128+DN129+DN130+DN132+DN133+DN134+DN135+DN136</f>
        <v>0</v>
      </c>
      <c r="DO124" s="73"/>
      <c r="DP124" s="73">
        <f>DP125+DP126+DP127+DP128+DP129+DP130+DP132+DP133+DP134+DP135+DP136</f>
        <v>0</v>
      </c>
      <c r="DQ124" s="73">
        <f>DQ125+DQ126+DQ127+DQ128+DQ129+DQ130+DQ132+DQ133+DQ134+DQ135+DQ136</f>
        <v>0</v>
      </c>
      <c r="DR124" s="73">
        <f>DR125+DR126+DR127+DR128+DR129+DR130+DR132+DR133+DR134+DR135+DR136</f>
        <v>0</v>
      </c>
      <c r="DS124" s="73"/>
      <c r="DT124" s="73"/>
      <c r="DU124" s="73">
        <f>DU125+DU126+DU127+DU128+DU129+DU130+DU132+DU133+DU134+DU135+DU136</f>
        <v>0</v>
      </c>
      <c r="DV124" s="73">
        <f>DV125+DV126+DV127+DV128+DV129+DV130+DV132+DV133+DV134+DV135+DV136</f>
        <v>0</v>
      </c>
      <c r="DW124" s="73">
        <f>DW125+DW126+DW127+DW128+DW129+DW130+DW132+DW133+DW134+DW135+DW136</f>
        <v>0</v>
      </c>
      <c r="DX124" s="72"/>
      <c r="DY124" s="73">
        <f>DY125+DY126+DY127+DY128+DY129+DY130+DY132+DY133+DY134+DY135+DY136</f>
        <v>0</v>
      </c>
      <c r="DZ124" s="73">
        <f>DZ125+DZ126+DZ127+DZ128+DZ129+DZ130+DZ132+DZ133+DZ134+DZ135+DZ136</f>
        <v>0</v>
      </c>
      <c r="EA124" s="72"/>
      <c r="EB124" s="72"/>
      <c r="EC124" s="73">
        <f>EC125+EC126+EC127+EC128+EC129+EC130+EC132+EC133+EC134+EC135+EC136</f>
        <v>0</v>
      </c>
      <c r="ED124" s="73">
        <f>ED125+ED126+ED127+ED128+ED129+ED130+ED132+ED133+ED134+ED135+ED136</f>
        <v>0</v>
      </c>
      <c r="EE124" s="72"/>
      <c r="EF124" s="73">
        <f>EF125+EF126+EF127+EF128+EF129+EF130+EF132+EF133+EF134+EF135+EF136</f>
        <v>500</v>
      </c>
      <c r="EG124" s="73">
        <f>EG125+EG126+EG127+EG128+EG129+EG130+EG132+EG133+EG134+EG135+EG136</f>
        <v>500</v>
      </c>
      <c r="EH124" s="73">
        <f>EH125+EH126+EH127+EH128+EH129+EH130+EH132+EH133+EH134+EH135+EH136</f>
        <v>500</v>
      </c>
      <c r="EI124" s="72">
        <f>EH124/EG124*100</f>
        <v>100</v>
      </c>
      <c r="EJ124" s="73">
        <f>EJ125+EJ126+EJ127+EJ128+EJ129+EJ130+EJ132+EJ133+EJ134+EJ135+EJ136</f>
        <v>0</v>
      </c>
      <c r="EK124" s="73">
        <f>EK125+EK126+EK127+EK128+EK129+EK130+EK132+EK133+EK134+EK135+EK136</f>
        <v>1815.4298100000001</v>
      </c>
      <c r="EL124" s="73">
        <f>EL125+EL126+EL127+EL128+EL129+EL130+EL132+EL133+EL134+EL135+EL136</f>
        <v>1815.4298100000001</v>
      </c>
      <c r="EM124" s="72">
        <f>EL124/EK124*100</f>
        <v>100</v>
      </c>
      <c r="EN124" s="73"/>
      <c r="EO124" s="73"/>
      <c r="EP124" s="73"/>
      <c r="EQ124" s="72"/>
      <c r="ER124" s="73"/>
      <c r="ES124" s="73"/>
      <c r="ET124" s="73"/>
      <c r="EU124" s="72"/>
      <c r="EV124" s="73"/>
      <c r="EW124" s="73"/>
      <c r="EX124" s="73"/>
      <c r="EY124" s="72"/>
      <c r="EZ124" s="73"/>
      <c r="FA124" s="73">
        <f>FA125+FA126+FA127+FA128+FA129+FA130+FA132+FA133+FA134+FA135+FA136</f>
        <v>0</v>
      </c>
      <c r="FB124" s="73">
        <f>FB125+FB126+FB127+FB128+FB129+FB130+FB132+FB133+FB134+FB135+FB136</f>
        <v>0</v>
      </c>
      <c r="FC124" s="73">
        <f>FC125+FC126+FC127+FC128+FC129+FC130+FC132+FC133+FC134+FC135+FC136</f>
        <v>0</v>
      </c>
      <c r="FD124" s="73"/>
      <c r="FE124" s="73"/>
      <c r="FF124" s="73"/>
      <c r="FG124" s="72"/>
      <c r="FH124" s="73"/>
      <c r="FI124" s="73"/>
      <c r="FJ124" s="73"/>
      <c r="FK124" s="72"/>
      <c r="FL124" s="73">
        <f>FL125+FL126+FL127+FL128+FL129+FL130+FL132+FL133+FL134+FL135+FL136</f>
        <v>0</v>
      </c>
      <c r="FM124" s="73">
        <f>FM125+FM126+FM127+FM128+FM129+FM130+FM132+FM133+FM134+FM135+FM136</f>
        <v>0</v>
      </c>
      <c r="FN124" s="73">
        <f>FN125+FN126+FN127+FN128+FN129+FN130+FN132+FN133+FN134+FN135+FN136</f>
        <v>0</v>
      </c>
      <c r="FO124" s="72"/>
      <c r="FP124" s="72"/>
      <c r="FQ124" s="72"/>
      <c r="FR124" s="72"/>
      <c r="FS124" s="72"/>
      <c r="FT124" s="77"/>
      <c r="FU124" s="77"/>
      <c r="FV124" s="77"/>
      <c r="FW124" s="77"/>
      <c r="FX124" s="73"/>
      <c r="FY124" s="73"/>
      <c r="FZ124" s="73"/>
      <c r="GA124" s="72"/>
      <c r="GB124" s="73"/>
      <c r="GC124" s="73"/>
      <c r="GD124" s="73"/>
      <c r="GE124" s="72"/>
      <c r="GF124" s="72"/>
      <c r="GG124" s="73"/>
      <c r="GH124" s="73"/>
      <c r="GI124" s="72"/>
      <c r="GJ124" s="72"/>
      <c r="GK124" s="73"/>
      <c r="GL124" s="73"/>
      <c r="GM124" s="72"/>
      <c r="GN124" s="72"/>
      <c r="GO124" s="73"/>
      <c r="GP124" s="73"/>
      <c r="GQ124" s="72"/>
      <c r="GR124" s="72"/>
      <c r="GS124" s="73"/>
      <c r="GT124" s="73"/>
      <c r="GU124" s="72"/>
      <c r="GV124" s="72"/>
      <c r="GW124" s="73"/>
      <c r="GX124" s="73"/>
      <c r="GY124" s="72"/>
      <c r="GZ124" s="72"/>
      <c r="HA124" s="73"/>
      <c r="HB124" s="73"/>
      <c r="HC124" s="72"/>
      <c r="HD124" s="72"/>
      <c r="HE124" s="73"/>
      <c r="HF124" s="73"/>
      <c r="HG124" s="72"/>
      <c r="HH124" s="72"/>
      <c r="HI124" s="73"/>
      <c r="HJ124" s="73"/>
      <c r="HK124" s="72"/>
      <c r="HL124" s="72"/>
      <c r="HM124" s="73"/>
      <c r="HN124" s="73"/>
      <c r="HO124" s="72"/>
      <c r="HP124" s="72"/>
      <c r="HQ124" s="73"/>
      <c r="HR124" s="73"/>
      <c r="HS124" s="72"/>
      <c r="HT124" s="72"/>
      <c r="HU124" s="73"/>
      <c r="HV124" s="73"/>
      <c r="HW124" s="72"/>
      <c r="HX124" s="72"/>
      <c r="HY124" s="73"/>
      <c r="HZ124" s="73"/>
      <c r="IA124" s="72"/>
      <c r="IB124" s="72"/>
      <c r="IC124" s="73"/>
      <c r="ID124" s="73"/>
      <c r="IE124" s="72"/>
      <c r="IF124" s="72"/>
      <c r="IG124" s="73"/>
      <c r="IH124" s="73"/>
      <c r="II124" s="72"/>
      <c r="IJ124" s="72"/>
      <c r="IK124" s="73"/>
      <c r="IL124" s="73"/>
      <c r="IM124" s="72"/>
      <c r="IN124" s="72"/>
      <c r="IO124" s="73"/>
      <c r="IP124" s="73"/>
      <c r="IQ124" s="72"/>
      <c r="IR124" s="72"/>
      <c r="IS124" s="73"/>
      <c r="IT124" s="73"/>
      <c r="IU124" s="72"/>
      <c r="IV124" s="72"/>
      <c r="IW124" s="73"/>
      <c r="IX124" s="73"/>
      <c r="IY124" s="72"/>
      <c r="IZ124" s="72"/>
      <c r="JA124" s="73"/>
      <c r="JB124" s="73"/>
      <c r="JC124" s="72"/>
    </row>
    <row r="125" spans="1:263" ht="31.5" x14ac:dyDescent="0.25">
      <c r="A125" s="10" t="s">
        <v>166</v>
      </c>
      <c r="B125" s="222">
        <f t="shared" si="267"/>
        <v>47574.076349999996</v>
      </c>
      <c r="C125" s="222">
        <f t="shared" si="268"/>
        <v>56663.00606</v>
      </c>
      <c r="D125" s="222">
        <f t="shared" si="269"/>
        <v>56663.00606</v>
      </c>
      <c r="E125" s="222"/>
      <c r="F125" s="223">
        <f t="shared" si="270"/>
        <v>52760.408640000001</v>
      </c>
      <c r="G125" s="75">
        <f t="shared" si="299"/>
        <v>93.112618458915563</v>
      </c>
      <c r="H125" s="74"/>
      <c r="I125" s="74"/>
      <c r="J125" s="74"/>
      <c r="K125" s="75"/>
      <c r="L125" s="75"/>
      <c r="M125" s="75"/>
      <c r="N125" s="75"/>
      <c r="O125" s="74"/>
      <c r="P125" s="74">
        <v>0</v>
      </c>
      <c r="Q125" s="74">
        <v>0</v>
      </c>
      <c r="R125" s="74">
        <v>0</v>
      </c>
      <c r="S125" s="75"/>
      <c r="T125" s="74"/>
      <c r="U125" s="74"/>
      <c r="V125" s="74"/>
      <c r="W125" s="74"/>
      <c r="X125" s="74"/>
      <c r="Y125" s="74"/>
      <c r="Z125" s="74"/>
      <c r="AA125" s="75"/>
      <c r="AB125" s="74"/>
      <c r="AC125" s="74"/>
      <c r="AD125" s="74"/>
      <c r="AE125" s="75"/>
      <c r="AF125" s="74">
        <v>61.976349999999996</v>
      </c>
      <c r="AG125" s="74">
        <v>61.976349999999996</v>
      </c>
      <c r="AH125" s="74">
        <v>61.976349999999996</v>
      </c>
      <c r="AI125" s="75">
        <f>AH125/AG125*100</f>
        <v>100</v>
      </c>
      <c r="AJ125" s="74"/>
      <c r="AK125" s="74"/>
      <c r="AL125" s="74"/>
      <c r="AM125" s="75"/>
      <c r="AN125" s="75"/>
      <c r="AO125" s="74"/>
      <c r="AP125" s="74"/>
      <c r="AQ125" s="75"/>
      <c r="AR125" s="75"/>
      <c r="AS125" s="75"/>
      <c r="AT125" s="75"/>
      <c r="AU125" s="75"/>
      <c r="AV125" s="74">
        <v>0</v>
      </c>
      <c r="AW125" s="74">
        <v>0</v>
      </c>
      <c r="AX125" s="74"/>
      <c r="AY125" s="75"/>
      <c r="AZ125" s="74">
        <v>37897.4</v>
      </c>
      <c r="BA125" s="74">
        <v>40896.6</v>
      </c>
      <c r="BB125" s="75">
        <v>37700.256380000006</v>
      </c>
      <c r="BC125" s="74">
        <f>BB125/BA125*100</f>
        <v>92.184329210741254</v>
      </c>
      <c r="BD125" s="74"/>
      <c r="BE125" s="74"/>
      <c r="BF125" s="74"/>
      <c r="BG125" s="74"/>
      <c r="BH125" s="87"/>
      <c r="BI125" s="74"/>
      <c r="BJ125" s="87"/>
      <c r="BK125" s="87"/>
      <c r="BL125" s="74"/>
      <c r="BM125" s="74"/>
      <c r="BN125" s="87"/>
      <c r="BO125" s="76"/>
      <c r="BP125" s="74"/>
      <c r="BQ125" s="74"/>
      <c r="BR125" s="87"/>
      <c r="BS125" s="87"/>
      <c r="BT125" s="87"/>
      <c r="BU125" s="74"/>
      <c r="BV125" s="87"/>
      <c r="BW125" s="87"/>
      <c r="BX125" s="74"/>
      <c r="BY125" s="74"/>
      <c r="BZ125" s="74"/>
      <c r="CA125" s="75"/>
      <c r="CB125" s="74">
        <v>6614.7</v>
      </c>
      <c r="CC125" s="74">
        <v>5888.9999000000007</v>
      </c>
      <c r="CD125" s="74">
        <v>5182.7460999999994</v>
      </c>
      <c r="CE125" s="74">
        <f>CD125/CC125*100</f>
        <v>88.007237018292344</v>
      </c>
      <c r="CF125" s="74">
        <v>1000</v>
      </c>
      <c r="CG125" s="74"/>
      <c r="CH125" s="74"/>
      <c r="CI125" s="74"/>
      <c r="CJ125" s="99">
        <v>1000</v>
      </c>
      <c r="CK125" s="74">
        <v>7000</v>
      </c>
      <c r="CL125" s="74">
        <v>7000</v>
      </c>
      <c r="CM125" s="74">
        <f>CL125/CK125*100</f>
        <v>100</v>
      </c>
      <c r="CN125" s="74">
        <v>500</v>
      </c>
      <c r="CO125" s="74">
        <v>500</v>
      </c>
      <c r="CP125" s="74">
        <v>500</v>
      </c>
      <c r="CQ125" s="74">
        <f>CP125/CO125*100</f>
        <v>100</v>
      </c>
      <c r="CR125" s="74"/>
      <c r="CS125" s="74"/>
      <c r="CT125" s="87"/>
      <c r="CU125" s="87"/>
      <c r="CV125" s="74"/>
      <c r="CW125" s="74"/>
      <c r="CX125" s="74"/>
      <c r="CY125" s="74"/>
      <c r="CZ125" s="74"/>
      <c r="DA125" s="74"/>
      <c r="DB125" s="74"/>
      <c r="DC125" s="74"/>
      <c r="DD125" s="74"/>
      <c r="DE125" s="74"/>
      <c r="DF125" s="74"/>
      <c r="DG125" s="74"/>
      <c r="DH125" s="74"/>
      <c r="DI125" s="74"/>
      <c r="DJ125" s="74"/>
      <c r="DK125" s="74"/>
      <c r="DL125" s="74"/>
      <c r="DM125" s="74"/>
      <c r="DN125" s="74"/>
      <c r="DO125" s="74"/>
      <c r="DP125" s="74"/>
      <c r="DQ125" s="74"/>
      <c r="DR125" s="74"/>
      <c r="DS125" s="74"/>
      <c r="DT125" s="74"/>
      <c r="DU125" s="74">
        <v>0</v>
      </c>
      <c r="DV125" s="74">
        <v>0</v>
      </c>
      <c r="DW125" s="75"/>
      <c r="DX125" s="75"/>
      <c r="DY125" s="74"/>
      <c r="DZ125" s="74"/>
      <c r="EA125" s="75"/>
      <c r="EB125" s="75"/>
      <c r="EC125" s="74"/>
      <c r="ED125" s="74"/>
      <c r="EE125" s="75"/>
      <c r="EF125" s="74">
        <v>500</v>
      </c>
      <c r="EG125" s="74">
        <v>500</v>
      </c>
      <c r="EH125" s="74">
        <v>500</v>
      </c>
      <c r="EI125" s="75">
        <f>EH125/EG125*100</f>
        <v>100</v>
      </c>
      <c r="EJ125" s="74"/>
      <c r="EK125" s="74">
        <v>1815.4298100000001</v>
      </c>
      <c r="EL125" s="74">
        <v>1815.4298100000001</v>
      </c>
      <c r="EM125" s="75">
        <f>EL125/EK125*100</f>
        <v>100</v>
      </c>
      <c r="EN125" s="74"/>
      <c r="EO125" s="74"/>
      <c r="EP125" s="74"/>
      <c r="EQ125" s="75"/>
      <c r="ER125" s="74"/>
      <c r="ES125" s="74"/>
      <c r="ET125" s="74"/>
      <c r="EU125" s="75"/>
      <c r="EV125" s="74"/>
      <c r="EW125" s="74"/>
      <c r="EX125" s="74"/>
      <c r="EY125" s="75"/>
      <c r="EZ125" s="87"/>
      <c r="FA125" s="74"/>
      <c r="FB125" s="87"/>
      <c r="FC125" s="87"/>
      <c r="FD125" s="74"/>
      <c r="FE125" s="74"/>
      <c r="FF125" s="74"/>
      <c r="FG125" s="75"/>
      <c r="FH125" s="74"/>
      <c r="FI125" s="74"/>
      <c r="FJ125" s="74"/>
      <c r="FK125" s="75"/>
      <c r="FL125" s="74"/>
      <c r="FM125" s="74"/>
      <c r="FN125" s="74"/>
      <c r="FO125" s="75"/>
      <c r="FP125" s="75"/>
      <c r="FQ125" s="75"/>
      <c r="FR125" s="75"/>
      <c r="FS125" s="75"/>
      <c r="FT125" s="78"/>
      <c r="FU125" s="78"/>
      <c r="FV125" s="78"/>
      <c r="FW125" s="78"/>
      <c r="FX125" s="74"/>
      <c r="FY125" s="74"/>
      <c r="FZ125" s="74"/>
      <c r="GA125" s="75"/>
      <c r="GB125" s="74"/>
      <c r="GC125" s="74"/>
      <c r="GD125" s="74"/>
      <c r="GE125" s="75"/>
      <c r="GF125" s="75"/>
      <c r="GG125" s="74"/>
      <c r="GH125" s="74"/>
      <c r="GI125" s="75"/>
      <c r="GJ125" s="75"/>
      <c r="GK125" s="74"/>
      <c r="GL125" s="74"/>
      <c r="GM125" s="75"/>
      <c r="GN125" s="75"/>
      <c r="GO125" s="74"/>
      <c r="GP125" s="74"/>
      <c r="GQ125" s="75"/>
      <c r="GR125" s="75"/>
      <c r="GS125" s="74"/>
      <c r="GT125" s="74"/>
      <c r="GU125" s="75"/>
      <c r="GV125" s="75"/>
      <c r="GW125" s="74"/>
      <c r="GX125" s="74"/>
      <c r="GY125" s="75"/>
      <c r="GZ125" s="75"/>
      <c r="HA125" s="74"/>
      <c r="HB125" s="74"/>
      <c r="HC125" s="75"/>
      <c r="HD125" s="75"/>
      <c r="HE125" s="74"/>
      <c r="HF125" s="74"/>
      <c r="HG125" s="75"/>
      <c r="HH125" s="75"/>
      <c r="HI125" s="74"/>
      <c r="HJ125" s="74"/>
      <c r="HK125" s="75"/>
      <c r="HL125" s="75"/>
      <c r="HM125" s="74"/>
      <c r="HN125" s="74"/>
      <c r="HO125" s="75"/>
      <c r="HP125" s="75"/>
      <c r="HQ125" s="74"/>
      <c r="HR125" s="74"/>
      <c r="HS125" s="75"/>
      <c r="HT125" s="75"/>
      <c r="HU125" s="74"/>
      <c r="HV125" s="74"/>
      <c r="HW125" s="75"/>
      <c r="HX125" s="75"/>
      <c r="HY125" s="74"/>
      <c r="HZ125" s="74"/>
      <c r="IA125" s="75"/>
      <c r="IB125" s="75"/>
      <c r="IC125" s="74"/>
      <c r="ID125" s="74"/>
      <c r="IE125" s="75"/>
      <c r="IF125" s="75"/>
      <c r="IG125" s="74"/>
      <c r="IH125" s="74"/>
      <c r="II125" s="75"/>
      <c r="IJ125" s="75"/>
      <c r="IK125" s="74"/>
      <c r="IL125" s="74"/>
      <c r="IM125" s="75"/>
      <c r="IN125" s="75"/>
      <c r="IO125" s="74"/>
      <c r="IP125" s="74"/>
      <c r="IQ125" s="75"/>
      <c r="IR125" s="75"/>
      <c r="IS125" s="74"/>
      <c r="IT125" s="74"/>
      <c r="IU125" s="75"/>
      <c r="IV125" s="75"/>
      <c r="IW125" s="74"/>
      <c r="IX125" s="74"/>
      <c r="IY125" s="75"/>
      <c r="IZ125" s="75"/>
      <c r="JA125" s="74"/>
      <c r="JB125" s="74"/>
      <c r="JC125" s="75"/>
    </row>
    <row r="126" spans="1:263" ht="15.75" x14ac:dyDescent="0.25">
      <c r="A126" s="10" t="s">
        <v>339</v>
      </c>
      <c r="B126" s="222">
        <f t="shared" si="267"/>
        <v>1656</v>
      </c>
      <c r="C126" s="222">
        <f t="shared" si="268"/>
        <v>3156</v>
      </c>
      <c r="D126" s="222">
        <f t="shared" si="269"/>
        <v>3156</v>
      </c>
      <c r="E126" s="222"/>
      <c r="F126" s="223">
        <f t="shared" si="270"/>
        <v>3155.9998999999998</v>
      </c>
      <c r="G126" s="75">
        <f t="shared" ref="G126:G157" si="401">F126/C126*100</f>
        <v>99.999996831432185</v>
      </c>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c r="AK126" s="75"/>
      <c r="AL126" s="75"/>
      <c r="AM126" s="75"/>
      <c r="AN126" s="75"/>
      <c r="AO126" s="75"/>
      <c r="AP126" s="75"/>
      <c r="AQ126" s="75"/>
      <c r="AR126" s="75"/>
      <c r="AS126" s="75">
        <v>1500</v>
      </c>
      <c r="AT126" s="75">
        <v>1499.9998999999998</v>
      </c>
      <c r="AU126" s="75">
        <f t="shared" si="380"/>
        <v>99.999993333333322</v>
      </c>
      <c r="AV126" s="75"/>
      <c r="AW126" s="75"/>
      <c r="AX126" s="75"/>
      <c r="AY126" s="75"/>
      <c r="AZ126" s="95"/>
      <c r="BA126" s="95"/>
      <c r="BB126" s="95"/>
      <c r="BC126" s="95"/>
      <c r="BD126" s="75"/>
      <c r="BE126" s="75"/>
      <c r="BF126" s="75"/>
      <c r="BG126" s="88"/>
      <c r="BH126" s="88"/>
      <c r="BI126" s="75"/>
      <c r="BJ126" s="75"/>
      <c r="BK126" s="88"/>
      <c r="BL126" s="75">
        <v>1656</v>
      </c>
      <c r="BM126" s="75">
        <v>1656</v>
      </c>
      <c r="BN126" s="75">
        <v>1656</v>
      </c>
      <c r="BO126" s="76">
        <f t="shared" si="272"/>
        <v>100</v>
      </c>
      <c r="BP126" s="75"/>
      <c r="BQ126" s="75"/>
      <c r="BR126" s="75"/>
      <c r="BS126" s="88"/>
      <c r="BT126" s="88"/>
      <c r="BU126" s="75"/>
      <c r="BV126" s="75"/>
      <c r="BW126" s="88"/>
      <c r="BX126" s="75"/>
      <c r="BY126" s="75"/>
      <c r="BZ126" s="75"/>
      <c r="CA126" s="75"/>
      <c r="CB126" s="74"/>
      <c r="CC126" s="74"/>
      <c r="CD126" s="75"/>
      <c r="CE126" s="88"/>
      <c r="CF126" s="75"/>
      <c r="CG126" s="75"/>
      <c r="CH126" s="75"/>
      <c r="CI126" s="88"/>
      <c r="CJ126" s="75"/>
      <c r="CK126" s="75"/>
      <c r="CL126" s="75"/>
      <c r="CM126" s="75"/>
      <c r="CN126" s="75"/>
      <c r="CO126" s="75"/>
      <c r="CP126" s="75"/>
      <c r="CQ126" s="75"/>
      <c r="CR126" s="74"/>
      <c r="CS126" s="74"/>
      <c r="CT126" s="75"/>
      <c r="CU126" s="88"/>
      <c r="CV126" s="75"/>
      <c r="CW126" s="75"/>
      <c r="CX126" s="75"/>
      <c r="CY126" s="88"/>
      <c r="CZ126" s="88"/>
      <c r="DA126" s="75"/>
      <c r="DB126" s="75"/>
      <c r="DC126" s="88"/>
      <c r="DD126" s="75"/>
      <c r="DE126" s="75"/>
      <c r="DF126" s="75"/>
      <c r="DG126" s="88"/>
      <c r="DH126" s="75"/>
      <c r="DI126" s="75"/>
      <c r="DJ126" s="75"/>
      <c r="DK126" s="88"/>
      <c r="DL126" s="75"/>
      <c r="DM126" s="75"/>
      <c r="DN126" s="75"/>
      <c r="DO126" s="88"/>
      <c r="DP126" s="75"/>
      <c r="DQ126" s="75"/>
      <c r="DR126" s="75"/>
      <c r="DS126" s="88"/>
      <c r="DT126" s="88"/>
      <c r="DU126" s="75"/>
      <c r="DV126" s="75"/>
      <c r="DW126" s="75"/>
      <c r="DX126" s="75"/>
      <c r="DY126" s="75"/>
      <c r="DZ126" s="75"/>
      <c r="EA126" s="75"/>
      <c r="EB126" s="75"/>
      <c r="EC126" s="75"/>
      <c r="ED126" s="75"/>
      <c r="EE126" s="75"/>
      <c r="EF126" s="75"/>
      <c r="EG126" s="75"/>
      <c r="EH126" s="75"/>
      <c r="EI126" s="75"/>
      <c r="EJ126" s="75"/>
      <c r="EK126" s="75"/>
      <c r="EL126" s="75"/>
      <c r="EM126" s="75"/>
      <c r="EN126" s="75"/>
      <c r="EO126" s="75"/>
      <c r="EP126" s="75"/>
      <c r="EQ126" s="75"/>
      <c r="ER126" s="75"/>
      <c r="ES126" s="75"/>
      <c r="ET126" s="75"/>
      <c r="EU126" s="75"/>
      <c r="EV126" s="75"/>
      <c r="EW126" s="75"/>
      <c r="EX126" s="75"/>
      <c r="EY126" s="75"/>
      <c r="EZ126" s="88"/>
      <c r="FA126" s="74"/>
      <c r="FB126" s="75"/>
      <c r="FC126" s="88"/>
      <c r="FD126" s="75"/>
      <c r="FE126" s="75"/>
      <c r="FF126" s="75"/>
      <c r="FG126" s="75"/>
      <c r="FH126" s="75"/>
      <c r="FI126" s="75"/>
      <c r="FJ126" s="75"/>
      <c r="FK126" s="75"/>
      <c r="FL126" s="75"/>
      <c r="FM126" s="75"/>
      <c r="FN126" s="75"/>
      <c r="FO126" s="75"/>
      <c r="FP126" s="75"/>
      <c r="FQ126" s="75"/>
      <c r="FR126" s="75"/>
      <c r="FS126" s="75"/>
      <c r="FT126" s="78"/>
      <c r="FU126" s="78"/>
      <c r="FV126" s="78"/>
      <c r="FW126" s="78"/>
      <c r="FX126" s="75"/>
      <c r="FY126" s="75"/>
      <c r="FZ126" s="75"/>
      <c r="GA126" s="75"/>
      <c r="GB126" s="75"/>
      <c r="GC126" s="75"/>
      <c r="GD126" s="75"/>
      <c r="GE126" s="75"/>
      <c r="GF126" s="75"/>
      <c r="GG126" s="75"/>
      <c r="GH126" s="75"/>
      <c r="GI126" s="75"/>
      <c r="GJ126" s="75"/>
      <c r="GK126" s="75"/>
      <c r="GL126" s="75"/>
      <c r="GM126" s="75"/>
      <c r="GN126" s="75"/>
      <c r="GO126" s="75"/>
      <c r="GP126" s="75"/>
      <c r="GQ126" s="75"/>
      <c r="GR126" s="75"/>
      <c r="GS126" s="75"/>
      <c r="GT126" s="75"/>
      <c r="GU126" s="75"/>
      <c r="GV126" s="75"/>
      <c r="GW126" s="75"/>
      <c r="GX126" s="75"/>
      <c r="GY126" s="75"/>
      <c r="GZ126" s="75"/>
      <c r="HA126" s="75"/>
      <c r="HB126" s="75"/>
      <c r="HC126" s="75"/>
      <c r="HD126" s="75"/>
      <c r="HE126" s="75"/>
      <c r="HF126" s="75"/>
      <c r="HG126" s="75"/>
      <c r="HH126" s="75"/>
      <c r="HI126" s="75"/>
      <c r="HJ126" s="75"/>
      <c r="HK126" s="75"/>
      <c r="HL126" s="75"/>
      <c r="HM126" s="75"/>
      <c r="HN126" s="75"/>
      <c r="HO126" s="75"/>
      <c r="HP126" s="75"/>
      <c r="HQ126" s="75"/>
      <c r="HR126" s="75"/>
      <c r="HS126" s="75"/>
      <c r="HT126" s="75"/>
      <c r="HU126" s="75"/>
      <c r="HV126" s="75"/>
      <c r="HW126" s="75"/>
      <c r="HX126" s="75"/>
      <c r="HY126" s="75"/>
      <c r="HZ126" s="75"/>
      <c r="IA126" s="75"/>
      <c r="IB126" s="75"/>
      <c r="IC126" s="75"/>
      <c r="ID126" s="75"/>
      <c r="IE126" s="75"/>
      <c r="IF126" s="75"/>
      <c r="IG126" s="75"/>
      <c r="IH126" s="75"/>
      <c r="II126" s="75"/>
      <c r="IJ126" s="75"/>
      <c r="IK126" s="75"/>
      <c r="IL126" s="75"/>
      <c r="IM126" s="75"/>
      <c r="IN126" s="75"/>
      <c r="IO126" s="75"/>
      <c r="IP126" s="75"/>
      <c r="IQ126" s="75"/>
      <c r="IR126" s="75"/>
      <c r="IS126" s="75"/>
      <c r="IT126" s="75"/>
      <c r="IU126" s="75"/>
      <c r="IV126" s="75"/>
      <c r="IW126" s="75"/>
      <c r="IX126" s="75"/>
      <c r="IY126" s="75"/>
      <c r="IZ126" s="75"/>
      <c r="JA126" s="75"/>
      <c r="JB126" s="75"/>
      <c r="JC126" s="75"/>
    </row>
    <row r="127" spans="1:263" ht="15.75" x14ac:dyDescent="0.25">
      <c r="A127" s="10" t="s">
        <v>340</v>
      </c>
      <c r="B127" s="222">
        <f t="shared" si="267"/>
        <v>2211</v>
      </c>
      <c r="C127" s="222">
        <f t="shared" si="268"/>
        <v>3711</v>
      </c>
      <c r="D127" s="222">
        <f t="shared" si="269"/>
        <v>3711</v>
      </c>
      <c r="E127" s="222"/>
      <c r="F127" s="223">
        <f t="shared" si="270"/>
        <v>3711</v>
      </c>
      <c r="G127" s="75">
        <f t="shared" si="401"/>
        <v>100</v>
      </c>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c r="AK127" s="75"/>
      <c r="AL127" s="75"/>
      <c r="AM127" s="75"/>
      <c r="AN127" s="75"/>
      <c r="AO127" s="75"/>
      <c r="AP127" s="75"/>
      <c r="AQ127" s="75"/>
      <c r="AR127" s="75"/>
      <c r="AS127" s="75">
        <v>1500</v>
      </c>
      <c r="AT127" s="75">
        <v>1500</v>
      </c>
      <c r="AU127" s="75">
        <f t="shared" si="380"/>
        <v>100</v>
      </c>
      <c r="AV127" s="75"/>
      <c r="AW127" s="75"/>
      <c r="AX127" s="75"/>
      <c r="AY127" s="75"/>
      <c r="AZ127" s="95"/>
      <c r="BA127" s="95"/>
      <c r="BB127" s="95"/>
      <c r="BC127" s="95"/>
      <c r="BD127" s="75"/>
      <c r="BE127" s="75"/>
      <c r="BF127" s="75"/>
      <c r="BG127" s="88"/>
      <c r="BH127" s="88"/>
      <c r="BI127" s="75"/>
      <c r="BJ127" s="75"/>
      <c r="BK127" s="88"/>
      <c r="BL127" s="75">
        <v>2211</v>
      </c>
      <c r="BM127" s="75">
        <v>2211</v>
      </c>
      <c r="BN127" s="75">
        <v>2211</v>
      </c>
      <c r="BO127" s="76">
        <f t="shared" si="272"/>
        <v>100</v>
      </c>
      <c r="BP127" s="75"/>
      <c r="BQ127" s="75"/>
      <c r="BR127" s="75"/>
      <c r="BS127" s="88"/>
      <c r="BT127" s="88"/>
      <c r="BU127" s="75"/>
      <c r="BV127" s="75"/>
      <c r="BW127" s="88"/>
      <c r="BX127" s="75"/>
      <c r="BY127" s="75"/>
      <c r="BZ127" s="75"/>
      <c r="CA127" s="75"/>
      <c r="CB127" s="74"/>
      <c r="CC127" s="74"/>
      <c r="CD127" s="75"/>
      <c r="CE127" s="88"/>
      <c r="CF127" s="75"/>
      <c r="CG127" s="75"/>
      <c r="CH127" s="75"/>
      <c r="CI127" s="88"/>
      <c r="CJ127" s="75"/>
      <c r="CK127" s="75"/>
      <c r="CL127" s="75"/>
      <c r="CM127" s="75"/>
      <c r="CN127" s="75"/>
      <c r="CO127" s="75"/>
      <c r="CP127" s="75"/>
      <c r="CQ127" s="75"/>
      <c r="CR127" s="74"/>
      <c r="CS127" s="74"/>
      <c r="CT127" s="75"/>
      <c r="CU127" s="88"/>
      <c r="CV127" s="75"/>
      <c r="CW127" s="75"/>
      <c r="CX127" s="75"/>
      <c r="CY127" s="88"/>
      <c r="CZ127" s="88"/>
      <c r="DA127" s="75"/>
      <c r="DB127" s="75"/>
      <c r="DC127" s="88"/>
      <c r="DD127" s="75"/>
      <c r="DE127" s="75"/>
      <c r="DF127" s="75"/>
      <c r="DG127" s="88"/>
      <c r="DH127" s="75"/>
      <c r="DI127" s="75"/>
      <c r="DJ127" s="75"/>
      <c r="DK127" s="88"/>
      <c r="DL127" s="75"/>
      <c r="DM127" s="75"/>
      <c r="DN127" s="75"/>
      <c r="DO127" s="88"/>
      <c r="DP127" s="75"/>
      <c r="DQ127" s="75"/>
      <c r="DR127" s="75"/>
      <c r="DS127" s="88"/>
      <c r="DT127" s="88"/>
      <c r="DU127" s="75"/>
      <c r="DV127" s="75"/>
      <c r="DW127" s="75"/>
      <c r="DX127" s="75"/>
      <c r="DY127" s="75"/>
      <c r="DZ127" s="75"/>
      <c r="EA127" s="75"/>
      <c r="EB127" s="75"/>
      <c r="EC127" s="75"/>
      <c r="ED127" s="75"/>
      <c r="EE127" s="75"/>
      <c r="EF127" s="75"/>
      <c r="EG127" s="75"/>
      <c r="EH127" s="75"/>
      <c r="EI127" s="75"/>
      <c r="EJ127" s="75"/>
      <c r="EK127" s="75"/>
      <c r="EL127" s="75"/>
      <c r="EM127" s="75"/>
      <c r="EN127" s="75"/>
      <c r="EO127" s="75"/>
      <c r="EP127" s="75"/>
      <c r="EQ127" s="75"/>
      <c r="ER127" s="75"/>
      <c r="ES127" s="75"/>
      <c r="ET127" s="75"/>
      <c r="EU127" s="75"/>
      <c r="EV127" s="75"/>
      <c r="EW127" s="75"/>
      <c r="EX127" s="75"/>
      <c r="EY127" s="75"/>
      <c r="EZ127" s="88"/>
      <c r="FA127" s="74"/>
      <c r="FB127" s="75"/>
      <c r="FC127" s="88"/>
      <c r="FD127" s="75"/>
      <c r="FE127" s="75"/>
      <c r="FF127" s="75"/>
      <c r="FG127" s="75"/>
      <c r="FH127" s="75"/>
      <c r="FI127" s="75"/>
      <c r="FJ127" s="75"/>
      <c r="FK127" s="75"/>
      <c r="FL127" s="75"/>
      <c r="FM127" s="75"/>
      <c r="FN127" s="75"/>
      <c r="FO127" s="75"/>
      <c r="FP127" s="75"/>
      <c r="FQ127" s="75"/>
      <c r="FR127" s="75"/>
      <c r="FS127" s="75"/>
      <c r="FT127" s="78"/>
      <c r="FU127" s="78"/>
      <c r="FV127" s="78"/>
      <c r="FW127" s="78"/>
      <c r="FX127" s="75"/>
      <c r="FY127" s="75"/>
      <c r="FZ127" s="75"/>
      <c r="GA127" s="75"/>
      <c r="GB127" s="75"/>
      <c r="GC127" s="75"/>
      <c r="GD127" s="75"/>
      <c r="GE127" s="75"/>
      <c r="GF127" s="75"/>
      <c r="GG127" s="75"/>
      <c r="GH127" s="75"/>
      <c r="GI127" s="75"/>
      <c r="GJ127" s="75"/>
      <c r="GK127" s="75"/>
      <c r="GL127" s="75"/>
      <c r="GM127" s="75"/>
      <c r="GN127" s="75"/>
      <c r="GO127" s="75"/>
      <c r="GP127" s="75"/>
      <c r="GQ127" s="75"/>
      <c r="GR127" s="75"/>
      <c r="GS127" s="75"/>
      <c r="GT127" s="75"/>
      <c r="GU127" s="75"/>
      <c r="GV127" s="75"/>
      <c r="GW127" s="75"/>
      <c r="GX127" s="75"/>
      <c r="GY127" s="75"/>
      <c r="GZ127" s="75"/>
      <c r="HA127" s="75"/>
      <c r="HB127" s="75"/>
      <c r="HC127" s="75"/>
      <c r="HD127" s="75"/>
      <c r="HE127" s="75"/>
      <c r="HF127" s="75"/>
      <c r="HG127" s="75"/>
      <c r="HH127" s="75"/>
      <c r="HI127" s="75"/>
      <c r="HJ127" s="75"/>
      <c r="HK127" s="75"/>
      <c r="HL127" s="75"/>
      <c r="HM127" s="75"/>
      <c r="HN127" s="75"/>
      <c r="HO127" s="75"/>
      <c r="HP127" s="75"/>
      <c r="HQ127" s="75"/>
      <c r="HR127" s="75"/>
      <c r="HS127" s="75"/>
      <c r="HT127" s="75"/>
      <c r="HU127" s="75"/>
      <c r="HV127" s="75"/>
      <c r="HW127" s="75"/>
      <c r="HX127" s="75"/>
      <c r="HY127" s="75"/>
      <c r="HZ127" s="75"/>
      <c r="IA127" s="75"/>
      <c r="IB127" s="75"/>
      <c r="IC127" s="75"/>
      <c r="ID127" s="75"/>
      <c r="IE127" s="75"/>
      <c r="IF127" s="75"/>
      <c r="IG127" s="75"/>
      <c r="IH127" s="75"/>
      <c r="II127" s="75"/>
      <c r="IJ127" s="75"/>
      <c r="IK127" s="75"/>
      <c r="IL127" s="75"/>
      <c r="IM127" s="75"/>
      <c r="IN127" s="75"/>
      <c r="IO127" s="75"/>
      <c r="IP127" s="75"/>
      <c r="IQ127" s="75"/>
      <c r="IR127" s="75"/>
      <c r="IS127" s="75"/>
      <c r="IT127" s="75"/>
      <c r="IU127" s="75"/>
      <c r="IV127" s="75"/>
      <c r="IW127" s="75"/>
      <c r="IX127" s="75"/>
      <c r="IY127" s="75"/>
      <c r="IZ127" s="75"/>
      <c r="JA127" s="75"/>
      <c r="JB127" s="75"/>
      <c r="JC127" s="75"/>
    </row>
    <row r="128" spans="1:263" ht="15.75" x14ac:dyDescent="0.25">
      <c r="A128" s="10" t="s">
        <v>341</v>
      </c>
      <c r="B128" s="222">
        <f t="shared" si="267"/>
        <v>6171</v>
      </c>
      <c r="C128" s="222">
        <f t="shared" si="268"/>
        <v>6171</v>
      </c>
      <c r="D128" s="222">
        <f t="shared" si="269"/>
        <v>6171</v>
      </c>
      <c r="E128" s="222"/>
      <c r="F128" s="223">
        <f t="shared" si="270"/>
        <v>6171</v>
      </c>
      <c r="G128" s="75">
        <f t="shared" si="401"/>
        <v>100</v>
      </c>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95"/>
      <c r="BA128" s="95"/>
      <c r="BB128" s="95"/>
      <c r="BC128" s="95"/>
      <c r="BD128" s="75"/>
      <c r="BE128" s="75"/>
      <c r="BF128" s="75"/>
      <c r="BG128" s="88"/>
      <c r="BH128" s="88"/>
      <c r="BI128" s="75"/>
      <c r="BJ128" s="75"/>
      <c r="BK128" s="88"/>
      <c r="BL128" s="75">
        <v>6171</v>
      </c>
      <c r="BM128" s="75">
        <v>6171</v>
      </c>
      <c r="BN128" s="75">
        <v>6171</v>
      </c>
      <c r="BO128" s="76">
        <f t="shared" si="272"/>
        <v>100</v>
      </c>
      <c r="BP128" s="75"/>
      <c r="BQ128" s="75"/>
      <c r="BR128" s="75"/>
      <c r="BS128" s="88"/>
      <c r="BT128" s="88"/>
      <c r="BU128" s="75"/>
      <c r="BV128" s="75"/>
      <c r="BW128" s="88"/>
      <c r="BX128" s="75"/>
      <c r="BY128" s="75"/>
      <c r="BZ128" s="75"/>
      <c r="CA128" s="75"/>
      <c r="CB128" s="74"/>
      <c r="CC128" s="74"/>
      <c r="CD128" s="75"/>
      <c r="CE128" s="88"/>
      <c r="CF128" s="75"/>
      <c r="CG128" s="75"/>
      <c r="CH128" s="75"/>
      <c r="CI128" s="88"/>
      <c r="CJ128" s="75"/>
      <c r="CK128" s="75"/>
      <c r="CL128" s="75"/>
      <c r="CM128" s="75"/>
      <c r="CN128" s="75"/>
      <c r="CO128" s="75"/>
      <c r="CP128" s="75"/>
      <c r="CQ128" s="75"/>
      <c r="CR128" s="74"/>
      <c r="CS128" s="74"/>
      <c r="CT128" s="75"/>
      <c r="CU128" s="88"/>
      <c r="CV128" s="75"/>
      <c r="CW128" s="75"/>
      <c r="CX128" s="75"/>
      <c r="CY128" s="88"/>
      <c r="CZ128" s="88"/>
      <c r="DA128" s="75"/>
      <c r="DB128" s="75"/>
      <c r="DC128" s="88"/>
      <c r="DD128" s="75"/>
      <c r="DE128" s="75"/>
      <c r="DF128" s="75"/>
      <c r="DG128" s="88"/>
      <c r="DH128" s="75"/>
      <c r="DI128" s="75"/>
      <c r="DJ128" s="75"/>
      <c r="DK128" s="88"/>
      <c r="DL128" s="75"/>
      <c r="DM128" s="75"/>
      <c r="DN128" s="75"/>
      <c r="DO128" s="88"/>
      <c r="DP128" s="75"/>
      <c r="DQ128" s="75"/>
      <c r="DR128" s="75"/>
      <c r="DS128" s="88"/>
      <c r="DT128" s="88"/>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c r="EX128" s="75"/>
      <c r="EY128" s="75"/>
      <c r="EZ128" s="88"/>
      <c r="FA128" s="74"/>
      <c r="FB128" s="75"/>
      <c r="FC128" s="88"/>
      <c r="FD128" s="75"/>
      <c r="FE128" s="75"/>
      <c r="FF128" s="75"/>
      <c r="FG128" s="75"/>
      <c r="FH128" s="75"/>
      <c r="FI128" s="75"/>
      <c r="FJ128" s="75"/>
      <c r="FK128" s="75"/>
      <c r="FL128" s="75"/>
      <c r="FM128" s="75"/>
      <c r="FN128" s="75"/>
      <c r="FO128" s="75"/>
      <c r="FP128" s="75"/>
      <c r="FQ128" s="75"/>
      <c r="FR128" s="75"/>
      <c r="FS128" s="75"/>
      <c r="FT128" s="78"/>
      <c r="FU128" s="78"/>
      <c r="FV128" s="78"/>
      <c r="FW128" s="78"/>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5"/>
      <c r="IV128" s="75"/>
      <c r="IW128" s="75"/>
      <c r="IX128" s="75"/>
      <c r="IY128" s="75"/>
      <c r="IZ128" s="75"/>
      <c r="JA128" s="75"/>
      <c r="JB128" s="75"/>
      <c r="JC128" s="75"/>
    </row>
    <row r="129" spans="1:263" ht="15.75" x14ac:dyDescent="0.25">
      <c r="A129" s="10" t="s">
        <v>342</v>
      </c>
      <c r="B129" s="222">
        <f t="shared" si="267"/>
        <v>2769</v>
      </c>
      <c r="C129" s="222">
        <f t="shared" si="268"/>
        <v>3796.3162000000002</v>
      </c>
      <c r="D129" s="222">
        <f t="shared" si="269"/>
        <v>3796.3162000000002</v>
      </c>
      <c r="E129" s="222"/>
      <c r="F129" s="223">
        <f t="shared" si="270"/>
        <v>3796.3162000000002</v>
      </c>
      <c r="G129" s="75">
        <f t="shared" si="401"/>
        <v>100</v>
      </c>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v>1027.3162</v>
      </c>
      <c r="AT129" s="75">
        <v>1027.3162</v>
      </c>
      <c r="AU129" s="75">
        <f t="shared" si="380"/>
        <v>100</v>
      </c>
      <c r="AV129" s="75"/>
      <c r="AW129" s="75"/>
      <c r="AX129" s="75"/>
      <c r="AY129" s="75"/>
      <c r="AZ129" s="95"/>
      <c r="BA129" s="95"/>
      <c r="BB129" s="95"/>
      <c r="BC129" s="95"/>
      <c r="BD129" s="75"/>
      <c r="BE129" s="75"/>
      <c r="BF129" s="75"/>
      <c r="BG129" s="88"/>
      <c r="BH129" s="88"/>
      <c r="BI129" s="75"/>
      <c r="BJ129" s="75"/>
      <c r="BK129" s="88"/>
      <c r="BL129" s="75">
        <v>2769</v>
      </c>
      <c r="BM129" s="75">
        <v>2769</v>
      </c>
      <c r="BN129" s="75">
        <v>2769</v>
      </c>
      <c r="BO129" s="76">
        <f t="shared" si="272"/>
        <v>100</v>
      </c>
      <c r="BP129" s="75"/>
      <c r="BQ129" s="75"/>
      <c r="BR129" s="75"/>
      <c r="BS129" s="88"/>
      <c r="BT129" s="88"/>
      <c r="BU129" s="75"/>
      <c r="BV129" s="75"/>
      <c r="BW129" s="88"/>
      <c r="BX129" s="75"/>
      <c r="BY129" s="75"/>
      <c r="BZ129" s="75"/>
      <c r="CA129" s="75"/>
      <c r="CB129" s="74"/>
      <c r="CC129" s="74"/>
      <c r="CD129" s="75"/>
      <c r="CE129" s="88"/>
      <c r="CF129" s="75"/>
      <c r="CG129" s="75"/>
      <c r="CH129" s="75"/>
      <c r="CI129" s="88"/>
      <c r="CJ129" s="75"/>
      <c r="CK129" s="75"/>
      <c r="CL129" s="75"/>
      <c r="CM129" s="75"/>
      <c r="CN129" s="75"/>
      <c r="CO129" s="75"/>
      <c r="CP129" s="75"/>
      <c r="CQ129" s="75"/>
      <c r="CR129" s="74"/>
      <c r="CS129" s="74"/>
      <c r="CT129" s="75"/>
      <c r="CU129" s="88"/>
      <c r="CV129" s="75"/>
      <c r="CW129" s="75"/>
      <c r="CX129" s="75"/>
      <c r="CY129" s="88"/>
      <c r="CZ129" s="88"/>
      <c r="DA129" s="75"/>
      <c r="DB129" s="75"/>
      <c r="DC129" s="88"/>
      <c r="DD129" s="75"/>
      <c r="DE129" s="75"/>
      <c r="DF129" s="75"/>
      <c r="DG129" s="88"/>
      <c r="DH129" s="75"/>
      <c r="DI129" s="75"/>
      <c r="DJ129" s="75"/>
      <c r="DK129" s="88"/>
      <c r="DL129" s="75"/>
      <c r="DM129" s="75"/>
      <c r="DN129" s="75"/>
      <c r="DO129" s="88"/>
      <c r="DP129" s="75"/>
      <c r="DQ129" s="75"/>
      <c r="DR129" s="75"/>
      <c r="DS129" s="88"/>
      <c r="DT129" s="88"/>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c r="EX129" s="75"/>
      <c r="EY129" s="75"/>
      <c r="EZ129" s="88"/>
      <c r="FA129" s="74"/>
      <c r="FB129" s="75"/>
      <c r="FC129" s="88"/>
      <c r="FD129" s="75"/>
      <c r="FE129" s="75"/>
      <c r="FF129" s="75"/>
      <c r="FG129" s="75"/>
      <c r="FH129" s="75"/>
      <c r="FI129" s="75"/>
      <c r="FJ129" s="75"/>
      <c r="FK129" s="75"/>
      <c r="FL129" s="75"/>
      <c r="FM129" s="75"/>
      <c r="FN129" s="75"/>
      <c r="FO129" s="75"/>
      <c r="FP129" s="75"/>
      <c r="FQ129" s="75"/>
      <c r="FR129" s="75"/>
      <c r="FS129" s="75"/>
      <c r="FT129" s="78"/>
      <c r="FU129" s="78"/>
      <c r="FV129" s="78"/>
      <c r="FW129" s="78"/>
      <c r="FX129" s="75"/>
      <c r="FY129" s="75"/>
      <c r="FZ129" s="75"/>
      <c r="GA129" s="75"/>
      <c r="GB129" s="75"/>
      <c r="GC129" s="75"/>
      <c r="GD129" s="75"/>
      <c r="GE129" s="75"/>
      <c r="GF129" s="75"/>
      <c r="GG129" s="75"/>
      <c r="GH129" s="75"/>
      <c r="GI129" s="75"/>
      <c r="GJ129" s="75"/>
      <c r="GK129" s="75"/>
      <c r="GL129" s="75"/>
      <c r="GM129" s="75"/>
      <c r="GN129" s="75"/>
      <c r="GO129" s="75"/>
      <c r="GP129" s="75"/>
      <c r="GQ129" s="75"/>
      <c r="GR129" s="75"/>
      <c r="GS129" s="75"/>
      <c r="GT129" s="75"/>
      <c r="GU129" s="75"/>
      <c r="GV129" s="75"/>
      <c r="GW129" s="75"/>
      <c r="GX129" s="75"/>
      <c r="GY129" s="75"/>
      <c r="GZ129" s="75"/>
      <c r="HA129" s="75"/>
      <c r="HB129" s="75"/>
      <c r="HC129" s="75"/>
      <c r="HD129" s="75"/>
      <c r="HE129" s="75"/>
      <c r="HF129" s="75"/>
      <c r="HG129" s="75"/>
      <c r="HH129" s="75"/>
      <c r="HI129" s="75"/>
      <c r="HJ129" s="75"/>
      <c r="HK129" s="75"/>
      <c r="HL129" s="75"/>
      <c r="HM129" s="75"/>
      <c r="HN129" s="75"/>
      <c r="HO129" s="75"/>
      <c r="HP129" s="75"/>
      <c r="HQ129" s="75"/>
      <c r="HR129" s="75"/>
      <c r="HS129" s="75"/>
      <c r="HT129" s="75"/>
      <c r="HU129" s="75"/>
      <c r="HV129" s="75"/>
      <c r="HW129" s="75"/>
      <c r="HX129" s="75"/>
      <c r="HY129" s="75"/>
      <c r="HZ129" s="75"/>
      <c r="IA129" s="75"/>
      <c r="IB129" s="75"/>
      <c r="IC129" s="75"/>
      <c r="ID129" s="75"/>
      <c r="IE129" s="75"/>
      <c r="IF129" s="75"/>
      <c r="IG129" s="75"/>
      <c r="IH129" s="75"/>
      <c r="II129" s="75"/>
      <c r="IJ129" s="75"/>
      <c r="IK129" s="75"/>
      <c r="IL129" s="75"/>
      <c r="IM129" s="75"/>
      <c r="IN129" s="75"/>
      <c r="IO129" s="75"/>
      <c r="IP129" s="75"/>
      <c r="IQ129" s="75"/>
      <c r="IR129" s="75"/>
      <c r="IS129" s="75"/>
      <c r="IT129" s="75"/>
      <c r="IU129" s="75"/>
      <c r="IV129" s="75"/>
      <c r="IW129" s="75"/>
      <c r="IX129" s="75"/>
      <c r="IY129" s="75"/>
      <c r="IZ129" s="75"/>
      <c r="JA129" s="75"/>
      <c r="JB129" s="75"/>
      <c r="JC129" s="75"/>
    </row>
    <row r="130" spans="1:263" ht="15.75" x14ac:dyDescent="0.25">
      <c r="A130" s="10" t="s">
        <v>343</v>
      </c>
      <c r="B130" s="222">
        <f t="shared" si="267"/>
        <v>3618</v>
      </c>
      <c r="C130" s="222">
        <f t="shared" si="268"/>
        <v>3618</v>
      </c>
      <c r="D130" s="222">
        <f t="shared" si="269"/>
        <v>3618</v>
      </c>
      <c r="E130" s="222"/>
      <c r="F130" s="223">
        <f t="shared" si="270"/>
        <v>3618</v>
      </c>
      <c r="G130" s="75">
        <f t="shared" si="401"/>
        <v>100</v>
      </c>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95"/>
      <c r="BA130" s="95"/>
      <c r="BB130" s="95"/>
      <c r="BC130" s="95"/>
      <c r="BD130" s="75"/>
      <c r="BE130" s="75"/>
      <c r="BF130" s="75"/>
      <c r="BG130" s="88"/>
      <c r="BH130" s="88"/>
      <c r="BI130" s="75"/>
      <c r="BJ130" s="75"/>
      <c r="BK130" s="88"/>
      <c r="BL130" s="75">
        <v>3618</v>
      </c>
      <c r="BM130" s="75">
        <v>3618</v>
      </c>
      <c r="BN130" s="75">
        <v>3618</v>
      </c>
      <c r="BO130" s="76">
        <f t="shared" si="272"/>
        <v>100</v>
      </c>
      <c r="BP130" s="75"/>
      <c r="BQ130" s="75"/>
      <c r="BR130" s="75"/>
      <c r="BS130" s="88"/>
      <c r="BT130" s="88"/>
      <c r="BU130" s="75"/>
      <c r="BV130" s="75"/>
      <c r="BW130" s="88"/>
      <c r="BX130" s="75"/>
      <c r="BY130" s="75"/>
      <c r="BZ130" s="75"/>
      <c r="CA130" s="75"/>
      <c r="CB130" s="74"/>
      <c r="CC130" s="74"/>
      <c r="CD130" s="75"/>
      <c r="CE130" s="88"/>
      <c r="CF130" s="75"/>
      <c r="CG130" s="75"/>
      <c r="CH130" s="75"/>
      <c r="CI130" s="88"/>
      <c r="CJ130" s="75"/>
      <c r="CK130" s="75"/>
      <c r="CL130" s="75"/>
      <c r="CM130" s="75"/>
      <c r="CN130" s="75"/>
      <c r="CO130" s="75"/>
      <c r="CP130" s="75"/>
      <c r="CQ130" s="75"/>
      <c r="CR130" s="74"/>
      <c r="CS130" s="74"/>
      <c r="CT130" s="75"/>
      <c r="CU130" s="88"/>
      <c r="CV130" s="75"/>
      <c r="CW130" s="75"/>
      <c r="CX130" s="75"/>
      <c r="CY130" s="88"/>
      <c r="CZ130" s="88"/>
      <c r="DA130" s="75"/>
      <c r="DB130" s="75"/>
      <c r="DC130" s="88"/>
      <c r="DD130" s="75"/>
      <c r="DE130" s="75"/>
      <c r="DF130" s="75"/>
      <c r="DG130" s="88"/>
      <c r="DH130" s="75"/>
      <c r="DI130" s="75"/>
      <c r="DJ130" s="75"/>
      <c r="DK130" s="88"/>
      <c r="DL130" s="75"/>
      <c r="DM130" s="75"/>
      <c r="DN130" s="75"/>
      <c r="DO130" s="88"/>
      <c r="DP130" s="75"/>
      <c r="DQ130" s="75"/>
      <c r="DR130" s="75"/>
      <c r="DS130" s="88"/>
      <c r="DT130" s="88"/>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88"/>
      <c r="FA130" s="74"/>
      <c r="FB130" s="75"/>
      <c r="FC130" s="88"/>
      <c r="FD130" s="75"/>
      <c r="FE130" s="75"/>
      <c r="FF130" s="75"/>
      <c r="FG130" s="75"/>
      <c r="FH130" s="75"/>
      <c r="FI130" s="75"/>
      <c r="FJ130" s="75"/>
      <c r="FK130" s="75"/>
      <c r="FL130" s="75"/>
      <c r="FM130" s="75"/>
      <c r="FN130" s="75"/>
      <c r="FO130" s="75"/>
      <c r="FP130" s="75"/>
      <c r="FQ130" s="75"/>
      <c r="FR130" s="75"/>
      <c r="FS130" s="75"/>
      <c r="FT130" s="78"/>
      <c r="FU130" s="78"/>
      <c r="FV130" s="78"/>
      <c r="FW130" s="78"/>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c r="IW130" s="75"/>
      <c r="IX130" s="75"/>
      <c r="IY130" s="75"/>
      <c r="IZ130" s="75"/>
      <c r="JA130" s="75"/>
      <c r="JB130" s="75"/>
      <c r="JC130" s="75"/>
    </row>
    <row r="131" spans="1:263" ht="15.75" x14ac:dyDescent="0.25">
      <c r="A131" s="10" t="s">
        <v>485</v>
      </c>
      <c r="B131" s="222">
        <f t="shared" si="267"/>
        <v>3363</v>
      </c>
      <c r="C131" s="222">
        <f t="shared" si="268"/>
        <v>5641.7160000000003</v>
      </c>
      <c r="D131" s="222">
        <f t="shared" si="269"/>
        <v>5641.7160000000003</v>
      </c>
      <c r="E131" s="222"/>
      <c r="F131" s="223">
        <f t="shared" si="270"/>
        <v>5641.7157500000003</v>
      </c>
      <c r="G131" s="75">
        <f t="shared" si="401"/>
        <v>99.999995568724117</v>
      </c>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75"/>
      <c r="AK131" s="75"/>
      <c r="AL131" s="75"/>
      <c r="AM131" s="75"/>
      <c r="AN131" s="75"/>
      <c r="AO131" s="75"/>
      <c r="AP131" s="75"/>
      <c r="AQ131" s="75"/>
      <c r="AR131" s="75"/>
      <c r="AS131" s="75">
        <v>1478.4159999999999</v>
      </c>
      <c r="AT131" s="75">
        <v>1478.4159999999999</v>
      </c>
      <c r="AU131" s="75">
        <f t="shared" si="380"/>
        <v>100</v>
      </c>
      <c r="AV131" s="75"/>
      <c r="AW131" s="75"/>
      <c r="AX131" s="75"/>
      <c r="AY131" s="75"/>
      <c r="AZ131" s="95"/>
      <c r="BA131" s="95"/>
      <c r="BB131" s="95"/>
      <c r="BC131" s="95"/>
      <c r="BD131" s="75"/>
      <c r="BE131" s="75"/>
      <c r="BF131" s="75"/>
      <c r="BG131" s="88"/>
      <c r="BH131" s="88"/>
      <c r="BI131" s="75"/>
      <c r="BJ131" s="75"/>
      <c r="BK131" s="88"/>
      <c r="BL131" s="75">
        <v>3363</v>
      </c>
      <c r="BM131" s="75">
        <v>3363</v>
      </c>
      <c r="BN131" s="75">
        <v>3362.9997499999999</v>
      </c>
      <c r="BO131" s="76">
        <f t="shared" si="272"/>
        <v>99.999992566161168</v>
      </c>
      <c r="BP131" s="75"/>
      <c r="BQ131" s="75"/>
      <c r="BR131" s="75"/>
      <c r="BS131" s="88"/>
      <c r="BT131" s="88"/>
      <c r="BU131" s="75"/>
      <c r="BV131" s="75"/>
      <c r="BW131" s="88"/>
      <c r="BX131" s="75"/>
      <c r="BY131" s="75">
        <v>800.3</v>
      </c>
      <c r="BZ131" s="75">
        <v>800.3</v>
      </c>
      <c r="CA131" s="75">
        <f t="shared" ref="CA131" si="402">BZ131/BY131*100</f>
        <v>100</v>
      </c>
      <c r="CB131" s="74"/>
      <c r="CC131" s="74"/>
      <c r="CD131" s="75"/>
      <c r="CE131" s="88"/>
      <c r="CF131" s="75"/>
      <c r="CG131" s="75"/>
      <c r="CH131" s="75"/>
      <c r="CI131" s="88"/>
      <c r="CJ131" s="75"/>
      <c r="CK131" s="75"/>
      <c r="CL131" s="75"/>
      <c r="CM131" s="75"/>
      <c r="CN131" s="75"/>
      <c r="CO131" s="75"/>
      <c r="CP131" s="75"/>
      <c r="CQ131" s="75"/>
      <c r="CR131" s="74"/>
      <c r="CS131" s="74"/>
      <c r="CT131" s="75"/>
      <c r="CU131" s="88"/>
      <c r="CV131" s="75"/>
      <c r="CW131" s="75"/>
      <c r="CX131" s="75"/>
      <c r="CY131" s="88"/>
      <c r="CZ131" s="88"/>
      <c r="DA131" s="75"/>
      <c r="DB131" s="75"/>
      <c r="DC131" s="88"/>
      <c r="DD131" s="75"/>
      <c r="DE131" s="75"/>
      <c r="DF131" s="75"/>
      <c r="DG131" s="88"/>
      <c r="DH131" s="75"/>
      <c r="DI131" s="75"/>
      <c r="DJ131" s="75"/>
      <c r="DK131" s="88"/>
      <c r="DL131" s="75"/>
      <c r="DM131" s="75"/>
      <c r="DN131" s="75"/>
      <c r="DO131" s="88"/>
      <c r="DP131" s="75"/>
      <c r="DQ131" s="75"/>
      <c r="DR131" s="75"/>
      <c r="DS131" s="88"/>
      <c r="DT131" s="88"/>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c r="EX131" s="75"/>
      <c r="EY131" s="75"/>
      <c r="EZ131" s="88"/>
      <c r="FA131" s="74"/>
      <c r="FB131" s="75"/>
      <c r="FC131" s="88"/>
      <c r="FD131" s="75"/>
      <c r="FE131" s="75"/>
      <c r="FF131" s="75"/>
      <c r="FG131" s="75"/>
      <c r="FH131" s="75"/>
      <c r="FI131" s="75"/>
      <c r="FJ131" s="75"/>
      <c r="FK131" s="75"/>
      <c r="FL131" s="75"/>
      <c r="FM131" s="75"/>
      <c r="FN131" s="75"/>
      <c r="FO131" s="75"/>
      <c r="FP131" s="75"/>
      <c r="FQ131" s="75"/>
      <c r="FR131" s="75"/>
      <c r="FS131" s="75"/>
      <c r="FT131" s="78"/>
      <c r="FU131" s="78"/>
      <c r="FV131" s="78"/>
      <c r="FW131" s="78"/>
      <c r="FX131" s="75"/>
      <c r="FY131" s="75"/>
      <c r="FZ131" s="75"/>
      <c r="GA131" s="75"/>
      <c r="GB131" s="75"/>
      <c r="GC131" s="75"/>
      <c r="GD131" s="75"/>
      <c r="GE131" s="75"/>
      <c r="GF131" s="75"/>
      <c r="GG131" s="75"/>
      <c r="GH131" s="75"/>
      <c r="GI131" s="75"/>
      <c r="GJ131" s="75"/>
      <c r="GK131" s="75"/>
      <c r="GL131" s="75"/>
      <c r="GM131" s="75"/>
      <c r="GN131" s="75"/>
      <c r="GO131" s="75"/>
      <c r="GP131" s="75"/>
      <c r="GQ131" s="75"/>
      <c r="GR131" s="75"/>
      <c r="GS131" s="75"/>
      <c r="GT131" s="75"/>
      <c r="GU131" s="75"/>
      <c r="GV131" s="75"/>
      <c r="GW131" s="75"/>
      <c r="GX131" s="75"/>
      <c r="GY131" s="75"/>
      <c r="GZ131" s="75"/>
      <c r="HA131" s="75"/>
      <c r="HB131" s="75"/>
      <c r="HC131" s="75"/>
      <c r="HD131" s="75"/>
      <c r="HE131" s="75"/>
      <c r="HF131" s="75"/>
      <c r="HG131" s="75"/>
      <c r="HH131" s="75"/>
      <c r="HI131" s="75"/>
      <c r="HJ131" s="75"/>
      <c r="HK131" s="75"/>
      <c r="HL131" s="75"/>
      <c r="HM131" s="75"/>
      <c r="HN131" s="75"/>
      <c r="HO131" s="75"/>
      <c r="HP131" s="75"/>
      <c r="HQ131" s="75"/>
      <c r="HR131" s="75"/>
      <c r="HS131" s="75"/>
      <c r="HT131" s="75"/>
      <c r="HU131" s="75"/>
      <c r="HV131" s="75"/>
      <c r="HW131" s="75"/>
      <c r="HX131" s="75"/>
      <c r="HY131" s="75"/>
      <c r="HZ131" s="75"/>
      <c r="IA131" s="75"/>
      <c r="IB131" s="75"/>
      <c r="IC131" s="75"/>
      <c r="ID131" s="75"/>
      <c r="IE131" s="75"/>
      <c r="IF131" s="75"/>
      <c r="IG131" s="75"/>
      <c r="IH131" s="75"/>
      <c r="II131" s="75"/>
      <c r="IJ131" s="75"/>
      <c r="IK131" s="75"/>
      <c r="IL131" s="75"/>
      <c r="IM131" s="75"/>
      <c r="IN131" s="75"/>
      <c r="IO131" s="75"/>
      <c r="IP131" s="75"/>
      <c r="IQ131" s="75"/>
      <c r="IR131" s="75"/>
      <c r="IS131" s="75"/>
      <c r="IT131" s="75"/>
      <c r="IU131" s="75"/>
      <c r="IV131" s="75"/>
      <c r="IW131" s="75"/>
      <c r="IX131" s="75"/>
      <c r="IY131" s="75"/>
      <c r="IZ131" s="75"/>
      <c r="JA131" s="75"/>
      <c r="JB131" s="75"/>
      <c r="JC131" s="75"/>
    </row>
    <row r="132" spans="1:263" ht="15.75" x14ac:dyDescent="0.25">
      <c r="A132" s="10" t="s">
        <v>344</v>
      </c>
      <c r="B132" s="222">
        <f t="shared" si="267"/>
        <v>1806</v>
      </c>
      <c r="C132" s="222">
        <f t="shared" si="268"/>
        <v>1806</v>
      </c>
      <c r="D132" s="222">
        <f t="shared" si="269"/>
        <v>1806</v>
      </c>
      <c r="E132" s="222"/>
      <c r="F132" s="223">
        <f t="shared" si="270"/>
        <v>1806</v>
      </c>
      <c r="G132" s="75">
        <f t="shared" si="401"/>
        <v>100</v>
      </c>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c r="AK132" s="75"/>
      <c r="AL132" s="75"/>
      <c r="AM132" s="75"/>
      <c r="AN132" s="75"/>
      <c r="AO132" s="75"/>
      <c r="AP132" s="75"/>
      <c r="AQ132" s="75"/>
      <c r="AR132" s="75"/>
      <c r="AS132" s="75"/>
      <c r="AT132" s="75"/>
      <c r="AU132" s="75"/>
      <c r="AV132" s="75"/>
      <c r="AW132" s="75"/>
      <c r="AX132" s="75"/>
      <c r="AY132" s="75"/>
      <c r="AZ132" s="95"/>
      <c r="BA132" s="95"/>
      <c r="BB132" s="95"/>
      <c r="BC132" s="95"/>
      <c r="BD132" s="75"/>
      <c r="BE132" s="75"/>
      <c r="BF132" s="75"/>
      <c r="BG132" s="88"/>
      <c r="BH132" s="88"/>
      <c r="BI132" s="75"/>
      <c r="BJ132" s="75"/>
      <c r="BK132" s="88"/>
      <c r="BL132" s="75">
        <v>1806</v>
      </c>
      <c r="BM132" s="75">
        <v>1806</v>
      </c>
      <c r="BN132" s="75">
        <v>1806</v>
      </c>
      <c r="BO132" s="76">
        <f t="shared" si="272"/>
        <v>100</v>
      </c>
      <c r="BP132" s="75"/>
      <c r="BQ132" s="75"/>
      <c r="BR132" s="75"/>
      <c r="BS132" s="88"/>
      <c r="BT132" s="88"/>
      <c r="BU132" s="75"/>
      <c r="BV132" s="75"/>
      <c r="BW132" s="88"/>
      <c r="BX132" s="75"/>
      <c r="BY132" s="75"/>
      <c r="BZ132" s="75"/>
      <c r="CA132" s="75"/>
      <c r="CB132" s="74"/>
      <c r="CC132" s="74"/>
      <c r="CD132" s="75"/>
      <c r="CE132" s="88"/>
      <c r="CF132" s="75"/>
      <c r="CG132" s="75"/>
      <c r="CH132" s="75"/>
      <c r="CI132" s="88"/>
      <c r="CJ132" s="75"/>
      <c r="CK132" s="75"/>
      <c r="CL132" s="75"/>
      <c r="CM132" s="75"/>
      <c r="CN132" s="75"/>
      <c r="CO132" s="75"/>
      <c r="CP132" s="75"/>
      <c r="CQ132" s="75"/>
      <c r="CR132" s="74"/>
      <c r="CS132" s="74"/>
      <c r="CT132" s="75"/>
      <c r="CU132" s="88"/>
      <c r="CV132" s="75"/>
      <c r="CW132" s="75"/>
      <c r="CX132" s="75"/>
      <c r="CY132" s="88"/>
      <c r="CZ132" s="88"/>
      <c r="DA132" s="75"/>
      <c r="DB132" s="75"/>
      <c r="DC132" s="88"/>
      <c r="DD132" s="75"/>
      <c r="DE132" s="75"/>
      <c r="DF132" s="75"/>
      <c r="DG132" s="88"/>
      <c r="DH132" s="75"/>
      <c r="DI132" s="75"/>
      <c r="DJ132" s="75"/>
      <c r="DK132" s="88"/>
      <c r="DL132" s="75"/>
      <c r="DM132" s="75"/>
      <c r="DN132" s="75"/>
      <c r="DO132" s="88"/>
      <c r="DP132" s="75"/>
      <c r="DQ132" s="75"/>
      <c r="DR132" s="75"/>
      <c r="DS132" s="88"/>
      <c r="DT132" s="88"/>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c r="EX132" s="75"/>
      <c r="EY132" s="75"/>
      <c r="EZ132" s="88"/>
      <c r="FA132" s="74"/>
      <c r="FB132" s="75"/>
      <c r="FC132" s="88"/>
      <c r="FD132" s="75"/>
      <c r="FE132" s="75"/>
      <c r="FF132" s="75"/>
      <c r="FG132" s="75"/>
      <c r="FH132" s="75"/>
      <c r="FI132" s="75"/>
      <c r="FJ132" s="75"/>
      <c r="FK132" s="75"/>
      <c r="FL132" s="75"/>
      <c r="FM132" s="75"/>
      <c r="FN132" s="75"/>
      <c r="FO132" s="75"/>
      <c r="FP132" s="75"/>
      <c r="FQ132" s="75"/>
      <c r="FR132" s="75"/>
      <c r="FS132" s="75"/>
      <c r="FT132" s="78"/>
      <c r="FU132" s="78"/>
      <c r="FV132" s="78"/>
      <c r="FW132" s="78"/>
      <c r="FX132" s="75"/>
      <c r="FY132" s="75"/>
      <c r="FZ132" s="75"/>
      <c r="GA132" s="75"/>
      <c r="GB132" s="75"/>
      <c r="GC132" s="75"/>
      <c r="GD132" s="75"/>
      <c r="GE132" s="75"/>
      <c r="GF132" s="75"/>
      <c r="GG132" s="75"/>
      <c r="GH132" s="75"/>
      <c r="GI132" s="75"/>
      <c r="GJ132" s="75"/>
      <c r="GK132" s="75"/>
      <c r="GL132" s="75"/>
      <c r="GM132" s="75"/>
      <c r="GN132" s="75"/>
      <c r="GO132" s="75"/>
      <c r="GP132" s="75"/>
      <c r="GQ132" s="75"/>
      <c r="GR132" s="75"/>
      <c r="GS132" s="75"/>
      <c r="GT132" s="75"/>
      <c r="GU132" s="75"/>
      <c r="GV132" s="75"/>
      <c r="GW132" s="75"/>
      <c r="GX132" s="75"/>
      <c r="GY132" s="75"/>
      <c r="GZ132" s="75"/>
      <c r="HA132" s="75"/>
      <c r="HB132" s="75"/>
      <c r="HC132" s="75"/>
      <c r="HD132" s="75"/>
      <c r="HE132" s="75"/>
      <c r="HF132" s="75"/>
      <c r="HG132" s="75"/>
      <c r="HH132" s="75"/>
      <c r="HI132" s="75"/>
      <c r="HJ132" s="75"/>
      <c r="HK132" s="75"/>
      <c r="HL132" s="75"/>
      <c r="HM132" s="75"/>
      <c r="HN132" s="75"/>
      <c r="HO132" s="75"/>
      <c r="HP132" s="75"/>
      <c r="HQ132" s="75"/>
      <c r="HR132" s="75"/>
      <c r="HS132" s="75"/>
      <c r="HT132" s="75"/>
      <c r="HU132" s="75"/>
      <c r="HV132" s="75"/>
      <c r="HW132" s="75"/>
      <c r="HX132" s="75"/>
      <c r="HY132" s="75"/>
      <c r="HZ132" s="75"/>
      <c r="IA132" s="75"/>
      <c r="IB132" s="75"/>
      <c r="IC132" s="75"/>
      <c r="ID132" s="75"/>
      <c r="IE132" s="75"/>
      <c r="IF132" s="75"/>
      <c r="IG132" s="75"/>
      <c r="IH132" s="75"/>
      <c r="II132" s="75"/>
      <c r="IJ132" s="75"/>
      <c r="IK132" s="75"/>
      <c r="IL132" s="75"/>
      <c r="IM132" s="75"/>
      <c r="IN132" s="75"/>
      <c r="IO132" s="75"/>
      <c r="IP132" s="75"/>
      <c r="IQ132" s="75"/>
      <c r="IR132" s="75"/>
      <c r="IS132" s="75"/>
      <c r="IT132" s="75"/>
      <c r="IU132" s="75"/>
      <c r="IV132" s="75"/>
      <c r="IW132" s="75"/>
      <c r="IX132" s="75"/>
      <c r="IY132" s="75"/>
      <c r="IZ132" s="75"/>
      <c r="JA132" s="75"/>
      <c r="JB132" s="75"/>
      <c r="JC132" s="75"/>
    </row>
    <row r="133" spans="1:263" ht="15.75" x14ac:dyDescent="0.25">
      <c r="A133" s="10" t="s">
        <v>345</v>
      </c>
      <c r="B133" s="222">
        <f t="shared" si="267"/>
        <v>1602</v>
      </c>
      <c r="C133" s="222">
        <f t="shared" si="268"/>
        <v>1602</v>
      </c>
      <c r="D133" s="222">
        <f t="shared" si="269"/>
        <v>1602</v>
      </c>
      <c r="E133" s="222"/>
      <c r="F133" s="223">
        <f t="shared" si="270"/>
        <v>1602</v>
      </c>
      <c r="G133" s="75">
        <f t="shared" si="401"/>
        <v>100</v>
      </c>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95"/>
      <c r="BA133" s="95"/>
      <c r="BB133" s="95"/>
      <c r="BC133" s="95"/>
      <c r="BD133" s="75"/>
      <c r="BE133" s="75"/>
      <c r="BF133" s="75"/>
      <c r="BG133" s="88"/>
      <c r="BH133" s="88"/>
      <c r="BI133" s="75"/>
      <c r="BJ133" s="75"/>
      <c r="BK133" s="88"/>
      <c r="BL133" s="75">
        <v>1602</v>
      </c>
      <c r="BM133" s="75">
        <v>1602</v>
      </c>
      <c r="BN133" s="75">
        <v>1602</v>
      </c>
      <c r="BO133" s="76">
        <f t="shared" si="272"/>
        <v>100</v>
      </c>
      <c r="BP133" s="75"/>
      <c r="BQ133" s="75"/>
      <c r="BR133" s="75"/>
      <c r="BS133" s="88"/>
      <c r="BT133" s="88"/>
      <c r="BU133" s="75"/>
      <c r="BV133" s="75"/>
      <c r="BW133" s="88"/>
      <c r="BX133" s="75"/>
      <c r="BY133" s="75"/>
      <c r="BZ133" s="75"/>
      <c r="CA133" s="75"/>
      <c r="CB133" s="74"/>
      <c r="CC133" s="74"/>
      <c r="CD133" s="75"/>
      <c r="CE133" s="88"/>
      <c r="CF133" s="75"/>
      <c r="CG133" s="75"/>
      <c r="CH133" s="75"/>
      <c r="CI133" s="88"/>
      <c r="CJ133" s="75"/>
      <c r="CK133" s="75"/>
      <c r="CL133" s="75"/>
      <c r="CM133" s="75"/>
      <c r="CN133" s="75"/>
      <c r="CO133" s="75"/>
      <c r="CP133" s="75"/>
      <c r="CQ133" s="75"/>
      <c r="CR133" s="74"/>
      <c r="CS133" s="74"/>
      <c r="CT133" s="75"/>
      <c r="CU133" s="88"/>
      <c r="CV133" s="75"/>
      <c r="CW133" s="75"/>
      <c r="CX133" s="75"/>
      <c r="CY133" s="88"/>
      <c r="CZ133" s="88"/>
      <c r="DA133" s="75"/>
      <c r="DB133" s="75"/>
      <c r="DC133" s="88"/>
      <c r="DD133" s="75"/>
      <c r="DE133" s="75"/>
      <c r="DF133" s="75"/>
      <c r="DG133" s="88"/>
      <c r="DH133" s="75"/>
      <c r="DI133" s="75"/>
      <c r="DJ133" s="75"/>
      <c r="DK133" s="88"/>
      <c r="DL133" s="75"/>
      <c r="DM133" s="75"/>
      <c r="DN133" s="75"/>
      <c r="DO133" s="88"/>
      <c r="DP133" s="75"/>
      <c r="DQ133" s="75"/>
      <c r="DR133" s="75"/>
      <c r="DS133" s="88"/>
      <c r="DT133" s="88"/>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c r="EX133" s="75"/>
      <c r="EY133" s="75"/>
      <c r="EZ133" s="88"/>
      <c r="FA133" s="74"/>
      <c r="FB133" s="75"/>
      <c r="FC133" s="88"/>
      <c r="FD133" s="75"/>
      <c r="FE133" s="75"/>
      <c r="FF133" s="75"/>
      <c r="FG133" s="75"/>
      <c r="FH133" s="75"/>
      <c r="FI133" s="75"/>
      <c r="FJ133" s="75"/>
      <c r="FK133" s="75"/>
      <c r="FL133" s="75"/>
      <c r="FM133" s="75"/>
      <c r="FN133" s="75"/>
      <c r="FO133" s="75"/>
      <c r="FP133" s="75"/>
      <c r="FQ133" s="75"/>
      <c r="FR133" s="75"/>
      <c r="FS133" s="75"/>
      <c r="FT133" s="78"/>
      <c r="FU133" s="78"/>
      <c r="FV133" s="78"/>
      <c r="FW133" s="78"/>
      <c r="FX133" s="75"/>
      <c r="FY133" s="75"/>
      <c r="FZ133" s="75"/>
      <c r="GA133" s="75"/>
      <c r="GB133" s="75"/>
      <c r="GC133" s="75"/>
      <c r="GD133" s="75"/>
      <c r="GE133" s="75"/>
      <c r="GF133" s="75"/>
      <c r="GG133" s="75"/>
      <c r="GH133" s="75"/>
      <c r="GI133" s="75"/>
      <c r="GJ133" s="75"/>
      <c r="GK133" s="75"/>
      <c r="GL133" s="75"/>
      <c r="GM133" s="75"/>
      <c r="GN133" s="75"/>
      <c r="GO133" s="75"/>
      <c r="GP133" s="75"/>
      <c r="GQ133" s="75"/>
      <c r="GR133" s="75"/>
      <c r="GS133" s="75"/>
      <c r="GT133" s="75"/>
      <c r="GU133" s="75"/>
      <c r="GV133" s="75"/>
      <c r="GW133" s="75"/>
      <c r="GX133" s="75"/>
      <c r="GY133" s="75"/>
      <c r="GZ133" s="75"/>
      <c r="HA133" s="75"/>
      <c r="HB133" s="75"/>
      <c r="HC133" s="75"/>
      <c r="HD133" s="75"/>
      <c r="HE133" s="75"/>
      <c r="HF133" s="75"/>
      <c r="HG133" s="75"/>
      <c r="HH133" s="75"/>
      <c r="HI133" s="75"/>
      <c r="HJ133" s="75"/>
      <c r="HK133" s="75"/>
      <c r="HL133" s="75"/>
      <c r="HM133" s="75"/>
      <c r="HN133" s="75"/>
      <c r="HO133" s="75"/>
      <c r="HP133" s="75"/>
      <c r="HQ133" s="75"/>
      <c r="HR133" s="75"/>
      <c r="HS133" s="75"/>
      <c r="HT133" s="75"/>
      <c r="HU133" s="75"/>
      <c r="HV133" s="75"/>
      <c r="HW133" s="75"/>
      <c r="HX133" s="75"/>
      <c r="HY133" s="75"/>
      <c r="HZ133" s="75"/>
      <c r="IA133" s="75"/>
      <c r="IB133" s="75"/>
      <c r="IC133" s="75"/>
      <c r="ID133" s="75"/>
      <c r="IE133" s="75"/>
      <c r="IF133" s="75"/>
      <c r="IG133" s="75"/>
      <c r="IH133" s="75"/>
      <c r="II133" s="75"/>
      <c r="IJ133" s="75"/>
      <c r="IK133" s="75"/>
      <c r="IL133" s="75"/>
      <c r="IM133" s="75"/>
      <c r="IN133" s="75"/>
      <c r="IO133" s="75"/>
      <c r="IP133" s="75"/>
      <c r="IQ133" s="75"/>
      <c r="IR133" s="75"/>
      <c r="IS133" s="75"/>
      <c r="IT133" s="75"/>
      <c r="IU133" s="75"/>
      <c r="IV133" s="75"/>
      <c r="IW133" s="75"/>
      <c r="IX133" s="75"/>
      <c r="IY133" s="75"/>
      <c r="IZ133" s="75"/>
      <c r="JA133" s="75"/>
      <c r="JB133" s="75"/>
      <c r="JC133" s="75"/>
    </row>
    <row r="134" spans="1:263" ht="15.75" x14ac:dyDescent="0.25">
      <c r="A134" s="10" t="s">
        <v>346</v>
      </c>
      <c r="B134" s="222">
        <f t="shared" si="267"/>
        <v>4893</v>
      </c>
      <c r="C134" s="222">
        <f t="shared" si="268"/>
        <v>7414.8683700000001</v>
      </c>
      <c r="D134" s="222">
        <f t="shared" si="269"/>
        <v>7414.8683700000001</v>
      </c>
      <c r="E134" s="222"/>
      <c r="F134" s="223">
        <f t="shared" si="270"/>
        <v>7414.8683700000001</v>
      </c>
      <c r="G134" s="75">
        <f t="shared" si="401"/>
        <v>100</v>
      </c>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c r="AK134" s="75"/>
      <c r="AL134" s="75"/>
      <c r="AM134" s="75"/>
      <c r="AN134" s="75"/>
      <c r="AO134" s="75"/>
      <c r="AP134" s="75"/>
      <c r="AQ134" s="75"/>
      <c r="AR134" s="75"/>
      <c r="AS134" s="75">
        <v>2521.8683700000001</v>
      </c>
      <c r="AT134" s="75">
        <v>2521.8683700000001</v>
      </c>
      <c r="AU134" s="75">
        <f t="shared" si="380"/>
        <v>100</v>
      </c>
      <c r="AV134" s="75"/>
      <c r="AW134" s="75"/>
      <c r="AX134" s="75"/>
      <c r="AY134" s="75"/>
      <c r="AZ134" s="95"/>
      <c r="BA134" s="95"/>
      <c r="BB134" s="95"/>
      <c r="BC134" s="95"/>
      <c r="BD134" s="75"/>
      <c r="BE134" s="75"/>
      <c r="BF134" s="75"/>
      <c r="BG134" s="88"/>
      <c r="BH134" s="88"/>
      <c r="BI134" s="75"/>
      <c r="BJ134" s="75"/>
      <c r="BK134" s="88"/>
      <c r="BL134" s="75">
        <v>4893</v>
      </c>
      <c r="BM134" s="75">
        <v>4893</v>
      </c>
      <c r="BN134" s="75">
        <v>4893</v>
      </c>
      <c r="BO134" s="76">
        <f t="shared" si="272"/>
        <v>100</v>
      </c>
      <c r="BP134" s="75"/>
      <c r="BQ134" s="75"/>
      <c r="BR134" s="75"/>
      <c r="BS134" s="88"/>
      <c r="BT134" s="88"/>
      <c r="BU134" s="75"/>
      <c r="BV134" s="75"/>
      <c r="BW134" s="88"/>
      <c r="BX134" s="75"/>
      <c r="BY134" s="75"/>
      <c r="BZ134" s="75"/>
      <c r="CA134" s="75"/>
      <c r="CB134" s="74"/>
      <c r="CC134" s="74"/>
      <c r="CD134" s="75"/>
      <c r="CE134" s="88"/>
      <c r="CF134" s="75"/>
      <c r="CG134" s="75"/>
      <c r="CH134" s="75"/>
      <c r="CI134" s="88"/>
      <c r="CJ134" s="75"/>
      <c r="CK134" s="75"/>
      <c r="CL134" s="75"/>
      <c r="CM134" s="75"/>
      <c r="CN134" s="75"/>
      <c r="CO134" s="75"/>
      <c r="CP134" s="75"/>
      <c r="CQ134" s="75"/>
      <c r="CR134" s="74"/>
      <c r="CS134" s="74"/>
      <c r="CT134" s="75"/>
      <c r="CU134" s="88"/>
      <c r="CV134" s="75"/>
      <c r="CW134" s="75"/>
      <c r="CX134" s="75"/>
      <c r="CY134" s="88"/>
      <c r="CZ134" s="88"/>
      <c r="DA134" s="75"/>
      <c r="DB134" s="75"/>
      <c r="DC134" s="88"/>
      <c r="DD134" s="75"/>
      <c r="DE134" s="75"/>
      <c r="DF134" s="75"/>
      <c r="DG134" s="88"/>
      <c r="DH134" s="75"/>
      <c r="DI134" s="75"/>
      <c r="DJ134" s="75"/>
      <c r="DK134" s="88"/>
      <c r="DL134" s="75"/>
      <c r="DM134" s="75"/>
      <c r="DN134" s="75"/>
      <c r="DO134" s="88"/>
      <c r="DP134" s="75"/>
      <c r="DQ134" s="75"/>
      <c r="DR134" s="75"/>
      <c r="DS134" s="88"/>
      <c r="DT134" s="88"/>
      <c r="DU134" s="75"/>
      <c r="DV134" s="75"/>
      <c r="DW134" s="75"/>
      <c r="DX134" s="75"/>
      <c r="DY134" s="75"/>
      <c r="DZ134" s="75"/>
      <c r="EA134" s="75"/>
      <c r="EB134" s="75"/>
      <c r="EC134" s="75"/>
      <c r="ED134" s="75"/>
      <c r="EE134" s="75"/>
      <c r="EF134" s="75"/>
      <c r="EG134" s="75"/>
      <c r="EH134" s="75"/>
      <c r="EI134" s="75"/>
      <c r="EJ134" s="75"/>
      <c r="EK134" s="75"/>
      <c r="EL134" s="75"/>
      <c r="EM134" s="75"/>
      <c r="EN134" s="75"/>
      <c r="EO134" s="75"/>
      <c r="EP134" s="75"/>
      <c r="EQ134" s="75"/>
      <c r="ER134" s="75"/>
      <c r="ES134" s="75"/>
      <c r="ET134" s="75"/>
      <c r="EU134" s="75"/>
      <c r="EV134" s="75"/>
      <c r="EW134" s="75"/>
      <c r="EX134" s="75"/>
      <c r="EY134" s="75"/>
      <c r="EZ134" s="88"/>
      <c r="FA134" s="74"/>
      <c r="FB134" s="75"/>
      <c r="FC134" s="88"/>
      <c r="FD134" s="75"/>
      <c r="FE134" s="75"/>
      <c r="FF134" s="75"/>
      <c r="FG134" s="75"/>
      <c r="FH134" s="75"/>
      <c r="FI134" s="75"/>
      <c r="FJ134" s="75"/>
      <c r="FK134" s="75"/>
      <c r="FL134" s="75"/>
      <c r="FM134" s="75"/>
      <c r="FN134" s="75"/>
      <c r="FO134" s="75"/>
      <c r="FP134" s="75"/>
      <c r="FQ134" s="75"/>
      <c r="FR134" s="75"/>
      <c r="FS134" s="75"/>
      <c r="FT134" s="78"/>
      <c r="FU134" s="78"/>
      <c r="FV134" s="78"/>
      <c r="FW134" s="78"/>
      <c r="FX134" s="75"/>
      <c r="FY134" s="75"/>
      <c r="FZ134" s="75"/>
      <c r="GA134" s="75"/>
      <c r="GB134" s="75"/>
      <c r="GC134" s="75"/>
      <c r="GD134" s="75"/>
      <c r="GE134" s="75"/>
      <c r="GF134" s="75"/>
      <c r="GG134" s="75"/>
      <c r="GH134" s="75"/>
      <c r="GI134" s="75"/>
      <c r="GJ134" s="75"/>
      <c r="GK134" s="75"/>
      <c r="GL134" s="75"/>
      <c r="GM134" s="75"/>
      <c r="GN134" s="75"/>
      <c r="GO134" s="75"/>
      <c r="GP134" s="75"/>
      <c r="GQ134" s="75"/>
      <c r="GR134" s="75"/>
      <c r="GS134" s="75"/>
      <c r="GT134" s="75"/>
      <c r="GU134" s="75"/>
      <c r="GV134" s="75"/>
      <c r="GW134" s="75"/>
      <c r="GX134" s="75"/>
      <c r="GY134" s="75"/>
      <c r="GZ134" s="75"/>
      <c r="HA134" s="75"/>
      <c r="HB134" s="75"/>
      <c r="HC134" s="75"/>
      <c r="HD134" s="75"/>
      <c r="HE134" s="75"/>
      <c r="HF134" s="75"/>
      <c r="HG134" s="75"/>
      <c r="HH134" s="75"/>
      <c r="HI134" s="75"/>
      <c r="HJ134" s="75"/>
      <c r="HK134" s="75"/>
      <c r="HL134" s="75"/>
      <c r="HM134" s="75"/>
      <c r="HN134" s="75"/>
      <c r="HO134" s="75"/>
      <c r="HP134" s="75"/>
      <c r="HQ134" s="75"/>
      <c r="HR134" s="75"/>
      <c r="HS134" s="75"/>
      <c r="HT134" s="75"/>
      <c r="HU134" s="75"/>
      <c r="HV134" s="75"/>
      <c r="HW134" s="75"/>
      <c r="HX134" s="75"/>
      <c r="HY134" s="75"/>
      <c r="HZ134" s="75"/>
      <c r="IA134" s="75"/>
      <c r="IB134" s="75"/>
      <c r="IC134" s="75"/>
      <c r="ID134" s="75"/>
      <c r="IE134" s="75"/>
      <c r="IF134" s="75"/>
      <c r="IG134" s="75"/>
      <c r="IH134" s="75"/>
      <c r="II134" s="75"/>
      <c r="IJ134" s="75"/>
      <c r="IK134" s="75"/>
      <c r="IL134" s="75"/>
      <c r="IM134" s="75"/>
      <c r="IN134" s="75"/>
      <c r="IO134" s="75"/>
      <c r="IP134" s="75"/>
      <c r="IQ134" s="75"/>
      <c r="IR134" s="75"/>
      <c r="IS134" s="75"/>
      <c r="IT134" s="75"/>
      <c r="IU134" s="75"/>
      <c r="IV134" s="75"/>
      <c r="IW134" s="75"/>
      <c r="IX134" s="75"/>
      <c r="IY134" s="75"/>
      <c r="IZ134" s="75"/>
      <c r="JA134" s="75"/>
      <c r="JB134" s="75"/>
      <c r="JC134" s="75"/>
    </row>
    <row r="135" spans="1:263" ht="15.75" x14ac:dyDescent="0.25">
      <c r="A135" s="10" t="s">
        <v>165</v>
      </c>
      <c r="B135" s="222">
        <f t="shared" si="267"/>
        <v>8500</v>
      </c>
      <c r="C135" s="222">
        <f t="shared" si="268"/>
        <v>8500</v>
      </c>
      <c r="D135" s="222">
        <f t="shared" si="269"/>
        <v>8500</v>
      </c>
      <c r="E135" s="222"/>
      <c r="F135" s="223">
        <f t="shared" si="270"/>
        <v>8500</v>
      </c>
      <c r="G135" s="75">
        <f t="shared" si="401"/>
        <v>100</v>
      </c>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c r="AK135" s="75"/>
      <c r="AL135" s="75"/>
      <c r="AM135" s="75"/>
      <c r="AN135" s="75"/>
      <c r="AO135" s="75"/>
      <c r="AP135" s="75"/>
      <c r="AQ135" s="75"/>
      <c r="AR135" s="75"/>
      <c r="AS135" s="75"/>
      <c r="AT135" s="75"/>
      <c r="AU135" s="75"/>
      <c r="AV135" s="75">
        <v>8500</v>
      </c>
      <c r="AW135" s="75">
        <v>8500</v>
      </c>
      <c r="AX135" s="75">
        <v>8500</v>
      </c>
      <c r="AY135" s="75">
        <f>AX135/AW135*100</f>
        <v>100</v>
      </c>
      <c r="AZ135" s="95"/>
      <c r="BA135" s="95"/>
      <c r="BB135" s="95"/>
      <c r="BC135" s="95"/>
      <c r="BD135" s="75"/>
      <c r="BE135" s="75"/>
      <c r="BF135" s="75"/>
      <c r="BG135" s="88"/>
      <c r="BH135" s="88"/>
      <c r="BI135" s="75"/>
      <c r="BJ135" s="75"/>
      <c r="BK135" s="88"/>
      <c r="BL135" s="75"/>
      <c r="BM135" s="75"/>
      <c r="BN135" s="75"/>
      <c r="BO135" s="76"/>
      <c r="BP135" s="75"/>
      <c r="BQ135" s="75"/>
      <c r="BR135" s="75"/>
      <c r="BS135" s="88"/>
      <c r="BT135" s="88"/>
      <c r="BU135" s="75"/>
      <c r="BV135" s="75"/>
      <c r="BW135" s="88"/>
      <c r="BX135" s="75"/>
      <c r="BY135" s="75"/>
      <c r="BZ135" s="75"/>
      <c r="CA135" s="75"/>
      <c r="CB135" s="74"/>
      <c r="CC135" s="74"/>
      <c r="CD135" s="75"/>
      <c r="CE135" s="88"/>
      <c r="CF135" s="75"/>
      <c r="CG135" s="75"/>
      <c r="CH135" s="75"/>
      <c r="CI135" s="88"/>
      <c r="CJ135" s="75"/>
      <c r="CK135" s="75"/>
      <c r="CL135" s="75"/>
      <c r="CM135" s="75"/>
      <c r="CN135" s="75"/>
      <c r="CO135" s="75"/>
      <c r="CP135" s="75"/>
      <c r="CQ135" s="75"/>
      <c r="CR135" s="74"/>
      <c r="CS135" s="74"/>
      <c r="CT135" s="75"/>
      <c r="CU135" s="88"/>
      <c r="CV135" s="75"/>
      <c r="CW135" s="75"/>
      <c r="CX135" s="75"/>
      <c r="CY135" s="88"/>
      <c r="CZ135" s="88"/>
      <c r="DA135" s="75"/>
      <c r="DB135" s="75"/>
      <c r="DC135" s="88"/>
      <c r="DD135" s="75"/>
      <c r="DE135" s="75"/>
      <c r="DF135" s="75"/>
      <c r="DG135" s="88"/>
      <c r="DH135" s="75"/>
      <c r="DI135" s="75"/>
      <c r="DJ135" s="75"/>
      <c r="DK135" s="88"/>
      <c r="DL135" s="75"/>
      <c r="DM135" s="75"/>
      <c r="DN135" s="75"/>
      <c r="DO135" s="88"/>
      <c r="DP135" s="75"/>
      <c r="DQ135" s="75"/>
      <c r="DR135" s="75"/>
      <c r="DS135" s="88"/>
      <c r="DT135" s="88"/>
      <c r="DU135" s="75"/>
      <c r="DV135" s="75"/>
      <c r="DW135" s="75"/>
      <c r="DX135" s="75"/>
      <c r="DY135" s="75"/>
      <c r="DZ135" s="75"/>
      <c r="EA135" s="75"/>
      <c r="EB135" s="75"/>
      <c r="EC135" s="75"/>
      <c r="ED135" s="75"/>
      <c r="EE135" s="75"/>
      <c r="EF135" s="75"/>
      <c r="EG135" s="75"/>
      <c r="EH135" s="75"/>
      <c r="EI135" s="75"/>
      <c r="EJ135" s="75"/>
      <c r="EK135" s="75"/>
      <c r="EL135" s="75"/>
      <c r="EM135" s="75"/>
      <c r="EN135" s="75"/>
      <c r="EO135" s="75"/>
      <c r="EP135" s="75"/>
      <c r="EQ135" s="75"/>
      <c r="ER135" s="75"/>
      <c r="ES135" s="75"/>
      <c r="ET135" s="75"/>
      <c r="EU135" s="75"/>
      <c r="EV135" s="75"/>
      <c r="EW135" s="75"/>
      <c r="EX135" s="75"/>
      <c r="EY135" s="75"/>
      <c r="EZ135" s="88"/>
      <c r="FA135" s="74"/>
      <c r="FB135" s="75"/>
      <c r="FC135" s="88"/>
      <c r="FD135" s="75"/>
      <c r="FE135" s="75"/>
      <c r="FF135" s="75"/>
      <c r="FG135" s="75"/>
      <c r="FH135" s="75"/>
      <c r="FI135" s="75"/>
      <c r="FJ135" s="75"/>
      <c r="FK135" s="75"/>
      <c r="FL135" s="75"/>
      <c r="FM135" s="75"/>
      <c r="FN135" s="75"/>
      <c r="FO135" s="75"/>
      <c r="FP135" s="75"/>
      <c r="FQ135" s="75"/>
      <c r="FR135" s="75"/>
      <c r="FS135" s="75"/>
      <c r="FT135" s="78"/>
      <c r="FU135" s="78"/>
      <c r="FV135" s="78"/>
      <c r="FW135" s="78"/>
      <c r="FX135" s="75"/>
      <c r="FY135" s="75"/>
      <c r="FZ135" s="75"/>
      <c r="GA135" s="75"/>
      <c r="GB135" s="75"/>
      <c r="GC135" s="75"/>
      <c r="GD135" s="75"/>
      <c r="GE135" s="75"/>
      <c r="GF135" s="75"/>
      <c r="GG135" s="75"/>
      <c r="GH135" s="75"/>
      <c r="GI135" s="75"/>
      <c r="GJ135" s="75"/>
      <c r="GK135" s="75"/>
      <c r="GL135" s="75"/>
      <c r="GM135" s="75"/>
      <c r="GN135" s="75"/>
      <c r="GO135" s="75"/>
      <c r="GP135" s="75"/>
      <c r="GQ135" s="75"/>
      <c r="GR135" s="75"/>
      <c r="GS135" s="75"/>
      <c r="GT135" s="75"/>
      <c r="GU135" s="75"/>
      <c r="GV135" s="75"/>
      <c r="GW135" s="75"/>
      <c r="GX135" s="75"/>
      <c r="GY135" s="75"/>
      <c r="GZ135" s="75"/>
      <c r="HA135" s="75"/>
      <c r="HB135" s="75"/>
      <c r="HC135" s="75"/>
      <c r="HD135" s="75"/>
      <c r="HE135" s="75"/>
      <c r="HF135" s="75"/>
      <c r="HG135" s="75"/>
      <c r="HH135" s="75"/>
      <c r="HI135" s="75"/>
      <c r="HJ135" s="75"/>
      <c r="HK135" s="75"/>
      <c r="HL135" s="75"/>
      <c r="HM135" s="75"/>
      <c r="HN135" s="75"/>
      <c r="HO135" s="75"/>
      <c r="HP135" s="75"/>
      <c r="HQ135" s="75"/>
      <c r="HR135" s="75"/>
      <c r="HS135" s="75"/>
      <c r="HT135" s="75"/>
      <c r="HU135" s="75"/>
      <c r="HV135" s="75"/>
      <c r="HW135" s="75"/>
      <c r="HX135" s="75"/>
      <c r="HY135" s="75"/>
      <c r="HZ135" s="75"/>
      <c r="IA135" s="75"/>
      <c r="IB135" s="75"/>
      <c r="IC135" s="75"/>
      <c r="ID135" s="75"/>
      <c r="IE135" s="75"/>
      <c r="IF135" s="75"/>
      <c r="IG135" s="75"/>
      <c r="IH135" s="75"/>
      <c r="II135" s="75"/>
      <c r="IJ135" s="75"/>
      <c r="IK135" s="75"/>
      <c r="IL135" s="75"/>
      <c r="IM135" s="75"/>
      <c r="IN135" s="75"/>
      <c r="IO135" s="75"/>
      <c r="IP135" s="75"/>
      <c r="IQ135" s="75"/>
      <c r="IR135" s="75"/>
      <c r="IS135" s="75"/>
      <c r="IT135" s="75"/>
      <c r="IU135" s="75"/>
      <c r="IV135" s="75"/>
      <c r="IW135" s="75"/>
      <c r="IX135" s="75"/>
      <c r="IY135" s="75"/>
      <c r="IZ135" s="75"/>
      <c r="JA135" s="75"/>
      <c r="JB135" s="75"/>
      <c r="JC135" s="75"/>
    </row>
    <row r="136" spans="1:263" ht="15.75" x14ac:dyDescent="0.25">
      <c r="A136" s="10" t="s">
        <v>347</v>
      </c>
      <c r="B136" s="222">
        <f t="shared" si="267"/>
        <v>3684</v>
      </c>
      <c r="C136" s="222">
        <f t="shared" si="268"/>
        <v>5160.1549999999997</v>
      </c>
      <c r="D136" s="222">
        <f t="shared" si="269"/>
        <v>5160.1549999999997</v>
      </c>
      <c r="E136" s="222"/>
      <c r="F136" s="223">
        <f t="shared" si="270"/>
        <v>5160.1549999999997</v>
      </c>
      <c r="G136" s="75">
        <f t="shared" si="401"/>
        <v>100</v>
      </c>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c r="AK136" s="75"/>
      <c r="AL136" s="75"/>
      <c r="AM136" s="75"/>
      <c r="AN136" s="75"/>
      <c r="AO136" s="75"/>
      <c r="AP136" s="75"/>
      <c r="AQ136" s="75"/>
      <c r="AR136" s="75"/>
      <c r="AS136" s="75">
        <v>1476.155</v>
      </c>
      <c r="AT136" s="75">
        <v>1476.155</v>
      </c>
      <c r="AU136" s="75">
        <f t="shared" si="380"/>
        <v>100</v>
      </c>
      <c r="AV136" s="75"/>
      <c r="AW136" s="75"/>
      <c r="AX136" s="75"/>
      <c r="AY136" s="75"/>
      <c r="AZ136" s="95"/>
      <c r="BA136" s="95"/>
      <c r="BB136" s="95"/>
      <c r="BC136" s="95"/>
      <c r="BD136" s="75"/>
      <c r="BE136" s="75"/>
      <c r="BF136" s="75"/>
      <c r="BG136" s="88"/>
      <c r="BH136" s="88"/>
      <c r="BI136" s="75"/>
      <c r="BJ136" s="75"/>
      <c r="BK136" s="88"/>
      <c r="BL136" s="75">
        <v>3684</v>
      </c>
      <c r="BM136" s="75">
        <v>3684</v>
      </c>
      <c r="BN136" s="75">
        <v>3684</v>
      </c>
      <c r="BO136" s="76">
        <f t="shared" si="272"/>
        <v>100</v>
      </c>
      <c r="BP136" s="75"/>
      <c r="BQ136" s="75"/>
      <c r="BR136" s="75"/>
      <c r="BS136" s="88"/>
      <c r="BT136" s="88"/>
      <c r="BU136" s="75"/>
      <c r="BV136" s="75"/>
      <c r="BW136" s="88"/>
      <c r="BX136" s="75"/>
      <c r="BY136" s="75"/>
      <c r="BZ136" s="75"/>
      <c r="CA136" s="75"/>
      <c r="CB136" s="74"/>
      <c r="CC136" s="74"/>
      <c r="CD136" s="75"/>
      <c r="CE136" s="88"/>
      <c r="CF136" s="75"/>
      <c r="CG136" s="75"/>
      <c r="CH136" s="75"/>
      <c r="CI136" s="88"/>
      <c r="CJ136" s="75"/>
      <c r="CK136" s="75"/>
      <c r="CL136" s="75"/>
      <c r="CM136" s="75"/>
      <c r="CN136" s="75"/>
      <c r="CO136" s="75"/>
      <c r="CP136" s="75"/>
      <c r="CQ136" s="75"/>
      <c r="CR136" s="74"/>
      <c r="CS136" s="74"/>
      <c r="CT136" s="75"/>
      <c r="CU136" s="88"/>
      <c r="CV136" s="75"/>
      <c r="CW136" s="75"/>
      <c r="CX136" s="75"/>
      <c r="CY136" s="88"/>
      <c r="CZ136" s="88"/>
      <c r="DA136" s="75"/>
      <c r="DB136" s="75"/>
      <c r="DC136" s="88"/>
      <c r="DD136" s="75"/>
      <c r="DE136" s="75"/>
      <c r="DF136" s="75"/>
      <c r="DG136" s="88"/>
      <c r="DH136" s="75"/>
      <c r="DI136" s="75"/>
      <c r="DJ136" s="75"/>
      <c r="DK136" s="88"/>
      <c r="DL136" s="75"/>
      <c r="DM136" s="75"/>
      <c r="DN136" s="75"/>
      <c r="DO136" s="88"/>
      <c r="DP136" s="75"/>
      <c r="DQ136" s="75"/>
      <c r="DR136" s="75"/>
      <c r="DS136" s="88"/>
      <c r="DT136" s="88"/>
      <c r="DU136" s="75"/>
      <c r="DV136" s="75"/>
      <c r="DW136" s="75"/>
      <c r="DX136" s="75"/>
      <c r="DY136" s="75"/>
      <c r="DZ136" s="75"/>
      <c r="EA136" s="75"/>
      <c r="EB136" s="75"/>
      <c r="EC136" s="75"/>
      <c r="ED136" s="75"/>
      <c r="EE136" s="75"/>
      <c r="EF136" s="75"/>
      <c r="EG136" s="75"/>
      <c r="EH136" s="75"/>
      <c r="EI136" s="75"/>
      <c r="EJ136" s="75"/>
      <c r="EK136" s="75"/>
      <c r="EL136" s="75"/>
      <c r="EM136" s="75"/>
      <c r="EN136" s="75"/>
      <c r="EO136" s="75"/>
      <c r="EP136" s="75"/>
      <c r="EQ136" s="75"/>
      <c r="ER136" s="75"/>
      <c r="ES136" s="75"/>
      <c r="ET136" s="75"/>
      <c r="EU136" s="75"/>
      <c r="EV136" s="75"/>
      <c r="EW136" s="75"/>
      <c r="EX136" s="75"/>
      <c r="EY136" s="75"/>
      <c r="EZ136" s="88"/>
      <c r="FA136" s="74"/>
      <c r="FB136" s="75"/>
      <c r="FC136" s="88"/>
      <c r="FD136" s="75"/>
      <c r="FE136" s="75"/>
      <c r="FF136" s="75"/>
      <c r="FG136" s="75"/>
      <c r="FH136" s="75"/>
      <c r="FI136" s="75"/>
      <c r="FJ136" s="75"/>
      <c r="FK136" s="75"/>
      <c r="FL136" s="75"/>
      <c r="FM136" s="75"/>
      <c r="FN136" s="75"/>
      <c r="FO136" s="75"/>
      <c r="FP136" s="75"/>
      <c r="FQ136" s="75"/>
      <c r="FR136" s="75"/>
      <c r="FS136" s="75"/>
      <c r="FT136" s="78"/>
      <c r="FU136" s="78"/>
      <c r="FV136" s="78"/>
      <c r="FW136" s="78"/>
      <c r="FX136" s="75"/>
      <c r="FY136" s="75"/>
      <c r="FZ136" s="75"/>
      <c r="GA136" s="75"/>
      <c r="GB136" s="75"/>
      <c r="GC136" s="75"/>
      <c r="GD136" s="75"/>
      <c r="GE136" s="75"/>
      <c r="GF136" s="75"/>
      <c r="GG136" s="75"/>
      <c r="GH136" s="75"/>
      <c r="GI136" s="75"/>
      <c r="GJ136" s="75"/>
      <c r="GK136" s="75"/>
      <c r="GL136" s="75"/>
      <c r="GM136" s="75"/>
      <c r="GN136" s="75"/>
      <c r="GO136" s="75"/>
      <c r="GP136" s="75"/>
      <c r="GQ136" s="75"/>
      <c r="GR136" s="75"/>
      <c r="GS136" s="75"/>
      <c r="GT136" s="75"/>
      <c r="GU136" s="75"/>
      <c r="GV136" s="75"/>
      <c r="GW136" s="75"/>
      <c r="GX136" s="75"/>
      <c r="GY136" s="75"/>
      <c r="GZ136" s="75"/>
      <c r="HA136" s="75"/>
      <c r="HB136" s="75"/>
      <c r="HC136" s="75"/>
      <c r="HD136" s="75"/>
      <c r="HE136" s="75"/>
      <c r="HF136" s="75"/>
      <c r="HG136" s="75"/>
      <c r="HH136" s="75"/>
      <c r="HI136" s="75"/>
      <c r="HJ136" s="75"/>
      <c r="HK136" s="75"/>
      <c r="HL136" s="75"/>
      <c r="HM136" s="75"/>
      <c r="HN136" s="75"/>
      <c r="HO136" s="75"/>
      <c r="HP136" s="75"/>
      <c r="HQ136" s="75"/>
      <c r="HR136" s="75"/>
      <c r="HS136" s="75"/>
      <c r="HT136" s="75"/>
      <c r="HU136" s="75"/>
      <c r="HV136" s="75"/>
      <c r="HW136" s="75"/>
      <c r="HX136" s="75"/>
      <c r="HY136" s="75"/>
      <c r="HZ136" s="75"/>
      <c r="IA136" s="75"/>
      <c r="IB136" s="75"/>
      <c r="IC136" s="75"/>
      <c r="ID136" s="75"/>
      <c r="IE136" s="75"/>
      <c r="IF136" s="75"/>
      <c r="IG136" s="75"/>
      <c r="IH136" s="75"/>
      <c r="II136" s="75"/>
      <c r="IJ136" s="75"/>
      <c r="IK136" s="75"/>
      <c r="IL136" s="75"/>
      <c r="IM136" s="75"/>
      <c r="IN136" s="75"/>
      <c r="IO136" s="75"/>
      <c r="IP136" s="75"/>
      <c r="IQ136" s="75"/>
      <c r="IR136" s="75"/>
      <c r="IS136" s="75"/>
      <c r="IT136" s="75"/>
      <c r="IU136" s="75"/>
      <c r="IV136" s="75"/>
      <c r="IW136" s="75"/>
      <c r="IX136" s="75"/>
      <c r="IY136" s="75"/>
      <c r="IZ136" s="75"/>
      <c r="JA136" s="75"/>
      <c r="JB136" s="75"/>
      <c r="JC136" s="75"/>
    </row>
    <row r="137" spans="1:263" s="70" customFormat="1" ht="31.5" x14ac:dyDescent="0.25">
      <c r="A137" s="82" t="s">
        <v>170</v>
      </c>
      <c r="B137" s="220">
        <f t="shared" si="267"/>
        <v>122398.45080000001</v>
      </c>
      <c r="C137" s="220">
        <f t="shared" si="268"/>
        <v>632844.89378999989</v>
      </c>
      <c r="D137" s="220">
        <f t="shared" si="269"/>
        <v>632844.89378999989</v>
      </c>
      <c r="E137" s="220"/>
      <c r="F137" s="221">
        <f t="shared" si="270"/>
        <v>627375.93316999997</v>
      </c>
      <c r="G137" s="72">
        <f t="shared" si="401"/>
        <v>99.13581342384748</v>
      </c>
      <c r="H137" s="73">
        <f t="shared" ref="H137:J137" si="403">H138+H139+H140+H141+H142+H143+H144+H145+H146+H147</f>
        <v>0</v>
      </c>
      <c r="I137" s="73">
        <f t="shared" si="403"/>
        <v>0</v>
      </c>
      <c r="J137" s="73">
        <f t="shared" si="403"/>
        <v>0</v>
      </c>
      <c r="K137" s="72"/>
      <c r="L137" s="73">
        <f t="shared" ref="L137" si="404">L138+L139+L140+L141+L142+L143+L144+L145+L146+L147</f>
        <v>699.3</v>
      </c>
      <c r="M137" s="73">
        <f t="shared" ref="M137:N137" si="405">M138+M139+M140+M141+M142+M143+M144+M145+M146+M147</f>
        <v>699.3</v>
      </c>
      <c r="N137" s="73">
        <f t="shared" si="405"/>
        <v>699.3</v>
      </c>
      <c r="O137" s="73">
        <f>N137/M137*100</f>
        <v>100</v>
      </c>
      <c r="P137" s="73">
        <f t="shared" ref="P137:S137" si="406">P138+P139+P140+P141+P142+P143+P144+P145+P146+P147</f>
        <v>0</v>
      </c>
      <c r="Q137" s="73">
        <f t="shared" si="406"/>
        <v>0</v>
      </c>
      <c r="R137" s="73">
        <f t="shared" si="406"/>
        <v>0</v>
      </c>
      <c r="S137" s="73">
        <f t="shared" si="406"/>
        <v>0</v>
      </c>
      <c r="T137" s="73">
        <f>SUM(T138:T147)</f>
        <v>0</v>
      </c>
      <c r="U137" s="73">
        <f>SUM(U138:U147)</f>
        <v>0</v>
      </c>
      <c r="V137" s="73">
        <f>SUM(V138:V147)</f>
        <v>0</v>
      </c>
      <c r="W137" s="73"/>
      <c r="X137" s="73">
        <f>X138+X139+X140+X141+X142+X143+X144+X145+X146+X147</f>
        <v>0</v>
      </c>
      <c r="Y137" s="73">
        <f>Y138+Y139+Y140+Y141+Y142+Y143+Y144+Y145+Y146+Y147</f>
        <v>0</v>
      </c>
      <c r="Z137" s="73">
        <f>Z138+Z139+Z140+Z141+Z142+Z143+Z144+Z145+Z146+Z147</f>
        <v>0</v>
      </c>
      <c r="AA137" s="72"/>
      <c r="AB137" s="73"/>
      <c r="AC137" s="73"/>
      <c r="AD137" s="73"/>
      <c r="AE137" s="72"/>
      <c r="AF137" s="73">
        <f>AF138+AF139+AF140+AF141+AF142+AF143+AF144+AF145+AF146+AF147</f>
        <v>117.60080000000001</v>
      </c>
      <c r="AG137" s="73">
        <f>AG138+AG139+AG140+AG141+AG142+AG143+AG144+AG145+AG146+AG147</f>
        <v>117.60080000000001</v>
      </c>
      <c r="AH137" s="73">
        <f>AH138+AH139+AH140+AH141+AH142+AH143+AH144+AH145+AH146+AH147</f>
        <v>117.60080000000001</v>
      </c>
      <c r="AI137" s="72">
        <f>AH137/AG137*100</f>
        <v>100</v>
      </c>
      <c r="AJ137" s="73"/>
      <c r="AK137" s="73"/>
      <c r="AL137" s="73"/>
      <c r="AM137" s="72"/>
      <c r="AN137" s="72"/>
      <c r="AO137" s="73">
        <f>AO138+AO139+AO140+AO141+AO142+AO143+AO144+AO145+AO146+AO147</f>
        <v>0</v>
      </c>
      <c r="AP137" s="73">
        <f>AP138+AP139+AP140+AP141+AP142+AP143+AP144+AP145+AP146+AP147</f>
        <v>0</v>
      </c>
      <c r="AQ137" s="73">
        <f>AQ138+AQ139+AQ140+AQ141+AQ142+AQ143+AQ144+AQ145+AQ146+AQ147</f>
        <v>0</v>
      </c>
      <c r="AR137" s="73"/>
      <c r="AS137" s="73">
        <f>AS138+AS139+AS140+AS141+AS142+AS143+AS144+AS145+AS146+AS147</f>
        <v>2709.4160000000002</v>
      </c>
      <c r="AT137" s="73">
        <f>AT138+AT139+AT140+AT141+AT142+AT143+AT144+AT145+AT146+AT147</f>
        <v>2709.4160000000002</v>
      </c>
      <c r="AU137" s="72">
        <f t="shared" si="380"/>
        <v>100</v>
      </c>
      <c r="AV137" s="73">
        <f>AV138+AV139+AV140+AV141+AV142+AV143+AV144+AV145+AV146+AV147</f>
        <v>15000</v>
      </c>
      <c r="AW137" s="73">
        <f>AW138+AW139+AW140+AW141+AW142+AW143+AW144+AW145+AW146+AW147</f>
        <v>15000</v>
      </c>
      <c r="AX137" s="73">
        <f>AX138+AX139+AX140+AX141+AX142+AX143+AX144+AX145+AX146+AX147</f>
        <v>15000</v>
      </c>
      <c r="AY137" s="72">
        <f>AX137/AW137*100</f>
        <v>100</v>
      </c>
      <c r="AZ137" s="73">
        <f t="shared" ref="AZ137" si="407">AZ138+AZ139+AZ140+AZ141+AZ142+AZ143+AZ144+AZ145+AZ146+AZ147</f>
        <v>42341.5</v>
      </c>
      <c r="BA137" s="73">
        <f t="shared" ref="BA137:BG137" si="408">BA138+BA139+BA140+BA141+BA142+BA143+BA144+BA145+BA146+BA147</f>
        <v>45937.3</v>
      </c>
      <c r="BB137" s="73">
        <f t="shared" si="408"/>
        <v>45929.522320000004</v>
      </c>
      <c r="BC137" s="73">
        <f t="shared" si="408"/>
        <v>99.983068922204836</v>
      </c>
      <c r="BD137" s="73">
        <f t="shared" si="408"/>
        <v>0</v>
      </c>
      <c r="BE137" s="73">
        <f t="shared" si="408"/>
        <v>0</v>
      </c>
      <c r="BF137" s="73">
        <f t="shared" si="408"/>
        <v>0</v>
      </c>
      <c r="BG137" s="73">
        <f t="shared" si="408"/>
        <v>0</v>
      </c>
      <c r="BH137" s="72"/>
      <c r="BI137" s="73">
        <f>BI138+BI139+BI140+BI141+BI142+BI143+BI144+BI145+BI146+BI147</f>
        <v>0</v>
      </c>
      <c r="BJ137" s="73">
        <f>BJ138+BJ139+BJ140+BJ141+BJ142+BJ143+BJ144+BJ145+BJ146+BJ147</f>
        <v>0</v>
      </c>
      <c r="BK137" s="73">
        <f>BK138+BK139+BK140+BK141+BK142+BK143+BK144+BK145+BK146+BK147</f>
        <v>0</v>
      </c>
      <c r="BL137" s="73">
        <f t="shared" ref="BL137" si="409">BL138+BL139+BL140+BL141+BL142+BL143+BL144+BL145+BL146+BL147</f>
        <v>36897</v>
      </c>
      <c r="BM137" s="73">
        <f t="shared" ref="BM137:BR137" si="410">BM138+BM139+BM140+BM141+BM142+BM143+BM144+BM145+BM146+BM147</f>
        <v>36897</v>
      </c>
      <c r="BN137" s="73">
        <f t="shared" si="410"/>
        <v>36897</v>
      </c>
      <c r="BO137" s="90">
        <f t="shared" si="272"/>
        <v>100</v>
      </c>
      <c r="BP137" s="73">
        <f t="shared" ref="BP137" si="411">BP138+BP139+BP140+BP141+BP142+BP143+BP144+BP145+BP146+BP147</f>
        <v>0</v>
      </c>
      <c r="BQ137" s="73">
        <f t="shared" si="410"/>
        <v>0</v>
      </c>
      <c r="BR137" s="73">
        <f t="shared" si="410"/>
        <v>0</v>
      </c>
      <c r="BS137" s="73"/>
      <c r="BT137" s="73"/>
      <c r="BU137" s="73">
        <f>BU138+BU139+BU140+BU141+BU142+BU143+BU144+BU145+BU146+BU147</f>
        <v>0</v>
      </c>
      <c r="BV137" s="73">
        <f>BV138+BV139+BV140+BV141+BV142+BV143+BV144+BV145+BV146+BV147</f>
        <v>0</v>
      </c>
      <c r="BW137" s="73">
        <f>BW138+BW139+BW140+BW141+BW142+BW143+BW144+BW145+BW146+BW147</f>
        <v>0</v>
      </c>
      <c r="BX137" s="73"/>
      <c r="BY137" s="73">
        <f>BY138+BY139+BY140+BY141+BY142+BY143+BY144+BY145+BY146+BY147</f>
        <v>1000</v>
      </c>
      <c r="BZ137" s="73">
        <f>BZ138+BZ139+BZ140+BZ141+BZ142+BZ143+BZ144+BZ145+BZ146+BZ147</f>
        <v>1000</v>
      </c>
      <c r="CA137" s="72">
        <f>BZ137/BY137*100</f>
        <v>100</v>
      </c>
      <c r="CB137" s="73">
        <f>CB138+CB139+CB140+CB141+CB142+CB143+CB144+CB145+CB146+CB147</f>
        <v>17159.2</v>
      </c>
      <c r="CC137" s="73">
        <f>CC138+CC139+CC140+CC141+CC142+CC143+CC144+CC145+CC146+CC147</f>
        <v>17159.2</v>
      </c>
      <c r="CD137" s="73">
        <f>CD138+CD139+CD140+CD141+CD142+CD143+CD144+CD145+CD146+CD147</f>
        <v>16974.396210000003</v>
      </c>
      <c r="CE137" s="73">
        <f>CD137/CC137*100</f>
        <v>98.923004627255366</v>
      </c>
      <c r="CF137" s="73">
        <f>CF138+CF139+CF140+CF141+CF142+CF143+CF144+CF145+CF146+CF147</f>
        <v>1000</v>
      </c>
      <c r="CG137" s="73">
        <f>CG138+CG139+CG140+CG141+CG142+CG143+CG144+CG145+CG146+CG147</f>
        <v>1000</v>
      </c>
      <c r="CH137" s="73">
        <f>CH138+CH139+CH140+CH141+CH142+CH143+CH144+CH145+CH146+CH147</f>
        <v>1000</v>
      </c>
      <c r="CI137" s="73">
        <f>CH137/CG137*100</f>
        <v>100</v>
      </c>
      <c r="CJ137" s="73">
        <f t="shared" ref="CJ137" si="412">CJ138+CJ139+CJ140+CJ141+CJ142+CJ143+CJ144+CJ145+CJ146+CJ147</f>
        <v>1000</v>
      </c>
      <c r="CK137" s="73">
        <f t="shared" ref="CK137:CP137" si="413">CK138+CK139+CK140+CK141+CK142+CK143+CK144+CK145+CK146+CK147</f>
        <v>1000</v>
      </c>
      <c r="CL137" s="73">
        <f t="shared" si="413"/>
        <v>1000</v>
      </c>
      <c r="CM137" s="73">
        <f>CL137/CK137*100</f>
        <v>100</v>
      </c>
      <c r="CN137" s="73">
        <f t="shared" ref="CN137" si="414">CN138+CN139+CN140+CN141+CN142+CN143+CN144+CN145+CN146+CN147</f>
        <v>500</v>
      </c>
      <c r="CO137" s="73">
        <f t="shared" si="413"/>
        <v>500</v>
      </c>
      <c r="CP137" s="73">
        <f t="shared" si="413"/>
        <v>500</v>
      </c>
      <c r="CQ137" s="73">
        <f>CP137/CO137*100</f>
        <v>100</v>
      </c>
      <c r="CR137" s="73">
        <f t="shared" ref="CR137:CU137" si="415">CR138+CR139+CR140+CR141+CR142+CR143+CR144+CR145+CR146+CR147</f>
        <v>0</v>
      </c>
      <c r="CS137" s="73">
        <f t="shared" si="415"/>
        <v>0</v>
      </c>
      <c r="CT137" s="73">
        <f t="shared" si="415"/>
        <v>0</v>
      </c>
      <c r="CU137" s="73">
        <f t="shared" si="415"/>
        <v>0</v>
      </c>
      <c r="CV137" s="73"/>
      <c r="CW137" s="73"/>
      <c r="CX137" s="73"/>
      <c r="CY137" s="73"/>
      <c r="CZ137" s="73">
        <f t="shared" ref="CZ137:DN137" si="416">CZ138+CZ139+CZ140+CZ141+CZ142+CZ143+CZ144+CZ145+CZ146+CZ147</f>
        <v>7183.85</v>
      </c>
      <c r="DA137" s="73">
        <f t="shared" si="416"/>
        <v>7183.85</v>
      </c>
      <c r="DB137" s="73">
        <f t="shared" si="416"/>
        <v>7183.85</v>
      </c>
      <c r="DC137" s="90">
        <f t="shared" ref="DC137" si="417">DB137/DA137*100</f>
        <v>100</v>
      </c>
      <c r="DD137" s="73">
        <f t="shared" si="416"/>
        <v>0</v>
      </c>
      <c r="DE137" s="73">
        <f t="shared" si="416"/>
        <v>0</v>
      </c>
      <c r="DF137" s="73">
        <f t="shared" si="416"/>
        <v>0</v>
      </c>
      <c r="DG137" s="73"/>
      <c r="DH137" s="73">
        <f t="shared" si="416"/>
        <v>0</v>
      </c>
      <c r="DI137" s="73">
        <f t="shared" ref="DI137:DK137" si="418">DI138+DI139+DI140+DI141+DI142+DI143+DI144+DI145+DI146+DI147</f>
        <v>0</v>
      </c>
      <c r="DJ137" s="73">
        <f t="shared" si="418"/>
        <v>0</v>
      </c>
      <c r="DK137" s="73">
        <f t="shared" si="418"/>
        <v>0</v>
      </c>
      <c r="DL137" s="73">
        <f t="shared" si="416"/>
        <v>0</v>
      </c>
      <c r="DM137" s="73">
        <f t="shared" si="416"/>
        <v>0</v>
      </c>
      <c r="DN137" s="73">
        <f t="shared" si="416"/>
        <v>0</v>
      </c>
      <c r="DO137" s="73"/>
      <c r="DP137" s="73">
        <f t="shared" ref="DP137:DR137" si="419">DP138+DP139+DP140+DP141+DP142+DP143+DP144+DP145+DP146+DP147</f>
        <v>0</v>
      </c>
      <c r="DQ137" s="73">
        <f t="shared" si="419"/>
        <v>0</v>
      </c>
      <c r="DR137" s="73">
        <f t="shared" si="419"/>
        <v>0</v>
      </c>
      <c r="DS137" s="73"/>
      <c r="DT137" s="73"/>
      <c r="DU137" s="73">
        <f>DU138+DU139+DU140+DU141+DU142+DU143+DU144+DU145+DU146+DU147</f>
        <v>0</v>
      </c>
      <c r="DV137" s="73">
        <f>DV138+DV139+DV140+DV141+DV142+DV143+DV144+DV145+DV146+DV147</f>
        <v>0</v>
      </c>
      <c r="DW137" s="73">
        <f>DW138+DW139+DW140+DW141+DW142+DW143+DW144+DW145+DW146+DW147</f>
        <v>0</v>
      </c>
      <c r="DX137" s="72"/>
      <c r="DY137" s="73">
        <f>DY138+DY139+DY140+DY141+DY142+DY143+DY144+DY145+DY146+DY147</f>
        <v>0</v>
      </c>
      <c r="DZ137" s="73">
        <f>DZ138+DZ139+DZ140+DZ141+DZ142+DZ143+DZ144+DZ145+DZ146+DZ147</f>
        <v>0</v>
      </c>
      <c r="EA137" s="72"/>
      <c r="EB137" s="72"/>
      <c r="EC137" s="73">
        <f>EC138+EC139+EC140+EC141+EC142+EC143+EC144+EC145+EC146+EC147</f>
        <v>0</v>
      </c>
      <c r="ED137" s="73">
        <f>ED138+ED139+ED140+ED141+ED142+ED143+ED144+ED145+ED146+ED147</f>
        <v>0</v>
      </c>
      <c r="EE137" s="72"/>
      <c r="EF137" s="73">
        <f>EF138+EF139+EF140+EF141+EF142+EF143+EF144+EF145+EF146+EF147</f>
        <v>500</v>
      </c>
      <c r="EG137" s="73">
        <f>EG138+EG139+EG140+EG141+EG142+EG143+EG144+EG145+EG146+EG147</f>
        <v>500</v>
      </c>
      <c r="EH137" s="73">
        <f>EH138+EH139+EH140+EH141+EH142+EH143+EH144+EH145+EH146+EH147</f>
        <v>500</v>
      </c>
      <c r="EI137" s="72">
        <f>EH137/EG137*100</f>
        <v>100</v>
      </c>
      <c r="EJ137" s="73">
        <f>EJ138+EJ139+EJ140+EJ141+EJ142+EJ143+EJ144+EJ145+EJ146+EJ147</f>
        <v>0</v>
      </c>
      <c r="EK137" s="73">
        <f>EK138+EK139+EK140+EK141+EK142+EK143+EK144+EK145+EK146+EK147</f>
        <v>1322.07177</v>
      </c>
      <c r="EL137" s="73">
        <f>EL138+EL139+EL140+EL141+EL142+EL143+EL144+EL145+EL146+EL147</f>
        <v>1322.07177</v>
      </c>
      <c r="EM137" s="72">
        <f>EL137/EK137*100</f>
        <v>100</v>
      </c>
      <c r="EN137" s="73"/>
      <c r="EO137" s="73"/>
      <c r="EP137" s="73">
        <f>EP138+EP139+EP140+EP141+EP142+EP143+EP144+EP145+EP146+EP147</f>
        <v>0</v>
      </c>
      <c r="EQ137" s="72"/>
      <c r="ER137" s="73"/>
      <c r="ES137" s="73"/>
      <c r="ET137" s="73">
        <f>ET138+ET139+ET140+ET141+ET142+ET143+ET144+ET145+ET146+ET147</f>
        <v>0</v>
      </c>
      <c r="EU137" s="72"/>
      <c r="EV137" s="73"/>
      <c r="EW137" s="73"/>
      <c r="EX137" s="73">
        <f>EX138+EX139+EX140+EX141+EX142+EX143+EX144+EX145+EX146+EX147</f>
        <v>0</v>
      </c>
      <c r="EY137" s="72"/>
      <c r="EZ137" s="73"/>
      <c r="FA137" s="73">
        <f>FA138+FA139+FA140+FA141+FA142+FA143+FA144+FA145+FA146+FA147</f>
        <v>0</v>
      </c>
      <c r="FB137" s="73">
        <f>FB138+FB139+FB140+FB141+FB142+FB143+FB144+FB145+FB146+FB147</f>
        <v>0</v>
      </c>
      <c r="FC137" s="73">
        <f>FC138+FC139+FC140+FC141+FC142+FC143+FC144+FC145+FC146+FC147</f>
        <v>0</v>
      </c>
      <c r="FD137" s="73"/>
      <c r="FE137" s="73"/>
      <c r="FF137" s="73">
        <f>FF138+FF139+FF140+FF141+FF142+FF143+FF144+FF145+FF146+FF147</f>
        <v>0</v>
      </c>
      <c r="FG137" s="72"/>
      <c r="FH137" s="73"/>
      <c r="FI137" s="73"/>
      <c r="FJ137" s="73">
        <f>FJ138+FJ139+FJ140+FJ141+FJ142+FJ143+FJ144+FJ145+FJ146+FJ147</f>
        <v>0</v>
      </c>
      <c r="FK137" s="72"/>
      <c r="FL137" s="73"/>
      <c r="FM137" s="73"/>
      <c r="FN137" s="73"/>
      <c r="FO137" s="72"/>
      <c r="FP137" s="72"/>
      <c r="FQ137" s="72"/>
      <c r="FR137" s="72"/>
      <c r="FS137" s="72"/>
      <c r="FT137" s="77"/>
      <c r="FU137" s="77"/>
      <c r="FV137" s="77"/>
      <c r="FW137" s="77"/>
      <c r="FX137" s="73"/>
      <c r="FY137" s="73"/>
      <c r="FZ137" s="73"/>
      <c r="GA137" s="72"/>
      <c r="GB137" s="73"/>
      <c r="GC137" s="73"/>
      <c r="GD137" s="73"/>
      <c r="GE137" s="72"/>
      <c r="GF137" s="72">
        <f>SUM(GF138:GF147)</f>
        <v>0</v>
      </c>
      <c r="GG137" s="72">
        <f>SUM(GG138:GG147)</f>
        <v>0</v>
      </c>
      <c r="GH137" s="72">
        <f>SUM(GH138:GH147)</f>
        <v>0</v>
      </c>
      <c r="GI137" s="72"/>
      <c r="GJ137" s="72">
        <f>SUM(GJ138:GJ147)</f>
        <v>0</v>
      </c>
      <c r="GK137" s="72">
        <f>SUM(GK138:GK147)</f>
        <v>0</v>
      </c>
      <c r="GL137" s="72">
        <f>SUM(GL138:GL147)</f>
        <v>0</v>
      </c>
      <c r="GM137" s="72"/>
      <c r="GN137" s="72">
        <f>SUM(GN138:GN147)</f>
        <v>0</v>
      </c>
      <c r="GO137" s="72">
        <f>SUM(GO138:GO147)</f>
        <v>0</v>
      </c>
      <c r="GP137" s="72">
        <f>SUM(GP138:GP147)</f>
        <v>0</v>
      </c>
      <c r="GQ137" s="72"/>
      <c r="GR137" s="72">
        <f>SUM(GR138:GR147)</f>
        <v>0</v>
      </c>
      <c r="GS137" s="72">
        <f>SUM(GS138:GS147)</f>
        <v>0</v>
      </c>
      <c r="GT137" s="72">
        <f>SUM(GT138:GT147)</f>
        <v>0</v>
      </c>
      <c r="GU137" s="72"/>
      <c r="GV137" s="72">
        <f>SUM(GV138:GV147)</f>
        <v>0</v>
      </c>
      <c r="GW137" s="72">
        <f>SUM(GW138:GW147)</f>
        <v>0</v>
      </c>
      <c r="GX137" s="72">
        <f>SUM(GX138:GX147)</f>
        <v>0</v>
      </c>
      <c r="GY137" s="72"/>
      <c r="GZ137" s="72">
        <f>SUM(GZ138:GZ147)</f>
        <v>0</v>
      </c>
      <c r="HA137" s="72">
        <f>SUM(HA138:HA147)</f>
        <v>0</v>
      </c>
      <c r="HB137" s="72">
        <f>SUM(HB138:HB147)</f>
        <v>0</v>
      </c>
      <c r="HC137" s="72"/>
      <c r="HD137" s="72">
        <f>SUM(HD138:HD147)</f>
        <v>0</v>
      </c>
      <c r="HE137" s="72">
        <f>SUM(HE138:HE147)</f>
        <v>0</v>
      </c>
      <c r="HF137" s="72">
        <f>SUM(HF138:HF147)</f>
        <v>0</v>
      </c>
      <c r="HG137" s="72"/>
      <c r="HH137" s="72">
        <f>SUM(HH138:HH147)</f>
        <v>0</v>
      </c>
      <c r="HI137" s="72">
        <f>SUM(HI138:HI147)</f>
        <v>0</v>
      </c>
      <c r="HJ137" s="72">
        <f>SUM(HJ138:HJ147)</f>
        <v>0</v>
      </c>
      <c r="HK137" s="72"/>
      <c r="HL137" s="72">
        <f>SUM(HL138:HL147)</f>
        <v>0</v>
      </c>
      <c r="HM137" s="72">
        <f>SUM(HM138:HM147)</f>
        <v>0</v>
      </c>
      <c r="HN137" s="72">
        <f>SUM(HN138:HN147)</f>
        <v>0</v>
      </c>
      <c r="HO137" s="72"/>
      <c r="HP137" s="72">
        <f>SUM(HP138:HP147)</f>
        <v>0</v>
      </c>
      <c r="HQ137" s="72">
        <f>SUM(HQ138:HQ147)</f>
        <v>0</v>
      </c>
      <c r="HR137" s="72">
        <f>SUM(HR138:HR147)</f>
        <v>0</v>
      </c>
      <c r="HS137" s="72"/>
      <c r="HT137" s="72">
        <f>SUM(HT138:HT147)</f>
        <v>0</v>
      </c>
      <c r="HU137" s="72">
        <f>SUM(HU138:HU147)</f>
        <v>0</v>
      </c>
      <c r="HV137" s="72">
        <f>SUM(HV138:HV147)</f>
        <v>0</v>
      </c>
      <c r="HW137" s="72"/>
      <c r="HX137" s="72">
        <f>SUM(HX138:HX147)</f>
        <v>0</v>
      </c>
      <c r="HY137" s="72">
        <f>SUM(HY138:HY147)</f>
        <v>0</v>
      </c>
      <c r="HZ137" s="72">
        <f>SUM(HZ138:HZ147)</f>
        <v>0</v>
      </c>
      <c r="IA137" s="72"/>
      <c r="IB137" s="72">
        <f>SUM(IB138:IB147)</f>
        <v>0</v>
      </c>
      <c r="IC137" s="72">
        <f>SUM(IC138:IC147)</f>
        <v>0</v>
      </c>
      <c r="ID137" s="72">
        <f>SUM(ID138:ID147)</f>
        <v>0</v>
      </c>
      <c r="IE137" s="72"/>
      <c r="IF137" s="72">
        <f>SUM(IF138:IF147)</f>
        <v>0</v>
      </c>
      <c r="IG137" s="72">
        <f>SUM(IG138:IG147)</f>
        <v>316.89999</v>
      </c>
      <c r="IH137" s="72">
        <f>SUM(IH138:IH147)</f>
        <v>316.89999</v>
      </c>
      <c r="II137" s="72">
        <f t="shared" ref="II137:II185" si="420">IH137/IG137*100</f>
        <v>100</v>
      </c>
      <c r="IJ137" s="72">
        <f>SUM(IJ138:IJ147)</f>
        <v>0</v>
      </c>
      <c r="IK137" s="72">
        <f>SUM(IK138:IK147)</f>
        <v>0</v>
      </c>
      <c r="IL137" s="72">
        <f>SUM(IL138:IL147)</f>
        <v>0</v>
      </c>
      <c r="IM137" s="72"/>
      <c r="IN137" s="72">
        <f>SUM(IN138:IN147)</f>
        <v>0</v>
      </c>
      <c r="IO137" s="72">
        <f>SUM(IO138:IO147)</f>
        <v>0</v>
      </c>
      <c r="IP137" s="72">
        <f>SUM(IP138:IP147)</f>
        <v>0</v>
      </c>
      <c r="IQ137" s="72"/>
      <c r="IR137" s="72">
        <f>SUM(IR138:IR147)</f>
        <v>0</v>
      </c>
      <c r="IS137" s="72">
        <f>SUM(IS138:IS147)</f>
        <v>320223.44925999996</v>
      </c>
      <c r="IT137" s="72">
        <f>SUM(IT138:IT147)</f>
        <v>320223.44925999996</v>
      </c>
      <c r="IU137" s="72">
        <f>IT137/IS137*100</f>
        <v>100</v>
      </c>
      <c r="IV137" s="72">
        <f>SUM(IV138:IV147)</f>
        <v>0</v>
      </c>
      <c r="IW137" s="72">
        <f>SUM(IW138:IW147)</f>
        <v>181278.80596999999</v>
      </c>
      <c r="IX137" s="72">
        <f>SUM(IX138:IX147)</f>
        <v>176002.42681999999</v>
      </c>
      <c r="IY137" s="72">
        <f>IX137/IW137*100</f>
        <v>97.089356849099502</v>
      </c>
      <c r="IZ137" s="72"/>
      <c r="JA137" s="72"/>
      <c r="JB137" s="72"/>
      <c r="JC137" s="72"/>
    </row>
    <row r="138" spans="1:263" ht="24" customHeight="1" x14ac:dyDescent="0.25">
      <c r="A138" s="10" t="s">
        <v>169</v>
      </c>
      <c r="B138" s="222">
        <f t="shared" si="267"/>
        <v>63317.6008</v>
      </c>
      <c r="C138" s="222">
        <f t="shared" si="268"/>
        <v>569827.72779999999</v>
      </c>
      <c r="D138" s="222">
        <f t="shared" si="269"/>
        <v>569827.72779999999</v>
      </c>
      <c r="E138" s="222"/>
      <c r="F138" s="223">
        <f t="shared" si="270"/>
        <v>564358.76717999997</v>
      </c>
      <c r="G138" s="75">
        <f t="shared" si="401"/>
        <v>99.040243155398088</v>
      </c>
      <c r="H138" s="74"/>
      <c r="I138" s="74"/>
      <c r="J138" s="74"/>
      <c r="K138" s="75"/>
      <c r="L138" s="75">
        <v>699.3</v>
      </c>
      <c r="M138" s="75">
        <v>699.3</v>
      </c>
      <c r="N138" s="75">
        <v>699.3</v>
      </c>
      <c r="O138" s="74">
        <f>N138/M138*100</f>
        <v>100</v>
      </c>
      <c r="P138" s="74">
        <v>0</v>
      </c>
      <c r="Q138" s="74">
        <v>0</v>
      </c>
      <c r="R138" s="74">
        <v>0</v>
      </c>
      <c r="S138" s="75"/>
      <c r="T138" s="74"/>
      <c r="U138" s="74"/>
      <c r="V138" s="74"/>
      <c r="W138" s="74"/>
      <c r="X138" s="74"/>
      <c r="Y138" s="74"/>
      <c r="Z138" s="74"/>
      <c r="AA138" s="75"/>
      <c r="AB138" s="74"/>
      <c r="AC138" s="74"/>
      <c r="AD138" s="74"/>
      <c r="AE138" s="75"/>
      <c r="AF138" s="74">
        <v>117.60080000000001</v>
      </c>
      <c r="AG138" s="74">
        <v>117.60080000000001</v>
      </c>
      <c r="AH138" s="74">
        <v>117.60080000000001</v>
      </c>
      <c r="AI138" s="75">
        <f>AH138/AG138*100</f>
        <v>100</v>
      </c>
      <c r="AJ138" s="74"/>
      <c r="AK138" s="74"/>
      <c r="AL138" s="74"/>
      <c r="AM138" s="75"/>
      <c r="AN138" s="75"/>
      <c r="AO138" s="74"/>
      <c r="AP138" s="74"/>
      <c r="AQ138" s="75"/>
      <c r="AR138" s="75"/>
      <c r="AS138" s="75"/>
      <c r="AT138" s="75"/>
      <c r="AU138" s="75"/>
      <c r="AV138" s="74">
        <v>0</v>
      </c>
      <c r="AW138" s="74">
        <v>0</v>
      </c>
      <c r="AX138" s="74"/>
      <c r="AY138" s="75"/>
      <c r="AZ138" s="74">
        <v>42341.5</v>
      </c>
      <c r="BA138" s="74">
        <v>45937.3</v>
      </c>
      <c r="BB138" s="75">
        <v>45929.522320000004</v>
      </c>
      <c r="BC138" s="74">
        <f>BB138/BA138*100</f>
        <v>99.983068922204836</v>
      </c>
      <c r="BD138" s="74"/>
      <c r="BE138" s="74"/>
      <c r="BF138" s="74"/>
      <c r="BG138" s="74"/>
      <c r="BH138" s="75"/>
      <c r="BI138" s="74"/>
      <c r="BJ138" s="87"/>
      <c r="BK138" s="87"/>
      <c r="BL138" s="74"/>
      <c r="BM138" s="74"/>
      <c r="BN138" s="87"/>
      <c r="BO138" s="76"/>
      <c r="BP138" s="74"/>
      <c r="BQ138" s="74"/>
      <c r="BR138" s="74"/>
      <c r="BS138" s="74"/>
      <c r="BT138" s="74"/>
      <c r="BU138" s="74"/>
      <c r="BV138" s="87"/>
      <c r="BW138" s="87"/>
      <c r="BX138" s="74"/>
      <c r="BY138" s="74"/>
      <c r="BZ138" s="74"/>
      <c r="CA138" s="75"/>
      <c r="CB138" s="74">
        <v>17159.2</v>
      </c>
      <c r="CC138" s="74">
        <v>17159.2</v>
      </c>
      <c r="CD138" s="74">
        <v>16974.396210000003</v>
      </c>
      <c r="CE138" s="74">
        <f>CD138/CC138*100</f>
        <v>98.923004627255366</v>
      </c>
      <c r="CF138" s="74">
        <v>1000</v>
      </c>
      <c r="CG138" s="74">
        <v>1000</v>
      </c>
      <c r="CH138" s="126">
        <v>1000</v>
      </c>
      <c r="CI138" s="74">
        <f>CH138/CG138*100</f>
        <v>100</v>
      </c>
      <c r="CJ138" s="74">
        <v>1000</v>
      </c>
      <c r="CK138" s="74">
        <v>1000</v>
      </c>
      <c r="CL138" s="74">
        <v>1000</v>
      </c>
      <c r="CM138" s="74">
        <f>CL138/CK138*100</f>
        <v>100</v>
      </c>
      <c r="CN138" s="74">
        <v>500</v>
      </c>
      <c r="CO138" s="74">
        <v>500</v>
      </c>
      <c r="CP138" s="99">
        <v>500</v>
      </c>
      <c r="CQ138" s="74">
        <f>CP138/CO138*100</f>
        <v>100</v>
      </c>
      <c r="CR138" s="74"/>
      <c r="CS138" s="74"/>
      <c r="CT138" s="87"/>
      <c r="CU138" s="87"/>
      <c r="CV138" s="74"/>
      <c r="CW138" s="74"/>
      <c r="CX138" s="74"/>
      <c r="CY138" s="74"/>
      <c r="CZ138" s="74"/>
      <c r="DA138" s="74"/>
      <c r="DB138" s="74"/>
      <c r="DC138" s="76"/>
      <c r="DD138" s="74"/>
      <c r="DE138" s="74"/>
      <c r="DF138" s="74"/>
      <c r="DG138" s="74"/>
      <c r="DH138" s="74"/>
      <c r="DI138" s="74"/>
      <c r="DJ138" s="74"/>
      <c r="DK138" s="74"/>
      <c r="DL138" s="74"/>
      <c r="DM138" s="74"/>
      <c r="DN138" s="74"/>
      <c r="DO138" s="74"/>
      <c r="DP138" s="74"/>
      <c r="DQ138" s="74"/>
      <c r="DR138" s="74"/>
      <c r="DS138" s="74"/>
      <c r="DT138" s="74"/>
      <c r="DU138" s="74">
        <v>0</v>
      </c>
      <c r="DV138" s="74">
        <v>0</v>
      </c>
      <c r="DW138" s="75"/>
      <c r="DX138" s="75"/>
      <c r="DY138" s="74"/>
      <c r="DZ138" s="74"/>
      <c r="EA138" s="75"/>
      <c r="EB138" s="75"/>
      <c r="EC138" s="74"/>
      <c r="ED138" s="74"/>
      <c r="EE138" s="75"/>
      <c r="EF138" s="74">
        <v>500</v>
      </c>
      <c r="EG138" s="74">
        <v>500</v>
      </c>
      <c r="EH138" s="74">
        <v>500</v>
      </c>
      <c r="EI138" s="75">
        <f>EH138/EG138*100</f>
        <v>100</v>
      </c>
      <c r="EJ138" s="74"/>
      <c r="EK138" s="74">
        <v>1322.07177</v>
      </c>
      <c r="EL138" s="74">
        <v>1322.07177</v>
      </c>
      <c r="EM138" s="75">
        <f>EL138/EK138*100</f>
        <v>100</v>
      </c>
      <c r="EN138" s="74"/>
      <c r="EO138" s="74"/>
      <c r="EP138" s="74"/>
      <c r="EQ138" s="75"/>
      <c r="ER138" s="74"/>
      <c r="ES138" s="74"/>
      <c r="ET138" s="74"/>
      <c r="EU138" s="75"/>
      <c r="EV138" s="74"/>
      <c r="EW138" s="74"/>
      <c r="EX138" s="74"/>
      <c r="EY138" s="75"/>
      <c r="EZ138" s="87"/>
      <c r="FA138" s="74"/>
      <c r="FB138" s="87"/>
      <c r="FC138" s="87"/>
      <c r="FD138" s="74"/>
      <c r="FE138" s="74"/>
      <c r="FF138" s="74"/>
      <c r="FG138" s="75"/>
      <c r="FH138" s="74"/>
      <c r="FI138" s="74"/>
      <c r="FJ138" s="74"/>
      <c r="FK138" s="75"/>
      <c r="FL138" s="74"/>
      <c r="FM138" s="74"/>
      <c r="FN138" s="74"/>
      <c r="FO138" s="75"/>
      <c r="FP138" s="75"/>
      <c r="FQ138" s="75"/>
      <c r="FR138" s="75"/>
      <c r="FS138" s="75"/>
      <c r="FT138" s="78"/>
      <c r="FU138" s="78"/>
      <c r="FV138" s="78"/>
      <c r="FW138" s="78"/>
      <c r="FX138" s="74"/>
      <c r="FY138" s="74"/>
      <c r="FZ138" s="74"/>
      <c r="GA138" s="75"/>
      <c r="GB138" s="74"/>
      <c r="GC138" s="74"/>
      <c r="GD138" s="74"/>
      <c r="GE138" s="75"/>
      <c r="GF138" s="75"/>
      <c r="GG138" s="74"/>
      <c r="GH138" s="74"/>
      <c r="GI138" s="75"/>
      <c r="GJ138" s="75"/>
      <c r="GK138" s="74"/>
      <c r="GL138" s="74"/>
      <c r="GM138" s="75"/>
      <c r="GN138" s="75"/>
      <c r="GO138" s="74"/>
      <c r="GP138" s="74"/>
      <c r="GQ138" s="75"/>
      <c r="GR138" s="75"/>
      <c r="GS138" s="74"/>
      <c r="GT138" s="74"/>
      <c r="GU138" s="75"/>
      <c r="GV138" s="75"/>
      <c r="GW138" s="74"/>
      <c r="GX138" s="74"/>
      <c r="GY138" s="75"/>
      <c r="GZ138" s="75"/>
      <c r="HA138" s="74"/>
      <c r="HB138" s="74"/>
      <c r="HC138" s="75"/>
      <c r="HD138" s="75"/>
      <c r="HE138" s="74"/>
      <c r="HF138" s="74"/>
      <c r="HG138" s="75"/>
      <c r="HH138" s="75"/>
      <c r="HI138" s="74"/>
      <c r="HJ138" s="74"/>
      <c r="HK138" s="75"/>
      <c r="HL138" s="75"/>
      <c r="HM138" s="74"/>
      <c r="HN138" s="74"/>
      <c r="HO138" s="75"/>
      <c r="HP138" s="75"/>
      <c r="HQ138" s="74"/>
      <c r="HR138" s="74"/>
      <c r="HS138" s="75"/>
      <c r="HT138" s="75"/>
      <c r="HU138" s="74"/>
      <c r="HV138" s="74"/>
      <c r="HW138" s="75"/>
      <c r="HX138" s="75"/>
      <c r="HY138" s="74"/>
      <c r="HZ138" s="74"/>
      <c r="IA138" s="75"/>
      <c r="IB138" s="75"/>
      <c r="IC138" s="74"/>
      <c r="ID138" s="74"/>
      <c r="IE138" s="75"/>
      <c r="IF138" s="75"/>
      <c r="IG138" s="74">
        <v>90</v>
      </c>
      <c r="IH138" s="74">
        <v>90</v>
      </c>
      <c r="II138" s="75">
        <f t="shared" si="420"/>
        <v>100</v>
      </c>
      <c r="IJ138" s="75"/>
      <c r="IK138" s="74"/>
      <c r="IL138" s="74"/>
      <c r="IM138" s="75"/>
      <c r="IN138" s="75"/>
      <c r="IO138" s="74"/>
      <c r="IP138" s="74"/>
      <c r="IQ138" s="75"/>
      <c r="IR138" s="75"/>
      <c r="IS138" s="74">
        <v>320223.44925999996</v>
      </c>
      <c r="IT138" s="74">
        <v>320223.44925999996</v>
      </c>
      <c r="IU138" s="75">
        <f>IT138/IS138*100</f>
        <v>100</v>
      </c>
      <c r="IV138" s="75"/>
      <c r="IW138" s="74">
        <v>181278.80596999999</v>
      </c>
      <c r="IX138" s="74">
        <v>176002.42681999999</v>
      </c>
      <c r="IY138" s="75">
        <f>IX138/IW138*100</f>
        <v>97.089356849099502</v>
      </c>
      <c r="IZ138" s="75"/>
      <c r="JA138" s="74"/>
      <c r="JB138" s="74"/>
      <c r="JC138" s="75"/>
    </row>
    <row r="139" spans="1:263" ht="15.75" x14ac:dyDescent="0.25">
      <c r="A139" s="10" t="s">
        <v>348</v>
      </c>
      <c r="B139" s="222">
        <f t="shared" si="267"/>
        <v>15000</v>
      </c>
      <c r="C139" s="222">
        <f t="shared" si="268"/>
        <v>16500</v>
      </c>
      <c r="D139" s="222">
        <f t="shared" si="269"/>
        <v>16500</v>
      </c>
      <c r="E139" s="222"/>
      <c r="F139" s="223">
        <f t="shared" si="270"/>
        <v>16500</v>
      </c>
      <c r="G139" s="75">
        <f t="shared" si="401"/>
        <v>100</v>
      </c>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v>1500</v>
      </c>
      <c r="AT139" s="75">
        <v>1500</v>
      </c>
      <c r="AU139" s="75">
        <f t="shared" si="380"/>
        <v>100</v>
      </c>
      <c r="AV139" s="75">
        <v>15000</v>
      </c>
      <c r="AW139" s="75">
        <v>15000</v>
      </c>
      <c r="AX139" s="75">
        <v>15000</v>
      </c>
      <c r="AY139" s="75">
        <f>AX139/AW139*100</f>
        <v>100</v>
      </c>
      <c r="AZ139" s="95"/>
      <c r="BA139" s="95"/>
      <c r="BB139" s="95"/>
      <c r="BC139" s="95"/>
      <c r="BD139" s="75"/>
      <c r="BE139" s="75"/>
      <c r="BF139" s="75"/>
      <c r="BG139" s="88"/>
      <c r="BH139" s="75"/>
      <c r="BI139" s="75"/>
      <c r="BJ139" s="75"/>
      <c r="BK139" s="88"/>
      <c r="BL139" s="75"/>
      <c r="BM139" s="75"/>
      <c r="BN139" s="75"/>
      <c r="BO139" s="76"/>
      <c r="BP139" s="75"/>
      <c r="BQ139" s="75"/>
      <c r="BR139" s="75"/>
      <c r="BS139" s="75"/>
      <c r="BT139" s="75"/>
      <c r="BU139" s="75"/>
      <c r="BV139" s="75"/>
      <c r="BW139" s="88"/>
      <c r="BX139" s="75"/>
      <c r="BY139" s="75"/>
      <c r="BZ139" s="75"/>
      <c r="CA139" s="75"/>
      <c r="CB139" s="74"/>
      <c r="CC139" s="74"/>
      <c r="CD139" s="75"/>
      <c r="CE139" s="88"/>
      <c r="CF139" s="75"/>
      <c r="CG139" s="75"/>
      <c r="CH139" s="75"/>
      <c r="CI139" s="74"/>
      <c r="CJ139" s="75"/>
      <c r="CK139" s="75"/>
      <c r="CL139" s="75"/>
      <c r="CM139" s="75"/>
      <c r="CN139" s="75"/>
      <c r="CO139" s="75"/>
      <c r="CP139" s="75"/>
      <c r="CQ139" s="75"/>
      <c r="CR139" s="74"/>
      <c r="CS139" s="74"/>
      <c r="CT139" s="75"/>
      <c r="CU139" s="88"/>
      <c r="CV139" s="75"/>
      <c r="CW139" s="75"/>
      <c r="CX139" s="75"/>
      <c r="CY139" s="88"/>
      <c r="CZ139" s="74"/>
      <c r="DA139" s="75"/>
      <c r="DB139" s="75"/>
      <c r="DC139" s="76"/>
      <c r="DD139" s="75"/>
      <c r="DE139" s="75"/>
      <c r="DF139" s="75"/>
      <c r="DG139" s="88"/>
      <c r="DH139" s="75"/>
      <c r="DI139" s="75"/>
      <c r="DJ139" s="75"/>
      <c r="DK139" s="88"/>
      <c r="DL139" s="75"/>
      <c r="DM139" s="75"/>
      <c r="DN139" s="75">
        <v>0</v>
      </c>
      <c r="DO139" s="88"/>
      <c r="DP139" s="75"/>
      <c r="DQ139" s="75"/>
      <c r="DR139" s="75">
        <v>0</v>
      </c>
      <c r="DS139" s="88"/>
      <c r="DT139" s="88"/>
      <c r="DU139" s="75"/>
      <c r="DV139" s="75"/>
      <c r="DW139" s="75"/>
      <c r="DX139" s="75"/>
      <c r="DY139" s="75"/>
      <c r="DZ139" s="75"/>
      <c r="EA139" s="75"/>
      <c r="EB139" s="75"/>
      <c r="EC139" s="75"/>
      <c r="ED139" s="75"/>
      <c r="EE139" s="75"/>
      <c r="EF139" s="75"/>
      <c r="EG139" s="75"/>
      <c r="EH139" s="75"/>
      <c r="EI139" s="75"/>
      <c r="EJ139" s="75"/>
      <c r="EK139" s="75"/>
      <c r="EL139" s="75"/>
      <c r="EM139" s="75"/>
      <c r="EN139" s="75"/>
      <c r="EO139" s="75"/>
      <c r="EP139" s="75"/>
      <c r="EQ139" s="75"/>
      <c r="ER139" s="75"/>
      <c r="ES139" s="75"/>
      <c r="ET139" s="75"/>
      <c r="EU139" s="75"/>
      <c r="EV139" s="75"/>
      <c r="EW139" s="75"/>
      <c r="EX139" s="75"/>
      <c r="EY139" s="75"/>
      <c r="EZ139" s="88"/>
      <c r="FA139" s="74"/>
      <c r="FB139" s="75"/>
      <c r="FC139" s="88"/>
      <c r="FD139" s="75"/>
      <c r="FE139" s="75"/>
      <c r="FF139" s="75"/>
      <c r="FG139" s="75"/>
      <c r="FH139" s="75"/>
      <c r="FI139" s="75"/>
      <c r="FJ139" s="75"/>
      <c r="FK139" s="75"/>
      <c r="FL139" s="75"/>
      <c r="FM139" s="75"/>
      <c r="FN139" s="75"/>
      <c r="FO139" s="75"/>
      <c r="FP139" s="75"/>
      <c r="FQ139" s="75"/>
      <c r="FR139" s="75"/>
      <c r="FS139" s="75"/>
      <c r="FT139" s="78"/>
      <c r="FU139" s="78"/>
      <c r="FV139" s="78"/>
      <c r="FW139" s="78"/>
      <c r="FX139" s="75"/>
      <c r="FY139" s="75"/>
      <c r="FZ139" s="75"/>
      <c r="GA139" s="75"/>
      <c r="GB139" s="75"/>
      <c r="GC139" s="75"/>
      <c r="GD139" s="75"/>
      <c r="GE139" s="75"/>
      <c r="GF139" s="75"/>
      <c r="GG139" s="75"/>
      <c r="GH139" s="75"/>
      <c r="GI139" s="75"/>
      <c r="GJ139" s="75"/>
      <c r="GK139" s="75"/>
      <c r="GL139" s="75"/>
      <c r="GM139" s="75"/>
      <c r="GN139" s="75"/>
      <c r="GO139" s="75"/>
      <c r="GP139" s="75"/>
      <c r="GQ139" s="75"/>
      <c r="GR139" s="75"/>
      <c r="GS139" s="75"/>
      <c r="GT139" s="75"/>
      <c r="GU139" s="75"/>
      <c r="GV139" s="75"/>
      <c r="GW139" s="75"/>
      <c r="GX139" s="75"/>
      <c r="GY139" s="75"/>
      <c r="GZ139" s="75"/>
      <c r="HA139" s="75"/>
      <c r="HB139" s="75"/>
      <c r="HC139" s="75"/>
      <c r="HD139" s="75"/>
      <c r="HE139" s="75"/>
      <c r="HF139" s="75"/>
      <c r="HG139" s="75"/>
      <c r="HH139" s="75"/>
      <c r="HI139" s="75"/>
      <c r="HJ139" s="75"/>
      <c r="HK139" s="75"/>
      <c r="HL139" s="75"/>
      <c r="HM139" s="75"/>
      <c r="HN139" s="75"/>
      <c r="HO139" s="75"/>
      <c r="HP139" s="75"/>
      <c r="HQ139" s="75"/>
      <c r="HR139" s="75"/>
      <c r="HS139" s="75"/>
      <c r="HT139" s="75"/>
      <c r="HU139" s="75"/>
      <c r="HV139" s="75"/>
      <c r="HW139" s="75"/>
      <c r="HX139" s="75"/>
      <c r="HY139" s="75"/>
      <c r="HZ139" s="75"/>
      <c r="IA139" s="75"/>
      <c r="IB139" s="75"/>
      <c r="IC139" s="75"/>
      <c r="ID139" s="75"/>
      <c r="IE139" s="75"/>
      <c r="IF139" s="75"/>
      <c r="IG139" s="75"/>
      <c r="IH139" s="75"/>
      <c r="II139" s="75"/>
      <c r="IJ139" s="75"/>
      <c r="IK139" s="75"/>
      <c r="IL139" s="75"/>
      <c r="IM139" s="75"/>
      <c r="IN139" s="75"/>
      <c r="IO139" s="75"/>
      <c r="IP139" s="75"/>
      <c r="IQ139" s="75"/>
      <c r="IR139" s="75"/>
      <c r="IS139" s="75"/>
      <c r="IT139" s="75"/>
      <c r="IU139" s="75"/>
      <c r="IV139" s="75"/>
      <c r="IW139" s="75"/>
      <c r="IX139" s="75"/>
      <c r="IY139" s="75"/>
      <c r="IZ139" s="75"/>
      <c r="JA139" s="75"/>
      <c r="JB139" s="75"/>
      <c r="JC139" s="75"/>
    </row>
    <row r="140" spans="1:263" ht="15.75" x14ac:dyDescent="0.25">
      <c r="A140" s="10" t="s">
        <v>349</v>
      </c>
      <c r="B140" s="222">
        <f t="shared" si="267"/>
        <v>3107.42</v>
      </c>
      <c r="C140" s="222">
        <f t="shared" si="268"/>
        <v>3205.38</v>
      </c>
      <c r="D140" s="222">
        <f t="shared" si="269"/>
        <v>3205.38</v>
      </c>
      <c r="E140" s="222"/>
      <c r="F140" s="223">
        <f t="shared" si="270"/>
        <v>3205.38</v>
      </c>
      <c r="G140" s="75">
        <f t="shared" si="401"/>
        <v>100</v>
      </c>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95"/>
      <c r="BA140" s="95"/>
      <c r="BB140" s="95"/>
      <c r="BC140" s="95"/>
      <c r="BD140" s="75"/>
      <c r="BE140" s="75"/>
      <c r="BF140" s="75"/>
      <c r="BG140" s="88"/>
      <c r="BH140" s="88"/>
      <c r="BI140" s="75"/>
      <c r="BJ140" s="75"/>
      <c r="BK140" s="88"/>
      <c r="BL140" s="75">
        <v>2601</v>
      </c>
      <c r="BM140" s="75">
        <v>2601</v>
      </c>
      <c r="BN140" s="75">
        <v>2601</v>
      </c>
      <c r="BO140" s="76">
        <f t="shared" si="272"/>
        <v>100</v>
      </c>
      <c r="BP140" s="75"/>
      <c r="BQ140" s="75"/>
      <c r="BR140" s="75"/>
      <c r="BS140" s="75"/>
      <c r="BT140" s="75"/>
      <c r="BU140" s="75"/>
      <c r="BV140" s="75"/>
      <c r="BW140" s="88"/>
      <c r="BX140" s="75"/>
      <c r="BY140" s="75"/>
      <c r="BZ140" s="75"/>
      <c r="CA140" s="75"/>
      <c r="CB140" s="74"/>
      <c r="CC140" s="74"/>
      <c r="CD140" s="75"/>
      <c r="CE140" s="88"/>
      <c r="CF140" s="75"/>
      <c r="CG140" s="75"/>
      <c r="CH140" s="75"/>
      <c r="CI140" s="74"/>
      <c r="CJ140" s="75"/>
      <c r="CK140" s="75"/>
      <c r="CL140" s="75"/>
      <c r="CM140" s="75"/>
      <c r="CN140" s="75"/>
      <c r="CO140" s="75"/>
      <c r="CP140" s="75"/>
      <c r="CQ140" s="75"/>
      <c r="CR140" s="74"/>
      <c r="CS140" s="74"/>
      <c r="CT140" s="75"/>
      <c r="CU140" s="88"/>
      <c r="CV140" s="75"/>
      <c r="CW140" s="75"/>
      <c r="CX140" s="75"/>
      <c r="CY140" s="88"/>
      <c r="CZ140" s="75">
        <v>506.42</v>
      </c>
      <c r="DA140" s="75">
        <v>506.42</v>
      </c>
      <c r="DB140" s="75">
        <v>506.42</v>
      </c>
      <c r="DC140" s="76">
        <f>DB140/DA140*100</f>
        <v>100</v>
      </c>
      <c r="DD140" s="75"/>
      <c r="DE140" s="75"/>
      <c r="DF140" s="75"/>
      <c r="DG140" s="88"/>
      <c r="DH140" s="75"/>
      <c r="DI140" s="75"/>
      <c r="DJ140" s="75"/>
      <c r="DK140" s="88"/>
      <c r="DL140" s="75"/>
      <c r="DM140" s="75"/>
      <c r="DN140" s="75"/>
      <c r="DO140" s="88"/>
      <c r="DP140" s="75"/>
      <c r="DQ140" s="75"/>
      <c r="DR140" s="75"/>
      <c r="DS140" s="88"/>
      <c r="DT140" s="88"/>
      <c r="DU140" s="75"/>
      <c r="DV140" s="75"/>
      <c r="DW140" s="75"/>
      <c r="DX140" s="75"/>
      <c r="DY140" s="75"/>
      <c r="DZ140" s="75"/>
      <c r="EA140" s="75"/>
      <c r="EB140" s="75"/>
      <c r="EC140" s="75"/>
      <c r="ED140" s="75"/>
      <c r="EE140" s="75"/>
      <c r="EF140" s="75"/>
      <c r="EG140" s="75"/>
      <c r="EH140" s="75"/>
      <c r="EI140" s="75"/>
      <c r="EJ140" s="75"/>
      <c r="EK140" s="75"/>
      <c r="EL140" s="75"/>
      <c r="EM140" s="75"/>
      <c r="EN140" s="75"/>
      <c r="EO140" s="75"/>
      <c r="EP140" s="75"/>
      <c r="EQ140" s="75"/>
      <c r="ER140" s="75"/>
      <c r="ES140" s="75"/>
      <c r="ET140" s="75"/>
      <c r="EU140" s="75"/>
      <c r="EV140" s="75"/>
      <c r="EW140" s="75"/>
      <c r="EX140" s="75"/>
      <c r="EY140" s="75"/>
      <c r="EZ140" s="88"/>
      <c r="FA140" s="74"/>
      <c r="FB140" s="75"/>
      <c r="FC140" s="88"/>
      <c r="FD140" s="75"/>
      <c r="FE140" s="75"/>
      <c r="FF140" s="75"/>
      <c r="FG140" s="75"/>
      <c r="FH140" s="75"/>
      <c r="FI140" s="75"/>
      <c r="FJ140" s="75"/>
      <c r="FK140" s="75"/>
      <c r="FL140" s="75"/>
      <c r="FM140" s="75"/>
      <c r="FN140" s="75"/>
      <c r="FO140" s="75"/>
      <c r="FP140" s="75"/>
      <c r="FQ140" s="75"/>
      <c r="FR140" s="75"/>
      <c r="FS140" s="75"/>
      <c r="FT140" s="78"/>
      <c r="FU140" s="78"/>
      <c r="FV140" s="78"/>
      <c r="FW140" s="78"/>
      <c r="FX140" s="75"/>
      <c r="FY140" s="75"/>
      <c r="FZ140" s="75"/>
      <c r="GA140" s="75"/>
      <c r="GB140" s="75"/>
      <c r="GC140" s="75"/>
      <c r="GD140" s="75"/>
      <c r="GE140" s="75"/>
      <c r="GF140" s="75"/>
      <c r="GG140" s="75"/>
      <c r="GH140" s="75"/>
      <c r="GI140" s="75"/>
      <c r="GJ140" s="75"/>
      <c r="GK140" s="75"/>
      <c r="GL140" s="75"/>
      <c r="GM140" s="75"/>
      <c r="GN140" s="75"/>
      <c r="GO140" s="75"/>
      <c r="GP140" s="75"/>
      <c r="GQ140" s="75"/>
      <c r="GR140" s="75"/>
      <c r="GS140" s="75"/>
      <c r="GT140" s="75"/>
      <c r="GU140" s="75"/>
      <c r="GV140" s="75"/>
      <c r="GW140" s="75"/>
      <c r="GX140" s="75"/>
      <c r="GY140" s="75"/>
      <c r="GZ140" s="75"/>
      <c r="HA140" s="75"/>
      <c r="HB140" s="75"/>
      <c r="HC140" s="75"/>
      <c r="HD140" s="75"/>
      <c r="HE140" s="75"/>
      <c r="HF140" s="75"/>
      <c r="HG140" s="75"/>
      <c r="HH140" s="75"/>
      <c r="HI140" s="75"/>
      <c r="HJ140" s="75"/>
      <c r="HK140" s="75"/>
      <c r="HL140" s="75"/>
      <c r="HM140" s="75"/>
      <c r="HN140" s="75"/>
      <c r="HO140" s="75"/>
      <c r="HP140" s="75"/>
      <c r="HQ140" s="75"/>
      <c r="HR140" s="75"/>
      <c r="HS140" s="75"/>
      <c r="HT140" s="75"/>
      <c r="HU140" s="75"/>
      <c r="HV140" s="75"/>
      <c r="HW140" s="75"/>
      <c r="HX140" s="75"/>
      <c r="HY140" s="75"/>
      <c r="HZ140" s="75"/>
      <c r="IA140" s="75"/>
      <c r="IB140" s="75"/>
      <c r="IC140" s="75"/>
      <c r="ID140" s="75"/>
      <c r="IE140" s="75"/>
      <c r="IF140" s="75"/>
      <c r="IG140" s="75">
        <v>97.96</v>
      </c>
      <c r="IH140" s="75">
        <v>97.96</v>
      </c>
      <c r="II140" s="75">
        <f t="shared" si="420"/>
        <v>100</v>
      </c>
      <c r="IJ140" s="75"/>
      <c r="IK140" s="75"/>
      <c r="IL140" s="75"/>
      <c r="IM140" s="75"/>
      <c r="IN140" s="75"/>
      <c r="IO140" s="75"/>
      <c r="IP140" s="75"/>
      <c r="IQ140" s="75"/>
      <c r="IR140" s="75"/>
      <c r="IS140" s="75"/>
      <c r="IT140" s="75"/>
      <c r="IU140" s="75"/>
      <c r="IV140" s="75"/>
      <c r="IW140" s="75"/>
      <c r="IX140" s="75"/>
      <c r="IY140" s="75"/>
      <c r="IZ140" s="75"/>
      <c r="JA140" s="75"/>
      <c r="JB140" s="75"/>
      <c r="JC140" s="75"/>
    </row>
    <row r="141" spans="1:263" s="26" customFormat="1" ht="15.75" x14ac:dyDescent="0.25">
      <c r="A141" s="15" t="s">
        <v>350</v>
      </c>
      <c r="B141" s="222">
        <f t="shared" si="267"/>
        <v>5799.07</v>
      </c>
      <c r="C141" s="222">
        <f t="shared" si="268"/>
        <v>5799.07</v>
      </c>
      <c r="D141" s="222">
        <f t="shared" si="269"/>
        <v>5799.07</v>
      </c>
      <c r="E141" s="222"/>
      <c r="F141" s="223">
        <f t="shared" si="270"/>
        <v>5799.07</v>
      </c>
      <c r="G141" s="75">
        <f t="shared" si="401"/>
        <v>100</v>
      </c>
      <c r="H141" s="78"/>
      <c r="I141" s="78"/>
      <c r="J141" s="78"/>
      <c r="K141" s="75"/>
      <c r="L141" s="78"/>
      <c r="M141" s="78"/>
      <c r="N141" s="78"/>
      <c r="O141" s="78"/>
      <c r="P141" s="78"/>
      <c r="Q141" s="78"/>
      <c r="R141" s="78"/>
      <c r="S141" s="78"/>
      <c r="T141" s="78"/>
      <c r="U141" s="78"/>
      <c r="V141" s="78"/>
      <c r="W141" s="78"/>
      <c r="X141" s="78"/>
      <c r="Y141" s="78"/>
      <c r="Z141" s="78"/>
      <c r="AA141" s="75"/>
      <c r="AB141" s="78"/>
      <c r="AC141" s="78"/>
      <c r="AD141" s="78"/>
      <c r="AE141" s="75"/>
      <c r="AF141" s="78"/>
      <c r="AG141" s="78"/>
      <c r="AH141" s="78"/>
      <c r="AI141" s="78"/>
      <c r="AJ141" s="78"/>
      <c r="AK141" s="78"/>
      <c r="AL141" s="78"/>
      <c r="AM141" s="78"/>
      <c r="AN141" s="78"/>
      <c r="AO141" s="78"/>
      <c r="AP141" s="78"/>
      <c r="AQ141" s="78"/>
      <c r="AR141" s="78"/>
      <c r="AS141" s="78"/>
      <c r="AT141" s="78"/>
      <c r="AU141" s="75"/>
      <c r="AV141" s="78"/>
      <c r="AW141" s="78"/>
      <c r="AX141" s="78"/>
      <c r="AY141" s="78"/>
      <c r="AZ141" s="96"/>
      <c r="BA141" s="96"/>
      <c r="BB141" s="96"/>
      <c r="BC141" s="96"/>
      <c r="BD141" s="78"/>
      <c r="BE141" s="78"/>
      <c r="BF141" s="78"/>
      <c r="BG141" s="89"/>
      <c r="BH141" s="89"/>
      <c r="BI141" s="78"/>
      <c r="BJ141" s="78"/>
      <c r="BK141" s="89"/>
      <c r="BL141" s="78">
        <v>4854</v>
      </c>
      <c r="BM141" s="78">
        <v>4854</v>
      </c>
      <c r="BN141" s="78">
        <v>4854</v>
      </c>
      <c r="BO141" s="76">
        <f t="shared" si="272"/>
        <v>100</v>
      </c>
      <c r="BP141" s="78"/>
      <c r="BQ141" s="78"/>
      <c r="BR141" s="78"/>
      <c r="BS141" s="89"/>
      <c r="BT141" s="89"/>
      <c r="BU141" s="78"/>
      <c r="BV141" s="78"/>
      <c r="BW141" s="89"/>
      <c r="BX141" s="78"/>
      <c r="BY141" s="78"/>
      <c r="BZ141" s="78"/>
      <c r="CA141" s="75"/>
      <c r="CB141" s="78"/>
      <c r="CC141" s="78"/>
      <c r="CD141" s="78"/>
      <c r="CE141" s="89"/>
      <c r="CF141" s="78"/>
      <c r="CG141" s="78"/>
      <c r="CH141" s="78"/>
      <c r="CI141" s="74"/>
      <c r="CJ141" s="78"/>
      <c r="CK141" s="78"/>
      <c r="CL141" s="78"/>
      <c r="CM141" s="78"/>
      <c r="CN141" s="78"/>
      <c r="CO141" s="78"/>
      <c r="CP141" s="78"/>
      <c r="CQ141" s="78"/>
      <c r="CR141" s="78"/>
      <c r="CS141" s="78"/>
      <c r="CT141" s="78"/>
      <c r="CU141" s="89"/>
      <c r="CV141" s="78"/>
      <c r="CW141" s="78"/>
      <c r="CX141" s="78"/>
      <c r="CY141" s="89"/>
      <c r="CZ141" s="78">
        <v>945.07</v>
      </c>
      <c r="DA141" s="78">
        <v>945.07</v>
      </c>
      <c r="DB141" s="78">
        <v>945.07</v>
      </c>
      <c r="DC141" s="76">
        <f t="shared" ref="DC141:DC147" si="421">DB141/DA141*100</f>
        <v>100</v>
      </c>
      <c r="DD141" s="78"/>
      <c r="DE141" s="78"/>
      <c r="DF141" s="78"/>
      <c r="DG141" s="89"/>
      <c r="DH141" s="78"/>
      <c r="DI141" s="78"/>
      <c r="DJ141" s="78"/>
      <c r="DK141" s="89"/>
      <c r="DL141" s="78"/>
      <c r="DM141" s="78"/>
      <c r="DN141" s="78"/>
      <c r="DO141" s="89"/>
      <c r="DP141" s="78"/>
      <c r="DQ141" s="78"/>
      <c r="DR141" s="78"/>
      <c r="DS141" s="89"/>
      <c r="DT141" s="89"/>
      <c r="DU141" s="78"/>
      <c r="DV141" s="78"/>
      <c r="DW141" s="78"/>
      <c r="DX141" s="78"/>
      <c r="DY141" s="78"/>
      <c r="DZ141" s="78"/>
      <c r="EA141" s="78"/>
      <c r="EB141" s="78"/>
      <c r="EC141" s="78"/>
      <c r="ED141" s="78"/>
      <c r="EE141" s="78"/>
      <c r="EF141" s="78"/>
      <c r="EG141" s="78"/>
      <c r="EH141" s="78"/>
      <c r="EI141" s="78"/>
      <c r="EJ141" s="78"/>
      <c r="EK141" s="78"/>
      <c r="EL141" s="78"/>
      <c r="EM141" s="75"/>
      <c r="EN141" s="78"/>
      <c r="EO141" s="78"/>
      <c r="EP141" s="78"/>
      <c r="EQ141" s="78"/>
      <c r="ER141" s="78"/>
      <c r="ES141" s="78"/>
      <c r="ET141" s="78"/>
      <c r="EU141" s="78"/>
      <c r="EV141" s="78"/>
      <c r="EW141" s="78"/>
      <c r="EX141" s="78"/>
      <c r="EY141" s="78"/>
      <c r="EZ141" s="89"/>
      <c r="FA141" s="78"/>
      <c r="FB141" s="78"/>
      <c r="FC141" s="89"/>
      <c r="FD141" s="78"/>
      <c r="FE141" s="78"/>
      <c r="FF141" s="78"/>
      <c r="FG141" s="78"/>
      <c r="FH141" s="78"/>
      <c r="FI141" s="78"/>
      <c r="FJ141" s="78"/>
      <c r="FK141" s="78"/>
      <c r="FL141" s="78"/>
      <c r="FM141" s="78"/>
      <c r="FN141" s="78"/>
      <c r="FO141" s="75"/>
      <c r="FP141" s="75"/>
      <c r="FQ141" s="75"/>
      <c r="FR141" s="75"/>
      <c r="FS141" s="75"/>
      <c r="FT141" s="78"/>
      <c r="FU141" s="78"/>
      <c r="FV141" s="78"/>
      <c r="FW141" s="78"/>
      <c r="FX141" s="78"/>
      <c r="FY141" s="78"/>
      <c r="FZ141" s="78"/>
      <c r="GA141" s="78"/>
      <c r="GB141" s="78"/>
      <c r="GC141" s="78"/>
      <c r="GD141" s="78"/>
      <c r="GE141" s="78"/>
      <c r="GF141" s="78"/>
      <c r="GG141" s="78"/>
      <c r="GH141" s="78"/>
      <c r="GI141" s="78"/>
      <c r="GJ141" s="78"/>
      <c r="GK141" s="78"/>
      <c r="GL141" s="78"/>
      <c r="GM141" s="78"/>
      <c r="GN141" s="78"/>
      <c r="GO141" s="78"/>
      <c r="GP141" s="78"/>
      <c r="GQ141" s="78"/>
      <c r="GR141" s="78"/>
      <c r="GS141" s="78"/>
      <c r="GT141" s="78"/>
      <c r="GU141" s="78"/>
      <c r="GV141" s="78"/>
      <c r="GW141" s="78"/>
      <c r="GX141" s="78"/>
      <c r="GY141" s="78"/>
      <c r="GZ141" s="78"/>
      <c r="HA141" s="78"/>
      <c r="HB141" s="78"/>
      <c r="HC141" s="78"/>
      <c r="HD141" s="78"/>
      <c r="HE141" s="78"/>
      <c r="HF141" s="78"/>
      <c r="HG141" s="78"/>
      <c r="HH141" s="78"/>
      <c r="HI141" s="78"/>
      <c r="HJ141" s="78"/>
      <c r="HK141" s="78"/>
      <c r="HL141" s="78"/>
      <c r="HM141" s="78"/>
      <c r="HN141" s="78"/>
      <c r="HO141" s="78"/>
      <c r="HP141" s="78"/>
      <c r="HQ141" s="78"/>
      <c r="HR141" s="78"/>
      <c r="HS141" s="78"/>
      <c r="HT141" s="78"/>
      <c r="HU141" s="78"/>
      <c r="HV141" s="78"/>
      <c r="HW141" s="78"/>
      <c r="HX141" s="78"/>
      <c r="HY141" s="78"/>
      <c r="HZ141" s="78"/>
      <c r="IA141" s="78"/>
      <c r="IB141" s="78"/>
      <c r="IC141" s="78"/>
      <c r="ID141" s="78"/>
      <c r="IE141" s="78"/>
      <c r="IF141" s="78"/>
      <c r="IG141" s="78"/>
      <c r="IH141" s="78"/>
      <c r="II141" s="75"/>
      <c r="IJ141" s="78"/>
      <c r="IK141" s="78"/>
      <c r="IL141" s="78"/>
      <c r="IM141" s="75"/>
      <c r="IN141" s="78"/>
      <c r="IO141" s="78"/>
      <c r="IP141" s="78"/>
      <c r="IQ141" s="75"/>
      <c r="IR141" s="78"/>
      <c r="IS141" s="78"/>
      <c r="IT141" s="78"/>
      <c r="IU141" s="75"/>
      <c r="IV141" s="78"/>
      <c r="IW141" s="78"/>
      <c r="IX141" s="78"/>
      <c r="IY141" s="75"/>
      <c r="IZ141" s="78"/>
      <c r="JA141" s="78"/>
      <c r="JB141" s="78"/>
      <c r="JC141" s="75"/>
    </row>
    <row r="142" spans="1:263" ht="15.75" x14ac:dyDescent="0.25">
      <c r="A142" s="10" t="s">
        <v>351</v>
      </c>
      <c r="B142" s="222">
        <f t="shared" ref="B142:B205" si="422">H142+L142+P142+T142+X142+AB142+AF142+AJ142+AN142+AR142+AV142+AZ142+BD142+BH142+BL142+BP142+BT142+BX142+CB142+CF142+CJ142+CN142+CR142+CV142+CZ142+DD142+DH142+DL142+DP142+DT142+DX142+EB142+EF142+EJ142+EN142+ER142+EV142+EZ142+FD142+FH142+FL142+FP142+FT142+FX142+GB142+GF142+GJ142+GN142+GR142+GV142+GZ142+HD142+HH142+HL142+HP142+HT142+HX142+IB142+IF142+IJ142+IN142+IR142+IV142+IZ142</f>
        <v>2283.0700000000002</v>
      </c>
      <c r="C142" s="222">
        <f t="shared" ref="C142:C205" si="423">I142+M142+Q142+U142+Y142+AC142+AG142+AK142+AO142+AS142+AW142+BA142+BE142+BI142+BM142+BQ142+BU142+BY142+CC142+CG142+CK142+CO142+CS142+CW142+DA142+DE142+DI142+DM142+DQ142+DU142+DY142+EC142+EG142+EK142+EO142+ES142+EW142+FA142+FE142+FI142+FM142+FQ142+FU142+FY142+GC142+GG142+GK142+GO142+GS142+GW142+HA142+HE142+HI142+HM142+HQ142+HU142+HY142+IC142+IG142+IS142+IW142+JA142</f>
        <v>2283.0700000000002</v>
      </c>
      <c r="D142" s="222">
        <f t="shared" ref="D142:D205" si="424">I142+M142+Q142+U142+Y142+AC142+AG142+AK142+AO142+AS142+AW142+BA142+BE142+BI142+BM142+BQ142+BU142+BY142+CC142+CG142+CK142+CO142+CS142+CW142+DA142+DE142+DI142+DM142+DQ142+DU142+DY142+EC142+EG142+EK142+EO142+ES142+EW142+FA142+FE142+FI142+FM142+FQ142+FU142+FY142+GC142+GG142+GK142+GO142+GS142+GW142+HA142+HE142+HI142+HM142+HQ142+HU142+HY142+IC142+IG142+IK142+IO142+IS142+IW142+JA142</f>
        <v>2283.0700000000002</v>
      </c>
      <c r="E142" s="222"/>
      <c r="F142" s="223">
        <f t="shared" ref="F142:F205" si="425">J142+N142+R142+V142+Z142+AD142+AH142+AL142+AP142+AT142+AX142+BB142+BF142+BJ142+BN142+BR142+BV142+BZ142+CD142+CH142+CL142+CP142+CT142+CX142+DB142+DF142+DJ142+DN142+DR142+DV142+DZ142+ED142+EH142+EL142+EP142+ET142+EX142+FB142+FF142+FJ142+FN142+FR142+FV142+FZ142+GD142+GH142+GL142+GP142+GT142+GX142+HB142+HF142+HJ142+HN142+HR142+HV142+HZ142+ID142+IH142+IL142+IP142+IT142+IX142+JB142</f>
        <v>2283.0700000000002</v>
      </c>
      <c r="G142" s="75">
        <f t="shared" si="401"/>
        <v>100</v>
      </c>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95"/>
      <c r="BA142" s="95"/>
      <c r="BB142" s="95"/>
      <c r="BC142" s="95"/>
      <c r="BD142" s="75"/>
      <c r="BE142" s="75"/>
      <c r="BF142" s="75"/>
      <c r="BG142" s="88"/>
      <c r="BH142" s="88"/>
      <c r="BI142" s="75"/>
      <c r="BJ142" s="75"/>
      <c r="BK142" s="88"/>
      <c r="BL142" s="75">
        <v>1911</v>
      </c>
      <c r="BM142" s="75">
        <v>1911</v>
      </c>
      <c r="BN142" s="75">
        <v>1911</v>
      </c>
      <c r="BO142" s="76">
        <f t="shared" si="272"/>
        <v>100</v>
      </c>
      <c r="BP142" s="75"/>
      <c r="BQ142" s="75"/>
      <c r="BR142" s="75"/>
      <c r="BS142" s="88"/>
      <c r="BT142" s="88"/>
      <c r="BU142" s="75"/>
      <c r="BV142" s="75"/>
      <c r="BW142" s="88"/>
      <c r="BX142" s="75"/>
      <c r="BY142" s="75"/>
      <c r="BZ142" s="75"/>
      <c r="CA142" s="75"/>
      <c r="CB142" s="74"/>
      <c r="CC142" s="74"/>
      <c r="CD142" s="75"/>
      <c r="CE142" s="88"/>
      <c r="CF142" s="75"/>
      <c r="CG142" s="75"/>
      <c r="CH142" s="75"/>
      <c r="CI142" s="74"/>
      <c r="CJ142" s="75"/>
      <c r="CK142" s="75"/>
      <c r="CL142" s="75"/>
      <c r="CM142" s="75"/>
      <c r="CN142" s="75"/>
      <c r="CO142" s="75"/>
      <c r="CP142" s="75"/>
      <c r="CQ142" s="75"/>
      <c r="CR142" s="74"/>
      <c r="CS142" s="74"/>
      <c r="CT142" s="75"/>
      <c r="CU142" s="88"/>
      <c r="CV142" s="75"/>
      <c r="CW142" s="75"/>
      <c r="CX142" s="75"/>
      <c r="CY142" s="88"/>
      <c r="CZ142" s="75">
        <v>372.07</v>
      </c>
      <c r="DA142" s="75">
        <v>372.07</v>
      </c>
      <c r="DB142" s="75">
        <v>372.07</v>
      </c>
      <c r="DC142" s="76">
        <f t="shared" si="421"/>
        <v>100</v>
      </c>
      <c r="DD142" s="75"/>
      <c r="DE142" s="75"/>
      <c r="DF142" s="75"/>
      <c r="DG142" s="88"/>
      <c r="DH142" s="75"/>
      <c r="DI142" s="75"/>
      <c r="DJ142" s="75"/>
      <c r="DK142" s="88"/>
      <c r="DL142" s="75"/>
      <c r="DM142" s="75"/>
      <c r="DN142" s="75"/>
      <c r="DO142" s="88"/>
      <c r="DP142" s="75"/>
      <c r="DQ142" s="75"/>
      <c r="DR142" s="75"/>
      <c r="DS142" s="88"/>
      <c r="DT142" s="88"/>
      <c r="DU142" s="75"/>
      <c r="DV142" s="75"/>
      <c r="DW142" s="75"/>
      <c r="DX142" s="75"/>
      <c r="DY142" s="75"/>
      <c r="DZ142" s="75"/>
      <c r="EA142" s="75"/>
      <c r="EB142" s="75"/>
      <c r="EC142" s="75"/>
      <c r="ED142" s="75"/>
      <c r="EE142" s="75"/>
      <c r="EF142" s="75"/>
      <c r="EG142" s="75"/>
      <c r="EH142" s="75"/>
      <c r="EI142" s="75"/>
      <c r="EJ142" s="75"/>
      <c r="EK142" s="75"/>
      <c r="EL142" s="75"/>
      <c r="EM142" s="75"/>
      <c r="EN142" s="75"/>
      <c r="EO142" s="75"/>
      <c r="EP142" s="75"/>
      <c r="EQ142" s="75"/>
      <c r="ER142" s="75"/>
      <c r="ES142" s="75"/>
      <c r="ET142" s="75"/>
      <c r="EU142" s="75"/>
      <c r="EV142" s="75"/>
      <c r="EW142" s="75"/>
      <c r="EX142" s="75"/>
      <c r="EY142" s="75"/>
      <c r="EZ142" s="88"/>
      <c r="FA142" s="74"/>
      <c r="FB142" s="75"/>
      <c r="FC142" s="88"/>
      <c r="FD142" s="75"/>
      <c r="FE142" s="75"/>
      <c r="FF142" s="75"/>
      <c r="FG142" s="75"/>
      <c r="FH142" s="75"/>
      <c r="FI142" s="75"/>
      <c r="FJ142" s="75"/>
      <c r="FK142" s="75"/>
      <c r="FL142" s="75"/>
      <c r="FM142" s="75"/>
      <c r="FN142" s="75"/>
      <c r="FO142" s="75"/>
      <c r="FP142" s="75"/>
      <c r="FQ142" s="75"/>
      <c r="FR142" s="75"/>
      <c r="FS142" s="75"/>
      <c r="FT142" s="78"/>
      <c r="FU142" s="78"/>
      <c r="FV142" s="78"/>
      <c r="FW142" s="78"/>
      <c r="FX142" s="75"/>
      <c r="FY142" s="75"/>
      <c r="FZ142" s="75"/>
      <c r="GA142" s="75"/>
      <c r="GB142" s="75"/>
      <c r="GC142" s="75"/>
      <c r="GD142" s="75"/>
      <c r="GE142" s="75"/>
      <c r="GF142" s="75"/>
      <c r="GG142" s="75"/>
      <c r="GH142" s="75"/>
      <c r="GI142" s="75"/>
      <c r="GJ142" s="75"/>
      <c r="GK142" s="75"/>
      <c r="GL142" s="75"/>
      <c r="GM142" s="75"/>
      <c r="GN142" s="75"/>
      <c r="GO142" s="75"/>
      <c r="GP142" s="75"/>
      <c r="GQ142" s="75"/>
      <c r="GR142" s="75"/>
      <c r="GS142" s="75"/>
      <c r="GT142" s="75"/>
      <c r="GU142" s="75"/>
      <c r="GV142" s="75"/>
      <c r="GW142" s="75"/>
      <c r="GX142" s="75"/>
      <c r="GY142" s="75"/>
      <c r="GZ142" s="75"/>
      <c r="HA142" s="75"/>
      <c r="HB142" s="75"/>
      <c r="HC142" s="75"/>
      <c r="HD142" s="75"/>
      <c r="HE142" s="75"/>
      <c r="HF142" s="75"/>
      <c r="HG142" s="75"/>
      <c r="HH142" s="75"/>
      <c r="HI142" s="75"/>
      <c r="HJ142" s="75"/>
      <c r="HK142" s="75"/>
      <c r="HL142" s="75"/>
      <c r="HM142" s="75"/>
      <c r="HN142" s="75"/>
      <c r="HO142" s="75"/>
      <c r="HP142" s="75"/>
      <c r="HQ142" s="75"/>
      <c r="HR142" s="75"/>
      <c r="HS142" s="75"/>
      <c r="HT142" s="75"/>
      <c r="HU142" s="75"/>
      <c r="HV142" s="75"/>
      <c r="HW142" s="75"/>
      <c r="HX142" s="75"/>
      <c r="HY142" s="75"/>
      <c r="HZ142" s="75"/>
      <c r="IA142" s="75"/>
      <c r="IB142" s="75"/>
      <c r="IC142" s="75"/>
      <c r="ID142" s="75"/>
      <c r="IE142" s="75"/>
      <c r="IF142" s="75"/>
      <c r="IG142" s="75"/>
      <c r="IH142" s="75"/>
      <c r="II142" s="75"/>
      <c r="IJ142" s="75"/>
      <c r="IK142" s="75"/>
      <c r="IL142" s="75"/>
      <c r="IM142" s="75"/>
      <c r="IN142" s="75"/>
      <c r="IO142" s="75"/>
      <c r="IP142" s="75"/>
      <c r="IQ142" s="75"/>
      <c r="IR142" s="75"/>
      <c r="IS142" s="75"/>
      <c r="IT142" s="75"/>
      <c r="IU142" s="75"/>
      <c r="IV142" s="75"/>
      <c r="IW142" s="75"/>
      <c r="IX142" s="75"/>
      <c r="IY142" s="75"/>
      <c r="IZ142" s="75"/>
      <c r="JA142" s="75"/>
      <c r="JB142" s="75"/>
      <c r="JC142" s="75"/>
    </row>
    <row r="143" spans="1:263" ht="15.75" x14ac:dyDescent="0.25">
      <c r="A143" s="10" t="s">
        <v>352</v>
      </c>
      <c r="B143" s="222">
        <f t="shared" si="422"/>
        <v>3594.85</v>
      </c>
      <c r="C143" s="222">
        <f t="shared" si="423"/>
        <v>3696.79</v>
      </c>
      <c r="D143" s="222">
        <f t="shared" si="424"/>
        <v>3696.79</v>
      </c>
      <c r="E143" s="222"/>
      <c r="F143" s="223">
        <f t="shared" si="425"/>
        <v>3696.79</v>
      </c>
      <c r="G143" s="75">
        <f t="shared" si="401"/>
        <v>100</v>
      </c>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95"/>
      <c r="BA143" s="95"/>
      <c r="BB143" s="95"/>
      <c r="BC143" s="95"/>
      <c r="BD143" s="75"/>
      <c r="BE143" s="75"/>
      <c r="BF143" s="75"/>
      <c r="BG143" s="88"/>
      <c r="BH143" s="88"/>
      <c r="BI143" s="75"/>
      <c r="BJ143" s="75"/>
      <c r="BK143" s="88"/>
      <c r="BL143" s="75">
        <v>3009</v>
      </c>
      <c r="BM143" s="75">
        <v>3009</v>
      </c>
      <c r="BN143" s="75">
        <v>3009</v>
      </c>
      <c r="BO143" s="76">
        <f t="shared" si="272"/>
        <v>100</v>
      </c>
      <c r="BP143" s="75"/>
      <c r="BQ143" s="75"/>
      <c r="BR143" s="75"/>
      <c r="BS143" s="88"/>
      <c r="BT143" s="88"/>
      <c r="BU143" s="75"/>
      <c r="BV143" s="75"/>
      <c r="BW143" s="88"/>
      <c r="BX143" s="75"/>
      <c r="BY143" s="75"/>
      <c r="BZ143" s="75"/>
      <c r="CA143" s="75"/>
      <c r="CB143" s="74"/>
      <c r="CC143" s="74"/>
      <c r="CD143" s="75"/>
      <c r="CE143" s="88"/>
      <c r="CF143" s="75"/>
      <c r="CG143" s="75"/>
      <c r="CH143" s="75"/>
      <c r="CI143" s="74"/>
      <c r="CJ143" s="75"/>
      <c r="CK143" s="75"/>
      <c r="CL143" s="75"/>
      <c r="CM143" s="75"/>
      <c r="CN143" s="75"/>
      <c r="CO143" s="75"/>
      <c r="CP143" s="75"/>
      <c r="CQ143" s="75"/>
      <c r="CR143" s="74"/>
      <c r="CS143" s="74"/>
      <c r="CT143" s="75"/>
      <c r="CU143" s="88"/>
      <c r="CV143" s="75"/>
      <c r="CW143" s="75"/>
      <c r="CX143" s="75"/>
      <c r="CY143" s="88"/>
      <c r="CZ143" s="75">
        <v>585.85</v>
      </c>
      <c r="DA143" s="75">
        <v>585.85</v>
      </c>
      <c r="DB143" s="75">
        <v>585.85</v>
      </c>
      <c r="DC143" s="76">
        <f t="shared" si="421"/>
        <v>100</v>
      </c>
      <c r="DD143" s="75"/>
      <c r="DE143" s="75"/>
      <c r="DF143" s="75"/>
      <c r="DG143" s="88"/>
      <c r="DH143" s="75"/>
      <c r="DI143" s="75"/>
      <c r="DJ143" s="75"/>
      <c r="DK143" s="88"/>
      <c r="DL143" s="75"/>
      <c r="DM143" s="75"/>
      <c r="DN143" s="75"/>
      <c r="DO143" s="88"/>
      <c r="DP143" s="75"/>
      <c r="DQ143" s="75"/>
      <c r="DR143" s="75"/>
      <c r="DS143" s="88"/>
      <c r="DT143" s="88"/>
      <c r="DU143" s="75"/>
      <c r="DV143" s="75"/>
      <c r="DW143" s="75"/>
      <c r="DX143" s="75"/>
      <c r="DY143" s="75"/>
      <c r="DZ143" s="75"/>
      <c r="EA143" s="75"/>
      <c r="EB143" s="75"/>
      <c r="EC143" s="75"/>
      <c r="ED143" s="75"/>
      <c r="EE143" s="75"/>
      <c r="EF143" s="75"/>
      <c r="EG143" s="75"/>
      <c r="EH143" s="75"/>
      <c r="EI143" s="75"/>
      <c r="EJ143" s="75"/>
      <c r="EK143" s="75"/>
      <c r="EL143" s="75"/>
      <c r="EM143" s="75"/>
      <c r="EN143" s="75"/>
      <c r="EO143" s="75"/>
      <c r="EP143" s="75"/>
      <c r="EQ143" s="75"/>
      <c r="ER143" s="75"/>
      <c r="ES143" s="75"/>
      <c r="ET143" s="75"/>
      <c r="EU143" s="75"/>
      <c r="EV143" s="75"/>
      <c r="EW143" s="75"/>
      <c r="EX143" s="75"/>
      <c r="EY143" s="75"/>
      <c r="EZ143" s="88"/>
      <c r="FA143" s="74"/>
      <c r="FB143" s="75"/>
      <c r="FC143" s="88"/>
      <c r="FD143" s="75"/>
      <c r="FE143" s="75"/>
      <c r="FF143" s="75"/>
      <c r="FG143" s="75"/>
      <c r="FH143" s="75"/>
      <c r="FI143" s="75"/>
      <c r="FJ143" s="75"/>
      <c r="FK143" s="75"/>
      <c r="FL143" s="75"/>
      <c r="FM143" s="75"/>
      <c r="FN143" s="75"/>
      <c r="FO143" s="75"/>
      <c r="FP143" s="75"/>
      <c r="FQ143" s="75"/>
      <c r="FR143" s="75"/>
      <c r="FS143" s="75"/>
      <c r="FT143" s="78"/>
      <c r="FU143" s="78"/>
      <c r="FV143" s="78"/>
      <c r="FW143" s="78"/>
      <c r="FX143" s="75"/>
      <c r="FY143" s="75"/>
      <c r="FZ143" s="75"/>
      <c r="GA143" s="75"/>
      <c r="GB143" s="75"/>
      <c r="GC143" s="75"/>
      <c r="GD143" s="75"/>
      <c r="GE143" s="75"/>
      <c r="GF143" s="75"/>
      <c r="GG143" s="75"/>
      <c r="GH143" s="75"/>
      <c r="GI143" s="75"/>
      <c r="GJ143" s="75"/>
      <c r="GK143" s="75"/>
      <c r="GL143" s="75"/>
      <c r="GM143" s="75"/>
      <c r="GN143" s="75"/>
      <c r="GO143" s="75"/>
      <c r="GP143" s="75"/>
      <c r="GQ143" s="75"/>
      <c r="GR143" s="75"/>
      <c r="GS143" s="75"/>
      <c r="GT143" s="75"/>
      <c r="GU143" s="75"/>
      <c r="GV143" s="75"/>
      <c r="GW143" s="75"/>
      <c r="GX143" s="75"/>
      <c r="GY143" s="75"/>
      <c r="GZ143" s="75"/>
      <c r="HA143" s="75"/>
      <c r="HB143" s="75"/>
      <c r="HC143" s="75"/>
      <c r="HD143" s="75"/>
      <c r="HE143" s="75"/>
      <c r="HF143" s="75"/>
      <c r="HG143" s="75"/>
      <c r="HH143" s="75"/>
      <c r="HI143" s="75"/>
      <c r="HJ143" s="75"/>
      <c r="HK143" s="75"/>
      <c r="HL143" s="75"/>
      <c r="HM143" s="75"/>
      <c r="HN143" s="75"/>
      <c r="HO143" s="75"/>
      <c r="HP143" s="75"/>
      <c r="HQ143" s="75"/>
      <c r="HR143" s="75"/>
      <c r="HS143" s="75"/>
      <c r="HT143" s="75"/>
      <c r="HU143" s="75"/>
      <c r="HV143" s="75"/>
      <c r="HW143" s="75"/>
      <c r="HX143" s="75"/>
      <c r="HY143" s="75"/>
      <c r="HZ143" s="75"/>
      <c r="IA143" s="75"/>
      <c r="IB143" s="75"/>
      <c r="IC143" s="75"/>
      <c r="ID143" s="75"/>
      <c r="IE143" s="75"/>
      <c r="IF143" s="75"/>
      <c r="IG143" s="75">
        <v>101.94</v>
      </c>
      <c r="IH143" s="75">
        <v>101.94</v>
      </c>
      <c r="II143" s="75">
        <f t="shared" si="420"/>
        <v>100</v>
      </c>
      <c r="IJ143" s="75"/>
      <c r="IK143" s="75"/>
      <c r="IL143" s="75"/>
      <c r="IM143" s="75"/>
      <c r="IN143" s="75"/>
      <c r="IO143" s="75"/>
      <c r="IP143" s="75"/>
      <c r="IQ143" s="75"/>
      <c r="IR143" s="75"/>
      <c r="IS143" s="75"/>
      <c r="IT143" s="75"/>
      <c r="IU143" s="75"/>
      <c r="IV143" s="75"/>
      <c r="IW143" s="75"/>
      <c r="IX143" s="75"/>
      <c r="IY143" s="75"/>
      <c r="IZ143" s="75"/>
      <c r="JA143" s="75"/>
      <c r="JB143" s="75"/>
      <c r="JC143" s="75"/>
    </row>
    <row r="144" spans="1:263" ht="15.75" x14ac:dyDescent="0.25">
      <c r="A144" s="10" t="s">
        <v>353</v>
      </c>
      <c r="B144" s="222">
        <f t="shared" si="422"/>
        <v>5512.35</v>
      </c>
      <c r="C144" s="222">
        <f t="shared" si="423"/>
        <v>5512.35</v>
      </c>
      <c r="D144" s="222">
        <f t="shared" si="424"/>
        <v>5512.35</v>
      </c>
      <c r="E144" s="222"/>
      <c r="F144" s="223">
        <f t="shared" si="425"/>
        <v>5512.35</v>
      </c>
      <c r="G144" s="75">
        <f t="shared" si="401"/>
        <v>100</v>
      </c>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95"/>
      <c r="BA144" s="95"/>
      <c r="BB144" s="95"/>
      <c r="BC144" s="95"/>
      <c r="BD144" s="75"/>
      <c r="BE144" s="75"/>
      <c r="BF144" s="75"/>
      <c r="BG144" s="88"/>
      <c r="BH144" s="88"/>
      <c r="BI144" s="75"/>
      <c r="BJ144" s="75"/>
      <c r="BK144" s="88"/>
      <c r="BL144" s="75">
        <v>4614</v>
      </c>
      <c r="BM144" s="75">
        <v>4614</v>
      </c>
      <c r="BN144" s="75">
        <v>4614</v>
      </c>
      <c r="BO144" s="76">
        <f t="shared" ref="BO144:BO207" si="426">BN144/BM144*100</f>
        <v>100</v>
      </c>
      <c r="BP144" s="75"/>
      <c r="BQ144" s="75"/>
      <c r="BR144" s="75"/>
      <c r="BS144" s="88"/>
      <c r="BT144" s="88"/>
      <c r="BU144" s="75"/>
      <c r="BV144" s="75"/>
      <c r="BW144" s="88"/>
      <c r="BX144" s="75"/>
      <c r="BY144" s="75"/>
      <c r="BZ144" s="75"/>
      <c r="CA144" s="75"/>
      <c r="CB144" s="74"/>
      <c r="CC144" s="74"/>
      <c r="CD144" s="75"/>
      <c r="CE144" s="88"/>
      <c r="CF144" s="75"/>
      <c r="CG144" s="75"/>
      <c r="CH144" s="75"/>
      <c r="CI144" s="74"/>
      <c r="CJ144" s="75"/>
      <c r="CK144" s="75"/>
      <c r="CL144" s="75"/>
      <c r="CM144" s="75"/>
      <c r="CN144" s="75"/>
      <c r="CO144" s="75"/>
      <c r="CP144" s="75"/>
      <c r="CQ144" s="75"/>
      <c r="CR144" s="74"/>
      <c r="CS144" s="74"/>
      <c r="CT144" s="75"/>
      <c r="CU144" s="88"/>
      <c r="CV144" s="75"/>
      <c r="CW144" s="75"/>
      <c r="CX144" s="75"/>
      <c r="CY144" s="88"/>
      <c r="CZ144" s="75">
        <v>898.35</v>
      </c>
      <c r="DA144" s="75">
        <v>898.35</v>
      </c>
      <c r="DB144" s="75">
        <v>898.35</v>
      </c>
      <c r="DC144" s="76">
        <f t="shared" si="421"/>
        <v>100</v>
      </c>
      <c r="DD144" s="75"/>
      <c r="DE144" s="75"/>
      <c r="DF144" s="75"/>
      <c r="DG144" s="88"/>
      <c r="DH144" s="75"/>
      <c r="DI144" s="75"/>
      <c r="DJ144" s="75"/>
      <c r="DK144" s="88"/>
      <c r="DL144" s="75"/>
      <c r="DM144" s="75"/>
      <c r="DN144" s="75"/>
      <c r="DO144" s="88"/>
      <c r="DP144" s="75"/>
      <c r="DQ144" s="75"/>
      <c r="DR144" s="75"/>
      <c r="DS144" s="88"/>
      <c r="DT144" s="88"/>
      <c r="DU144" s="75"/>
      <c r="DV144" s="75"/>
      <c r="DW144" s="75"/>
      <c r="DX144" s="75"/>
      <c r="DY144" s="75"/>
      <c r="DZ144" s="75"/>
      <c r="EA144" s="75"/>
      <c r="EB144" s="75"/>
      <c r="EC144" s="75"/>
      <c r="ED144" s="75"/>
      <c r="EE144" s="75"/>
      <c r="EF144" s="75"/>
      <c r="EG144" s="75"/>
      <c r="EH144" s="75"/>
      <c r="EI144" s="75"/>
      <c r="EJ144" s="75"/>
      <c r="EK144" s="75"/>
      <c r="EL144" s="75"/>
      <c r="EM144" s="75"/>
      <c r="EN144" s="75"/>
      <c r="EO144" s="75"/>
      <c r="EP144" s="75"/>
      <c r="EQ144" s="75"/>
      <c r="ER144" s="75"/>
      <c r="ES144" s="75"/>
      <c r="ET144" s="75"/>
      <c r="EU144" s="75"/>
      <c r="EV144" s="75"/>
      <c r="EW144" s="75"/>
      <c r="EX144" s="75"/>
      <c r="EY144" s="75"/>
      <c r="EZ144" s="88"/>
      <c r="FA144" s="74"/>
      <c r="FB144" s="75"/>
      <c r="FC144" s="88"/>
      <c r="FD144" s="75"/>
      <c r="FE144" s="75"/>
      <c r="FF144" s="75"/>
      <c r="FG144" s="75"/>
      <c r="FH144" s="75"/>
      <c r="FI144" s="75"/>
      <c r="FJ144" s="75"/>
      <c r="FK144" s="75"/>
      <c r="FL144" s="75"/>
      <c r="FM144" s="75"/>
      <c r="FN144" s="75"/>
      <c r="FO144" s="75"/>
      <c r="FP144" s="75"/>
      <c r="FQ144" s="75"/>
      <c r="FR144" s="75"/>
      <c r="FS144" s="75"/>
      <c r="FT144" s="78"/>
      <c r="FU144" s="78"/>
      <c r="FV144" s="78"/>
      <c r="FW144" s="78"/>
      <c r="FX144" s="75"/>
      <c r="FY144" s="75"/>
      <c r="FZ144" s="75"/>
      <c r="GA144" s="75"/>
      <c r="GB144" s="75"/>
      <c r="GC144" s="75"/>
      <c r="GD144" s="75"/>
      <c r="GE144" s="75"/>
      <c r="GF144" s="75"/>
      <c r="GG144" s="75"/>
      <c r="GH144" s="75"/>
      <c r="GI144" s="75"/>
      <c r="GJ144" s="75"/>
      <c r="GK144" s="75"/>
      <c r="GL144" s="75"/>
      <c r="GM144" s="75"/>
      <c r="GN144" s="75"/>
      <c r="GO144" s="75"/>
      <c r="GP144" s="75"/>
      <c r="GQ144" s="75"/>
      <c r="GR144" s="75"/>
      <c r="GS144" s="75"/>
      <c r="GT144" s="75"/>
      <c r="GU144" s="75"/>
      <c r="GV144" s="75"/>
      <c r="GW144" s="75"/>
      <c r="GX144" s="75"/>
      <c r="GY144" s="75"/>
      <c r="GZ144" s="75"/>
      <c r="HA144" s="75"/>
      <c r="HB144" s="75"/>
      <c r="HC144" s="75"/>
      <c r="HD144" s="75"/>
      <c r="HE144" s="75"/>
      <c r="HF144" s="75"/>
      <c r="HG144" s="75"/>
      <c r="HH144" s="75"/>
      <c r="HI144" s="75"/>
      <c r="HJ144" s="75"/>
      <c r="HK144" s="75"/>
      <c r="HL144" s="75"/>
      <c r="HM144" s="75"/>
      <c r="HN144" s="75"/>
      <c r="HO144" s="75"/>
      <c r="HP144" s="75"/>
      <c r="HQ144" s="75"/>
      <c r="HR144" s="75"/>
      <c r="HS144" s="75"/>
      <c r="HT144" s="75"/>
      <c r="HU144" s="75"/>
      <c r="HV144" s="75"/>
      <c r="HW144" s="75"/>
      <c r="HX144" s="75"/>
      <c r="HY144" s="75"/>
      <c r="HZ144" s="75"/>
      <c r="IA144" s="75"/>
      <c r="IB144" s="75"/>
      <c r="IC144" s="75"/>
      <c r="ID144" s="75"/>
      <c r="IE144" s="75"/>
      <c r="IF144" s="75"/>
      <c r="IG144" s="75"/>
      <c r="IH144" s="75"/>
      <c r="II144" s="75"/>
      <c r="IJ144" s="75"/>
      <c r="IK144" s="75"/>
      <c r="IL144" s="75"/>
      <c r="IM144" s="75"/>
      <c r="IN144" s="75"/>
      <c r="IO144" s="75"/>
      <c r="IP144" s="75"/>
      <c r="IQ144" s="75"/>
      <c r="IR144" s="75"/>
      <c r="IS144" s="75"/>
      <c r="IT144" s="75"/>
      <c r="IU144" s="75"/>
      <c r="IV144" s="75"/>
      <c r="IW144" s="75"/>
      <c r="IX144" s="75"/>
      <c r="IY144" s="75"/>
      <c r="IZ144" s="75"/>
      <c r="JA144" s="75"/>
      <c r="JB144" s="75"/>
      <c r="JC144" s="75"/>
    </row>
    <row r="145" spans="1:263" ht="15.75" x14ac:dyDescent="0.25">
      <c r="A145" s="10" t="s">
        <v>354</v>
      </c>
      <c r="B145" s="222">
        <f t="shared" si="422"/>
        <v>8935.16</v>
      </c>
      <c r="C145" s="222">
        <f t="shared" si="423"/>
        <v>10166.36</v>
      </c>
      <c r="D145" s="222">
        <f t="shared" si="424"/>
        <v>10166.36</v>
      </c>
      <c r="E145" s="222"/>
      <c r="F145" s="223">
        <f t="shared" si="425"/>
        <v>10166.36</v>
      </c>
      <c r="G145" s="75">
        <f t="shared" si="401"/>
        <v>100</v>
      </c>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v>650</v>
      </c>
      <c r="AT145" s="75">
        <v>650</v>
      </c>
      <c r="AU145" s="75">
        <f t="shared" si="380"/>
        <v>100</v>
      </c>
      <c r="AV145" s="75"/>
      <c r="AW145" s="75"/>
      <c r="AX145" s="75"/>
      <c r="AY145" s="75"/>
      <c r="AZ145" s="95"/>
      <c r="BA145" s="95"/>
      <c r="BB145" s="95"/>
      <c r="BC145" s="95"/>
      <c r="BD145" s="75"/>
      <c r="BE145" s="75"/>
      <c r="BF145" s="75"/>
      <c r="BG145" s="88"/>
      <c r="BH145" s="75"/>
      <c r="BI145" s="75"/>
      <c r="BJ145" s="75"/>
      <c r="BK145" s="88"/>
      <c r="BL145" s="75">
        <v>7479</v>
      </c>
      <c r="BM145" s="75">
        <v>7479</v>
      </c>
      <c r="BN145" s="75">
        <v>7479</v>
      </c>
      <c r="BO145" s="76">
        <f t="shared" si="426"/>
        <v>100</v>
      </c>
      <c r="BP145" s="75"/>
      <c r="BQ145" s="75"/>
      <c r="BR145" s="75"/>
      <c r="BS145" s="88"/>
      <c r="BT145" s="88"/>
      <c r="BU145" s="75"/>
      <c r="BV145" s="75"/>
      <c r="BW145" s="88"/>
      <c r="BX145" s="75"/>
      <c r="BY145" s="75">
        <v>581.20000000000005</v>
      </c>
      <c r="BZ145" s="75">
        <v>581.20000000000005</v>
      </c>
      <c r="CA145" s="75">
        <f t="shared" ref="CA145" si="427">BZ145/BY145*100</f>
        <v>100</v>
      </c>
      <c r="CB145" s="74"/>
      <c r="CC145" s="74"/>
      <c r="CD145" s="75"/>
      <c r="CE145" s="88"/>
      <c r="CF145" s="75"/>
      <c r="CG145" s="75"/>
      <c r="CH145" s="75"/>
      <c r="CI145" s="74"/>
      <c r="CJ145" s="75"/>
      <c r="CK145" s="75"/>
      <c r="CL145" s="75"/>
      <c r="CM145" s="75"/>
      <c r="CN145" s="75"/>
      <c r="CO145" s="75"/>
      <c r="CP145" s="75"/>
      <c r="CQ145" s="75"/>
      <c r="CR145" s="74"/>
      <c r="CS145" s="74"/>
      <c r="CT145" s="75"/>
      <c r="CU145" s="88"/>
      <c r="CV145" s="75"/>
      <c r="CW145" s="75"/>
      <c r="CX145" s="75"/>
      <c r="CY145" s="88"/>
      <c r="CZ145" s="75">
        <v>1456.16</v>
      </c>
      <c r="DA145" s="75">
        <v>1456.16</v>
      </c>
      <c r="DB145" s="75">
        <v>1456.16</v>
      </c>
      <c r="DC145" s="76">
        <f t="shared" si="421"/>
        <v>100</v>
      </c>
      <c r="DD145" s="75"/>
      <c r="DE145" s="75"/>
      <c r="DF145" s="75"/>
      <c r="DG145" s="88"/>
      <c r="DH145" s="75"/>
      <c r="DI145" s="75"/>
      <c r="DJ145" s="75"/>
      <c r="DK145" s="88"/>
      <c r="DL145" s="75"/>
      <c r="DM145" s="75"/>
      <c r="DN145" s="75"/>
      <c r="DO145" s="88"/>
      <c r="DP145" s="75"/>
      <c r="DQ145" s="75"/>
      <c r="DR145" s="75"/>
      <c r="DS145" s="88"/>
      <c r="DT145" s="88"/>
      <c r="DU145" s="75"/>
      <c r="DV145" s="75"/>
      <c r="DW145" s="75"/>
      <c r="DX145" s="75"/>
      <c r="DY145" s="75"/>
      <c r="DZ145" s="75"/>
      <c r="EA145" s="75"/>
      <c r="EB145" s="75"/>
      <c r="EC145" s="75"/>
      <c r="ED145" s="75"/>
      <c r="EE145" s="75"/>
      <c r="EF145" s="75"/>
      <c r="EG145" s="75"/>
      <c r="EH145" s="75"/>
      <c r="EI145" s="75"/>
      <c r="EJ145" s="75"/>
      <c r="EK145" s="75"/>
      <c r="EL145" s="75"/>
      <c r="EM145" s="75"/>
      <c r="EN145" s="75"/>
      <c r="EO145" s="75"/>
      <c r="EP145" s="75"/>
      <c r="EQ145" s="75"/>
      <c r="ER145" s="75"/>
      <c r="ES145" s="75"/>
      <c r="ET145" s="75"/>
      <c r="EU145" s="75"/>
      <c r="EV145" s="75"/>
      <c r="EW145" s="75"/>
      <c r="EX145" s="75"/>
      <c r="EY145" s="75"/>
      <c r="EZ145" s="88"/>
      <c r="FA145" s="74"/>
      <c r="FB145" s="75"/>
      <c r="FC145" s="88"/>
      <c r="FD145" s="75"/>
      <c r="FE145" s="75"/>
      <c r="FF145" s="75"/>
      <c r="FG145" s="75"/>
      <c r="FH145" s="75"/>
      <c r="FI145" s="75"/>
      <c r="FJ145" s="75"/>
      <c r="FK145" s="75"/>
      <c r="FL145" s="75"/>
      <c r="FM145" s="75"/>
      <c r="FN145" s="75"/>
      <c r="FO145" s="75"/>
      <c r="FP145" s="75"/>
      <c r="FQ145" s="75"/>
      <c r="FR145" s="75"/>
      <c r="FS145" s="75"/>
      <c r="FT145" s="78"/>
      <c r="FU145" s="78"/>
      <c r="FV145" s="78"/>
      <c r="FW145" s="78"/>
      <c r="FX145" s="75"/>
      <c r="FY145" s="75"/>
      <c r="FZ145" s="75"/>
      <c r="GA145" s="75"/>
      <c r="GB145" s="75"/>
      <c r="GC145" s="75"/>
      <c r="GD145" s="75"/>
      <c r="GE145" s="75"/>
      <c r="GF145" s="75"/>
      <c r="GG145" s="75"/>
      <c r="GH145" s="75"/>
      <c r="GI145" s="75"/>
      <c r="GJ145" s="75"/>
      <c r="GK145" s="75"/>
      <c r="GL145" s="75"/>
      <c r="GM145" s="75"/>
      <c r="GN145" s="75"/>
      <c r="GO145" s="75"/>
      <c r="GP145" s="75"/>
      <c r="GQ145" s="75"/>
      <c r="GR145" s="75"/>
      <c r="GS145" s="75"/>
      <c r="GT145" s="75"/>
      <c r="GU145" s="75"/>
      <c r="GV145" s="75"/>
      <c r="GW145" s="75"/>
      <c r="GX145" s="75"/>
      <c r="GY145" s="75"/>
      <c r="GZ145" s="75"/>
      <c r="HA145" s="75"/>
      <c r="HB145" s="75"/>
      <c r="HC145" s="75"/>
      <c r="HD145" s="75"/>
      <c r="HE145" s="75"/>
      <c r="HF145" s="75"/>
      <c r="HG145" s="75"/>
      <c r="HH145" s="75"/>
      <c r="HI145" s="75"/>
      <c r="HJ145" s="75"/>
      <c r="HK145" s="75"/>
      <c r="HL145" s="75"/>
      <c r="HM145" s="75"/>
      <c r="HN145" s="75"/>
      <c r="HO145" s="75"/>
      <c r="HP145" s="75"/>
      <c r="HQ145" s="75"/>
      <c r="HR145" s="75"/>
      <c r="HS145" s="75"/>
      <c r="HT145" s="75"/>
      <c r="HU145" s="75"/>
      <c r="HV145" s="75"/>
      <c r="HW145" s="75"/>
      <c r="HX145" s="75"/>
      <c r="HY145" s="75"/>
      <c r="HZ145" s="75"/>
      <c r="IA145" s="75"/>
      <c r="IB145" s="75"/>
      <c r="IC145" s="75"/>
      <c r="ID145" s="75"/>
      <c r="IE145" s="75"/>
      <c r="IF145" s="75"/>
      <c r="IG145" s="75"/>
      <c r="IH145" s="75"/>
      <c r="II145" s="75"/>
      <c r="IJ145" s="75"/>
      <c r="IK145" s="75"/>
      <c r="IL145" s="75"/>
      <c r="IM145" s="75"/>
      <c r="IN145" s="75"/>
      <c r="IO145" s="75"/>
      <c r="IP145" s="75"/>
      <c r="IQ145" s="75"/>
      <c r="IR145" s="75"/>
      <c r="IS145" s="75"/>
      <c r="IT145" s="75"/>
      <c r="IU145" s="75"/>
      <c r="IV145" s="75"/>
      <c r="IW145" s="75"/>
      <c r="IX145" s="75"/>
      <c r="IY145" s="75"/>
      <c r="IZ145" s="75"/>
      <c r="JA145" s="75"/>
      <c r="JB145" s="75"/>
      <c r="JC145" s="75"/>
    </row>
    <row r="146" spans="1:263" ht="15.75" x14ac:dyDescent="0.25">
      <c r="A146" s="10" t="s">
        <v>355</v>
      </c>
      <c r="B146" s="222">
        <f t="shared" si="422"/>
        <v>9057.02</v>
      </c>
      <c r="C146" s="222">
        <f t="shared" si="423"/>
        <v>9643.4359899999999</v>
      </c>
      <c r="D146" s="222">
        <f t="shared" si="424"/>
        <v>9643.4359899999999</v>
      </c>
      <c r="E146" s="222"/>
      <c r="F146" s="223">
        <f t="shared" si="425"/>
        <v>9643.4359899999999</v>
      </c>
      <c r="G146" s="75">
        <f t="shared" si="401"/>
        <v>100</v>
      </c>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v>559.41600000000005</v>
      </c>
      <c r="AT146" s="75">
        <v>559.41600000000005</v>
      </c>
      <c r="AU146" s="75">
        <f t="shared" si="380"/>
        <v>100</v>
      </c>
      <c r="AV146" s="75"/>
      <c r="AW146" s="75"/>
      <c r="AX146" s="75"/>
      <c r="AY146" s="75"/>
      <c r="AZ146" s="95"/>
      <c r="BA146" s="95"/>
      <c r="BB146" s="95"/>
      <c r="BC146" s="95"/>
      <c r="BD146" s="75"/>
      <c r="BE146" s="75"/>
      <c r="BF146" s="75"/>
      <c r="BG146" s="88"/>
      <c r="BH146" s="88"/>
      <c r="BI146" s="75"/>
      <c r="BJ146" s="75"/>
      <c r="BK146" s="88"/>
      <c r="BL146" s="75">
        <v>7581</v>
      </c>
      <c r="BM146" s="75">
        <v>7581</v>
      </c>
      <c r="BN146" s="75">
        <v>7581</v>
      </c>
      <c r="BO146" s="76">
        <f t="shared" si="426"/>
        <v>100</v>
      </c>
      <c r="BP146" s="75"/>
      <c r="BQ146" s="75"/>
      <c r="BR146" s="75"/>
      <c r="BS146" s="88"/>
      <c r="BT146" s="88"/>
      <c r="BU146" s="75"/>
      <c r="BV146" s="75"/>
      <c r="BW146" s="88"/>
      <c r="BX146" s="75"/>
      <c r="BY146" s="75"/>
      <c r="BZ146" s="75"/>
      <c r="CA146" s="75"/>
      <c r="CB146" s="74"/>
      <c r="CC146" s="74"/>
      <c r="CD146" s="75"/>
      <c r="CE146" s="88"/>
      <c r="CF146" s="75"/>
      <c r="CG146" s="75"/>
      <c r="CH146" s="75"/>
      <c r="CI146" s="74"/>
      <c r="CJ146" s="75"/>
      <c r="CK146" s="75"/>
      <c r="CL146" s="75"/>
      <c r="CM146" s="75"/>
      <c r="CN146" s="75"/>
      <c r="CO146" s="75"/>
      <c r="CP146" s="75"/>
      <c r="CQ146" s="75"/>
      <c r="CR146" s="74"/>
      <c r="CS146" s="74"/>
      <c r="CT146" s="75"/>
      <c r="CU146" s="88"/>
      <c r="CV146" s="75"/>
      <c r="CW146" s="75"/>
      <c r="CX146" s="75"/>
      <c r="CY146" s="88"/>
      <c r="CZ146" s="75">
        <v>1476.02</v>
      </c>
      <c r="DA146" s="75">
        <v>1476.02</v>
      </c>
      <c r="DB146" s="75">
        <v>1476.02</v>
      </c>
      <c r="DC146" s="76">
        <f t="shared" si="421"/>
        <v>100</v>
      </c>
      <c r="DD146" s="75"/>
      <c r="DE146" s="75"/>
      <c r="DF146" s="75"/>
      <c r="DG146" s="88"/>
      <c r="DH146" s="75"/>
      <c r="DI146" s="75"/>
      <c r="DJ146" s="75"/>
      <c r="DK146" s="88"/>
      <c r="DL146" s="75"/>
      <c r="DM146" s="75"/>
      <c r="DN146" s="75"/>
      <c r="DO146" s="88"/>
      <c r="DP146" s="75"/>
      <c r="DQ146" s="75"/>
      <c r="DR146" s="75"/>
      <c r="DS146" s="88"/>
      <c r="DT146" s="88"/>
      <c r="DU146" s="75"/>
      <c r="DV146" s="75"/>
      <c r="DW146" s="75"/>
      <c r="DX146" s="75"/>
      <c r="DY146" s="75"/>
      <c r="DZ146" s="75"/>
      <c r="EA146" s="75"/>
      <c r="EB146" s="75"/>
      <c r="EC146" s="75"/>
      <c r="ED146" s="75"/>
      <c r="EE146" s="75"/>
      <c r="EF146" s="75"/>
      <c r="EG146" s="75"/>
      <c r="EH146" s="75"/>
      <c r="EI146" s="75"/>
      <c r="EJ146" s="75"/>
      <c r="EK146" s="75"/>
      <c r="EL146" s="75"/>
      <c r="EM146" s="75"/>
      <c r="EN146" s="75"/>
      <c r="EO146" s="75"/>
      <c r="EP146" s="75"/>
      <c r="EQ146" s="75"/>
      <c r="ER146" s="75"/>
      <c r="ES146" s="75"/>
      <c r="ET146" s="75"/>
      <c r="EU146" s="75"/>
      <c r="EV146" s="75"/>
      <c r="EW146" s="75"/>
      <c r="EX146" s="75"/>
      <c r="EY146" s="75"/>
      <c r="EZ146" s="88"/>
      <c r="FA146" s="74"/>
      <c r="FB146" s="75"/>
      <c r="FC146" s="88"/>
      <c r="FD146" s="75"/>
      <c r="FE146" s="75"/>
      <c r="FF146" s="75"/>
      <c r="FG146" s="75"/>
      <c r="FH146" s="75"/>
      <c r="FI146" s="75"/>
      <c r="FJ146" s="75"/>
      <c r="FK146" s="75"/>
      <c r="FL146" s="75"/>
      <c r="FM146" s="75"/>
      <c r="FN146" s="75"/>
      <c r="FO146" s="75"/>
      <c r="FP146" s="75"/>
      <c r="FQ146" s="75"/>
      <c r="FR146" s="75"/>
      <c r="FS146" s="75"/>
      <c r="FT146" s="78"/>
      <c r="FU146" s="78"/>
      <c r="FV146" s="78"/>
      <c r="FW146" s="78"/>
      <c r="FX146" s="75"/>
      <c r="FY146" s="75"/>
      <c r="FZ146" s="75"/>
      <c r="GA146" s="75"/>
      <c r="GB146" s="75"/>
      <c r="GC146" s="75"/>
      <c r="GD146" s="75"/>
      <c r="GE146" s="75"/>
      <c r="GF146" s="75"/>
      <c r="GG146" s="75"/>
      <c r="GH146" s="75"/>
      <c r="GI146" s="75"/>
      <c r="GJ146" s="75"/>
      <c r="GK146" s="75"/>
      <c r="GL146" s="75"/>
      <c r="GM146" s="75"/>
      <c r="GN146" s="75"/>
      <c r="GO146" s="75"/>
      <c r="GP146" s="75"/>
      <c r="GQ146" s="75"/>
      <c r="GR146" s="75"/>
      <c r="GS146" s="75"/>
      <c r="GT146" s="75"/>
      <c r="GU146" s="75"/>
      <c r="GV146" s="75"/>
      <c r="GW146" s="75"/>
      <c r="GX146" s="75"/>
      <c r="GY146" s="75"/>
      <c r="GZ146" s="75"/>
      <c r="HA146" s="75"/>
      <c r="HB146" s="75"/>
      <c r="HC146" s="75"/>
      <c r="HD146" s="75"/>
      <c r="HE146" s="75"/>
      <c r="HF146" s="75"/>
      <c r="HG146" s="75"/>
      <c r="HH146" s="75"/>
      <c r="HI146" s="75"/>
      <c r="HJ146" s="75"/>
      <c r="HK146" s="75"/>
      <c r="HL146" s="75"/>
      <c r="HM146" s="75"/>
      <c r="HN146" s="75"/>
      <c r="HO146" s="75"/>
      <c r="HP146" s="75"/>
      <c r="HQ146" s="75"/>
      <c r="HR146" s="75"/>
      <c r="HS146" s="75"/>
      <c r="HT146" s="75"/>
      <c r="HU146" s="75"/>
      <c r="HV146" s="75"/>
      <c r="HW146" s="75"/>
      <c r="HX146" s="75"/>
      <c r="HY146" s="75"/>
      <c r="HZ146" s="75"/>
      <c r="IA146" s="75"/>
      <c r="IB146" s="75"/>
      <c r="IC146" s="75"/>
      <c r="ID146" s="75"/>
      <c r="IE146" s="75"/>
      <c r="IF146" s="75"/>
      <c r="IG146" s="75">
        <v>26.99999</v>
      </c>
      <c r="IH146" s="75">
        <v>26.99999</v>
      </c>
      <c r="II146" s="75">
        <f t="shared" si="420"/>
        <v>100</v>
      </c>
      <c r="IJ146" s="75"/>
      <c r="IK146" s="75"/>
      <c r="IL146" s="75"/>
      <c r="IM146" s="75"/>
      <c r="IN146" s="75"/>
      <c r="IO146" s="75"/>
      <c r="IP146" s="75"/>
      <c r="IQ146" s="75"/>
      <c r="IR146" s="75"/>
      <c r="IS146" s="75"/>
      <c r="IT146" s="75"/>
      <c r="IU146" s="75"/>
      <c r="IV146" s="75"/>
      <c r="IW146" s="75"/>
      <c r="IX146" s="75"/>
      <c r="IY146" s="75"/>
      <c r="IZ146" s="75"/>
      <c r="JA146" s="75"/>
      <c r="JB146" s="75"/>
      <c r="JC146" s="75"/>
    </row>
    <row r="147" spans="1:263" ht="15.75" x14ac:dyDescent="0.25">
      <c r="A147" s="10" t="s">
        <v>356</v>
      </c>
      <c r="B147" s="222">
        <f t="shared" si="422"/>
        <v>5791.91</v>
      </c>
      <c r="C147" s="222">
        <f t="shared" si="423"/>
        <v>6210.71</v>
      </c>
      <c r="D147" s="222">
        <f t="shared" si="424"/>
        <v>6210.71</v>
      </c>
      <c r="E147" s="222"/>
      <c r="F147" s="223">
        <f t="shared" si="425"/>
        <v>6210.71</v>
      </c>
      <c r="G147" s="75">
        <f t="shared" si="401"/>
        <v>100</v>
      </c>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95"/>
      <c r="BA147" s="95"/>
      <c r="BB147" s="95"/>
      <c r="BC147" s="95"/>
      <c r="BD147" s="75"/>
      <c r="BE147" s="75"/>
      <c r="BF147" s="75"/>
      <c r="BG147" s="88"/>
      <c r="BH147" s="88"/>
      <c r="BI147" s="75"/>
      <c r="BJ147" s="75"/>
      <c r="BK147" s="88"/>
      <c r="BL147" s="75">
        <v>4848</v>
      </c>
      <c r="BM147" s="75">
        <v>4848</v>
      </c>
      <c r="BN147" s="75">
        <v>4848</v>
      </c>
      <c r="BO147" s="76">
        <f t="shared" si="426"/>
        <v>100</v>
      </c>
      <c r="BP147" s="75"/>
      <c r="BQ147" s="75"/>
      <c r="BR147" s="75"/>
      <c r="BS147" s="88"/>
      <c r="BT147" s="88"/>
      <c r="BU147" s="75"/>
      <c r="BV147" s="75"/>
      <c r="BW147" s="88"/>
      <c r="BX147" s="75"/>
      <c r="BY147" s="75">
        <v>418.8</v>
      </c>
      <c r="BZ147" s="75">
        <v>418.8</v>
      </c>
      <c r="CA147" s="75">
        <f t="shared" ref="CA147" si="428">BZ147/BY147*100</f>
        <v>100</v>
      </c>
      <c r="CB147" s="74"/>
      <c r="CC147" s="74"/>
      <c r="CD147" s="75"/>
      <c r="CE147" s="88"/>
      <c r="CF147" s="75"/>
      <c r="CG147" s="75"/>
      <c r="CH147" s="75"/>
      <c r="CI147" s="74"/>
      <c r="CJ147" s="75"/>
      <c r="CK147" s="75"/>
      <c r="CL147" s="75"/>
      <c r="CM147" s="75"/>
      <c r="CN147" s="75"/>
      <c r="CO147" s="75"/>
      <c r="CP147" s="75"/>
      <c r="CQ147" s="75"/>
      <c r="CR147" s="74"/>
      <c r="CS147" s="74"/>
      <c r="CT147" s="75"/>
      <c r="CU147" s="88"/>
      <c r="CV147" s="75"/>
      <c r="CW147" s="75"/>
      <c r="CX147" s="75"/>
      <c r="CY147" s="88"/>
      <c r="CZ147" s="75">
        <v>943.91</v>
      </c>
      <c r="DA147" s="75">
        <v>943.91</v>
      </c>
      <c r="DB147" s="75">
        <v>943.91</v>
      </c>
      <c r="DC147" s="76">
        <f t="shared" si="421"/>
        <v>100</v>
      </c>
      <c r="DD147" s="75"/>
      <c r="DE147" s="75"/>
      <c r="DF147" s="75"/>
      <c r="DG147" s="88"/>
      <c r="DH147" s="75"/>
      <c r="DI147" s="75"/>
      <c r="DJ147" s="75"/>
      <c r="DK147" s="88"/>
      <c r="DL147" s="75"/>
      <c r="DM147" s="75"/>
      <c r="DN147" s="75"/>
      <c r="DO147" s="88"/>
      <c r="DP147" s="75"/>
      <c r="DQ147" s="75"/>
      <c r="DR147" s="75"/>
      <c r="DS147" s="88"/>
      <c r="DT147" s="88"/>
      <c r="DU147" s="75"/>
      <c r="DV147" s="75"/>
      <c r="DW147" s="75"/>
      <c r="DX147" s="75"/>
      <c r="DY147" s="75"/>
      <c r="DZ147" s="75"/>
      <c r="EA147" s="75"/>
      <c r="EB147" s="75"/>
      <c r="EC147" s="75"/>
      <c r="ED147" s="75"/>
      <c r="EE147" s="75"/>
      <c r="EF147" s="75"/>
      <c r="EG147" s="75"/>
      <c r="EH147" s="75"/>
      <c r="EI147" s="75"/>
      <c r="EJ147" s="75"/>
      <c r="EK147" s="75"/>
      <c r="EL147" s="75"/>
      <c r="EM147" s="75"/>
      <c r="EN147" s="75"/>
      <c r="EO147" s="75"/>
      <c r="EP147" s="75"/>
      <c r="EQ147" s="75"/>
      <c r="ER147" s="75"/>
      <c r="ES147" s="75"/>
      <c r="ET147" s="75"/>
      <c r="EU147" s="75"/>
      <c r="EV147" s="75"/>
      <c r="EW147" s="75"/>
      <c r="EX147" s="75"/>
      <c r="EY147" s="75"/>
      <c r="EZ147" s="88"/>
      <c r="FA147" s="74"/>
      <c r="FB147" s="75"/>
      <c r="FC147" s="88"/>
      <c r="FD147" s="75"/>
      <c r="FE147" s="75"/>
      <c r="FF147" s="75"/>
      <c r="FG147" s="75"/>
      <c r="FH147" s="75"/>
      <c r="FI147" s="75"/>
      <c r="FJ147" s="75"/>
      <c r="FK147" s="75"/>
      <c r="FL147" s="75"/>
      <c r="FM147" s="75"/>
      <c r="FN147" s="75"/>
      <c r="FO147" s="75"/>
      <c r="FP147" s="75"/>
      <c r="FQ147" s="75"/>
      <c r="FR147" s="75"/>
      <c r="FS147" s="75"/>
      <c r="FT147" s="78"/>
      <c r="FU147" s="78"/>
      <c r="FV147" s="78"/>
      <c r="FW147" s="78"/>
      <c r="FX147" s="75"/>
      <c r="FY147" s="75"/>
      <c r="FZ147" s="75"/>
      <c r="GA147" s="75"/>
      <c r="GB147" s="75"/>
      <c r="GC147" s="75"/>
      <c r="GD147" s="75"/>
      <c r="GE147" s="75"/>
      <c r="GF147" s="75"/>
      <c r="GG147" s="75"/>
      <c r="GH147" s="75"/>
      <c r="GI147" s="75"/>
      <c r="GJ147" s="75"/>
      <c r="GK147" s="75"/>
      <c r="GL147" s="75"/>
      <c r="GM147" s="75"/>
      <c r="GN147" s="75"/>
      <c r="GO147" s="75"/>
      <c r="GP147" s="75"/>
      <c r="GQ147" s="75"/>
      <c r="GR147" s="75"/>
      <c r="GS147" s="75"/>
      <c r="GT147" s="75"/>
      <c r="GU147" s="75"/>
      <c r="GV147" s="75"/>
      <c r="GW147" s="75"/>
      <c r="GX147" s="75"/>
      <c r="GY147" s="75"/>
      <c r="GZ147" s="75"/>
      <c r="HA147" s="75"/>
      <c r="HB147" s="75"/>
      <c r="HC147" s="75"/>
      <c r="HD147" s="75"/>
      <c r="HE147" s="75"/>
      <c r="HF147" s="75"/>
      <c r="HG147" s="75"/>
      <c r="HH147" s="75"/>
      <c r="HI147" s="75"/>
      <c r="HJ147" s="75"/>
      <c r="HK147" s="75"/>
      <c r="HL147" s="75"/>
      <c r="HM147" s="75"/>
      <c r="HN147" s="75"/>
      <c r="HO147" s="75"/>
      <c r="HP147" s="75"/>
      <c r="HQ147" s="75"/>
      <c r="HR147" s="75"/>
      <c r="HS147" s="75"/>
      <c r="HT147" s="75"/>
      <c r="HU147" s="75"/>
      <c r="HV147" s="75"/>
      <c r="HW147" s="75"/>
      <c r="HX147" s="75"/>
      <c r="HY147" s="75"/>
      <c r="HZ147" s="75"/>
      <c r="IA147" s="75"/>
      <c r="IB147" s="75"/>
      <c r="IC147" s="75"/>
      <c r="ID147" s="75"/>
      <c r="IE147" s="75"/>
      <c r="IF147" s="75"/>
      <c r="IG147" s="75"/>
      <c r="IH147" s="75"/>
      <c r="II147" s="75"/>
      <c r="IJ147" s="75"/>
      <c r="IK147" s="75"/>
      <c r="IL147" s="75"/>
      <c r="IM147" s="75"/>
      <c r="IN147" s="75"/>
      <c r="IO147" s="75"/>
      <c r="IP147" s="75"/>
      <c r="IQ147" s="75"/>
      <c r="IR147" s="75"/>
      <c r="IS147" s="75"/>
      <c r="IT147" s="75"/>
      <c r="IU147" s="75"/>
      <c r="IV147" s="75"/>
      <c r="IW147" s="75"/>
      <c r="IX147" s="75"/>
      <c r="IY147" s="75"/>
      <c r="IZ147" s="75"/>
      <c r="JA147" s="75"/>
      <c r="JB147" s="75"/>
      <c r="JC147" s="75"/>
    </row>
    <row r="148" spans="1:263" s="70" customFormat="1" ht="31.5" x14ac:dyDescent="0.25">
      <c r="A148" s="81" t="s">
        <v>174</v>
      </c>
      <c r="B148" s="220">
        <f t="shared" si="422"/>
        <v>112843.85760000002</v>
      </c>
      <c r="C148" s="220">
        <f t="shared" si="423"/>
        <v>120354.03040000002</v>
      </c>
      <c r="D148" s="220">
        <f t="shared" si="424"/>
        <v>120354.03040000002</v>
      </c>
      <c r="E148" s="220"/>
      <c r="F148" s="221">
        <f t="shared" si="425"/>
        <v>120354.03040000002</v>
      </c>
      <c r="G148" s="72">
        <f t="shared" si="401"/>
        <v>100</v>
      </c>
      <c r="H148" s="73">
        <f>H149+H150+H151+H152+H153+H154+H155+H156+H157+H158</f>
        <v>0</v>
      </c>
      <c r="I148" s="73">
        <f>I149+I150+I151+I152+I153+I154+I155+I156+I157+I158</f>
        <v>0</v>
      </c>
      <c r="J148" s="73">
        <f>J149+J150+J151+J152+J153+J154+J155+J156+J157+J158</f>
        <v>0</v>
      </c>
      <c r="K148" s="72"/>
      <c r="L148" s="73">
        <f t="shared" ref="L148" si="429">L149+L150+L151+L152+L153+L154+L155+L156+L157+L158</f>
        <v>0</v>
      </c>
      <c r="M148" s="73">
        <f t="shared" ref="M148:O148" si="430">M149+M150+M151+M152+M153+M154+M155+M156+M157+M158</f>
        <v>0</v>
      </c>
      <c r="N148" s="73">
        <f t="shared" si="430"/>
        <v>0</v>
      </c>
      <c r="O148" s="73">
        <f t="shared" si="430"/>
        <v>0</v>
      </c>
      <c r="P148" s="73">
        <f t="shared" ref="P148:S148" si="431">P149+P150+P151+P152+P153+P154+P155+P156+P157+P158</f>
        <v>0</v>
      </c>
      <c r="Q148" s="73">
        <f t="shared" si="431"/>
        <v>0</v>
      </c>
      <c r="R148" s="73">
        <f t="shared" si="431"/>
        <v>0</v>
      </c>
      <c r="S148" s="73">
        <f t="shared" si="431"/>
        <v>0</v>
      </c>
      <c r="T148" s="73">
        <f>SUM(T149:T158)</f>
        <v>0</v>
      </c>
      <c r="U148" s="73">
        <f>SUM(U149:U158)</f>
        <v>0</v>
      </c>
      <c r="V148" s="73">
        <f>SUM(V149:V158)</f>
        <v>0</v>
      </c>
      <c r="W148" s="73"/>
      <c r="X148" s="73">
        <f>SUM(X149:X158)</f>
        <v>112.35955</v>
      </c>
      <c r="Y148" s="73">
        <f>SUM(Y149:Y158)</f>
        <v>112.35955</v>
      </c>
      <c r="Z148" s="73">
        <f>SUM(Z149:Z158)</f>
        <v>112.35955</v>
      </c>
      <c r="AA148" s="72">
        <f>Z148/Y148*100</f>
        <v>100</v>
      </c>
      <c r="AB148" s="73">
        <f>AB149+AB150+AB151+AB152+AB153+AB154+AB155+AB156+AB157+AB158</f>
        <v>0</v>
      </c>
      <c r="AC148" s="73">
        <f>AC149+AC150+AC151+AC152+AC153+AC154+AC155+AC156+AC157+AC158</f>
        <v>0</v>
      </c>
      <c r="AD148" s="73">
        <f>AD149+AD150+AD151+AD152+AD153+AD154+AD155+AD156+AD157+AD158</f>
        <v>0</v>
      </c>
      <c r="AE148" s="72"/>
      <c r="AF148" s="73">
        <f>AF149+AF150+AF151+AF152+AF153+AF154+AF155+AF156+AF157+AF158</f>
        <v>46.822540000000004</v>
      </c>
      <c r="AG148" s="73">
        <f>AG149+AG150+AG151+AG152+AG153+AG154+AG155+AG156+AG157+AG158</f>
        <v>46.822540000000004</v>
      </c>
      <c r="AH148" s="73">
        <f>AH149+AH150+AH151+AH152+AH153+AH154+AH155+AH156+AH157+AH158</f>
        <v>46.822540000000004</v>
      </c>
      <c r="AI148" s="72">
        <f>AH148/AG148*100</f>
        <v>100</v>
      </c>
      <c r="AJ148" s="73"/>
      <c r="AK148" s="73"/>
      <c r="AL148" s="73"/>
      <c r="AM148" s="72"/>
      <c r="AN148" s="72"/>
      <c r="AO148" s="73">
        <f>AO149+AO150+AO151+AO152+AO153+AO154+AO155+AO156+AO157+AO158</f>
        <v>0</v>
      </c>
      <c r="AP148" s="73">
        <f>AP149+AP150+AP151+AP152+AP153+AP154+AP155+AP156+AP157+AP158</f>
        <v>0</v>
      </c>
      <c r="AQ148" s="73">
        <f>AQ149+AQ150+AQ151+AQ152+AQ153+AQ154+AQ155+AQ156+AQ157+AQ158</f>
        <v>0</v>
      </c>
      <c r="AR148" s="73"/>
      <c r="AS148" s="73">
        <f>AS149+AS150+AS151+AS152+AS153+AS154+AS155+AS156+AS157+AS158</f>
        <v>2781.2431999999999</v>
      </c>
      <c r="AT148" s="73">
        <f>AT149+AT150+AT151+AT152+AT153+AT154+AT155+AT156+AT157+AT158</f>
        <v>2781.2431999999999</v>
      </c>
      <c r="AU148" s="72">
        <f t="shared" si="380"/>
        <v>100</v>
      </c>
      <c r="AV148" s="73">
        <f>AV149+AV150+AV151+AV152+AV153+AV154+AV155+AV156+AV157+AV158</f>
        <v>8500</v>
      </c>
      <c r="AW148" s="73">
        <f>AW149+AW150+AW151+AW152+AW153+AW154+AW155+AW156+AW157+AW158</f>
        <v>8500</v>
      </c>
      <c r="AX148" s="73">
        <f>AX149+AX150+AX151+AX152+AX153+AX154+AX155+AX156+AX157+AX158</f>
        <v>8500</v>
      </c>
      <c r="AY148" s="72">
        <f>AX148/AW148*100</f>
        <v>100</v>
      </c>
      <c r="AZ148" s="73">
        <f t="shared" ref="AZ148" si="432">AZ149+AZ150+AZ151+AZ152+AZ153+AZ154+AZ155+AZ156+AZ157+AZ158</f>
        <v>33049.800000000003</v>
      </c>
      <c r="BA148" s="73">
        <f t="shared" ref="BA148:BF148" si="433">BA149+BA150+BA151+BA152+BA153+BA154+BA155+BA156+BA157+BA158</f>
        <v>35829.800000000003</v>
      </c>
      <c r="BB148" s="73">
        <f t="shared" si="433"/>
        <v>35829.800000000003</v>
      </c>
      <c r="BC148" s="73">
        <f t="shared" si="433"/>
        <v>100</v>
      </c>
      <c r="BD148" s="73">
        <f t="shared" si="433"/>
        <v>23908.775510000003</v>
      </c>
      <c r="BE148" s="73">
        <f t="shared" si="433"/>
        <v>23908.775510000003</v>
      </c>
      <c r="BF148" s="73">
        <f t="shared" si="433"/>
        <v>23908.775510000003</v>
      </c>
      <c r="BG148" s="73">
        <f>BF148/BE148*100</f>
        <v>100</v>
      </c>
      <c r="BH148" s="73"/>
      <c r="BI148" s="73">
        <f>BI149+BI150+BI151+BI152+BI153+BI154+BI155+BI156+BI157+BI158</f>
        <v>0</v>
      </c>
      <c r="BJ148" s="73">
        <f>BJ149+BJ150+BJ151+BJ152+BJ153+BJ154+BJ155+BJ156+BJ157+BJ158</f>
        <v>0</v>
      </c>
      <c r="BK148" s="73">
        <f>BK149+BK150+BK151+BK152+BK153+BK154+BK155+BK156+BK157+BK158</f>
        <v>0</v>
      </c>
      <c r="BL148" s="73">
        <f t="shared" ref="BL148" si="434">BL149+BL150+BL151+BL152+BL153+BL154+BL155+BL156+BL157+BL158</f>
        <v>36939</v>
      </c>
      <c r="BM148" s="73">
        <f t="shared" ref="BM148:BS148" si="435">BM149+BM150+BM151+BM152+BM153+BM154+BM155+BM156+BM157+BM158</f>
        <v>36939</v>
      </c>
      <c r="BN148" s="73">
        <f t="shared" si="435"/>
        <v>36939</v>
      </c>
      <c r="BO148" s="90">
        <f t="shared" si="426"/>
        <v>100</v>
      </c>
      <c r="BP148" s="73">
        <f t="shared" ref="BP148" si="436">BP149+BP150+BP151+BP152+BP153+BP154+BP155+BP156+BP157+BP158</f>
        <v>0</v>
      </c>
      <c r="BQ148" s="73">
        <f t="shared" si="435"/>
        <v>0</v>
      </c>
      <c r="BR148" s="73">
        <f t="shared" si="435"/>
        <v>0</v>
      </c>
      <c r="BS148" s="73">
        <f t="shared" si="435"/>
        <v>0</v>
      </c>
      <c r="BT148" s="73"/>
      <c r="BU148" s="73">
        <f>BU149+BU150+BU151+BU152+BU153+BU154+BU155+BU156+BU157+BU158</f>
        <v>0</v>
      </c>
      <c r="BV148" s="73">
        <f>BV149+BV150+BV151+BV152+BV153+BV154+BV155+BV156+BV157+BV158</f>
        <v>0</v>
      </c>
      <c r="BW148" s="73">
        <f>BW149+BW150+BW151+BW152+BW153+BW154+BW155+BW156+BW157+BW158</f>
        <v>0</v>
      </c>
      <c r="BX148" s="73"/>
      <c r="BY148" s="73">
        <f>BY149+BY150+BY151+BY152+BY153+BY154+BY155+BY156+BY157+BY158</f>
        <v>992.04700000000003</v>
      </c>
      <c r="BZ148" s="73">
        <f>BZ149+BZ150+BZ151+BZ152+BZ153+BZ154+BZ155+BZ156+BZ157+BZ158</f>
        <v>992.04700000000003</v>
      </c>
      <c r="CA148" s="72">
        <f>BZ148/BY148*100</f>
        <v>100</v>
      </c>
      <c r="CB148" s="73">
        <f t="shared" ref="CB148" si="437">CB149+CB150+CB151+CB152+CB153+CB154+CB155+CB156+CB157+CB158</f>
        <v>7287.1</v>
      </c>
      <c r="CC148" s="73">
        <f t="shared" ref="CC148:CD148" si="438">CC149+CC150+CC151+CC152+CC153+CC154+CC155+CC156+CC157+CC158</f>
        <v>7287.1</v>
      </c>
      <c r="CD148" s="73">
        <f t="shared" si="438"/>
        <v>7287.1</v>
      </c>
      <c r="CE148" s="73">
        <f>CD148/CC148*100</f>
        <v>100</v>
      </c>
      <c r="CF148" s="73">
        <f>SUM(CF149:CF158)</f>
        <v>1000</v>
      </c>
      <c r="CG148" s="73">
        <f>SUM(CG149:CG158)</f>
        <v>0</v>
      </c>
      <c r="CH148" s="73">
        <f>SUM(CH149:CH158)</f>
        <v>0</v>
      </c>
      <c r="CI148" s="73"/>
      <c r="CJ148" s="73">
        <f t="shared" ref="CJ148" si="439">CJ149+CJ150+CJ151+CJ152+CJ153+CJ154+CJ155+CJ156+CJ157+CJ158</f>
        <v>1000</v>
      </c>
      <c r="CK148" s="73">
        <f t="shared" ref="CK148:CP148" si="440">CK149+CK150+CK151+CK152+CK153+CK154+CK155+CK156+CK157+CK158</f>
        <v>2000</v>
      </c>
      <c r="CL148" s="73">
        <f t="shared" si="440"/>
        <v>2000</v>
      </c>
      <c r="CM148" s="73">
        <f>CL148/CK148*100</f>
        <v>100</v>
      </c>
      <c r="CN148" s="73">
        <f t="shared" ref="CN148" si="441">CN149+CN150+CN151+CN152+CN153+CN154+CN155+CN156+CN157+CN158</f>
        <v>500</v>
      </c>
      <c r="CO148" s="73">
        <f t="shared" si="440"/>
        <v>500</v>
      </c>
      <c r="CP148" s="73">
        <f t="shared" si="440"/>
        <v>500</v>
      </c>
      <c r="CQ148" s="73">
        <f>CP148/CO148*100</f>
        <v>100</v>
      </c>
      <c r="CR148" s="73">
        <f t="shared" ref="CR148:CU148" si="442">CR149+CR150+CR151+CR152+CR153+CR154+CR155+CR156+CR157+CR158</f>
        <v>0</v>
      </c>
      <c r="CS148" s="73">
        <f t="shared" si="442"/>
        <v>0</v>
      </c>
      <c r="CT148" s="73">
        <f t="shared" si="442"/>
        <v>0</v>
      </c>
      <c r="CU148" s="73">
        <f t="shared" si="442"/>
        <v>0</v>
      </c>
      <c r="CV148" s="73"/>
      <c r="CW148" s="73"/>
      <c r="CX148" s="73"/>
      <c r="CY148" s="73"/>
      <c r="CZ148" s="73"/>
      <c r="DA148" s="73">
        <f t="shared" ref="DA148:DF148" si="443">DA149+DA150+DA151+DA152+DA153+DA154+DA155+DA156+DA157+DA158</f>
        <v>0</v>
      </c>
      <c r="DB148" s="73">
        <f t="shared" si="443"/>
        <v>0</v>
      </c>
      <c r="DC148" s="73">
        <f t="shared" si="443"/>
        <v>0</v>
      </c>
      <c r="DD148" s="73">
        <f t="shared" si="443"/>
        <v>0</v>
      </c>
      <c r="DE148" s="73">
        <f t="shared" si="443"/>
        <v>0</v>
      </c>
      <c r="DF148" s="73">
        <f t="shared" si="443"/>
        <v>0</v>
      </c>
      <c r="DG148" s="73"/>
      <c r="DH148" s="73">
        <f t="shared" ref="DH148" si="444">DH149+DH150+DH151+DH152+DH153+DH154+DH155+DH156+DH157+DH158</f>
        <v>0</v>
      </c>
      <c r="DI148" s="73">
        <f t="shared" ref="DI148:DJ148" si="445">DI149+DI150+DI151+DI152+DI153+DI154+DI155+DI156+DI157+DI158</f>
        <v>0</v>
      </c>
      <c r="DJ148" s="73">
        <f t="shared" si="445"/>
        <v>0</v>
      </c>
      <c r="DK148" s="73"/>
      <c r="DL148" s="73">
        <f>DL149+DL150+DL151+DL152+DL153+DL154+DL155+DL156+DL157+DL158</f>
        <v>0</v>
      </c>
      <c r="DM148" s="73">
        <f>DM149+DM150+DM151+DM152+DM153+DM154+DM155+DM156+DM157+DM158</f>
        <v>0</v>
      </c>
      <c r="DN148" s="73">
        <f>DN149+DN150+DN151+DN152+DN153+DN154+DN155+DN156+DN157+DN158</f>
        <v>0</v>
      </c>
      <c r="DO148" s="73"/>
      <c r="DP148" s="73">
        <f>DP149+DP150+DP151+DP152+DP153+DP154+DP155+DP156+DP157+DP158</f>
        <v>0</v>
      </c>
      <c r="DQ148" s="73">
        <f>DQ149+DQ150+DQ151+DQ152+DQ153+DQ154+DQ155+DQ156+DQ157+DQ158</f>
        <v>0</v>
      </c>
      <c r="DR148" s="73">
        <f>DR149+DR150+DR151+DR152+DR153+DR154+DR155+DR156+DR157+DR158</f>
        <v>0</v>
      </c>
      <c r="DS148" s="73"/>
      <c r="DT148" s="73"/>
      <c r="DU148" s="73">
        <f>DU149+DU150+DU151+DU152+DU153+DU154+DU155+DU156+DU157+DU158</f>
        <v>0</v>
      </c>
      <c r="DV148" s="73">
        <f>DV149+DV150+DV151+DV152+DV153+DV154+DV155+DV156+DV157+DV158</f>
        <v>0</v>
      </c>
      <c r="DW148" s="73">
        <f>DW149+DW150+DW151+DW152+DW153+DW154+DW155+DW156+DW157+DW158</f>
        <v>0</v>
      </c>
      <c r="DX148" s="72"/>
      <c r="DY148" s="73">
        <f>DY149+DY150+DY151+DY152+DY153+DY154+DY155+DY156+DY157+DY158</f>
        <v>0</v>
      </c>
      <c r="DZ148" s="73">
        <f>DZ149+DZ150+DZ151+DZ152+DZ153+DZ154+DZ155+DZ156+DZ157+DZ158</f>
        <v>0</v>
      </c>
      <c r="EA148" s="72"/>
      <c r="EB148" s="72"/>
      <c r="EC148" s="73">
        <f>EC149+EC150+EC151+EC152+EC153+EC154+EC155+EC156+EC157+EC158</f>
        <v>0</v>
      </c>
      <c r="ED148" s="73">
        <f>ED149+ED150+ED151+ED152+ED153+ED154+ED155+ED156+ED157+ED158</f>
        <v>0</v>
      </c>
      <c r="EE148" s="72"/>
      <c r="EF148" s="73">
        <f>EF149+EF150+EF151+EF152+EF153+EF154+EF155+EF156+EF157+EF158</f>
        <v>500</v>
      </c>
      <c r="EG148" s="73">
        <f>EG149+EG150+EG151+EG152+EG153+EG154+EG155+EG156+EG157+EG158</f>
        <v>500</v>
      </c>
      <c r="EH148" s="73">
        <f>EH149+EH150+EH151+EH152+EH153+EH154+EH155+EH156+EH157+EH158</f>
        <v>500</v>
      </c>
      <c r="EI148" s="72">
        <f>EH148/EG148*100</f>
        <v>100</v>
      </c>
      <c r="EJ148" s="73">
        <f>EJ149+EJ150+EJ151+EJ152+EJ153+EJ154+EJ155+EJ156+EJ157+EJ158</f>
        <v>0</v>
      </c>
      <c r="EK148" s="73">
        <f>EK149+EK150+EK151+EK152+EK153+EK154+EK155+EK156+EK157+EK158</f>
        <v>908.68259999999998</v>
      </c>
      <c r="EL148" s="73">
        <f>EL149+EL150+EL151+EL152+EL153+EL154+EL155+EL156+EL157+EL158</f>
        <v>908.68259999999998</v>
      </c>
      <c r="EM148" s="72">
        <f t="shared" ref="EM148:EM149" si="446">EL148/EK148*100</f>
        <v>100</v>
      </c>
      <c r="EN148" s="73"/>
      <c r="EO148" s="73"/>
      <c r="EP148" s="73"/>
      <c r="EQ148" s="72"/>
      <c r="ER148" s="73"/>
      <c r="ES148" s="73"/>
      <c r="ET148" s="73"/>
      <c r="EU148" s="72"/>
      <c r="EV148" s="73"/>
      <c r="EW148" s="73"/>
      <c r="EX148" s="73"/>
      <c r="EY148" s="72"/>
      <c r="EZ148" s="73"/>
      <c r="FA148" s="73">
        <f>FA149+FA150+FA151+FA152+FA153+FA154+FA155+FA156+FA157+FA158</f>
        <v>0</v>
      </c>
      <c r="FB148" s="73">
        <f>FB149+FB150+FB151+FB152+FB153+FB154+FB155+FB156+FB157+FB158</f>
        <v>0</v>
      </c>
      <c r="FC148" s="73">
        <f>FC149+FC150+FC151+FC152+FC153+FC154+FC155+FC156+FC157+FC158</f>
        <v>0</v>
      </c>
      <c r="FD148" s="73"/>
      <c r="FE148" s="73"/>
      <c r="FF148" s="73"/>
      <c r="FG148" s="72"/>
      <c r="FH148" s="73"/>
      <c r="FI148" s="73"/>
      <c r="FJ148" s="73"/>
      <c r="FK148" s="72"/>
      <c r="FL148" s="73"/>
      <c r="FM148" s="73"/>
      <c r="FN148" s="73"/>
      <c r="FO148" s="72"/>
      <c r="FP148" s="72"/>
      <c r="FQ148" s="72"/>
      <c r="FR148" s="72"/>
      <c r="FS148" s="72"/>
      <c r="FT148" s="77"/>
      <c r="FU148" s="77"/>
      <c r="FV148" s="77"/>
      <c r="FW148" s="77"/>
      <c r="FX148" s="73"/>
      <c r="FY148" s="73"/>
      <c r="FZ148" s="73"/>
      <c r="GA148" s="72"/>
      <c r="GB148" s="73"/>
      <c r="GC148" s="73"/>
      <c r="GD148" s="73"/>
      <c r="GE148" s="72"/>
      <c r="GF148" s="72"/>
      <c r="GG148" s="73"/>
      <c r="GH148" s="73"/>
      <c r="GI148" s="72"/>
      <c r="GJ148" s="72"/>
      <c r="GK148" s="73"/>
      <c r="GL148" s="73"/>
      <c r="GM148" s="72"/>
      <c r="GN148" s="72"/>
      <c r="GO148" s="73"/>
      <c r="GP148" s="73"/>
      <c r="GQ148" s="72"/>
      <c r="GR148" s="72"/>
      <c r="GS148" s="73"/>
      <c r="GT148" s="73"/>
      <c r="GU148" s="72"/>
      <c r="GV148" s="72"/>
      <c r="GW148" s="73"/>
      <c r="GX148" s="73"/>
      <c r="GY148" s="72"/>
      <c r="GZ148" s="72"/>
      <c r="HA148" s="73"/>
      <c r="HB148" s="73"/>
      <c r="HC148" s="72"/>
      <c r="HD148" s="72"/>
      <c r="HE148" s="73"/>
      <c r="HF148" s="73"/>
      <c r="HG148" s="72"/>
      <c r="HH148" s="72"/>
      <c r="HI148" s="73"/>
      <c r="HJ148" s="73"/>
      <c r="HK148" s="72"/>
      <c r="HL148" s="72"/>
      <c r="HM148" s="73"/>
      <c r="HN148" s="73"/>
      <c r="HO148" s="72"/>
      <c r="HP148" s="72"/>
      <c r="HQ148" s="73"/>
      <c r="HR148" s="73"/>
      <c r="HS148" s="72"/>
      <c r="HT148" s="72"/>
      <c r="HU148" s="73"/>
      <c r="HV148" s="73"/>
      <c r="HW148" s="72"/>
      <c r="HX148" s="72"/>
      <c r="HY148" s="73"/>
      <c r="HZ148" s="73"/>
      <c r="IA148" s="72"/>
      <c r="IB148" s="72"/>
      <c r="IC148" s="73"/>
      <c r="ID148" s="73"/>
      <c r="IE148" s="72"/>
      <c r="IF148" s="72"/>
      <c r="IG148" s="73">
        <f>SUM(IG149:IG158)</f>
        <v>48.2</v>
      </c>
      <c r="IH148" s="73">
        <f>SUM(IH149:IH158)</f>
        <v>48.2</v>
      </c>
      <c r="II148" s="72">
        <f t="shared" si="420"/>
        <v>100</v>
      </c>
      <c r="IJ148" s="72"/>
      <c r="IK148" s="73">
        <f>SUM(IK149:IK158)</f>
        <v>0</v>
      </c>
      <c r="IL148" s="73"/>
      <c r="IM148" s="72"/>
      <c r="IN148" s="72"/>
      <c r="IO148" s="73">
        <f>SUM(IO149:IO158)</f>
        <v>0</v>
      </c>
      <c r="IP148" s="73"/>
      <c r="IQ148" s="72"/>
      <c r="IR148" s="72"/>
      <c r="IS148" s="73">
        <f>SUM(IS149:IS158)</f>
        <v>0</v>
      </c>
      <c r="IT148" s="73"/>
      <c r="IU148" s="72"/>
      <c r="IV148" s="72"/>
      <c r="IW148" s="73">
        <f>SUM(IW149:IW158)</f>
        <v>0</v>
      </c>
      <c r="IX148" s="73"/>
      <c r="IY148" s="72"/>
      <c r="IZ148" s="72"/>
      <c r="JA148" s="73"/>
      <c r="JB148" s="73"/>
      <c r="JC148" s="72"/>
    </row>
    <row r="149" spans="1:263" ht="31.5" x14ac:dyDescent="0.25">
      <c r="A149" s="10" t="s">
        <v>173</v>
      </c>
      <c r="B149" s="222">
        <f t="shared" si="422"/>
        <v>67404.857600000018</v>
      </c>
      <c r="C149" s="222">
        <f t="shared" si="423"/>
        <v>71141.740200000015</v>
      </c>
      <c r="D149" s="222">
        <f t="shared" si="424"/>
        <v>71141.740200000015</v>
      </c>
      <c r="E149" s="222"/>
      <c r="F149" s="223">
        <f t="shared" si="425"/>
        <v>71141.740200000015</v>
      </c>
      <c r="G149" s="75">
        <f t="shared" si="401"/>
        <v>100</v>
      </c>
      <c r="H149" s="74"/>
      <c r="I149" s="74"/>
      <c r="J149" s="74"/>
      <c r="K149" s="75"/>
      <c r="L149" s="75"/>
      <c r="M149" s="75"/>
      <c r="N149" s="75"/>
      <c r="O149" s="75"/>
      <c r="P149" s="74">
        <v>0</v>
      </c>
      <c r="Q149" s="74">
        <v>0</v>
      </c>
      <c r="R149" s="74">
        <v>0</v>
      </c>
      <c r="S149" s="75"/>
      <c r="T149" s="74"/>
      <c r="U149" s="74"/>
      <c r="V149" s="74"/>
      <c r="W149" s="74"/>
      <c r="X149" s="74">
        <v>112.35955</v>
      </c>
      <c r="Y149" s="74">
        <v>112.35955</v>
      </c>
      <c r="Z149" s="74">
        <v>112.35955</v>
      </c>
      <c r="AA149" s="75">
        <f>Z149/Y149*100</f>
        <v>100</v>
      </c>
      <c r="AB149" s="74"/>
      <c r="AC149" s="74"/>
      <c r="AD149" s="74"/>
      <c r="AE149" s="75"/>
      <c r="AF149" s="74">
        <v>46.822540000000004</v>
      </c>
      <c r="AG149" s="74">
        <v>46.822540000000004</v>
      </c>
      <c r="AH149" s="74">
        <v>46.822540000000004</v>
      </c>
      <c r="AI149" s="75">
        <f>AH149/AG149*100</f>
        <v>100</v>
      </c>
      <c r="AJ149" s="74"/>
      <c r="AK149" s="74"/>
      <c r="AL149" s="74"/>
      <c r="AM149" s="75"/>
      <c r="AN149" s="75"/>
      <c r="AO149" s="74"/>
      <c r="AP149" s="74"/>
      <c r="AQ149" s="75"/>
      <c r="AR149" s="75"/>
      <c r="AS149" s="75"/>
      <c r="AT149" s="75"/>
      <c r="AU149" s="75"/>
      <c r="AV149" s="74">
        <v>0</v>
      </c>
      <c r="AW149" s="74">
        <v>0</v>
      </c>
      <c r="AX149" s="74"/>
      <c r="AY149" s="75"/>
      <c r="AZ149" s="74">
        <v>33049.800000000003</v>
      </c>
      <c r="BA149" s="74">
        <v>35829.800000000003</v>
      </c>
      <c r="BB149" s="75">
        <v>35829.800000000003</v>
      </c>
      <c r="BC149" s="74">
        <f>BB149/BA149*100</f>
        <v>100</v>
      </c>
      <c r="BD149" s="74">
        <v>23908.775510000003</v>
      </c>
      <c r="BE149" s="74">
        <v>23908.775510000003</v>
      </c>
      <c r="BF149" s="74">
        <v>23908.775510000003</v>
      </c>
      <c r="BG149" s="74">
        <f>BF149/BE149*100</f>
        <v>100</v>
      </c>
      <c r="BH149" s="87"/>
      <c r="BI149" s="74"/>
      <c r="BJ149" s="87"/>
      <c r="BK149" s="87"/>
      <c r="BL149" s="74"/>
      <c r="BM149" s="74"/>
      <c r="BN149" s="87"/>
      <c r="BO149" s="76"/>
      <c r="BP149" s="74"/>
      <c r="BQ149" s="74"/>
      <c r="BR149" s="87"/>
      <c r="BS149" s="87"/>
      <c r="BT149" s="87"/>
      <c r="BU149" s="74"/>
      <c r="BV149" s="87"/>
      <c r="BW149" s="87"/>
      <c r="BX149" s="74"/>
      <c r="BY149" s="74"/>
      <c r="BZ149" s="74"/>
      <c r="CA149" s="75"/>
      <c r="CB149" s="74">
        <v>7287.1</v>
      </c>
      <c r="CC149" s="74">
        <v>7287.1</v>
      </c>
      <c r="CD149" s="74">
        <v>7287.1</v>
      </c>
      <c r="CE149" s="74">
        <f>CD149/CC149*100</f>
        <v>100</v>
      </c>
      <c r="CF149" s="74">
        <v>1000</v>
      </c>
      <c r="CG149" s="74"/>
      <c r="CH149" s="74"/>
      <c r="CI149" s="74"/>
      <c r="CJ149" s="99">
        <v>1000</v>
      </c>
      <c r="CK149" s="74">
        <v>2000</v>
      </c>
      <c r="CL149" s="74">
        <v>2000</v>
      </c>
      <c r="CM149" s="74">
        <f>CL149/CK149*100</f>
        <v>100</v>
      </c>
      <c r="CN149" s="74">
        <v>500</v>
      </c>
      <c r="CO149" s="74">
        <v>500</v>
      </c>
      <c r="CP149" s="99">
        <v>500</v>
      </c>
      <c r="CQ149" s="74">
        <f>CP149/CO149*100</f>
        <v>100</v>
      </c>
      <c r="CR149" s="74"/>
      <c r="CS149" s="74"/>
      <c r="CT149" s="87"/>
      <c r="CU149" s="87"/>
      <c r="CV149" s="74"/>
      <c r="CW149" s="74"/>
      <c r="CX149" s="74"/>
      <c r="CY149" s="74"/>
      <c r="CZ149" s="74"/>
      <c r="DA149" s="74"/>
      <c r="DB149" s="74"/>
      <c r="DC149" s="74"/>
      <c r="DD149" s="74"/>
      <c r="DE149" s="74"/>
      <c r="DF149" s="74"/>
      <c r="DG149" s="74"/>
      <c r="DH149" s="74"/>
      <c r="DI149" s="74"/>
      <c r="DJ149" s="74"/>
      <c r="DK149" s="74"/>
      <c r="DL149" s="74"/>
      <c r="DM149" s="74"/>
      <c r="DN149" s="74"/>
      <c r="DO149" s="74"/>
      <c r="DP149" s="74"/>
      <c r="DQ149" s="74"/>
      <c r="DR149" s="74"/>
      <c r="DS149" s="74"/>
      <c r="DT149" s="74"/>
      <c r="DU149" s="74">
        <v>0</v>
      </c>
      <c r="DV149" s="74">
        <v>0</v>
      </c>
      <c r="DW149" s="75"/>
      <c r="DX149" s="75"/>
      <c r="DY149" s="74"/>
      <c r="DZ149" s="74"/>
      <c r="EA149" s="75"/>
      <c r="EB149" s="75"/>
      <c r="EC149" s="74"/>
      <c r="ED149" s="74"/>
      <c r="EE149" s="75"/>
      <c r="EF149" s="74">
        <v>500</v>
      </c>
      <c r="EG149" s="74">
        <v>500</v>
      </c>
      <c r="EH149" s="74">
        <v>500</v>
      </c>
      <c r="EI149" s="75">
        <f>EH149/EG149*100</f>
        <v>100</v>
      </c>
      <c r="EJ149" s="74"/>
      <c r="EK149" s="74">
        <v>908.68259999999998</v>
      </c>
      <c r="EL149" s="74">
        <v>908.68259999999998</v>
      </c>
      <c r="EM149" s="75">
        <f t="shared" si="446"/>
        <v>100</v>
      </c>
      <c r="EN149" s="74"/>
      <c r="EO149" s="74"/>
      <c r="EP149" s="74"/>
      <c r="EQ149" s="75"/>
      <c r="ER149" s="74"/>
      <c r="ES149" s="74"/>
      <c r="ET149" s="74"/>
      <c r="EU149" s="75"/>
      <c r="EV149" s="74"/>
      <c r="EW149" s="74"/>
      <c r="EX149" s="74"/>
      <c r="EY149" s="75"/>
      <c r="EZ149" s="87"/>
      <c r="FA149" s="74"/>
      <c r="FB149" s="87"/>
      <c r="FC149" s="87"/>
      <c r="FD149" s="74"/>
      <c r="FE149" s="74"/>
      <c r="FF149" s="74"/>
      <c r="FG149" s="75"/>
      <c r="FH149" s="74"/>
      <c r="FI149" s="74"/>
      <c r="FJ149" s="74"/>
      <c r="FK149" s="75"/>
      <c r="FL149" s="74"/>
      <c r="FM149" s="74"/>
      <c r="FN149" s="74"/>
      <c r="FO149" s="75"/>
      <c r="FP149" s="75"/>
      <c r="FQ149" s="75"/>
      <c r="FR149" s="75"/>
      <c r="FS149" s="75"/>
      <c r="FT149" s="78"/>
      <c r="FU149" s="78"/>
      <c r="FV149" s="78"/>
      <c r="FW149" s="78"/>
      <c r="FX149" s="74"/>
      <c r="FY149" s="74"/>
      <c r="FZ149" s="74"/>
      <c r="GA149" s="75"/>
      <c r="GB149" s="74"/>
      <c r="GC149" s="74"/>
      <c r="GD149" s="74"/>
      <c r="GE149" s="75"/>
      <c r="GF149" s="75"/>
      <c r="GG149" s="74"/>
      <c r="GH149" s="74"/>
      <c r="GI149" s="75"/>
      <c r="GJ149" s="75"/>
      <c r="GK149" s="74"/>
      <c r="GL149" s="74"/>
      <c r="GM149" s="75"/>
      <c r="GN149" s="75"/>
      <c r="GO149" s="74"/>
      <c r="GP149" s="74"/>
      <c r="GQ149" s="75"/>
      <c r="GR149" s="75"/>
      <c r="GS149" s="74"/>
      <c r="GT149" s="74"/>
      <c r="GU149" s="75"/>
      <c r="GV149" s="75"/>
      <c r="GW149" s="74"/>
      <c r="GX149" s="74"/>
      <c r="GY149" s="75"/>
      <c r="GZ149" s="75"/>
      <c r="HA149" s="74"/>
      <c r="HB149" s="74"/>
      <c r="HC149" s="75"/>
      <c r="HD149" s="75"/>
      <c r="HE149" s="74"/>
      <c r="HF149" s="74"/>
      <c r="HG149" s="75"/>
      <c r="HH149" s="75"/>
      <c r="HI149" s="74"/>
      <c r="HJ149" s="74"/>
      <c r="HK149" s="75"/>
      <c r="HL149" s="75"/>
      <c r="HM149" s="74"/>
      <c r="HN149" s="74"/>
      <c r="HO149" s="75"/>
      <c r="HP149" s="75"/>
      <c r="HQ149" s="74"/>
      <c r="HR149" s="74"/>
      <c r="HS149" s="75"/>
      <c r="HT149" s="75"/>
      <c r="HU149" s="74"/>
      <c r="HV149" s="74"/>
      <c r="HW149" s="75"/>
      <c r="HX149" s="75"/>
      <c r="HY149" s="74"/>
      <c r="HZ149" s="74"/>
      <c r="IA149" s="75"/>
      <c r="IB149" s="75"/>
      <c r="IC149" s="74"/>
      <c r="ID149" s="74"/>
      <c r="IE149" s="75"/>
      <c r="IF149" s="75"/>
      <c r="IG149" s="74">
        <v>48.2</v>
      </c>
      <c r="IH149" s="74">
        <v>48.2</v>
      </c>
      <c r="II149" s="75">
        <f t="shared" si="420"/>
        <v>100</v>
      </c>
      <c r="IJ149" s="75"/>
      <c r="IK149" s="74"/>
      <c r="IL149" s="74"/>
      <c r="IM149" s="75"/>
      <c r="IN149" s="75"/>
      <c r="IO149" s="74"/>
      <c r="IP149" s="74"/>
      <c r="IQ149" s="75"/>
      <c r="IR149" s="75"/>
      <c r="IS149" s="74"/>
      <c r="IT149" s="74"/>
      <c r="IU149" s="75"/>
      <c r="IV149" s="75"/>
      <c r="IW149" s="74"/>
      <c r="IX149" s="74"/>
      <c r="IY149" s="75"/>
      <c r="IZ149" s="75"/>
      <c r="JA149" s="74"/>
      <c r="JB149" s="74"/>
      <c r="JC149" s="75"/>
    </row>
    <row r="150" spans="1:263" ht="15.75" x14ac:dyDescent="0.25">
      <c r="A150" s="10" t="s">
        <v>171</v>
      </c>
      <c r="B150" s="222">
        <f t="shared" si="422"/>
        <v>23863</v>
      </c>
      <c r="C150" s="222">
        <f t="shared" si="423"/>
        <v>26355.046999999999</v>
      </c>
      <c r="D150" s="222">
        <f t="shared" si="424"/>
        <v>26355.046999999999</v>
      </c>
      <c r="E150" s="222"/>
      <c r="F150" s="223">
        <f t="shared" si="425"/>
        <v>26355.046999999999</v>
      </c>
      <c r="G150" s="75">
        <f t="shared" si="401"/>
        <v>100</v>
      </c>
      <c r="H150" s="75"/>
      <c r="I150" s="75"/>
      <c r="J150" s="75"/>
      <c r="K150" s="75"/>
      <c r="L150" s="75"/>
      <c r="M150" s="75"/>
      <c r="N150" s="75"/>
      <c r="O150" s="75"/>
      <c r="P150" s="75"/>
      <c r="Q150" s="75"/>
      <c r="R150" s="75"/>
      <c r="S150" s="75"/>
      <c r="T150" s="75"/>
      <c r="U150" s="75"/>
      <c r="V150" s="75"/>
      <c r="W150" s="74"/>
      <c r="X150" s="75"/>
      <c r="Y150" s="75"/>
      <c r="Z150" s="75"/>
      <c r="AA150" s="75"/>
      <c r="AB150" s="75"/>
      <c r="AC150" s="75"/>
      <c r="AD150" s="75"/>
      <c r="AE150" s="75"/>
      <c r="AF150" s="75"/>
      <c r="AG150" s="75"/>
      <c r="AH150" s="75"/>
      <c r="AI150" s="75"/>
      <c r="AJ150" s="75"/>
      <c r="AK150" s="75"/>
      <c r="AL150" s="75"/>
      <c r="AM150" s="75"/>
      <c r="AN150" s="75"/>
      <c r="AO150" s="75"/>
      <c r="AP150" s="75"/>
      <c r="AQ150" s="75"/>
      <c r="AR150" s="75"/>
      <c r="AS150" s="75">
        <v>1500</v>
      </c>
      <c r="AT150" s="75">
        <v>1500</v>
      </c>
      <c r="AU150" s="75">
        <f t="shared" si="380"/>
        <v>100</v>
      </c>
      <c r="AV150" s="75">
        <v>8500</v>
      </c>
      <c r="AW150" s="75">
        <v>8500</v>
      </c>
      <c r="AX150" s="75">
        <v>8500</v>
      </c>
      <c r="AY150" s="75">
        <f>AX150/AW150*100</f>
        <v>100</v>
      </c>
      <c r="AZ150" s="95"/>
      <c r="BA150" s="95"/>
      <c r="BB150" s="95"/>
      <c r="BC150" s="95"/>
      <c r="BD150" s="75"/>
      <c r="BE150" s="75"/>
      <c r="BF150" s="75"/>
      <c r="BG150" s="88"/>
      <c r="BH150" s="75"/>
      <c r="BI150" s="75"/>
      <c r="BJ150" s="75"/>
      <c r="BK150" s="75"/>
      <c r="BL150" s="75">
        <v>15363</v>
      </c>
      <c r="BM150" s="75">
        <v>15363</v>
      </c>
      <c r="BN150" s="75">
        <v>15363</v>
      </c>
      <c r="BO150" s="76">
        <f t="shared" si="426"/>
        <v>100</v>
      </c>
      <c r="BP150" s="75"/>
      <c r="BQ150" s="75"/>
      <c r="BR150" s="75"/>
      <c r="BS150" s="75"/>
      <c r="BT150" s="75"/>
      <c r="BU150" s="75"/>
      <c r="BV150" s="75"/>
      <c r="BW150" s="75"/>
      <c r="BX150" s="75"/>
      <c r="BY150" s="75">
        <v>992.04700000000003</v>
      </c>
      <c r="BZ150" s="75">
        <v>992.04700000000003</v>
      </c>
      <c r="CA150" s="75">
        <f>BZ150/BY150*100</f>
        <v>100</v>
      </c>
      <c r="CB150" s="74"/>
      <c r="CC150" s="74"/>
      <c r="CD150" s="75"/>
      <c r="CE150" s="75"/>
      <c r="CF150" s="75"/>
      <c r="CG150" s="75"/>
      <c r="CH150" s="75"/>
      <c r="CI150" s="88"/>
      <c r="CJ150" s="75"/>
      <c r="CK150" s="75"/>
      <c r="CL150" s="75"/>
      <c r="CM150" s="75"/>
      <c r="CN150" s="75"/>
      <c r="CO150" s="75"/>
      <c r="CP150" s="75"/>
      <c r="CQ150" s="75"/>
      <c r="CR150" s="74"/>
      <c r="CS150" s="74"/>
      <c r="CT150" s="75"/>
      <c r="CU150" s="75"/>
      <c r="CV150" s="75"/>
      <c r="CW150" s="75"/>
      <c r="CX150" s="75"/>
      <c r="CY150" s="88"/>
      <c r="CZ150" s="88"/>
      <c r="DA150" s="75"/>
      <c r="DB150" s="75"/>
      <c r="DC150" s="88"/>
      <c r="DD150" s="75"/>
      <c r="DE150" s="75"/>
      <c r="DF150" s="75"/>
      <c r="DG150" s="88"/>
      <c r="DH150" s="75"/>
      <c r="DI150" s="75"/>
      <c r="DJ150" s="75"/>
      <c r="DK150" s="88"/>
      <c r="DL150" s="75"/>
      <c r="DM150" s="75"/>
      <c r="DN150" s="75"/>
      <c r="DO150" s="88"/>
      <c r="DP150" s="75"/>
      <c r="DQ150" s="75"/>
      <c r="DR150" s="75"/>
      <c r="DS150" s="88"/>
      <c r="DT150" s="88"/>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c r="EX150" s="75"/>
      <c r="EY150" s="75"/>
      <c r="EZ150" s="75"/>
      <c r="FA150" s="74"/>
      <c r="FB150" s="75"/>
      <c r="FC150" s="75"/>
      <c r="FD150" s="75"/>
      <c r="FE150" s="75"/>
      <c r="FF150" s="75"/>
      <c r="FG150" s="75"/>
      <c r="FH150" s="75"/>
      <c r="FI150" s="75"/>
      <c r="FJ150" s="75"/>
      <c r="FK150" s="75"/>
      <c r="FL150" s="75"/>
      <c r="FM150" s="75"/>
      <c r="FN150" s="75"/>
      <c r="FO150" s="75"/>
      <c r="FP150" s="75"/>
      <c r="FQ150" s="75"/>
      <c r="FR150" s="75"/>
      <c r="FS150" s="75"/>
      <c r="FT150" s="78"/>
      <c r="FU150" s="78"/>
      <c r="FV150" s="78"/>
      <c r="FW150" s="78"/>
      <c r="FX150" s="75"/>
      <c r="FY150" s="75"/>
      <c r="FZ150" s="75"/>
      <c r="GA150" s="75"/>
      <c r="GB150" s="75"/>
      <c r="GC150" s="75"/>
      <c r="GD150" s="75"/>
      <c r="GE150" s="75"/>
      <c r="GF150" s="75"/>
      <c r="GG150" s="75"/>
      <c r="GH150" s="75"/>
      <c r="GI150" s="75"/>
      <c r="GJ150" s="75"/>
      <c r="GK150" s="75"/>
      <c r="GL150" s="75"/>
      <c r="GM150" s="75"/>
      <c r="GN150" s="75"/>
      <c r="GO150" s="75"/>
      <c r="GP150" s="75"/>
      <c r="GQ150" s="75"/>
      <c r="GR150" s="75"/>
      <c r="GS150" s="75"/>
      <c r="GT150" s="75"/>
      <c r="GU150" s="75"/>
      <c r="GV150" s="75"/>
      <c r="GW150" s="75"/>
      <c r="GX150" s="75"/>
      <c r="GY150" s="75"/>
      <c r="GZ150" s="75"/>
      <c r="HA150" s="75"/>
      <c r="HB150" s="75"/>
      <c r="HC150" s="75"/>
      <c r="HD150" s="75"/>
      <c r="HE150" s="75"/>
      <c r="HF150" s="75"/>
      <c r="HG150" s="75"/>
      <c r="HH150" s="75"/>
      <c r="HI150" s="75"/>
      <c r="HJ150" s="75"/>
      <c r="HK150" s="75"/>
      <c r="HL150" s="75"/>
      <c r="HM150" s="75"/>
      <c r="HN150" s="75"/>
      <c r="HO150" s="75"/>
      <c r="HP150" s="75"/>
      <c r="HQ150" s="75"/>
      <c r="HR150" s="75"/>
      <c r="HS150" s="75"/>
      <c r="HT150" s="75"/>
      <c r="HU150" s="75"/>
      <c r="HV150" s="75"/>
      <c r="HW150" s="75"/>
      <c r="HX150" s="75"/>
      <c r="HY150" s="75"/>
      <c r="HZ150" s="75"/>
      <c r="IA150" s="75"/>
      <c r="IB150" s="75"/>
      <c r="IC150" s="75"/>
      <c r="ID150" s="75"/>
      <c r="IE150" s="75"/>
      <c r="IF150" s="75"/>
      <c r="IG150" s="75"/>
      <c r="IH150" s="75"/>
      <c r="II150" s="75"/>
      <c r="IJ150" s="75"/>
      <c r="IK150" s="75"/>
      <c r="IL150" s="75"/>
      <c r="IM150" s="75"/>
      <c r="IN150" s="75"/>
      <c r="IO150" s="75"/>
      <c r="IP150" s="75"/>
      <c r="IQ150" s="75"/>
      <c r="IR150" s="75"/>
      <c r="IS150" s="75"/>
      <c r="IT150" s="75"/>
      <c r="IU150" s="75"/>
      <c r="IV150" s="75"/>
      <c r="IW150" s="75"/>
      <c r="IX150" s="75"/>
      <c r="IY150" s="75"/>
      <c r="IZ150" s="75"/>
      <c r="JA150" s="75"/>
      <c r="JB150" s="75"/>
      <c r="JC150" s="75"/>
    </row>
    <row r="151" spans="1:263" ht="15.75" x14ac:dyDescent="0.25">
      <c r="A151" s="10" t="s">
        <v>357</v>
      </c>
      <c r="B151" s="222">
        <f t="shared" si="422"/>
        <v>2934</v>
      </c>
      <c r="C151" s="222">
        <f t="shared" si="423"/>
        <v>2934</v>
      </c>
      <c r="D151" s="222">
        <f t="shared" si="424"/>
        <v>2934</v>
      </c>
      <c r="E151" s="222"/>
      <c r="F151" s="223">
        <f t="shared" si="425"/>
        <v>2934</v>
      </c>
      <c r="G151" s="75">
        <f t="shared" si="401"/>
        <v>100</v>
      </c>
      <c r="H151" s="75"/>
      <c r="I151" s="75"/>
      <c r="J151" s="75"/>
      <c r="K151" s="75"/>
      <c r="L151" s="75"/>
      <c r="M151" s="75"/>
      <c r="N151" s="75"/>
      <c r="O151" s="75"/>
      <c r="P151" s="75"/>
      <c r="Q151" s="75"/>
      <c r="R151" s="75"/>
      <c r="S151" s="75"/>
      <c r="T151" s="75"/>
      <c r="U151" s="75"/>
      <c r="V151" s="75"/>
      <c r="W151" s="74"/>
      <c r="X151" s="75"/>
      <c r="Y151" s="75"/>
      <c r="Z151" s="75"/>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95"/>
      <c r="BA151" s="95"/>
      <c r="BB151" s="95"/>
      <c r="BC151" s="95"/>
      <c r="BD151" s="75"/>
      <c r="BE151" s="75"/>
      <c r="BF151" s="75"/>
      <c r="BG151" s="88"/>
      <c r="BH151" s="75"/>
      <c r="BI151" s="75"/>
      <c r="BJ151" s="75"/>
      <c r="BK151" s="75"/>
      <c r="BL151" s="75">
        <v>2934</v>
      </c>
      <c r="BM151" s="75">
        <v>2934</v>
      </c>
      <c r="BN151" s="75">
        <v>2934</v>
      </c>
      <c r="BO151" s="76">
        <f t="shared" si="426"/>
        <v>100</v>
      </c>
      <c r="BP151" s="75"/>
      <c r="BQ151" s="75"/>
      <c r="BR151" s="75"/>
      <c r="BS151" s="75"/>
      <c r="BT151" s="75"/>
      <c r="BU151" s="75"/>
      <c r="BV151" s="75"/>
      <c r="BW151" s="75"/>
      <c r="BX151" s="75"/>
      <c r="BY151" s="75"/>
      <c r="BZ151" s="75"/>
      <c r="CA151" s="75"/>
      <c r="CB151" s="74"/>
      <c r="CC151" s="74"/>
      <c r="CD151" s="75"/>
      <c r="CE151" s="75"/>
      <c r="CF151" s="75"/>
      <c r="CG151" s="75"/>
      <c r="CH151" s="75"/>
      <c r="CI151" s="88"/>
      <c r="CJ151" s="75"/>
      <c r="CK151" s="75"/>
      <c r="CL151" s="75"/>
      <c r="CM151" s="75"/>
      <c r="CN151" s="75"/>
      <c r="CO151" s="75"/>
      <c r="CP151" s="75"/>
      <c r="CQ151" s="75"/>
      <c r="CR151" s="74"/>
      <c r="CS151" s="74"/>
      <c r="CT151" s="75"/>
      <c r="CU151" s="75"/>
      <c r="CV151" s="75"/>
      <c r="CW151" s="75"/>
      <c r="CX151" s="75"/>
      <c r="CY151" s="88"/>
      <c r="CZ151" s="88"/>
      <c r="DA151" s="75"/>
      <c r="DB151" s="75"/>
      <c r="DC151" s="88"/>
      <c r="DD151" s="75"/>
      <c r="DE151" s="75"/>
      <c r="DF151" s="75"/>
      <c r="DG151" s="88"/>
      <c r="DH151" s="75"/>
      <c r="DI151" s="75"/>
      <c r="DJ151" s="75"/>
      <c r="DK151" s="88"/>
      <c r="DL151" s="75"/>
      <c r="DM151" s="75"/>
      <c r="DN151" s="75"/>
      <c r="DO151" s="88"/>
      <c r="DP151" s="75"/>
      <c r="DQ151" s="75"/>
      <c r="DR151" s="75"/>
      <c r="DS151" s="88"/>
      <c r="DT151" s="88"/>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75"/>
      <c r="ET151" s="75"/>
      <c r="EU151" s="75"/>
      <c r="EV151" s="75"/>
      <c r="EW151" s="75"/>
      <c r="EX151" s="75"/>
      <c r="EY151" s="75"/>
      <c r="EZ151" s="75"/>
      <c r="FA151" s="74"/>
      <c r="FB151" s="75"/>
      <c r="FC151" s="75"/>
      <c r="FD151" s="75"/>
      <c r="FE151" s="75"/>
      <c r="FF151" s="75"/>
      <c r="FG151" s="75"/>
      <c r="FH151" s="75"/>
      <c r="FI151" s="75"/>
      <c r="FJ151" s="75"/>
      <c r="FK151" s="75"/>
      <c r="FL151" s="75"/>
      <c r="FM151" s="75"/>
      <c r="FN151" s="75"/>
      <c r="FO151" s="75"/>
      <c r="FP151" s="75"/>
      <c r="FQ151" s="75"/>
      <c r="FR151" s="75"/>
      <c r="FS151" s="75"/>
      <c r="FT151" s="78"/>
      <c r="FU151" s="78"/>
      <c r="FV151" s="78"/>
      <c r="FW151" s="78"/>
      <c r="FX151" s="75"/>
      <c r="FY151" s="75"/>
      <c r="FZ151" s="75"/>
      <c r="GA151" s="75"/>
      <c r="GB151" s="75"/>
      <c r="GC151" s="75"/>
      <c r="GD151" s="75"/>
      <c r="GE151" s="75"/>
      <c r="GF151" s="75"/>
      <c r="GG151" s="75"/>
      <c r="GH151" s="75"/>
      <c r="GI151" s="75"/>
      <c r="GJ151" s="75"/>
      <c r="GK151" s="75"/>
      <c r="GL151" s="75"/>
      <c r="GM151" s="75"/>
      <c r="GN151" s="75"/>
      <c r="GO151" s="75"/>
      <c r="GP151" s="75"/>
      <c r="GQ151" s="75"/>
      <c r="GR151" s="75"/>
      <c r="GS151" s="75"/>
      <c r="GT151" s="75"/>
      <c r="GU151" s="75"/>
      <c r="GV151" s="75"/>
      <c r="GW151" s="75"/>
      <c r="GX151" s="75"/>
      <c r="GY151" s="75"/>
      <c r="GZ151" s="75"/>
      <c r="HA151" s="75"/>
      <c r="HB151" s="75"/>
      <c r="HC151" s="75"/>
      <c r="HD151" s="75"/>
      <c r="HE151" s="75"/>
      <c r="HF151" s="75"/>
      <c r="HG151" s="75"/>
      <c r="HH151" s="75"/>
      <c r="HI151" s="75"/>
      <c r="HJ151" s="75"/>
      <c r="HK151" s="75"/>
      <c r="HL151" s="75"/>
      <c r="HM151" s="75"/>
      <c r="HN151" s="75"/>
      <c r="HO151" s="75"/>
      <c r="HP151" s="75"/>
      <c r="HQ151" s="75"/>
      <c r="HR151" s="75"/>
      <c r="HS151" s="75"/>
      <c r="HT151" s="75"/>
      <c r="HU151" s="75"/>
      <c r="HV151" s="75"/>
      <c r="HW151" s="75"/>
      <c r="HX151" s="75"/>
      <c r="HY151" s="75"/>
      <c r="HZ151" s="75"/>
      <c r="IA151" s="75"/>
      <c r="IB151" s="75"/>
      <c r="IC151" s="75"/>
      <c r="ID151" s="75"/>
      <c r="IE151" s="75"/>
      <c r="IF151" s="75"/>
      <c r="IG151" s="75"/>
      <c r="IH151" s="75"/>
      <c r="II151" s="75"/>
      <c r="IJ151" s="75"/>
      <c r="IK151" s="75"/>
      <c r="IL151" s="75"/>
      <c r="IM151" s="75"/>
      <c r="IN151" s="75"/>
      <c r="IO151" s="75"/>
      <c r="IP151" s="75"/>
      <c r="IQ151" s="75"/>
      <c r="IR151" s="75"/>
      <c r="IS151" s="75"/>
      <c r="IT151" s="75"/>
      <c r="IU151" s="75"/>
      <c r="IV151" s="75"/>
      <c r="IW151" s="75"/>
      <c r="IX151" s="75"/>
      <c r="IY151" s="75"/>
      <c r="IZ151" s="75"/>
      <c r="JA151" s="75"/>
      <c r="JB151" s="75"/>
      <c r="JC151" s="75"/>
    </row>
    <row r="152" spans="1:263" ht="15.75" x14ac:dyDescent="0.25">
      <c r="A152" s="10" t="s">
        <v>358</v>
      </c>
      <c r="B152" s="222">
        <f t="shared" si="422"/>
        <v>4509</v>
      </c>
      <c r="C152" s="222">
        <f t="shared" si="423"/>
        <v>4509</v>
      </c>
      <c r="D152" s="222">
        <f t="shared" si="424"/>
        <v>4509</v>
      </c>
      <c r="E152" s="222"/>
      <c r="F152" s="223">
        <f t="shared" si="425"/>
        <v>4509</v>
      </c>
      <c r="G152" s="75">
        <f t="shared" si="401"/>
        <v>100</v>
      </c>
      <c r="H152" s="75"/>
      <c r="I152" s="75"/>
      <c r="J152" s="75"/>
      <c r="K152" s="75"/>
      <c r="L152" s="75"/>
      <c r="M152" s="75"/>
      <c r="N152" s="75"/>
      <c r="O152" s="75"/>
      <c r="P152" s="75"/>
      <c r="Q152" s="75"/>
      <c r="R152" s="75"/>
      <c r="S152" s="75"/>
      <c r="T152" s="75"/>
      <c r="U152" s="75"/>
      <c r="V152" s="75"/>
      <c r="W152" s="74"/>
      <c r="X152" s="75"/>
      <c r="Y152" s="75"/>
      <c r="Z152" s="75"/>
      <c r="AA152" s="75"/>
      <c r="AB152" s="75"/>
      <c r="AC152" s="75"/>
      <c r="AD152" s="75"/>
      <c r="AE152" s="75"/>
      <c r="AF152" s="75"/>
      <c r="AG152" s="75"/>
      <c r="AH152" s="75"/>
      <c r="AI152" s="75"/>
      <c r="AJ152" s="75"/>
      <c r="AK152" s="75"/>
      <c r="AL152" s="75"/>
      <c r="AM152" s="75"/>
      <c r="AN152" s="75"/>
      <c r="AO152" s="75"/>
      <c r="AP152" s="75"/>
      <c r="AQ152" s="75"/>
      <c r="AR152" s="75"/>
      <c r="AS152" s="75"/>
      <c r="AT152" s="75"/>
      <c r="AU152" s="75"/>
      <c r="AV152" s="75"/>
      <c r="AW152" s="75"/>
      <c r="AX152" s="75"/>
      <c r="AY152" s="75"/>
      <c r="AZ152" s="95"/>
      <c r="BA152" s="95"/>
      <c r="BB152" s="95"/>
      <c r="BC152" s="95"/>
      <c r="BD152" s="75"/>
      <c r="BE152" s="75"/>
      <c r="BF152" s="75"/>
      <c r="BG152" s="88"/>
      <c r="BH152" s="88"/>
      <c r="BI152" s="75"/>
      <c r="BJ152" s="75"/>
      <c r="BK152" s="88"/>
      <c r="BL152" s="75">
        <v>4509</v>
      </c>
      <c r="BM152" s="75">
        <v>4509</v>
      </c>
      <c r="BN152" s="75">
        <v>4509</v>
      </c>
      <c r="BO152" s="76">
        <f t="shared" si="426"/>
        <v>100</v>
      </c>
      <c r="BP152" s="75"/>
      <c r="BQ152" s="75"/>
      <c r="BR152" s="75"/>
      <c r="BS152" s="88"/>
      <c r="BT152" s="88"/>
      <c r="BU152" s="75"/>
      <c r="BV152" s="75"/>
      <c r="BW152" s="88"/>
      <c r="BX152" s="75"/>
      <c r="BY152" s="75"/>
      <c r="BZ152" s="75"/>
      <c r="CA152" s="75"/>
      <c r="CB152" s="74"/>
      <c r="CC152" s="74"/>
      <c r="CD152" s="75"/>
      <c r="CE152" s="88"/>
      <c r="CF152" s="75"/>
      <c r="CG152" s="75"/>
      <c r="CH152" s="75"/>
      <c r="CI152" s="88"/>
      <c r="CJ152" s="75"/>
      <c r="CK152" s="75"/>
      <c r="CL152" s="75"/>
      <c r="CM152" s="75"/>
      <c r="CN152" s="75"/>
      <c r="CO152" s="75"/>
      <c r="CP152" s="75"/>
      <c r="CQ152" s="75"/>
      <c r="CR152" s="74"/>
      <c r="CS152" s="74"/>
      <c r="CT152" s="75"/>
      <c r="CU152" s="88"/>
      <c r="CV152" s="75"/>
      <c r="CW152" s="75"/>
      <c r="CX152" s="75"/>
      <c r="CY152" s="88"/>
      <c r="CZ152" s="88"/>
      <c r="DA152" s="75"/>
      <c r="DB152" s="75"/>
      <c r="DC152" s="88"/>
      <c r="DD152" s="75"/>
      <c r="DE152" s="75"/>
      <c r="DF152" s="75"/>
      <c r="DG152" s="88"/>
      <c r="DH152" s="75"/>
      <c r="DI152" s="75"/>
      <c r="DJ152" s="75"/>
      <c r="DK152" s="88"/>
      <c r="DL152" s="75"/>
      <c r="DM152" s="75"/>
      <c r="DN152" s="75"/>
      <c r="DO152" s="88"/>
      <c r="DP152" s="75"/>
      <c r="DQ152" s="75"/>
      <c r="DR152" s="75"/>
      <c r="DS152" s="88"/>
      <c r="DT152" s="88"/>
      <c r="DU152" s="75"/>
      <c r="DV152" s="75"/>
      <c r="DW152" s="75"/>
      <c r="DX152" s="75"/>
      <c r="DY152" s="75"/>
      <c r="DZ152" s="75"/>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c r="EX152" s="75"/>
      <c r="EY152" s="75"/>
      <c r="EZ152" s="88"/>
      <c r="FA152" s="74"/>
      <c r="FB152" s="75"/>
      <c r="FC152" s="88"/>
      <c r="FD152" s="75"/>
      <c r="FE152" s="75"/>
      <c r="FF152" s="75"/>
      <c r="FG152" s="75"/>
      <c r="FH152" s="75"/>
      <c r="FI152" s="75"/>
      <c r="FJ152" s="75"/>
      <c r="FK152" s="75"/>
      <c r="FL152" s="75"/>
      <c r="FM152" s="75"/>
      <c r="FN152" s="75"/>
      <c r="FO152" s="75"/>
      <c r="FP152" s="75"/>
      <c r="FQ152" s="75"/>
      <c r="FR152" s="75"/>
      <c r="FS152" s="75"/>
      <c r="FT152" s="78"/>
      <c r="FU152" s="78"/>
      <c r="FV152" s="78"/>
      <c r="FW152" s="78"/>
      <c r="FX152" s="75"/>
      <c r="FY152" s="75"/>
      <c r="FZ152" s="75"/>
      <c r="GA152" s="75"/>
      <c r="GB152" s="75"/>
      <c r="GC152" s="75"/>
      <c r="GD152" s="75"/>
      <c r="GE152" s="75"/>
      <c r="GF152" s="75"/>
      <c r="GG152" s="75"/>
      <c r="GH152" s="75"/>
      <c r="GI152" s="75"/>
      <c r="GJ152" s="75"/>
      <c r="GK152" s="75"/>
      <c r="GL152" s="75"/>
      <c r="GM152" s="75"/>
      <c r="GN152" s="75"/>
      <c r="GO152" s="75"/>
      <c r="GP152" s="75"/>
      <c r="GQ152" s="75"/>
      <c r="GR152" s="75"/>
      <c r="GS152" s="75"/>
      <c r="GT152" s="75"/>
      <c r="GU152" s="75"/>
      <c r="GV152" s="75"/>
      <c r="GW152" s="75"/>
      <c r="GX152" s="75"/>
      <c r="GY152" s="75"/>
      <c r="GZ152" s="75"/>
      <c r="HA152" s="75"/>
      <c r="HB152" s="75"/>
      <c r="HC152" s="75"/>
      <c r="HD152" s="75"/>
      <c r="HE152" s="75"/>
      <c r="HF152" s="75"/>
      <c r="HG152" s="75"/>
      <c r="HH152" s="75"/>
      <c r="HI152" s="75"/>
      <c r="HJ152" s="75"/>
      <c r="HK152" s="75"/>
      <c r="HL152" s="75"/>
      <c r="HM152" s="75"/>
      <c r="HN152" s="75"/>
      <c r="HO152" s="75"/>
      <c r="HP152" s="75"/>
      <c r="HQ152" s="75"/>
      <c r="HR152" s="75"/>
      <c r="HS152" s="75"/>
      <c r="HT152" s="75"/>
      <c r="HU152" s="75"/>
      <c r="HV152" s="75"/>
      <c r="HW152" s="75"/>
      <c r="HX152" s="75"/>
      <c r="HY152" s="75"/>
      <c r="HZ152" s="75"/>
      <c r="IA152" s="75"/>
      <c r="IB152" s="75"/>
      <c r="IC152" s="75"/>
      <c r="ID152" s="75"/>
      <c r="IE152" s="75"/>
      <c r="IF152" s="75"/>
      <c r="IG152" s="75"/>
      <c r="IH152" s="75"/>
      <c r="II152" s="75"/>
      <c r="IJ152" s="75"/>
      <c r="IK152" s="75"/>
      <c r="IL152" s="75"/>
      <c r="IM152" s="75"/>
      <c r="IN152" s="75"/>
      <c r="IO152" s="75"/>
      <c r="IP152" s="75"/>
      <c r="IQ152" s="75"/>
      <c r="IR152" s="75"/>
      <c r="IS152" s="75"/>
      <c r="IT152" s="75"/>
      <c r="IU152" s="75"/>
      <c r="IV152" s="75"/>
      <c r="IW152" s="75"/>
      <c r="IX152" s="75"/>
      <c r="IY152" s="75"/>
      <c r="IZ152" s="75"/>
      <c r="JA152" s="75"/>
      <c r="JB152" s="75"/>
      <c r="JC152" s="75"/>
    </row>
    <row r="153" spans="1:263" ht="15.75" x14ac:dyDescent="0.25">
      <c r="A153" s="10" t="s">
        <v>359</v>
      </c>
      <c r="B153" s="222">
        <f t="shared" si="422"/>
        <v>2253</v>
      </c>
      <c r="C153" s="222">
        <f t="shared" si="423"/>
        <v>2253</v>
      </c>
      <c r="D153" s="222">
        <f t="shared" si="424"/>
        <v>2253</v>
      </c>
      <c r="E153" s="222"/>
      <c r="F153" s="223">
        <f t="shared" si="425"/>
        <v>2253</v>
      </c>
      <c r="G153" s="75">
        <f t="shared" si="401"/>
        <v>100</v>
      </c>
      <c r="H153" s="75"/>
      <c r="I153" s="75"/>
      <c r="J153" s="75"/>
      <c r="K153" s="75"/>
      <c r="L153" s="75"/>
      <c r="M153" s="75"/>
      <c r="N153" s="75"/>
      <c r="O153" s="75"/>
      <c r="P153" s="75"/>
      <c r="Q153" s="75"/>
      <c r="R153" s="75"/>
      <c r="S153" s="75"/>
      <c r="T153" s="75"/>
      <c r="U153" s="75"/>
      <c r="V153" s="75"/>
      <c r="W153" s="74"/>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95"/>
      <c r="BA153" s="95"/>
      <c r="BB153" s="95"/>
      <c r="BC153" s="95"/>
      <c r="BD153" s="75"/>
      <c r="BE153" s="75"/>
      <c r="BF153" s="75"/>
      <c r="BG153" s="88"/>
      <c r="BH153" s="88"/>
      <c r="BI153" s="75"/>
      <c r="BJ153" s="75"/>
      <c r="BK153" s="88"/>
      <c r="BL153" s="75">
        <v>2253</v>
      </c>
      <c r="BM153" s="75">
        <v>2253</v>
      </c>
      <c r="BN153" s="75">
        <v>2253</v>
      </c>
      <c r="BO153" s="76">
        <f t="shared" si="426"/>
        <v>100</v>
      </c>
      <c r="BP153" s="75"/>
      <c r="BQ153" s="75"/>
      <c r="BR153" s="75"/>
      <c r="BS153" s="88"/>
      <c r="BT153" s="88"/>
      <c r="BU153" s="75"/>
      <c r="BV153" s="75"/>
      <c r="BW153" s="88"/>
      <c r="BX153" s="75"/>
      <c r="BY153" s="75"/>
      <c r="BZ153" s="75"/>
      <c r="CA153" s="75"/>
      <c r="CB153" s="74"/>
      <c r="CC153" s="74"/>
      <c r="CD153" s="75"/>
      <c r="CE153" s="88"/>
      <c r="CF153" s="75"/>
      <c r="CG153" s="75"/>
      <c r="CH153" s="75"/>
      <c r="CI153" s="88"/>
      <c r="CJ153" s="75"/>
      <c r="CK153" s="75"/>
      <c r="CL153" s="75"/>
      <c r="CM153" s="75"/>
      <c r="CN153" s="75"/>
      <c r="CO153" s="75"/>
      <c r="CP153" s="75"/>
      <c r="CQ153" s="75"/>
      <c r="CR153" s="74"/>
      <c r="CS153" s="74"/>
      <c r="CT153" s="75"/>
      <c r="CU153" s="88"/>
      <c r="CV153" s="75"/>
      <c r="CW153" s="75"/>
      <c r="CX153" s="75"/>
      <c r="CY153" s="88"/>
      <c r="CZ153" s="88"/>
      <c r="DA153" s="75"/>
      <c r="DB153" s="75"/>
      <c r="DC153" s="88"/>
      <c r="DD153" s="75"/>
      <c r="DE153" s="75"/>
      <c r="DF153" s="75"/>
      <c r="DG153" s="88"/>
      <c r="DH153" s="75"/>
      <c r="DI153" s="75"/>
      <c r="DJ153" s="75"/>
      <c r="DK153" s="88"/>
      <c r="DL153" s="75"/>
      <c r="DM153" s="75"/>
      <c r="DN153" s="75"/>
      <c r="DO153" s="88"/>
      <c r="DP153" s="75"/>
      <c r="DQ153" s="75"/>
      <c r="DR153" s="75"/>
      <c r="DS153" s="88"/>
      <c r="DT153" s="88"/>
      <c r="DU153" s="75"/>
      <c r="DV153" s="75"/>
      <c r="DW153" s="75"/>
      <c r="DX153" s="75"/>
      <c r="DY153" s="75"/>
      <c r="DZ153" s="75"/>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c r="EX153" s="75"/>
      <c r="EY153" s="75"/>
      <c r="EZ153" s="88"/>
      <c r="FA153" s="74"/>
      <c r="FB153" s="75"/>
      <c r="FC153" s="88"/>
      <c r="FD153" s="75"/>
      <c r="FE153" s="75"/>
      <c r="FF153" s="75"/>
      <c r="FG153" s="75"/>
      <c r="FH153" s="75"/>
      <c r="FI153" s="75"/>
      <c r="FJ153" s="75"/>
      <c r="FK153" s="75"/>
      <c r="FL153" s="75"/>
      <c r="FM153" s="75"/>
      <c r="FN153" s="75"/>
      <c r="FO153" s="75"/>
      <c r="FP153" s="75"/>
      <c r="FQ153" s="75"/>
      <c r="FR153" s="75"/>
      <c r="FS153" s="75"/>
      <c r="FT153" s="78"/>
      <c r="FU153" s="78"/>
      <c r="FV153" s="78"/>
      <c r="FW153" s="78"/>
      <c r="FX153" s="75"/>
      <c r="FY153" s="75"/>
      <c r="FZ153" s="75"/>
      <c r="GA153" s="75"/>
      <c r="GB153" s="75"/>
      <c r="GC153" s="75"/>
      <c r="GD153" s="75"/>
      <c r="GE153" s="75"/>
      <c r="GF153" s="75"/>
      <c r="GG153" s="75"/>
      <c r="GH153" s="75"/>
      <c r="GI153" s="75"/>
      <c r="GJ153" s="75"/>
      <c r="GK153" s="75"/>
      <c r="GL153" s="75"/>
      <c r="GM153" s="75"/>
      <c r="GN153" s="75"/>
      <c r="GO153" s="75"/>
      <c r="GP153" s="75"/>
      <c r="GQ153" s="75"/>
      <c r="GR153" s="75"/>
      <c r="GS153" s="75"/>
      <c r="GT153" s="75"/>
      <c r="GU153" s="75"/>
      <c r="GV153" s="75"/>
      <c r="GW153" s="75"/>
      <c r="GX153" s="75"/>
      <c r="GY153" s="75"/>
      <c r="GZ153" s="75"/>
      <c r="HA153" s="75"/>
      <c r="HB153" s="75"/>
      <c r="HC153" s="75"/>
      <c r="HD153" s="75"/>
      <c r="HE153" s="75"/>
      <c r="HF153" s="75"/>
      <c r="HG153" s="75"/>
      <c r="HH153" s="75"/>
      <c r="HI153" s="75"/>
      <c r="HJ153" s="75"/>
      <c r="HK153" s="75"/>
      <c r="HL153" s="75"/>
      <c r="HM153" s="75"/>
      <c r="HN153" s="75"/>
      <c r="HO153" s="75"/>
      <c r="HP153" s="75"/>
      <c r="HQ153" s="75"/>
      <c r="HR153" s="75"/>
      <c r="HS153" s="75"/>
      <c r="HT153" s="75"/>
      <c r="HU153" s="75"/>
      <c r="HV153" s="75"/>
      <c r="HW153" s="75"/>
      <c r="HX153" s="75"/>
      <c r="HY153" s="75"/>
      <c r="HZ153" s="75"/>
      <c r="IA153" s="75"/>
      <c r="IB153" s="75"/>
      <c r="IC153" s="75"/>
      <c r="ID153" s="75"/>
      <c r="IE153" s="75"/>
      <c r="IF153" s="75"/>
      <c r="IG153" s="75"/>
      <c r="IH153" s="75"/>
      <c r="II153" s="75"/>
      <c r="IJ153" s="75"/>
      <c r="IK153" s="75"/>
      <c r="IL153" s="75"/>
      <c r="IM153" s="75"/>
      <c r="IN153" s="75"/>
      <c r="IO153" s="75"/>
      <c r="IP153" s="75"/>
      <c r="IQ153" s="75"/>
      <c r="IR153" s="75"/>
      <c r="IS153" s="75"/>
      <c r="IT153" s="75"/>
      <c r="IU153" s="75"/>
      <c r="IV153" s="75"/>
      <c r="IW153" s="75"/>
      <c r="IX153" s="75"/>
      <c r="IY153" s="75"/>
      <c r="IZ153" s="75"/>
      <c r="JA153" s="75"/>
      <c r="JB153" s="75"/>
      <c r="JC153" s="75"/>
    </row>
    <row r="154" spans="1:263" ht="15.75" x14ac:dyDescent="0.25">
      <c r="A154" s="10" t="s">
        <v>360</v>
      </c>
      <c r="B154" s="222">
        <f t="shared" si="422"/>
        <v>3675</v>
      </c>
      <c r="C154" s="222">
        <f t="shared" si="423"/>
        <v>4398.2932000000001</v>
      </c>
      <c r="D154" s="222">
        <f t="shared" si="424"/>
        <v>4398.2932000000001</v>
      </c>
      <c r="E154" s="222"/>
      <c r="F154" s="223">
        <f t="shared" si="425"/>
        <v>4398.2932000000001</v>
      </c>
      <c r="G154" s="75">
        <f t="shared" si="401"/>
        <v>100</v>
      </c>
      <c r="H154" s="75"/>
      <c r="I154" s="75"/>
      <c r="J154" s="75"/>
      <c r="K154" s="75"/>
      <c r="L154" s="75"/>
      <c r="M154" s="75"/>
      <c r="N154" s="75"/>
      <c r="O154" s="75"/>
      <c r="P154" s="75"/>
      <c r="Q154" s="75"/>
      <c r="R154" s="75"/>
      <c r="S154" s="75"/>
      <c r="T154" s="75"/>
      <c r="U154" s="75"/>
      <c r="V154" s="75"/>
      <c r="W154" s="74"/>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v>723.29319999999996</v>
      </c>
      <c r="AT154" s="75">
        <v>723.29319999999996</v>
      </c>
      <c r="AU154" s="75">
        <f t="shared" si="380"/>
        <v>100</v>
      </c>
      <c r="AV154" s="75"/>
      <c r="AW154" s="75"/>
      <c r="AX154" s="75"/>
      <c r="AY154" s="75"/>
      <c r="AZ154" s="95"/>
      <c r="BA154" s="95"/>
      <c r="BB154" s="95"/>
      <c r="BC154" s="95"/>
      <c r="BD154" s="75"/>
      <c r="BE154" s="75"/>
      <c r="BF154" s="75"/>
      <c r="BG154" s="88"/>
      <c r="BH154" s="88"/>
      <c r="BI154" s="75"/>
      <c r="BJ154" s="75"/>
      <c r="BK154" s="88"/>
      <c r="BL154" s="75">
        <v>3675</v>
      </c>
      <c r="BM154" s="75">
        <v>3675</v>
      </c>
      <c r="BN154" s="75">
        <v>3675</v>
      </c>
      <c r="BO154" s="76">
        <f t="shared" si="426"/>
        <v>100</v>
      </c>
      <c r="BP154" s="75"/>
      <c r="BQ154" s="75"/>
      <c r="BR154" s="75"/>
      <c r="BS154" s="88"/>
      <c r="BT154" s="88"/>
      <c r="BU154" s="75"/>
      <c r="BV154" s="75"/>
      <c r="BW154" s="88"/>
      <c r="BX154" s="75"/>
      <c r="BY154" s="75"/>
      <c r="BZ154" s="75"/>
      <c r="CA154" s="75"/>
      <c r="CB154" s="74"/>
      <c r="CC154" s="74"/>
      <c r="CD154" s="75"/>
      <c r="CE154" s="88"/>
      <c r="CF154" s="75"/>
      <c r="CG154" s="75"/>
      <c r="CH154" s="75"/>
      <c r="CI154" s="88"/>
      <c r="CJ154" s="75"/>
      <c r="CK154" s="75"/>
      <c r="CL154" s="75"/>
      <c r="CM154" s="75"/>
      <c r="CN154" s="75"/>
      <c r="CO154" s="75"/>
      <c r="CP154" s="75"/>
      <c r="CQ154" s="75"/>
      <c r="CR154" s="74"/>
      <c r="CS154" s="74"/>
      <c r="CT154" s="75"/>
      <c r="CU154" s="88"/>
      <c r="CV154" s="75"/>
      <c r="CW154" s="75"/>
      <c r="CX154" s="75"/>
      <c r="CY154" s="88"/>
      <c r="CZ154" s="88"/>
      <c r="DA154" s="75"/>
      <c r="DB154" s="75"/>
      <c r="DC154" s="88"/>
      <c r="DD154" s="75"/>
      <c r="DE154" s="75"/>
      <c r="DF154" s="75"/>
      <c r="DG154" s="88"/>
      <c r="DH154" s="75"/>
      <c r="DI154" s="75"/>
      <c r="DJ154" s="75"/>
      <c r="DK154" s="88"/>
      <c r="DL154" s="75"/>
      <c r="DM154" s="75"/>
      <c r="DN154" s="75"/>
      <c r="DO154" s="88"/>
      <c r="DP154" s="75"/>
      <c r="DQ154" s="75"/>
      <c r="DR154" s="75"/>
      <c r="DS154" s="88"/>
      <c r="DT154" s="88"/>
      <c r="DU154" s="75"/>
      <c r="DV154" s="75"/>
      <c r="DW154" s="75"/>
      <c r="DX154" s="75"/>
      <c r="DY154" s="75"/>
      <c r="DZ154" s="75"/>
      <c r="EA154" s="75"/>
      <c r="EB154" s="75"/>
      <c r="EC154" s="75"/>
      <c r="ED154" s="75"/>
      <c r="EE154" s="75"/>
      <c r="EF154" s="75"/>
      <c r="EG154" s="75"/>
      <c r="EH154" s="75"/>
      <c r="EI154" s="75"/>
      <c r="EJ154" s="75"/>
      <c r="EK154" s="75"/>
      <c r="EL154" s="75"/>
      <c r="EM154" s="75"/>
      <c r="EN154" s="75"/>
      <c r="EO154" s="75"/>
      <c r="EP154" s="75"/>
      <c r="EQ154" s="75"/>
      <c r="ER154" s="75"/>
      <c r="ES154" s="75"/>
      <c r="ET154" s="75"/>
      <c r="EU154" s="75"/>
      <c r="EV154" s="75"/>
      <c r="EW154" s="75"/>
      <c r="EX154" s="75"/>
      <c r="EY154" s="75"/>
      <c r="EZ154" s="88"/>
      <c r="FA154" s="74"/>
      <c r="FB154" s="75"/>
      <c r="FC154" s="88"/>
      <c r="FD154" s="75"/>
      <c r="FE154" s="75"/>
      <c r="FF154" s="75"/>
      <c r="FG154" s="75"/>
      <c r="FH154" s="75"/>
      <c r="FI154" s="75"/>
      <c r="FJ154" s="75"/>
      <c r="FK154" s="75"/>
      <c r="FL154" s="75"/>
      <c r="FM154" s="75"/>
      <c r="FN154" s="75"/>
      <c r="FO154" s="75"/>
      <c r="FP154" s="75"/>
      <c r="FQ154" s="75"/>
      <c r="FR154" s="75"/>
      <c r="FS154" s="75"/>
      <c r="FT154" s="78"/>
      <c r="FU154" s="78"/>
      <c r="FV154" s="78"/>
      <c r="FW154" s="78"/>
      <c r="FX154" s="75"/>
      <c r="FY154" s="75"/>
      <c r="FZ154" s="75"/>
      <c r="GA154" s="75"/>
      <c r="GB154" s="75"/>
      <c r="GC154" s="75"/>
      <c r="GD154" s="75"/>
      <c r="GE154" s="75"/>
      <c r="GF154" s="75"/>
      <c r="GG154" s="75"/>
      <c r="GH154" s="75"/>
      <c r="GI154" s="75"/>
      <c r="GJ154" s="75"/>
      <c r="GK154" s="75"/>
      <c r="GL154" s="75"/>
      <c r="GM154" s="75"/>
      <c r="GN154" s="75"/>
      <c r="GO154" s="75"/>
      <c r="GP154" s="75"/>
      <c r="GQ154" s="75"/>
      <c r="GR154" s="75"/>
      <c r="GS154" s="75"/>
      <c r="GT154" s="75"/>
      <c r="GU154" s="75"/>
      <c r="GV154" s="75"/>
      <c r="GW154" s="75"/>
      <c r="GX154" s="75"/>
      <c r="GY154" s="75"/>
      <c r="GZ154" s="75"/>
      <c r="HA154" s="75"/>
      <c r="HB154" s="75"/>
      <c r="HC154" s="75"/>
      <c r="HD154" s="75"/>
      <c r="HE154" s="75"/>
      <c r="HF154" s="75"/>
      <c r="HG154" s="75"/>
      <c r="HH154" s="75"/>
      <c r="HI154" s="75"/>
      <c r="HJ154" s="75"/>
      <c r="HK154" s="75"/>
      <c r="HL154" s="75"/>
      <c r="HM154" s="75"/>
      <c r="HN154" s="75"/>
      <c r="HO154" s="75"/>
      <c r="HP154" s="75"/>
      <c r="HQ154" s="75"/>
      <c r="HR154" s="75"/>
      <c r="HS154" s="75"/>
      <c r="HT154" s="75"/>
      <c r="HU154" s="75"/>
      <c r="HV154" s="75"/>
      <c r="HW154" s="75"/>
      <c r="HX154" s="75"/>
      <c r="HY154" s="75"/>
      <c r="HZ154" s="75"/>
      <c r="IA154" s="75"/>
      <c r="IB154" s="75"/>
      <c r="IC154" s="75"/>
      <c r="ID154" s="75"/>
      <c r="IE154" s="75"/>
      <c r="IF154" s="75"/>
      <c r="IG154" s="75"/>
      <c r="IH154" s="75"/>
      <c r="II154" s="75"/>
      <c r="IJ154" s="75"/>
      <c r="IK154" s="75"/>
      <c r="IL154" s="75"/>
      <c r="IM154" s="75"/>
      <c r="IN154" s="75"/>
      <c r="IO154" s="75"/>
      <c r="IP154" s="75"/>
      <c r="IQ154" s="75"/>
      <c r="IR154" s="75"/>
      <c r="IS154" s="75"/>
      <c r="IT154" s="75"/>
      <c r="IU154" s="75"/>
      <c r="IV154" s="75"/>
      <c r="IW154" s="75"/>
      <c r="IX154" s="75"/>
      <c r="IY154" s="75"/>
      <c r="IZ154" s="75"/>
      <c r="JA154" s="75"/>
      <c r="JB154" s="75"/>
      <c r="JC154" s="75"/>
    </row>
    <row r="155" spans="1:263" ht="15.75" x14ac:dyDescent="0.25">
      <c r="A155" s="10" t="s">
        <v>361</v>
      </c>
      <c r="B155" s="222">
        <f t="shared" si="422"/>
        <v>1608</v>
      </c>
      <c r="C155" s="222">
        <f t="shared" si="423"/>
        <v>1608</v>
      </c>
      <c r="D155" s="222">
        <f t="shared" si="424"/>
        <v>1608</v>
      </c>
      <c r="E155" s="222"/>
      <c r="F155" s="223">
        <f t="shared" si="425"/>
        <v>1608</v>
      </c>
      <c r="G155" s="75">
        <f t="shared" si="401"/>
        <v>100</v>
      </c>
      <c r="H155" s="75"/>
      <c r="I155" s="75"/>
      <c r="J155" s="75"/>
      <c r="K155" s="75"/>
      <c r="L155" s="75"/>
      <c r="M155" s="75"/>
      <c r="N155" s="75"/>
      <c r="O155" s="75"/>
      <c r="P155" s="75"/>
      <c r="Q155" s="75"/>
      <c r="R155" s="75"/>
      <c r="S155" s="75"/>
      <c r="T155" s="75"/>
      <c r="U155" s="75"/>
      <c r="V155" s="75"/>
      <c r="W155" s="74"/>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95"/>
      <c r="BA155" s="95"/>
      <c r="BB155" s="95"/>
      <c r="BC155" s="95"/>
      <c r="BD155" s="75"/>
      <c r="BE155" s="75"/>
      <c r="BF155" s="75"/>
      <c r="BG155" s="88"/>
      <c r="BH155" s="88"/>
      <c r="BI155" s="75"/>
      <c r="BJ155" s="75"/>
      <c r="BK155" s="88"/>
      <c r="BL155" s="75">
        <v>1608</v>
      </c>
      <c r="BM155" s="75">
        <v>1608</v>
      </c>
      <c r="BN155" s="75">
        <v>1608</v>
      </c>
      <c r="BO155" s="76">
        <f t="shared" si="426"/>
        <v>100</v>
      </c>
      <c r="BP155" s="75"/>
      <c r="BQ155" s="75"/>
      <c r="BR155" s="75"/>
      <c r="BS155" s="88"/>
      <c r="BT155" s="88"/>
      <c r="BU155" s="75"/>
      <c r="BV155" s="75"/>
      <c r="BW155" s="88"/>
      <c r="BX155" s="75"/>
      <c r="BY155" s="75"/>
      <c r="BZ155" s="75"/>
      <c r="CA155" s="75"/>
      <c r="CB155" s="74"/>
      <c r="CC155" s="74"/>
      <c r="CD155" s="75"/>
      <c r="CE155" s="88"/>
      <c r="CF155" s="75"/>
      <c r="CG155" s="75"/>
      <c r="CH155" s="75"/>
      <c r="CI155" s="88"/>
      <c r="CJ155" s="75"/>
      <c r="CK155" s="75"/>
      <c r="CL155" s="75"/>
      <c r="CM155" s="75"/>
      <c r="CN155" s="75"/>
      <c r="CO155" s="75"/>
      <c r="CP155" s="75"/>
      <c r="CQ155" s="75"/>
      <c r="CR155" s="74"/>
      <c r="CS155" s="74"/>
      <c r="CT155" s="75"/>
      <c r="CU155" s="88"/>
      <c r="CV155" s="75"/>
      <c r="CW155" s="75"/>
      <c r="CX155" s="75"/>
      <c r="CY155" s="88"/>
      <c r="CZ155" s="88"/>
      <c r="DA155" s="75"/>
      <c r="DB155" s="75"/>
      <c r="DC155" s="88"/>
      <c r="DD155" s="75"/>
      <c r="DE155" s="75"/>
      <c r="DF155" s="75"/>
      <c r="DG155" s="88"/>
      <c r="DH155" s="75"/>
      <c r="DI155" s="75"/>
      <c r="DJ155" s="75"/>
      <c r="DK155" s="88"/>
      <c r="DL155" s="75"/>
      <c r="DM155" s="75"/>
      <c r="DN155" s="75"/>
      <c r="DO155" s="88"/>
      <c r="DP155" s="75"/>
      <c r="DQ155" s="75"/>
      <c r="DR155" s="75"/>
      <c r="DS155" s="88"/>
      <c r="DT155" s="88"/>
      <c r="DU155" s="75"/>
      <c r="DV155" s="75"/>
      <c r="DW155" s="75"/>
      <c r="DX155" s="75"/>
      <c r="DY155" s="75"/>
      <c r="DZ155" s="75"/>
      <c r="EA155" s="75"/>
      <c r="EB155" s="75"/>
      <c r="EC155" s="75"/>
      <c r="ED155" s="75"/>
      <c r="EE155" s="75"/>
      <c r="EF155" s="75"/>
      <c r="EG155" s="75"/>
      <c r="EH155" s="75"/>
      <c r="EI155" s="75"/>
      <c r="EJ155" s="75"/>
      <c r="EK155" s="75"/>
      <c r="EL155" s="75"/>
      <c r="EM155" s="75"/>
      <c r="EN155" s="75"/>
      <c r="EO155" s="75"/>
      <c r="EP155" s="75"/>
      <c r="EQ155" s="75"/>
      <c r="ER155" s="75"/>
      <c r="ES155" s="75"/>
      <c r="ET155" s="75"/>
      <c r="EU155" s="75"/>
      <c r="EV155" s="75"/>
      <c r="EW155" s="75"/>
      <c r="EX155" s="75"/>
      <c r="EY155" s="75"/>
      <c r="EZ155" s="88"/>
      <c r="FA155" s="74"/>
      <c r="FB155" s="75"/>
      <c r="FC155" s="88"/>
      <c r="FD155" s="75"/>
      <c r="FE155" s="75"/>
      <c r="FF155" s="75"/>
      <c r="FG155" s="75"/>
      <c r="FH155" s="75"/>
      <c r="FI155" s="75"/>
      <c r="FJ155" s="75"/>
      <c r="FK155" s="75"/>
      <c r="FL155" s="75"/>
      <c r="FM155" s="75"/>
      <c r="FN155" s="75"/>
      <c r="FO155" s="75"/>
      <c r="FP155" s="75"/>
      <c r="FQ155" s="75"/>
      <c r="FR155" s="75"/>
      <c r="FS155" s="75"/>
      <c r="FT155" s="78"/>
      <c r="FU155" s="78"/>
      <c r="FV155" s="78"/>
      <c r="FW155" s="78"/>
      <c r="FX155" s="75"/>
      <c r="FY155" s="75"/>
      <c r="FZ155" s="75"/>
      <c r="GA155" s="75"/>
      <c r="GB155" s="75"/>
      <c r="GC155" s="75"/>
      <c r="GD155" s="75"/>
      <c r="GE155" s="75"/>
      <c r="GF155" s="75"/>
      <c r="GG155" s="75"/>
      <c r="GH155" s="75"/>
      <c r="GI155" s="75"/>
      <c r="GJ155" s="75"/>
      <c r="GK155" s="75"/>
      <c r="GL155" s="75"/>
      <c r="GM155" s="75"/>
      <c r="GN155" s="75"/>
      <c r="GO155" s="75"/>
      <c r="GP155" s="75"/>
      <c r="GQ155" s="75"/>
      <c r="GR155" s="75"/>
      <c r="GS155" s="75"/>
      <c r="GT155" s="75"/>
      <c r="GU155" s="75"/>
      <c r="GV155" s="75"/>
      <c r="GW155" s="75"/>
      <c r="GX155" s="75"/>
      <c r="GY155" s="75"/>
      <c r="GZ155" s="75"/>
      <c r="HA155" s="75"/>
      <c r="HB155" s="75"/>
      <c r="HC155" s="75"/>
      <c r="HD155" s="75"/>
      <c r="HE155" s="75"/>
      <c r="HF155" s="75"/>
      <c r="HG155" s="75"/>
      <c r="HH155" s="75"/>
      <c r="HI155" s="75"/>
      <c r="HJ155" s="75"/>
      <c r="HK155" s="75"/>
      <c r="HL155" s="75"/>
      <c r="HM155" s="75"/>
      <c r="HN155" s="75"/>
      <c r="HO155" s="75"/>
      <c r="HP155" s="75"/>
      <c r="HQ155" s="75"/>
      <c r="HR155" s="75"/>
      <c r="HS155" s="75"/>
      <c r="HT155" s="75"/>
      <c r="HU155" s="75"/>
      <c r="HV155" s="75"/>
      <c r="HW155" s="75"/>
      <c r="HX155" s="75"/>
      <c r="HY155" s="75"/>
      <c r="HZ155" s="75"/>
      <c r="IA155" s="75"/>
      <c r="IB155" s="75"/>
      <c r="IC155" s="75"/>
      <c r="ID155" s="75"/>
      <c r="IE155" s="75"/>
      <c r="IF155" s="75"/>
      <c r="IG155" s="75"/>
      <c r="IH155" s="75"/>
      <c r="II155" s="75"/>
      <c r="IJ155" s="75"/>
      <c r="IK155" s="75"/>
      <c r="IL155" s="75"/>
      <c r="IM155" s="75"/>
      <c r="IN155" s="75"/>
      <c r="IO155" s="75"/>
      <c r="IP155" s="75"/>
      <c r="IQ155" s="75"/>
      <c r="IR155" s="75"/>
      <c r="IS155" s="75"/>
      <c r="IT155" s="75"/>
      <c r="IU155" s="75"/>
      <c r="IV155" s="75"/>
      <c r="IW155" s="75"/>
      <c r="IX155" s="75"/>
      <c r="IY155" s="75"/>
      <c r="IZ155" s="75"/>
      <c r="JA155" s="75"/>
      <c r="JB155" s="75"/>
      <c r="JC155" s="75"/>
    </row>
    <row r="156" spans="1:263" ht="15.75" x14ac:dyDescent="0.25">
      <c r="A156" s="10" t="s">
        <v>363</v>
      </c>
      <c r="B156" s="222">
        <f t="shared" si="422"/>
        <v>2976</v>
      </c>
      <c r="C156" s="222">
        <f t="shared" si="423"/>
        <v>3533.95</v>
      </c>
      <c r="D156" s="222">
        <f t="shared" si="424"/>
        <v>3533.95</v>
      </c>
      <c r="E156" s="222"/>
      <c r="F156" s="223">
        <f t="shared" si="425"/>
        <v>3533.95</v>
      </c>
      <c r="G156" s="75">
        <f t="shared" si="401"/>
        <v>100</v>
      </c>
      <c r="H156" s="75"/>
      <c r="I156" s="75"/>
      <c r="J156" s="75"/>
      <c r="K156" s="75"/>
      <c r="L156" s="75"/>
      <c r="M156" s="75"/>
      <c r="N156" s="75"/>
      <c r="O156" s="75"/>
      <c r="P156" s="75"/>
      <c r="Q156" s="75"/>
      <c r="R156" s="75"/>
      <c r="S156" s="75"/>
      <c r="T156" s="75"/>
      <c r="U156" s="75"/>
      <c r="V156" s="75"/>
      <c r="W156" s="74"/>
      <c r="X156" s="75"/>
      <c r="Y156" s="75"/>
      <c r="Z156" s="75"/>
      <c r="AA156" s="75"/>
      <c r="AB156" s="75"/>
      <c r="AC156" s="75"/>
      <c r="AD156" s="75"/>
      <c r="AE156" s="75"/>
      <c r="AF156" s="75"/>
      <c r="AG156" s="75"/>
      <c r="AH156" s="75"/>
      <c r="AI156" s="75"/>
      <c r="AJ156" s="75"/>
      <c r="AK156" s="75"/>
      <c r="AL156" s="75"/>
      <c r="AM156" s="75"/>
      <c r="AN156" s="75"/>
      <c r="AO156" s="75"/>
      <c r="AP156" s="75"/>
      <c r="AQ156" s="75"/>
      <c r="AR156" s="75"/>
      <c r="AS156" s="75">
        <v>557.95000000000005</v>
      </c>
      <c r="AT156" s="75">
        <v>557.95000000000005</v>
      </c>
      <c r="AU156" s="75">
        <f t="shared" si="380"/>
        <v>100</v>
      </c>
      <c r="AV156" s="75"/>
      <c r="AW156" s="75"/>
      <c r="AX156" s="75"/>
      <c r="AY156" s="75"/>
      <c r="AZ156" s="95"/>
      <c r="BA156" s="95"/>
      <c r="BB156" s="95"/>
      <c r="BC156" s="95"/>
      <c r="BD156" s="75"/>
      <c r="BE156" s="75"/>
      <c r="BF156" s="75"/>
      <c r="BG156" s="88"/>
      <c r="BH156" s="88"/>
      <c r="BI156" s="75"/>
      <c r="BJ156" s="75"/>
      <c r="BK156" s="88"/>
      <c r="BL156" s="75">
        <v>2976</v>
      </c>
      <c r="BM156" s="75">
        <v>2976</v>
      </c>
      <c r="BN156" s="75">
        <v>2976</v>
      </c>
      <c r="BO156" s="76">
        <f t="shared" si="426"/>
        <v>100</v>
      </c>
      <c r="BP156" s="75"/>
      <c r="BQ156" s="75"/>
      <c r="BR156" s="75"/>
      <c r="BS156" s="88"/>
      <c r="BT156" s="88"/>
      <c r="BU156" s="75"/>
      <c r="BV156" s="75"/>
      <c r="BW156" s="88"/>
      <c r="BX156" s="75"/>
      <c r="BY156" s="75"/>
      <c r="BZ156" s="75"/>
      <c r="CA156" s="75"/>
      <c r="CB156" s="74"/>
      <c r="CC156" s="74"/>
      <c r="CD156" s="75"/>
      <c r="CE156" s="88"/>
      <c r="CF156" s="75"/>
      <c r="CG156" s="75"/>
      <c r="CH156" s="75"/>
      <c r="CI156" s="88"/>
      <c r="CJ156" s="75"/>
      <c r="CK156" s="75"/>
      <c r="CL156" s="75"/>
      <c r="CM156" s="75"/>
      <c r="CN156" s="75"/>
      <c r="CO156" s="75"/>
      <c r="CP156" s="75"/>
      <c r="CQ156" s="75"/>
      <c r="CR156" s="74"/>
      <c r="CS156" s="74"/>
      <c r="CT156" s="75"/>
      <c r="CU156" s="88"/>
      <c r="CV156" s="75"/>
      <c r="CW156" s="75"/>
      <c r="CX156" s="75"/>
      <c r="CY156" s="88"/>
      <c r="CZ156" s="88"/>
      <c r="DA156" s="75"/>
      <c r="DB156" s="75"/>
      <c r="DC156" s="88"/>
      <c r="DD156" s="75"/>
      <c r="DE156" s="75"/>
      <c r="DF156" s="75"/>
      <c r="DG156" s="88"/>
      <c r="DH156" s="75"/>
      <c r="DI156" s="75"/>
      <c r="DJ156" s="75"/>
      <c r="DK156" s="88"/>
      <c r="DL156" s="75"/>
      <c r="DM156" s="75"/>
      <c r="DN156" s="75"/>
      <c r="DO156" s="88"/>
      <c r="DP156" s="75"/>
      <c r="DQ156" s="75"/>
      <c r="DR156" s="75"/>
      <c r="DS156" s="88"/>
      <c r="DT156" s="88"/>
      <c r="DU156" s="75"/>
      <c r="DV156" s="75"/>
      <c r="DW156" s="75"/>
      <c r="DX156" s="75"/>
      <c r="DY156" s="75"/>
      <c r="DZ156" s="75"/>
      <c r="EA156" s="75"/>
      <c r="EB156" s="75"/>
      <c r="EC156" s="75"/>
      <c r="ED156" s="75"/>
      <c r="EE156" s="75"/>
      <c r="EF156" s="75"/>
      <c r="EG156" s="75"/>
      <c r="EH156" s="75"/>
      <c r="EI156" s="75"/>
      <c r="EJ156" s="75"/>
      <c r="EK156" s="75"/>
      <c r="EL156" s="75"/>
      <c r="EM156" s="75"/>
      <c r="EN156" s="75"/>
      <c r="EO156" s="75"/>
      <c r="EP156" s="75"/>
      <c r="EQ156" s="75"/>
      <c r="ER156" s="75"/>
      <c r="ES156" s="75"/>
      <c r="ET156" s="75"/>
      <c r="EU156" s="75"/>
      <c r="EV156" s="75"/>
      <c r="EW156" s="75"/>
      <c r="EX156" s="75"/>
      <c r="EY156" s="75"/>
      <c r="EZ156" s="88"/>
      <c r="FA156" s="74"/>
      <c r="FB156" s="75"/>
      <c r="FC156" s="88"/>
      <c r="FD156" s="75"/>
      <c r="FE156" s="75"/>
      <c r="FF156" s="75"/>
      <c r="FG156" s="75"/>
      <c r="FH156" s="75"/>
      <c r="FI156" s="75"/>
      <c r="FJ156" s="75"/>
      <c r="FK156" s="75"/>
      <c r="FL156" s="75"/>
      <c r="FM156" s="75"/>
      <c r="FN156" s="75"/>
      <c r="FO156" s="75"/>
      <c r="FP156" s="75"/>
      <c r="FQ156" s="75"/>
      <c r="FR156" s="75"/>
      <c r="FS156" s="75"/>
      <c r="FT156" s="78"/>
      <c r="FU156" s="78"/>
      <c r="FV156" s="78"/>
      <c r="FW156" s="78"/>
      <c r="FX156" s="75"/>
      <c r="FY156" s="75"/>
      <c r="FZ156" s="75"/>
      <c r="GA156" s="75"/>
      <c r="GB156" s="75"/>
      <c r="GC156" s="75"/>
      <c r="GD156" s="75"/>
      <c r="GE156" s="75"/>
      <c r="GF156" s="75"/>
      <c r="GG156" s="75"/>
      <c r="GH156" s="75"/>
      <c r="GI156" s="75"/>
      <c r="GJ156" s="75"/>
      <c r="GK156" s="75"/>
      <c r="GL156" s="75"/>
      <c r="GM156" s="75"/>
      <c r="GN156" s="75"/>
      <c r="GO156" s="75"/>
      <c r="GP156" s="75"/>
      <c r="GQ156" s="75"/>
      <c r="GR156" s="75"/>
      <c r="GS156" s="75"/>
      <c r="GT156" s="75"/>
      <c r="GU156" s="75"/>
      <c r="GV156" s="75"/>
      <c r="GW156" s="75"/>
      <c r="GX156" s="75"/>
      <c r="GY156" s="75"/>
      <c r="GZ156" s="75"/>
      <c r="HA156" s="75"/>
      <c r="HB156" s="75"/>
      <c r="HC156" s="75"/>
      <c r="HD156" s="75"/>
      <c r="HE156" s="75"/>
      <c r="HF156" s="75"/>
      <c r="HG156" s="75"/>
      <c r="HH156" s="75"/>
      <c r="HI156" s="75"/>
      <c r="HJ156" s="75"/>
      <c r="HK156" s="75"/>
      <c r="HL156" s="75"/>
      <c r="HM156" s="75"/>
      <c r="HN156" s="75"/>
      <c r="HO156" s="75"/>
      <c r="HP156" s="75"/>
      <c r="HQ156" s="75"/>
      <c r="HR156" s="75"/>
      <c r="HS156" s="75"/>
      <c r="HT156" s="75"/>
      <c r="HU156" s="75"/>
      <c r="HV156" s="75"/>
      <c r="HW156" s="75"/>
      <c r="HX156" s="75"/>
      <c r="HY156" s="75"/>
      <c r="HZ156" s="75"/>
      <c r="IA156" s="75"/>
      <c r="IB156" s="75"/>
      <c r="IC156" s="75"/>
      <c r="ID156" s="75"/>
      <c r="IE156" s="75"/>
      <c r="IF156" s="75"/>
      <c r="IG156" s="75"/>
      <c r="IH156" s="75"/>
      <c r="II156" s="75"/>
      <c r="IJ156" s="75"/>
      <c r="IK156" s="75"/>
      <c r="IL156" s="75"/>
      <c r="IM156" s="75"/>
      <c r="IN156" s="75"/>
      <c r="IO156" s="75"/>
      <c r="IP156" s="75"/>
      <c r="IQ156" s="75"/>
      <c r="IR156" s="75"/>
      <c r="IS156" s="75"/>
      <c r="IT156" s="75"/>
      <c r="IU156" s="75"/>
      <c r="IV156" s="75"/>
      <c r="IW156" s="75"/>
      <c r="IX156" s="75"/>
      <c r="IY156" s="75"/>
      <c r="IZ156" s="75"/>
      <c r="JA156" s="75"/>
      <c r="JB156" s="75"/>
      <c r="JC156" s="75"/>
    </row>
    <row r="157" spans="1:263" ht="15.75" x14ac:dyDescent="0.25">
      <c r="A157" s="10" t="s">
        <v>362</v>
      </c>
      <c r="B157" s="222">
        <f t="shared" si="422"/>
        <v>1995</v>
      </c>
      <c r="C157" s="222">
        <f t="shared" si="423"/>
        <v>1995</v>
      </c>
      <c r="D157" s="222">
        <f t="shared" si="424"/>
        <v>1995</v>
      </c>
      <c r="E157" s="222"/>
      <c r="F157" s="223">
        <f t="shared" si="425"/>
        <v>1995</v>
      </c>
      <c r="G157" s="75">
        <f t="shared" si="401"/>
        <v>100</v>
      </c>
      <c r="H157" s="75"/>
      <c r="I157" s="75"/>
      <c r="J157" s="75"/>
      <c r="K157" s="75"/>
      <c r="L157" s="75"/>
      <c r="M157" s="75"/>
      <c r="N157" s="75"/>
      <c r="O157" s="75"/>
      <c r="P157" s="75"/>
      <c r="Q157" s="75"/>
      <c r="R157" s="75"/>
      <c r="S157" s="75"/>
      <c r="T157" s="75"/>
      <c r="U157" s="75"/>
      <c r="V157" s="75"/>
      <c r="W157" s="74"/>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95"/>
      <c r="BA157" s="95"/>
      <c r="BB157" s="95"/>
      <c r="BC157" s="95"/>
      <c r="BD157" s="75"/>
      <c r="BE157" s="75"/>
      <c r="BF157" s="75"/>
      <c r="BG157" s="88"/>
      <c r="BH157" s="88"/>
      <c r="BI157" s="75"/>
      <c r="BJ157" s="75"/>
      <c r="BK157" s="88"/>
      <c r="BL157" s="75">
        <v>1995</v>
      </c>
      <c r="BM157" s="75">
        <v>1995</v>
      </c>
      <c r="BN157" s="75">
        <v>1995</v>
      </c>
      <c r="BO157" s="76">
        <f t="shared" si="426"/>
        <v>100</v>
      </c>
      <c r="BP157" s="75"/>
      <c r="BQ157" s="75"/>
      <c r="BR157" s="75"/>
      <c r="BS157" s="88"/>
      <c r="BT157" s="88"/>
      <c r="BU157" s="75"/>
      <c r="BV157" s="75"/>
      <c r="BW157" s="88"/>
      <c r="BX157" s="75"/>
      <c r="BY157" s="75"/>
      <c r="BZ157" s="75"/>
      <c r="CA157" s="75"/>
      <c r="CB157" s="74"/>
      <c r="CC157" s="74"/>
      <c r="CD157" s="75"/>
      <c r="CE157" s="88"/>
      <c r="CF157" s="75"/>
      <c r="CG157" s="75"/>
      <c r="CH157" s="75"/>
      <c r="CI157" s="88"/>
      <c r="CJ157" s="75"/>
      <c r="CK157" s="75"/>
      <c r="CL157" s="75"/>
      <c r="CM157" s="75"/>
      <c r="CN157" s="75"/>
      <c r="CO157" s="75"/>
      <c r="CP157" s="75"/>
      <c r="CQ157" s="75"/>
      <c r="CR157" s="74"/>
      <c r="CS157" s="74"/>
      <c r="CT157" s="75"/>
      <c r="CU157" s="88"/>
      <c r="CV157" s="75"/>
      <c r="CW157" s="75"/>
      <c r="CX157" s="75"/>
      <c r="CY157" s="88"/>
      <c r="CZ157" s="88"/>
      <c r="DA157" s="75"/>
      <c r="DB157" s="75"/>
      <c r="DC157" s="88"/>
      <c r="DD157" s="75"/>
      <c r="DE157" s="75"/>
      <c r="DF157" s="75"/>
      <c r="DG157" s="88"/>
      <c r="DH157" s="75"/>
      <c r="DI157" s="75"/>
      <c r="DJ157" s="75"/>
      <c r="DK157" s="88"/>
      <c r="DL157" s="75"/>
      <c r="DM157" s="75"/>
      <c r="DN157" s="75"/>
      <c r="DO157" s="88"/>
      <c r="DP157" s="75"/>
      <c r="DQ157" s="75"/>
      <c r="DR157" s="75"/>
      <c r="DS157" s="88"/>
      <c r="DT157" s="88"/>
      <c r="DU157" s="75"/>
      <c r="DV157" s="75"/>
      <c r="DW157" s="75"/>
      <c r="DX157" s="75"/>
      <c r="DY157" s="75"/>
      <c r="DZ157" s="75"/>
      <c r="EA157" s="75"/>
      <c r="EB157" s="75"/>
      <c r="EC157" s="75"/>
      <c r="ED157" s="75"/>
      <c r="EE157" s="75"/>
      <c r="EF157" s="75"/>
      <c r="EG157" s="75"/>
      <c r="EH157" s="75"/>
      <c r="EI157" s="75"/>
      <c r="EJ157" s="75"/>
      <c r="EK157" s="75"/>
      <c r="EL157" s="75"/>
      <c r="EM157" s="75"/>
      <c r="EN157" s="75"/>
      <c r="EO157" s="75"/>
      <c r="EP157" s="75"/>
      <c r="EQ157" s="75"/>
      <c r="ER157" s="75"/>
      <c r="ES157" s="75"/>
      <c r="ET157" s="75"/>
      <c r="EU157" s="75"/>
      <c r="EV157" s="75"/>
      <c r="EW157" s="75"/>
      <c r="EX157" s="75"/>
      <c r="EY157" s="75"/>
      <c r="EZ157" s="88"/>
      <c r="FA157" s="74"/>
      <c r="FB157" s="75"/>
      <c r="FC157" s="88"/>
      <c r="FD157" s="75"/>
      <c r="FE157" s="75"/>
      <c r="FF157" s="75"/>
      <c r="FG157" s="75"/>
      <c r="FH157" s="75"/>
      <c r="FI157" s="75"/>
      <c r="FJ157" s="75"/>
      <c r="FK157" s="75"/>
      <c r="FL157" s="75"/>
      <c r="FM157" s="75"/>
      <c r="FN157" s="75"/>
      <c r="FO157" s="75"/>
      <c r="FP157" s="75"/>
      <c r="FQ157" s="75"/>
      <c r="FR157" s="75"/>
      <c r="FS157" s="75"/>
      <c r="FT157" s="78"/>
      <c r="FU157" s="78"/>
      <c r="FV157" s="78"/>
      <c r="FW157" s="78"/>
      <c r="FX157" s="75"/>
      <c r="FY157" s="75"/>
      <c r="FZ157" s="75"/>
      <c r="GA157" s="75"/>
      <c r="GB157" s="75"/>
      <c r="GC157" s="75"/>
      <c r="GD157" s="75"/>
      <c r="GE157" s="75"/>
      <c r="GF157" s="75"/>
      <c r="GG157" s="75"/>
      <c r="GH157" s="75"/>
      <c r="GI157" s="75"/>
      <c r="GJ157" s="75"/>
      <c r="GK157" s="75"/>
      <c r="GL157" s="75"/>
      <c r="GM157" s="75"/>
      <c r="GN157" s="75"/>
      <c r="GO157" s="75"/>
      <c r="GP157" s="75"/>
      <c r="GQ157" s="75"/>
      <c r="GR157" s="75"/>
      <c r="GS157" s="75"/>
      <c r="GT157" s="75"/>
      <c r="GU157" s="75"/>
      <c r="GV157" s="75"/>
      <c r="GW157" s="75"/>
      <c r="GX157" s="75"/>
      <c r="GY157" s="75"/>
      <c r="GZ157" s="75"/>
      <c r="HA157" s="75"/>
      <c r="HB157" s="75"/>
      <c r="HC157" s="75"/>
      <c r="HD157" s="75"/>
      <c r="HE157" s="75"/>
      <c r="HF157" s="75"/>
      <c r="HG157" s="75"/>
      <c r="HH157" s="75"/>
      <c r="HI157" s="75"/>
      <c r="HJ157" s="75"/>
      <c r="HK157" s="75"/>
      <c r="HL157" s="75"/>
      <c r="HM157" s="75"/>
      <c r="HN157" s="75"/>
      <c r="HO157" s="75"/>
      <c r="HP157" s="75"/>
      <c r="HQ157" s="75"/>
      <c r="HR157" s="75"/>
      <c r="HS157" s="75"/>
      <c r="HT157" s="75"/>
      <c r="HU157" s="75"/>
      <c r="HV157" s="75"/>
      <c r="HW157" s="75"/>
      <c r="HX157" s="75"/>
      <c r="HY157" s="75"/>
      <c r="HZ157" s="75"/>
      <c r="IA157" s="75"/>
      <c r="IB157" s="75"/>
      <c r="IC157" s="75"/>
      <c r="ID157" s="75"/>
      <c r="IE157" s="75"/>
      <c r="IF157" s="75"/>
      <c r="IG157" s="75"/>
      <c r="IH157" s="75"/>
      <c r="II157" s="75"/>
      <c r="IJ157" s="75"/>
      <c r="IK157" s="75"/>
      <c r="IL157" s="75"/>
      <c r="IM157" s="75"/>
      <c r="IN157" s="75"/>
      <c r="IO157" s="75"/>
      <c r="IP157" s="75"/>
      <c r="IQ157" s="75"/>
      <c r="IR157" s="75"/>
      <c r="IS157" s="75"/>
      <c r="IT157" s="75"/>
      <c r="IU157" s="75"/>
      <c r="IV157" s="75"/>
      <c r="IW157" s="75"/>
      <c r="IX157" s="75"/>
      <c r="IY157" s="75"/>
      <c r="IZ157" s="75"/>
      <c r="JA157" s="75"/>
      <c r="JB157" s="75"/>
      <c r="JC157" s="75"/>
    </row>
    <row r="158" spans="1:263" ht="15.75" x14ac:dyDescent="0.25">
      <c r="A158" s="10" t="s">
        <v>172</v>
      </c>
      <c r="B158" s="222">
        <f t="shared" si="422"/>
        <v>1626</v>
      </c>
      <c r="C158" s="222">
        <f t="shared" si="423"/>
        <v>1626</v>
      </c>
      <c r="D158" s="222">
        <f t="shared" si="424"/>
        <v>1626</v>
      </c>
      <c r="E158" s="222"/>
      <c r="F158" s="223">
        <f t="shared" si="425"/>
        <v>1626</v>
      </c>
      <c r="G158" s="75">
        <f t="shared" ref="G158:G177" si="447">F158/C158*100</f>
        <v>100</v>
      </c>
      <c r="H158" s="75"/>
      <c r="I158" s="75"/>
      <c r="J158" s="75"/>
      <c r="K158" s="75"/>
      <c r="L158" s="75"/>
      <c r="M158" s="75"/>
      <c r="N158" s="75"/>
      <c r="O158" s="75"/>
      <c r="P158" s="75"/>
      <c r="Q158" s="75"/>
      <c r="R158" s="75"/>
      <c r="S158" s="75"/>
      <c r="T158" s="75"/>
      <c r="U158" s="75"/>
      <c r="V158" s="75"/>
      <c r="W158" s="74"/>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95"/>
      <c r="BA158" s="95"/>
      <c r="BB158" s="95"/>
      <c r="BC158" s="95"/>
      <c r="BD158" s="75"/>
      <c r="BE158" s="75"/>
      <c r="BF158" s="75"/>
      <c r="BG158" s="88"/>
      <c r="BH158" s="88"/>
      <c r="BI158" s="75"/>
      <c r="BJ158" s="75"/>
      <c r="BK158" s="88"/>
      <c r="BL158" s="75">
        <v>1626</v>
      </c>
      <c r="BM158" s="75">
        <v>1626</v>
      </c>
      <c r="BN158" s="75">
        <v>1626</v>
      </c>
      <c r="BO158" s="76">
        <f t="shared" si="426"/>
        <v>100</v>
      </c>
      <c r="BP158" s="75"/>
      <c r="BQ158" s="75"/>
      <c r="BR158" s="75"/>
      <c r="BS158" s="88"/>
      <c r="BT158" s="88"/>
      <c r="BU158" s="75"/>
      <c r="BV158" s="75"/>
      <c r="BW158" s="88"/>
      <c r="BX158" s="75"/>
      <c r="BY158" s="75"/>
      <c r="BZ158" s="75"/>
      <c r="CA158" s="75"/>
      <c r="CB158" s="74"/>
      <c r="CC158" s="74"/>
      <c r="CD158" s="75"/>
      <c r="CE158" s="88"/>
      <c r="CF158" s="75"/>
      <c r="CG158" s="75"/>
      <c r="CH158" s="75"/>
      <c r="CI158" s="88"/>
      <c r="CJ158" s="75"/>
      <c r="CK158" s="75"/>
      <c r="CL158" s="75"/>
      <c r="CM158" s="75"/>
      <c r="CN158" s="75"/>
      <c r="CO158" s="75"/>
      <c r="CP158" s="75"/>
      <c r="CQ158" s="75"/>
      <c r="CR158" s="74"/>
      <c r="CS158" s="74"/>
      <c r="CT158" s="75"/>
      <c r="CU158" s="88"/>
      <c r="CV158" s="75"/>
      <c r="CW158" s="75"/>
      <c r="CX158" s="75"/>
      <c r="CY158" s="88"/>
      <c r="CZ158" s="88"/>
      <c r="DA158" s="75"/>
      <c r="DB158" s="75"/>
      <c r="DC158" s="88"/>
      <c r="DD158" s="75"/>
      <c r="DE158" s="75"/>
      <c r="DF158" s="75"/>
      <c r="DG158" s="88"/>
      <c r="DH158" s="75"/>
      <c r="DI158" s="75"/>
      <c r="DJ158" s="75"/>
      <c r="DK158" s="88"/>
      <c r="DL158" s="75"/>
      <c r="DM158" s="75"/>
      <c r="DN158" s="75"/>
      <c r="DO158" s="88"/>
      <c r="DP158" s="75"/>
      <c r="DQ158" s="75"/>
      <c r="DR158" s="75"/>
      <c r="DS158" s="88"/>
      <c r="DT158" s="88"/>
      <c r="DU158" s="75"/>
      <c r="DV158" s="75"/>
      <c r="DW158" s="75"/>
      <c r="DX158" s="75"/>
      <c r="DY158" s="75"/>
      <c r="DZ158" s="75"/>
      <c r="EA158" s="75"/>
      <c r="EB158" s="75"/>
      <c r="EC158" s="75"/>
      <c r="ED158" s="75"/>
      <c r="EE158" s="75"/>
      <c r="EF158" s="75"/>
      <c r="EG158" s="75"/>
      <c r="EH158" s="75"/>
      <c r="EI158" s="75"/>
      <c r="EJ158" s="75"/>
      <c r="EK158" s="75"/>
      <c r="EL158" s="75"/>
      <c r="EM158" s="75"/>
      <c r="EN158" s="75"/>
      <c r="EO158" s="75"/>
      <c r="EP158" s="75"/>
      <c r="EQ158" s="75"/>
      <c r="ER158" s="75"/>
      <c r="ES158" s="75"/>
      <c r="ET158" s="75"/>
      <c r="EU158" s="75"/>
      <c r="EV158" s="75"/>
      <c r="EW158" s="75"/>
      <c r="EX158" s="75"/>
      <c r="EY158" s="75"/>
      <c r="EZ158" s="88"/>
      <c r="FA158" s="74"/>
      <c r="FB158" s="75"/>
      <c r="FC158" s="88"/>
      <c r="FD158" s="75"/>
      <c r="FE158" s="75"/>
      <c r="FF158" s="75"/>
      <c r="FG158" s="75"/>
      <c r="FH158" s="75"/>
      <c r="FI158" s="75"/>
      <c r="FJ158" s="75"/>
      <c r="FK158" s="75"/>
      <c r="FL158" s="75"/>
      <c r="FM158" s="75"/>
      <c r="FN158" s="75"/>
      <c r="FO158" s="75"/>
      <c r="FP158" s="75"/>
      <c r="FQ158" s="75"/>
      <c r="FR158" s="75"/>
      <c r="FS158" s="75"/>
      <c r="FT158" s="78"/>
      <c r="FU158" s="78"/>
      <c r="FV158" s="78"/>
      <c r="FW158" s="78"/>
      <c r="FX158" s="75"/>
      <c r="FY158" s="75"/>
      <c r="FZ158" s="75"/>
      <c r="GA158" s="75"/>
      <c r="GB158" s="75"/>
      <c r="GC158" s="75"/>
      <c r="GD158" s="75"/>
      <c r="GE158" s="75"/>
      <c r="GF158" s="75"/>
      <c r="GG158" s="75"/>
      <c r="GH158" s="75"/>
      <c r="GI158" s="75"/>
      <c r="GJ158" s="75"/>
      <c r="GK158" s="75"/>
      <c r="GL158" s="75"/>
      <c r="GM158" s="75"/>
      <c r="GN158" s="75"/>
      <c r="GO158" s="75"/>
      <c r="GP158" s="75"/>
      <c r="GQ158" s="75"/>
      <c r="GR158" s="75"/>
      <c r="GS158" s="75"/>
      <c r="GT158" s="75"/>
      <c r="GU158" s="75"/>
      <c r="GV158" s="75"/>
      <c r="GW158" s="75"/>
      <c r="GX158" s="75"/>
      <c r="GY158" s="75"/>
      <c r="GZ158" s="75"/>
      <c r="HA158" s="75"/>
      <c r="HB158" s="75"/>
      <c r="HC158" s="75"/>
      <c r="HD158" s="75"/>
      <c r="HE158" s="75"/>
      <c r="HF158" s="75"/>
      <c r="HG158" s="75"/>
      <c r="HH158" s="75"/>
      <c r="HI158" s="75"/>
      <c r="HJ158" s="75"/>
      <c r="HK158" s="75"/>
      <c r="HL158" s="75"/>
      <c r="HM158" s="75"/>
      <c r="HN158" s="75"/>
      <c r="HO158" s="75"/>
      <c r="HP158" s="75"/>
      <c r="HQ158" s="75"/>
      <c r="HR158" s="75"/>
      <c r="HS158" s="75"/>
      <c r="HT158" s="75"/>
      <c r="HU158" s="75"/>
      <c r="HV158" s="75"/>
      <c r="HW158" s="75"/>
      <c r="HX158" s="75"/>
      <c r="HY158" s="75"/>
      <c r="HZ158" s="75"/>
      <c r="IA158" s="75"/>
      <c r="IB158" s="75"/>
      <c r="IC158" s="75"/>
      <c r="ID158" s="75"/>
      <c r="IE158" s="75"/>
      <c r="IF158" s="75"/>
      <c r="IG158" s="75"/>
      <c r="IH158" s="75"/>
      <c r="II158" s="75"/>
      <c r="IJ158" s="75"/>
      <c r="IK158" s="75"/>
      <c r="IL158" s="75"/>
      <c r="IM158" s="75"/>
      <c r="IN158" s="75"/>
      <c r="IO158" s="75"/>
      <c r="IP158" s="75"/>
      <c r="IQ158" s="75"/>
      <c r="IR158" s="75"/>
      <c r="IS158" s="75"/>
      <c r="IT158" s="75"/>
      <c r="IU158" s="75"/>
      <c r="IV158" s="75"/>
      <c r="IW158" s="75"/>
      <c r="IX158" s="75"/>
      <c r="IY158" s="75"/>
      <c r="IZ158" s="75"/>
      <c r="JA158" s="75"/>
      <c r="JB158" s="75"/>
      <c r="JC158" s="75"/>
    </row>
    <row r="159" spans="1:263" s="70" customFormat="1" ht="31.5" x14ac:dyDescent="0.25">
      <c r="A159" s="81" t="s">
        <v>178</v>
      </c>
      <c r="B159" s="220">
        <f t="shared" si="422"/>
        <v>390676.92848</v>
      </c>
      <c r="C159" s="220">
        <f t="shared" si="423"/>
        <v>390458.54345</v>
      </c>
      <c r="D159" s="220">
        <f t="shared" si="424"/>
        <v>390458.54345</v>
      </c>
      <c r="E159" s="220"/>
      <c r="F159" s="221">
        <f t="shared" si="425"/>
        <v>390458.54286999995</v>
      </c>
      <c r="G159" s="72">
        <f t="shared" si="447"/>
        <v>99.999999851456693</v>
      </c>
      <c r="H159" s="73">
        <f>H160+H161+H162+H163+H164+H165+H166+H167+H168+H169</f>
        <v>0</v>
      </c>
      <c r="I159" s="73">
        <f>I160+I161+I162+I163+I164+I165+I166+I167+I168+I169</f>
        <v>0</v>
      </c>
      <c r="J159" s="73">
        <f>J160+J161+J162+J163+J164+J165+J166+J167+J168+J169</f>
        <v>0</v>
      </c>
      <c r="K159" s="72"/>
      <c r="L159" s="73">
        <f t="shared" ref="L159" si="448">L160+L161+L162+L163+L164+L165+L166+L167+L168+L169</f>
        <v>1039.5</v>
      </c>
      <c r="M159" s="73">
        <f t="shared" ref="M159:N159" si="449">M160+M161+M162+M163+M164+M165+M166+M167+M168+M169</f>
        <v>1039.5</v>
      </c>
      <c r="N159" s="73">
        <f t="shared" si="449"/>
        <v>1039.5</v>
      </c>
      <c r="O159" s="73">
        <f>N159/M159*100</f>
        <v>100</v>
      </c>
      <c r="P159" s="73">
        <f t="shared" ref="P159" si="450">P160+P161+P162+P163+P164+P165+P166+P167+P168+P169</f>
        <v>0</v>
      </c>
      <c r="Q159" s="73">
        <f t="shared" ref="Q159:V159" si="451">Q160+Q161+Q162+Q163+Q164+Q165+Q166+Q167+Q168+Q169</f>
        <v>0</v>
      </c>
      <c r="R159" s="73">
        <f t="shared" si="451"/>
        <v>0</v>
      </c>
      <c r="S159" s="73">
        <f t="shared" si="451"/>
        <v>0</v>
      </c>
      <c r="T159" s="73">
        <f t="shared" ref="T159" si="452">T160+T161+T162+T163+T164+T165+T166+T167+T168+T169</f>
        <v>0</v>
      </c>
      <c r="U159" s="73">
        <f t="shared" si="451"/>
        <v>0</v>
      </c>
      <c r="V159" s="73">
        <f t="shared" si="451"/>
        <v>0</v>
      </c>
      <c r="W159" s="73"/>
      <c r="X159" s="73">
        <f>X160+X161+X162+X163+X164+X165+X166+X167+X168+X169</f>
        <v>0</v>
      </c>
      <c r="Y159" s="73">
        <f>Y160+Y161+Y162+Y163+Y164+Y165+Y166+Y167+Y168+Y169</f>
        <v>0</v>
      </c>
      <c r="Z159" s="73">
        <f>Z160+Z161+Z162+Z163+Z164+Z165+Z166+Z167+Z168+Z169</f>
        <v>0</v>
      </c>
      <c r="AA159" s="72"/>
      <c r="AB159" s="73">
        <f t="shared" ref="AB159" si="453">AB160+AB161+AB162+AB163+AB164+AB165+AB166+AB167+AB168+AB169</f>
        <v>0</v>
      </c>
      <c r="AC159" s="73">
        <f t="shared" ref="AC159:AH159" si="454">AC160+AC161+AC162+AC163+AC164+AC165+AC166+AC167+AC168+AC169</f>
        <v>0</v>
      </c>
      <c r="AD159" s="73">
        <f t="shared" si="454"/>
        <v>0</v>
      </c>
      <c r="AE159" s="73">
        <f t="shared" si="454"/>
        <v>0</v>
      </c>
      <c r="AF159" s="73">
        <f t="shared" ref="AF159" si="455">AF160+AF161+AF162+AF163+AF164+AF165+AF166+AF167+AF168+AF169</f>
        <v>101.53958</v>
      </c>
      <c r="AG159" s="73">
        <f t="shared" si="454"/>
        <v>101.53958</v>
      </c>
      <c r="AH159" s="73">
        <f t="shared" si="454"/>
        <v>101.53958</v>
      </c>
      <c r="AI159" s="72">
        <f>AH159/AG159*100</f>
        <v>100</v>
      </c>
      <c r="AJ159" s="73"/>
      <c r="AK159" s="73"/>
      <c r="AL159" s="73"/>
      <c r="AM159" s="72"/>
      <c r="AN159" s="72"/>
      <c r="AO159" s="73">
        <f>AO160+AO161+AO162+AO163+AO164+AO165+AO166+AO167+AO168+AO169</f>
        <v>0</v>
      </c>
      <c r="AP159" s="73">
        <f>AP160+AP161+AP162+AP163+AP164+AP165+AP166+AP167+AP168+AP169</f>
        <v>0</v>
      </c>
      <c r="AQ159" s="73">
        <f>AQ160+AQ161+AQ162+AQ163+AQ164+AQ165+AQ166+AQ167+AQ168+AQ169</f>
        <v>0</v>
      </c>
      <c r="AR159" s="73"/>
      <c r="AS159" s="73">
        <f>SUM(AS160:AS171)</f>
        <v>3000</v>
      </c>
      <c r="AT159" s="73">
        <f>AT160+AT161+AT162+AT163+AT164+AT165+AT166+AT167+AT168+AT169</f>
        <v>3000</v>
      </c>
      <c r="AU159" s="72">
        <f t="shared" si="380"/>
        <v>100</v>
      </c>
      <c r="AV159" s="73">
        <f>AV160+AV161+AV162+AV163+AV164+AV165+AV166+AV167+AV168+AV169</f>
        <v>8500</v>
      </c>
      <c r="AW159" s="73">
        <f>AW160+AW161+AW162+AW163+AW164+AW165+AW166+AW167+AW168+AW169</f>
        <v>8500</v>
      </c>
      <c r="AX159" s="73">
        <f>AX160+AX161+AX162+AX163+AX164+AX165+AX166+AX167+AX168+AX169</f>
        <v>8500</v>
      </c>
      <c r="AY159" s="72">
        <f>AX159/AW159*100</f>
        <v>100</v>
      </c>
      <c r="AZ159" s="73">
        <f t="shared" ref="AZ159" si="456">AZ160+AZ161+AZ162+AZ163+AZ164+AZ165+AZ166+AZ167+AZ168+AZ169</f>
        <v>36401.199999999997</v>
      </c>
      <c r="BA159" s="73">
        <f t="shared" ref="BA159:BG159" si="457">BA160+BA161+BA162+BA163+BA164+BA165+BA166+BA167+BA168+BA169</f>
        <v>39541.9</v>
      </c>
      <c r="BB159" s="73">
        <f t="shared" si="457"/>
        <v>39541.9</v>
      </c>
      <c r="BC159" s="73">
        <f t="shared" si="457"/>
        <v>100</v>
      </c>
      <c r="BD159" s="73">
        <f t="shared" si="457"/>
        <v>0</v>
      </c>
      <c r="BE159" s="73">
        <f t="shared" si="457"/>
        <v>0</v>
      </c>
      <c r="BF159" s="73">
        <f t="shared" si="457"/>
        <v>0</v>
      </c>
      <c r="BG159" s="73">
        <f t="shared" si="457"/>
        <v>0</v>
      </c>
      <c r="BH159" s="73"/>
      <c r="BI159" s="73">
        <f>BI160+BI161+BI162+BI163+BI164+BI165+BI166+BI167+BI168+BI169</f>
        <v>0</v>
      </c>
      <c r="BJ159" s="73">
        <f>BJ160+BJ161+BJ162+BJ163+BJ164+BJ165+BJ166+BJ167+BJ168+BJ169</f>
        <v>0</v>
      </c>
      <c r="BK159" s="73">
        <f>BK160+BK161+BK162+BK163+BK164+BK165+BK166+BK167+BK168+BK169</f>
        <v>0</v>
      </c>
      <c r="BL159" s="73">
        <f>BL160+BL161+BL162+BL163+BL164+BL165+BL166+BL167+BL168+BL169+BL170+BL171</f>
        <v>36141</v>
      </c>
      <c r="BM159" s="73">
        <f>BM160+BM161+BM162+BM163+BM164+BM165+BM166+BM167+BM168+BM169+BM170+BM171</f>
        <v>36141</v>
      </c>
      <c r="BN159" s="73">
        <f>BN160+BN161+BN162+BN163+BN164+BN165+BN166+BN167+BN168+BN169+BN170+BN171</f>
        <v>36141</v>
      </c>
      <c r="BO159" s="90">
        <f t="shared" si="426"/>
        <v>100</v>
      </c>
      <c r="BP159" s="73">
        <f t="shared" ref="BP159" si="458">BP160+BP161+BP162+BP163+BP164+BP165+BP166+BP167+BP168+BP169</f>
        <v>0</v>
      </c>
      <c r="BQ159" s="73">
        <f t="shared" ref="BQ159:BR159" si="459">BQ160+BQ161+BQ162+BQ163+BQ164+BQ165+BQ166+BQ167+BQ168+BQ169</f>
        <v>0</v>
      </c>
      <c r="BR159" s="73">
        <f t="shared" si="459"/>
        <v>0</v>
      </c>
      <c r="BS159" s="90"/>
      <c r="BT159" s="73"/>
      <c r="BU159" s="73">
        <f>BU160+BU161+BU162+BU163+BU164+BU165+BU166+BU167+BU168+BU169</f>
        <v>0</v>
      </c>
      <c r="BV159" s="73">
        <f>BV160+BV161+BV162+BV163+BV164+BV165+BV166+BV167+BV168+BV169</f>
        <v>0</v>
      </c>
      <c r="BW159" s="73">
        <f>BW160+BW161+BW162+BW163+BW164+BW165+BW166+BW167+BW168+BW169</f>
        <v>0</v>
      </c>
      <c r="BX159" s="73"/>
      <c r="BY159" s="73">
        <f>BY160+BY161+BY162+BY163+BY164+BY165+BY166+BY167+BY168+BY169</f>
        <v>1000</v>
      </c>
      <c r="BZ159" s="73">
        <f>BZ160+BZ161+BZ162+BZ163+BZ164+BZ165+BZ166+BZ167+BZ168+BZ169</f>
        <v>1000</v>
      </c>
      <c r="CA159" s="72">
        <f>BZ159/BY159*100</f>
        <v>100</v>
      </c>
      <c r="CB159" s="73">
        <f t="shared" ref="CB159" si="460">CB160+CB161+CB162+CB163+CB164+CB165+CB166+CB167+CB168+CB169</f>
        <v>11921.2</v>
      </c>
      <c r="CC159" s="73">
        <f t="shared" ref="CC159:CD159" si="461">CC160+CC161+CC162+CC163+CC164+CC165+CC166+CC167+CC168+CC169</f>
        <v>11921.2</v>
      </c>
      <c r="CD159" s="73">
        <f t="shared" si="461"/>
        <v>11921.2</v>
      </c>
      <c r="CE159" s="73">
        <f>CD159/CC159*100</f>
        <v>100</v>
      </c>
      <c r="CF159" s="73">
        <f t="shared" ref="CF159" si="462">CF160+CF161+CF162+CF163+CF164+CF165+CF166+CF167+CF168+CF169</f>
        <v>1000</v>
      </c>
      <c r="CG159" s="73">
        <f t="shared" ref="CG159:CN159" si="463">CG160+CG161+CG162+CG163+CG164+CG165+CG166+CG167+CG168+CG169</f>
        <v>1000</v>
      </c>
      <c r="CH159" s="73">
        <f t="shared" si="463"/>
        <v>1000</v>
      </c>
      <c r="CI159" s="73">
        <f>CH159/CG159*100</f>
        <v>100</v>
      </c>
      <c r="CJ159" s="73">
        <f t="shared" ref="CJ159" si="464">CJ160+CJ161+CJ162+CJ163+CJ164+CJ165+CJ166+CJ167+CJ168+CJ169</f>
        <v>1000</v>
      </c>
      <c r="CK159" s="73">
        <f t="shared" si="463"/>
        <v>1000</v>
      </c>
      <c r="CL159" s="73">
        <f t="shared" si="463"/>
        <v>1000</v>
      </c>
      <c r="CM159" s="73">
        <f>CL159/CK159*100</f>
        <v>100</v>
      </c>
      <c r="CN159" s="73">
        <f t="shared" si="463"/>
        <v>500</v>
      </c>
      <c r="CO159" s="73">
        <f t="shared" ref="CO159:CP159" si="465">CO160+CO161+CO162+CO163+CO164+CO165+CO166+CO167+CO168+CO169</f>
        <v>500</v>
      </c>
      <c r="CP159" s="73">
        <f t="shared" si="465"/>
        <v>500</v>
      </c>
      <c r="CQ159" s="73">
        <f>CP159/CO159*100</f>
        <v>100</v>
      </c>
      <c r="CR159" s="73">
        <f t="shared" ref="CR159:CU159" si="466">CR160+CR161+CR162+CR163+CR164+CR165+CR166+CR167+CR168+CR169</f>
        <v>0</v>
      </c>
      <c r="CS159" s="73">
        <f t="shared" si="466"/>
        <v>0</v>
      </c>
      <c r="CT159" s="73">
        <f t="shared" si="466"/>
        <v>0</v>
      </c>
      <c r="CU159" s="73">
        <f t="shared" si="466"/>
        <v>0</v>
      </c>
      <c r="CV159" s="73"/>
      <c r="CW159" s="73"/>
      <c r="CX159" s="73"/>
      <c r="CY159" s="73"/>
      <c r="CZ159" s="73"/>
      <c r="DA159" s="73">
        <f t="shared" ref="DA159:DN159" si="467">DA160+DA161+DA162+DA163+DA164+DA165+DA166+DA167+DA168+DA169</f>
        <v>0</v>
      </c>
      <c r="DB159" s="73">
        <f t="shared" si="467"/>
        <v>0</v>
      </c>
      <c r="DC159" s="73">
        <f t="shared" si="467"/>
        <v>0</v>
      </c>
      <c r="DD159" s="73">
        <f t="shared" si="467"/>
        <v>0</v>
      </c>
      <c r="DE159" s="73">
        <f t="shared" si="467"/>
        <v>0</v>
      </c>
      <c r="DF159" s="73">
        <f t="shared" si="467"/>
        <v>0</v>
      </c>
      <c r="DG159" s="73"/>
      <c r="DH159" s="73">
        <f t="shared" si="467"/>
        <v>28343.63637</v>
      </c>
      <c r="DI159" s="73">
        <f t="shared" ref="DI159:DJ159" si="468">DI160+DI161+DI162+DI163+DI164+DI165+DI166+DI167+DI168+DI169</f>
        <v>28041.96643</v>
      </c>
      <c r="DJ159" s="73">
        <f t="shared" si="468"/>
        <v>28041.96643</v>
      </c>
      <c r="DK159" s="73">
        <f>DJ159/DI159*100</f>
        <v>100</v>
      </c>
      <c r="DL159" s="73">
        <f t="shared" si="467"/>
        <v>0</v>
      </c>
      <c r="DM159" s="73">
        <f t="shared" si="467"/>
        <v>0</v>
      </c>
      <c r="DN159" s="73">
        <f t="shared" si="467"/>
        <v>0</v>
      </c>
      <c r="DO159" s="73"/>
      <c r="DP159" s="73">
        <f t="shared" ref="DP159:DR159" si="469">DP160+DP161+DP162+DP163+DP164+DP165+DP166+DP167+DP168+DP169</f>
        <v>0</v>
      </c>
      <c r="DQ159" s="73">
        <f t="shared" si="469"/>
        <v>1095.5</v>
      </c>
      <c r="DR159" s="73">
        <f t="shared" si="469"/>
        <v>1095.5</v>
      </c>
      <c r="DS159" s="73">
        <f>DR159/DQ159*100</f>
        <v>100</v>
      </c>
      <c r="DT159" s="73"/>
      <c r="DU159" s="73">
        <f>DU160+DU161+DU162+DU163+DU164+DU165+DU166+DU167+DU168+DU169</f>
        <v>0</v>
      </c>
      <c r="DV159" s="73">
        <f>DV160+DV161+DV162+DV163+DV164+DV165+DV166+DV167+DV168+DV169</f>
        <v>0</v>
      </c>
      <c r="DW159" s="73">
        <f>DW160+DW161+DW162+DW163+DW164+DW165+DW166+DW167+DW168+DW169</f>
        <v>0</v>
      </c>
      <c r="DX159" s="72"/>
      <c r="DY159" s="73">
        <f>DY160+DY161+DY162+DY163+DY164+DY165+DY166+DY167+DY168+DY169</f>
        <v>0</v>
      </c>
      <c r="DZ159" s="73">
        <f>DZ160+DZ161+DZ162+DZ163+DZ164+DZ165+DZ166+DZ167+DZ168+DZ169</f>
        <v>0</v>
      </c>
      <c r="EA159" s="72"/>
      <c r="EB159" s="72"/>
      <c r="EC159" s="73">
        <f>EC160+EC161+EC162+EC163+EC164+EC165+EC166+EC167+EC168+EC169</f>
        <v>0</v>
      </c>
      <c r="ED159" s="73">
        <f>ED160+ED161+ED162+ED163+ED164+ED165+ED166+ED167+ED168+ED169</f>
        <v>0</v>
      </c>
      <c r="EE159" s="72"/>
      <c r="EF159" s="73">
        <f>EF160+EF161+EF162+EF163+EF164+EF165+EF166+EF167+EF168+EF169</f>
        <v>500</v>
      </c>
      <c r="EG159" s="73">
        <f>EG160+EG161+EG162+EG163+EG164+EG165+EG166+EG167+EG168+EG169</f>
        <v>500</v>
      </c>
      <c r="EH159" s="73">
        <f>EH160+EH161+EH162+EH163+EH164+EH165+EH166+EH167+EH168+EH169</f>
        <v>500</v>
      </c>
      <c r="EI159" s="72">
        <f>EH159/EG159*100</f>
        <v>100</v>
      </c>
      <c r="EJ159" s="73">
        <f>EJ160+EJ161+EJ162+EJ163+EJ164+EJ165+EJ166+EJ167+EJ168+EJ169</f>
        <v>0</v>
      </c>
      <c r="EK159" s="73">
        <f>EK160+EK161+EK162+EK163+EK164+EK165+EK166+EK167+EK168+EK169</f>
        <v>1821.4779699999999</v>
      </c>
      <c r="EL159" s="73">
        <f>EL160+EL161+EL162+EL163+EL164+EL165+EL166+EL167+EL168+EL169</f>
        <v>1821.4773899999998</v>
      </c>
      <c r="EM159" s="72">
        <f>EL159/EK159*100</f>
        <v>99.999968157726329</v>
      </c>
      <c r="EN159" s="73"/>
      <c r="EO159" s="73"/>
      <c r="EP159" s="73"/>
      <c r="EQ159" s="72"/>
      <c r="ER159" s="73"/>
      <c r="ES159" s="73"/>
      <c r="ET159" s="73"/>
      <c r="EU159" s="72"/>
      <c r="EV159" s="73"/>
      <c r="EW159" s="73"/>
      <c r="EX159" s="73"/>
      <c r="EY159" s="72"/>
      <c r="EZ159" s="73"/>
      <c r="FA159" s="73">
        <f>FA160+FA161+FA162+FA163+FA164+FA165+FA166+FA167+FA168+FA169</f>
        <v>0</v>
      </c>
      <c r="FB159" s="73">
        <f>FB160+FB161+FB162+FB163+FB164+FB165+FB166+FB167+FB168+FB169</f>
        <v>0</v>
      </c>
      <c r="FC159" s="73">
        <f>FC160+FC161+FC162+FC163+FC164+FC165+FC166+FC167+FC168+FC169</f>
        <v>0</v>
      </c>
      <c r="FD159" s="73"/>
      <c r="FE159" s="73"/>
      <c r="FF159" s="73"/>
      <c r="FG159" s="72"/>
      <c r="FH159" s="73"/>
      <c r="FI159" s="73"/>
      <c r="FJ159" s="73"/>
      <c r="FK159" s="72"/>
      <c r="FL159" s="73">
        <f>FL160+FL161+FL162+FL163+FL164+FL165+FL166+FL167+FL168+FL169</f>
        <v>71615.252529999998</v>
      </c>
      <c r="FM159" s="73">
        <f>FM160+FM161+FM162+FM163+FM164+FM165+FM166+FM167+FM168+FM169</f>
        <v>71615.252529999998</v>
      </c>
      <c r="FN159" s="73">
        <f>FN160+FN161+FN162+FN163+FN164+FN165+FN166+FN167+FN168+FN169</f>
        <v>71615.252529999998</v>
      </c>
      <c r="FO159" s="72">
        <f t="shared" ref="FO159" si="470">FN159/FM159*100</f>
        <v>100</v>
      </c>
      <c r="FP159" s="72"/>
      <c r="FQ159" s="72"/>
      <c r="FR159" s="72"/>
      <c r="FS159" s="72"/>
      <c r="FT159" s="77"/>
      <c r="FU159" s="77">
        <f>SUM(FU160:FU171)</f>
        <v>0</v>
      </c>
      <c r="FV159" s="77">
        <f>SUM(FV160:FV171)</f>
        <v>0</v>
      </c>
      <c r="FW159" s="77"/>
      <c r="FX159" s="73">
        <f>SUM(FX160:FX171)</f>
        <v>0</v>
      </c>
      <c r="FY159" s="73">
        <f>SUM(FY160:FY171)</f>
        <v>0</v>
      </c>
      <c r="FZ159" s="73">
        <f>SUM(FZ160:FZ171)</f>
        <v>0</v>
      </c>
      <c r="GA159" s="72"/>
      <c r="GB159" s="73">
        <f>SUM(GB160:GB171)</f>
        <v>0</v>
      </c>
      <c r="GC159" s="73">
        <f>SUM(GC160:GC171)</f>
        <v>0</v>
      </c>
      <c r="GD159" s="73">
        <f>SUM(GD160:GD171)</f>
        <v>0</v>
      </c>
      <c r="GE159" s="72"/>
      <c r="GF159" s="72"/>
      <c r="GG159" s="73">
        <f>SUM(GG160:GG171)</f>
        <v>0</v>
      </c>
      <c r="GH159" s="73">
        <f>SUM(GH160:GH171)</f>
        <v>0</v>
      </c>
      <c r="GI159" s="72"/>
      <c r="GJ159" s="72"/>
      <c r="GK159" s="73">
        <f>SUM(GK160:GK171)</f>
        <v>0</v>
      </c>
      <c r="GL159" s="73">
        <f>SUM(GL160:GL171)</f>
        <v>0</v>
      </c>
      <c r="GM159" s="72"/>
      <c r="GN159" s="72"/>
      <c r="GO159" s="73">
        <f>SUM(GO160:GO171)</f>
        <v>0</v>
      </c>
      <c r="GP159" s="73">
        <f>SUM(GP160:GP171)</f>
        <v>0</v>
      </c>
      <c r="GQ159" s="72"/>
      <c r="GR159" s="73">
        <f>SUM(GR160:GR171)</f>
        <v>135000</v>
      </c>
      <c r="GS159" s="73">
        <f>SUM(GS160:GS171)</f>
        <v>135000</v>
      </c>
      <c r="GT159" s="73">
        <f>SUM(GT160:GT171)</f>
        <v>135000</v>
      </c>
      <c r="GU159" s="72">
        <f>GT159/GS159*100</f>
        <v>100</v>
      </c>
      <c r="GV159" s="73">
        <f>SUM(GV160:GV171)</f>
        <v>58613.599999999999</v>
      </c>
      <c r="GW159" s="73">
        <f>SUM(GW160:GW171)</f>
        <v>46370.892</v>
      </c>
      <c r="GX159" s="73">
        <f>SUM(GX160:GX171)</f>
        <v>46370.892</v>
      </c>
      <c r="GY159" s="72">
        <f>GX159/GW159*100</f>
        <v>100</v>
      </c>
      <c r="GZ159" s="73">
        <f>SUM(GZ160:GZ171)</f>
        <v>0</v>
      </c>
      <c r="HA159" s="73">
        <f>SUM(HA160:HA171)</f>
        <v>0</v>
      </c>
      <c r="HB159" s="73">
        <f>SUM(HB160:HB171)</f>
        <v>0</v>
      </c>
      <c r="HC159" s="72"/>
      <c r="HD159" s="73">
        <f>SUM(HD160:HD171)</f>
        <v>0</v>
      </c>
      <c r="HE159" s="73">
        <f>SUM(HE160:HE171)</f>
        <v>0</v>
      </c>
      <c r="HF159" s="73">
        <f>SUM(HF160:HF171)</f>
        <v>0</v>
      </c>
      <c r="HG159" s="72"/>
      <c r="HH159" s="73">
        <f>SUM(HH160:HH171)</f>
        <v>0</v>
      </c>
      <c r="HI159" s="73">
        <f>SUM(HI160:HI171)</f>
        <v>0</v>
      </c>
      <c r="HJ159" s="73">
        <f>SUM(HJ160:HJ171)</f>
        <v>0</v>
      </c>
      <c r="HK159" s="72"/>
      <c r="HL159" s="73">
        <f>SUM(HL160:HL171)</f>
        <v>0</v>
      </c>
      <c r="HM159" s="73">
        <f>SUM(HM160:HM171)</f>
        <v>0</v>
      </c>
      <c r="HN159" s="73">
        <f>SUM(HN160:HN171)</f>
        <v>0</v>
      </c>
      <c r="HO159" s="72"/>
      <c r="HP159" s="73">
        <f>SUM(HP160:HP171)</f>
        <v>0</v>
      </c>
      <c r="HQ159" s="73">
        <f>SUM(HQ160:HQ171)</f>
        <v>0</v>
      </c>
      <c r="HR159" s="73">
        <f>SUM(HR160:HR171)</f>
        <v>0</v>
      </c>
      <c r="HS159" s="72"/>
      <c r="HT159" s="73">
        <f>SUM(HT160:HT171)</f>
        <v>0</v>
      </c>
      <c r="HU159" s="73">
        <f>SUM(HU160:HU171)</f>
        <v>0</v>
      </c>
      <c r="HV159" s="73">
        <f>SUM(HV160:HV171)</f>
        <v>0</v>
      </c>
      <c r="HW159" s="72"/>
      <c r="HX159" s="73">
        <f>SUM(HX160:HX171)</f>
        <v>0</v>
      </c>
      <c r="HY159" s="73">
        <f>SUM(HY160:HY171)</f>
        <v>0</v>
      </c>
      <c r="HZ159" s="73">
        <f>SUM(HZ160:HZ171)</f>
        <v>0</v>
      </c>
      <c r="IA159" s="72"/>
      <c r="IB159" s="73">
        <f>SUM(IB160:IB171)</f>
        <v>0</v>
      </c>
      <c r="IC159" s="73">
        <f>SUM(IC160:IC171)</f>
        <v>0</v>
      </c>
      <c r="ID159" s="73">
        <f>SUM(ID160:ID171)</f>
        <v>0</v>
      </c>
      <c r="IE159" s="72"/>
      <c r="IF159" s="73">
        <f>SUM(IF160:IF171)</f>
        <v>0</v>
      </c>
      <c r="IG159" s="73">
        <f>SUM(IG160:IG171)</f>
        <v>2268.3149400000002</v>
      </c>
      <c r="IH159" s="73">
        <f>SUM(IH160:IH171)</f>
        <v>2268.3149400000002</v>
      </c>
      <c r="II159" s="72">
        <f t="shared" si="420"/>
        <v>100</v>
      </c>
      <c r="IJ159" s="73">
        <f>SUM(IJ160:IJ171)</f>
        <v>0</v>
      </c>
      <c r="IK159" s="73">
        <f>SUM(IK160:IK171)</f>
        <v>0</v>
      </c>
      <c r="IL159" s="73">
        <f>SUM(IL160:IL171)</f>
        <v>0</v>
      </c>
      <c r="IM159" s="72"/>
      <c r="IN159" s="73">
        <f>SUM(IN160:IN171)</f>
        <v>0</v>
      </c>
      <c r="IO159" s="73">
        <f>SUM(IO160:IO171)</f>
        <v>0</v>
      </c>
      <c r="IP159" s="73">
        <f>SUM(IP160:IP171)</f>
        <v>0</v>
      </c>
      <c r="IQ159" s="72"/>
      <c r="IR159" s="73">
        <f>SUM(IR160:IR171)</f>
        <v>0</v>
      </c>
      <c r="IS159" s="73">
        <f>SUM(IS160:IS171)</f>
        <v>0</v>
      </c>
      <c r="IT159" s="73">
        <f>SUM(IT160:IT171)</f>
        <v>0</v>
      </c>
      <c r="IU159" s="72"/>
      <c r="IV159" s="73">
        <f>SUM(IV160:IV171)</f>
        <v>0</v>
      </c>
      <c r="IW159" s="73">
        <f>SUM(IW160:IW171)</f>
        <v>0</v>
      </c>
      <c r="IX159" s="73">
        <f>SUM(IX160:IX171)</f>
        <v>0</v>
      </c>
      <c r="IY159" s="72"/>
      <c r="IZ159" s="73"/>
      <c r="JA159" s="73"/>
      <c r="JB159" s="73"/>
      <c r="JC159" s="72"/>
    </row>
    <row r="160" spans="1:263" ht="15.75" customHeight="1" x14ac:dyDescent="0.25">
      <c r="A160" s="10" t="s">
        <v>176</v>
      </c>
      <c r="B160" s="222">
        <f t="shared" si="422"/>
        <v>274420.67595</v>
      </c>
      <c r="C160" s="222">
        <f t="shared" si="423"/>
        <v>267993.92661999998</v>
      </c>
      <c r="D160" s="222">
        <f t="shared" si="424"/>
        <v>267993.92661999998</v>
      </c>
      <c r="E160" s="222"/>
      <c r="F160" s="223">
        <f t="shared" si="425"/>
        <v>267993.92603999999</v>
      </c>
      <c r="G160" s="75">
        <f t="shared" si="447"/>
        <v>99.999999783577181</v>
      </c>
      <c r="H160" s="74"/>
      <c r="I160" s="74"/>
      <c r="J160" s="74"/>
      <c r="K160" s="75"/>
      <c r="L160" s="75">
        <v>1039.5</v>
      </c>
      <c r="M160" s="75">
        <v>1039.5</v>
      </c>
      <c r="N160" s="75">
        <v>1039.5</v>
      </c>
      <c r="O160" s="74">
        <f>N160/M160*100</f>
        <v>100</v>
      </c>
      <c r="P160" s="74">
        <v>0</v>
      </c>
      <c r="Q160" s="74">
        <v>0</v>
      </c>
      <c r="R160" s="74">
        <v>0</v>
      </c>
      <c r="S160" s="75"/>
      <c r="T160" s="74"/>
      <c r="U160" s="74"/>
      <c r="V160" s="74"/>
      <c r="W160" s="74"/>
      <c r="X160" s="74"/>
      <c r="Y160" s="74"/>
      <c r="Z160" s="74"/>
      <c r="AA160" s="75"/>
      <c r="AB160" s="74"/>
      <c r="AC160" s="74"/>
      <c r="AD160" s="74"/>
      <c r="AE160" s="75"/>
      <c r="AF160" s="74">
        <v>101.53958</v>
      </c>
      <c r="AG160" s="74">
        <v>101.53958</v>
      </c>
      <c r="AH160" s="74">
        <v>101.53958</v>
      </c>
      <c r="AI160" s="75">
        <f>AH160/AG160*100</f>
        <v>100</v>
      </c>
      <c r="AJ160" s="74"/>
      <c r="AK160" s="74"/>
      <c r="AL160" s="74"/>
      <c r="AM160" s="75"/>
      <c r="AN160" s="75"/>
      <c r="AO160" s="74"/>
      <c r="AP160" s="74"/>
      <c r="AQ160" s="75"/>
      <c r="AR160" s="75"/>
      <c r="AS160" s="75"/>
      <c r="AT160" s="75"/>
      <c r="AU160" s="75"/>
      <c r="AV160" s="74">
        <v>0</v>
      </c>
      <c r="AW160" s="74">
        <v>0</v>
      </c>
      <c r="AX160" s="74"/>
      <c r="AY160" s="75"/>
      <c r="AZ160" s="74">
        <v>36401.199999999997</v>
      </c>
      <c r="BA160" s="74">
        <v>39541.9</v>
      </c>
      <c r="BB160" s="75">
        <v>39541.9</v>
      </c>
      <c r="BC160" s="74">
        <f>BB160/BA160*100</f>
        <v>100</v>
      </c>
      <c r="BD160" s="74"/>
      <c r="BE160" s="74"/>
      <c r="BF160" s="74"/>
      <c r="BG160" s="74"/>
      <c r="BH160" s="87"/>
      <c r="BI160" s="74"/>
      <c r="BJ160" s="87"/>
      <c r="BK160" s="87"/>
      <c r="BL160" s="74"/>
      <c r="BM160" s="74"/>
      <c r="BN160" s="87"/>
      <c r="BO160" s="76"/>
      <c r="BP160" s="74"/>
      <c r="BQ160" s="74"/>
      <c r="BR160" s="87"/>
      <c r="BS160" s="76"/>
      <c r="BT160" s="87"/>
      <c r="BU160" s="74"/>
      <c r="BV160" s="87"/>
      <c r="BW160" s="87"/>
      <c r="BX160" s="74"/>
      <c r="BY160" s="74"/>
      <c r="BZ160" s="74"/>
      <c r="CA160" s="75"/>
      <c r="CB160" s="74">
        <v>11921.2</v>
      </c>
      <c r="CC160" s="74">
        <v>11921.2</v>
      </c>
      <c r="CD160" s="74">
        <v>11921.2</v>
      </c>
      <c r="CE160" s="74">
        <f>CD160/CC160*100</f>
        <v>100</v>
      </c>
      <c r="CF160" s="74">
        <v>1000</v>
      </c>
      <c r="CG160" s="74">
        <v>1000</v>
      </c>
      <c r="CH160" s="74">
        <v>1000</v>
      </c>
      <c r="CI160" s="74">
        <f>CH160/CG160*100</f>
        <v>100</v>
      </c>
      <c r="CJ160" s="74">
        <v>1000</v>
      </c>
      <c r="CK160" s="74">
        <v>1000</v>
      </c>
      <c r="CL160" s="74">
        <v>1000</v>
      </c>
      <c r="CM160" s="74">
        <f>CL160/CK160*100</f>
        <v>100</v>
      </c>
      <c r="CN160" s="74">
        <v>500</v>
      </c>
      <c r="CO160" s="74">
        <v>500</v>
      </c>
      <c r="CP160" s="74">
        <v>500</v>
      </c>
      <c r="CQ160" s="74">
        <f>CP160/CO160*100</f>
        <v>100</v>
      </c>
      <c r="CR160" s="74"/>
      <c r="CS160" s="74"/>
      <c r="CT160" s="87"/>
      <c r="CU160" s="87"/>
      <c r="CV160" s="74"/>
      <c r="CW160" s="74"/>
      <c r="CX160" s="74"/>
      <c r="CY160" s="74"/>
      <c r="CZ160" s="74"/>
      <c r="DA160" s="74"/>
      <c r="DB160" s="74"/>
      <c r="DC160" s="74"/>
      <c r="DD160" s="74"/>
      <c r="DE160" s="74"/>
      <c r="DF160" s="74"/>
      <c r="DG160" s="74"/>
      <c r="DH160" s="74">
        <v>28343.63637</v>
      </c>
      <c r="DI160" s="74">
        <v>28041.96643</v>
      </c>
      <c r="DJ160" s="74">
        <v>28041.96643</v>
      </c>
      <c r="DK160" s="74">
        <f>DJ160/DI160*100</f>
        <v>100</v>
      </c>
      <c r="DL160" s="74"/>
      <c r="DM160" s="74"/>
      <c r="DN160" s="74"/>
      <c r="DO160" s="74"/>
      <c r="DP160" s="74"/>
      <c r="DQ160" s="74">
        <v>1095.5</v>
      </c>
      <c r="DR160" s="74">
        <v>1095.5</v>
      </c>
      <c r="DS160" s="74">
        <f>DR160/DQ160*100</f>
        <v>100</v>
      </c>
      <c r="DT160" s="74"/>
      <c r="DU160" s="74">
        <v>0</v>
      </c>
      <c r="DV160" s="74">
        <v>0</v>
      </c>
      <c r="DW160" s="75"/>
      <c r="DX160" s="75"/>
      <c r="DY160" s="74"/>
      <c r="DZ160" s="74"/>
      <c r="EA160" s="75"/>
      <c r="EB160" s="75"/>
      <c r="EC160" s="74"/>
      <c r="ED160" s="74"/>
      <c r="EE160" s="75"/>
      <c r="EF160" s="74">
        <v>500</v>
      </c>
      <c r="EG160" s="74">
        <v>500</v>
      </c>
      <c r="EH160" s="74">
        <v>500</v>
      </c>
      <c r="EI160" s="75">
        <f>EH160/EG160*100</f>
        <v>100</v>
      </c>
      <c r="EJ160" s="74"/>
      <c r="EK160" s="74">
        <v>1821.4779699999999</v>
      </c>
      <c r="EL160" s="74">
        <v>1821.4773899999998</v>
      </c>
      <c r="EM160" s="75">
        <f>EL160/EK160*100</f>
        <v>99.999968157726329</v>
      </c>
      <c r="EN160" s="74"/>
      <c r="EO160" s="74"/>
      <c r="EP160" s="74"/>
      <c r="EQ160" s="75"/>
      <c r="ER160" s="74"/>
      <c r="ES160" s="74"/>
      <c r="ET160" s="74"/>
      <c r="EU160" s="75"/>
      <c r="EV160" s="74"/>
      <c r="EW160" s="74"/>
      <c r="EX160" s="74"/>
      <c r="EY160" s="75"/>
      <c r="EZ160" s="87"/>
      <c r="FA160" s="74"/>
      <c r="FB160" s="87"/>
      <c r="FC160" s="87"/>
      <c r="FD160" s="74"/>
      <c r="FE160" s="74"/>
      <c r="FF160" s="74"/>
      <c r="FG160" s="75"/>
      <c r="FH160" s="74"/>
      <c r="FI160" s="74"/>
      <c r="FJ160" s="74"/>
      <c r="FK160" s="75"/>
      <c r="FL160" s="74"/>
      <c r="FM160" s="74"/>
      <c r="FN160" s="74"/>
      <c r="FO160" s="75"/>
      <c r="FP160" s="75"/>
      <c r="FQ160" s="75"/>
      <c r="FR160" s="75"/>
      <c r="FS160" s="75"/>
      <c r="FT160" s="78"/>
      <c r="FU160" s="78"/>
      <c r="FV160" s="78"/>
      <c r="FW160" s="78"/>
      <c r="FX160" s="74"/>
      <c r="FY160" s="74"/>
      <c r="FZ160" s="74"/>
      <c r="GA160" s="75"/>
      <c r="GB160" s="74"/>
      <c r="GC160" s="74"/>
      <c r="GD160" s="74"/>
      <c r="GE160" s="75"/>
      <c r="GF160" s="75"/>
      <c r="GG160" s="74"/>
      <c r="GH160" s="74"/>
      <c r="GI160" s="75"/>
      <c r="GJ160" s="75"/>
      <c r="GK160" s="74"/>
      <c r="GL160" s="74"/>
      <c r="GM160" s="75"/>
      <c r="GN160" s="75"/>
      <c r="GO160" s="74"/>
      <c r="GP160" s="74"/>
      <c r="GQ160" s="75"/>
      <c r="GR160" s="74">
        <v>135000</v>
      </c>
      <c r="GS160" s="74">
        <v>135000</v>
      </c>
      <c r="GT160" s="74">
        <v>135000</v>
      </c>
      <c r="GU160" s="75">
        <f>GT160/GS160*100</f>
        <v>100</v>
      </c>
      <c r="GV160" s="74">
        <v>58613.599999999999</v>
      </c>
      <c r="GW160" s="74">
        <v>46370.892</v>
      </c>
      <c r="GX160" s="74">
        <v>46370.892</v>
      </c>
      <c r="GY160" s="75">
        <f>GX160/GW160*100</f>
        <v>100</v>
      </c>
      <c r="GZ160" s="74"/>
      <c r="HA160" s="74"/>
      <c r="HB160" s="74"/>
      <c r="HC160" s="75"/>
      <c r="HD160" s="74"/>
      <c r="HE160" s="74"/>
      <c r="HF160" s="74"/>
      <c r="HG160" s="75"/>
      <c r="HH160" s="74"/>
      <c r="HI160" s="74"/>
      <c r="HJ160" s="74"/>
      <c r="HK160" s="75"/>
      <c r="HL160" s="74"/>
      <c r="HM160" s="74"/>
      <c r="HN160" s="74"/>
      <c r="HO160" s="75"/>
      <c r="HP160" s="74"/>
      <c r="HQ160" s="74"/>
      <c r="HR160" s="74"/>
      <c r="HS160" s="75"/>
      <c r="HT160" s="74"/>
      <c r="HU160" s="74"/>
      <c r="HV160" s="74"/>
      <c r="HW160" s="75"/>
      <c r="HX160" s="74"/>
      <c r="HY160" s="74"/>
      <c r="HZ160" s="74"/>
      <c r="IA160" s="75"/>
      <c r="IB160" s="74"/>
      <c r="IC160" s="74"/>
      <c r="ID160" s="74"/>
      <c r="IE160" s="75"/>
      <c r="IF160" s="74"/>
      <c r="IG160" s="74">
        <v>59.95064</v>
      </c>
      <c r="IH160" s="74">
        <v>59.95064</v>
      </c>
      <c r="II160" s="75">
        <f t="shared" si="420"/>
        <v>100</v>
      </c>
      <c r="IJ160" s="74"/>
      <c r="IK160" s="74"/>
      <c r="IL160" s="74"/>
      <c r="IM160" s="75"/>
      <c r="IN160" s="74"/>
      <c r="IO160" s="74"/>
      <c r="IP160" s="74"/>
      <c r="IQ160" s="75"/>
      <c r="IR160" s="74"/>
      <c r="IS160" s="74"/>
      <c r="IT160" s="74"/>
      <c r="IU160" s="75"/>
      <c r="IV160" s="74"/>
      <c r="IW160" s="74"/>
      <c r="IX160" s="74"/>
      <c r="IY160" s="75"/>
      <c r="IZ160" s="74"/>
      <c r="JA160" s="74"/>
      <c r="JB160" s="74"/>
      <c r="JC160" s="75"/>
    </row>
    <row r="161" spans="1:263" ht="15.75" x14ac:dyDescent="0.25">
      <c r="A161" s="10" t="s">
        <v>364</v>
      </c>
      <c r="B161" s="222">
        <f t="shared" si="422"/>
        <v>80115.252529999998</v>
      </c>
      <c r="C161" s="222">
        <f t="shared" si="423"/>
        <v>81615.252529999998</v>
      </c>
      <c r="D161" s="222">
        <f t="shared" si="424"/>
        <v>81615.252529999998</v>
      </c>
      <c r="E161" s="222"/>
      <c r="F161" s="223">
        <f t="shared" si="425"/>
        <v>81615.252529999998</v>
      </c>
      <c r="G161" s="75">
        <f t="shared" si="447"/>
        <v>100</v>
      </c>
      <c r="H161" s="75"/>
      <c r="I161" s="75"/>
      <c r="J161" s="75"/>
      <c r="K161" s="75"/>
      <c r="L161" s="75"/>
      <c r="M161" s="75"/>
      <c r="N161" s="75"/>
      <c r="O161" s="74"/>
      <c r="P161" s="75"/>
      <c r="Q161" s="75"/>
      <c r="R161" s="75"/>
      <c r="S161" s="75"/>
      <c r="T161" s="75"/>
      <c r="U161" s="75"/>
      <c r="V161" s="75"/>
      <c r="W161" s="75"/>
      <c r="X161" s="75"/>
      <c r="Y161" s="75"/>
      <c r="Z161" s="75"/>
      <c r="AA161" s="75"/>
      <c r="AB161" s="75"/>
      <c r="AC161" s="75"/>
      <c r="AD161" s="75"/>
      <c r="AE161" s="75"/>
      <c r="AF161" s="75"/>
      <c r="AG161" s="75"/>
      <c r="AH161" s="75"/>
      <c r="AI161" s="75"/>
      <c r="AJ161" s="75"/>
      <c r="AK161" s="75"/>
      <c r="AL161" s="75"/>
      <c r="AM161" s="75"/>
      <c r="AN161" s="75"/>
      <c r="AO161" s="75"/>
      <c r="AP161" s="75"/>
      <c r="AQ161" s="75"/>
      <c r="AR161" s="75"/>
      <c r="AS161" s="75">
        <v>1500</v>
      </c>
      <c r="AT161" s="75">
        <v>1500</v>
      </c>
      <c r="AU161" s="75">
        <f t="shared" si="380"/>
        <v>100</v>
      </c>
      <c r="AV161" s="75">
        <v>8500</v>
      </c>
      <c r="AW161" s="75">
        <v>8500</v>
      </c>
      <c r="AX161" s="75">
        <v>8500</v>
      </c>
      <c r="AY161" s="75">
        <f>AX161/AW161*100</f>
        <v>100</v>
      </c>
      <c r="AZ161" s="95"/>
      <c r="BA161" s="95"/>
      <c r="BB161" s="95"/>
      <c r="BC161" s="95"/>
      <c r="BD161" s="75"/>
      <c r="BE161" s="75"/>
      <c r="BF161" s="75"/>
      <c r="BG161" s="88"/>
      <c r="BH161" s="75"/>
      <c r="BI161" s="75"/>
      <c r="BJ161" s="75"/>
      <c r="BK161" s="88"/>
      <c r="BL161" s="75"/>
      <c r="BM161" s="75"/>
      <c r="BN161" s="75"/>
      <c r="BO161" s="76"/>
      <c r="BP161" s="75"/>
      <c r="BQ161" s="75"/>
      <c r="BR161" s="75"/>
      <c r="BS161" s="76"/>
      <c r="BT161" s="88"/>
      <c r="BU161" s="75"/>
      <c r="BV161" s="75"/>
      <c r="BW161" s="88"/>
      <c r="BX161" s="75"/>
      <c r="BY161" s="75"/>
      <c r="BZ161" s="75"/>
      <c r="CA161" s="75"/>
      <c r="CB161" s="74"/>
      <c r="CC161" s="74"/>
      <c r="CD161" s="75"/>
      <c r="CE161" s="88"/>
      <c r="CF161" s="75"/>
      <c r="CG161" s="75"/>
      <c r="CH161" s="75"/>
      <c r="CI161" s="88"/>
      <c r="CJ161" s="75"/>
      <c r="CK161" s="75"/>
      <c r="CL161" s="75"/>
      <c r="CM161" s="75"/>
      <c r="CN161" s="75"/>
      <c r="CO161" s="75"/>
      <c r="CP161" s="75"/>
      <c r="CQ161" s="75"/>
      <c r="CR161" s="74"/>
      <c r="CS161" s="74"/>
      <c r="CT161" s="75"/>
      <c r="CU161" s="88"/>
      <c r="CV161" s="75"/>
      <c r="CW161" s="75"/>
      <c r="CX161" s="75"/>
      <c r="CY161" s="88"/>
      <c r="CZ161" s="88"/>
      <c r="DA161" s="75"/>
      <c r="DB161" s="75"/>
      <c r="DC161" s="88"/>
      <c r="DD161" s="75"/>
      <c r="DE161" s="75"/>
      <c r="DF161" s="75"/>
      <c r="DG161" s="88"/>
      <c r="DH161" s="75"/>
      <c r="DI161" s="75"/>
      <c r="DJ161" s="75"/>
      <c r="DK161" s="88"/>
      <c r="DL161" s="75"/>
      <c r="DM161" s="75"/>
      <c r="DN161" s="75"/>
      <c r="DO161" s="88"/>
      <c r="DP161" s="75"/>
      <c r="DQ161" s="75"/>
      <c r="DR161" s="75"/>
      <c r="DS161" s="88"/>
      <c r="DT161" s="88"/>
      <c r="DU161" s="75"/>
      <c r="DV161" s="75"/>
      <c r="DW161" s="75"/>
      <c r="DX161" s="75"/>
      <c r="DY161" s="75"/>
      <c r="DZ161" s="75"/>
      <c r="EA161" s="75"/>
      <c r="EB161" s="75"/>
      <c r="EC161" s="75"/>
      <c r="ED161" s="75"/>
      <c r="EE161" s="75"/>
      <c r="EF161" s="75"/>
      <c r="EG161" s="75"/>
      <c r="EH161" s="75"/>
      <c r="EI161" s="75"/>
      <c r="EJ161" s="75"/>
      <c r="EK161" s="75"/>
      <c r="EL161" s="75"/>
      <c r="EM161" s="75"/>
      <c r="EN161" s="75"/>
      <c r="EO161" s="75"/>
      <c r="EP161" s="75"/>
      <c r="EQ161" s="75"/>
      <c r="ER161" s="75"/>
      <c r="ES161" s="75"/>
      <c r="ET161" s="75"/>
      <c r="EU161" s="75"/>
      <c r="EV161" s="75"/>
      <c r="EW161" s="75"/>
      <c r="EX161" s="75"/>
      <c r="EY161" s="75"/>
      <c r="EZ161" s="88"/>
      <c r="FA161" s="74"/>
      <c r="FB161" s="75"/>
      <c r="FC161" s="88"/>
      <c r="FD161" s="75"/>
      <c r="FE161" s="75"/>
      <c r="FF161" s="75"/>
      <c r="FG161" s="75"/>
      <c r="FH161" s="75"/>
      <c r="FI161" s="75"/>
      <c r="FJ161" s="75"/>
      <c r="FK161" s="75"/>
      <c r="FL161" s="75">
        <v>71615.252529999998</v>
      </c>
      <c r="FM161" s="75">
        <v>71615.252529999998</v>
      </c>
      <c r="FN161" s="75">
        <v>71615.252529999998</v>
      </c>
      <c r="FO161" s="75">
        <f>FN161/FM161*100</f>
        <v>100</v>
      </c>
      <c r="FP161" s="75"/>
      <c r="FQ161" s="75"/>
      <c r="FR161" s="75"/>
      <c r="FS161" s="75"/>
      <c r="FT161" s="78"/>
      <c r="FU161" s="78"/>
      <c r="FV161" s="78"/>
      <c r="FW161" s="78"/>
      <c r="FX161" s="75"/>
      <c r="FY161" s="75"/>
      <c r="FZ161" s="75"/>
      <c r="GA161" s="75"/>
      <c r="GB161" s="75"/>
      <c r="GC161" s="75"/>
      <c r="GD161" s="75"/>
      <c r="GE161" s="75"/>
      <c r="GF161" s="75"/>
      <c r="GG161" s="75"/>
      <c r="GH161" s="75"/>
      <c r="GI161" s="75"/>
      <c r="GJ161" s="75"/>
      <c r="GK161" s="75"/>
      <c r="GL161" s="75"/>
      <c r="GM161" s="75"/>
      <c r="GN161" s="75"/>
      <c r="GO161" s="75"/>
      <c r="GP161" s="75"/>
      <c r="GQ161" s="75"/>
      <c r="GR161" s="75"/>
      <c r="GS161" s="75"/>
      <c r="GT161" s="75"/>
      <c r="GU161" s="75"/>
      <c r="GV161" s="75"/>
      <c r="GW161" s="75"/>
      <c r="GX161" s="75"/>
      <c r="GY161" s="75"/>
      <c r="GZ161" s="75"/>
      <c r="HA161" s="75"/>
      <c r="HB161" s="75"/>
      <c r="HC161" s="75"/>
      <c r="HD161" s="75"/>
      <c r="HE161" s="75"/>
      <c r="HF161" s="75"/>
      <c r="HG161" s="75"/>
      <c r="HH161" s="75"/>
      <c r="HI161" s="75"/>
      <c r="HJ161" s="75"/>
      <c r="HK161" s="75"/>
      <c r="HL161" s="75"/>
      <c r="HM161" s="75"/>
      <c r="HN161" s="75"/>
      <c r="HO161" s="75"/>
      <c r="HP161" s="75"/>
      <c r="HQ161" s="75"/>
      <c r="HR161" s="75"/>
      <c r="HS161" s="75"/>
      <c r="HT161" s="75"/>
      <c r="HU161" s="75"/>
      <c r="HV161" s="75"/>
      <c r="HW161" s="75"/>
      <c r="HX161" s="75"/>
      <c r="HY161" s="75"/>
      <c r="HZ161" s="75"/>
      <c r="IA161" s="75"/>
      <c r="IB161" s="75"/>
      <c r="IC161" s="75"/>
      <c r="ID161" s="75"/>
      <c r="IE161" s="75"/>
      <c r="IF161" s="75"/>
      <c r="IG161" s="75"/>
      <c r="IH161" s="75"/>
      <c r="II161" s="75"/>
      <c r="IJ161" s="75"/>
      <c r="IK161" s="75"/>
      <c r="IL161" s="75"/>
      <c r="IM161" s="75"/>
      <c r="IN161" s="75"/>
      <c r="IO161" s="75"/>
      <c r="IP161" s="75"/>
      <c r="IQ161" s="75"/>
      <c r="IR161" s="75"/>
      <c r="IS161" s="75"/>
      <c r="IT161" s="75"/>
      <c r="IU161" s="75"/>
      <c r="IV161" s="75"/>
      <c r="IW161" s="75"/>
      <c r="IX161" s="75"/>
      <c r="IY161" s="75"/>
      <c r="IZ161" s="75"/>
      <c r="JA161" s="75"/>
      <c r="JB161" s="75"/>
      <c r="JC161" s="75"/>
    </row>
    <row r="162" spans="1:263" ht="15.75" x14ac:dyDescent="0.25">
      <c r="A162" s="10" t="s">
        <v>175</v>
      </c>
      <c r="B162" s="222">
        <f t="shared" si="422"/>
        <v>4581</v>
      </c>
      <c r="C162" s="222">
        <f t="shared" si="423"/>
        <v>4581</v>
      </c>
      <c r="D162" s="222">
        <f t="shared" si="424"/>
        <v>4581</v>
      </c>
      <c r="E162" s="222"/>
      <c r="F162" s="223">
        <f t="shared" si="425"/>
        <v>4581</v>
      </c>
      <c r="G162" s="75">
        <f t="shared" si="447"/>
        <v>100</v>
      </c>
      <c r="H162" s="75"/>
      <c r="I162" s="75"/>
      <c r="J162" s="75"/>
      <c r="K162" s="75"/>
      <c r="L162" s="75"/>
      <c r="M162" s="75"/>
      <c r="N162" s="75"/>
      <c r="O162" s="74"/>
      <c r="P162" s="75"/>
      <c r="Q162" s="75"/>
      <c r="R162" s="75"/>
      <c r="S162" s="75"/>
      <c r="T162" s="75"/>
      <c r="U162" s="75"/>
      <c r="V162" s="75"/>
      <c r="W162" s="75"/>
      <c r="X162" s="75"/>
      <c r="Y162" s="75"/>
      <c r="Z162" s="75"/>
      <c r="AA162" s="75"/>
      <c r="AB162" s="75"/>
      <c r="AC162" s="75"/>
      <c r="AD162" s="75"/>
      <c r="AE162" s="75"/>
      <c r="AF162" s="75"/>
      <c r="AG162" s="75"/>
      <c r="AH162" s="75"/>
      <c r="AI162" s="75"/>
      <c r="AJ162" s="75"/>
      <c r="AK162" s="75"/>
      <c r="AL162" s="75"/>
      <c r="AM162" s="75"/>
      <c r="AN162" s="75"/>
      <c r="AO162" s="75"/>
      <c r="AP162" s="75"/>
      <c r="AQ162" s="75"/>
      <c r="AR162" s="75"/>
      <c r="AS162" s="75"/>
      <c r="AT162" s="75"/>
      <c r="AU162" s="75"/>
      <c r="AV162" s="75"/>
      <c r="AW162" s="75"/>
      <c r="AX162" s="75"/>
      <c r="AY162" s="75"/>
      <c r="AZ162" s="95"/>
      <c r="BA162" s="95"/>
      <c r="BB162" s="95"/>
      <c r="BC162" s="95"/>
      <c r="BD162" s="75"/>
      <c r="BE162" s="75"/>
      <c r="BF162" s="75"/>
      <c r="BG162" s="88"/>
      <c r="BH162" s="88"/>
      <c r="BI162" s="75"/>
      <c r="BJ162" s="75"/>
      <c r="BK162" s="88"/>
      <c r="BL162" s="75">
        <v>4581</v>
      </c>
      <c r="BM162" s="75">
        <v>4581</v>
      </c>
      <c r="BN162" s="75">
        <v>4581</v>
      </c>
      <c r="BO162" s="76">
        <f t="shared" si="426"/>
        <v>100</v>
      </c>
      <c r="BP162" s="75"/>
      <c r="BQ162" s="75"/>
      <c r="BR162" s="75"/>
      <c r="BS162" s="76"/>
      <c r="BT162" s="88"/>
      <c r="BU162" s="75"/>
      <c r="BV162" s="75"/>
      <c r="BW162" s="88"/>
      <c r="BX162" s="75"/>
      <c r="BY162" s="75"/>
      <c r="BZ162" s="75"/>
      <c r="CA162" s="75"/>
      <c r="CB162" s="74"/>
      <c r="CC162" s="74"/>
      <c r="CD162" s="75"/>
      <c r="CE162" s="88"/>
      <c r="CF162" s="75"/>
      <c r="CG162" s="75"/>
      <c r="CH162" s="75"/>
      <c r="CI162" s="88"/>
      <c r="CJ162" s="75"/>
      <c r="CK162" s="75"/>
      <c r="CL162" s="75"/>
      <c r="CM162" s="75"/>
      <c r="CN162" s="75"/>
      <c r="CO162" s="75"/>
      <c r="CP162" s="75"/>
      <c r="CQ162" s="75"/>
      <c r="CR162" s="74"/>
      <c r="CS162" s="74"/>
      <c r="CT162" s="75"/>
      <c r="CU162" s="88"/>
      <c r="CV162" s="75"/>
      <c r="CW162" s="75"/>
      <c r="CX162" s="75"/>
      <c r="CY162" s="88"/>
      <c r="CZ162" s="88"/>
      <c r="DA162" s="75"/>
      <c r="DB162" s="75"/>
      <c r="DC162" s="88"/>
      <c r="DD162" s="75"/>
      <c r="DE162" s="75"/>
      <c r="DF162" s="75"/>
      <c r="DG162" s="88"/>
      <c r="DH162" s="75"/>
      <c r="DI162" s="75"/>
      <c r="DJ162" s="75"/>
      <c r="DK162" s="88"/>
      <c r="DL162" s="75"/>
      <c r="DM162" s="75"/>
      <c r="DN162" s="75"/>
      <c r="DO162" s="88"/>
      <c r="DP162" s="75"/>
      <c r="DQ162" s="75"/>
      <c r="DR162" s="75"/>
      <c r="DS162" s="88"/>
      <c r="DT162" s="88"/>
      <c r="DU162" s="75"/>
      <c r="DV162" s="75"/>
      <c r="DW162" s="75"/>
      <c r="DX162" s="75"/>
      <c r="DY162" s="75"/>
      <c r="DZ162" s="75"/>
      <c r="EA162" s="75"/>
      <c r="EB162" s="75"/>
      <c r="EC162" s="75"/>
      <c r="ED162" s="75"/>
      <c r="EE162" s="75"/>
      <c r="EF162" s="75"/>
      <c r="EG162" s="75"/>
      <c r="EH162" s="75"/>
      <c r="EI162" s="75"/>
      <c r="EJ162" s="75"/>
      <c r="EK162" s="75"/>
      <c r="EL162" s="75"/>
      <c r="EM162" s="75"/>
      <c r="EN162" s="75"/>
      <c r="EO162" s="75"/>
      <c r="EP162" s="75"/>
      <c r="EQ162" s="75"/>
      <c r="ER162" s="75"/>
      <c r="ES162" s="75"/>
      <c r="ET162" s="75"/>
      <c r="EU162" s="75"/>
      <c r="EV162" s="75"/>
      <c r="EW162" s="75"/>
      <c r="EX162" s="75"/>
      <c r="EY162" s="75"/>
      <c r="EZ162" s="88"/>
      <c r="FA162" s="74"/>
      <c r="FB162" s="75"/>
      <c r="FC162" s="88"/>
      <c r="FD162" s="75"/>
      <c r="FE162" s="75"/>
      <c r="FF162" s="75"/>
      <c r="FG162" s="75"/>
      <c r="FH162" s="75"/>
      <c r="FI162" s="75"/>
      <c r="FJ162" s="75"/>
      <c r="FK162" s="75"/>
      <c r="FL162" s="75"/>
      <c r="FM162" s="75"/>
      <c r="FN162" s="75"/>
      <c r="FO162" s="75"/>
      <c r="FP162" s="75"/>
      <c r="FQ162" s="75"/>
      <c r="FR162" s="75"/>
      <c r="FS162" s="75"/>
      <c r="FT162" s="78"/>
      <c r="FU162" s="78"/>
      <c r="FV162" s="78"/>
      <c r="FW162" s="78"/>
      <c r="FX162" s="75"/>
      <c r="FY162" s="75"/>
      <c r="FZ162" s="75"/>
      <c r="GA162" s="75"/>
      <c r="GB162" s="75"/>
      <c r="GC162" s="75"/>
      <c r="GD162" s="75"/>
      <c r="GE162" s="75"/>
      <c r="GF162" s="75"/>
      <c r="GG162" s="75"/>
      <c r="GH162" s="75"/>
      <c r="GI162" s="75"/>
      <c r="GJ162" s="75"/>
      <c r="GK162" s="75"/>
      <c r="GL162" s="75"/>
      <c r="GM162" s="75"/>
      <c r="GN162" s="75"/>
      <c r="GO162" s="75"/>
      <c r="GP162" s="75"/>
      <c r="GQ162" s="75"/>
      <c r="GR162" s="75"/>
      <c r="GS162" s="75"/>
      <c r="GT162" s="75"/>
      <c r="GU162" s="75"/>
      <c r="GV162" s="75"/>
      <c r="GW162" s="75"/>
      <c r="GX162" s="75"/>
      <c r="GY162" s="75"/>
      <c r="GZ162" s="75"/>
      <c r="HA162" s="75"/>
      <c r="HB162" s="75"/>
      <c r="HC162" s="75"/>
      <c r="HD162" s="75"/>
      <c r="HE162" s="75"/>
      <c r="HF162" s="75"/>
      <c r="HG162" s="75"/>
      <c r="HH162" s="75"/>
      <c r="HI162" s="75"/>
      <c r="HJ162" s="75"/>
      <c r="HK162" s="75"/>
      <c r="HL162" s="75"/>
      <c r="HM162" s="75"/>
      <c r="HN162" s="75"/>
      <c r="HO162" s="75"/>
      <c r="HP162" s="75"/>
      <c r="HQ162" s="75"/>
      <c r="HR162" s="75"/>
      <c r="HS162" s="75"/>
      <c r="HT162" s="75"/>
      <c r="HU162" s="75"/>
      <c r="HV162" s="75"/>
      <c r="HW162" s="75"/>
      <c r="HX162" s="75"/>
      <c r="HY162" s="75"/>
      <c r="HZ162" s="75"/>
      <c r="IA162" s="75"/>
      <c r="IB162" s="75"/>
      <c r="IC162" s="75"/>
      <c r="ID162" s="75"/>
      <c r="IE162" s="75"/>
      <c r="IF162" s="75"/>
      <c r="IG162" s="75"/>
      <c r="IH162" s="75"/>
      <c r="II162" s="75"/>
      <c r="IJ162" s="75"/>
      <c r="IK162" s="75"/>
      <c r="IL162" s="75"/>
      <c r="IM162" s="75"/>
      <c r="IN162" s="75"/>
      <c r="IO162" s="75"/>
      <c r="IP162" s="75"/>
      <c r="IQ162" s="75"/>
      <c r="IR162" s="75"/>
      <c r="IS162" s="75"/>
      <c r="IT162" s="75"/>
      <c r="IU162" s="75"/>
      <c r="IV162" s="75"/>
      <c r="IW162" s="75"/>
      <c r="IX162" s="75"/>
      <c r="IY162" s="75"/>
      <c r="IZ162" s="75"/>
      <c r="JA162" s="75"/>
      <c r="JB162" s="75"/>
      <c r="JC162" s="75"/>
    </row>
    <row r="163" spans="1:263" ht="15.75" x14ac:dyDescent="0.25">
      <c r="A163" s="10" t="s">
        <v>365</v>
      </c>
      <c r="B163" s="222">
        <f t="shared" si="422"/>
        <v>4881</v>
      </c>
      <c r="C163" s="222">
        <f t="shared" si="423"/>
        <v>4881</v>
      </c>
      <c r="D163" s="222">
        <f t="shared" si="424"/>
        <v>4881</v>
      </c>
      <c r="E163" s="222"/>
      <c r="F163" s="223">
        <f t="shared" si="425"/>
        <v>4881</v>
      </c>
      <c r="G163" s="75">
        <f t="shared" si="447"/>
        <v>100</v>
      </c>
      <c r="H163" s="75"/>
      <c r="I163" s="75"/>
      <c r="J163" s="75"/>
      <c r="K163" s="75"/>
      <c r="L163" s="75"/>
      <c r="M163" s="75"/>
      <c r="N163" s="75"/>
      <c r="O163" s="74"/>
      <c r="P163" s="75"/>
      <c r="Q163" s="75"/>
      <c r="R163" s="75"/>
      <c r="S163" s="75"/>
      <c r="T163" s="75"/>
      <c r="U163" s="75"/>
      <c r="V163" s="75"/>
      <c r="W163" s="75"/>
      <c r="X163" s="75"/>
      <c r="Y163" s="75"/>
      <c r="Z163" s="75"/>
      <c r="AA163" s="75"/>
      <c r="AB163" s="75"/>
      <c r="AC163" s="75"/>
      <c r="AD163" s="75"/>
      <c r="AE163" s="75"/>
      <c r="AF163" s="75"/>
      <c r="AG163" s="75"/>
      <c r="AH163" s="75"/>
      <c r="AI163" s="75"/>
      <c r="AJ163" s="75"/>
      <c r="AK163" s="75"/>
      <c r="AL163" s="75"/>
      <c r="AM163" s="75"/>
      <c r="AN163" s="75"/>
      <c r="AO163" s="75"/>
      <c r="AP163" s="75"/>
      <c r="AQ163" s="75"/>
      <c r="AR163" s="75"/>
      <c r="AS163" s="75"/>
      <c r="AT163" s="75"/>
      <c r="AU163" s="75"/>
      <c r="AV163" s="75"/>
      <c r="AW163" s="75"/>
      <c r="AX163" s="75"/>
      <c r="AY163" s="75"/>
      <c r="AZ163" s="95"/>
      <c r="BA163" s="95"/>
      <c r="BB163" s="95"/>
      <c r="BC163" s="95"/>
      <c r="BD163" s="75"/>
      <c r="BE163" s="75"/>
      <c r="BF163" s="75"/>
      <c r="BG163" s="88"/>
      <c r="BH163" s="88"/>
      <c r="BI163" s="75"/>
      <c r="BJ163" s="75"/>
      <c r="BK163" s="88"/>
      <c r="BL163" s="75">
        <v>4881</v>
      </c>
      <c r="BM163" s="75">
        <v>4881</v>
      </c>
      <c r="BN163" s="75">
        <v>4881</v>
      </c>
      <c r="BO163" s="76">
        <f t="shared" si="426"/>
        <v>100</v>
      </c>
      <c r="BP163" s="75"/>
      <c r="BQ163" s="75"/>
      <c r="BR163" s="75"/>
      <c r="BS163" s="76"/>
      <c r="BT163" s="88"/>
      <c r="BU163" s="75"/>
      <c r="BV163" s="75"/>
      <c r="BW163" s="88"/>
      <c r="BX163" s="75"/>
      <c r="BY163" s="75"/>
      <c r="BZ163" s="75"/>
      <c r="CA163" s="75"/>
      <c r="CB163" s="74"/>
      <c r="CC163" s="74"/>
      <c r="CD163" s="75"/>
      <c r="CE163" s="88"/>
      <c r="CF163" s="75"/>
      <c r="CG163" s="75"/>
      <c r="CH163" s="75"/>
      <c r="CI163" s="88"/>
      <c r="CJ163" s="75"/>
      <c r="CK163" s="75"/>
      <c r="CL163" s="75"/>
      <c r="CM163" s="75"/>
      <c r="CN163" s="75"/>
      <c r="CO163" s="75"/>
      <c r="CP163" s="75"/>
      <c r="CQ163" s="75"/>
      <c r="CR163" s="74"/>
      <c r="CS163" s="74"/>
      <c r="CT163" s="75"/>
      <c r="CU163" s="88"/>
      <c r="CV163" s="75"/>
      <c r="CW163" s="75"/>
      <c r="CX163" s="75"/>
      <c r="CY163" s="88"/>
      <c r="CZ163" s="88"/>
      <c r="DA163" s="75"/>
      <c r="DB163" s="75"/>
      <c r="DC163" s="88"/>
      <c r="DD163" s="75"/>
      <c r="DE163" s="75"/>
      <c r="DF163" s="75"/>
      <c r="DG163" s="88"/>
      <c r="DH163" s="75"/>
      <c r="DI163" s="75"/>
      <c r="DJ163" s="75"/>
      <c r="DK163" s="88"/>
      <c r="DL163" s="75"/>
      <c r="DM163" s="75"/>
      <c r="DN163" s="75"/>
      <c r="DO163" s="88"/>
      <c r="DP163" s="75"/>
      <c r="DQ163" s="75"/>
      <c r="DR163" s="75"/>
      <c r="DS163" s="88"/>
      <c r="DT163" s="88"/>
      <c r="DU163" s="75"/>
      <c r="DV163" s="75"/>
      <c r="DW163" s="75"/>
      <c r="DX163" s="75"/>
      <c r="DY163" s="75"/>
      <c r="DZ163" s="75"/>
      <c r="EA163" s="75"/>
      <c r="EB163" s="75"/>
      <c r="EC163" s="75"/>
      <c r="ED163" s="75"/>
      <c r="EE163" s="75"/>
      <c r="EF163" s="75"/>
      <c r="EG163" s="75"/>
      <c r="EH163" s="75"/>
      <c r="EI163" s="75"/>
      <c r="EJ163" s="75"/>
      <c r="EK163" s="75"/>
      <c r="EL163" s="75"/>
      <c r="EM163" s="75"/>
      <c r="EN163" s="75"/>
      <c r="EO163" s="75"/>
      <c r="EP163" s="75"/>
      <c r="EQ163" s="75"/>
      <c r="ER163" s="75"/>
      <c r="ES163" s="75"/>
      <c r="ET163" s="75"/>
      <c r="EU163" s="75"/>
      <c r="EV163" s="75"/>
      <c r="EW163" s="75"/>
      <c r="EX163" s="75"/>
      <c r="EY163" s="75"/>
      <c r="EZ163" s="88"/>
      <c r="FA163" s="74"/>
      <c r="FB163" s="75"/>
      <c r="FC163" s="88"/>
      <c r="FD163" s="75"/>
      <c r="FE163" s="75"/>
      <c r="FF163" s="75"/>
      <c r="FG163" s="75"/>
      <c r="FH163" s="75"/>
      <c r="FI163" s="75"/>
      <c r="FJ163" s="75"/>
      <c r="FK163" s="75"/>
      <c r="FL163" s="75"/>
      <c r="FM163" s="75"/>
      <c r="FN163" s="75"/>
      <c r="FO163" s="75"/>
      <c r="FP163" s="75"/>
      <c r="FQ163" s="75"/>
      <c r="FR163" s="75"/>
      <c r="FS163" s="75"/>
      <c r="FT163" s="78"/>
      <c r="FU163" s="78"/>
      <c r="FV163" s="78"/>
      <c r="FW163" s="78"/>
      <c r="FX163" s="75"/>
      <c r="FY163" s="75"/>
      <c r="FZ163" s="75"/>
      <c r="GA163" s="75"/>
      <c r="GB163" s="75"/>
      <c r="GC163" s="75"/>
      <c r="GD163" s="75"/>
      <c r="GE163" s="75"/>
      <c r="GF163" s="75"/>
      <c r="GG163" s="75"/>
      <c r="GH163" s="75"/>
      <c r="GI163" s="75"/>
      <c r="GJ163" s="75"/>
      <c r="GK163" s="75"/>
      <c r="GL163" s="75"/>
      <c r="GM163" s="75"/>
      <c r="GN163" s="75"/>
      <c r="GO163" s="75"/>
      <c r="GP163" s="75"/>
      <c r="GQ163" s="75"/>
      <c r="GR163" s="75"/>
      <c r="GS163" s="75"/>
      <c r="GT163" s="75"/>
      <c r="GU163" s="75"/>
      <c r="GV163" s="75"/>
      <c r="GW163" s="75"/>
      <c r="GX163" s="75"/>
      <c r="GY163" s="75"/>
      <c r="GZ163" s="75"/>
      <c r="HA163" s="75"/>
      <c r="HB163" s="75"/>
      <c r="HC163" s="75"/>
      <c r="HD163" s="75"/>
      <c r="HE163" s="75"/>
      <c r="HF163" s="75"/>
      <c r="HG163" s="75"/>
      <c r="HH163" s="75"/>
      <c r="HI163" s="75"/>
      <c r="HJ163" s="75"/>
      <c r="HK163" s="75"/>
      <c r="HL163" s="75"/>
      <c r="HM163" s="75"/>
      <c r="HN163" s="75"/>
      <c r="HO163" s="75"/>
      <c r="HP163" s="75"/>
      <c r="HQ163" s="75"/>
      <c r="HR163" s="75"/>
      <c r="HS163" s="75"/>
      <c r="HT163" s="75"/>
      <c r="HU163" s="75"/>
      <c r="HV163" s="75"/>
      <c r="HW163" s="75"/>
      <c r="HX163" s="75"/>
      <c r="HY163" s="75"/>
      <c r="HZ163" s="75"/>
      <c r="IA163" s="75"/>
      <c r="IB163" s="75"/>
      <c r="IC163" s="75"/>
      <c r="ID163" s="75"/>
      <c r="IE163" s="75"/>
      <c r="IF163" s="75"/>
      <c r="IG163" s="75"/>
      <c r="IH163" s="75"/>
      <c r="II163" s="75"/>
      <c r="IJ163" s="75"/>
      <c r="IK163" s="75"/>
      <c r="IL163" s="75"/>
      <c r="IM163" s="75"/>
      <c r="IN163" s="75"/>
      <c r="IO163" s="75"/>
      <c r="IP163" s="75"/>
      <c r="IQ163" s="75"/>
      <c r="IR163" s="75"/>
      <c r="IS163" s="75"/>
      <c r="IT163" s="75"/>
      <c r="IU163" s="75"/>
      <c r="IV163" s="75"/>
      <c r="IW163" s="75"/>
      <c r="IX163" s="75"/>
      <c r="IY163" s="75"/>
      <c r="IZ163" s="75"/>
      <c r="JA163" s="75"/>
      <c r="JB163" s="75"/>
      <c r="JC163" s="75"/>
    </row>
    <row r="164" spans="1:263" ht="15.75" x14ac:dyDescent="0.25">
      <c r="A164" s="10" t="s">
        <v>366</v>
      </c>
      <c r="B164" s="222">
        <f t="shared" si="422"/>
        <v>2469</v>
      </c>
      <c r="C164" s="222">
        <f t="shared" si="423"/>
        <v>2469</v>
      </c>
      <c r="D164" s="222">
        <f t="shared" si="424"/>
        <v>2469</v>
      </c>
      <c r="E164" s="222"/>
      <c r="F164" s="223">
        <f t="shared" si="425"/>
        <v>2469</v>
      </c>
      <c r="G164" s="75">
        <f t="shared" si="447"/>
        <v>100</v>
      </c>
      <c r="H164" s="75"/>
      <c r="I164" s="75"/>
      <c r="J164" s="75"/>
      <c r="K164" s="75"/>
      <c r="L164" s="75"/>
      <c r="M164" s="75"/>
      <c r="N164" s="75"/>
      <c r="O164" s="74"/>
      <c r="P164" s="75"/>
      <c r="Q164" s="75"/>
      <c r="R164" s="75"/>
      <c r="S164" s="75"/>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95"/>
      <c r="BA164" s="95"/>
      <c r="BB164" s="95"/>
      <c r="BC164" s="95"/>
      <c r="BD164" s="75"/>
      <c r="BE164" s="75"/>
      <c r="BF164" s="75"/>
      <c r="BG164" s="88"/>
      <c r="BH164" s="88"/>
      <c r="BI164" s="75"/>
      <c r="BJ164" s="75"/>
      <c r="BK164" s="88"/>
      <c r="BL164" s="75">
        <v>2469</v>
      </c>
      <c r="BM164" s="75">
        <v>2469</v>
      </c>
      <c r="BN164" s="75">
        <v>2469</v>
      </c>
      <c r="BO164" s="76">
        <f t="shared" si="426"/>
        <v>100</v>
      </c>
      <c r="BP164" s="75"/>
      <c r="BQ164" s="75"/>
      <c r="BR164" s="75"/>
      <c r="BS164" s="76"/>
      <c r="BT164" s="88"/>
      <c r="BU164" s="75"/>
      <c r="BV164" s="75"/>
      <c r="BW164" s="88"/>
      <c r="BX164" s="75"/>
      <c r="BY164" s="75"/>
      <c r="BZ164" s="75"/>
      <c r="CA164" s="75"/>
      <c r="CB164" s="74"/>
      <c r="CC164" s="74"/>
      <c r="CD164" s="75"/>
      <c r="CE164" s="88"/>
      <c r="CF164" s="75"/>
      <c r="CG164" s="75"/>
      <c r="CH164" s="75"/>
      <c r="CI164" s="88"/>
      <c r="CJ164" s="75"/>
      <c r="CK164" s="75"/>
      <c r="CL164" s="75"/>
      <c r="CM164" s="75"/>
      <c r="CN164" s="75"/>
      <c r="CO164" s="75"/>
      <c r="CP164" s="75"/>
      <c r="CQ164" s="75"/>
      <c r="CR164" s="74"/>
      <c r="CS164" s="74"/>
      <c r="CT164" s="75"/>
      <c r="CU164" s="88"/>
      <c r="CV164" s="75"/>
      <c r="CW164" s="75"/>
      <c r="CX164" s="75"/>
      <c r="CY164" s="88"/>
      <c r="CZ164" s="88"/>
      <c r="DA164" s="75"/>
      <c r="DB164" s="75"/>
      <c r="DC164" s="88"/>
      <c r="DD164" s="75"/>
      <c r="DE164" s="75"/>
      <c r="DF164" s="75"/>
      <c r="DG164" s="88"/>
      <c r="DH164" s="75"/>
      <c r="DI164" s="75"/>
      <c r="DJ164" s="75"/>
      <c r="DK164" s="88"/>
      <c r="DL164" s="75"/>
      <c r="DM164" s="75"/>
      <c r="DN164" s="75"/>
      <c r="DO164" s="88"/>
      <c r="DP164" s="75"/>
      <c r="DQ164" s="75"/>
      <c r="DR164" s="75"/>
      <c r="DS164" s="88"/>
      <c r="DT164" s="88"/>
      <c r="DU164" s="75"/>
      <c r="DV164" s="75"/>
      <c r="DW164" s="75"/>
      <c r="DX164" s="75"/>
      <c r="DY164" s="75"/>
      <c r="DZ164" s="75"/>
      <c r="EA164" s="75"/>
      <c r="EB164" s="75"/>
      <c r="EC164" s="75"/>
      <c r="ED164" s="75"/>
      <c r="EE164" s="75"/>
      <c r="EF164" s="75"/>
      <c r="EG164" s="75"/>
      <c r="EH164" s="75"/>
      <c r="EI164" s="75"/>
      <c r="EJ164" s="75"/>
      <c r="EK164" s="75"/>
      <c r="EL164" s="75"/>
      <c r="EM164" s="75"/>
      <c r="EN164" s="75"/>
      <c r="EO164" s="75"/>
      <c r="EP164" s="75"/>
      <c r="EQ164" s="75"/>
      <c r="ER164" s="75"/>
      <c r="ES164" s="75"/>
      <c r="ET164" s="75"/>
      <c r="EU164" s="75"/>
      <c r="EV164" s="75"/>
      <c r="EW164" s="75"/>
      <c r="EX164" s="75"/>
      <c r="EY164" s="75"/>
      <c r="EZ164" s="88"/>
      <c r="FA164" s="74"/>
      <c r="FB164" s="75"/>
      <c r="FC164" s="88"/>
      <c r="FD164" s="75"/>
      <c r="FE164" s="75"/>
      <c r="FF164" s="75"/>
      <c r="FG164" s="75"/>
      <c r="FH164" s="75"/>
      <c r="FI164" s="75"/>
      <c r="FJ164" s="75"/>
      <c r="FK164" s="75"/>
      <c r="FL164" s="75"/>
      <c r="FM164" s="75"/>
      <c r="FN164" s="75"/>
      <c r="FO164" s="75"/>
      <c r="FP164" s="75"/>
      <c r="FQ164" s="75"/>
      <c r="FR164" s="75"/>
      <c r="FS164" s="75"/>
      <c r="FT164" s="78"/>
      <c r="FU164" s="78"/>
      <c r="FV164" s="78"/>
      <c r="FW164" s="78"/>
      <c r="FX164" s="75"/>
      <c r="FY164" s="75"/>
      <c r="FZ164" s="75"/>
      <c r="GA164" s="75"/>
      <c r="GB164" s="75"/>
      <c r="GC164" s="75"/>
      <c r="GD164" s="75"/>
      <c r="GE164" s="75"/>
      <c r="GF164" s="75"/>
      <c r="GG164" s="75"/>
      <c r="GH164" s="75"/>
      <c r="GI164" s="75"/>
      <c r="GJ164" s="75"/>
      <c r="GK164" s="75"/>
      <c r="GL164" s="75"/>
      <c r="GM164" s="75"/>
      <c r="GN164" s="75"/>
      <c r="GO164" s="75"/>
      <c r="GP164" s="75"/>
      <c r="GQ164" s="75"/>
      <c r="GR164" s="75"/>
      <c r="GS164" s="75"/>
      <c r="GT164" s="75"/>
      <c r="GU164" s="75"/>
      <c r="GV164" s="75"/>
      <c r="GW164" s="75"/>
      <c r="GX164" s="75"/>
      <c r="GY164" s="75"/>
      <c r="GZ164" s="75"/>
      <c r="HA164" s="75"/>
      <c r="HB164" s="75"/>
      <c r="HC164" s="75"/>
      <c r="HD164" s="75"/>
      <c r="HE164" s="75"/>
      <c r="HF164" s="75"/>
      <c r="HG164" s="75"/>
      <c r="HH164" s="75"/>
      <c r="HI164" s="75"/>
      <c r="HJ164" s="75"/>
      <c r="HK164" s="75"/>
      <c r="HL164" s="75"/>
      <c r="HM164" s="75"/>
      <c r="HN164" s="75"/>
      <c r="HO164" s="75"/>
      <c r="HP164" s="75"/>
      <c r="HQ164" s="75"/>
      <c r="HR164" s="75"/>
      <c r="HS164" s="75"/>
      <c r="HT164" s="75"/>
      <c r="HU164" s="75"/>
      <c r="HV164" s="75"/>
      <c r="HW164" s="75"/>
      <c r="HX164" s="75"/>
      <c r="HY164" s="75"/>
      <c r="HZ164" s="75"/>
      <c r="IA164" s="75"/>
      <c r="IB164" s="75"/>
      <c r="IC164" s="75"/>
      <c r="ID164" s="75"/>
      <c r="IE164" s="75"/>
      <c r="IF164" s="75"/>
      <c r="IG164" s="75"/>
      <c r="IH164" s="75"/>
      <c r="II164" s="75"/>
      <c r="IJ164" s="75"/>
      <c r="IK164" s="75"/>
      <c r="IL164" s="75"/>
      <c r="IM164" s="75"/>
      <c r="IN164" s="75"/>
      <c r="IO164" s="75"/>
      <c r="IP164" s="75"/>
      <c r="IQ164" s="75"/>
      <c r="IR164" s="75"/>
      <c r="IS164" s="75"/>
      <c r="IT164" s="75"/>
      <c r="IU164" s="75"/>
      <c r="IV164" s="75"/>
      <c r="IW164" s="75"/>
      <c r="IX164" s="75"/>
      <c r="IY164" s="75"/>
      <c r="IZ164" s="75"/>
      <c r="JA164" s="75"/>
      <c r="JB164" s="75"/>
      <c r="JC164" s="75"/>
    </row>
    <row r="165" spans="1:263" ht="15.75" x14ac:dyDescent="0.25">
      <c r="A165" s="10" t="s">
        <v>367</v>
      </c>
      <c r="B165" s="222">
        <f t="shared" si="422"/>
        <v>3027</v>
      </c>
      <c r="C165" s="222">
        <f t="shared" si="423"/>
        <v>4553.1293000000005</v>
      </c>
      <c r="D165" s="222">
        <f t="shared" si="424"/>
        <v>4553.1293000000005</v>
      </c>
      <c r="E165" s="222"/>
      <c r="F165" s="223">
        <f t="shared" si="425"/>
        <v>4553.1293000000005</v>
      </c>
      <c r="G165" s="75">
        <f t="shared" si="447"/>
        <v>100</v>
      </c>
      <c r="H165" s="75"/>
      <c r="I165" s="75"/>
      <c r="J165" s="75"/>
      <c r="K165" s="75"/>
      <c r="L165" s="75"/>
      <c r="M165" s="75"/>
      <c r="N165" s="75"/>
      <c r="O165" s="74"/>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95"/>
      <c r="BA165" s="95"/>
      <c r="BB165" s="95"/>
      <c r="BC165" s="95"/>
      <c r="BD165" s="75"/>
      <c r="BE165" s="75"/>
      <c r="BF165" s="75"/>
      <c r="BG165" s="88"/>
      <c r="BH165" s="88"/>
      <c r="BI165" s="75"/>
      <c r="BJ165" s="75"/>
      <c r="BK165" s="88"/>
      <c r="BL165" s="75">
        <v>3027</v>
      </c>
      <c r="BM165" s="75">
        <v>3027</v>
      </c>
      <c r="BN165" s="75">
        <v>3027</v>
      </c>
      <c r="BO165" s="76">
        <f t="shared" si="426"/>
        <v>100</v>
      </c>
      <c r="BP165" s="75"/>
      <c r="BQ165" s="75"/>
      <c r="BR165" s="75"/>
      <c r="BS165" s="76"/>
      <c r="BT165" s="88"/>
      <c r="BU165" s="75"/>
      <c r="BV165" s="75"/>
      <c r="BW165" s="88"/>
      <c r="BX165" s="75"/>
      <c r="BY165" s="75"/>
      <c r="BZ165" s="75"/>
      <c r="CA165" s="75"/>
      <c r="CB165" s="74"/>
      <c r="CC165" s="74"/>
      <c r="CD165" s="75"/>
      <c r="CE165" s="88"/>
      <c r="CF165" s="75"/>
      <c r="CG165" s="75"/>
      <c r="CH165" s="75"/>
      <c r="CI165" s="88"/>
      <c r="CJ165" s="75"/>
      <c r="CK165" s="75"/>
      <c r="CL165" s="75"/>
      <c r="CM165" s="75"/>
      <c r="CN165" s="75"/>
      <c r="CO165" s="75"/>
      <c r="CP165" s="75"/>
      <c r="CQ165" s="75"/>
      <c r="CR165" s="74"/>
      <c r="CS165" s="74"/>
      <c r="CT165" s="75"/>
      <c r="CU165" s="88"/>
      <c r="CV165" s="75"/>
      <c r="CW165" s="75"/>
      <c r="CX165" s="75"/>
      <c r="CY165" s="88"/>
      <c r="CZ165" s="88"/>
      <c r="DA165" s="75"/>
      <c r="DB165" s="75"/>
      <c r="DC165" s="88"/>
      <c r="DD165" s="75"/>
      <c r="DE165" s="75"/>
      <c r="DF165" s="75"/>
      <c r="DG165" s="88"/>
      <c r="DH165" s="75"/>
      <c r="DI165" s="75"/>
      <c r="DJ165" s="75"/>
      <c r="DK165" s="88"/>
      <c r="DL165" s="75"/>
      <c r="DM165" s="75"/>
      <c r="DN165" s="75"/>
      <c r="DO165" s="88"/>
      <c r="DP165" s="75"/>
      <c r="DQ165" s="75"/>
      <c r="DR165" s="75"/>
      <c r="DS165" s="88"/>
      <c r="DT165" s="88"/>
      <c r="DU165" s="75"/>
      <c r="DV165" s="75"/>
      <c r="DW165" s="75"/>
      <c r="DX165" s="75"/>
      <c r="DY165" s="75"/>
      <c r="DZ165" s="75"/>
      <c r="EA165" s="75"/>
      <c r="EB165" s="75"/>
      <c r="EC165" s="75"/>
      <c r="ED165" s="75"/>
      <c r="EE165" s="75"/>
      <c r="EF165" s="75"/>
      <c r="EG165" s="75"/>
      <c r="EH165" s="75"/>
      <c r="EI165" s="75"/>
      <c r="EJ165" s="75"/>
      <c r="EK165" s="75"/>
      <c r="EL165" s="75"/>
      <c r="EM165" s="75"/>
      <c r="EN165" s="75"/>
      <c r="EO165" s="75"/>
      <c r="EP165" s="75"/>
      <c r="EQ165" s="75"/>
      <c r="ER165" s="75"/>
      <c r="ES165" s="75"/>
      <c r="ET165" s="75"/>
      <c r="EU165" s="75"/>
      <c r="EV165" s="75"/>
      <c r="EW165" s="75"/>
      <c r="EX165" s="75"/>
      <c r="EY165" s="75"/>
      <c r="EZ165" s="88"/>
      <c r="FA165" s="74"/>
      <c r="FB165" s="75"/>
      <c r="FC165" s="88"/>
      <c r="FD165" s="75"/>
      <c r="FE165" s="75"/>
      <c r="FF165" s="75"/>
      <c r="FG165" s="75"/>
      <c r="FH165" s="75"/>
      <c r="FI165" s="75"/>
      <c r="FJ165" s="75"/>
      <c r="FK165" s="75"/>
      <c r="FL165" s="75"/>
      <c r="FM165" s="75"/>
      <c r="FN165" s="75"/>
      <c r="FO165" s="75"/>
      <c r="FP165" s="75"/>
      <c r="FQ165" s="75"/>
      <c r="FR165" s="75"/>
      <c r="FS165" s="75"/>
      <c r="FT165" s="78"/>
      <c r="FU165" s="78"/>
      <c r="FV165" s="78"/>
      <c r="FW165" s="78"/>
      <c r="FX165" s="75"/>
      <c r="FY165" s="75"/>
      <c r="FZ165" s="75"/>
      <c r="GA165" s="75"/>
      <c r="GB165" s="75"/>
      <c r="GC165" s="75"/>
      <c r="GD165" s="75"/>
      <c r="GE165" s="75"/>
      <c r="GF165" s="75"/>
      <c r="GG165" s="75"/>
      <c r="GH165" s="75"/>
      <c r="GI165" s="75"/>
      <c r="GJ165" s="75"/>
      <c r="GK165" s="75"/>
      <c r="GL165" s="75"/>
      <c r="GM165" s="75"/>
      <c r="GN165" s="75"/>
      <c r="GO165" s="75"/>
      <c r="GP165" s="75"/>
      <c r="GQ165" s="75"/>
      <c r="GR165" s="75"/>
      <c r="GS165" s="75"/>
      <c r="GT165" s="75"/>
      <c r="GU165" s="75"/>
      <c r="GV165" s="75"/>
      <c r="GW165" s="75"/>
      <c r="GX165" s="75"/>
      <c r="GY165" s="75"/>
      <c r="GZ165" s="75"/>
      <c r="HA165" s="75"/>
      <c r="HB165" s="75"/>
      <c r="HC165" s="75"/>
      <c r="HD165" s="75"/>
      <c r="HE165" s="75"/>
      <c r="HF165" s="75"/>
      <c r="HG165" s="75"/>
      <c r="HH165" s="75"/>
      <c r="HI165" s="75"/>
      <c r="HJ165" s="75"/>
      <c r="HK165" s="75"/>
      <c r="HL165" s="75"/>
      <c r="HM165" s="75"/>
      <c r="HN165" s="75"/>
      <c r="HO165" s="75"/>
      <c r="HP165" s="75"/>
      <c r="HQ165" s="75"/>
      <c r="HR165" s="75"/>
      <c r="HS165" s="75"/>
      <c r="HT165" s="75"/>
      <c r="HU165" s="75"/>
      <c r="HV165" s="75"/>
      <c r="HW165" s="75"/>
      <c r="HX165" s="75"/>
      <c r="HY165" s="75"/>
      <c r="HZ165" s="75"/>
      <c r="IA165" s="75"/>
      <c r="IB165" s="75"/>
      <c r="IC165" s="75"/>
      <c r="ID165" s="75"/>
      <c r="IE165" s="75"/>
      <c r="IF165" s="75"/>
      <c r="IG165" s="75">
        <v>1526.1293000000001</v>
      </c>
      <c r="IH165" s="75">
        <v>1526.1293000000001</v>
      </c>
      <c r="II165" s="75">
        <f t="shared" si="420"/>
        <v>100</v>
      </c>
      <c r="IJ165" s="75"/>
      <c r="IK165" s="75"/>
      <c r="IL165" s="75"/>
      <c r="IM165" s="75"/>
      <c r="IN165" s="75"/>
      <c r="IO165" s="75"/>
      <c r="IP165" s="75"/>
      <c r="IQ165" s="75"/>
      <c r="IR165" s="75"/>
      <c r="IS165" s="75"/>
      <c r="IT165" s="75"/>
      <c r="IU165" s="75"/>
      <c r="IV165" s="75"/>
      <c r="IW165" s="75"/>
      <c r="IX165" s="75"/>
      <c r="IY165" s="75"/>
      <c r="IZ165" s="75"/>
      <c r="JA165" s="75"/>
      <c r="JB165" s="75"/>
      <c r="JC165" s="75"/>
    </row>
    <row r="166" spans="1:263" ht="15.75" x14ac:dyDescent="0.25">
      <c r="A166" s="10" t="s">
        <v>368</v>
      </c>
      <c r="B166" s="222">
        <f t="shared" si="422"/>
        <v>4002</v>
      </c>
      <c r="C166" s="222">
        <f t="shared" si="423"/>
        <v>4002</v>
      </c>
      <c r="D166" s="222">
        <f t="shared" si="424"/>
        <v>4002</v>
      </c>
      <c r="E166" s="222"/>
      <c r="F166" s="223">
        <f t="shared" si="425"/>
        <v>4002</v>
      </c>
      <c r="G166" s="75">
        <f t="shared" si="447"/>
        <v>100</v>
      </c>
      <c r="H166" s="75"/>
      <c r="I166" s="75"/>
      <c r="J166" s="75"/>
      <c r="K166" s="75"/>
      <c r="L166" s="75"/>
      <c r="M166" s="75"/>
      <c r="N166" s="75"/>
      <c r="O166" s="74"/>
      <c r="P166" s="75"/>
      <c r="Q166" s="75"/>
      <c r="R166" s="75"/>
      <c r="S166" s="75"/>
      <c r="T166" s="75"/>
      <c r="U166" s="75"/>
      <c r="V166" s="75"/>
      <c r="W166" s="75"/>
      <c r="X166" s="75"/>
      <c r="Y166" s="75"/>
      <c r="Z166" s="75"/>
      <c r="AA166" s="75"/>
      <c r="AB166" s="75"/>
      <c r="AC166" s="75"/>
      <c r="AD166" s="75"/>
      <c r="AE166" s="75"/>
      <c r="AF166" s="75"/>
      <c r="AG166" s="75"/>
      <c r="AH166" s="75"/>
      <c r="AI166" s="75"/>
      <c r="AJ166" s="75"/>
      <c r="AK166" s="75"/>
      <c r="AL166" s="75"/>
      <c r="AM166" s="75"/>
      <c r="AN166" s="75"/>
      <c r="AO166" s="75"/>
      <c r="AP166" s="75"/>
      <c r="AQ166" s="75"/>
      <c r="AR166" s="75"/>
      <c r="AS166" s="75"/>
      <c r="AT166" s="75"/>
      <c r="AU166" s="75"/>
      <c r="AV166" s="75"/>
      <c r="AW166" s="75"/>
      <c r="AX166" s="75"/>
      <c r="AY166" s="75"/>
      <c r="AZ166" s="95"/>
      <c r="BA166" s="95"/>
      <c r="BB166" s="95"/>
      <c r="BC166" s="95"/>
      <c r="BD166" s="75"/>
      <c r="BE166" s="75"/>
      <c r="BF166" s="75"/>
      <c r="BG166" s="88"/>
      <c r="BH166" s="88"/>
      <c r="BI166" s="75"/>
      <c r="BJ166" s="75"/>
      <c r="BK166" s="88"/>
      <c r="BL166" s="75">
        <v>4002</v>
      </c>
      <c r="BM166" s="75">
        <v>4002</v>
      </c>
      <c r="BN166" s="75">
        <v>4002</v>
      </c>
      <c r="BO166" s="76">
        <f t="shared" si="426"/>
        <v>100</v>
      </c>
      <c r="BP166" s="75"/>
      <c r="BQ166" s="75"/>
      <c r="BR166" s="75"/>
      <c r="BS166" s="76"/>
      <c r="BT166" s="88"/>
      <c r="BU166" s="75"/>
      <c r="BV166" s="75"/>
      <c r="BW166" s="88"/>
      <c r="BX166" s="75"/>
      <c r="BY166" s="75"/>
      <c r="BZ166" s="75"/>
      <c r="CA166" s="75"/>
      <c r="CB166" s="74"/>
      <c r="CC166" s="74"/>
      <c r="CD166" s="75"/>
      <c r="CE166" s="88"/>
      <c r="CF166" s="75"/>
      <c r="CG166" s="75"/>
      <c r="CH166" s="75"/>
      <c r="CI166" s="88"/>
      <c r="CJ166" s="75"/>
      <c r="CK166" s="75"/>
      <c r="CL166" s="75"/>
      <c r="CM166" s="75"/>
      <c r="CN166" s="75"/>
      <c r="CO166" s="75"/>
      <c r="CP166" s="75"/>
      <c r="CQ166" s="75"/>
      <c r="CR166" s="74"/>
      <c r="CS166" s="74"/>
      <c r="CT166" s="75"/>
      <c r="CU166" s="88"/>
      <c r="CV166" s="75"/>
      <c r="CW166" s="75"/>
      <c r="CX166" s="75"/>
      <c r="CY166" s="88"/>
      <c r="CZ166" s="88"/>
      <c r="DA166" s="75"/>
      <c r="DB166" s="75"/>
      <c r="DC166" s="88"/>
      <c r="DD166" s="75"/>
      <c r="DE166" s="75"/>
      <c r="DF166" s="75"/>
      <c r="DG166" s="88"/>
      <c r="DH166" s="75"/>
      <c r="DI166" s="75"/>
      <c r="DJ166" s="75"/>
      <c r="DK166" s="88"/>
      <c r="DL166" s="75"/>
      <c r="DM166" s="75"/>
      <c r="DN166" s="75"/>
      <c r="DO166" s="88"/>
      <c r="DP166" s="75"/>
      <c r="DQ166" s="75"/>
      <c r="DR166" s="75"/>
      <c r="DS166" s="88"/>
      <c r="DT166" s="88"/>
      <c r="DU166" s="75"/>
      <c r="DV166" s="75"/>
      <c r="DW166" s="75"/>
      <c r="DX166" s="75"/>
      <c r="DY166" s="75"/>
      <c r="DZ166" s="75"/>
      <c r="EA166" s="75"/>
      <c r="EB166" s="75"/>
      <c r="EC166" s="75"/>
      <c r="ED166" s="75"/>
      <c r="EE166" s="75"/>
      <c r="EF166" s="75"/>
      <c r="EG166" s="75"/>
      <c r="EH166" s="75"/>
      <c r="EI166" s="75"/>
      <c r="EJ166" s="75"/>
      <c r="EK166" s="75"/>
      <c r="EL166" s="75"/>
      <c r="EM166" s="75"/>
      <c r="EN166" s="75"/>
      <c r="EO166" s="75"/>
      <c r="EP166" s="75"/>
      <c r="EQ166" s="75"/>
      <c r="ER166" s="75"/>
      <c r="ES166" s="75"/>
      <c r="ET166" s="75"/>
      <c r="EU166" s="75"/>
      <c r="EV166" s="75"/>
      <c r="EW166" s="75"/>
      <c r="EX166" s="75"/>
      <c r="EY166" s="75"/>
      <c r="EZ166" s="88"/>
      <c r="FA166" s="74"/>
      <c r="FB166" s="75"/>
      <c r="FC166" s="88"/>
      <c r="FD166" s="75"/>
      <c r="FE166" s="75"/>
      <c r="FF166" s="75"/>
      <c r="FG166" s="75"/>
      <c r="FH166" s="75"/>
      <c r="FI166" s="75"/>
      <c r="FJ166" s="75"/>
      <c r="FK166" s="75"/>
      <c r="FL166" s="75"/>
      <c r="FM166" s="75"/>
      <c r="FN166" s="75"/>
      <c r="FO166" s="75"/>
      <c r="FP166" s="75"/>
      <c r="FQ166" s="75"/>
      <c r="FR166" s="75"/>
      <c r="FS166" s="75"/>
      <c r="FT166" s="78"/>
      <c r="FU166" s="78"/>
      <c r="FV166" s="78"/>
      <c r="FW166" s="78"/>
      <c r="FX166" s="75"/>
      <c r="FY166" s="75"/>
      <c r="FZ166" s="75"/>
      <c r="GA166" s="75"/>
      <c r="GB166" s="75"/>
      <c r="GC166" s="75"/>
      <c r="GD166" s="75"/>
      <c r="GE166" s="75"/>
      <c r="GF166" s="75"/>
      <c r="GG166" s="75"/>
      <c r="GH166" s="75"/>
      <c r="GI166" s="75"/>
      <c r="GJ166" s="75"/>
      <c r="GK166" s="75"/>
      <c r="GL166" s="75"/>
      <c r="GM166" s="75"/>
      <c r="GN166" s="75"/>
      <c r="GO166" s="75"/>
      <c r="GP166" s="75"/>
      <c r="GQ166" s="75"/>
      <c r="GR166" s="75"/>
      <c r="GS166" s="75"/>
      <c r="GT166" s="75"/>
      <c r="GU166" s="75"/>
      <c r="GV166" s="75"/>
      <c r="GW166" s="75"/>
      <c r="GX166" s="75"/>
      <c r="GY166" s="75"/>
      <c r="GZ166" s="75"/>
      <c r="HA166" s="75"/>
      <c r="HB166" s="75"/>
      <c r="HC166" s="75"/>
      <c r="HD166" s="75"/>
      <c r="HE166" s="75"/>
      <c r="HF166" s="75"/>
      <c r="HG166" s="75"/>
      <c r="HH166" s="75"/>
      <c r="HI166" s="75"/>
      <c r="HJ166" s="75"/>
      <c r="HK166" s="75"/>
      <c r="HL166" s="75"/>
      <c r="HM166" s="75"/>
      <c r="HN166" s="75"/>
      <c r="HO166" s="75"/>
      <c r="HP166" s="75"/>
      <c r="HQ166" s="75"/>
      <c r="HR166" s="75"/>
      <c r="HS166" s="75"/>
      <c r="HT166" s="75"/>
      <c r="HU166" s="75"/>
      <c r="HV166" s="75"/>
      <c r="HW166" s="75"/>
      <c r="HX166" s="75"/>
      <c r="HY166" s="75"/>
      <c r="HZ166" s="75"/>
      <c r="IA166" s="75"/>
      <c r="IB166" s="75"/>
      <c r="IC166" s="75"/>
      <c r="ID166" s="75"/>
      <c r="IE166" s="75"/>
      <c r="IF166" s="75"/>
      <c r="IG166" s="75"/>
      <c r="IH166" s="75"/>
      <c r="II166" s="75"/>
      <c r="IJ166" s="75"/>
      <c r="IK166" s="75"/>
      <c r="IL166" s="75"/>
      <c r="IM166" s="75"/>
      <c r="IN166" s="75"/>
      <c r="IO166" s="75"/>
      <c r="IP166" s="75"/>
      <c r="IQ166" s="75"/>
      <c r="IR166" s="75"/>
      <c r="IS166" s="75"/>
      <c r="IT166" s="75"/>
      <c r="IU166" s="75"/>
      <c r="IV166" s="75"/>
      <c r="IW166" s="75"/>
      <c r="IX166" s="75"/>
      <c r="IY166" s="75"/>
      <c r="IZ166" s="75"/>
      <c r="JA166" s="75"/>
      <c r="JB166" s="75"/>
      <c r="JC166" s="75"/>
    </row>
    <row r="167" spans="1:263" ht="15.75" x14ac:dyDescent="0.25">
      <c r="A167" s="10" t="s">
        <v>369</v>
      </c>
      <c r="B167" s="222">
        <f t="shared" si="422"/>
        <v>2634</v>
      </c>
      <c r="C167" s="222">
        <f t="shared" si="423"/>
        <v>4134</v>
      </c>
      <c r="D167" s="222">
        <f t="shared" si="424"/>
        <v>4134</v>
      </c>
      <c r="E167" s="222"/>
      <c r="F167" s="223">
        <f t="shared" si="425"/>
        <v>4134</v>
      </c>
      <c r="G167" s="75">
        <f t="shared" si="447"/>
        <v>100</v>
      </c>
      <c r="H167" s="75"/>
      <c r="I167" s="75"/>
      <c r="J167" s="75"/>
      <c r="K167" s="75"/>
      <c r="L167" s="75"/>
      <c r="M167" s="75"/>
      <c r="N167" s="75"/>
      <c r="O167" s="74"/>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v>1500</v>
      </c>
      <c r="AT167" s="75">
        <v>1500</v>
      </c>
      <c r="AU167" s="75">
        <f t="shared" si="380"/>
        <v>100</v>
      </c>
      <c r="AV167" s="75"/>
      <c r="AW167" s="75"/>
      <c r="AX167" s="75"/>
      <c r="AY167" s="75"/>
      <c r="AZ167" s="95"/>
      <c r="BA167" s="95"/>
      <c r="BB167" s="95"/>
      <c r="BC167" s="95"/>
      <c r="BD167" s="75"/>
      <c r="BE167" s="75"/>
      <c r="BF167" s="75"/>
      <c r="BG167" s="88"/>
      <c r="BH167" s="88"/>
      <c r="BI167" s="75"/>
      <c r="BJ167" s="75"/>
      <c r="BK167" s="88"/>
      <c r="BL167" s="75">
        <v>2634</v>
      </c>
      <c r="BM167" s="75">
        <v>2634</v>
      </c>
      <c r="BN167" s="75">
        <v>2634</v>
      </c>
      <c r="BO167" s="76">
        <f t="shared" si="426"/>
        <v>100</v>
      </c>
      <c r="BP167" s="75"/>
      <c r="BQ167" s="75"/>
      <c r="BR167" s="75"/>
      <c r="BS167" s="76"/>
      <c r="BT167" s="88"/>
      <c r="BU167" s="75"/>
      <c r="BV167" s="75"/>
      <c r="BW167" s="88"/>
      <c r="BX167" s="75"/>
      <c r="BY167" s="75"/>
      <c r="BZ167" s="75"/>
      <c r="CA167" s="75"/>
      <c r="CB167" s="74"/>
      <c r="CC167" s="74"/>
      <c r="CD167" s="75"/>
      <c r="CE167" s="88"/>
      <c r="CF167" s="75"/>
      <c r="CG167" s="75"/>
      <c r="CH167" s="75"/>
      <c r="CI167" s="88"/>
      <c r="CJ167" s="75"/>
      <c r="CK167" s="75"/>
      <c r="CL167" s="75"/>
      <c r="CM167" s="75"/>
      <c r="CN167" s="75"/>
      <c r="CO167" s="75"/>
      <c r="CP167" s="75"/>
      <c r="CQ167" s="75"/>
      <c r="CR167" s="74"/>
      <c r="CS167" s="74"/>
      <c r="CT167" s="75"/>
      <c r="CU167" s="88"/>
      <c r="CV167" s="75"/>
      <c r="CW167" s="75"/>
      <c r="CX167" s="75"/>
      <c r="CY167" s="88"/>
      <c r="CZ167" s="88"/>
      <c r="DA167" s="75"/>
      <c r="DB167" s="75"/>
      <c r="DC167" s="88"/>
      <c r="DD167" s="75"/>
      <c r="DE167" s="75"/>
      <c r="DF167" s="75"/>
      <c r="DG167" s="88"/>
      <c r="DH167" s="75"/>
      <c r="DI167" s="75"/>
      <c r="DJ167" s="75"/>
      <c r="DK167" s="88"/>
      <c r="DL167" s="75"/>
      <c r="DM167" s="75"/>
      <c r="DN167" s="75"/>
      <c r="DO167" s="88"/>
      <c r="DP167" s="75"/>
      <c r="DQ167" s="75"/>
      <c r="DR167" s="75"/>
      <c r="DS167" s="88"/>
      <c r="DT167" s="88"/>
      <c r="DU167" s="75"/>
      <c r="DV167" s="75"/>
      <c r="DW167" s="75"/>
      <c r="DX167" s="75"/>
      <c r="DY167" s="75"/>
      <c r="DZ167" s="75"/>
      <c r="EA167" s="75"/>
      <c r="EB167" s="75"/>
      <c r="EC167" s="75"/>
      <c r="ED167" s="75"/>
      <c r="EE167" s="75"/>
      <c r="EF167" s="75"/>
      <c r="EG167" s="75"/>
      <c r="EH167" s="75"/>
      <c r="EI167" s="75"/>
      <c r="EJ167" s="75"/>
      <c r="EK167" s="75"/>
      <c r="EL167" s="75"/>
      <c r="EM167" s="75"/>
      <c r="EN167" s="75"/>
      <c r="EO167" s="75"/>
      <c r="EP167" s="75"/>
      <c r="EQ167" s="75"/>
      <c r="ER167" s="75"/>
      <c r="ES167" s="75"/>
      <c r="ET167" s="75"/>
      <c r="EU167" s="75"/>
      <c r="EV167" s="75"/>
      <c r="EW167" s="75"/>
      <c r="EX167" s="75"/>
      <c r="EY167" s="75"/>
      <c r="EZ167" s="88"/>
      <c r="FA167" s="74"/>
      <c r="FB167" s="75"/>
      <c r="FC167" s="88"/>
      <c r="FD167" s="75"/>
      <c r="FE167" s="75"/>
      <c r="FF167" s="75"/>
      <c r="FG167" s="75"/>
      <c r="FH167" s="75"/>
      <c r="FI167" s="75"/>
      <c r="FJ167" s="75"/>
      <c r="FK167" s="75"/>
      <c r="FL167" s="75"/>
      <c r="FM167" s="75"/>
      <c r="FN167" s="75"/>
      <c r="FO167" s="75"/>
      <c r="FP167" s="75"/>
      <c r="FQ167" s="75"/>
      <c r="FR167" s="75"/>
      <c r="FS167" s="75"/>
      <c r="FT167" s="78"/>
      <c r="FU167" s="78"/>
      <c r="FV167" s="78"/>
      <c r="FW167" s="78"/>
      <c r="FX167" s="75"/>
      <c r="FY167" s="75"/>
      <c r="FZ167" s="75"/>
      <c r="GA167" s="75"/>
      <c r="GB167" s="75"/>
      <c r="GC167" s="75"/>
      <c r="GD167" s="75"/>
      <c r="GE167" s="75"/>
      <c r="GF167" s="75"/>
      <c r="GG167" s="75"/>
      <c r="GH167" s="75"/>
      <c r="GI167" s="75"/>
      <c r="GJ167" s="75"/>
      <c r="GK167" s="75"/>
      <c r="GL167" s="75"/>
      <c r="GM167" s="75"/>
      <c r="GN167" s="75"/>
      <c r="GO167" s="75"/>
      <c r="GP167" s="75"/>
      <c r="GQ167" s="75"/>
      <c r="GR167" s="75"/>
      <c r="GS167" s="75"/>
      <c r="GT167" s="75"/>
      <c r="GU167" s="75"/>
      <c r="GV167" s="75"/>
      <c r="GW167" s="75"/>
      <c r="GX167" s="75"/>
      <c r="GY167" s="75"/>
      <c r="GZ167" s="75"/>
      <c r="HA167" s="75"/>
      <c r="HB167" s="75"/>
      <c r="HC167" s="75"/>
      <c r="HD167" s="75"/>
      <c r="HE167" s="75"/>
      <c r="HF167" s="75"/>
      <c r="HG167" s="75"/>
      <c r="HH167" s="75"/>
      <c r="HI167" s="75"/>
      <c r="HJ167" s="75"/>
      <c r="HK167" s="75"/>
      <c r="HL167" s="75"/>
      <c r="HM167" s="75"/>
      <c r="HN167" s="75"/>
      <c r="HO167" s="75"/>
      <c r="HP167" s="75"/>
      <c r="HQ167" s="75"/>
      <c r="HR167" s="75"/>
      <c r="HS167" s="75"/>
      <c r="HT167" s="75"/>
      <c r="HU167" s="75"/>
      <c r="HV167" s="75"/>
      <c r="HW167" s="75"/>
      <c r="HX167" s="75"/>
      <c r="HY167" s="75"/>
      <c r="HZ167" s="75"/>
      <c r="IA167" s="75"/>
      <c r="IB167" s="75"/>
      <c r="IC167" s="75"/>
      <c r="ID167" s="75"/>
      <c r="IE167" s="75"/>
      <c r="IF167" s="75"/>
      <c r="IG167" s="75"/>
      <c r="IH167" s="75"/>
      <c r="II167" s="75"/>
      <c r="IJ167" s="75"/>
      <c r="IK167" s="75"/>
      <c r="IL167" s="75"/>
      <c r="IM167" s="75"/>
      <c r="IN167" s="75"/>
      <c r="IO167" s="75"/>
      <c r="IP167" s="75"/>
      <c r="IQ167" s="75"/>
      <c r="IR167" s="75"/>
      <c r="IS167" s="75"/>
      <c r="IT167" s="75"/>
      <c r="IU167" s="75"/>
      <c r="IV167" s="75"/>
      <c r="IW167" s="75"/>
      <c r="IX167" s="75"/>
      <c r="IY167" s="75"/>
      <c r="IZ167" s="75"/>
      <c r="JA167" s="75"/>
      <c r="JB167" s="75"/>
      <c r="JC167" s="75"/>
    </row>
    <row r="168" spans="1:263" ht="15.75" x14ac:dyDescent="0.25">
      <c r="A168" s="10" t="s">
        <v>370</v>
      </c>
      <c r="B168" s="222">
        <f t="shared" si="422"/>
        <v>3471</v>
      </c>
      <c r="C168" s="222">
        <f t="shared" si="423"/>
        <v>3471</v>
      </c>
      <c r="D168" s="222">
        <f t="shared" si="424"/>
        <v>3471</v>
      </c>
      <c r="E168" s="222"/>
      <c r="F168" s="223">
        <f t="shared" si="425"/>
        <v>3471</v>
      </c>
      <c r="G168" s="75">
        <f t="shared" si="447"/>
        <v>100</v>
      </c>
      <c r="H168" s="75"/>
      <c r="I168" s="75"/>
      <c r="J168" s="75"/>
      <c r="K168" s="75"/>
      <c r="L168" s="75"/>
      <c r="M168" s="75"/>
      <c r="N168" s="75"/>
      <c r="O168" s="74"/>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95"/>
      <c r="BA168" s="95"/>
      <c r="BB168" s="95"/>
      <c r="BC168" s="95"/>
      <c r="BD168" s="75"/>
      <c r="BE168" s="75"/>
      <c r="BF168" s="75"/>
      <c r="BG168" s="88"/>
      <c r="BH168" s="88"/>
      <c r="BI168" s="75"/>
      <c r="BJ168" s="75"/>
      <c r="BK168" s="88"/>
      <c r="BL168" s="75">
        <v>3471</v>
      </c>
      <c r="BM168" s="75">
        <v>3471</v>
      </c>
      <c r="BN168" s="75">
        <v>3471</v>
      </c>
      <c r="BO168" s="76">
        <f t="shared" si="426"/>
        <v>100</v>
      </c>
      <c r="BP168" s="75"/>
      <c r="BQ168" s="75"/>
      <c r="BR168" s="75"/>
      <c r="BS168" s="76"/>
      <c r="BT168" s="88"/>
      <c r="BU168" s="75"/>
      <c r="BV168" s="75"/>
      <c r="BW168" s="88"/>
      <c r="BX168" s="75"/>
      <c r="BY168" s="75"/>
      <c r="BZ168" s="75"/>
      <c r="CA168" s="75"/>
      <c r="CB168" s="74"/>
      <c r="CC168" s="74"/>
      <c r="CD168" s="75"/>
      <c r="CE168" s="88"/>
      <c r="CF168" s="75"/>
      <c r="CG168" s="75"/>
      <c r="CH168" s="75"/>
      <c r="CI168" s="88"/>
      <c r="CJ168" s="75"/>
      <c r="CK168" s="75"/>
      <c r="CL168" s="75"/>
      <c r="CM168" s="75"/>
      <c r="CN168" s="75"/>
      <c r="CO168" s="75"/>
      <c r="CP168" s="75"/>
      <c r="CQ168" s="75"/>
      <c r="CR168" s="74"/>
      <c r="CS168" s="74"/>
      <c r="CT168" s="75"/>
      <c r="CU168" s="88"/>
      <c r="CV168" s="75"/>
      <c r="CW168" s="75"/>
      <c r="CX168" s="75"/>
      <c r="CY168" s="88"/>
      <c r="CZ168" s="88"/>
      <c r="DA168" s="75"/>
      <c r="DB168" s="75"/>
      <c r="DC168" s="88"/>
      <c r="DD168" s="75"/>
      <c r="DE168" s="75"/>
      <c r="DF168" s="75"/>
      <c r="DG168" s="88"/>
      <c r="DH168" s="75"/>
      <c r="DI168" s="75"/>
      <c r="DJ168" s="75"/>
      <c r="DK168" s="88"/>
      <c r="DL168" s="75"/>
      <c r="DM168" s="75"/>
      <c r="DN168" s="75"/>
      <c r="DO168" s="88"/>
      <c r="DP168" s="75"/>
      <c r="DQ168" s="75"/>
      <c r="DR168" s="75"/>
      <c r="DS168" s="88"/>
      <c r="DT168" s="88"/>
      <c r="DU168" s="75"/>
      <c r="DV168" s="75"/>
      <c r="DW168" s="75"/>
      <c r="DX168" s="75"/>
      <c r="DY168" s="75"/>
      <c r="DZ168" s="75"/>
      <c r="EA168" s="75"/>
      <c r="EB168" s="75"/>
      <c r="EC168" s="75"/>
      <c r="ED168" s="75"/>
      <c r="EE168" s="75"/>
      <c r="EF168" s="75"/>
      <c r="EG168" s="75"/>
      <c r="EH168" s="75"/>
      <c r="EI168" s="75"/>
      <c r="EJ168" s="75"/>
      <c r="EK168" s="75"/>
      <c r="EL168" s="75"/>
      <c r="EM168" s="75"/>
      <c r="EN168" s="75"/>
      <c r="EO168" s="75"/>
      <c r="EP168" s="75"/>
      <c r="EQ168" s="75"/>
      <c r="ER168" s="75"/>
      <c r="ES168" s="75"/>
      <c r="ET168" s="75"/>
      <c r="EU168" s="75"/>
      <c r="EV168" s="75"/>
      <c r="EW168" s="75"/>
      <c r="EX168" s="75"/>
      <c r="EY168" s="75"/>
      <c r="EZ168" s="88"/>
      <c r="FA168" s="74"/>
      <c r="FB168" s="75"/>
      <c r="FC168" s="88"/>
      <c r="FD168" s="75"/>
      <c r="FE168" s="75"/>
      <c r="FF168" s="75"/>
      <c r="FG168" s="75"/>
      <c r="FH168" s="75"/>
      <c r="FI168" s="75"/>
      <c r="FJ168" s="75"/>
      <c r="FK168" s="75"/>
      <c r="FL168" s="75"/>
      <c r="FM168" s="75"/>
      <c r="FN168" s="75"/>
      <c r="FO168" s="75"/>
      <c r="FP168" s="75"/>
      <c r="FQ168" s="75"/>
      <c r="FR168" s="75"/>
      <c r="FS168" s="75"/>
      <c r="FT168" s="78"/>
      <c r="FU168" s="78"/>
      <c r="FV168" s="78"/>
      <c r="FW168" s="78"/>
      <c r="FX168" s="75"/>
      <c r="FY168" s="75"/>
      <c r="FZ168" s="75"/>
      <c r="GA168" s="75"/>
      <c r="GB168" s="75"/>
      <c r="GC168" s="75"/>
      <c r="GD168" s="75"/>
      <c r="GE168" s="75"/>
      <c r="GF168" s="75"/>
      <c r="GG168" s="75"/>
      <c r="GH168" s="75"/>
      <c r="GI168" s="75"/>
      <c r="GJ168" s="75"/>
      <c r="GK168" s="75"/>
      <c r="GL168" s="75"/>
      <c r="GM168" s="75"/>
      <c r="GN168" s="75"/>
      <c r="GO168" s="75"/>
      <c r="GP168" s="75"/>
      <c r="GQ168" s="75"/>
      <c r="GR168" s="75"/>
      <c r="GS168" s="75"/>
      <c r="GT168" s="75"/>
      <c r="GU168" s="75"/>
      <c r="GV168" s="75"/>
      <c r="GW168" s="75"/>
      <c r="GX168" s="75"/>
      <c r="GY168" s="75"/>
      <c r="GZ168" s="75"/>
      <c r="HA168" s="75"/>
      <c r="HB168" s="75"/>
      <c r="HC168" s="75"/>
      <c r="HD168" s="75"/>
      <c r="HE168" s="75"/>
      <c r="HF168" s="75"/>
      <c r="HG168" s="75"/>
      <c r="HH168" s="75"/>
      <c r="HI168" s="75"/>
      <c r="HJ168" s="75"/>
      <c r="HK168" s="75"/>
      <c r="HL168" s="75"/>
      <c r="HM168" s="75"/>
      <c r="HN168" s="75"/>
      <c r="HO168" s="75"/>
      <c r="HP168" s="75"/>
      <c r="HQ168" s="75"/>
      <c r="HR168" s="75"/>
      <c r="HS168" s="75"/>
      <c r="HT168" s="75"/>
      <c r="HU168" s="75"/>
      <c r="HV168" s="75"/>
      <c r="HW168" s="75"/>
      <c r="HX168" s="75"/>
      <c r="HY168" s="75"/>
      <c r="HZ168" s="75"/>
      <c r="IA168" s="75"/>
      <c r="IB168" s="75"/>
      <c r="IC168" s="75"/>
      <c r="ID168" s="75"/>
      <c r="IE168" s="75"/>
      <c r="IF168" s="75"/>
      <c r="IG168" s="75"/>
      <c r="IH168" s="75"/>
      <c r="II168" s="75"/>
      <c r="IJ168" s="75"/>
      <c r="IK168" s="75"/>
      <c r="IL168" s="75"/>
      <c r="IM168" s="75"/>
      <c r="IN168" s="75"/>
      <c r="IO168" s="75"/>
      <c r="IP168" s="75"/>
      <c r="IQ168" s="75"/>
      <c r="IR168" s="75"/>
      <c r="IS168" s="75"/>
      <c r="IT168" s="75"/>
      <c r="IU168" s="75"/>
      <c r="IV168" s="75"/>
      <c r="IW168" s="75"/>
      <c r="IX168" s="75"/>
      <c r="IY168" s="75"/>
      <c r="IZ168" s="75"/>
      <c r="JA168" s="75"/>
      <c r="JB168" s="75"/>
      <c r="JC168" s="75"/>
    </row>
    <row r="169" spans="1:263" ht="15.75" x14ac:dyDescent="0.25">
      <c r="A169" s="10" t="s">
        <v>371</v>
      </c>
      <c r="B169" s="222">
        <f t="shared" si="422"/>
        <v>6165</v>
      </c>
      <c r="C169" s="222">
        <f t="shared" si="423"/>
        <v>7470.2349999999997</v>
      </c>
      <c r="D169" s="222">
        <f t="shared" si="424"/>
        <v>7470.2349999999997</v>
      </c>
      <c r="E169" s="222"/>
      <c r="F169" s="223">
        <f t="shared" si="425"/>
        <v>7470.2349999999997</v>
      </c>
      <c r="G169" s="75">
        <f t="shared" si="447"/>
        <v>100</v>
      </c>
      <c r="H169" s="75"/>
      <c r="I169" s="75"/>
      <c r="J169" s="75"/>
      <c r="K169" s="75"/>
      <c r="L169" s="75"/>
      <c r="M169" s="75"/>
      <c r="N169" s="75"/>
      <c r="O169" s="74"/>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95"/>
      <c r="BA169" s="95"/>
      <c r="BB169" s="95"/>
      <c r="BC169" s="95"/>
      <c r="BD169" s="75"/>
      <c r="BE169" s="75"/>
      <c r="BF169" s="75"/>
      <c r="BG169" s="88"/>
      <c r="BH169" s="88"/>
      <c r="BI169" s="75"/>
      <c r="BJ169" s="75"/>
      <c r="BK169" s="88"/>
      <c r="BL169" s="75">
        <v>6165</v>
      </c>
      <c r="BM169" s="75">
        <v>6165</v>
      </c>
      <c r="BN169" s="75">
        <v>6165</v>
      </c>
      <c r="BO169" s="76">
        <f t="shared" si="426"/>
        <v>100</v>
      </c>
      <c r="BP169" s="75"/>
      <c r="BQ169" s="75"/>
      <c r="BR169" s="75"/>
      <c r="BS169" s="88"/>
      <c r="BT169" s="88"/>
      <c r="BU169" s="75"/>
      <c r="BV169" s="75"/>
      <c r="BW169" s="88"/>
      <c r="BX169" s="75"/>
      <c r="BY169" s="75">
        <v>1000</v>
      </c>
      <c r="BZ169" s="75">
        <v>1000</v>
      </c>
      <c r="CA169" s="75">
        <f t="shared" ref="CA169" si="471">BZ169/BY169*100</f>
        <v>100</v>
      </c>
      <c r="CB169" s="74"/>
      <c r="CC169" s="74"/>
      <c r="CD169" s="75"/>
      <c r="CE169" s="88"/>
      <c r="CF169" s="75"/>
      <c r="CG169" s="75"/>
      <c r="CH169" s="75"/>
      <c r="CI169" s="88"/>
      <c r="CJ169" s="75"/>
      <c r="CK169" s="75"/>
      <c r="CL169" s="75"/>
      <c r="CM169" s="75"/>
      <c r="CN169" s="75"/>
      <c r="CO169" s="75"/>
      <c r="CP169" s="75"/>
      <c r="CQ169" s="75"/>
      <c r="CR169" s="74"/>
      <c r="CS169" s="74"/>
      <c r="CT169" s="75"/>
      <c r="CU169" s="88"/>
      <c r="CV169" s="75"/>
      <c r="CW169" s="75"/>
      <c r="CX169" s="75"/>
      <c r="CY169" s="88"/>
      <c r="CZ169" s="88"/>
      <c r="DA169" s="75"/>
      <c r="DB169" s="75"/>
      <c r="DC169" s="88"/>
      <c r="DD169" s="75"/>
      <c r="DE169" s="75"/>
      <c r="DF169" s="75"/>
      <c r="DG169" s="88"/>
      <c r="DH169" s="75"/>
      <c r="DI169" s="75"/>
      <c r="DJ169" s="75"/>
      <c r="DK169" s="88"/>
      <c r="DL169" s="75"/>
      <c r="DM169" s="75"/>
      <c r="DN169" s="75"/>
      <c r="DO169" s="88"/>
      <c r="DP169" s="75"/>
      <c r="DQ169" s="75"/>
      <c r="DR169" s="75"/>
      <c r="DS169" s="88"/>
      <c r="DT169" s="88"/>
      <c r="DU169" s="75"/>
      <c r="DV169" s="75"/>
      <c r="DW169" s="75"/>
      <c r="DX169" s="75"/>
      <c r="DY169" s="75"/>
      <c r="DZ169" s="75"/>
      <c r="EA169" s="75"/>
      <c r="EB169" s="75"/>
      <c r="EC169" s="75"/>
      <c r="ED169" s="75"/>
      <c r="EE169" s="75"/>
      <c r="EF169" s="75"/>
      <c r="EG169" s="75"/>
      <c r="EH169" s="75"/>
      <c r="EI169" s="75"/>
      <c r="EJ169" s="75"/>
      <c r="EK169" s="75"/>
      <c r="EL169" s="75"/>
      <c r="EM169" s="75"/>
      <c r="EN169" s="75"/>
      <c r="EO169" s="75"/>
      <c r="EP169" s="75"/>
      <c r="EQ169" s="75"/>
      <c r="ER169" s="75"/>
      <c r="ES169" s="75"/>
      <c r="ET169" s="75"/>
      <c r="EU169" s="75"/>
      <c r="EV169" s="75"/>
      <c r="EW169" s="75"/>
      <c r="EX169" s="75"/>
      <c r="EY169" s="75"/>
      <c r="EZ169" s="88"/>
      <c r="FA169" s="74"/>
      <c r="FB169" s="75"/>
      <c r="FC169" s="88"/>
      <c r="FD169" s="75"/>
      <c r="FE169" s="75"/>
      <c r="FF169" s="75"/>
      <c r="FG169" s="75"/>
      <c r="FH169" s="75"/>
      <c r="FI169" s="75"/>
      <c r="FJ169" s="75"/>
      <c r="FK169" s="75"/>
      <c r="FL169" s="75"/>
      <c r="FM169" s="75"/>
      <c r="FN169" s="75"/>
      <c r="FO169" s="75"/>
      <c r="FP169" s="75"/>
      <c r="FQ169" s="75"/>
      <c r="FR169" s="75"/>
      <c r="FS169" s="75"/>
      <c r="FT169" s="78"/>
      <c r="FU169" s="78"/>
      <c r="FV169" s="78"/>
      <c r="FW169" s="78"/>
      <c r="FX169" s="75"/>
      <c r="FY169" s="75"/>
      <c r="FZ169" s="75"/>
      <c r="GA169" s="75"/>
      <c r="GB169" s="75"/>
      <c r="GC169" s="75"/>
      <c r="GD169" s="75"/>
      <c r="GE169" s="75"/>
      <c r="GF169" s="75"/>
      <c r="GG169" s="75"/>
      <c r="GH169" s="75"/>
      <c r="GI169" s="75"/>
      <c r="GJ169" s="75"/>
      <c r="GK169" s="75"/>
      <c r="GL169" s="75"/>
      <c r="GM169" s="75"/>
      <c r="GN169" s="75"/>
      <c r="GO169" s="75"/>
      <c r="GP169" s="75"/>
      <c r="GQ169" s="75"/>
      <c r="GR169" s="75"/>
      <c r="GS169" s="75"/>
      <c r="GT169" s="75"/>
      <c r="GU169" s="75"/>
      <c r="GV169" s="75"/>
      <c r="GW169" s="75"/>
      <c r="GX169" s="75"/>
      <c r="GY169" s="75"/>
      <c r="GZ169" s="75"/>
      <c r="HA169" s="75"/>
      <c r="HB169" s="75"/>
      <c r="HC169" s="75"/>
      <c r="HD169" s="75"/>
      <c r="HE169" s="75"/>
      <c r="HF169" s="75"/>
      <c r="HG169" s="75"/>
      <c r="HH169" s="75"/>
      <c r="HI169" s="75"/>
      <c r="HJ169" s="75"/>
      <c r="HK169" s="75"/>
      <c r="HL169" s="75"/>
      <c r="HM169" s="75"/>
      <c r="HN169" s="75"/>
      <c r="HO169" s="75"/>
      <c r="HP169" s="75"/>
      <c r="HQ169" s="75"/>
      <c r="HR169" s="75"/>
      <c r="HS169" s="75"/>
      <c r="HT169" s="75"/>
      <c r="HU169" s="75"/>
      <c r="HV169" s="75"/>
      <c r="HW169" s="75"/>
      <c r="HX169" s="75"/>
      <c r="HY169" s="75"/>
      <c r="HZ169" s="75"/>
      <c r="IA169" s="75"/>
      <c r="IB169" s="75"/>
      <c r="IC169" s="75"/>
      <c r="ID169" s="75"/>
      <c r="IE169" s="75"/>
      <c r="IF169" s="75"/>
      <c r="IG169" s="75">
        <v>305.23500000000001</v>
      </c>
      <c r="IH169" s="75">
        <v>305.23500000000001</v>
      </c>
      <c r="II169" s="75">
        <f t="shared" si="420"/>
        <v>100</v>
      </c>
      <c r="IJ169" s="75"/>
      <c r="IK169" s="75"/>
      <c r="IL169" s="75"/>
      <c r="IM169" s="75"/>
      <c r="IN169" s="75"/>
      <c r="IO169" s="75"/>
      <c r="IP169" s="75"/>
      <c r="IQ169" s="75"/>
      <c r="IR169" s="75"/>
      <c r="IS169" s="75"/>
      <c r="IT169" s="75"/>
      <c r="IU169" s="75"/>
      <c r="IV169" s="75"/>
      <c r="IW169" s="75"/>
      <c r="IX169" s="75"/>
      <c r="IY169" s="75"/>
      <c r="IZ169" s="75"/>
      <c r="JA169" s="75"/>
      <c r="JB169" s="75"/>
      <c r="JC169" s="75"/>
    </row>
    <row r="170" spans="1:263" ht="15.75" x14ac:dyDescent="0.25">
      <c r="A170" s="10" t="s">
        <v>488</v>
      </c>
      <c r="B170" s="222">
        <f t="shared" si="422"/>
        <v>2766</v>
      </c>
      <c r="C170" s="222">
        <f t="shared" si="423"/>
        <v>3143</v>
      </c>
      <c r="D170" s="222">
        <f t="shared" si="424"/>
        <v>3143</v>
      </c>
      <c r="E170" s="222"/>
      <c r="F170" s="223">
        <f t="shared" si="425"/>
        <v>3143</v>
      </c>
      <c r="G170" s="75">
        <f t="shared" si="447"/>
        <v>100</v>
      </c>
      <c r="H170" s="75"/>
      <c r="I170" s="75"/>
      <c r="J170" s="75"/>
      <c r="K170" s="75"/>
      <c r="L170" s="75"/>
      <c r="M170" s="75"/>
      <c r="N170" s="75"/>
      <c r="O170" s="74"/>
      <c r="P170" s="75"/>
      <c r="Q170" s="75"/>
      <c r="R170" s="75"/>
      <c r="S170" s="75"/>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95"/>
      <c r="BA170" s="95"/>
      <c r="BB170" s="95"/>
      <c r="BC170" s="95"/>
      <c r="BD170" s="75"/>
      <c r="BE170" s="75"/>
      <c r="BF170" s="75"/>
      <c r="BG170" s="88"/>
      <c r="BH170" s="88"/>
      <c r="BI170" s="75"/>
      <c r="BJ170" s="75"/>
      <c r="BK170" s="88"/>
      <c r="BL170" s="75">
        <v>2766</v>
      </c>
      <c r="BM170" s="75">
        <v>2766</v>
      </c>
      <c r="BN170" s="75">
        <v>2766</v>
      </c>
      <c r="BO170" s="76">
        <f t="shared" si="426"/>
        <v>100</v>
      </c>
      <c r="BP170" s="75"/>
      <c r="BQ170" s="75"/>
      <c r="BR170" s="75"/>
      <c r="BS170" s="88"/>
      <c r="BT170" s="88"/>
      <c r="BU170" s="75"/>
      <c r="BV170" s="75"/>
      <c r="BW170" s="88"/>
      <c r="BX170" s="75"/>
      <c r="BY170" s="75"/>
      <c r="BZ170" s="75"/>
      <c r="CA170" s="75"/>
      <c r="CB170" s="74"/>
      <c r="CC170" s="74"/>
      <c r="CD170" s="75"/>
      <c r="CE170" s="88"/>
      <c r="CF170" s="75"/>
      <c r="CG170" s="75"/>
      <c r="CH170" s="75"/>
      <c r="CI170" s="88"/>
      <c r="CJ170" s="75"/>
      <c r="CK170" s="75"/>
      <c r="CL170" s="75"/>
      <c r="CM170" s="75"/>
      <c r="CN170" s="75"/>
      <c r="CO170" s="75"/>
      <c r="CP170" s="75"/>
      <c r="CQ170" s="75"/>
      <c r="CR170" s="74"/>
      <c r="CS170" s="74"/>
      <c r="CT170" s="75"/>
      <c r="CU170" s="88"/>
      <c r="CV170" s="75"/>
      <c r="CW170" s="75"/>
      <c r="CX170" s="75"/>
      <c r="CY170" s="88"/>
      <c r="CZ170" s="88"/>
      <c r="DA170" s="75"/>
      <c r="DB170" s="75"/>
      <c r="DC170" s="88"/>
      <c r="DD170" s="75"/>
      <c r="DE170" s="75"/>
      <c r="DF170" s="75"/>
      <c r="DG170" s="88"/>
      <c r="DH170" s="75"/>
      <c r="DI170" s="75"/>
      <c r="DJ170" s="75"/>
      <c r="DK170" s="88"/>
      <c r="DL170" s="75"/>
      <c r="DM170" s="75"/>
      <c r="DN170" s="75"/>
      <c r="DO170" s="88"/>
      <c r="DP170" s="75"/>
      <c r="DQ170" s="75"/>
      <c r="DR170" s="75"/>
      <c r="DS170" s="88"/>
      <c r="DT170" s="88"/>
      <c r="DU170" s="75"/>
      <c r="DV170" s="75"/>
      <c r="DW170" s="75"/>
      <c r="DX170" s="75"/>
      <c r="DY170" s="75"/>
      <c r="DZ170" s="75"/>
      <c r="EA170" s="75"/>
      <c r="EB170" s="75"/>
      <c r="EC170" s="75"/>
      <c r="ED170" s="75"/>
      <c r="EE170" s="75"/>
      <c r="EF170" s="75"/>
      <c r="EG170" s="75"/>
      <c r="EH170" s="75"/>
      <c r="EI170" s="75"/>
      <c r="EJ170" s="75"/>
      <c r="EK170" s="75"/>
      <c r="EL170" s="75"/>
      <c r="EM170" s="75"/>
      <c r="EN170" s="75"/>
      <c r="EO170" s="75"/>
      <c r="EP170" s="75"/>
      <c r="EQ170" s="75"/>
      <c r="ER170" s="75"/>
      <c r="ES170" s="75"/>
      <c r="ET170" s="75"/>
      <c r="EU170" s="75"/>
      <c r="EV170" s="75"/>
      <c r="EW170" s="75"/>
      <c r="EX170" s="75"/>
      <c r="EY170" s="75"/>
      <c r="EZ170" s="88"/>
      <c r="FA170" s="74"/>
      <c r="FB170" s="75"/>
      <c r="FC170" s="88"/>
      <c r="FD170" s="75"/>
      <c r="FE170" s="75"/>
      <c r="FF170" s="75"/>
      <c r="FG170" s="75"/>
      <c r="FH170" s="75"/>
      <c r="FI170" s="75"/>
      <c r="FJ170" s="75"/>
      <c r="FK170" s="75"/>
      <c r="FL170" s="75"/>
      <c r="FM170" s="75"/>
      <c r="FN170" s="75"/>
      <c r="FO170" s="75"/>
      <c r="FP170" s="75"/>
      <c r="FQ170" s="75"/>
      <c r="FR170" s="75"/>
      <c r="FS170" s="75"/>
      <c r="FT170" s="78"/>
      <c r="FU170" s="78"/>
      <c r="FV170" s="78"/>
      <c r="FW170" s="78"/>
      <c r="FX170" s="75"/>
      <c r="FY170" s="75"/>
      <c r="FZ170" s="75"/>
      <c r="GA170" s="75"/>
      <c r="GB170" s="75"/>
      <c r="GC170" s="75"/>
      <c r="GD170" s="75"/>
      <c r="GE170" s="75"/>
      <c r="GF170" s="75"/>
      <c r="GG170" s="75"/>
      <c r="GH170" s="75"/>
      <c r="GI170" s="75"/>
      <c r="GJ170" s="75"/>
      <c r="GK170" s="75"/>
      <c r="GL170" s="75"/>
      <c r="GM170" s="75"/>
      <c r="GN170" s="75"/>
      <c r="GO170" s="75"/>
      <c r="GP170" s="75"/>
      <c r="GQ170" s="75"/>
      <c r="GR170" s="75"/>
      <c r="GS170" s="75"/>
      <c r="GT170" s="75"/>
      <c r="GU170" s="75"/>
      <c r="GV170" s="75"/>
      <c r="GW170" s="75"/>
      <c r="GX170" s="75"/>
      <c r="GY170" s="75"/>
      <c r="GZ170" s="75"/>
      <c r="HA170" s="75"/>
      <c r="HB170" s="75"/>
      <c r="HC170" s="75"/>
      <c r="HD170" s="75"/>
      <c r="HE170" s="75"/>
      <c r="HF170" s="75"/>
      <c r="HG170" s="75"/>
      <c r="HH170" s="75"/>
      <c r="HI170" s="75"/>
      <c r="HJ170" s="75"/>
      <c r="HK170" s="75"/>
      <c r="HL170" s="75"/>
      <c r="HM170" s="75"/>
      <c r="HN170" s="75"/>
      <c r="HO170" s="75"/>
      <c r="HP170" s="75"/>
      <c r="HQ170" s="75"/>
      <c r="HR170" s="75"/>
      <c r="HS170" s="75"/>
      <c r="HT170" s="75"/>
      <c r="HU170" s="75"/>
      <c r="HV170" s="75"/>
      <c r="HW170" s="75"/>
      <c r="HX170" s="75"/>
      <c r="HY170" s="75"/>
      <c r="HZ170" s="75"/>
      <c r="IA170" s="75"/>
      <c r="IB170" s="75"/>
      <c r="IC170" s="75"/>
      <c r="ID170" s="75"/>
      <c r="IE170" s="75"/>
      <c r="IF170" s="75"/>
      <c r="IG170" s="75">
        <v>377</v>
      </c>
      <c r="IH170" s="75">
        <v>377</v>
      </c>
      <c r="II170" s="75">
        <f t="shared" si="420"/>
        <v>100</v>
      </c>
      <c r="IJ170" s="75"/>
      <c r="IK170" s="75"/>
      <c r="IL170" s="75"/>
      <c r="IM170" s="75"/>
      <c r="IN170" s="75"/>
      <c r="IO170" s="75"/>
      <c r="IP170" s="75"/>
      <c r="IQ170" s="75"/>
      <c r="IR170" s="75"/>
      <c r="IS170" s="75"/>
      <c r="IT170" s="75"/>
      <c r="IU170" s="75"/>
      <c r="IV170" s="75"/>
      <c r="IW170" s="75"/>
      <c r="IX170" s="75"/>
      <c r="IY170" s="75"/>
      <c r="IZ170" s="75"/>
      <c r="JA170" s="75"/>
      <c r="JB170" s="75"/>
      <c r="JC170" s="75"/>
    </row>
    <row r="171" spans="1:263" ht="15.75" x14ac:dyDescent="0.25">
      <c r="A171" s="10" t="s">
        <v>372</v>
      </c>
      <c r="B171" s="222">
        <f t="shared" si="422"/>
        <v>2145</v>
      </c>
      <c r="C171" s="222">
        <f t="shared" si="423"/>
        <v>2145</v>
      </c>
      <c r="D171" s="222">
        <f t="shared" si="424"/>
        <v>2145</v>
      </c>
      <c r="E171" s="222"/>
      <c r="F171" s="223">
        <f t="shared" si="425"/>
        <v>2145</v>
      </c>
      <c r="G171" s="75">
        <f t="shared" si="447"/>
        <v>100</v>
      </c>
      <c r="H171" s="75"/>
      <c r="I171" s="75"/>
      <c r="J171" s="75"/>
      <c r="K171" s="75"/>
      <c r="L171" s="75"/>
      <c r="M171" s="75"/>
      <c r="N171" s="75"/>
      <c r="O171" s="74"/>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95"/>
      <c r="BA171" s="95"/>
      <c r="BB171" s="95"/>
      <c r="BC171" s="95"/>
      <c r="BD171" s="75"/>
      <c r="BE171" s="75"/>
      <c r="BF171" s="75"/>
      <c r="BG171" s="88"/>
      <c r="BH171" s="88"/>
      <c r="BI171" s="75"/>
      <c r="BJ171" s="75"/>
      <c r="BK171" s="88"/>
      <c r="BL171" s="75">
        <v>2145</v>
      </c>
      <c r="BM171" s="75">
        <v>2145</v>
      </c>
      <c r="BN171" s="75">
        <v>2145</v>
      </c>
      <c r="BO171" s="76">
        <f t="shared" si="426"/>
        <v>100</v>
      </c>
      <c r="BP171" s="75"/>
      <c r="BQ171" s="75"/>
      <c r="BR171" s="75"/>
      <c r="BS171" s="88"/>
      <c r="BT171" s="88"/>
      <c r="BU171" s="75"/>
      <c r="BV171" s="75"/>
      <c r="BW171" s="88"/>
      <c r="BX171" s="75"/>
      <c r="BY171" s="75"/>
      <c r="BZ171" s="75"/>
      <c r="CA171" s="75"/>
      <c r="CB171" s="74"/>
      <c r="CC171" s="74"/>
      <c r="CD171" s="75"/>
      <c r="CE171" s="88"/>
      <c r="CF171" s="75"/>
      <c r="CG171" s="75"/>
      <c r="CH171" s="75"/>
      <c r="CI171" s="88"/>
      <c r="CJ171" s="75"/>
      <c r="CK171" s="75"/>
      <c r="CL171" s="75"/>
      <c r="CM171" s="75"/>
      <c r="CN171" s="75"/>
      <c r="CO171" s="75"/>
      <c r="CP171" s="75"/>
      <c r="CQ171" s="75"/>
      <c r="CR171" s="74"/>
      <c r="CS171" s="74"/>
      <c r="CT171" s="75"/>
      <c r="CU171" s="88"/>
      <c r="CV171" s="75"/>
      <c r="CW171" s="75"/>
      <c r="CX171" s="75"/>
      <c r="CY171" s="74"/>
      <c r="CZ171" s="88"/>
      <c r="DA171" s="75"/>
      <c r="DB171" s="75"/>
      <c r="DC171" s="88"/>
      <c r="DD171" s="75"/>
      <c r="DE171" s="75"/>
      <c r="DF171" s="75"/>
      <c r="DG171" s="88"/>
      <c r="DH171" s="75"/>
      <c r="DI171" s="75"/>
      <c r="DJ171" s="75"/>
      <c r="DK171" s="88"/>
      <c r="DL171" s="75"/>
      <c r="DM171" s="75"/>
      <c r="DN171" s="75"/>
      <c r="DO171" s="88"/>
      <c r="DP171" s="75"/>
      <c r="DQ171" s="75"/>
      <c r="DR171" s="75"/>
      <c r="DS171" s="88"/>
      <c r="DT171" s="88"/>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c r="EX171" s="75"/>
      <c r="EY171" s="75"/>
      <c r="EZ171" s="88"/>
      <c r="FA171" s="74"/>
      <c r="FB171" s="75"/>
      <c r="FC171" s="88"/>
      <c r="FD171" s="75"/>
      <c r="FE171" s="75"/>
      <c r="FF171" s="75"/>
      <c r="FG171" s="75"/>
      <c r="FH171" s="75"/>
      <c r="FI171" s="75"/>
      <c r="FJ171" s="75"/>
      <c r="FK171" s="75"/>
      <c r="FL171" s="75"/>
      <c r="FM171" s="75"/>
      <c r="FN171" s="75"/>
      <c r="FO171" s="75"/>
      <c r="FP171" s="75"/>
      <c r="FQ171" s="75"/>
      <c r="FR171" s="75"/>
      <c r="FS171" s="75"/>
      <c r="FT171" s="78"/>
      <c r="FU171" s="78"/>
      <c r="FV171" s="78"/>
      <c r="FW171" s="78"/>
      <c r="FX171" s="75"/>
      <c r="FY171" s="75"/>
      <c r="FZ171" s="75"/>
      <c r="GA171" s="75"/>
      <c r="GB171" s="75"/>
      <c r="GC171" s="75"/>
      <c r="GD171" s="75"/>
      <c r="GE171" s="75"/>
      <c r="GF171" s="75"/>
      <c r="GG171" s="75"/>
      <c r="GH171" s="75"/>
      <c r="GI171" s="75"/>
      <c r="GJ171" s="75"/>
      <c r="GK171" s="75"/>
      <c r="GL171" s="75"/>
      <c r="GM171" s="75"/>
      <c r="GN171" s="75"/>
      <c r="GO171" s="75"/>
      <c r="GP171" s="75"/>
      <c r="GQ171" s="75"/>
      <c r="GR171" s="75"/>
      <c r="GS171" s="75"/>
      <c r="GT171" s="75"/>
      <c r="GU171" s="75"/>
      <c r="GV171" s="75"/>
      <c r="GW171" s="75"/>
      <c r="GX171" s="75"/>
      <c r="GY171" s="75"/>
      <c r="GZ171" s="75"/>
      <c r="HA171" s="75"/>
      <c r="HB171" s="75"/>
      <c r="HC171" s="75"/>
      <c r="HD171" s="75"/>
      <c r="HE171" s="75"/>
      <c r="HF171" s="75"/>
      <c r="HG171" s="75"/>
      <c r="HH171" s="75"/>
      <c r="HI171" s="75"/>
      <c r="HJ171" s="75"/>
      <c r="HK171" s="75"/>
      <c r="HL171" s="75"/>
      <c r="HM171" s="75"/>
      <c r="HN171" s="75"/>
      <c r="HO171" s="75"/>
      <c r="HP171" s="75"/>
      <c r="HQ171" s="75"/>
      <c r="HR171" s="75"/>
      <c r="HS171" s="75"/>
      <c r="HT171" s="75"/>
      <c r="HU171" s="75"/>
      <c r="HV171" s="75"/>
      <c r="HW171" s="75"/>
      <c r="HX171" s="75"/>
      <c r="HY171" s="75"/>
      <c r="HZ171" s="75"/>
      <c r="IA171" s="75"/>
      <c r="IB171" s="75"/>
      <c r="IC171" s="75"/>
      <c r="ID171" s="75"/>
      <c r="IE171" s="75"/>
      <c r="IF171" s="75"/>
      <c r="IG171" s="75"/>
      <c r="IH171" s="75"/>
      <c r="II171" s="75"/>
      <c r="IJ171" s="75"/>
      <c r="IK171" s="75"/>
      <c r="IL171" s="75"/>
      <c r="IM171" s="75"/>
      <c r="IN171" s="75"/>
      <c r="IO171" s="75"/>
      <c r="IP171" s="75"/>
      <c r="IQ171" s="75"/>
      <c r="IR171" s="75"/>
      <c r="IS171" s="75"/>
      <c r="IT171" s="75"/>
      <c r="IU171" s="75"/>
      <c r="IV171" s="75"/>
      <c r="IW171" s="75"/>
      <c r="IX171" s="75"/>
      <c r="IY171" s="75"/>
      <c r="IZ171" s="75"/>
      <c r="JA171" s="75"/>
      <c r="JB171" s="75"/>
      <c r="JC171" s="75"/>
    </row>
    <row r="172" spans="1:263" s="70" customFormat="1" ht="31.5" x14ac:dyDescent="0.25">
      <c r="A172" s="81" t="s">
        <v>182</v>
      </c>
      <c r="B172" s="220">
        <f t="shared" si="422"/>
        <v>165432.24842000002</v>
      </c>
      <c r="C172" s="220">
        <f t="shared" si="423"/>
        <v>222985.24703000003</v>
      </c>
      <c r="D172" s="220">
        <f t="shared" si="424"/>
        <v>222985.24703000003</v>
      </c>
      <c r="E172" s="220"/>
      <c r="F172" s="221">
        <f t="shared" si="425"/>
        <v>219091.64068999997</v>
      </c>
      <c r="G172" s="72">
        <f t="shared" si="447"/>
        <v>98.253872670116067</v>
      </c>
      <c r="H172" s="73">
        <f t="shared" ref="H172:J172" si="472">H173+H174+H175+H177+H178+H179+H180+H182+H183+H184</f>
        <v>0</v>
      </c>
      <c r="I172" s="73">
        <f t="shared" si="472"/>
        <v>0</v>
      </c>
      <c r="J172" s="73">
        <f t="shared" si="472"/>
        <v>0</v>
      </c>
      <c r="K172" s="73"/>
      <c r="L172" s="73">
        <f t="shared" ref="L172" si="473">L173+L174+L175+L177+L178+L179+L180+L182+L183+L184</f>
        <v>0</v>
      </c>
      <c r="M172" s="73">
        <f t="shared" ref="M172:N172" si="474">M173+M174+M175+M177+M178+M179+M180+M182+M183+M184</f>
        <v>0</v>
      </c>
      <c r="N172" s="73">
        <f t="shared" si="474"/>
        <v>0</v>
      </c>
      <c r="O172" s="73"/>
      <c r="P172" s="73">
        <f t="shared" ref="P172" si="475">P173+P174+P175+P177+P178+P179+P180+P182+P183+P184</f>
        <v>0</v>
      </c>
      <c r="Q172" s="73">
        <f t="shared" ref="Q172:V172" si="476">Q173+Q174+Q175+Q177+Q178+Q179+Q180+Q182+Q183+Q184</f>
        <v>0</v>
      </c>
      <c r="R172" s="73">
        <f t="shared" si="476"/>
        <v>0</v>
      </c>
      <c r="S172" s="73">
        <f t="shared" si="476"/>
        <v>0</v>
      </c>
      <c r="T172" s="73">
        <f t="shared" ref="T172" si="477">T173+T174+T175+T177+T178+T179+T180+T182+T183+T184</f>
        <v>0</v>
      </c>
      <c r="U172" s="73">
        <f t="shared" si="476"/>
        <v>0</v>
      </c>
      <c r="V172" s="73">
        <f t="shared" si="476"/>
        <v>0</v>
      </c>
      <c r="W172" s="73"/>
      <c r="X172" s="73">
        <f>X173+X174+X175+X177+X178+X179+X180+X182+X183+X184</f>
        <v>112.35955</v>
      </c>
      <c r="Y172" s="73">
        <f>Y173+Y174+Y175+Y177+Y178+Y179+Y180+Y182+Y183+Y184</f>
        <v>112.35955</v>
      </c>
      <c r="Z172" s="73">
        <f>Z173+Z174+Z175+Z177+Z178+Z179+Z180+Z182+Z183+Z184</f>
        <v>112.35955</v>
      </c>
      <c r="AA172" s="72">
        <f>Z172/Y172*100</f>
        <v>100</v>
      </c>
      <c r="AB172" s="73">
        <f t="shared" ref="AB172" si="478">AB173+AB174+AB175+AB177+AB178+AB179+AB180+AB182+AB183+AB184</f>
        <v>0</v>
      </c>
      <c r="AC172" s="73">
        <f t="shared" ref="AC172:AH172" si="479">AC173+AC174+AC175+AC177+AC178+AC179+AC180+AC182+AC183+AC184</f>
        <v>0</v>
      </c>
      <c r="AD172" s="73">
        <f t="shared" si="479"/>
        <v>0</v>
      </c>
      <c r="AE172" s="73">
        <f t="shared" si="479"/>
        <v>0</v>
      </c>
      <c r="AF172" s="73">
        <f t="shared" ref="AF172" si="480">AF173+AF174+AF175+AF177+AF178+AF179+AF180+AF182+AF183+AF184</f>
        <v>154.2603</v>
      </c>
      <c r="AG172" s="73">
        <f t="shared" si="479"/>
        <v>154.2603</v>
      </c>
      <c r="AH172" s="73">
        <f t="shared" si="479"/>
        <v>154.2603</v>
      </c>
      <c r="AI172" s="72">
        <f>AH172/AG172*100</f>
        <v>100</v>
      </c>
      <c r="AJ172" s="73"/>
      <c r="AK172" s="73"/>
      <c r="AL172" s="73"/>
      <c r="AM172" s="72"/>
      <c r="AN172" s="72"/>
      <c r="AO172" s="73">
        <f>AO173+AO174+AO175+AO177+AO178+AO179+AO180+AO182+AO183+AO184</f>
        <v>0</v>
      </c>
      <c r="AP172" s="73">
        <f>AP173+AP174+AP175+AP177+AP178+AP179+AP180+AP182+AP183+AP184</f>
        <v>0</v>
      </c>
      <c r="AQ172" s="73">
        <f>AQ173+AQ174+AQ175+AQ177+AQ178+AQ179+AQ180+AQ182+AQ183+AQ184</f>
        <v>0</v>
      </c>
      <c r="AR172" s="73"/>
      <c r="AS172" s="73">
        <f>SUM(AS173:AS184)</f>
        <v>2930.4871299999995</v>
      </c>
      <c r="AT172" s="73">
        <f>SUM(AT173:AT184)</f>
        <v>1444.34025</v>
      </c>
      <c r="AU172" s="72">
        <f t="shared" si="380"/>
        <v>49.286694871101524</v>
      </c>
      <c r="AV172" s="73">
        <f>AV173+AV174+AV175+AV177+AV178+AV179+AV180+AV182+AV183+AV184</f>
        <v>15000</v>
      </c>
      <c r="AW172" s="73">
        <f>AW173+AW174+AW175+AW177+AW178+AW179+AW180+AW182+AW183+AW184</f>
        <v>15000</v>
      </c>
      <c r="AX172" s="73">
        <f>AX173+AX174+AX175+AX177+AX178+AX179+AX180+AX182+AX183+AX184</f>
        <v>15000</v>
      </c>
      <c r="AY172" s="72">
        <f>AX172/AW172*100</f>
        <v>100</v>
      </c>
      <c r="AZ172" s="73">
        <f t="shared" ref="AZ172" si="481">AZ173+AZ174+AZ175+AZ177+AZ178+AZ179+AZ180+AZ182+AZ183+AZ184</f>
        <v>49794</v>
      </c>
      <c r="BA172" s="73">
        <f t="shared" ref="BA172:BF172" si="482">BA173+BA174+BA175+BA177+BA178+BA179+BA180+BA182+BA183+BA184</f>
        <v>53875.8</v>
      </c>
      <c r="BB172" s="73">
        <f t="shared" si="482"/>
        <v>51468.340539999997</v>
      </c>
      <c r="BC172" s="73">
        <f t="shared" si="482"/>
        <v>95.531464108189567</v>
      </c>
      <c r="BD172" s="73">
        <f t="shared" si="482"/>
        <v>0</v>
      </c>
      <c r="BE172" s="73">
        <f t="shared" si="482"/>
        <v>0</v>
      </c>
      <c r="BF172" s="73">
        <f t="shared" si="482"/>
        <v>0</v>
      </c>
      <c r="BG172" s="73"/>
      <c r="BH172" s="72"/>
      <c r="BI172" s="73">
        <f>BI173+BI174+BI175+BI177+BI178+BI179+BI180+BI182+BI183+BI184</f>
        <v>0</v>
      </c>
      <c r="BJ172" s="73">
        <f>BJ173+BJ174+BJ175+BJ177+BJ178+BJ179+BJ180+BJ182+BJ183+BJ184</f>
        <v>0</v>
      </c>
      <c r="BK172" s="73">
        <f>BK173+BK174+BK175+BK177+BK178+BK179+BK180+BK182+BK183+BK184</f>
        <v>0</v>
      </c>
      <c r="BL172" s="73">
        <f>BL173+BL174+BL175+BL177+BL178+BL179+BL180+BL182+BL183+BL184+BL176+BL181</f>
        <v>43995</v>
      </c>
      <c r="BM172" s="73">
        <f>BM173+BM174+BM175+BM177+BM178+BM179+BM180+BM182+BM183+BM184+BM176+BM181</f>
        <v>43995</v>
      </c>
      <c r="BN172" s="73">
        <f>BN173+BN174+BN175+BN177+BN178+BN179+BN180+BN182+BN183+BN184+BN176+BN181</f>
        <v>43995</v>
      </c>
      <c r="BO172" s="90">
        <f t="shared" si="426"/>
        <v>100</v>
      </c>
      <c r="BP172" s="73">
        <f t="shared" ref="BP172" si="483">BP173+BP174+BP175+BP177+BP178+BP179+BP180+BP182+BP183+BP184</f>
        <v>0</v>
      </c>
      <c r="BQ172" s="73">
        <f t="shared" ref="BQ172:BR172" si="484">BQ173+BQ174+BQ175+BQ177+BQ178+BQ179+BQ180+BQ182+BQ183+BQ184</f>
        <v>0</v>
      </c>
      <c r="BR172" s="73">
        <f t="shared" si="484"/>
        <v>0</v>
      </c>
      <c r="BS172" s="73"/>
      <c r="BT172" s="73"/>
      <c r="BU172" s="73">
        <f>BU173+BU174+BU175+BU177+BU178+BU179+BU180+BU182+BU183+BU184</f>
        <v>0</v>
      </c>
      <c r="BV172" s="73">
        <f>BV173+BV174+BV175+BV177+BV178+BV179+BV180+BV182+BV183+BV184</f>
        <v>0</v>
      </c>
      <c r="BW172" s="73">
        <f>BW173+BW174+BW175+BW177+BW178+BW179+BW180+BW182+BW183+BW184</f>
        <v>0</v>
      </c>
      <c r="BX172" s="73"/>
      <c r="BY172" s="73">
        <f>BY173+BY174+BY175+BY177+BY178+BY179+BY180+BY182+BY183+BY184</f>
        <v>550</v>
      </c>
      <c r="BZ172" s="73">
        <f>BZ173+BZ174+BZ175+BZ177+BZ178+BZ179+BZ180+BZ182+BZ183+BZ184</f>
        <v>550</v>
      </c>
      <c r="CA172" s="72">
        <f>BZ172/BY172*100</f>
        <v>100</v>
      </c>
      <c r="CB172" s="73">
        <f t="shared" ref="CB172" si="485">CB173+CB174+CB175+CB177+CB178+CB179+CB180+CB182+CB183+CB184</f>
        <v>15405.2</v>
      </c>
      <c r="CC172" s="73">
        <f t="shared" ref="CC172:CD172" si="486">CC173+CC174+CC175+CC177+CC178+CC179+CC180+CC182+CC183+CC184</f>
        <v>15405.2</v>
      </c>
      <c r="CD172" s="73">
        <f t="shared" si="486"/>
        <v>15405.2</v>
      </c>
      <c r="CE172" s="73">
        <f>CD172/CC172*100</f>
        <v>100</v>
      </c>
      <c r="CF172" s="73">
        <f t="shared" ref="CF172" si="487">CF173+CF174+CF175+CF177+CF178+CF179+CF180+CF182+CF183+CF184</f>
        <v>1000</v>
      </c>
      <c r="CG172" s="73">
        <f t="shared" ref="CG172:CN172" si="488">CG173+CG174+CG175+CG177+CG178+CG179+CG180+CG182+CG183+CG184</f>
        <v>1000</v>
      </c>
      <c r="CH172" s="73">
        <f t="shared" si="488"/>
        <v>1000</v>
      </c>
      <c r="CI172" s="73">
        <f>CH172/CG172*100</f>
        <v>100</v>
      </c>
      <c r="CJ172" s="73">
        <f t="shared" ref="CJ172" si="489">CJ173+CJ174+CJ175+CJ177+CJ178+CJ179+CJ180+CJ182+CJ183+CJ184</f>
        <v>1000</v>
      </c>
      <c r="CK172" s="73">
        <f t="shared" si="488"/>
        <v>1000</v>
      </c>
      <c r="CL172" s="73">
        <f t="shared" si="488"/>
        <v>1000</v>
      </c>
      <c r="CM172" s="73">
        <f>CL172/CK172*100</f>
        <v>100</v>
      </c>
      <c r="CN172" s="73">
        <f t="shared" si="488"/>
        <v>500</v>
      </c>
      <c r="CO172" s="73">
        <f t="shared" ref="CO172:CP172" si="490">CO173+CO174+CO175+CO177+CO178+CO179+CO180+CO182+CO183+CO184</f>
        <v>500</v>
      </c>
      <c r="CP172" s="73">
        <f t="shared" si="490"/>
        <v>500</v>
      </c>
      <c r="CQ172" s="73">
        <f>CP172/CO172*100</f>
        <v>100</v>
      </c>
      <c r="CR172" s="73">
        <f t="shared" ref="CR172" si="491">CR173+CR174+CR175+CR177+CR178+CR179+CR180+CR182+CR183+CR184</f>
        <v>0</v>
      </c>
      <c r="CS172" s="73">
        <f t="shared" ref="CS172:CX172" si="492">CS173+CS174+CS175+CS177+CS178+CS179+CS180+CS182+CS183+CS184</f>
        <v>0</v>
      </c>
      <c r="CT172" s="73">
        <f t="shared" si="492"/>
        <v>0</v>
      </c>
      <c r="CU172" s="73">
        <f t="shared" si="492"/>
        <v>0</v>
      </c>
      <c r="CV172" s="73">
        <f t="shared" ref="CV172" si="493">CV173+CV174+CV175+CV177+CV178+CV179+CV180+CV182+CV183+CV184</f>
        <v>0</v>
      </c>
      <c r="CW172" s="73">
        <f t="shared" si="492"/>
        <v>0</v>
      </c>
      <c r="CX172" s="73">
        <f t="shared" si="492"/>
        <v>0</v>
      </c>
      <c r="CY172" s="73"/>
      <c r="CZ172" s="73"/>
      <c r="DA172" s="73">
        <f>SUM(DA173:DA184)</f>
        <v>0</v>
      </c>
      <c r="DB172" s="73">
        <f>SUM(DB173:DB184)</f>
        <v>0</v>
      </c>
      <c r="DC172" s="90"/>
      <c r="DD172" s="73">
        <f t="shared" ref="DD172:DF172" si="494">DD173+DD174+DD175+DD177+DD178+DD179+DD180+DD182+DD183+DD184</f>
        <v>0</v>
      </c>
      <c r="DE172" s="73">
        <f t="shared" si="494"/>
        <v>0</v>
      </c>
      <c r="DF172" s="73">
        <f t="shared" si="494"/>
        <v>0</v>
      </c>
      <c r="DG172" s="73"/>
      <c r="DH172" s="73">
        <f t="shared" ref="DH172" si="495">DH173+DH174+DH175+DH177+DH178+DH179+DH180+DH182+DH183+DH184</f>
        <v>0</v>
      </c>
      <c r="DI172" s="73">
        <f t="shared" ref="DI172:DJ172" si="496">DI173+DI174+DI175+DI177+DI178+DI179+DI180+DI182+DI183+DI184</f>
        <v>0</v>
      </c>
      <c r="DJ172" s="73">
        <f t="shared" si="496"/>
        <v>0</v>
      </c>
      <c r="DK172" s="73"/>
      <c r="DL172" s="73">
        <f>DL173+DL174+DL175+DL177+DL178+DL179+DL180+DL182+DL183+DL184</f>
        <v>0</v>
      </c>
      <c r="DM172" s="73">
        <f>DM173+DM174+DM175+DM177+DM178+DM179+DM180+DM182+DM183+DM184</f>
        <v>0</v>
      </c>
      <c r="DN172" s="73">
        <f>DN173+DN174+DN175+DN177+DN178+DN179+DN180+DN182+DN183+DN184</f>
        <v>0</v>
      </c>
      <c r="DO172" s="73"/>
      <c r="DP172" s="73">
        <f>DP173+DP174+DP175+DP177+DP178+DP179+DP180+DP182+DP183+DP184</f>
        <v>0</v>
      </c>
      <c r="DQ172" s="73">
        <f>DQ173+DQ174+DQ175+DQ177+DQ178+DQ179+DQ180+DQ182+DQ183+DQ184</f>
        <v>0</v>
      </c>
      <c r="DR172" s="73">
        <f>DR173+DR174+DR175+DR177+DR178+DR179+DR180+DR182+DR183+DR184</f>
        <v>0</v>
      </c>
      <c r="DS172" s="73"/>
      <c r="DT172" s="73"/>
      <c r="DU172" s="73">
        <f>DU173+DU174+DU175+DU177+DU178+DU179+DU180+DU182+DU183+DU184</f>
        <v>0</v>
      </c>
      <c r="DV172" s="73">
        <f>DV173+DV174+DV175+DV177+DV178+DV179+DV180+DV182+DV183+DV184</f>
        <v>0</v>
      </c>
      <c r="DW172" s="73">
        <f>DW173+DW174+DW175+DW177+DW178+DW179+DW180+DW182+DW183+DW184</f>
        <v>0</v>
      </c>
      <c r="DX172" s="72"/>
      <c r="DY172" s="73">
        <f>DY173+DY174+DY175+DY177+DY178+DY179+DY180+DY182+DY183+DY184</f>
        <v>0</v>
      </c>
      <c r="DZ172" s="73">
        <f>DZ173+DZ174+DZ175+DZ177+DZ178+DZ179+DZ180+DZ182+DZ183+DZ184</f>
        <v>0</v>
      </c>
      <c r="EA172" s="72"/>
      <c r="EB172" s="72"/>
      <c r="EC172" s="73">
        <f>EC173+EC174+EC175+EC177+EC178+EC179+EC180+EC182+EC183+EC184</f>
        <v>0</v>
      </c>
      <c r="ED172" s="73">
        <f>ED173+ED174+ED175+ED177+ED178+ED179+ED180+ED182+ED183+ED184</f>
        <v>0</v>
      </c>
      <c r="EE172" s="72"/>
      <c r="EF172" s="73">
        <f>EF173+EF174+EF175+EF177+EF178+EF179+EF180+EF182+EF183+EF184</f>
        <v>500</v>
      </c>
      <c r="EG172" s="73">
        <f>EG173+EG174+EG175+EG177+EG178+EG179+EG180+EG182+EG183+EG184</f>
        <v>500</v>
      </c>
      <c r="EH172" s="73">
        <f>EH173+EH174+EH175+EH177+EH178+EH179+EH180+EH182+EH183+EH184</f>
        <v>500</v>
      </c>
      <c r="EI172" s="72">
        <f>EH172/EG172*100</f>
        <v>100</v>
      </c>
      <c r="EJ172" s="73">
        <f>EJ173+EJ174+EJ175+EJ177+EJ178+EJ179+EJ180+EJ182+EJ183+EJ184</f>
        <v>0</v>
      </c>
      <c r="EK172" s="73">
        <f>EK173+EK174+EK175+EK177+EK178+EK179+EK180+EK182+EK183+EK184</f>
        <v>1311.12266</v>
      </c>
      <c r="EL172" s="73">
        <f>EL173+EL174+EL175+EL177+EL178+EL179+EL180+EL182+EL183+EL184</f>
        <v>1311.12266</v>
      </c>
      <c r="EM172" s="72">
        <f>EL172/EK172*100</f>
        <v>100</v>
      </c>
      <c r="EN172" s="73"/>
      <c r="EO172" s="73"/>
      <c r="EP172" s="73"/>
      <c r="EQ172" s="72"/>
      <c r="ER172" s="73"/>
      <c r="ES172" s="73"/>
      <c r="ET172" s="73"/>
      <c r="EU172" s="72"/>
      <c r="EV172" s="73"/>
      <c r="EW172" s="73"/>
      <c r="EX172" s="73"/>
      <c r="EY172" s="72"/>
      <c r="EZ172" s="73"/>
      <c r="FA172" s="73">
        <f>FA173+FA174+FA175+FA177+FA178+FA179+FA180+FA182+FA183+FA184</f>
        <v>0</v>
      </c>
      <c r="FB172" s="73">
        <f>FB173+FB174+FB175+FB177+FB178+FB179+FB180+FB182+FB183+FB184</f>
        <v>0</v>
      </c>
      <c r="FC172" s="73">
        <f>FC173+FC174+FC175+FC177+FC178+FC179+FC180+FC182+FC183+FC184</f>
        <v>0</v>
      </c>
      <c r="FD172" s="73"/>
      <c r="FE172" s="73"/>
      <c r="FF172" s="73"/>
      <c r="FG172" s="72"/>
      <c r="FH172" s="73"/>
      <c r="FI172" s="73"/>
      <c r="FJ172" s="73"/>
      <c r="FK172" s="72"/>
      <c r="FL172" s="73"/>
      <c r="FM172" s="73"/>
      <c r="FN172" s="73"/>
      <c r="FO172" s="72"/>
      <c r="FP172" s="72"/>
      <c r="FQ172" s="72"/>
      <c r="FR172" s="72"/>
      <c r="FS172" s="72"/>
      <c r="FT172" s="77"/>
      <c r="FU172" s="77"/>
      <c r="FV172" s="77"/>
      <c r="FW172" s="77"/>
      <c r="FX172" s="73"/>
      <c r="FY172" s="73"/>
      <c r="FZ172" s="73"/>
      <c r="GA172" s="72"/>
      <c r="GB172" s="73"/>
      <c r="GC172" s="73"/>
      <c r="GD172" s="73"/>
      <c r="GE172" s="72"/>
      <c r="GF172" s="72"/>
      <c r="GG172" s="73"/>
      <c r="GH172" s="73"/>
      <c r="GI172" s="72"/>
      <c r="GJ172" s="72">
        <f>SUM(GJ173:GJ184)</f>
        <v>37971.428570000004</v>
      </c>
      <c r="GK172" s="72">
        <f t="shared" ref="GK172:GL172" si="497">SUM(GK173:GK184)</f>
        <v>37971.428570000004</v>
      </c>
      <c r="GL172" s="72">
        <f t="shared" si="497"/>
        <v>37971.428570000004</v>
      </c>
      <c r="GM172" s="72">
        <f>GL172/GK172*100</f>
        <v>100</v>
      </c>
      <c r="GN172" s="72"/>
      <c r="GO172" s="72">
        <f t="shared" ref="GO172" si="498">SUM(GO173:GO184)</f>
        <v>48581.588819999997</v>
      </c>
      <c r="GP172" s="72">
        <f t="shared" ref="GP172" si="499">SUM(GP173:GP184)</f>
        <v>48581.588819999997</v>
      </c>
      <c r="GQ172" s="72">
        <f>GP172/GO172*100</f>
        <v>100</v>
      </c>
      <c r="GR172" s="73">
        <f>SUM(GR173:GR184)</f>
        <v>0</v>
      </c>
      <c r="GS172" s="73">
        <f>SUM(GS173:GS184)</f>
        <v>0</v>
      </c>
      <c r="GT172" s="73">
        <f>SUM(GT173:GT184)</f>
        <v>0</v>
      </c>
      <c r="GU172" s="72"/>
      <c r="GV172" s="73">
        <f>SUM(GV173:GV184)</f>
        <v>0</v>
      </c>
      <c r="GW172" s="73">
        <f>SUM(GW173:GW184)</f>
        <v>0</v>
      </c>
      <c r="GX172" s="73">
        <f>SUM(GX173:GX184)</f>
        <v>0</v>
      </c>
      <c r="GY172" s="72"/>
      <c r="GZ172" s="73">
        <f>SUM(GZ173:GZ184)</f>
        <v>0</v>
      </c>
      <c r="HA172" s="73">
        <f>SUM(HA173:HA184)</f>
        <v>0</v>
      </c>
      <c r="HB172" s="73">
        <f>SUM(HB173:HB184)</f>
        <v>0</v>
      </c>
      <c r="HC172" s="72"/>
      <c r="HD172" s="73">
        <f>SUM(HD173:HD184)</f>
        <v>0</v>
      </c>
      <c r="HE172" s="73">
        <f>SUM(HE173:HE184)</f>
        <v>0</v>
      </c>
      <c r="HF172" s="73">
        <f>SUM(HF173:HF184)</f>
        <v>0</v>
      </c>
      <c r="HG172" s="72"/>
      <c r="HH172" s="73">
        <f>SUM(HH173:HH184)</f>
        <v>0</v>
      </c>
      <c r="HI172" s="73">
        <f>SUM(HI173:HI184)</f>
        <v>0</v>
      </c>
      <c r="HJ172" s="73">
        <f>SUM(HJ173:HJ184)</f>
        <v>0</v>
      </c>
      <c r="HK172" s="72"/>
      <c r="HL172" s="73">
        <f>SUM(HL173:HL184)</f>
        <v>0</v>
      </c>
      <c r="HM172" s="73">
        <f>SUM(HM173:HM184)</f>
        <v>0</v>
      </c>
      <c r="HN172" s="73">
        <f>SUM(HN173:HN184)</f>
        <v>0</v>
      </c>
      <c r="HO172" s="72"/>
      <c r="HP172" s="73">
        <f>SUM(HP173:HP184)</f>
        <v>0</v>
      </c>
      <c r="HQ172" s="73">
        <f>SUM(HQ173:HQ184)</f>
        <v>0</v>
      </c>
      <c r="HR172" s="73">
        <f>SUM(HR173:HR184)</f>
        <v>0</v>
      </c>
      <c r="HS172" s="72"/>
      <c r="HT172" s="73">
        <f>SUM(HT173:HT184)</f>
        <v>0</v>
      </c>
      <c r="HU172" s="73">
        <f>SUM(HU173:HU184)</f>
        <v>0</v>
      </c>
      <c r="HV172" s="73">
        <f>SUM(HV173:HV184)</f>
        <v>0</v>
      </c>
      <c r="HW172" s="72"/>
      <c r="HX172" s="73">
        <f>SUM(HX173:HX184)</f>
        <v>0</v>
      </c>
      <c r="HY172" s="73">
        <f>SUM(HY173:HY184)</f>
        <v>0</v>
      </c>
      <c r="HZ172" s="73">
        <f>SUM(HZ173:HZ184)</f>
        <v>0</v>
      </c>
      <c r="IA172" s="72"/>
      <c r="IB172" s="73">
        <f>SUM(IB173:IB184)</f>
        <v>0</v>
      </c>
      <c r="IC172" s="73">
        <f>SUM(IC173:IC184)</f>
        <v>0</v>
      </c>
      <c r="ID172" s="73">
        <f>SUM(ID173:ID184)</f>
        <v>0</v>
      </c>
      <c r="IE172" s="72"/>
      <c r="IF172" s="73">
        <f>SUM(IF173:IF184)</f>
        <v>0</v>
      </c>
      <c r="IG172" s="73">
        <f>SUM(IG173:IG184)</f>
        <v>98</v>
      </c>
      <c r="IH172" s="73">
        <f>SUM(IH173:IH184)</f>
        <v>98</v>
      </c>
      <c r="II172" s="72">
        <f t="shared" si="420"/>
        <v>100</v>
      </c>
      <c r="IJ172" s="73">
        <f>SUM(IJ173:IJ184)</f>
        <v>0</v>
      </c>
      <c r="IK172" s="73">
        <f>SUM(IK173:IK184)</f>
        <v>0</v>
      </c>
      <c r="IL172" s="73">
        <f>SUM(IL173:IL184)</f>
        <v>0</v>
      </c>
      <c r="IM172" s="72"/>
      <c r="IN172" s="73">
        <f>SUM(IN173:IN184)</f>
        <v>0</v>
      </c>
      <c r="IO172" s="73">
        <f>SUM(IO173:IO184)</f>
        <v>0</v>
      </c>
      <c r="IP172" s="73">
        <f>SUM(IP173:IP184)</f>
        <v>0</v>
      </c>
      <c r="IQ172" s="72"/>
      <c r="IR172" s="73">
        <f>SUM(IR173:IR184)</f>
        <v>0</v>
      </c>
      <c r="IS172" s="73">
        <f>SUM(IS173:IS184)</f>
        <v>0</v>
      </c>
      <c r="IT172" s="73">
        <f>SUM(IT173:IT184)</f>
        <v>0</v>
      </c>
      <c r="IU172" s="72"/>
      <c r="IV172" s="73">
        <f>SUM(IV173:IV184)</f>
        <v>0</v>
      </c>
      <c r="IW172" s="73">
        <f>SUM(IW173:IW184)</f>
        <v>0</v>
      </c>
      <c r="IX172" s="73">
        <f>SUM(IX173:IX184)</f>
        <v>0</v>
      </c>
      <c r="IY172" s="72"/>
      <c r="IZ172" s="73"/>
      <c r="JA172" s="73"/>
      <c r="JB172" s="73"/>
      <c r="JC172" s="72"/>
    </row>
    <row r="173" spans="1:263" ht="31.5" x14ac:dyDescent="0.25">
      <c r="A173" s="10" t="s">
        <v>181</v>
      </c>
      <c r="B173" s="222">
        <f t="shared" si="422"/>
        <v>106437.24842</v>
      </c>
      <c r="C173" s="222">
        <f t="shared" si="423"/>
        <v>160509.7599</v>
      </c>
      <c r="D173" s="222">
        <f t="shared" si="424"/>
        <v>160509.7599</v>
      </c>
      <c r="E173" s="222"/>
      <c r="F173" s="223">
        <f t="shared" si="425"/>
        <v>158102.30043999999</v>
      </c>
      <c r="G173" s="75">
        <f t="shared" si="447"/>
        <v>98.500116465503467</v>
      </c>
      <c r="H173" s="74"/>
      <c r="I173" s="74"/>
      <c r="J173" s="74"/>
      <c r="K173" s="74"/>
      <c r="L173" s="75"/>
      <c r="M173" s="75"/>
      <c r="N173" s="75"/>
      <c r="O173" s="74"/>
      <c r="P173" s="74">
        <v>0</v>
      </c>
      <c r="Q173" s="74">
        <v>0</v>
      </c>
      <c r="R173" s="74">
        <v>0</v>
      </c>
      <c r="S173" s="75"/>
      <c r="T173" s="74"/>
      <c r="U173" s="74"/>
      <c r="V173" s="74"/>
      <c r="W173" s="74"/>
      <c r="X173" s="74">
        <v>112.35955</v>
      </c>
      <c r="Y173" s="74">
        <v>112.35955</v>
      </c>
      <c r="Z173" s="74">
        <v>112.35955</v>
      </c>
      <c r="AA173" s="75">
        <f>Z173/Y173*100</f>
        <v>100</v>
      </c>
      <c r="AB173" s="74"/>
      <c r="AC173" s="74"/>
      <c r="AD173" s="74"/>
      <c r="AE173" s="75"/>
      <c r="AF173" s="74">
        <v>154.2603</v>
      </c>
      <c r="AG173" s="74">
        <v>154.2603</v>
      </c>
      <c r="AH173" s="74">
        <v>154.2603</v>
      </c>
      <c r="AI173" s="75">
        <f>AH173/AG173*100</f>
        <v>100</v>
      </c>
      <c r="AJ173" s="74"/>
      <c r="AK173" s="74"/>
      <c r="AL173" s="74"/>
      <c r="AM173" s="75"/>
      <c r="AN173" s="75"/>
      <c r="AO173" s="74"/>
      <c r="AP173" s="74"/>
      <c r="AQ173" s="75"/>
      <c r="AR173" s="75"/>
      <c r="AS173" s="75"/>
      <c r="AT173" s="75"/>
      <c r="AU173" s="75"/>
      <c r="AV173" s="74">
        <v>0</v>
      </c>
      <c r="AW173" s="74">
        <v>0</v>
      </c>
      <c r="AX173" s="74"/>
      <c r="AY173" s="75"/>
      <c r="AZ173" s="74">
        <v>49794</v>
      </c>
      <c r="BA173" s="74">
        <v>53875.8</v>
      </c>
      <c r="BB173" s="75">
        <v>51468.340539999997</v>
      </c>
      <c r="BC173" s="74">
        <f>BB173/BA173*100</f>
        <v>95.531464108189567</v>
      </c>
      <c r="BD173" s="74"/>
      <c r="BE173" s="74"/>
      <c r="BF173" s="74"/>
      <c r="BG173" s="74"/>
      <c r="BH173" s="75"/>
      <c r="BI173" s="74"/>
      <c r="BJ173" s="74"/>
      <c r="BK173" s="87"/>
      <c r="BL173" s="74"/>
      <c r="BM173" s="74"/>
      <c r="BN173" s="74"/>
      <c r="BO173" s="76"/>
      <c r="BP173" s="74"/>
      <c r="BQ173" s="74"/>
      <c r="BR173" s="74"/>
      <c r="BS173" s="74"/>
      <c r="BT173" s="87"/>
      <c r="BU173" s="74"/>
      <c r="BV173" s="74"/>
      <c r="BW173" s="87"/>
      <c r="BX173" s="74"/>
      <c r="BY173" s="74"/>
      <c r="BZ173" s="74"/>
      <c r="CA173" s="75"/>
      <c r="CB173" s="74">
        <v>15405.2</v>
      </c>
      <c r="CC173" s="74">
        <v>15405.2</v>
      </c>
      <c r="CD173" s="74">
        <v>15405.2</v>
      </c>
      <c r="CE173" s="74">
        <f>CD173/CC173*100</f>
        <v>100</v>
      </c>
      <c r="CF173" s="74">
        <v>1000</v>
      </c>
      <c r="CG173" s="74">
        <v>1000</v>
      </c>
      <c r="CH173" s="74">
        <v>1000</v>
      </c>
      <c r="CI173" s="74">
        <f>CH173/CG173*100</f>
        <v>100</v>
      </c>
      <c r="CJ173" s="99">
        <v>1000</v>
      </c>
      <c r="CK173" s="99">
        <v>1000</v>
      </c>
      <c r="CL173" s="99">
        <v>1000</v>
      </c>
      <c r="CM173" s="74">
        <f>CL173/CK173*100</f>
        <v>100</v>
      </c>
      <c r="CN173" s="74">
        <v>500</v>
      </c>
      <c r="CO173" s="74">
        <v>500</v>
      </c>
      <c r="CP173" s="74">
        <v>500</v>
      </c>
      <c r="CQ173" s="74">
        <f>CP173/CO173*100</f>
        <v>100</v>
      </c>
      <c r="CR173" s="74"/>
      <c r="CS173" s="74"/>
      <c r="CT173" s="74"/>
      <c r="CU173" s="87"/>
      <c r="CV173" s="74"/>
      <c r="CW173" s="74"/>
      <c r="CX173" s="74"/>
      <c r="CY173" s="74"/>
      <c r="CZ173" s="74"/>
      <c r="DA173" s="74"/>
      <c r="DB173" s="74"/>
      <c r="DC173" s="76"/>
      <c r="DD173" s="74"/>
      <c r="DE173" s="74"/>
      <c r="DF173" s="74"/>
      <c r="DG173" s="74"/>
      <c r="DH173" s="74"/>
      <c r="DI173" s="74"/>
      <c r="DJ173" s="74"/>
      <c r="DK173" s="74"/>
      <c r="DL173" s="74"/>
      <c r="DM173" s="74"/>
      <c r="DN173" s="74"/>
      <c r="DO173" s="74"/>
      <c r="DP173" s="74"/>
      <c r="DQ173" s="74"/>
      <c r="DR173" s="74"/>
      <c r="DS173" s="74"/>
      <c r="DT173" s="74"/>
      <c r="DU173" s="74">
        <v>0</v>
      </c>
      <c r="DV173" s="74">
        <v>0</v>
      </c>
      <c r="DW173" s="75"/>
      <c r="DX173" s="75"/>
      <c r="DY173" s="74"/>
      <c r="DZ173" s="74"/>
      <c r="EA173" s="75"/>
      <c r="EB173" s="75"/>
      <c r="EC173" s="74"/>
      <c r="ED173" s="74"/>
      <c r="EE173" s="75"/>
      <c r="EF173" s="74">
        <v>500</v>
      </c>
      <c r="EG173" s="74">
        <v>500</v>
      </c>
      <c r="EH173" s="74">
        <v>500</v>
      </c>
      <c r="EI173" s="75">
        <f>EH173/EG173*100</f>
        <v>100</v>
      </c>
      <c r="EJ173" s="74"/>
      <c r="EK173" s="74">
        <v>1311.12266</v>
      </c>
      <c r="EL173" s="74">
        <v>1311.12266</v>
      </c>
      <c r="EM173" s="75">
        <f>EL173/EK173*100</f>
        <v>100</v>
      </c>
      <c r="EN173" s="74"/>
      <c r="EO173" s="74"/>
      <c r="EP173" s="74"/>
      <c r="EQ173" s="75"/>
      <c r="ER173" s="74"/>
      <c r="ES173" s="74"/>
      <c r="ET173" s="74"/>
      <c r="EU173" s="75"/>
      <c r="EV173" s="74"/>
      <c r="EW173" s="74"/>
      <c r="EX173" s="74"/>
      <c r="EY173" s="75"/>
      <c r="EZ173" s="87"/>
      <c r="FA173" s="74"/>
      <c r="FB173" s="74"/>
      <c r="FC173" s="87"/>
      <c r="FD173" s="74"/>
      <c r="FE173" s="74"/>
      <c r="FF173" s="74"/>
      <c r="FG173" s="75"/>
      <c r="FH173" s="74"/>
      <c r="FI173" s="74"/>
      <c r="FJ173" s="74"/>
      <c r="FK173" s="75"/>
      <c r="FL173" s="74"/>
      <c r="FM173" s="74"/>
      <c r="FN173" s="74"/>
      <c r="FO173" s="75"/>
      <c r="FP173" s="75"/>
      <c r="FQ173" s="75"/>
      <c r="FR173" s="75"/>
      <c r="FS173" s="75"/>
      <c r="FT173" s="78"/>
      <c r="FU173" s="78"/>
      <c r="FV173" s="78"/>
      <c r="FW173" s="78"/>
      <c r="FX173" s="74"/>
      <c r="FY173" s="74"/>
      <c r="FZ173" s="74"/>
      <c r="GA173" s="75"/>
      <c r="GB173" s="74"/>
      <c r="GC173" s="74"/>
      <c r="GD173" s="74"/>
      <c r="GE173" s="75"/>
      <c r="GF173" s="75"/>
      <c r="GG173" s="74"/>
      <c r="GH173" s="74"/>
      <c r="GI173" s="75"/>
      <c r="GJ173" s="74">
        <v>37971.428570000004</v>
      </c>
      <c r="GK173" s="74">
        <v>37971.428570000004</v>
      </c>
      <c r="GL173" s="74">
        <v>37971.428570000004</v>
      </c>
      <c r="GM173" s="75">
        <f>GL173/GK173*100</f>
        <v>100</v>
      </c>
      <c r="GN173" s="74"/>
      <c r="GO173" s="74">
        <v>48581.588819999997</v>
      </c>
      <c r="GP173" s="74">
        <v>48581.588819999997</v>
      </c>
      <c r="GQ173" s="75">
        <f>GP173/GO173*100</f>
        <v>100</v>
      </c>
      <c r="GR173" s="75"/>
      <c r="GS173" s="74"/>
      <c r="GT173" s="74"/>
      <c r="GU173" s="75"/>
      <c r="GV173" s="75"/>
      <c r="GW173" s="74"/>
      <c r="GX173" s="74"/>
      <c r="GY173" s="75"/>
      <c r="GZ173" s="75"/>
      <c r="HA173" s="74"/>
      <c r="HB173" s="74"/>
      <c r="HC173" s="75"/>
      <c r="HD173" s="75"/>
      <c r="HE173" s="74"/>
      <c r="HF173" s="74"/>
      <c r="HG173" s="75"/>
      <c r="HH173" s="75"/>
      <c r="HI173" s="74"/>
      <c r="HJ173" s="74"/>
      <c r="HK173" s="75"/>
      <c r="HL173" s="75"/>
      <c r="HM173" s="74"/>
      <c r="HN173" s="74"/>
      <c r="HO173" s="75"/>
      <c r="HP173" s="75"/>
      <c r="HQ173" s="74"/>
      <c r="HR173" s="74"/>
      <c r="HS173" s="75"/>
      <c r="HT173" s="75"/>
      <c r="HU173" s="74"/>
      <c r="HV173" s="74"/>
      <c r="HW173" s="75"/>
      <c r="HX173" s="75"/>
      <c r="HY173" s="74"/>
      <c r="HZ173" s="74"/>
      <c r="IA173" s="75"/>
      <c r="IB173" s="75"/>
      <c r="IC173" s="74"/>
      <c r="ID173" s="74"/>
      <c r="IE173" s="75"/>
      <c r="IF173" s="75"/>
      <c r="IG173" s="74">
        <v>98</v>
      </c>
      <c r="IH173" s="74">
        <v>98</v>
      </c>
      <c r="II173" s="75">
        <f t="shared" si="420"/>
        <v>100</v>
      </c>
      <c r="IJ173" s="75"/>
      <c r="IK173" s="74"/>
      <c r="IL173" s="74"/>
      <c r="IM173" s="75"/>
      <c r="IN173" s="75"/>
      <c r="IO173" s="74"/>
      <c r="IP173" s="74"/>
      <c r="IQ173" s="75"/>
      <c r="IR173" s="75"/>
      <c r="IS173" s="74"/>
      <c r="IT173" s="74"/>
      <c r="IU173" s="75"/>
      <c r="IV173" s="75"/>
      <c r="IW173" s="74"/>
      <c r="IX173" s="74"/>
      <c r="IY173" s="75"/>
      <c r="IZ173" s="75"/>
      <c r="JA173" s="74"/>
      <c r="JB173" s="74"/>
      <c r="JC173" s="75"/>
    </row>
    <row r="174" spans="1:263" ht="15.75" x14ac:dyDescent="0.25">
      <c r="A174" s="10" t="s">
        <v>373</v>
      </c>
      <c r="B174" s="222">
        <f t="shared" si="422"/>
        <v>15000</v>
      </c>
      <c r="C174" s="222">
        <f t="shared" si="423"/>
        <v>15000</v>
      </c>
      <c r="D174" s="222">
        <f t="shared" si="424"/>
        <v>15000</v>
      </c>
      <c r="E174" s="222"/>
      <c r="F174" s="223">
        <f t="shared" si="425"/>
        <v>15000</v>
      </c>
      <c r="G174" s="75">
        <f t="shared" si="447"/>
        <v>100</v>
      </c>
      <c r="H174" s="75"/>
      <c r="I174" s="75"/>
      <c r="J174" s="75"/>
      <c r="K174" s="74"/>
      <c r="L174" s="75"/>
      <c r="M174" s="75"/>
      <c r="N174" s="75"/>
      <c r="O174" s="74"/>
      <c r="P174" s="75"/>
      <c r="Q174" s="75"/>
      <c r="R174" s="75"/>
      <c r="S174" s="75"/>
      <c r="T174" s="75"/>
      <c r="U174" s="75"/>
      <c r="V174" s="75"/>
      <c r="W174" s="74"/>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v>15000</v>
      </c>
      <c r="AW174" s="75">
        <v>15000</v>
      </c>
      <c r="AX174" s="75">
        <v>15000</v>
      </c>
      <c r="AY174" s="75">
        <f>AX174/AW174*100</f>
        <v>100</v>
      </c>
      <c r="AZ174" s="95"/>
      <c r="BA174" s="95"/>
      <c r="BB174" s="95"/>
      <c r="BC174" s="95"/>
      <c r="BD174" s="75"/>
      <c r="BE174" s="75"/>
      <c r="BF174" s="75"/>
      <c r="BG174" s="74"/>
      <c r="BH174" s="75"/>
      <c r="BI174" s="75"/>
      <c r="BJ174" s="75"/>
      <c r="BK174" s="88"/>
      <c r="BL174" s="75"/>
      <c r="BM174" s="75"/>
      <c r="BN174" s="75"/>
      <c r="BO174" s="76"/>
      <c r="BP174" s="75"/>
      <c r="BQ174" s="75"/>
      <c r="BR174" s="75"/>
      <c r="BS174" s="88"/>
      <c r="BT174" s="88"/>
      <c r="BU174" s="75"/>
      <c r="BV174" s="75"/>
      <c r="BW174" s="88"/>
      <c r="BX174" s="75"/>
      <c r="BY174" s="75"/>
      <c r="BZ174" s="75"/>
      <c r="CA174" s="75"/>
      <c r="CB174" s="74"/>
      <c r="CC174" s="74"/>
      <c r="CD174" s="75"/>
      <c r="CE174" s="88"/>
      <c r="CF174" s="75"/>
      <c r="CG174" s="75"/>
      <c r="CH174" s="75"/>
      <c r="CI174" s="88"/>
      <c r="CJ174" s="75"/>
      <c r="CK174" s="75"/>
      <c r="CL174" s="75"/>
      <c r="CM174" s="75"/>
      <c r="CN174" s="75"/>
      <c r="CO174" s="75"/>
      <c r="CP174" s="75"/>
      <c r="CQ174" s="75"/>
      <c r="CR174" s="74"/>
      <c r="CS174" s="74"/>
      <c r="CT174" s="75"/>
      <c r="CU174" s="88"/>
      <c r="CV174" s="75"/>
      <c r="CW174" s="75"/>
      <c r="CX174" s="75"/>
      <c r="CY174" s="88"/>
      <c r="CZ174" s="74"/>
      <c r="DA174" s="75"/>
      <c r="DB174" s="75"/>
      <c r="DC174" s="76"/>
      <c r="DD174" s="75"/>
      <c r="DE174" s="75"/>
      <c r="DF174" s="75"/>
      <c r="DG174" s="88"/>
      <c r="DH174" s="75"/>
      <c r="DI174" s="75"/>
      <c r="DJ174" s="75"/>
      <c r="DK174" s="88"/>
      <c r="DL174" s="75"/>
      <c r="DM174" s="75"/>
      <c r="DN174" s="75"/>
      <c r="DO174" s="88"/>
      <c r="DP174" s="75"/>
      <c r="DQ174" s="75"/>
      <c r="DR174" s="75"/>
      <c r="DS174" s="88"/>
      <c r="DT174" s="74"/>
      <c r="DU174" s="75"/>
      <c r="DV174" s="75"/>
      <c r="DW174" s="75"/>
      <c r="DX174" s="75"/>
      <c r="DY174" s="75"/>
      <c r="DZ174" s="75"/>
      <c r="EA174" s="75"/>
      <c r="EB174" s="75"/>
      <c r="EC174" s="75"/>
      <c r="ED174" s="75"/>
      <c r="EE174" s="75"/>
      <c r="EF174" s="75"/>
      <c r="EG174" s="75"/>
      <c r="EH174" s="75"/>
      <c r="EI174" s="75"/>
      <c r="EJ174" s="75"/>
      <c r="EK174" s="75"/>
      <c r="EL174" s="75"/>
      <c r="EM174" s="75"/>
      <c r="EN174" s="75"/>
      <c r="EO174" s="75"/>
      <c r="EP174" s="75"/>
      <c r="EQ174" s="75"/>
      <c r="ER174" s="75"/>
      <c r="ES174" s="75"/>
      <c r="ET174" s="75"/>
      <c r="EU174" s="75"/>
      <c r="EV174" s="75"/>
      <c r="EW174" s="75"/>
      <c r="EX174" s="75"/>
      <c r="EY174" s="75"/>
      <c r="EZ174" s="88"/>
      <c r="FA174" s="74"/>
      <c r="FB174" s="75"/>
      <c r="FC174" s="88"/>
      <c r="FD174" s="75"/>
      <c r="FE174" s="75"/>
      <c r="FF174" s="75"/>
      <c r="FG174" s="75"/>
      <c r="FH174" s="75"/>
      <c r="FI174" s="75"/>
      <c r="FJ174" s="75"/>
      <c r="FK174" s="75"/>
      <c r="FL174" s="75"/>
      <c r="FM174" s="75"/>
      <c r="FN174" s="75"/>
      <c r="FO174" s="75"/>
      <c r="FP174" s="75"/>
      <c r="FQ174" s="75"/>
      <c r="FR174" s="75"/>
      <c r="FS174" s="75"/>
      <c r="FT174" s="78"/>
      <c r="FU174" s="78"/>
      <c r="FV174" s="78"/>
      <c r="FW174" s="78"/>
      <c r="FX174" s="75"/>
      <c r="FY174" s="75"/>
      <c r="FZ174" s="75"/>
      <c r="GA174" s="75"/>
      <c r="GB174" s="75"/>
      <c r="GC174" s="75"/>
      <c r="GD174" s="75"/>
      <c r="GE174" s="75"/>
      <c r="GF174" s="75"/>
      <c r="GG174" s="75"/>
      <c r="GH174" s="75"/>
      <c r="GI174" s="75"/>
      <c r="GJ174" s="75"/>
      <c r="GK174" s="75"/>
      <c r="GL174" s="75"/>
      <c r="GM174" s="75"/>
      <c r="GN174" s="75"/>
      <c r="GO174" s="75"/>
      <c r="GP174" s="75"/>
      <c r="GQ174" s="75"/>
      <c r="GR174" s="75"/>
      <c r="GS174" s="75"/>
      <c r="GT174" s="75"/>
      <c r="GU174" s="75"/>
      <c r="GV174" s="75"/>
      <c r="GW174" s="75"/>
      <c r="GX174" s="75"/>
      <c r="GY174" s="75"/>
      <c r="GZ174" s="75"/>
      <c r="HA174" s="75"/>
      <c r="HB174" s="75"/>
      <c r="HC174" s="75"/>
      <c r="HD174" s="75"/>
      <c r="HE174" s="75"/>
      <c r="HF174" s="75"/>
      <c r="HG174" s="75"/>
      <c r="HH174" s="75"/>
      <c r="HI174" s="75"/>
      <c r="HJ174" s="75"/>
      <c r="HK174" s="75"/>
      <c r="HL174" s="75"/>
      <c r="HM174" s="75"/>
      <c r="HN174" s="75"/>
      <c r="HO174" s="75"/>
      <c r="HP174" s="75"/>
      <c r="HQ174" s="75"/>
      <c r="HR174" s="75"/>
      <c r="HS174" s="75"/>
      <c r="HT174" s="75"/>
      <c r="HU174" s="75"/>
      <c r="HV174" s="75"/>
      <c r="HW174" s="75"/>
      <c r="HX174" s="75"/>
      <c r="HY174" s="75"/>
      <c r="HZ174" s="75"/>
      <c r="IA174" s="75"/>
      <c r="IB174" s="75"/>
      <c r="IC174" s="75"/>
      <c r="ID174" s="75"/>
      <c r="IE174" s="75"/>
      <c r="IF174" s="75"/>
      <c r="IG174" s="75"/>
      <c r="IH174" s="75"/>
      <c r="II174" s="75"/>
      <c r="IJ174" s="75"/>
      <c r="IK174" s="75"/>
      <c r="IL174" s="75"/>
      <c r="IM174" s="75"/>
      <c r="IN174" s="75"/>
      <c r="IO174" s="75"/>
      <c r="IP174" s="75"/>
      <c r="IQ174" s="75"/>
      <c r="IR174" s="75"/>
      <c r="IS174" s="75"/>
      <c r="IT174" s="75"/>
      <c r="IU174" s="75"/>
      <c r="IV174" s="75"/>
      <c r="IW174" s="75"/>
      <c r="IX174" s="75"/>
      <c r="IY174" s="75"/>
      <c r="IZ174" s="75"/>
      <c r="JA174" s="75"/>
      <c r="JB174" s="75"/>
      <c r="JC174" s="75"/>
    </row>
    <row r="175" spans="1:263" ht="15.75" x14ac:dyDescent="0.25">
      <c r="A175" s="10" t="s">
        <v>374</v>
      </c>
      <c r="B175" s="222">
        <f t="shared" si="422"/>
        <v>3255</v>
      </c>
      <c r="C175" s="222">
        <f t="shared" si="423"/>
        <v>3255</v>
      </c>
      <c r="D175" s="222">
        <f t="shared" si="424"/>
        <v>3255</v>
      </c>
      <c r="E175" s="222"/>
      <c r="F175" s="223">
        <f t="shared" si="425"/>
        <v>3255</v>
      </c>
      <c r="G175" s="75">
        <f t="shared" si="447"/>
        <v>100</v>
      </c>
      <c r="H175" s="75"/>
      <c r="I175" s="75"/>
      <c r="J175" s="75"/>
      <c r="K175" s="74"/>
      <c r="L175" s="75"/>
      <c r="M175" s="75"/>
      <c r="N175" s="75"/>
      <c r="O175" s="74"/>
      <c r="P175" s="75"/>
      <c r="Q175" s="75"/>
      <c r="R175" s="75"/>
      <c r="S175" s="75"/>
      <c r="T175" s="75"/>
      <c r="U175" s="75"/>
      <c r="V175" s="75"/>
      <c r="W175" s="74"/>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95"/>
      <c r="BA175" s="95"/>
      <c r="BB175" s="95"/>
      <c r="BC175" s="95"/>
      <c r="BD175" s="75"/>
      <c r="BE175" s="75"/>
      <c r="BF175" s="75"/>
      <c r="BG175" s="74"/>
      <c r="BH175" s="75"/>
      <c r="BI175" s="75"/>
      <c r="BJ175" s="75"/>
      <c r="BK175" s="88"/>
      <c r="BL175" s="75">
        <v>3255</v>
      </c>
      <c r="BM175" s="75">
        <v>3255</v>
      </c>
      <c r="BN175" s="75">
        <v>3255</v>
      </c>
      <c r="BO175" s="76">
        <f t="shared" si="426"/>
        <v>100</v>
      </c>
      <c r="BP175" s="75"/>
      <c r="BQ175" s="75"/>
      <c r="BR175" s="75"/>
      <c r="BS175" s="88"/>
      <c r="BT175" s="88"/>
      <c r="BU175" s="75"/>
      <c r="BV175" s="75"/>
      <c r="BW175" s="88"/>
      <c r="BX175" s="75"/>
      <c r="BY175" s="75"/>
      <c r="BZ175" s="75"/>
      <c r="CA175" s="75"/>
      <c r="CB175" s="74"/>
      <c r="CC175" s="74"/>
      <c r="CD175" s="75"/>
      <c r="CE175" s="88"/>
      <c r="CF175" s="75"/>
      <c r="CG175" s="75"/>
      <c r="CH175" s="75"/>
      <c r="CI175" s="88"/>
      <c r="CJ175" s="75"/>
      <c r="CK175" s="75"/>
      <c r="CL175" s="75"/>
      <c r="CM175" s="75"/>
      <c r="CN175" s="75"/>
      <c r="CO175" s="75"/>
      <c r="CP175" s="75"/>
      <c r="CQ175" s="75"/>
      <c r="CR175" s="74"/>
      <c r="CS175" s="74"/>
      <c r="CT175" s="75"/>
      <c r="CU175" s="88"/>
      <c r="CV175" s="75"/>
      <c r="CW175" s="75"/>
      <c r="CX175" s="75"/>
      <c r="CY175" s="88"/>
      <c r="CZ175" s="74"/>
      <c r="DA175" s="75"/>
      <c r="DB175" s="75"/>
      <c r="DC175" s="76"/>
      <c r="DD175" s="75"/>
      <c r="DE175" s="75"/>
      <c r="DF175" s="75"/>
      <c r="DG175" s="88"/>
      <c r="DH175" s="75"/>
      <c r="DI175" s="75"/>
      <c r="DJ175" s="75"/>
      <c r="DK175" s="88"/>
      <c r="DL175" s="75"/>
      <c r="DM175" s="75"/>
      <c r="DN175" s="75"/>
      <c r="DO175" s="88"/>
      <c r="DP175" s="75"/>
      <c r="DQ175" s="75"/>
      <c r="DR175" s="75"/>
      <c r="DS175" s="88"/>
      <c r="DT175" s="74"/>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88"/>
      <c r="FA175" s="74"/>
      <c r="FB175" s="75"/>
      <c r="FC175" s="88"/>
      <c r="FD175" s="75"/>
      <c r="FE175" s="75"/>
      <c r="FF175" s="75"/>
      <c r="FG175" s="75"/>
      <c r="FH175" s="75"/>
      <c r="FI175" s="75"/>
      <c r="FJ175" s="75"/>
      <c r="FK175" s="75"/>
      <c r="FL175" s="75"/>
      <c r="FM175" s="75"/>
      <c r="FN175" s="75"/>
      <c r="FO175" s="75"/>
      <c r="FP175" s="75"/>
      <c r="FQ175" s="75"/>
      <c r="FR175" s="75"/>
      <c r="FS175" s="75"/>
      <c r="FT175" s="78"/>
      <c r="FU175" s="78"/>
      <c r="FV175" s="78"/>
      <c r="FW175" s="78"/>
      <c r="FX175" s="75"/>
      <c r="FY175" s="75"/>
      <c r="FZ175" s="75"/>
      <c r="GA175" s="75"/>
      <c r="GB175" s="75"/>
      <c r="GC175" s="75"/>
      <c r="GD175" s="75"/>
      <c r="GE175" s="75"/>
      <c r="GF175" s="75"/>
      <c r="GG175" s="75"/>
      <c r="GH175" s="75"/>
      <c r="GI175" s="75"/>
      <c r="GJ175" s="75"/>
      <c r="GK175" s="75"/>
      <c r="GL175" s="75"/>
      <c r="GM175" s="75"/>
      <c r="GN175" s="75"/>
      <c r="GO175" s="75"/>
      <c r="GP175" s="75"/>
      <c r="GQ175" s="75"/>
      <c r="GR175" s="75"/>
      <c r="GS175" s="75"/>
      <c r="GT175" s="75"/>
      <c r="GU175" s="75"/>
      <c r="GV175" s="75"/>
      <c r="GW175" s="75"/>
      <c r="GX175" s="75"/>
      <c r="GY175" s="75"/>
      <c r="GZ175" s="75"/>
      <c r="HA175" s="75"/>
      <c r="HB175" s="75"/>
      <c r="HC175" s="75"/>
      <c r="HD175" s="75"/>
      <c r="HE175" s="75"/>
      <c r="HF175" s="75"/>
      <c r="HG175" s="75"/>
      <c r="HH175" s="75"/>
      <c r="HI175" s="75"/>
      <c r="HJ175" s="75"/>
      <c r="HK175" s="75"/>
      <c r="HL175" s="75"/>
      <c r="HM175" s="75"/>
      <c r="HN175" s="75"/>
      <c r="HO175" s="75"/>
      <c r="HP175" s="75"/>
      <c r="HQ175" s="75"/>
      <c r="HR175" s="75"/>
      <c r="HS175" s="75"/>
      <c r="HT175" s="75"/>
      <c r="HU175" s="75"/>
      <c r="HV175" s="75"/>
      <c r="HW175" s="75"/>
      <c r="HX175" s="75"/>
      <c r="HY175" s="75"/>
      <c r="HZ175" s="75"/>
      <c r="IA175" s="75"/>
      <c r="IB175" s="75"/>
      <c r="IC175" s="75"/>
      <c r="ID175" s="75"/>
      <c r="IE175" s="75"/>
      <c r="IF175" s="75"/>
      <c r="IG175" s="75"/>
      <c r="IH175" s="75"/>
      <c r="II175" s="75"/>
      <c r="IJ175" s="75"/>
      <c r="IK175" s="75"/>
      <c r="IL175" s="75"/>
      <c r="IM175" s="75"/>
      <c r="IN175" s="75"/>
      <c r="IO175" s="75"/>
      <c r="IP175" s="75"/>
      <c r="IQ175" s="75"/>
      <c r="IR175" s="75"/>
      <c r="IS175" s="75"/>
      <c r="IT175" s="75"/>
      <c r="IU175" s="75"/>
      <c r="IV175" s="75"/>
      <c r="IW175" s="75"/>
      <c r="IX175" s="75"/>
      <c r="IY175" s="75"/>
      <c r="IZ175" s="75"/>
      <c r="JA175" s="75"/>
      <c r="JB175" s="75"/>
      <c r="JC175" s="75"/>
    </row>
    <row r="176" spans="1:263" ht="15.75" x14ac:dyDescent="0.25">
      <c r="A176" s="10" t="s">
        <v>489</v>
      </c>
      <c r="B176" s="222">
        <f t="shared" si="422"/>
        <v>3555</v>
      </c>
      <c r="C176" s="222">
        <f t="shared" si="423"/>
        <v>5041.1468800000002</v>
      </c>
      <c r="D176" s="222">
        <f t="shared" si="424"/>
        <v>5041.1468800000002</v>
      </c>
      <c r="E176" s="222"/>
      <c r="F176" s="223">
        <f t="shared" si="425"/>
        <v>3555</v>
      </c>
      <c r="G176" s="75">
        <f t="shared" si="447"/>
        <v>70.519667143679811</v>
      </c>
      <c r="H176" s="75"/>
      <c r="I176" s="75"/>
      <c r="J176" s="75"/>
      <c r="K176" s="74"/>
      <c r="L176" s="75"/>
      <c r="M176" s="75"/>
      <c r="N176" s="75"/>
      <c r="O176" s="74"/>
      <c r="P176" s="75"/>
      <c r="Q176" s="75"/>
      <c r="R176" s="75"/>
      <c r="S176" s="75"/>
      <c r="T176" s="75"/>
      <c r="U176" s="75"/>
      <c r="V176" s="75"/>
      <c r="W176" s="74"/>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v>1486.1468799999998</v>
      </c>
      <c r="AT176" s="75"/>
      <c r="AU176" s="75">
        <f t="shared" si="380"/>
        <v>0</v>
      </c>
      <c r="AV176" s="75"/>
      <c r="AW176" s="75"/>
      <c r="AX176" s="75"/>
      <c r="AY176" s="75"/>
      <c r="AZ176" s="95"/>
      <c r="BA176" s="95"/>
      <c r="BB176" s="95"/>
      <c r="BC176" s="95"/>
      <c r="BD176" s="75"/>
      <c r="BE176" s="75"/>
      <c r="BF176" s="75"/>
      <c r="BG176" s="74"/>
      <c r="BH176" s="75"/>
      <c r="BI176" s="75"/>
      <c r="BJ176" s="75"/>
      <c r="BK176" s="88"/>
      <c r="BL176" s="75">
        <v>3555</v>
      </c>
      <c r="BM176" s="75">
        <v>3555</v>
      </c>
      <c r="BN176" s="75">
        <v>3555</v>
      </c>
      <c r="BO176" s="76">
        <f t="shared" si="426"/>
        <v>100</v>
      </c>
      <c r="BP176" s="75"/>
      <c r="BQ176" s="75"/>
      <c r="BR176" s="75"/>
      <c r="BS176" s="88"/>
      <c r="BT176" s="88"/>
      <c r="BU176" s="75"/>
      <c r="BV176" s="75"/>
      <c r="BW176" s="88"/>
      <c r="BX176" s="75"/>
      <c r="BY176" s="75"/>
      <c r="BZ176" s="75"/>
      <c r="CA176" s="75"/>
      <c r="CB176" s="74"/>
      <c r="CC176" s="74"/>
      <c r="CD176" s="75"/>
      <c r="CE176" s="88"/>
      <c r="CF176" s="75"/>
      <c r="CG176" s="75"/>
      <c r="CH176" s="75"/>
      <c r="CI176" s="88"/>
      <c r="CJ176" s="75"/>
      <c r="CK176" s="75"/>
      <c r="CL176" s="75"/>
      <c r="CM176" s="75"/>
      <c r="CN176" s="75"/>
      <c r="CO176" s="75"/>
      <c r="CP176" s="75"/>
      <c r="CQ176" s="75"/>
      <c r="CR176" s="74"/>
      <c r="CS176" s="74"/>
      <c r="CT176" s="75"/>
      <c r="CU176" s="88"/>
      <c r="CV176" s="75"/>
      <c r="CW176" s="75"/>
      <c r="CX176" s="75"/>
      <c r="CY176" s="88"/>
      <c r="CZ176" s="74"/>
      <c r="DA176" s="75"/>
      <c r="DB176" s="75"/>
      <c r="DC176" s="76"/>
      <c r="DD176" s="75"/>
      <c r="DE176" s="75"/>
      <c r="DF176" s="75"/>
      <c r="DG176" s="88"/>
      <c r="DH176" s="75"/>
      <c r="DI176" s="75"/>
      <c r="DJ176" s="75"/>
      <c r="DK176" s="88"/>
      <c r="DL176" s="75"/>
      <c r="DM176" s="75"/>
      <c r="DN176" s="75"/>
      <c r="DO176" s="88"/>
      <c r="DP176" s="75"/>
      <c r="DQ176" s="75"/>
      <c r="DR176" s="75"/>
      <c r="DS176" s="88"/>
      <c r="DT176" s="74"/>
      <c r="DU176" s="75"/>
      <c r="DV176" s="75"/>
      <c r="DW176" s="75"/>
      <c r="DX176" s="75"/>
      <c r="DY176" s="75"/>
      <c r="DZ176" s="75"/>
      <c r="EA176" s="75"/>
      <c r="EB176" s="75"/>
      <c r="EC176" s="75"/>
      <c r="ED176" s="75"/>
      <c r="EE176" s="75"/>
      <c r="EF176" s="75"/>
      <c r="EG176" s="75"/>
      <c r="EH176" s="75"/>
      <c r="EI176" s="75"/>
      <c r="EJ176" s="75"/>
      <c r="EK176" s="75"/>
      <c r="EL176" s="75"/>
      <c r="EM176" s="75"/>
      <c r="EN176" s="75"/>
      <c r="EO176" s="75"/>
      <c r="EP176" s="75"/>
      <c r="EQ176" s="75"/>
      <c r="ER176" s="75"/>
      <c r="ES176" s="75"/>
      <c r="ET176" s="75"/>
      <c r="EU176" s="75"/>
      <c r="EV176" s="75"/>
      <c r="EW176" s="75"/>
      <c r="EX176" s="75"/>
      <c r="EY176" s="75"/>
      <c r="EZ176" s="88"/>
      <c r="FA176" s="74"/>
      <c r="FB176" s="75"/>
      <c r="FC176" s="88"/>
      <c r="FD176" s="75"/>
      <c r="FE176" s="75"/>
      <c r="FF176" s="75"/>
      <c r="FG176" s="75"/>
      <c r="FH176" s="75"/>
      <c r="FI176" s="75"/>
      <c r="FJ176" s="75"/>
      <c r="FK176" s="75"/>
      <c r="FL176" s="75"/>
      <c r="FM176" s="75"/>
      <c r="FN176" s="75"/>
      <c r="FO176" s="75"/>
      <c r="FP176" s="75"/>
      <c r="FQ176" s="75"/>
      <c r="FR176" s="75"/>
      <c r="FS176" s="75"/>
      <c r="FT176" s="78"/>
      <c r="FU176" s="78"/>
      <c r="FV176" s="78"/>
      <c r="FW176" s="78"/>
      <c r="FX176" s="75"/>
      <c r="FY176" s="75"/>
      <c r="FZ176" s="75"/>
      <c r="GA176" s="75"/>
      <c r="GB176" s="75"/>
      <c r="GC176" s="75"/>
      <c r="GD176" s="75"/>
      <c r="GE176" s="75"/>
      <c r="GF176" s="75"/>
      <c r="GG176" s="75"/>
      <c r="GH176" s="75"/>
      <c r="GI176" s="75"/>
      <c r="GJ176" s="75"/>
      <c r="GK176" s="75"/>
      <c r="GL176" s="75"/>
      <c r="GM176" s="75"/>
      <c r="GN176" s="75"/>
      <c r="GO176" s="75"/>
      <c r="GP176" s="75"/>
      <c r="GQ176" s="75"/>
      <c r="GR176" s="75"/>
      <c r="GS176" s="75"/>
      <c r="GT176" s="75"/>
      <c r="GU176" s="75"/>
      <c r="GV176" s="75"/>
      <c r="GW176" s="75"/>
      <c r="GX176" s="75"/>
      <c r="GY176" s="75"/>
      <c r="GZ176" s="75"/>
      <c r="HA176" s="75"/>
      <c r="HB176" s="75"/>
      <c r="HC176" s="75"/>
      <c r="HD176" s="75"/>
      <c r="HE176" s="75"/>
      <c r="HF176" s="75"/>
      <c r="HG176" s="75"/>
      <c r="HH176" s="75"/>
      <c r="HI176" s="75"/>
      <c r="HJ176" s="75"/>
      <c r="HK176" s="75"/>
      <c r="HL176" s="75"/>
      <c r="HM176" s="75"/>
      <c r="HN176" s="75"/>
      <c r="HO176" s="75"/>
      <c r="HP176" s="75"/>
      <c r="HQ176" s="75"/>
      <c r="HR176" s="75"/>
      <c r="HS176" s="75"/>
      <c r="HT176" s="75"/>
      <c r="HU176" s="75"/>
      <c r="HV176" s="75"/>
      <c r="HW176" s="75"/>
      <c r="HX176" s="75"/>
      <c r="HY176" s="75"/>
      <c r="HZ176" s="75"/>
      <c r="IA176" s="75"/>
      <c r="IB176" s="75"/>
      <c r="IC176" s="75"/>
      <c r="ID176" s="75"/>
      <c r="IE176" s="75"/>
      <c r="IF176" s="75"/>
      <c r="IG176" s="75"/>
      <c r="IH176" s="75"/>
      <c r="II176" s="75"/>
      <c r="IJ176" s="75"/>
      <c r="IK176" s="75"/>
      <c r="IL176" s="75"/>
      <c r="IM176" s="75"/>
      <c r="IN176" s="75"/>
      <c r="IO176" s="75"/>
      <c r="IP176" s="75"/>
      <c r="IQ176" s="75"/>
      <c r="IR176" s="75"/>
      <c r="IS176" s="75"/>
      <c r="IT176" s="75"/>
      <c r="IU176" s="75"/>
      <c r="IV176" s="75"/>
      <c r="IW176" s="75"/>
      <c r="IX176" s="75"/>
      <c r="IY176" s="75"/>
      <c r="IZ176" s="75"/>
      <c r="JA176" s="75"/>
      <c r="JB176" s="75"/>
      <c r="JC176" s="75"/>
    </row>
    <row r="177" spans="1:263" ht="15.75" x14ac:dyDescent="0.25">
      <c r="A177" s="10" t="s">
        <v>375</v>
      </c>
      <c r="B177" s="222">
        <f t="shared" si="422"/>
        <v>6471</v>
      </c>
      <c r="C177" s="222">
        <f t="shared" si="423"/>
        <v>6471</v>
      </c>
      <c r="D177" s="222">
        <f t="shared" si="424"/>
        <v>6471</v>
      </c>
      <c r="E177" s="222"/>
      <c r="F177" s="223">
        <f t="shared" si="425"/>
        <v>6471</v>
      </c>
      <c r="G177" s="75">
        <f t="shared" si="447"/>
        <v>100</v>
      </c>
      <c r="H177" s="75"/>
      <c r="I177" s="75"/>
      <c r="J177" s="75"/>
      <c r="K177" s="74"/>
      <c r="L177" s="75"/>
      <c r="M177" s="75"/>
      <c r="N177" s="75"/>
      <c r="O177" s="74"/>
      <c r="P177" s="75"/>
      <c r="Q177" s="75"/>
      <c r="R177" s="75"/>
      <c r="S177" s="75"/>
      <c r="T177" s="75"/>
      <c r="U177" s="75"/>
      <c r="V177" s="75"/>
      <c r="W177" s="74"/>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95"/>
      <c r="BA177" s="95"/>
      <c r="BB177" s="95"/>
      <c r="BC177" s="95"/>
      <c r="BD177" s="75"/>
      <c r="BE177" s="75"/>
      <c r="BF177" s="75"/>
      <c r="BG177" s="74"/>
      <c r="BH177" s="75"/>
      <c r="BI177" s="75"/>
      <c r="BJ177" s="75"/>
      <c r="BK177" s="88"/>
      <c r="BL177" s="75">
        <v>6471</v>
      </c>
      <c r="BM177" s="75">
        <v>6471</v>
      </c>
      <c r="BN177" s="75">
        <v>6471</v>
      </c>
      <c r="BO177" s="76">
        <f t="shared" si="426"/>
        <v>100</v>
      </c>
      <c r="BP177" s="75"/>
      <c r="BQ177" s="75"/>
      <c r="BR177" s="75"/>
      <c r="BS177" s="88"/>
      <c r="BT177" s="88"/>
      <c r="BU177" s="75"/>
      <c r="BV177" s="75"/>
      <c r="BW177" s="88"/>
      <c r="BX177" s="75"/>
      <c r="BY177" s="75"/>
      <c r="BZ177" s="75"/>
      <c r="CA177" s="75"/>
      <c r="CB177" s="74"/>
      <c r="CC177" s="74"/>
      <c r="CD177" s="75"/>
      <c r="CE177" s="88"/>
      <c r="CF177" s="75"/>
      <c r="CG177" s="75"/>
      <c r="CH177" s="75"/>
      <c r="CI177" s="88"/>
      <c r="CJ177" s="75"/>
      <c r="CK177" s="75"/>
      <c r="CL177" s="75"/>
      <c r="CM177" s="75"/>
      <c r="CN177" s="75"/>
      <c r="CO177" s="75"/>
      <c r="CP177" s="75"/>
      <c r="CQ177" s="75"/>
      <c r="CR177" s="74"/>
      <c r="CS177" s="74"/>
      <c r="CT177" s="75"/>
      <c r="CU177" s="88"/>
      <c r="CV177" s="75"/>
      <c r="CW177" s="75"/>
      <c r="CX177" s="75"/>
      <c r="CY177" s="88"/>
      <c r="CZ177" s="74"/>
      <c r="DA177" s="75"/>
      <c r="DB177" s="75"/>
      <c r="DC177" s="76"/>
      <c r="DD177" s="75"/>
      <c r="DE177" s="75"/>
      <c r="DF177" s="75"/>
      <c r="DG177" s="88"/>
      <c r="DH177" s="75"/>
      <c r="DI177" s="75"/>
      <c r="DJ177" s="75"/>
      <c r="DK177" s="88"/>
      <c r="DL177" s="75"/>
      <c r="DM177" s="75"/>
      <c r="DN177" s="75"/>
      <c r="DO177" s="88"/>
      <c r="DP177" s="75"/>
      <c r="DQ177" s="75"/>
      <c r="DR177" s="75"/>
      <c r="DS177" s="88"/>
      <c r="DT177" s="74"/>
      <c r="DU177" s="75"/>
      <c r="DV177" s="75"/>
      <c r="DW177" s="75"/>
      <c r="DX177" s="75"/>
      <c r="DY177" s="75"/>
      <c r="DZ177" s="75"/>
      <c r="EA177" s="75"/>
      <c r="EB177" s="75"/>
      <c r="EC177" s="75"/>
      <c r="ED177" s="75"/>
      <c r="EE177" s="75"/>
      <c r="EF177" s="75"/>
      <c r="EG177" s="75"/>
      <c r="EH177" s="75"/>
      <c r="EI177" s="75"/>
      <c r="EJ177" s="75"/>
      <c r="EK177" s="75"/>
      <c r="EL177" s="75"/>
      <c r="EM177" s="75"/>
      <c r="EN177" s="75"/>
      <c r="EO177" s="75"/>
      <c r="EP177" s="75"/>
      <c r="EQ177" s="75"/>
      <c r="ER177" s="75"/>
      <c r="ES177" s="75"/>
      <c r="ET177" s="75"/>
      <c r="EU177" s="75"/>
      <c r="EV177" s="75"/>
      <c r="EW177" s="75"/>
      <c r="EX177" s="75"/>
      <c r="EY177" s="75"/>
      <c r="EZ177" s="88"/>
      <c r="FA177" s="74"/>
      <c r="FB177" s="75"/>
      <c r="FC177" s="88"/>
      <c r="FD177" s="75"/>
      <c r="FE177" s="75"/>
      <c r="FF177" s="75"/>
      <c r="FG177" s="75"/>
      <c r="FH177" s="75"/>
      <c r="FI177" s="75"/>
      <c r="FJ177" s="75"/>
      <c r="FK177" s="75"/>
      <c r="FL177" s="75"/>
      <c r="FM177" s="75"/>
      <c r="FN177" s="75"/>
      <c r="FO177" s="75"/>
      <c r="FP177" s="75"/>
      <c r="FQ177" s="75"/>
      <c r="FR177" s="75"/>
      <c r="FS177" s="75"/>
      <c r="FT177" s="78"/>
      <c r="FU177" s="78"/>
      <c r="FV177" s="78"/>
      <c r="FW177" s="78"/>
      <c r="FX177" s="75"/>
      <c r="FY177" s="75"/>
      <c r="FZ177" s="75"/>
      <c r="GA177" s="75"/>
      <c r="GB177" s="75"/>
      <c r="GC177" s="75"/>
      <c r="GD177" s="75"/>
      <c r="GE177" s="75"/>
      <c r="GF177" s="75"/>
      <c r="GG177" s="75"/>
      <c r="GH177" s="75"/>
      <c r="GI177" s="75"/>
      <c r="GJ177" s="75"/>
      <c r="GK177" s="75"/>
      <c r="GL177" s="75"/>
      <c r="GM177" s="75"/>
      <c r="GN177" s="75"/>
      <c r="GO177" s="75"/>
      <c r="GP177" s="75"/>
      <c r="GQ177" s="75"/>
      <c r="GR177" s="75"/>
      <c r="GS177" s="75"/>
      <c r="GT177" s="75"/>
      <c r="GU177" s="75"/>
      <c r="GV177" s="75"/>
      <c r="GW177" s="75"/>
      <c r="GX177" s="75"/>
      <c r="GY177" s="75"/>
      <c r="GZ177" s="75"/>
      <c r="HA177" s="75"/>
      <c r="HB177" s="75"/>
      <c r="HC177" s="75"/>
      <c r="HD177" s="75"/>
      <c r="HE177" s="75"/>
      <c r="HF177" s="75"/>
      <c r="HG177" s="75"/>
      <c r="HH177" s="75"/>
      <c r="HI177" s="75"/>
      <c r="HJ177" s="75"/>
      <c r="HK177" s="75"/>
      <c r="HL177" s="75"/>
      <c r="HM177" s="75"/>
      <c r="HN177" s="75"/>
      <c r="HO177" s="75"/>
      <c r="HP177" s="75"/>
      <c r="HQ177" s="75"/>
      <c r="HR177" s="75"/>
      <c r="HS177" s="75"/>
      <c r="HT177" s="75"/>
      <c r="HU177" s="75"/>
      <c r="HV177" s="75"/>
      <c r="HW177" s="75"/>
      <c r="HX177" s="75"/>
      <c r="HY177" s="75"/>
      <c r="HZ177" s="75"/>
      <c r="IA177" s="75"/>
      <c r="IB177" s="75"/>
      <c r="IC177" s="75"/>
      <c r="ID177" s="75"/>
      <c r="IE177" s="75"/>
      <c r="IF177" s="75"/>
      <c r="IG177" s="75"/>
      <c r="IH177" s="75"/>
      <c r="II177" s="75"/>
      <c r="IJ177" s="75"/>
      <c r="IK177" s="75"/>
      <c r="IL177" s="75"/>
      <c r="IM177" s="75"/>
      <c r="IN177" s="75"/>
      <c r="IO177" s="75"/>
      <c r="IP177" s="75"/>
      <c r="IQ177" s="75"/>
      <c r="IR177" s="75"/>
      <c r="IS177" s="75"/>
      <c r="IT177" s="75"/>
      <c r="IU177" s="75"/>
      <c r="IV177" s="75"/>
      <c r="IW177" s="75"/>
      <c r="IX177" s="75"/>
      <c r="IY177" s="75"/>
      <c r="IZ177" s="75"/>
      <c r="JA177" s="75"/>
      <c r="JB177" s="75"/>
      <c r="JC177" s="75"/>
    </row>
    <row r="178" spans="1:263" ht="15.75" x14ac:dyDescent="0.25">
      <c r="A178" s="10" t="s">
        <v>180</v>
      </c>
      <c r="B178" s="222">
        <f t="shared" si="422"/>
        <v>0</v>
      </c>
      <c r="C178" s="222">
        <f t="shared" si="423"/>
        <v>0</v>
      </c>
      <c r="D178" s="222">
        <f t="shared" si="424"/>
        <v>0</v>
      </c>
      <c r="E178" s="222"/>
      <c r="F178" s="223">
        <f t="shared" si="425"/>
        <v>0</v>
      </c>
      <c r="G178" s="75"/>
      <c r="H178" s="75"/>
      <c r="I178" s="75"/>
      <c r="J178" s="75"/>
      <c r="K178" s="74"/>
      <c r="L178" s="75"/>
      <c r="M178" s="75"/>
      <c r="N178" s="75"/>
      <c r="O178" s="74"/>
      <c r="P178" s="75"/>
      <c r="Q178" s="75"/>
      <c r="R178" s="75"/>
      <c r="S178" s="75"/>
      <c r="T178" s="75"/>
      <c r="U178" s="75"/>
      <c r="V178" s="75"/>
      <c r="W178" s="74"/>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95"/>
      <c r="BA178" s="95"/>
      <c r="BB178" s="95"/>
      <c r="BC178" s="95"/>
      <c r="BD178" s="75"/>
      <c r="BE178" s="75"/>
      <c r="BF178" s="75"/>
      <c r="BG178" s="74"/>
      <c r="BH178" s="88"/>
      <c r="BI178" s="75"/>
      <c r="BJ178" s="75"/>
      <c r="BK178" s="88"/>
      <c r="BL178" s="75"/>
      <c r="BM178" s="75"/>
      <c r="BN178" s="75">
        <v>0</v>
      </c>
      <c r="BO178" s="76"/>
      <c r="BP178" s="75"/>
      <c r="BQ178" s="75"/>
      <c r="BR178" s="75"/>
      <c r="BS178" s="88"/>
      <c r="BT178" s="88"/>
      <c r="BU178" s="75"/>
      <c r="BV178" s="75"/>
      <c r="BW178" s="88"/>
      <c r="BX178" s="75"/>
      <c r="BY178" s="75"/>
      <c r="BZ178" s="75"/>
      <c r="CA178" s="75"/>
      <c r="CB178" s="74"/>
      <c r="CC178" s="74"/>
      <c r="CD178" s="75"/>
      <c r="CE178" s="88"/>
      <c r="CF178" s="75"/>
      <c r="CG178" s="75"/>
      <c r="CH178" s="75"/>
      <c r="CI178" s="88"/>
      <c r="CJ178" s="75"/>
      <c r="CK178" s="75"/>
      <c r="CL178" s="75"/>
      <c r="CM178" s="75"/>
      <c r="CN178" s="75"/>
      <c r="CO178" s="75"/>
      <c r="CP178" s="75"/>
      <c r="CQ178" s="75"/>
      <c r="CR178" s="74"/>
      <c r="CS178" s="74"/>
      <c r="CT178" s="75"/>
      <c r="CU178" s="88"/>
      <c r="CV178" s="75"/>
      <c r="CW178" s="75"/>
      <c r="CX178" s="75"/>
      <c r="CY178" s="88"/>
      <c r="CZ178" s="74"/>
      <c r="DA178" s="75"/>
      <c r="DB178" s="75"/>
      <c r="DC178" s="76"/>
      <c r="DD178" s="75"/>
      <c r="DE178" s="75"/>
      <c r="DF178" s="75"/>
      <c r="DG178" s="88"/>
      <c r="DH178" s="75"/>
      <c r="DI178" s="75"/>
      <c r="DJ178" s="75"/>
      <c r="DK178" s="88"/>
      <c r="DL178" s="75"/>
      <c r="DM178" s="75"/>
      <c r="DN178" s="75"/>
      <c r="DO178" s="88"/>
      <c r="DP178" s="75"/>
      <c r="DQ178" s="75"/>
      <c r="DR178" s="75"/>
      <c r="DS178" s="88"/>
      <c r="DT178" s="74"/>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c r="EX178" s="75"/>
      <c r="EY178" s="75"/>
      <c r="EZ178" s="88"/>
      <c r="FA178" s="74"/>
      <c r="FB178" s="75"/>
      <c r="FC178" s="88"/>
      <c r="FD178" s="75"/>
      <c r="FE178" s="75"/>
      <c r="FF178" s="75"/>
      <c r="FG178" s="75"/>
      <c r="FH178" s="75"/>
      <c r="FI178" s="75"/>
      <c r="FJ178" s="75"/>
      <c r="FK178" s="75"/>
      <c r="FL178" s="75"/>
      <c r="FM178" s="75"/>
      <c r="FN178" s="75"/>
      <c r="FO178" s="75"/>
      <c r="FP178" s="75"/>
      <c r="FQ178" s="75"/>
      <c r="FR178" s="75"/>
      <c r="FS178" s="75"/>
      <c r="FT178" s="78"/>
      <c r="FU178" s="78"/>
      <c r="FV178" s="78"/>
      <c r="FW178" s="78"/>
      <c r="FX178" s="75"/>
      <c r="FY178" s="75"/>
      <c r="FZ178" s="75"/>
      <c r="GA178" s="75"/>
      <c r="GB178" s="75"/>
      <c r="GC178" s="75"/>
      <c r="GD178" s="75"/>
      <c r="GE178" s="75"/>
      <c r="GF178" s="75"/>
      <c r="GG178" s="75"/>
      <c r="GH178" s="75"/>
      <c r="GI178" s="75"/>
      <c r="GJ178" s="75"/>
      <c r="GK178" s="75"/>
      <c r="GL178" s="75"/>
      <c r="GM178" s="75"/>
      <c r="GN178" s="75"/>
      <c r="GO178" s="75"/>
      <c r="GP178" s="75"/>
      <c r="GQ178" s="75"/>
      <c r="GR178" s="75"/>
      <c r="GS178" s="75"/>
      <c r="GT178" s="75"/>
      <c r="GU178" s="75"/>
      <c r="GV178" s="75"/>
      <c r="GW178" s="75"/>
      <c r="GX178" s="75"/>
      <c r="GY178" s="75"/>
      <c r="GZ178" s="75"/>
      <c r="HA178" s="75"/>
      <c r="HB178" s="75"/>
      <c r="HC178" s="75"/>
      <c r="HD178" s="75"/>
      <c r="HE178" s="75"/>
      <c r="HF178" s="75"/>
      <c r="HG178" s="75"/>
      <c r="HH178" s="75"/>
      <c r="HI178" s="75"/>
      <c r="HJ178" s="75"/>
      <c r="HK178" s="75"/>
      <c r="HL178" s="75"/>
      <c r="HM178" s="75"/>
      <c r="HN178" s="75"/>
      <c r="HO178" s="75"/>
      <c r="HP178" s="75"/>
      <c r="HQ178" s="75"/>
      <c r="HR178" s="75"/>
      <c r="HS178" s="75"/>
      <c r="HT178" s="75"/>
      <c r="HU178" s="75"/>
      <c r="HV178" s="75"/>
      <c r="HW178" s="75"/>
      <c r="HX178" s="75"/>
      <c r="HY178" s="75"/>
      <c r="HZ178" s="75"/>
      <c r="IA178" s="75"/>
      <c r="IB178" s="75"/>
      <c r="IC178" s="75"/>
      <c r="ID178" s="75"/>
      <c r="IE178" s="75"/>
      <c r="IF178" s="75"/>
      <c r="IG178" s="75"/>
      <c r="IH178" s="75"/>
      <c r="II178" s="75"/>
      <c r="IJ178" s="75"/>
      <c r="IK178" s="75"/>
      <c r="IL178" s="75"/>
      <c r="IM178" s="75"/>
      <c r="IN178" s="75"/>
      <c r="IO178" s="75"/>
      <c r="IP178" s="75"/>
      <c r="IQ178" s="75"/>
      <c r="IR178" s="75"/>
      <c r="IS178" s="75"/>
      <c r="IT178" s="75"/>
      <c r="IU178" s="75"/>
      <c r="IV178" s="75"/>
      <c r="IW178" s="75"/>
      <c r="IX178" s="75"/>
      <c r="IY178" s="75"/>
      <c r="IZ178" s="75"/>
      <c r="JA178" s="75"/>
      <c r="JB178" s="75"/>
      <c r="JC178" s="75"/>
    </row>
    <row r="179" spans="1:263" ht="15.75" x14ac:dyDescent="0.25">
      <c r="A179" s="10" t="s">
        <v>376</v>
      </c>
      <c r="B179" s="222">
        <f t="shared" si="422"/>
        <v>6150</v>
      </c>
      <c r="C179" s="222">
        <f t="shared" si="423"/>
        <v>7594.3402500000002</v>
      </c>
      <c r="D179" s="222">
        <f t="shared" si="424"/>
        <v>7594.3402500000002</v>
      </c>
      <c r="E179" s="222"/>
      <c r="F179" s="223">
        <f t="shared" si="425"/>
        <v>7594.3402500000002</v>
      </c>
      <c r="G179" s="75">
        <f t="shared" ref="G179:G226" si="500">F179/C179*100</f>
        <v>100</v>
      </c>
      <c r="H179" s="75"/>
      <c r="I179" s="75"/>
      <c r="J179" s="75"/>
      <c r="K179" s="74"/>
      <c r="L179" s="75"/>
      <c r="M179" s="75"/>
      <c r="N179" s="75"/>
      <c r="O179" s="74"/>
      <c r="P179" s="75"/>
      <c r="Q179" s="75"/>
      <c r="R179" s="75"/>
      <c r="S179" s="75"/>
      <c r="T179" s="75"/>
      <c r="U179" s="75"/>
      <c r="V179" s="75"/>
      <c r="W179" s="74"/>
      <c r="X179" s="75"/>
      <c r="Y179" s="75"/>
      <c r="Z179" s="75"/>
      <c r="AA179" s="75"/>
      <c r="AB179" s="75"/>
      <c r="AC179" s="75"/>
      <c r="AD179" s="75"/>
      <c r="AE179" s="75"/>
      <c r="AF179" s="75"/>
      <c r="AG179" s="75"/>
      <c r="AH179" s="75"/>
      <c r="AI179" s="75"/>
      <c r="AJ179" s="75"/>
      <c r="AK179" s="75"/>
      <c r="AL179" s="75"/>
      <c r="AM179" s="75"/>
      <c r="AN179" s="75"/>
      <c r="AO179" s="75"/>
      <c r="AP179" s="75"/>
      <c r="AQ179" s="75"/>
      <c r="AR179" s="75"/>
      <c r="AS179" s="75">
        <v>1444.34025</v>
      </c>
      <c r="AT179" s="75">
        <v>1444.34025</v>
      </c>
      <c r="AU179" s="75">
        <f t="shared" si="380"/>
        <v>100</v>
      </c>
      <c r="AV179" s="75"/>
      <c r="AW179" s="75"/>
      <c r="AX179" s="75"/>
      <c r="AY179" s="75"/>
      <c r="AZ179" s="95"/>
      <c r="BA179" s="95"/>
      <c r="BB179" s="95"/>
      <c r="BC179" s="95"/>
      <c r="BD179" s="75"/>
      <c r="BE179" s="75"/>
      <c r="BF179" s="75"/>
      <c r="BG179" s="74"/>
      <c r="BH179" s="88"/>
      <c r="BI179" s="75"/>
      <c r="BJ179" s="75"/>
      <c r="BK179" s="88"/>
      <c r="BL179" s="75">
        <v>6150</v>
      </c>
      <c r="BM179" s="75">
        <v>6150</v>
      </c>
      <c r="BN179" s="75">
        <v>6150</v>
      </c>
      <c r="BO179" s="76">
        <f t="shared" si="426"/>
        <v>100</v>
      </c>
      <c r="BP179" s="75"/>
      <c r="BQ179" s="75"/>
      <c r="BR179" s="75"/>
      <c r="BS179" s="88"/>
      <c r="BT179" s="88"/>
      <c r="BU179" s="75"/>
      <c r="BV179" s="75"/>
      <c r="BW179" s="88"/>
      <c r="BX179" s="75"/>
      <c r="BY179" s="75"/>
      <c r="BZ179" s="75"/>
      <c r="CA179" s="75"/>
      <c r="CB179" s="74"/>
      <c r="CC179" s="74"/>
      <c r="CD179" s="75"/>
      <c r="CE179" s="88"/>
      <c r="CF179" s="75"/>
      <c r="CG179" s="75"/>
      <c r="CH179" s="75"/>
      <c r="CI179" s="88"/>
      <c r="CJ179" s="75"/>
      <c r="CK179" s="75"/>
      <c r="CL179" s="75"/>
      <c r="CM179" s="75"/>
      <c r="CN179" s="75"/>
      <c r="CO179" s="75"/>
      <c r="CP179" s="75"/>
      <c r="CQ179" s="75"/>
      <c r="CR179" s="74"/>
      <c r="CS179" s="74"/>
      <c r="CT179" s="75"/>
      <c r="CU179" s="88"/>
      <c r="CV179" s="75"/>
      <c r="CW179" s="75"/>
      <c r="CX179" s="75"/>
      <c r="CY179" s="88"/>
      <c r="CZ179" s="74"/>
      <c r="DA179" s="75"/>
      <c r="DB179" s="75"/>
      <c r="DC179" s="76"/>
      <c r="DD179" s="75"/>
      <c r="DE179" s="75"/>
      <c r="DF179" s="75"/>
      <c r="DG179" s="88"/>
      <c r="DH179" s="75"/>
      <c r="DI179" s="75"/>
      <c r="DJ179" s="75"/>
      <c r="DK179" s="88"/>
      <c r="DL179" s="75"/>
      <c r="DM179" s="75"/>
      <c r="DN179" s="75"/>
      <c r="DO179" s="88"/>
      <c r="DP179" s="75"/>
      <c r="DQ179" s="75"/>
      <c r="DR179" s="75"/>
      <c r="DS179" s="88"/>
      <c r="DT179" s="74"/>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c r="EX179" s="75"/>
      <c r="EY179" s="75"/>
      <c r="EZ179" s="88"/>
      <c r="FA179" s="74"/>
      <c r="FB179" s="75"/>
      <c r="FC179" s="88"/>
      <c r="FD179" s="75"/>
      <c r="FE179" s="75"/>
      <c r="FF179" s="75"/>
      <c r="FG179" s="75"/>
      <c r="FH179" s="75"/>
      <c r="FI179" s="75"/>
      <c r="FJ179" s="75"/>
      <c r="FK179" s="75"/>
      <c r="FL179" s="75"/>
      <c r="FM179" s="75"/>
      <c r="FN179" s="75"/>
      <c r="FO179" s="75"/>
      <c r="FP179" s="75"/>
      <c r="FQ179" s="75"/>
      <c r="FR179" s="75"/>
      <c r="FS179" s="75"/>
      <c r="FT179" s="78"/>
      <c r="FU179" s="78"/>
      <c r="FV179" s="78"/>
      <c r="FW179" s="78"/>
      <c r="FX179" s="75"/>
      <c r="FY179" s="75"/>
      <c r="FZ179" s="75"/>
      <c r="GA179" s="75"/>
      <c r="GB179" s="75"/>
      <c r="GC179" s="75"/>
      <c r="GD179" s="75"/>
      <c r="GE179" s="75"/>
      <c r="GF179" s="75"/>
      <c r="GG179" s="75"/>
      <c r="GH179" s="75"/>
      <c r="GI179" s="75"/>
      <c r="GJ179" s="75"/>
      <c r="GK179" s="75"/>
      <c r="GL179" s="75"/>
      <c r="GM179" s="75"/>
      <c r="GN179" s="75"/>
      <c r="GO179" s="75"/>
      <c r="GP179" s="75"/>
      <c r="GQ179" s="75"/>
      <c r="GR179" s="75"/>
      <c r="GS179" s="75"/>
      <c r="GT179" s="75"/>
      <c r="GU179" s="75"/>
      <c r="GV179" s="75"/>
      <c r="GW179" s="75"/>
      <c r="GX179" s="75"/>
      <c r="GY179" s="75"/>
      <c r="GZ179" s="75"/>
      <c r="HA179" s="75"/>
      <c r="HB179" s="75"/>
      <c r="HC179" s="75"/>
      <c r="HD179" s="75"/>
      <c r="HE179" s="75"/>
      <c r="HF179" s="75"/>
      <c r="HG179" s="75"/>
      <c r="HH179" s="75"/>
      <c r="HI179" s="75"/>
      <c r="HJ179" s="75"/>
      <c r="HK179" s="75"/>
      <c r="HL179" s="75"/>
      <c r="HM179" s="75"/>
      <c r="HN179" s="75"/>
      <c r="HO179" s="75"/>
      <c r="HP179" s="75"/>
      <c r="HQ179" s="75"/>
      <c r="HR179" s="75"/>
      <c r="HS179" s="75"/>
      <c r="HT179" s="75"/>
      <c r="HU179" s="75"/>
      <c r="HV179" s="75"/>
      <c r="HW179" s="75"/>
      <c r="HX179" s="75"/>
      <c r="HY179" s="75"/>
      <c r="HZ179" s="75"/>
      <c r="IA179" s="75"/>
      <c r="IB179" s="75"/>
      <c r="IC179" s="75"/>
      <c r="ID179" s="75"/>
      <c r="IE179" s="75"/>
      <c r="IF179" s="75"/>
      <c r="IG179" s="75"/>
      <c r="IH179" s="75"/>
      <c r="II179" s="75"/>
      <c r="IJ179" s="75"/>
      <c r="IK179" s="75"/>
      <c r="IL179" s="75"/>
      <c r="IM179" s="75"/>
      <c r="IN179" s="75"/>
      <c r="IO179" s="75"/>
      <c r="IP179" s="75"/>
      <c r="IQ179" s="75"/>
      <c r="IR179" s="75"/>
      <c r="IS179" s="75"/>
      <c r="IT179" s="75"/>
      <c r="IU179" s="75"/>
      <c r="IV179" s="75"/>
      <c r="IW179" s="75"/>
      <c r="IX179" s="75"/>
      <c r="IY179" s="75"/>
      <c r="IZ179" s="75"/>
      <c r="JA179" s="75"/>
      <c r="JB179" s="75"/>
      <c r="JC179" s="75"/>
    </row>
    <row r="180" spans="1:263" ht="15.75" x14ac:dyDescent="0.25">
      <c r="A180" s="10" t="s">
        <v>377</v>
      </c>
      <c r="B180" s="222">
        <f t="shared" si="422"/>
        <v>11697</v>
      </c>
      <c r="C180" s="222">
        <f t="shared" si="423"/>
        <v>11697</v>
      </c>
      <c r="D180" s="222">
        <f t="shared" si="424"/>
        <v>11697</v>
      </c>
      <c r="E180" s="222"/>
      <c r="F180" s="223">
        <f t="shared" si="425"/>
        <v>11697</v>
      </c>
      <c r="G180" s="75">
        <f t="shared" si="500"/>
        <v>100</v>
      </c>
      <c r="H180" s="75"/>
      <c r="I180" s="75"/>
      <c r="J180" s="75"/>
      <c r="K180" s="74"/>
      <c r="L180" s="75"/>
      <c r="M180" s="75"/>
      <c r="N180" s="75"/>
      <c r="O180" s="74"/>
      <c r="P180" s="75"/>
      <c r="Q180" s="75"/>
      <c r="R180" s="75"/>
      <c r="S180" s="75"/>
      <c r="T180" s="75"/>
      <c r="U180" s="75"/>
      <c r="V180" s="75"/>
      <c r="W180" s="74"/>
      <c r="X180" s="75"/>
      <c r="Y180" s="75"/>
      <c r="Z180" s="75"/>
      <c r="AA180" s="75"/>
      <c r="AB180" s="75"/>
      <c r="AC180" s="75"/>
      <c r="AD180" s="75"/>
      <c r="AE180" s="75"/>
      <c r="AF180" s="75"/>
      <c r="AG180" s="75"/>
      <c r="AH180" s="75"/>
      <c r="AI180" s="75"/>
      <c r="AJ180" s="75"/>
      <c r="AK180" s="75"/>
      <c r="AL180" s="75"/>
      <c r="AM180" s="75"/>
      <c r="AN180" s="75"/>
      <c r="AO180" s="75"/>
      <c r="AP180" s="75"/>
      <c r="AQ180" s="75"/>
      <c r="AR180" s="75"/>
      <c r="AS180" s="75"/>
      <c r="AT180" s="75"/>
      <c r="AU180" s="75"/>
      <c r="AV180" s="75"/>
      <c r="AW180" s="75"/>
      <c r="AX180" s="75"/>
      <c r="AY180" s="75"/>
      <c r="AZ180" s="95"/>
      <c r="BA180" s="95"/>
      <c r="BB180" s="95"/>
      <c r="BC180" s="95"/>
      <c r="BD180" s="75"/>
      <c r="BE180" s="75"/>
      <c r="BF180" s="75"/>
      <c r="BG180" s="74"/>
      <c r="BH180" s="88"/>
      <c r="BI180" s="75"/>
      <c r="BJ180" s="75"/>
      <c r="BK180" s="88"/>
      <c r="BL180" s="75">
        <v>11697</v>
      </c>
      <c r="BM180" s="75">
        <v>11697</v>
      </c>
      <c r="BN180" s="75">
        <v>11697</v>
      </c>
      <c r="BO180" s="76">
        <f t="shared" si="426"/>
        <v>100</v>
      </c>
      <c r="BP180" s="75"/>
      <c r="BQ180" s="75"/>
      <c r="BR180" s="75"/>
      <c r="BS180" s="88"/>
      <c r="BT180" s="88"/>
      <c r="BU180" s="75"/>
      <c r="BV180" s="75"/>
      <c r="BW180" s="88"/>
      <c r="BX180" s="75"/>
      <c r="BY180" s="75"/>
      <c r="BZ180" s="75"/>
      <c r="CA180" s="75"/>
      <c r="CB180" s="74"/>
      <c r="CC180" s="74"/>
      <c r="CD180" s="75"/>
      <c r="CE180" s="88"/>
      <c r="CF180" s="75"/>
      <c r="CG180" s="75"/>
      <c r="CH180" s="75"/>
      <c r="CI180" s="88"/>
      <c r="CJ180" s="75"/>
      <c r="CK180" s="75"/>
      <c r="CL180" s="75"/>
      <c r="CM180" s="75"/>
      <c r="CN180" s="75"/>
      <c r="CO180" s="75"/>
      <c r="CP180" s="75"/>
      <c r="CQ180" s="75"/>
      <c r="CR180" s="74"/>
      <c r="CS180" s="74"/>
      <c r="CT180" s="75"/>
      <c r="CU180" s="88"/>
      <c r="CV180" s="75"/>
      <c r="CW180" s="75"/>
      <c r="CX180" s="75"/>
      <c r="CY180" s="88"/>
      <c r="CZ180" s="74"/>
      <c r="DA180" s="75"/>
      <c r="DB180" s="75"/>
      <c r="DC180" s="76"/>
      <c r="DD180" s="75"/>
      <c r="DE180" s="75"/>
      <c r="DF180" s="75"/>
      <c r="DG180" s="88"/>
      <c r="DH180" s="75"/>
      <c r="DI180" s="75"/>
      <c r="DJ180" s="75"/>
      <c r="DK180" s="88"/>
      <c r="DL180" s="75"/>
      <c r="DM180" s="75"/>
      <c r="DN180" s="75"/>
      <c r="DO180" s="88"/>
      <c r="DP180" s="75"/>
      <c r="DQ180" s="75"/>
      <c r="DR180" s="75"/>
      <c r="DS180" s="88"/>
      <c r="DT180" s="74"/>
      <c r="DU180" s="75"/>
      <c r="DV180" s="75"/>
      <c r="DW180" s="75"/>
      <c r="DX180" s="75"/>
      <c r="DY180" s="75"/>
      <c r="DZ180" s="75"/>
      <c r="EA180" s="75"/>
      <c r="EB180" s="75"/>
      <c r="EC180" s="75"/>
      <c r="ED180" s="75"/>
      <c r="EE180" s="75"/>
      <c r="EF180" s="75"/>
      <c r="EG180" s="75"/>
      <c r="EH180" s="75"/>
      <c r="EI180" s="75"/>
      <c r="EJ180" s="75"/>
      <c r="EK180" s="75"/>
      <c r="EL180" s="75"/>
      <c r="EM180" s="75"/>
      <c r="EN180" s="75"/>
      <c r="EO180" s="75"/>
      <c r="EP180" s="75"/>
      <c r="EQ180" s="75"/>
      <c r="ER180" s="75"/>
      <c r="ES180" s="75"/>
      <c r="ET180" s="75"/>
      <c r="EU180" s="75"/>
      <c r="EV180" s="75"/>
      <c r="EW180" s="75"/>
      <c r="EX180" s="75"/>
      <c r="EY180" s="75"/>
      <c r="EZ180" s="88"/>
      <c r="FA180" s="74"/>
      <c r="FB180" s="75"/>
      <c r="FC180" s="88"/>
      <c r="FD180" s="75"/>
      <c r="FE180" s="75"/>
      <c r="FF180" s="75"/>
      <c r="FG180" s="75"/>
      <c r="FH180" s="75"/>
      <c r="FI180" s="75"/>
      <c r="FJ180" s="75"/>
      <c r="FK180" s="75"/>
      <c r="FL180" s="75"/>
      <c r="FM180" s="75"/>
      <c r="FN180" s="75"/>
      <c r="FO180" s="75"/>
      <c r="FP180" s="75"/>
      <c r="FQ180" s="75"/>
      <c r="FR180" s="75"/>
      <c r="FS180" s="75"/>
      <c r="FT180" s="78"/>
      <c r="FU180" s="78"/>
      <c r="FV180" s="78"/>
      <c r="FW180" s="78"/>
      <c r="FX180" s="75"/>
      <c r="FY180" s="75"/>
      <c r="FZ180" s="75"/>
      <c r="GA180" s="75"/>
      <c r="GB180" s="75"/>
      <c r="GC180" s="75"/>
      <c r="GD180" s="75"/>
      <c r="GE180" s="75"/>
      <c r="GF180" s="75"/>
      <c r="GG180" s="75"/>
      <c r="GH180" s="75"/>
      <c r="GI180" s="75"/>
      <c r="GJ180" s="75"/>
      <c r="GK180" s="75"/>
      <c r="GL180" s="75"/>
      <c r="GM180" s="75"/>
      <c r="GN180" s="75"/>
      <c r="GO180" s="75"/>
      <c r="GP180" s="75"/>
      <c r="GQ180" s="75"/>
      <c r="GR180" s="75"/>
      <c r="GS180" s="75"/>
      <c r="GT180" s="75"/>
      <c r="GU180" s="75"/>
      <c r="GV180" s="75"/>
      <c r="GW180" s="75"/>
      <c r="GX180" s="75"/>
      <c r="GY180" s="75"/>
      <c r="GZ180" s="75"/>
      <c r="HA180" s="75"/>
      <c r="HB180" s="75"/>
      <c r="HC180" s="75"/>
      <c r="HD180" s="75"/>
      <c r="HE180" s="75"/>
      <c r="HF180" s="75"/>
      <c r="HG180" s="75"/>
      <c r="HH180" s="75"/>
      <c r="HI180" s="75"/>
      <c r="HJ180" s="75"/>
      <c r="HK180" s="75"/>
      <c r="HL180" s="75"/>
      <c r="HM180" s="75"/>
      <c r="HN180" s="75"/>
      <c r="HO180" s="75"/>
      <c r="HP180" s="75"/>
      <c r="HQ180" s="75"/>
      <c r="HR180" s="75"/>
      <c r="HS180" s="75"/>
      <c r="HT180" s="75"/>
      <c r="HU180" s="75"/>
      <c r="HV180" s="75"/>
      <c r="HW180" s="75"/>
      <c r="HX180" s="75"/>
      <c r="HY180" s="75"/>
      <c r="HZ180" s="75"/>
      <c r="IA180" s="75"/>
      <c r="IB180" s="75"/>
      <c r="IC180" s="75"/>
      <c r="ID180" s="75"/>
      <c r="IE180" s="75"/>
      <c r="IF180" s="75"/>
      <c r="IG180" s="75"/>
      <c r="IH180" s="75"/>
      <c r="II180" s="75"/>
      <c r="IJ180" s="75"/>
      <c r="IK180" s="75"/>
      <c r="IL180" s="75"/>
      <c r="IM180" s="75"/>
      <c r="IN180" s="75"/>
      <c r="IO180" s="75"/>
      <c r="IP180" s="75"/>
      <c r="IQ180" s="75"/>
      <c r="IR180" s="75"/>
      <c r="IS180" s="75"/>
      <c r="IT180" s="75"/>
      <c r="IU180" s="75"/>
      <c r="IV180" s="75"/>
      <c r="IW180" s="75"/>
      <c r="IX180" s="75"/>
      <c r="IY180" s="75"/>
      <c r="IZ180" s="75"/>
      <c r="JA180" s="75"/>
      <c r="JB180" s="75"/>
      <c r="JC180" s="75"/>
    </row>
    <row r="181" spans="1:263" ht="15.75" x14ac:dyDescent="0.25">
      <c r="A181" s="10" t="s">
        <v>490</v>
      </c>
      <c r="B181" s="222">
        <f t="shared" si="422"/>
        <v>1512</v>
      </c>
      <c r="C181" s="222">
        <f t="shared" si="423"/>
        <v>1512</v>
      </c>
      <c r="D181" s="222">
        <f t="shared" si="424"/>
        <v>1512</v>
      </c>
      <c r="E181" s="222"/>
      <c r="F181" s="223">
        <f t="shared" si="425"/>
        <v>1512</v>
      </c>
      <c r="G181" s="75">
        <f t="shared" si="500"/>
        <v>100</v>
      </c>
      <c r="H181" s="75"/>
      <c r="I181" s="75"/>
      <c r="J181" s="75"/>
      <c r="K181" s="74"/>
      <c r="L181" s="75"/>
      <c r="M181" s="75"/>
      <c r="N181" s="75"/>
      <c r="O181" s="74"/>
      <c r="P181" s="75"/>
      <c r="Q181" s="75"/>
      <c r="R181" s="75"/>
      <c r="S181" s="75"/>
      <c r="T181" s="75"/>
      <c r="U181" s="75"/>
      <c r="V181" s="75"/>
      <c r="W181" s="74"/>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95"/>
      <c r="BA181" s="95"/>
      <c r="BB181" s="95"/>
      <c r="BC181" s="95"/>
      <c r="BD181" s="75"/>
      <c r="BE181" s="75"/>
      <c r="BF181" s="75"/>
      <c r="BG181" s="74"/>
      <c r="BH181" s="88"/>
      <c r="BI181" s="75"/>
      <c r="BJ181" s="75"/>
      <c r="BK181" s="88"/>
      <c r="BL181" s="75">
        <v>1512</v>
      </c>
      <c r="BM181" s="75">
        <v>1512</v>
      </c>
      <c r="BN181" s="75">
        <v>1512</v>
      </c>
      <c r="BO181" s="76">
        <f t="shared" si="426"/>
        <v>100</v>
      </c>
      <c r="BP181" s="75"/>
      <c r="BQ181" s="75"/>
      <c r="BR181" s="75"/>
      <c r="BS181" s="88"/>
      <c r="BT181" s="88"/>
      <c r="BU181" s="75"/>
      <c r="BV181" s="75"/>
      <c r="BW181" s="88"/>
      <c r="BX181" s="75"/>
      <c r="BY181" s="75"/>
      <c r="BZ181" s="75"/>
      <c r="CA181" s="75"/>
      <c r="CB181" s="74"/>
      <c r="CC181" s="74"/>
      <c r="CD181" s="75"/>
      <c r="CE181" s="88"/>
      <c r="CF181" s="75"/>
      <c r="CG181" s="75"/>
      <c r="CH181" s="75"/>
      <c r="CI181" s="88"/>
      <c r="CJ181" s="75"/>
      <c r="CK181" s="75"/>
      <c r="CL181" s="75"/>
      <c r="CM181" s="75"/>
      <c r="CN181" s="75"/>
      <c r="CO181" s="75"/>
      <c r="CP181" s="75"/>
      <c r="CQ181" s="75"/>
      <c r="CR181" s="74"/>
      <c r="CS181" s="74"/>
      <c r="CT181" s="75"/>
      <c r="CU181" s="88"/>
      <c r="CV181" s="75"/>
      <c r="CW181" s="75"/>
      <c r="CX181" s="75"/>
      <c r="CY181" s="88"/>
      <c r="CZ181" s="74"/>
      <c r="DA181" s="75"/>
      <c r="DB181" s="75"/>
      <c r="DC181" s="76"/>
      <c r="DD181" s="75"/>
      <c r="DE181" s="75"/>
      <c r="DF181" s="75"/>
      <c r="DG181" s="88"/>
      <c r="DH181" s="75"/>
      <c r="DI181" s="75"/>
      <c r="DJ181" s="75"/>
      <c r="DK181" s="88"/>
      <c r="DL181" s="75"/>
      <c r="DM181" s="75"/>
      <c r="DN181" s="75"/>
      <c r="DO181" s="88"/>
      <c r="DP181" s="75"/>
      <c r="DQ181" s="75"/>
      <c r="DR181" s="75"/>
      <c r="DS181" s="88"/>
      <c r="DT181" s="74"/>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c r="EX181" s="75"/>
      <c r="EY181" s="75"/>
      <c r="EZ181" s="88"/>
      <c r="FA181" s="74"/>
      <c r="FB181" s="75"/>
      <c r="FC181" s="88"/>
      <c r="FD181" s="75"/>
      <c r="FE181" s="75"/>
      <c r="FF181" s="75"/>
      <c r="FG181" s="75"/>
      <c r="FH181" s="75"/>
      <c r="FI181" s="75"/>
      <c r="FJ181" s="75"/>
      <c r="FK181" s="75"/>
      <c r="FL181" s="75"/>
      <c r="FM181" s="75"/>
      <c r="FN181" s="75"/>
      <c r="FO181" s="75"/>
      <c r="FP181" s="75"/>
      <c r="FQ181" s="75"/>
      <c r="FR181" s="75"/>
      <c r="FS181" s="75"/>
      <c r="FT181" s="78"/>
      <c r="FU181" s="78"/>
      <c r="FV181" s="78"/>
      <c r="FW181" s="78"/>
      <c r="FX181" s="75"/>
      <c r="FY181" s="75"/>
      <c r="FZ181" s="75"/>
      <c r="GA181" s="75"/>
      <c r="GB181" s="75"/>
      <c r="GC181" s="75"/>
      <c r="GD181" s="75"/>
      <c r="GE181" s="75"/>
      <c r="GF181" s="75"/>
      <c r="GG181" s="75"/>
      <c r="GH181" s="75"/>
      <c r="GI181" s="75"/>
      <c r="GJ181" s="75"/>
      <c r="GK181" s="75"/>
      <c r="GL181" s="75"/>
      <c r="GM181" s="75"/>
      <c r="GN181" s="75"/>
      <c r="GO181" s="75"/>
      <c r="GP181" s="75"/>
      <c r="GQ181" s="75"/>
      <c r="GR181" s="75"/>
      <c r="GS181" s="75"/>
      <c r="GT181" s="75"/>
      <c r="GU181" s="75"/>
      <c r="GV181" s="75"/>
      <c r="GW181" s="75"/>
      <c r="GX181" s="75"/>
      <c r="GY181" s="75"/>
      <c r="GZ181" s="75"/>
      <c r="HA181" s="75"/>
      <c r="HB181" s="75"/>
      <c r="HC181" s="75"/>
      <c r="HD181" s="75"/>
      <c r="HE181" s="75"/>
      <c r="HF181" s="75"/>
      <c r="HG181" s="75"/>
      <c r="HH181" s="75"/>
      <c r="HI181" s="75"/>
      <c r="HJ181" s="75"/>
      <c r="HK181" s="75"/>
      <c r="HL181" s="75"/>
      <c r="HM181" s="75"/>
      <c r="HN181" s="75"/>
      <c r="HO181" s="75"/>
      <c r="HP181" s="75"/>
      <c r="HQ181" s="75"/>
      <c r="HR181" s="75"/>
      <c r="HS181" s="75"/>
      <c r="HT181" s="75"/>
      <c r="HU181" s="75"/>
      <c r="HV181" s="75"/>
      <c r="HW181" s="75"/>
      <c r="HX181" s="75"/>
      <c r="HY181" s="75"/>
      <c r="HZ181" s="75"/>
      <c r="IA181" s="75"/>
      <c r="IB181" s="75"/>
      <c r="IC181" s="75"/>
      <c r="ID181" s="75"/>
      <c r="IE181" s="75"/>
      <c r="IF181" s="75"/>
      <c r="IG181" s="75"/>
      <c r="IH181" s="75"/>
      <c r="II181" s="75"/>
      <c r="IJ181" s="75"/>
      <c r="IK181" s="75"/>
      <c r="IL181" s="75"/>
      <c r="IM181" s="75"/>
      <c r="IN181" s="75"/>
      <c r="IO181" s="75"/>
      <c r="IP181" s="75"/>
      <c r="IQ181" s="75"/>
      <c r="IR181" s="75"/>
      <c r="IS181" s="75"/>
      <c r="IT181" s="75"/>
      <c r="IU181" s="75"/>
      <c r="IV181" s="75"/>
      <c r="IW181" s="75"/>
      <c r="IX181" s="75"/>
      <c r="IY181" s="75"/>
      <c r="IZ181" s="75"/>
      <c r="JA181" s="75"/>
      <c r="JB181" s="75"/>
      <c r="JC181" s="75"/>
    </row>
    <row r="182" spans="1:263" ht="15.75" x14ac:dyDescent="0.25">
      <c r="A182" s="10" t="s">
        <v>378</v>
      </c>
      <c r="B182" s="222">
        <f t="shared" si="422"/>
        <v>3483</v>
      </c>
      <c r="C182" s="222">
        <f t="shared" si="423"/>
        <v>3483</v>
      </c>
      <c r="D182" s="222">
        <f t="shared" si="424"/>
        <v>3483</v>
      </c>
      <c r="E182" s="222"/>
      <c r="F182" s="223">
        <f t="shared" si="425"/>
        <v>3483</v>
      </c>
      <c r="G182" s="75">
        <f t="shared" si="500"/>
        <v>100</v>
      </c>
      <c r="H182" s="75"/>
      <c r="I182" s="75"/>
      <c r="J182" s="75"/>
      <c r="K182" s="74"/>
      <c r="L182" s="75"/>
      <c r="M182" s="75"/>
      <c r="N182" s="75"/>
      <c r="O182" s="74"/>
      <c r="P182" s="75"/>
      <c r="Q182" s="75"/>
      <c r="R182" s="75"/>
      <c r="S182" s="75"/>
      <c r="T182" s="75"/>
      <c r="U182" s="75"/>
      <c r="V182" s="75"/>
      <c r="W182" s="74"/>
      <c r="X182" s="75"/>
      <c r="Y182" s="75"/>
      <c r="Z182" s="75"/>
      <c r="AA182" s="75"/>
      <c r="AB182" s="75"/>
      <c r="AC182" s="75"/>
      <c r="AD182" s="75"/>
      <c r="AE182" s="75"/>
      <c r="AF182" s="75"/>
      <c r="AG182" s="75"/>
      <c r="AH182" s="75"/>
      <c r="AI182" s="75"/>
      <c r="AJ182" s="75"/>
      <c r="AK182" s="75"/>
      <c r="AL182" s="75"/>
      <c r="AM182" s="75"/>
      <c r="AN182" s="75"/>
      <c r="AO182" s="75"/>
      <c r="AP182" s="75"/>
      <c r="AQ182" s="75"/>
      <c r="AR182" s="75"/>
      <c r="AS182" s="75"/>
      <c r="AT182" s="75"/>
      <c r="AU182" s="75"/>
      <c r="AV182" s="75"/>
      <c r="AW182" s="75"/>
      <c r="AX182" s="75"/>
      <c r="AY182" s="75"/>
      <c r="AZ182" s="95"/>
      <c r="BA182" s="95"/>
      <c r="BB182" s="95"/>
      <c r="BC182" s="95"/>
      <c r="BD182" s="75"/>
      <c r="BE182" s="75"/>
      <c r="BF182" s="75"/>
      <c r="BG182" s="74"/>
      <c r="BH182" s="88"/>
      <c r="BI182" s="75"/>
      <c r="BJ182" s="75"/>
      <c r="BK182" s="88"/>
      <c r="BL182" s="75">
        <v>3483</v>
      </c>
      <c r="BM182" s="75">
        <v>3483</v>
      </c>
      <c r="BN182" s="75">
        <v>3483</v>
      </c>
      <c r="BO182" s="76">
        <f t="shared" si="426"/>
        <v>100</v>
      </c>
      <c r="BP182" s="75"/>
      <c r="BQ182" s="75"/>
      <c r="BR182" s="75"/>
      <c r="BS182" s="88"/>
      <c r="BT182" s="88"/>
      <c r="BU182" s="75"/>
      <c r="BV182" s="75"/>
      <c r="BW182" s="88"/>
      <c r="BX182" s="75"/>
      <c r="BY182" s="75"/>
      <c r="BZ182" s="75"/>
      <c r="CA182" s="75"/>
      <c r="CB182" s="74"/>
      <c r="CC182" s="74"/>
      <c r="CD182" s="75"/>
      <c r="CE182" s="88"/>
      <c r="CF182" s="75"/>
      <c r="CG182" s="75"/>
      <c r="CH182" s="75"/>
      <c r="CI182" s="88"/>
      <c r="CJ182" s="75"/>
      <c r="CK182" s="75"/>
      <c r="CL182" s="75"/>
      <c r="CM182" s="75"/>
      <c r="CN182" s="75"/>
      <c r="CO182" s="75"/>
      <c r="CP182" s="75"/>
      <c r="CQ182" s="75"/>
      <c r="CR182" s="74"/>
      <c r="CS182" s="74"/>
      <c r="CT182" s="75"/>
      <c r="CU182" s="88"/>
      <c r="CV182" s="75"/>
      <c r="CW182" s="75"/>
      <c r="CX182" s="75"/>
      <c r="CY182" s="88"/>
      <c r="CZ182" s="74"/>
      <c r="DA182" s="75"/>
      <c r="DB182" s="75"/>
      <c r="DC182" s="76"/>
      <c r="DD182" s="75"/>
      <c r="DE182" s="75"/>
      <c r="DF182" s="75"/>
      <c r="DG182" s="88"/>
      <c r="DH182" s="75"/>
      <c r="DI182" s="75"/>
      <c r="DJ182" s="75"/>
      <c r="DK182" s="88"/>
      <c r="DL182" s="75"/>
      <c r="DM182" s="75"/>
      <c r="DN182" s="75"/>
      <c r="DO182" s="88"/>
      <c r="DP182" s="75"/>
      <c r="DQ182" s="75"/>
      <c r="DR182" s="75"/>
      <c r="DS182" s="88"/>
      <c r="DT182" s="74"/>
      <c r="DU182" s="75"/>
      <c r="DV182" s="75"/>
      <c r="DW182" s="75"/>
      <c r="DX182" s="75"/>
      <c r="DY182" s="75"/>
      <c r="DZ182" s="75"/>
      <c r="EA182" s="75"/>
      <c r="EB182" s="75"/>
      <c r="EC182" s="75"/>
      <c r="ED182" s="75"/>
      <c r="EE182" s="75"/>
      <c r="EF182" s="75"/>
      <c r="EG182" s="75"/>
      <c r="EH182" s="75"/>
      <c r="EI182" s="75"/>
      <c r="EJ182" s="75"/>
      <c r="EK182" s="75"/>
      <c r="EL182" s="75"/>
      <c r="EM182" s="75"/>
      <c r="EN182" s="75"/>
      <c r="EO182" s="75"/>
      <c r="EP182" s="75"/>
      <c r="EQ182" s="75"/>
      <c r="ER182" s="75"/>
      <c r="ES182" s="75"/>
      <c r="ET182" s="75"/>
      <c r="EU182" s="75"/>
      <c r="EV182" s="75"/>
      <c r="EW182" s="75"/>
      <c r="EX182" s="75"/>
      <c r="EY182" s="75"/>
      <c r="EZ182" s="88"/>
      <c r="FA182" s="74"/>
      <c r="FB182" s="75"/>
      <c r="FC182" s="88"/>
      <c r="FD182" s="75"/>
      <c r="FE182" s="75"/>
      <c r="FF182" s="75"/>
      <c r="FG182" s="75"/>
      <c r="FH182" s="75"/>
      <c r="FI182" s="75"/>
      <c r="FJ182" s="75"/>
      <c r="FK182" s="75"/>
      <c r="FL182" s="75"/>
      <c r="FM182" s="75"/>
      <c r="FN182" s="75"/>
      <c r="FO182" s="75"/>
      <c r="FP182" s="75"/>
      <c r="FQ182" s="75"/>
      <c r="FR182" s="75"/>
      <c r="FS182" s="75"/>
      <c r="FT182" s="78"/>
      <c r="FU182" s="78"/>
      <c r="FV182" s="78"/>
      <c r="FW182" s="78"/>
      <c r="FX182" s="75"/>
      <c r="FY182" s="75"/>
      <c r="FZ182" s="75"/>
      <c r="GA182" s="75"/>
      <c r="GB182" s="75"/>
      <c r="GC182" s="75"/>
      <c r="GD182" s="75"/>
      <c r="GE182" s="75"/>
      <c r="GF182" s="75"/>
      <c r="GG182" s="75"/>
      <c r="GH182" s="75"/>
      <c r="GI182" s="75"/>
      <c r="GJ182" s="75"/>
      <c r="GK182" s="75"/>
      <c r="GL182" s="75"/>
      <c r="GM182" s="75"/>
      <c r="GN182" s="75"/>
      <c r="GO182" s="75"/>
      <c r="GP182" s="75"/>
      <c r="GQ182" s="75"/>
      <c r="GR182" s="75"/>
      <c r="GS182" s="75"/>
      <c r="GT182" s="75"/>
      <c r="GU182" s="75"/>
      <c r="GV182" s="75"/>
      <c r="GW182" s="75"/>
      <c r="GX182" s="75"/>
      <c r="GY182" s="75"/>
      <c r="GZ182" s="75"/>
      <c r="HA182" s="75"/>
      <c r="HB182" s="75"/>
      <c r="HC182" s="75"/>
      <c r="HD182" s="75"/>
      <c r="HE182" s="75"/>
      <c r="HF182" s="75"/>
      <c r="HG182" s="75"/>
      <c r="HH182" s="75"/>
      <c r="HI182" s="75"/>
      <c r="HJ182" s="75"/>
      <c r="HK182" s="75"/>
      <c r="HL182" s="75"/>
      <c r="HM182" s="75"/>
      <c r="HN182" s="75"/>
      <c r="HO182" s="75"/>
      <c r="HP182" s="75"/>
      <c r="HQ182" s="75"/>
      <c r="HR182" s="75"/>
      <c r="HS182" s="75"/>
      <c r="HT182" s="75"/>
      <c r="HU182" s="75"/>
      <c r="HV182" s="75"/>
      <c r="HW182" s="75"/>
      <c r="HX182" s="75"/>
      <c r="HY182" s="75"/>
      <c r="HZ182" s="75"/>
      <c r="IA182" s="75"/>
      <c r="IB182" s="75"/>
      <c r="IC182" s="75"/>
      <c r="ID182" s="75"/>
      <c r="IE182" s="75"/>
      <c r="IF182" s="75"/>
      <c r="IG182" s="75"/>
      <c r="IH182" s="75"/>
      <c r="II182" s="75"/>
      <c r="IJ182" s="75"/>
      <c r="IK182" s="75"/>
      <c r="IL182" s="75"/>
      <c r="IM182" s="75"/>
      <c r="IN182" s="75"/>
      <c r="IO182" s="75"/>
      <c r="IP182" s="75"/>
      <c r="IQ182" s="75"/>
      <c r="IR182" s="75"/>
      <c r="IS182" s="75"/>
      <c r="IT182" s="75"/>
      <c r="IU182" s="75"/>
      <c r="IV182" s="75"/>
      <c r="IW182" s="75"/>
      <c r="IX182" s="75"/>
      <c r="IY182" s="75"/>
      <c r="IZ182" s="75"/>
      <c r="JA182" s="75"/>
      <c r="JB182" s="75"/>
      <c r="JC182" s="75"/>
    </row>
    <row r="183" spans="1:263" ht="15.75" x14ac:dyDescent="0.25">
      <c r="A183" s="10" t="s">
        <v>379</v>
      </c>
      <c r="B183" s="222">
        <f t="shared" si="422"/>
        <v>2592</v>
      </c>
      <c r="C183" s="222">
        <f t="shared" si="423"/>
        <v>2592</v>
      </c>
      <c r="D183" s="222">
        <f t="shared" si="424"/>
        <v>2592</v>
      </c>
      <c r="E183" s="222"/>
      <c r="F183" s="223">
        <f t="shared" si="425"/>
        <v>2592</v>
      </c>
      <c r="G183" s="75">
        <f t="shared" si="500"/>
        <v>100</v>
      </c>
      <c r="H183" s="75"/>
      <c r="I183" s="75"/>
      <c r="J183" s="75"/>
      <c r="K183" s="74"/>
      <c r="L183" s="75"/>
      <c r="M183" s="75"/>
      <c r="N183" s="75"/>
      <c r="O183" s="74"/>
      <c r="P183" s="75"/>
      <c r="Q183" s="75"/>
      <c r="R183" s="75"/>
      <c r="S183" s="75"/>
      <c r="T183" s="75"/>
      <c r="U183" s="75"/>
      <c r="V183" s="75"/>
      <c r="W183" s="74"/>
      <c r="X183" s="75"/>
      <c r="Y183" s="75"/>
      <c r="Z183" s="75"/>
      <c r="AA183" s="75"/>
      <c r="AB183" s="75"/>
      <c r="AC183" s="75"/>
      <c r="AD183" s="75"/>
      <c r="AE183" s="75"/>
      <c r="AF183" s="75"/>
      <c r="AG183" s="75"/>
      <c r="AH183" s="75"/>
      <c r="AI183" s="75"/>
      <c r="AJ183" s="75"/>
      <c r="AK183" s="75"/>
      <c r="AL183" s="75"/>
      <c r="AM183" s="75"/>
      <c r="AN183" s="75"/>
      <c r="AO183" s="75"/>
      <c r="AP183" s="75"/>
      <c r="AQ183" s="75"/>
      <c r="AR183" s="75"/>
      <c r="AS183" s="75"/>
      <c r="AT183" s="75"/>
      <c r="AU183" s="75"/>
      <c r="AV183" s="75"/>
      <c r="AW183" s="75"/>
      <c r="AX183" s="75"/>
      <c r="AY183" s="75"/>
      <c r="AZ183" s="95"/>
      <c r="BA183" s="95"/>
      <c r="BB183" s="95"/>
      <c r="BC183" s="95"/>
      <c r="BD183" s="75"/>
      <c r="BE183" s="75"/>
      <c r="BF183" s="75"/>
      <c r="BG183" s="74"/>
      <c r="BH183" s="88"/>
      <c r="BI183" s="75"/>
      <c r="BJ183" s="75"/>
      <c r="BK183" s="88"/>
      <c r="BL183" s="75">
        <v>2592</v>
      </c>
      <c r="BM183" s="75">
        <v>2592</v>
      </c>
      <c r="BN183" s="75">
        <v>2592</v>
      </c>
      <c r="BO183" s="76">
        <f t="shared" si="426"/>
        <v>100</v>
      </c>
      <c r="BP183" s="75"/>
      <c r="BQ183" s="75"/>
      <c r="BR183" s="75"/>
      <c r="BS183" s="88"/>
      <c r="BT183" s="88"/>
      <c r="BU183" s="75"/>
      <c r="BV183" s="75"/>
      <c r="BW183" s="88"/>
      <c r="BX183" s="75"/>
      <c r="BY183" s="75"/>
      <c r="BZ183" s="75"/>
      <c r="CA183" s="75"/>
      <c r="CB183" s="74"/>
      <c r="CC183" s="74"/>
      <c r="CD183" s="75"/>
      <c r="CE183" s="88"/>
      <c r="CF183" s="75"/>
      <c r="CG183" s="75"/>
      <c r="CH183" s="75"/>
      <c r="CI183" s="88"/>
      <c r="CJ183" s="75"/>
      <c r="CK183" s="75"/>
      <c r="CL183" s="75"/>
      <c r="CM183" s="75"/>
      <c r="CN183" s="75"/>
      <c r="CO183" s="75"/>
      <c r="CP183" s="75"/>
      <c r="CQ183" s="75"/>
      <c r="CR183" s="74"/>
      <c r="CS183" s="74"/>
      <c r="CT183" s="75"/>
      <c r="CU183" s="88"/>
      <c r="CV183" s="75"/>
      <c r="CW183" s="75"/>
      <c r="CX183" s="75"/>
      <c r="CY183" s="88"/>
      <c r="CZ183" s="74"/>
      <c r="DA183" s="75"/>
      <c r="DB183" s="75"/>
      <c r="DC183" s="76"/>
      <c r="DD183" s="75"/>
      <c r="DE183" s="75"/>
      <c r="DF183" s="75"/>
      <c r="DG183" s="88"/>
      <c r="DH183" s="75"/>
      <c r="DI183" s="75"/>
      <c r="DJ183" s="75"/>
      <c r="DK183" s="88"/>
      <c r="DL183" s="75"/>
      <c r="DM183" s="75"/>
      <c r="DN183" s="75"/>
      <c r="DO183" s="88"/>
      <c r="DP183" s="75"/>
      <c r="DQ183" s="75"/>
      <c r="DR183" s="75"/>
      <c r="DS183" s="88"/>
      <c r="DT183" s="74"/>
      <c r="DU183" s="75"/>
      <c r="DV183" s="75"/>
      <c r="DW183" s="75"/>
      <c r="DX183" s="75"/>
      <c r="DY183" s="75"/>
      <c r="DZ183" s="75"/>
      <c r="EA183" s="75"/>
      <c r="EB183" s="75"/>
      <c r="EC183" s="75"/>
      <c r="ED183" s="75"/>
      <c r="EE183" s="75"/>
      <c r="EF183" s="75"/>
      <c r="EG183" s="75"/>
      <c r="EH183" s="75"/>
      <c r="EI183" s="75"/>
      <c r="EJ183" s="75"/>
      <c r="EK183" s="75"/>
      <c r="EL183" s="75"/>
      <c r="EM183" s="75"/>
      <c r="EN183" s="75"/>
      <c r="EO183" s="75"/>
      <c r="EP183" s="75"/>
      <c r="EQ183" s="75"/>
      <c r="ER183" s="75"/>
      <c r="ES183" s="75"/>
      <c r="ET183" s="75"/>
      <c r="EU183" s="75"/>
      <c r="EV183" s="75"/>
      <c r="EW183" s="75"/>
      <c r="EX183" s="75"/>
      <c r="EY183" s="75"/>
      <c r="EZ183" s="88"/>
      <c r="FA183" s="74"/>
      <c r="FB183" s="75"/>
      <c r="FC183" s="88"/>
      <c r="FD183" s="75"/>
      <c r="FE183" s="75"/>
      <c r="FF183" s="75"/>
      <c r="FG183" s="75"/>
      <c r="FH183" s="75"/>
      <c r="FI183" s="75"/>
      <c r="FJ183" s="75"/>
      <c r="FK183" s="75"/>
      <c r="FL183" s="75"/>
      <c r="FM183" s="75"/>
      <c r="FN183" s="75"/>
      <c r="FO183" s="75"/>
      <c r="FP183" s="75"/>
      <c r="FQ183" s="75"/>
      <c r="FR183" s="75"/>
      <c r="FS183" s="75"/>
      <c r="FT183" s="78"/>
      <c r="FU183" s="78"/>
      <c r="FV183" s="78"/>
      <c r="FW183" s="78"/>
      <c r="FX183" s="75"/>
      <c r="FY183" s="75"/>
      <c r="FZ183" s="75"/>
      <c r="GA183" s="75"/>
      <c r="GB183" s="75"/>
      <c r="GC183" s="75"/>
      <c r="GD183" s="75"/>
      <c r="GE183" s="75"/>
      <c r="GF183" s="75"/>
      <c r="GG183" s="75"/>
      <c r="GH183" s="75"/>
      <c r="GI183" s="75"/>
      <c r="GJ183" s="75"/>
      <c r="GK183" s="75"/>
      <c r="GL183" s="75"/>
      <c r="GM183" s="75"/>
      <c r="GN183" s="75"/>
      <c r="GO183" s="75"/>
      <c r="GP183" s="75"/>
      <c r="GQ183" s="75"/>
      <c r="GR183" s="75"/>
      <c r="GS183" s="75"/>
      <c r="GT183" s="75"/>
      <c r="GU183" s="75"/>
      <c r="GV183" s="75"/>
      <c r="GW183" s="75"/>
      <c r="GX183" s="75"/>
      <c r="GY183" s="75"/>
      <c r="GZ183" s="75"/>
      <c r="HA183" s="75"/>
      <c r="HB183" s="75"/>
      <c r="HC183" s="75"/>
      <c r="HD183" s="75"/>
      <c r="HE183" s="75"/>
      <c r="HF183" s="75"/>
      <c r="HG183" s="75"/>
      <c r="HH183" s="75"/>
      <c r="HI183" s="75"/>
      <c r="HJ183" s="75"/>
      <c r="HK183" s="75"/>
      <c r="HL183" s="75"/>
      <c r="HM183" s="75"/>
      <c r="HN183" s="75"/>
      <c r="HO183" s="75"/>
      <c r="HP183" s="75"/>
      <c r="HQ183" s="75"/>
      <c r="HR183" s="75"/>
      <c r="HS183" s="75"/>
      <c r="HT183" s="75"/>
      <c r="HU183" s="75"/>
      <c r="HV183" s="75"/>
      <c r="HW183" s="75"/>
      <c r="HX183" s="75"/>
      <c r="HY183" s="75"/>
      <c r="HZ183" s="75"/>
      <c r="IA183" s="75"/>
      <c r="IB183" s="75"/>
      <c r="IC183" s="75"/>
      <c r="ID183" s="75"/>
      <c r="IE183" s="75"/>
      <c r="IF183" s="75"/>
      <c r="IG183" s="75"/>
      <c r="IH183" s="75"/>
      <c r="II183" s="75"/>
      <c r="IJ183" s="75"/>
      <c r="IK183" s="75"/>
      <c r="IL183" s="75"/>
      <c r="IM183" s="75"/>
      <c r="IN183" s="75"/>
      <c r="IO183" s="75"/>
      <c r="IP183" s="75"/>
      <c r="IQ183" s="75"/>
      <c r="IR183" s="75"/>
      <c r="IS183" s="75"/>
      <c r="IT183" s="75"/>
      <c r="IU183" s="75"/>
      <c r="IV183" s="75"/>
      <c r="IW183" s="75"/>
      <c r="IX183" s="75"/>
      <c r="IY183" s="75"/>
      <c r="IZ183" s="75"/>
      <c r="JA183" s="75"/>
      <c r="JB183" s="75"/>
      <c r="JC183" s="75"/>
    </row>
    <row r="184" spans="1:263" ht="15.75" x14ac:dyDescent="0.25">
      <c r="A184" s="10" t="s">
        <v>380</v>
      </c>
      <c r="B184" s="222">
        <f t="shared" si="422"/>
        <v>5280</v>
      </c>
      <c r="C184" s="222">
        <f t="shared" si="423"/>
        <v>5830</v>
      </c>
      <c r="D184" s="222">
        <f t="shared" si="424"/>
        <v>5830</v>
      </c>
      <c r="E184" s="222"/>
      <c r="F184" s="223">
        <f t="shared" si="425"/>
        <v>5830</v>
      </c>
      <c r="G184" s="75">
        <f t="shared" si="500"/>
        <v>100</v>
      </c>
      <c r="H184" s="75"/>
      <c r="I184" s="75"/>
      <c r="J184" s="75"/>
      <c r="K184" s="74"/>
      <c r="L184" s="75"/>
      <c r="M184" s="75"/>
      <c r="N184" s="75"/>
      <c r="O184" s="74"/>
      <c r="P184" s="75"/>
      <c r="Q184" s="75"/>
      <c r="R184" s="75"/>
      <c r="S184" s="75"/>
      <c r="T184" s="75"/>
      <c r="U184" s="75"/>
      <c r="V184" s="75"/>
      <c r="W184" s="74"/>
      <c r="X184" s="75"/>
      <c r="Y184" s="75"/>
      <c r="Z184" s="75"/>
      <c r="AA184" s="75"/>
      <c r="AB184" s="75"/>
      <c r="AC184" s="75"/>
      <c r="AD184" s="75"/>
      <c r="AE184" s="75"/>
      <c r="AF184" s="75"/>
      <c r="AG184" s="75"/>
      <c r="AH184" s="75"/>
      <c r="AI184" s="75"/>
      <c r="AJ184" s="75"/>
      <c r="AK184" s="75"/>
      <c r="AL184" s="75"/>
      <c r="AM184" s="75"/>
      <c r="AN184" s="75"/>
      <c r="AO184" s="75"/>
      <c r="AP184" s="75"/>
      <c r="AQ184" s="75"/>
      <c r="AR184" s="75"/>
      <c r="AS184" s="75"/>
      <c r="AT184" s="75"/>
      <c r="AU184" s="75"/>
      <c r="AV184" s="75"/>
      <c r="AW184" s="75"/>
      <c r="AX184" s="75"/>
      <c r="AY184" s="75"/>
      <c r="AZ184" s="95"/>
      <c r="BA184" s="95"/>
      <c r="BB184" s="95"/>
      <c r="BC184" s="95"/>
      <c r="BD184" s="75"/>
      <c r="BE184" s="75"/>
      <c r="BF184" s="75"/>
      <c r="BG184" s="74"/>
      <c r="BH184" s="88"/>
      <c r="BI184" s="75"/>
      <c r="BJ184" s="75"/>
      <c r="BK184" s="88"/>
      <c r="BL184" s="75">
        <v>5280</v>
      </c>
      <c r="BM184" s="75">
        <v>5280</v>
      </c>
      <c r="BN184" s="75">
        <v>5280</v>
      </c>
      <c r="BO184" s="76">
        <f t="shared" si="426"/>
        <v>100</v>
      </c>
      <c r="BP184" s="75"/>
      <c r="BQ184" s="75"/>
      <c r="BR184" s="75"/>
      <c r="BS184" s="88"/>
      <c r="BT184" s="88"/>
      <c r="BU184" s="75"/>
      <c r="BV184" s="75"/>
      <c r="BW184" s="88"/>
      <c r="BX184" s="75"/>
      <c r="BY184" s="75">
        <v>550</v>
      </c>
      <c r="BZ184" s="75">
        <v>550</v>
      </c>
      <c r="CA184" s="75">
        <f t="shared" ref="CA184" si="501">BZ184/BY184*100</f>
        <v>100</v>
      </c>
      <c r="CB184" s="74"/>
      <c r="CC184" s="74"/>
      <c r="CD184" s="75"/>
      <c r="CE184" s="88"/>
      <c r="CF184" s="75"/>
      <c r="CG184" s="75"/>
      <c r="CH184" s="75"/>
      <c r="CI184" s="88"/>
      <c r="CJ184" s="75"/>
      <c r="CK184" s="75"/>
      <c r="CL184" s="75"/>
      <c r="CM184" s="75"/>
      <c r="CN184" s="75"/>
      <c r="CO184" s="75"/>
      <c r="CP184" s="75"/>
      <c r="CQ184" s="75"/>
      <c r="CR184" s="74"/>
      <c r="CS184" s="74"/>
      <c r="CT184" s="75"/>
      <c r="CU184" s="88"/>
      <c r="CV184" s="75"/>
      <c r="CW184" s="75"/>
      <c r="CX184" s="75"/>
      <c r="CY184" s="88"/>
      <c r="CZ184" s="74"/>
      <c r="DA184" s="75"/>
      <c r="DB184" s="75"/>
      <c r="DC184" s="76"/>
      <c r="DD184" s="75"/>
      <c r="DE184" s="75"/>
      <c r="DF184" s="75"/>
      <c r="DG184" s="88"/>
      <c r="DH184" s="75"/>
      <c r="DI184" s="75"/>
      <c r="DJ184" s="75"/>
      <c r="DK184" s="88"/>
      <c r="DL184" s="75"/>
      <c r="DM184" s="75"/>
      <c r="DN184" s="75"/>
      <c r="DO184" s="88"/>
      <c r="DP184" s="75"/>
      <c r="DQ184" s="75"/>
      <c r="DR184" s="75"/>
      <c r="DS184" s="88"/>
      <c r="DT184" s="74"/>
      <c r="DU184" s="75"/>
      <c r="DV184" s="75"/>
      <c r="DW184" s="75"/>
      <c r="DX184" s="75"/>
      <c r="DY184" s="75"/>
      <c r="DZ184" s="75"/>
      <c r="EA184" s="75"/>
      <c r="EB184" s="75"/>
      <c r="EC184" s="75"/>
      <c r="ED184" s="75"/>
      <c r="EE184" s="75"/>
      <c r="EF184" s="75"/>
      <c r="EG184" s="75"/>
      <c r="EH184" s="75"/>
      <c r="EI184" s="75"/>
      <c r="EJ184" s="75"/>
      <c r="EK184" s="75"/>
      <c r="EL184" s="75"/>
      <c r="EM184" s="75"/>
      <c r="EN184" s="75"/>
      <c r="EO184" s="75"/>
      <c r="EP184" s="75"/>
      <c r="EQ184" s="75"/>
      <c r="ER184" s="75"/>
      <c r="ES184" s="75"/>
      <c r="ET184" s="75"/>
      <c r="EU184" s="75"/>
      <c r="EV184" s="75"/>
      <c r="EW184" s="75"/>
      <c r="EX184" s="75"/>
      <c r="EY184" s="75"/>
      <c r="EZ184" s="88"/>
      <c r="FA184" s="74"/>
      <c r="FB184" s="75"/>
      <c r="FC184" s="88"/>
      <c r="FD184" s="75"/>
      <c r="FE184" s="75"/>
      <c r="FF184" s="75"/>
      <c r="FG184" s="75"/>
      <c r="FH184" s="75"/>
      <c r="FI184" s="75"/>
      <c r="FJ184" s="75"/>
      <c r="FK184" s="75"/>
      <c r="FL184" s="75"/>
      <c r="FM184" s="75"/>
      <c r="FN184" s="75"/>
      <c r="FO184" s="75"/>
      <c r="FP184" s="75"/>
      <c r="FQ184" s="75"/>
      <c r="FR184" s="75"/>
      <c r="FS184" s="75"/>
      <c r="FT184" s="78"/>
      <c r="FU184" s="78"/>
      <c r="FV184" s="78"/>
      <c r="FW184" s="78"/>
      <c r="FX184" s="75"/>
      <c r="FY184" s="75"/>
      <c r="FZ184" s="75"/>
      <c r="GA184" s="75"/>
      <c r="GB184" s="75"/>
      <c r="GC184" s="75"/>
      <c r="GD184" s="75"/>
      <c r="GE184" s="75"/>
      <c r="GF184" s="75"/>
      <c r="GG184" s="75"/>
      <c r="GH184" s="75"/>
      <c r="GI184" s="75"/>
      <c r="GJ184" s="75"/>
      <c r="GK184" s="75"/>
      <c r="GL184" s="75"/>
      <c r="GM184" s="75"/>
      <c r="GN184" s="75"/>
      <c r="GO184" s="75"/>
      <c r="GP184" s="75"/>
      <c r="GQ184" s="75"/>
      <c r="GR184" s="75"/>
      <c r="GS184" s="75"/>
      <c r="GT184" s="75"/>
      <c r="GU184" s="75"/>
      <c r="GV184" s="75"/>
      <c r="GW184" s="75"/>
      <c r="GX184" s="75"/>
      <c r="GY184" s="75"/>
      <c r="GZ184" s="75"/>
      <c r="HA184" s="75"/>
      <c r="HB184" s="75"/>
      <c r="HC184" s="75"/>
      <c r="HD184" s="75"/>
      <c r="HE184" s="75"/>
      <c r="HF184" s="75"/>
      <c r="HG184" s="75"/>
      <c r="HH184" s="75"/>
      <c r="HI184" s="75"/>
      <c r="HJ184" s="75"/>
      <c r="HK184" s="75"/>
      <c r="HL184" s="75"/>
      <c r="HM184" s="75"/>
      <c r="HN184" s="75"/>
      <c r="HO184" s="75"/>
      <c r="HP184" s="75"/>
      <c r="HQ184" s="75"/>
      <c r="HR184" s="75"/>
      <c r="HS184" s="75"/>
      <c r="HT184" s="75"/>
      <c r="HU184" s="75"/>
      <c r="HV184" s="75"/>
      <c r="HW184" s="75"/>
      <c r="HX184" s="75"/>
      <c r="HY184" s="75"/>
      <c r="HZ184" s="75"/>
      <c r="IA184" s="75"/>
      <c r="IB184" s="75"/>
      <c r="IC184" s="75"/>
      <c r="ID184" s="75"/>
      <c r="IE184" s="75"/>
      <c r="IF184" s="75"/>
      <c r="IG184" s="75"/>
      <c r="IH184" s="75"/>
      <c r="II184" s="75"/>
      <c r="IJ184" s="75"/>
      <c r="IK184" s="75"/>
      <c r="IL184" s="75"/>
      <c r="IM184" s="75"/>
      <c r="IN184" s="75"/>
      <c r="IO184" s="75"/>
      <c r="IP184" s="75"/>
      <c r="IQ184" s="75"/>
      <c r="IR184" s="75"/>
      <c r="IS184" s="75"/>
      <c r="IT184" s="75"/>
      <c r="IU184" s="75"/>
      <c r="IV184" s="75"/>
      <c r="IW184" s="75"/>
      <c r="IX184" s="75"/>
      <c r="IY184" s="75"/>
      <c r="IZ184" s="75"/>
      <c r="JA184" s="75"/>
      <c r="JB184" s="75"/>
      <c r="JC184" s="75"/>
    </row>
    <row r="185" spans="1:263" s="70" customFormat="1" ht="31.5" x14ac:dyDescent="0.25">
      <c r="A185" s="81" t="s">
        <v>213</v>
      </c>
      <c r="B185" s="220">
        <f t="shared" si="422"/>
        <v>438032.27951000002</v>
      </c>
      <c r="C185" s="220">
        <f t="shared" si="423"/>
        <v>444728.71334999998</v>
      </c>
      <c r="D185" s="220">
        <f t="shared" si="424"/>
        <v>444728.71334999998</v>
      </c>
      <c r="E185" s="220"/>
      <c r="F185" s="221">
        <f t="shared" si="425"/>
        <v>444728.71075999999</v>
      </c>
      <c r="G185" s="72">
        <f t="shared" si="500"/>
        <v>99.999999417622504</v>
      </c>
      <c r="H185" s="73">
        <f>H186+H187+H188+H189+H190+H191+H192+H193+H194+H195+H196+H197+H198</f>
        <v>0</v>
      </c>
      <c r="I185" s="73">
        <f>I186+I187+I188+I189+I190+I191+I192+I193+I194+I195+I196+I197+I198</f>
        <v>0</v>
      </c>
      <c r="J185" s="73">
        <f>J186+J187+J188+J189+J190+J191+J192+J193+J194+J195+J196+J197+J198</f>
        <v>0</v>
      </c>
      <c r="K185" s="73"/>
      <c r="L185" s="73">
        <f t="shared" ref="L185" si="502">L186+L187+L188+L189+L190+L191+L192+L193+L194+L195+L196+L197+L198</f>
        <v>779.81399999999996</v>
      </c>
      <c r="M185" s="73">
        <f t="shared" ref="M185:N185" si="503">M186+M187+M188+M189+M190+M191+M192+M193+M194+M195+M196+M197+M198</f>
        <v>779.81399999999996</v>
      </c>
      <c r="N185" s="73">
        <f t="shared" si="503"/>
        <v>779.81399999999996</v>
      </c>
      <c r="O185" s="73">
        <f>N185/M185*100</f>
        <v>100</v>
      </c>
      <c r="P185" s="73">
        <f t="shared" ref="P185" si="504">P186+P187+P188+P189+P190+P191+P192+P193+P194+P195+P196+P197+P198</f>
        <v>0</v>
      </c>
      <c r="Q185" s="73">
        <f t="shared" ref="Q185:V185" si="505">Q186+Q187+Q188+Q189+Q190+Q191+Q192+Q193+Q194+Q195+Q196+Q197+Q198</f>
        <v>0</v>
      </c>
      <c r="R185" s="73">
        <f t="shared" si="505"/>
        <v>0</v>
      </c>
      <c r="S185" s="73">
        <f t="shared" si="505"/>
        <v>0</v>
      </c>
      <c r="T185" s="73">
        <f t="shared" ref="T185" si="506">T186+T187+T188+T189+T190+T191+T192+T193+T194+T195+T196+T197+T198</f>
        <v>0</v>
      </c>
      <c r="U185" s="73">
        <f t="shared" si="505"/>
        <v>0</v>
      </c>
      <c r="V185" s="73">
        <f t="shared" si="505"/>
        <v>0</v>
      </c>
      <c r="W185" s="73"/>
      <c r="X185" s="73">
        <f>X186+X187+X188+X189+X190+X191+X192+X193+X194+X195+X196+X197+X198</f>
        <v>112.35955</v>
      </c>
      <c r="Y185" s="73">
        <f>Y186+Y187+Y188+Y189+Y190+Y191+Y192+Y193+Y194+Y195+Y196+Y197+Y198</f>
        <v>112.35955</v>
      </c>
      <c r="Z185" s="73">
        <f>Z186+Z187+Z188+Z189+Z190+Z191+Z192+Z193+Z194+Z195+Z196+Z197+Z198</f>
        <v>112.35955</v>
      </c>
      <c r="AA185" s="72">
        <f>Z185/Y185*100</f>
        <v>100</v>
      </c>
      <c r="AB185" s="73">
        <f>AB186+AB187+AB188+AB189+AB190+AB191+AB192+AB193+AB194+AB195+AB196+AB197+AB198</f>
        <v>0</v>
      </c>
      <c r="AC185" s="73">
        <f>AC186+AC187+AC188+AC189+AC190+AC191+AC192+AC193+AC194+AC195+AC196+AC197+AC198</f>
        <v>0</v>
      </c>
      <c r="AD185" s="73">
        <f>AD186+AD187+AD188+AD189+AD190+AD191+AD192+AD193+AD194+AD195+AD196+AD197+AD198</f>
        <v>0</v>
      </c>
      <c r="AE185" s="72"/>
      <c r="AF185" s="73">
        <f>AF186+AF187+AF188+AF189+AF190+AF191+AF192+AF193+AF194+AF195+AF196+AF197+AF198</f>
        <v>115.33225999999999</v>
      </c>
      <c r="AG185" s="73">
        <f>AG186+AG187+AG188+AG189+AG190+AG191+AG192+AG193+AG194+AG195+AG196+AG197+AG198</f>
        <v>115.33225999999999</v>
      </c>
      <c r="AH185" s="73">
        <f>AH186+AH187+AH188+AH189+AH190+AH191+AH192+AH193+AH194+AH195+AH196+AH197+AH198</f>
        <v>115.33225999999999</v>
      </c>
      <c r="AI185" s="72">
        <f>AH185/AG185*100</f>
        <v>100</v>
      </c>
      <c r="AJ185" s="73"/>
      <c r="AK185" s="73"/>
      <c r="AL185" s="73"/>
      <c r="AM185" s="72"/>
      <c r="AN185" s="72"/>
      <c r="AO185" s="73">
        <f>AO186+AO187+AO188+AO189+AO190+AO191+AO192+AO193+AO194+AO195+AO196+AO197+AO198</f>
        <v>0</v>
      </c>
      <c r="AP185" s="73">
        <f>AP186+AP187+AP188+AP189+AP190+AP191+AP192+AP193+AP194+AP195+AP196+AP197+AP198</f>
        <v>0</v>
      </c>
      <c r="AQ185" s="73">
        <f>AQ186+AQ187+AQ188+AQ189+AQ190+AQ191+AQ192+AQ193+AQ194+AQ195+AQ196+AQ197+AQ198</f>
        <v>0</v>
      </c>
      <c r="AR185" s="73"/>
      <c r="AS185" s="73">
        <f>AS186+AS187+AS188+AS189+AS190+AS191+AS192+AS193+AS194+AS195+AS196+AS197+AS198</f>
        <v>2982.433</v>
      </c>
      <c r="AT185" s="73">
        <f>AT186+AT187+AT188+AT189+AT190+AT191+AT192+AT193+AT194+AT195+AT196+AT197+AT198</f>
        <v>2982.4304099999999</v>
      </c>
      <c r="AU185" s="72">
        <f t="shared" ref="AU185:AU241" si="507">AT185/AS185*100</f>
        <v>99.999913158149738</v>
      </c>
      <c r="AV185" s="73">
        <f>AV186+AV187+AV188+AV189+AV190+AV191+AV192+AV193+AV194+AV195+AV196+AV197+AV198</f>
        <v>15000</v>
      </c>
      <c r="AW185" s="73">
        <f>AW186+AW187+AW188+AW189+AW190+AW191+AW192+AW193+AW194+AW195+AW196+AW197+AW198</f>
        <v>15000</v>
      </c>
      <c r="AX185" s="73">
        <f>AX186+AX187+AX188+AX189+AX190+AX191+AX192+AX193+AX194+AX195+AX196+AX197+AX198</f>
        <v>15000</v>
      </c>
      <c r="AY185" s="72">
        <f>AX185/AW185*100</f>
        <v>100</v>
      </c>
      <c r="AZ185" s="73">
        <f t="shared" ref="AZ185" si="508">AZ186+AZ187+AZ188+AZ189+AZ190+AZ191+AZ192+AZ193+AZ194+AZ195+AZ196+AZ197+AZ198</f>
        <v>33610.5</v>
      </c>
      <c r="BA185" s="73">
        <f t="shared" ref="BA185:BF185" si="509">BA186+BA187+BA188+BA189+BA190+BA191+BA192+BA193+BA194+BA195+BA196+BA197+BA198</f>
        <v>36517.599999999999</v>
      </c>
      <c r="BB185" s="73">
        <f t="shared" si="509"/>
        <v>36517.599999999999</v>
      </c>
      <c r="BC185" s="73">
        <f t="shared" si="509"/>
        <v>100</v>
      </c>
      <c r="BD185" s="73">
        <f t="shared" si="509"/>
        <v>0</v>
      </c>
      <c r="BE185" s="73">
        <f t="shared" si="509"/>
        <v>0</v>
      </c>
      <c r="BF185" s="73">
        <f t="shared" si="509"/>
        <v>0</v>
      </c>
      <c r="BG185" s="73"/>
      <c r="BH185" s="90"/>
      <c r="BI185" s="73">
        <f>BI186+BI187+BI188+BI189+BI190+BI191+BI192+BI193+BI194+BI195+BI196+BI197+BI198</f>
        <v>0</v>
      </c>
      <c r="BJ185" s="73">
        <f>BJ186+BJ187+BJ188+BJ189+BJ190+BJ191+BJ192+BJ193+BJ194+BJ195+BJ196+BJ197+BJ198</f>
        <v>0</v>
      </c>
      <c r="BK185" s="73">
        <f>BK186+BK187+BK188+BK189+BK190+BK191+BK192+BK193+BK194+BK195+BK196+BK197+BK198</f>
        <v>0</v>
      </c>
      <c r="BL185" s="73">
        <f t="shared" ref="BL185" si="510">BL186+BL187+BL188+BL189+BL190+BL191+BL192+BL193+BL194+BL195+BL196+BL197+BL198</f>
        <v>41556</v>
      </c>
      <c r="BM185" s="73">
        <f t="shared" ref="BM185:BS185" si="511">BM186+BM187+BM188+BM189+BM190+BM191+BM192+BM193+BM194+BM195+BM196+BM197+BM198</f>
        <v>41556</v>
      </c>
      <c r="BN185" s="73">
        <f t="shared" si="511"/>
        <v>41556</v>
      </c>
      <c r="BO185" s="90">
        <f t="shared" si="426"/>
        <v>100</v>
      </c>
      <c r="BP185" s="73">
        <f t="shared" ref="BP185" si="512">BP186+BP187+BP188+BP189+BP190+BP191+BP192+BP193+BP194+BP195+BP196+BP197+BP198</f>
        <v>0</v>
      </c>
      <c r="BQ185" s="73">
        <f t="shared" si="511"/>
        <v>0</v>
      </c>
      <c r="BR185" s="73">
        <f t="shared" si="511"/>
        <v>0</v>
      </c>
      <c r="BS185" s="73">
        <f t="shared" si="511"/>
        <v>0</v>
      </c>
      <c r="BT185" s="73"/>
      <c r="BU185" s="73">
        <f>BU186+BU187+BU188+BU189+BU190+BU191+BU192+BU193+BU194+BU195+BU196+BU197+BU198</f>
        <v>0</v>
      </c>
      <c r="BV185" s="73">
        <f>BV186+BV187+BV188+BV189+BV190+BV191+BV192+BV193+BV194+BV195+BV196+BV197+BV198</f>
        <v>0</v>
      </c>
      <c r="BW185" s="73">
        <f>BW186+BW187+BW188+BW189+BW190+BW191+BW192+BW193+BW194+BW195+BW196+BW197+BW198</f>
        <v>0</v>
      </c>
      <c r="BX185" s="73"/>
      <c r="BY185" s="73"/>
      <c r="BZ185" s="73"/>
      <c r="CA185" s="72"/>
      <c r="CB185" s="73">
        <f t="shared" ref="CB185" si="513">CB186+CB187+CB188+CB189+CB190+CB191+CB192+CB193+CB194+CB195+CB196+CB197+CB198</f>
        <v>13258.6</v>
      </c>
      <c r="CC185" s="73">
        <f t="shared" ref="CC185:CD185" si="514">CC186+CC187+CC188+CC189+CC190+CC191+CC192+CC193+CC194+CC195+CC196+CC197+CC198</f>
        <v>13258.6</v>
      </c>
      <c r="CD185" s="73">
        <f t="shared" si="514"/>
        <v>13258.6</v>
      </c>
      <c r="CE185" s="73">
        <f>CD185/CC185*100</f>
        <v>100</v>
      </c>
      <c r="CF185" s="73">
        <f t="shared" ref="CF185" si="515">CF186+CF187+CF188+CF189+CF190+CF191+CF192+CF193+CF194+CF195+CF196+CF197+CF198</f>
        <v>1000</v>
      </c>
      <c r="CG185" s="73">
        <f t="shared" ref="CG185:CN185" si="516">CG186+CG187+CG188+CG189+CG190+CG191+CG192+CG193+CG194+CG195+CG196+CG197+CG198</f>
        <v>1000</v>
      </c>
      <c r="CH185" s="73">
        <f t="shared" si="516"/>
        <v>1000</v>
      </c>
      <c r="CI185" s="73">
        <f>CH185/CG185*100</f>
        <v>100</v>
      </c>
      <c r="CJ185" s="73">
        <f t="shared" ref="CJ185" si="517">CJ186+CJ187+CJ188+CJ189+CJ190+CJ191+CJ192+CJ193+CJ194+CJ195+CJ196+CJ197+CJ198</f>
        <v>1000</v>
      </c>
      <c r="CK185" s="73">
        <f t="shared" si="516"/>
        <v>1000</v>
      </c>
      <c r="CL185" s="73">
        <f t="shared" si="516"/>
        <v>1000</v>
      </c>
      <c r="CM185" s="73">
        <f>CL185/CK185*100</f>
        <v>100</v>
      </c>
      <c r="CN185" s="73">
        <f t="shared" si="516"/>
        <v>500</v>
      </c>
      <c r="CO185" s="73">
        <f t="shared" ref="CO185:CP185" si="518">CO186+CO187+CO188+CO189+CO190+CO191+CO192+CO193+CO194+CO195+CO196+CO197+CO198</f>
        <v>500</v>
      </c>
      <c r="CP185" s="73">
        <f t="shared" si="518"/>
        <v>500</v>
      </c>
      <c r="CQ185" s="73">
        <f>CP185/CO185*100</f>
        <v>100</v>
      </c>
      <c r="CR185" s="73">
        <f t="shared" ref="CR185:CU185" si="519">CR186+CR187+CR188+CR189+CR190+CR191+CR192+CR193+CR194+CR195+CR196+CR197+CR198</f>
        <v>0</v>
      </c>
      <c r="CS185" s="73">
        <f t="shared" si="519"/>
        <v>0</v>
      </c>
      <c r="CT185" s="73">
        <f t="shared" si="519"/>
        <v>0</v>
      </c>
      <c r="CU185" s="73">
        <f t="shared" si="519"/>
        <v>0</v>
      </c>
      <c r="CV185" s="73">
        <f>SUM(CV186:CV198)</f>
        <v>0</v>
      </c>
      <c r="CW185" s="73">
        <f>SUM(CW186:CW198)</f>
        <v>0</v>
      </c>
      <c r="CX185" s="73">
        <f>CX186+CX187+CX188+CX189+CX190+CX191+CX192+CX193+CX194+CX195+CX196+CX197+CX198</f>
        <v>0</v>
      </c>
      <c r="CY185" s="73"/>
      <c r="CZ185" s="73"/>
      <c r="DA185" s="73">
        <f t="shared" ref="DA185:DO185" si="520">DA186+DA187+DA188+DA189+DA190+DA191+DA192+DA193+DA194+DA195+DA196+DA197+DA198</f>
        <v>0</v>
      </c>
      <c r="DB185" s="73">
        <f t="shared" si="520"/>
        <v>0</v>
      </c>
      <c r="DC185" s="73">
        <f t="shared" si="520"/>
        <v>0</v>
      </c>
      <c r="DD185" s="73">
        <f t="shared" si="520"/>
        <v>0</v>
      </c>
      <c r="DE185" s="73">
        <f t="shared" si="520"/>
        <v>0</v>
      </c>
      <c r="DF185" s="73">
        <f t="shared" si="520"/>
        <v>0</v>
      </c>
      <c r="DG185" s="73">
        <f t="shared" si="520"/>
        <v>0</v>
      </c>
      <c r="DH185" s="73">
        <f t="shared" si="520"/>
        <v>0</v>
      </c>
      <c r="DI185" s="73">
        <f t="shared" ref="DI185:DK185" si="521">DI186+DI187+DI188+DI189+DI190+DI191+DI192+DI193+DI194+DI195+DI196+DI197+DI198</f>
        <v>0</v>
      </c>
      <c r="DJ185" s="73">
        <f t="shared" si="521"/>
        <v>0</v>
      </c>
      <c r="DK185" s="73">
        <f t="shared" si="521"/>
        <v>0</v>
      </c>
      <c r="DL185" s="73">
        <f t="shared" si="520"/>
        <v>0</v>
      </c>
      <c r="DM185" s="73">
        <f t="shared" si="520"/>
        <v>0</v>
      </c>
      <c r="DN185" s="73">
        <f t="shared" si="520"/>
        <v>0</v>
      </c>
      <c r="DO185" s="73">
        <f t="shared" si="520"/>
        <v>0</v>
      </c>
      <c r="DP185" s="73">
        <f t="shared" ref="DP185:DS185" si="522">DP186+DP187+DP188+DP189+DP190+DP191+DP192+DP193+DP194+DP195+DP196+DP197+DP198</f>
        <v>0</v>
      </c>
      <c r="DQ185" s="73">
        <f t="shared" si="522"/>
        <v>0</v>
      </c>
      <c r="DR185" s="73">
        <f t="shared" si="522"/>
        <v>0</v>
      </c>
      <c r="DS185" s="73">
        <f t="shared" si="522"/>
        <v>0</v>
      </c>
      <c r="DT185" s="73"/>
      <c r="DU185" s="73">
        <f t="shared" ref="DU185:DZ185" si="523">DU186+DU187+DU188+DU189+DU190+DU191+DU192+DU193+DU194+DU195+DU196+DU197+DU198</f>
        <v>0</v>
      </c>
      <c r="DV185" s="73">
        <f t="shared" si="523"/>
        <v>0</v>
      </c>
      <c r="DW185" s="73">
        <f t="shared" si="523"/>
        <v>0</v>
      </c>
      <c r="DX185" s="73">
        <f t="shared" si="523"/>
        <v>330599.67369999998</v>
      </c>
      <c r="DY185" s="73">
        <f t="shared" si="523"/>
        <v>330599.67369999998</v>
      </c>
      <c r="DZ185" s="73">
        <f t="shared" si="523"/>
        <v>330599.67369999998</v>
      </c>
      <c r="EA185" s="72">
        <f t="shared" ref="EA185" si="524">DZ185/DY185*100</f>
        <v>100</v>
      </c>
      <c r="EB185" s="72"/>
      <c r="EC185" s="73">
        <f>EC186+EC187+EC188+EC189+EC190+EC191+EC192+EC193+EC194+EC195+EC196+EC197+EC198</f>
        <v>0</v>
      </c>
      <c r="ED185" s="73">
        <f>ED186+ED187+ED188+ED189+ED190+ED191+ED192+ED193+ED194+ED195+ED196+ED197+ED198</f>
        <v>0</v>
      </c>
      <c r="EE185" s="72"/>
      <c r="EF185" s="73">
        <f>EF186+EF187+EF188+EF189+EF190+EF191+EF192+EF193+EF194+EF195+EF196+EF197+EF198</f>
        <v>500</v>
      </c>
      <c r="EG185" s="73">
        <f>EG186+EG187+EG188+EG189+EG190+EG191+EG192+EG193+EG194+EG195+EG196+EG197+EG198</f>
        <v>500</v>
      </c>
      <c r="EH185" s="73">
        <f>EH186+EH187+EH188+EH189+EH190+EH191+EH192+EH193+EH194+EH195+EH196+EH197+EH198</f>
        <v>500</v>
      </c>
      <c r="EI185" s="72">
        <f>EH185/EG185*100</f>
        <v>100</v>
      </c>
      <c r="EJ185" s="73">
        <f>EJ186+EJ187+EJ188+EJ189+EJ190+EJ191+EJ192+EJ193+EJ194+EJ195+EJ196+EJ197+EJ198</f>
        <v>0</v>
      </c>
      <c r="EK185" s="73">
        <f>EK186+EK187+EK188+EK189+EK190+EK191+EK192+EK193+EK194+EK195+EK196+EK197+EK198</f>
        <v>577.89483999999993</v>
      </c>
      <c r="EL185" s="73">
        <f>EL186+EL187+EL188+EL189+EL190+EL191+EL192+EL193+EL194+EL195+EL196+EL197+EL198</f>
        <v>577.89483999999993</v>
      </c>
      <c r="EM185" s="72">
        <f>EL185/EK185*100</f>
        <v>100</v>
      </c>
      <c r="EN185" s="73"/>
      <c r="EO185" s="73"/>
      <c r="EP185" s="73"/>
      <c r="EQ185" s="72"/>
      <c r="ER185" s="73"/>
      <c r="ES185" s="73"/>
      <c r="ET185" s="73"/>
      <c r="EU185" s="72"/>
      <c r="EV185" s="73"/>
      <c r="EW185" s="73"/>
      <c r="EX185" s="73"/>
      <c r="EY185" s="72"/>
      <c r="EZ185" s="73"/>
      <c r="FA185" s="73">
        <f>FA186+FA187+FA188+FA189+FA190+FA191+FA192+FA193+FA194+FA195+FA196+FA197+FA198</f>
        <v>0</v>
      </c>
      <c r="FB185" s="73">
        <f>FB186+FB187+FB188+FB189+FB190+FB191+FB192+FB193+FB194+FB195+FB196+FB197+FB198</f>
        <v>0</v>
      </c>
      <c r="FC185" s="73">
        <f>FC186+FC187+FC188+FC189+FC190+FC191+FC192+FC193+FC194+FC195+FC196+FC197+FC198</f>
        <v>0</v>
      </c>
      <c r="FD185" s="73"/>
      <c r="FE185" s="73"/>
      <c r="FF185" s="73"/>
      <c r="FG185" s="72"/>
      <c r="FH185" s="73"/>
      <c r="FI185" s="73"/>
      <c r="FJ185" s="73"/>
      <c r="FK185" s="72"/>
      <c r="FL185" s="73"/>
      <c r="FM185" s="73"/>
      <c r="FN185" s="73"/>
      <c r="FO185" s="72"/>
      <c r="FP185" s="72"/>
      <c r="FQ185" s="72"/>
      <c r="FR185" s="72"/>
      <c r="FS185" s="72"/>
      <c r="FT185" s="77"/>
      <c r="FU185" s="77"/>
      <c r="FV185" s="77"/>
      <c r="FW185" s="77"/>
      <c r="FX185" s="73"/>
      <c r="FY185" s="73"/>
      <c r="FZ185" s="73"/>
      <c r="GA185" s="72"/>
      <c r="GB185" s="73"/>
      <c r="GC185" s="73"/>
      <c r="GD185" s="73"/>
      <c r="GE185" s="72"/>
      <c r="GF185" s="72">
        <f>SUM(GF186:GF198)</f>
        <v>0</v>
      </c>
      <c r="GG185" s="72">
        <f t="shared" ref="GG185" si="525">SUM(GG186:GG198)</f>
        <v>0</v>
      </c>
      <c r="GH185" s="72">
        <f t="shared" ref="GH185" si="526">SUM(GH186:GH198)</f>
        <v>0</v>
      </c>
      <c r="GI185" s="72"/>
      <c r="GJ185" s="72">
        <f>SUM(GJ186:GJ198)</f>
        <v>0</v>
      </c>
      <c r="GK185" s="72">
        <f t="shared" ref="GK185" si="527">SUM(GK186:GK198)</f>
        <v>0</v>
      </c>
      <c r="GL185" s="72">
        <f t="shared" ref="GL185" si="528">SUM(GL186:GL198)</f>
        <v>0</v>
      </c>
      <c r="GM185" s="72"/>
      <c r="GN185" s="72">
        <f>SUM(GN186:GN198)</f>
        <v>0</v>
      </c>
      <c r="GO185" s="72">
        <f t="shared" ref="GO185:GP185" si="529">SUM(GO186:GO198)</f>
        <v>0</v>
      </c>
      <c r="GP185" s="72">
        <f t="shared" si="529"/>
        <v>0</v>
      </c>
      <c r="GQ185" s="72"/>
      <c r="GR185" s="72">
        <f>SUM(GR186:GR198)</f>
        <v>0</v>
      </c>
      <c r="GS185" s="72">
        <f t="shared" ref="GS185:GT185" si="530">SUM(GS186:GS198)</f>
        <v>0</v>
      </c>
      <c r="GT185" s="72">
        <f t="shared" si="530"/>
        <v>0</v>
      </c>
      <c r="GU185" s="72"/>
      <c r="GV185" s="72">
        <f>SUM(GV186:GV198)</f>
        <v>0</v>
      </c>
      <c r="GW185" s="72">
        <f t="shared" ref="GW185:GX185" si="531">SUM(GW186:GW198)</f>
        <v>0</v>
      </c>
      <c r="GX185" s="72">
        <f t="shared" si="531"/>
        <v>0</v>
      </c>
      <c r="GY185" s="72"/>
      <c r="GZ185" s="72">
        <f>SUM(GZ186:GZ198)</f>
        <v>0</v>
      </c>
      <c r="HA185" s="72">
        <f t="shared" ref="HA185:HB185" si="532">SUM(HA186:HA198)</f>
        <v>0</v>
      </c>
      <c r="HB185" s="72">
        <f t="shared" si="532"/>
        <v>0</v>
      </c>
      <c r="HC185" s="72"/>
      <c r="HD185" s="72">
        <f>SUM(HD186:HD198)</f>
        <v>0</v>
      </c>
      <c r="HE185" s="72">
        <f t="shared" ref="HE185:HF185" si="533">SUM(HE186:HE198)</f>
        <v>0</v>
      </c>
      <c r="HF185" s="72">
        <f t="shared" si="533"/>
        <v>0</v>
      </c>
      <c r="HG185" s="72"/>
      <c r="HH185" s="72">
        <f>SUM(HH186:HH198)</f>
        <v>0</v>
      </c>
      <c r="HI185" s="72">
        <f t="shared" ref="HI185:HJ185" si="534">SUM(HI186:HI198)</f>
        <v>0</v>
      </c>
      <c r="HJ185" s="72">
        <f t="shared" si="534"/>
        <v>0</v>
      </c>
      <c r="HK185" s="72"/>
      <c r="HL185" s="72">
        <f>SUM(HL186:HL198)</f>
        <v>0</v>
      </c>
      <c r="HM185" s="72">
        <f t="shared" ref="HM185:HN185" si="535">SUM(HM186:HM198)</f>
        <v>0</v>
      </c>
      <c r="HN185" s="72">
        <f t="shared" si="535"/>
        <v>0</v>
      </c>
      <c r="HO185" s="72"/>
      <c r="HP185" s="72">
        <f>SUM(HP186:HP198)</f>
        <v>0</v>
      </c>
      <c r="HQ185" s="72">
        <f t="shared" ref="HQ185:HR185" si="536">SUM(HQ186:HQ198)</f>
        <v>0</v>
      </c>
      <c r="HR185" s="72">
        <f t="shared" si="536"/>
        <v>0</v>
      </c>
      <c r="HS185" s="72"/>
      <c r="HT185" s="72">
        <f>SUM(HT186:HT198)</f>
        <v>0</v>
      </c>
      <c r="HU185" s="72">
        <f t="shared" ref="HU185:HV185" si="537">SUM(HU186:HU198)</f>
        <v>0</v>
      </c>
      <c r="HV185" s="72">
        <f t="shared" si="537"/>
        <v>0</v>
      </c>
      <c r="HW185" s="72"/>
      <c r="HX185" s="72">
        <f>SUM(HX186:HX198)</f>
        <v>0</v>
      </c>
      <c r="HY185" s="72">
        <f t="shared" ref="HY185:HZ185" si="538">SUM(HY186:HY198)</f>
        <v>0</v>
      </c>
      <c r="HZ185" s="72">
        <f t="shared" si="538"/>
        <v>0</v>
      </c>
      <c r="IA185" s="72"/>
      <c r="IB185" s="72">
        <f>SUM(IB186:IB198)</f>
        <v>0</v>
      </c>
      <c r="IC185" s="72">
        <f t="shared" ref="IC185:ID185" si="539">SUM(IC186:IC198)</f>
        <v>0</v>
      </c>
      <c r="ID185" s="72">
        <f t="shared" si="539"/>
        <v>0</v>
      </c>
      <c r="IE185" s="72"/>
      <c r="IF185" s="72">
        <f>SUM(IF186:IF198)</f>
        <v>0</v>
      </c>
      <c r="IG185" s="72">
        <f t="shared" ref="IG185:IH185" si="540">SUM(IG186:IG198)</f>
        <v>229.006</v>
      </c>
      <c r="IH185" s="72">
        <f t="shared" si="540"/>
        <v>229.006</v>
      </c>
      <c r="II185" s="72">
        <f t="shared" si="420"/>
        <v>100</v>
      </c>
      <c r="IJ185" s="72">
        <f>SUM(IJ186:IJ198)</f>
        <v>0</v>
      </c>
      <c r="IK185" s="72">
        <f t="shared" ref="IK185:IL185" si="541">SUM(IK186:IK198)</f>
        <v>0</v>
      </c>
      <c r="IL185" s="72">
        <f t="shared" si="541"/>
        <v>0</v>
      </c>
      <c r="IM185" s="72"/>
      <c r="IN185" s="72">
        <f>SUM(IN186:IN198)</f>
        <v>0</v>
      </c>
      <c r="IO185" s="72">
        <f t="shared" ref="IO185:IP185" si="542">SUM(IO186:IO198)</f>
        <v>0</v>
      </c>
      <c r="IP185" s="72">
        <f t="shared" si="542"/>
        <v>0</v>
      </c>
      <c r="IQ185" s="72"/>
      <c r="IR185" s="72">
        <f>SUM(IR186:IR198)</f>
        <v>0</v>
      </c>
      <c r="IS185" s="72">
        <f t="shared" ref="IS185:IT185" si="543">SUM(IS186:IS198)</f>
        <v>0</v>
      </c>
      <c r="IT185" s="72">
        <f t="shared" si="543"/>
        <v>0</v>
      </c>
      <c r="IU185" s="72"/>
      <c r="IV185" s="72">
        <f>SUM(IV186:IV198)</f>
        <v>0</v>
      </c>
      <c r="IW185" s="72">
        <f t="shared" ref="IW185:IX185" si="544">SUM(IW186:IW198)</f>
        <v>0</v>
      </c>
      <c r="IX185" s="72">
        <f t="shared" si="544"/>
        <v>0</v>
      </c>
      <c r="IY185" s="72"/>
      <c r="IZ185" s="72"/>
      <c r="JA185" s="72"/>
      <c r="JB185" s="72"/>
      <c r="JC185" s="72"/>
    </row>
    <row r="186" spans="1:263" ht="32.25" customHeight="1" x14ac:dyDescent="0.25">
      <c r="A186" s="10" t="s">
        <v>188</v>
      </c>
      <c r="B186" s="222">
        <f t="shared" si="422"/>
        <v>181837.52395</v>
      </c>
      <c r="C186" s="222">
        <f t="shared" si="423"/>
        <v>185322.51878999997</v>
      </c>
      <c r="D186" s="222">
        <f t="shared" si="424"/>
        <v>185322.51878999997</v>
      </c>
      <c r="E186" s="222"/>
      <c r="F186" s="223">
        <f t="shared" si="425"/>
        <v>185322.51878999997</v>
      </c>
      <c r="G186" s="75">
        <f t="shared" si="500"/>
        <v>100</v>
      </c>
      <c r="H186" s="74"/>
      <c r="I186" s="74"/>
      <c r="J186" s="74"/>
      <c r="K186" s="74"/>
      <c r="L186" s="75">
        <v>779.81399999999996</v>
      </c>
      <c r="M186" s="75">
        <v>779.81399999999996</v>
      </c>
      <c r="N186" s="75">
        <v>779.81399999999996</v>
      </c>
      <c r="O186" s="74">
        <f>N186/M186*100</f>
        <v>100</v>
      </c>
      <c r="P186" s="74">
        <v>0</v>
      </c>
      <c r="Q186" s="74">
        <v>0</v>
      </c>
      <c r="R186" s="74">
        <v>0</v>
      </c>
      <c r="S186" s="75"/>
      <c r="T186" s="74"/>
      <c r="U186" s="74"/>
      <c r="V186" s="74"/>
      <c r="W186" s="74"/>
      <c r="X186" s="74">
        <v>112.35955</v>
      </c>
      <c r="Y186" s="74">
        <v>112.35955</v>
      </c>
      <c r="Z186" s="74">
        <v>112.35955</v>
      </c>
      <c r="AA186" s="75">
        <f>Z186/Y186*100</f>
        <v>100</v>
      </c>
      <c r="AB186" s="74"/>
      <c r="AC186" s="74"/>
      <c r="AD186" s="74"/>
      <c r="AE186" s="75"/>
      <c r="AF186" s="74">
        <v>115.33225999999999</v>
      </c>
      <c r="AG186" s="74">
        <v>115.33225999999999</v>
      </c>
      <c r="AH186" s="74">
        <v>115.33225999999999</v>
      </c>
      <c r="AI186" s="75">
        <f>AH186/AG186*100</f>
        <v>100</v>
      </c>
      <c r="AJ186" s="74"/>
      <c r="AK186" s="74"/>
      <c r="AL186" s="74"/>
      <c r="AM186" s="75"/>
      <c r="AN186" s="75"/>
      <c r="AO186" s="74"/>
      <c r="AP186" s="74"/>
      <c r="AQ186" s="75"/>
      <c r="AR186" s="75"/>
      <c r="AS186" s="75"/>
      <c r="AT186" s="75"/>
      <c r="AU186" s="75"/>
      <c r="AV186" s="74">
        <v>0</v>
      </c>
      <c r="AW186" s="74">
        <v>0</v>
      </c>
      <c r="AX186" s="74"/>
      <c r="AY186" s="75"/>
      <c r="AZ186" s="74">
        <v>33610.5</v>
      </c>
      <c r="BA186" s="74">
        <v>36517.599999999999</v>
      </c>
      <c r="BB186" s="75">
        <v>36517.599999999999</v>
      </c>
      <c r="BC186" s="74">
        <f>BB186/BA186*100</f>
        <v>100</v>
      </c>
      <c r="BD186" s="74"/>
      <c r="BE186" s="74"/>
      <c r="BF186" s="74"/>
      <c r="BG186" s="74"/>
      <c r="BH186" s="76"/>
      <c r="BI186" s="74"/>
      <c r="BJ186" s="87"/>
      <c r="BK186" s="87"/>
      <c r="BL186" s="74"/>
      <c r="BM186" s="74"/>
      <c r="BN186" s="87"/>
      <c r="BO186" s="76"/>
      <c r="BP186" s="74"/>
      <c r="BQ186" s="74"/>
      <c r="BR186" s="87"/>
      <c r="BS186" s="87"/>
      <c r="BT186" s="87"/>
      <c r="BU186" s="74"/>
      <c r="BV186" s="87"/>
      <c r="BW186" s="87"/>
      <c r="BX186" s="74"/>
      <c r="BY186" s="74"/>
      <c r="BZ186" s="74"/>
      <c r="CA186" s="75"/>
      <c r="CB186" s="74">
        <v>13258.6</v>
      </c>
      <c r="CC186" s="74">
        <v>13258.6</v>
      </c>
      <c r="CD186" s="74">
        <v>13258.6</v>
      </c>
      <c r="CE186" s="74">
        <f>CD186/CC186*100</f>
        <v>100</v>
      </c>
      <c r="CF186" s="74">
        <v>1000</v>
      </c>
      <c r="CG186" s="74">
        <v>1000</v>
      </c>
      <c r="CH186" s="74">
        <v>1000</v>
      </c>
      <c r="CI186" s="74">
        <f>CH186/CG186*100</f>
        <v>100</v>
      </c>
      <c r="CJ186" s="74">
        <v>1000</v>
      </c>
      <c r="CK186" s="74">
        <v>1000</v>
      </c>
      <c r="CL186" s="74">
        <v>1000</v>
      </c>
      <c r="CM186" s="74">
        <f>CL186/CK186*100</f>
        <v>100</v>
      </c>
      <c r="CN186" s="74">
        <v>500</v>
      </c>
      <c r="CO186" s="74">
        <v>500</v>
      </c>
      <c r="CP186" s="99">
        <v>500</v>
      </c>
      <c r="CQ186" s="74">
        <f>CP186/CO186*100</f>
        <v>100</v>
      </c>
      <c r="CR186" s="74"/>
      <c r="CS186" s="74"/>
      <c r="CT186" s="87"/>
      <c r="CU186" s="87"/>
      <c r="CV186" s="74"/>
      <c r="CW186" s="74"/>
      <c r="CX186" s="74"/>
      <c r="CY186" s="74"/>
      <c r="CZ186" s="74"/>
      <c r="DA186" s="74"/>
      <c r="DB186" s="74"/>
      <c r="DC186" s="74"/>
      <c r="DD186" s="74"/>
      <c r="DE186" s="74"/>
      <c r="DF186" s="74"/>
      <c r="DG186" s="74"/>
      <c r="DH186" s="74"/>
      <c r="DI186" s="74"/>
      <c r="DJ186" s="74"/>
      <c r="DK186" s="74"/>
      <c r="DL186" s="74"/>
      <c r="DM186" s="74"/>
      <c r="DN186" s="74"/>
      <c r="DO186" s="74"/>
      <c r="DP186" s="74"/>
      <c r="DQ186" s="74"/>
      <c r="DR186" s="74"/>
      <c r="DS186" s="74"/>
      <c r="DT186" s="74"/>
      <c r="DU186" s="74">
        <v>0</v>
      </c>
      <c r="DV186" s="74">
        <v>0</v>
      </c>
      <c r="DW186" s="75"/>
      <c r="DX186" s="74">
        <v>130960.91813999999</v>
      </c>
      <c r="DY186" s="74">
        <v>130960.91813999999</v>
      </c>
      <c r="DZ186" s="74">
        <v>130960.91813999999</v>
      </c>
      <c r="EA186" s="75">
        <f>DZ186/DY186*100</f>
        <v>100</v>
      </c>
      <c r="EB186" s="75"/>
      <c r="EC186" s="74"/>
      <c r="ED186" s="74"/>
      <c r="EE186" s="75"/>
      <c r="EF186" s="74">
        <v>500</v>
      </c>
      <c r="EG186" s="74">
        <v>500</v>
      </c>
      <c r="EH186" s="74">
        <v>500</v>
      </c>
      <c r="EI186" s="75">
        <f>EH186/EG186*100</f>
        <v>100</v>
      </c>
      <c r="EJ186" s="74"/>
      <c r="EK186" s="74">
        <v>577.89483999999993</v>
      </c>
      <c r="EL186" s="74">
        <v>577.89483999999993</v>
      </c>
      <c r="EM186" s="75">
        <f>EL186/EK186*100</f>
        <v>100</v>
      </c>
      <c r="EN186" s="74"/>
      <c r="EO186" s="74"/>
      <c r="EP186" s="74"/>
      <c r="EQ186" s="75"/>
      <c r="ER186" s="74"/>
      <c r="ES186" s="74"/>
      <c r="ET186" s="74"/>
      <c r="EU186" s="75"/>
      <c r="EV186" s="74"/>
      <c r="EW186" s="74"/>
      <c r="EX186" s="74"/>
      <c r="EY186" s="75"/>
      <c r="EZ186" s="87"/>
      <c r="FA186" s="74"/>
      <c r="FB186" s="87"/>
      <c r="FC186" s="87"/>
      <c r="FD186" s="74"/>
      <c r="FE186" s="74"/>
      <c r="FF186" s="74"/>
      <c r="FG186" s="75"/>
      <c r="FH186" s="74"/>
      <c r="FI186" s="74"/>
      <c r="FJ186" s="74"/>
      <c r="FK186" s="75"/>
      <c r="FL186" s="74"/>
      <c r="FM186" s="74"/>
      <c r="FN186" s="74"/>
      <c r="FO186" s="75"/>
      <c r="FP186" s="75"/>
      <c r="FQ186" s="75"/>
      <c r="FR186" s="75"/>
      <c r="FS186" s="75"/>
      <c r="FT186" s="78"/>
      <c r="FU186" s="78"/>
      <c r="FV186" s="78"/>
      <c r="FW186" s="78"/>
      <c r="FX186" s="74"/>
      <c r="FY186" s="74"/>
      <c r="FZ186" s="74"/>
      <c r="GA186" s="75"/>
      <c r="GB186" s="74"/>
      <c r="GC186" s="74"/>
      <c r="GD186" s="74"/>
      <c r="GE186" s="75"/>
      <c r="GF186" s="74"/>
      <c r="GG186" s="74"/>
      <c r="GH186" s="74"/>
      <c r="GI186" s="75"/>
      <c r="GJ186" s="74"/>
      <c r="GK186" s="74"/>
      <c r="GL186" s="74"/>
      <c r="GM186" s="75"/>
      <c r="GN186" s="74"/>
      <c r="GO186" s="74"/>
      <c r="GP186" s="74"/>
      <c r="GQ186" s="75"/>
      <c r="GR186" s="74"/>
      <c r="GS186" s="74"/>
      <c r="GT186" s="74"/>
      <c r="GU186" s="75"/>
      <c r="GV186" s="74"/>
      <c r="GW186" s="74"/>
      <c r="GX186" s="74"/>
      <c r="GY186" s="75"/>
      <c r="GZ186" s="74"/>
      <c r="HA186" s="74"/>
      <c r="HB186" s="74"/>
      <c r="HC186" s="75"/>
      <c r="HD186" s="74"/>
      <c r="HE186" s="74"/>
      <c r="HF186" s="74"/>
      <c r="HG186" s="75"/>
      <c r="HH186" s="74"/>
      <c r="HI186" s="74"/>
      <c r="HJ186" s="74"/>
      <c r="HK186" s="75"/>
      <c r="HL186" s="74"/>
      <c r="HM186" s="74"/>
      <c r="HN186" s="74"/>
      <c r="HO186" s="75"/>
      <c r="HP186" s="74"/>
      <c r="HQ186" s="74"/>
      <c r="HR186" s="74"/>
      <c r="HS186" s="75"/>
      <c r="HT186" s="74"/>
      <c r="HU186" s="74"/>
      <c r="HV186" s="74"/>
      <c r="HW186" s="75"/>
      <c r="HX186" s="74"/>
      <c r="HY186" s="74"/>
      <c r="HZ186" s="74"/>
      <c r="IA186" s="75"/>
      <c r="IB186" s="74"/>
      <c r="IC186" s="74"/>
      <c r="ID186" s="74"/>
      <c r="IE186" s="75"/>
      <c r="IF186" s="74"/>
      <c r="IG186" s="74"/>
      <c r="IH186" s="74"/>
      <c r="II186" s="75"/>
      <c r="IJ186" s="74"/>
      <c r="IK186" s="74"/>
      <c r="IL186" s="74"/>
      <c r="IM186" s="75"/>
      <c r="IN186" s="74"/>
      <c r="IO186" s="74"/>
      <c r="IP186" s="74"/>
      <c r="IQ186" s="75"/>
      <c r="IR186" s="74"/>
      <c r="IS186" s="74"/>
      <c r="IT186" s="74"/>
      <c r="IU186" s="75"/>
      <c r="IV186" s="74"/>
      <c r="IW186" s="74"/>
      <c r="IX186" s="74"/>
      <c r="IY186" s="75"/>
      <c r="IZ186" s="74"/>
      <c r="JA186" s="74"/>
      <c r="JB186" s="74"/>
      <c r="JC186" s="75"/>
    </row>
    <row r="187" spans="1:263" ht="15.75" x14ac:dyDescent="0.25">
      <c r="A187" s="10" t="s">
        <v>381</v>
      </c>
      <c r="B187" s="222">
        <f t="shared" si="422"/>
        <v>214638.75555999999</v>
      </c>
      <c r="C187" s="222">
        <f t="shared" si="423"/>
        <v>214638.75555999999</v>
      </c>
      <c r="D187" s="222">
        <f t="shared" si="424"/>
        <v>214638.75555999999</v>
      </c>
      <c r="E187" s="222"/>
      <c r="F187" s="223">
        <f t="shared" si="425"/>
        <v>214638.75555999999</v>
      </c>
      <c r="G187" s="75">
        <f t="shared" si="500"/>
        <v>100</v>
      </c>
      <c r="H187" s="75"/>
      <c r="I187" s="75"/>
      <c r="J187" s="75"/>
      <c r="K187" s="75"/>
      <c r="L187" s="75"/>
      <c r="M187" s="75"/>
      <c r="N187" s="75"/>
      <c r="O187" s="75"/>
      <c r="P187" s="75"/>
      <c r="Q187" s="75"/>
      <c r="R187" s="75"/>
      <c r="S187" s="75"/>
      <c r="T187" s="75"/>
      <c r="U187" s="75"/>
      <c r="V187" s="75"/>
      <c r="W187" s="75"/>
      <c r="X187" s="75"/>
      <c r="Y187" s="75"/>
      <c r="Z187" s="75"/>
      <c r="AA187" s="75"/>
      <c r="AB187" s="75"/>
      <c r="AC187" s="75"/>
      <c r="AD187" s="75"/>
      <c r="AE187" s="75"/>
      <c r="AF187" s="75"/>
      <c r="AG187" s="75"/>
      <c r="AH187" s="75"/>
      <c r="AI187" s="75"/>
      <c r="AJ187" s="75"/>
      <c r="AK187" s="75"/>
      <c r="AL187" s="75"/>
      <c r="AM187" s="75"/>
      <c r="AN187" s="75"/>
      <c r="AO187" s="75"/>
      <c r="AP187" s="75"/>
      <c r="AQ187" s="75"/>
      <c r="AR187" s="75"/>
      <c r="AS187" s="75"/>
      <c r="AT187" s="75"/>
      <c r="AU187" s="75"/>
      <c r="AV187" s="75">
        <v>15000</v>
      </c>
      <c r="AW187" s="75">
        <v>15000</v>
      </c>
      <c r="AX187" s="75">
        <v>15000</v>
      </c>
      <c r="AY187" s="75">
        <f>AX187/AW187*100</f>
        <v>100</v>
      </c>
      <c r="AZ187" s="95"/>
      <c r="BA187" s="95"/>
      <c r="BB187" s="95"/>
      <c r="BC187" s="95"/>
      <c r="BD187" s="75"/>
      <c r="BE187" s="75"/>
      <c r="BF187" s="75"/>
      <c r="BG187" s="88"/>
      <c r="BH187" s="76"/>
      <c r="BI187" s="75"/>
      <c r="BJ187" s="75"/>
      <c r="BK187" s="88"/>
      <c r="BL187" s="75"/>
      <c r="BM187" s="75"/>
      <c r="BN187" s="75"/>
      <c r="BO187" s="76"/>
      <c r="BP187" s="75"/>
      <c r="BQ187" s="75"/>
      <c r="BR187" s="75"/>
      <c r="BS187" s="88"/>
      <c r="BT187" s="88"/>
      <c r="BU187" s="75"/>
      <c r="BV187" s="75"/>
      <c r="BW187" s="88"/>
      <c r="BX187" s="75"/>
      <c r="BY187" s="75"/>
      <c r="BZ187" s="75"/>
      <c r="CA187" s="75"/>
      <c r="CB187" s="74"/>
      <c r="CC187" s="74"/>
      <c r="CD187" s="75"/>
      <c r="CE187" s="88"/>
      <c r="CF187" s="75"/>
      <c r="CG187" s="75"/>
      <c r="CH187" s="75"/>
      <c r="CI187" s="88"/>
      <c r="CJ187" s="75"/>
      <c r="CK187" s="75"/>
      <c r="CL187" s="75"/>
      <c r="CM187" s="75"/>
      <c r="CN187" s="75"/>
      <c r="CO187" s="75"/>
      <c r="CP187" s="75"/>
      <c r="CQ187" s="75"/>
      <c r="CR187" s="74"/>
      <c r="CS187" s="74"/>
      <c r="CT187" s="75"/>
      <c r="CU187" s="88"/>
      <c r="CV187" s="75"/>
      <c r="CW187" s="75"/>
      <c r="CX187" s="75"/>
      <c r="CY187" s="88"/>
      <c r="CZ187" s="74"/>
      <c r="DA187" s="75"/>
      <c r="DB187" s="75"/>
      <c r="DC187" s="88"/>
      <c r="DD187" s="75"/>
      <c r="DE187" s="75"/>
      <c r="DF187" s="75"/>
      <c r="DG187" s="88"/>
      <c r="DH187" s="75"/>
      <c r="DI187" s="75"/>
      <c r="DJ187" s="75"/>
      <c r="DK187" s="88"/>
      <c r="DL187" s="75"/>
      <c r="DM187" s="75"/>
      <c r="DN187" s="75"/>
      <c r="DO187" s="88"/>
      <c r="DP187" s="75"/>
      <c r="DQ187" s="75"/>
      <c r="DR187" s="75"/>
      <c r="DS187" s="88"/>
      <c r="DT187" s="88"/>
      <c r="DU187" s="75"/>
      <c r="DV187" s="75"/>
      <c r="DW187" s="75"/>
      <c r="DX187" s="75">
        <v>199638.75555999999</v>
      </c>
      <c r="DY187" s="75">
        <v>199638.75555999999</v>
      </c>
      <c r="DZ187" s="75">
        <v>199638.75555999999</v>
      </c>
      <c r="EA187" s="75">
        <f>DZ187/DY187*100</f>
        <v>100</v>
      </c>
      <c r="EB187" s="75"/>
      <c r="EC187" s="75"/>
      <c r="ED187" s="75"/>
      <c r="EE187" s="75"/>
      <c r="EF187" s="75"/>
      <c r="EG187" s="75"/>
      <c r="EH187" s="75"/>
      <c r="EI187" s="75"/>
      <c r="EJ187" s="75"/>
      <c r="EK187" s="75"/>
      <c r="EL187" s="75"/>
      <c r="EM187" s="75"/>
      <c r="EN187" s="75"/>
      <c r="EO187" s="75"/>
      <c r="EP187" s="75"/>
      <c r="EQ187" s="75"/>
      <c r="ER187" s="75"/>
      <c r="ES187" s="75"/>
      <c r="ET187" s="75"/>
      <c r="EU187" s="75"/>
      <c r="EV187" s="75"/>
      <c r="EW187" s="75"/>
      <c r="EX187" s="75"/>
      <c r="EY187" s="75"/>
      <c r="EZ187" s="88"/>
      <c r="FA187" s="74"/>
      <c r="FB187" s="75"/>
      <c r="FC187" s="88"/>
      <c r="FD187" s="75"/>
      <c r="FE187" s="75"/>
      <c r="FF187" s="75"/>
      <c r="FG187" s="75"/>
      <c r="FH187" s="75"/>
      <c r="FI187" s="75"/>
      <c r="FJ187" s="75"/>
      <c r="FK187" s="75"/>
      <c r="FL187" s="75"/>
      <c r="FM187" s="75"/>
      <c r="FN187" s="75"/>
      <c r="FO187" s="75"/>
      <c r="FP187" s="75"/>
      <c r="FQ187" s="75"/>
      <c r="FR187" s="75"/>
      <c r="FS187" s="75"/>
      <c r="FT187" s="78"/>
      <c r="FU187" s="78"/>
      <c r="FV187" s="78"/>
      <c r="FW187" s="78"/>
      <c r="FX187" s="75"/>
      <c r="FY187" s="75"/>
      <c r="FZ187" s="75"/>
      <c r="GA187" s="75"/>
      <c r="GB187" s="75"/>
      <c r="GC187" s="75"/>
      <c r="GD187" s="75"/>
      <c r="GE187" s="75"/>
      <c r="GF187" s="75"/>
      <c r="GG187" s="75"/>
      <c r="GH187" s="75"/>
      <c r="GI187" s="75"/>
      <c r="GJ187" s="75"/>
      <c r="GK187" s="75"/>
      <c r="GL187" s="75"/>
      <c r="GM187" s="75"/>
      <c r="GN187" s="75"/>
      <c r="GO187" s="75"/>
      <c r="GP187" s="75"/>
      <c r="GQ187" s="75"/>
      <c r="GR187" s="75"/>
      <c r="GS187" s="75"/>
      <c r="GT187" s="75"/>
      <c r="GU187" s="75"/>
      <c r="GV187" s="75"/>
      <c r="GW187" s="75"/>
      <c r="GX187" s="75"/>
      <c r="GY187" s="75"/>
      <c r="GZ187" s="75"/>
      <c r="HA187" s="75"/>
      <c r="HB187" s="75"/>
      <c r="HC187" s="75"/>
      <c r="HD187" s="75"/>
      <c r="HE187" s="75"/>
      <c r="HF187" s="75"/>
      <c r="HG187" s="75"/>
      <c r="HH187" s="75"/>
      <c r="HI187" s="75"/>
      <c r="HJ187" s="75"/>
      <c r="HK187" s="75"/>
      <c r="HL187" s="75"/>
      <c r="HM187" s="75"/>
      <c r="HN187" s="75"/>
      <c r="HO187" s="75"/>
      <c r="HP187" s="75"/>
      <c r="HQ187" s="75"/>
      <c r="HR187" s="75"/>
      <c r="HS187" s="75"/>
      <c r="HT187" s="75"/>
      <c r="HU187" s="75"/>
      <c r="HV187" s="75"/>
      <c r="HW187" s="75"/>
      <c r="HX187" s="75"/>
      <c r="HY187" s="75"/>
      <c r="HZ187" s="75"/>
      <c r="IA187" s="75"/>
      <c r="IB187" s="75"/>
      <c r="IC187" s="75"/>
      <c r="ID187" s="75"/>
      <c r="IE187" s="75"/>
      <c r="IF187" s="75"/>
      <c r="IG187" s="75"/>
      <c r="IH187" s="75"/>
      <c r="II187" s="75"/>
      <c r="IJ187" s="75"/>
      <c r="IK187" s="75"/>
      <c r="IL187" s="75"/>
      <c r="IM187" s="75"/>
      <c r="IN187" s="75"/>
      <c r="IO187" s="75"/>
      <c r="IP187" s="75"/>
      <c r="IQ187" s="75"/>
      <c r="IR187" s="75"/>
      <c r="IS187" s="75"/>
      <c r="IT187" s="75"/>
      <c r="IU187" s="75"/>
      <c r="IV187" s="75"/>
      <c r="IW187" s="75"/>
      <c r="IX187" s="75"/>
      <c r="IY187" s="75"/>
      <c r="IZ187" s="75"/>
      <c r="JA187" s="75"/>
      <c r="JB187" s="75"/>
      <c r="JC187" s="75"/>
    </row>
    <row r="188" spans="1:263" ht="15.75" x14ac:dyDescent="0.25">
      <c r="A188" s="10" t="s">
        <v>382</v>
      </c>
      <c r="B188" s="222">
        <f t="shared" si="422"/>
        <v>2823</v>
      </c>
      <c r="C188" s="222">
        <f t="shared" si="423"/>
        <v>2823</v>
      </c>
      <c r="D188" s="222">
        <f t="shared" si="424"/>
        <v>2823</v>
      </c>
      <c r="E188" s="222"/>
      <c r="F188" s="223">
        <f t="shared" si="425"/>
        <v>2823</v>
      </c>
      <c r="G188" s="75">
        <f t="shared" si="500"/>
        <v>100</v>
      </c>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5"/>
      <c r="AJ188" s="75"/>
      <c r="AK188" s="75"/>
      <c r="AL188" s="75"/>
      <c r="AM188" s="75"/>
      <c r="AN188" s="75"/>
      <c r="AO188" s="75"/>
      <c r="AP188" s="75"/>
      <c r="AQ188" s="75"/>
      <c r="AR188" s="75"/>
      <c r="AS188" s="75"/>
      <c r="AT188" s="75"/>
      <c r="AU188" s="75"/>
      <c r="AV188" s="75"/>
      <c r="AW188" s="75"/>
      <c r="AX188" s="75"/>
      <c r="AY188" s="75"/>
      <c r="AZ188" s="95"/>
      <c r="BA188" s="95"/>
      <c r="BB188" s="95"/>
      <c r="BC188" s="95"/>
      <c r="BD188" s="75"/>
      <c r="BE188" s="75"/>
      <c r="BF188" s="75"/>
      <c r="BG188" s="88"/>
      <c r="BH188" s="88"/>
      <c r="BI188" s="75"/>
      <c r="BJ188" s="75"/>
      <c r="BK188" s="88"/>
      <c r="BL188" s="75">
        <v>2823</v>
      </c>
      <c r="BM188" s="75">
        <v>2823</v>
      </c>
      <c r="BN188" s="75">
        <v>2823</v>
      </c>
      <c r="BO188" s="76">
        <f t="shared" si="426"/>
        <v>100</v>
      </c>
      <c r="BP188" s="75"/>
      <c r="BQ188" s="75"/>
      <c r="BR188" s="75"/>
      <c r="BS188" s="88"/>
      <c r="BT188" s="88"/>
      <c r="BU188" s="75"/>
      <c r="BV188" s="75"/>
      <c r="BW188" s="88"/>
      <c r="BX188" s="75"/>
      <c r="BY188" s="75"/>
      <c r="BZ188" s="75"/>
      <c r="CA188" s="75"/>
      <c r="CB188" s="74"/>
      <c r="CC188" s="74"/>
      <c r="CD188" s="75"/>
      <c r="CE188" s="88"/>
      <c r="CF188" s="75"/>
      <c r="CG188" s="75"/>
      <c r="CH188" s="75"/>
      <c r="CI188" s="88"/>
      <c r="CJ188" s="75"/>
      <c r="CK188" s="75"/>
      <c r="CL188" s="75"/>
      <c r="CM188" s="75"/>
      <c r="CN188" s="75"/>
      <c r="CO188" s="75"/>
      <c r="CP188" s="75"/>
      <c r="CQ188" s="75"/>
      <c r="CR188" s="74"/>
      <c r="CS188" s="74"/>
      <c r="CT188" s="75"/>
      <c r="CU188" s="88"/>
      <c r="CV188" s="75"/>
      <c r="CW188" s="75"/>
      <c r="CX188" s="75"/>
      <c r="CY188" s="88"/>
      <c r="CZ188" s="74"/>
      <c r="DA188" s="75"/>
      <c r="DB188" s="75"/>
      <c r="DC188" s="88"/>
      <c r="DD188" s="75"/>
      <c r="DE188" s="75"/>
      <c r="DF188" s="75"/>
      <c r="DG188" s="88"/>
      <c r="DH188" s="75"/>
      <c r="DI188" s="75"/>
      <c r="DJ188" s="75"/>
      <c r="DK188" s="88"/>
      <c r="DL188" s="75"/>
      <c r="DM188" s="75"/>
      <c r="DN188" s="75"/>
      <c r="DO188" s="88"/>
      <c r="DP188" s="75"/>
      <c r="DQ188" s="75"/>
      <c r="DR188" s="75"/>
      <c r="DS188" s="88"/>
      <c r="DT188" s="88"/>
      <c r="DU188" s="75"/>
      <c r="DV188" s="75"/>
      <c r="DW188" s="75"/>
      <c r="DX188" s="75"/>
      <c r="DY188" s="75"/>
      <c r="DZ188" s="75"/>
      <c r="EA188" s="75"/>
      <c r="EB188" s="75"/>
      <c r="EC188" s="75"/>
      <c r="ED188" s="75"/>
      <c r="EE188" s="75"/>
      <c r="EF188" s="75"/>
      <c r="EG188" s="75"/>
      <c r="EH188" s="75"/>
      <c r="EI188" s="75"/>
      <c r="EJ188" s="75"/>
      <c r="EK188" s="75"/>
      <c r="EL188" s="75"/>
      <c r="EM188" s="75"/>
      <c r="EN188" s="75"/>
      <c r="EO188" s="75"/>
      <c r="EP188" s="75"/>
      <c r="EQ188" s="75"/>
      <c r="ER188" s="75"/>
      <c r="ES188" s="75"/>
      <c r="ET188" s="75"/>
      <c r="EU188" s="75"/>
      <c r="EV188" s="75"/>
      <c r="EW188" s="75"/>
      <c r="EX188" s="75"/>
      <c r="EY188" s="75"/>
      <c r="EZ188" s="88"/>
      <c r="FA188" s="74"/>
      <c r="FB188" s="75"/>
      <c r="FC188" s="88"/>
      <c r="FD188" s="75"/>
      <c r="FE188" s="75"/>
      <c r="FF188" s="75"/>
      <c r="FG188" s="75"/>
      <c r="FH188" s="75"/>
      <c r="FI188" s="75"/>
      <c r="FJ188" s="75"/>
      <c r="FK188" s="75"/>
      <c r="FL188" s="75"/>
      <c r="FM188" s="75"/>
      <c r="FN188" s="75"/>
      <c r="FO188" s="75"/>
      <c r="FP188" s="75"/>
      <c r="FQ188" s="75"/>
      <c r="FR188" s="75"/>
      <c r="FS188" s="75"/>
      <c r="FT188" s="78"/>
      <c r="FU188" s="78"/>
      <c r="FV188" s="78"/>
      <c r="FW188" s="78"/>
      <c r="FX188" s="75"/>
      <c r="FY188" s="75"/>
      <c r="FZ188" s="75"/>
      <c r="GA188" s="75"/>
      <c r="GB188" s="75"/>
      <c r="GC188" s="75"/>
      <c r="GD188" s="75"/>
      <c r="GE188" s="75"/>
      <c r="GF188" s="75"/>
      <c r="GG188" s="75"/>
      <c r="GH188" s="75"/>
      <c r="GI188" s="75"/>
      <c r="GJ188" s="75"/>
      <c r="GK188" s="75"/>
      <c r="GL188" s="75"/>
      <c r="GM188" s="75"/>
      <c r="GN188" s="75"/>
      <c r="GO188" s="75"/>
      <c r="GP188" s="75"/>
      <c r="GQ188" s="75"/>
      <c r="GR188" s="75"/>
      <c r="GS188" s="75"/>
      <c r="GT188" s="75"/>
      <c r="GU188" s="75"/>
      <c r="GV188" s="75"/>
      <c r="GW188" s="75"/>
      <c r="GX188" s="75"/>
      <c r="GY188" s="75"/>
      <c r="GZ188" s="75"/>
      <c r="HA188" s="75"/>
      <c r="HB188" s="75"/>
      <c r="HC188" s="75"/>
      <c r="HD188" s="75"/>
      <c r="HE188" s="75"/>
      <c r="HF188" s="75"/>
      <c r="HG188" s="75"/>
      <c r="HH188" s="75"/>
      <c r="HI188" s="75"/>
      <c r="HJ188" s="75"/>
      <c r="HK188" s="75"/>
      <c r="HL188" s="75"/>
      <c r="HM188" s="75"/>
      <c r="HN188" s="75"/>
      <c r="HO188" s="75"/>
      <c r="HP188" s="75"/>
      <c r="HQ188" s="75"/>
      <c r="HR188" s="75"/>
      <c r="HS188" s="75"/>
      <c r="HT188" s="75"/>
      <c r="HU188" s="75"/>
      <c r="HV188" s="75"/>
      <c r="HW188" s="75"/>
      <c r="HX188" s="75"/>
      <c r="HY188" s="75"/>
      <c r="HZ188" s="75"/>
      <c r="IA188" s="75"/>
      <c r="IB188" s="75"/>
      <c r="IC188" s="75"/>
      <c r="ID188" s="75"/>
      <c r="IE188" s="75"/>
      <c r="IF188" s="75"/>
      <c r="IG188" s="75"/>
      <c r="IH188" s="75"/>
      <c r="II188" s="75"/>
      <c r="IJ188" s="75"/>
      <c r="IK188" s="75"/>
      <c r="IL188" s="75"/>
      <c r="IM188" s="75"/>
      <c r="IN188" s="75"/>
      <c r="IO188" s="75"/>
      <c r="IP188" s="75"/>
      <c r="IQ188" s="75"/>
      <c r="IR188" s="75"/>
      <c r="IS188" s="75"/>
      <c r="IT188" s="75"/>
      <c r="IU188" s="75"/>
      <c r="IV188" s="75"/>
      <c r="IW188" s="75"/>
      <c r="IX188" s="75"/>
      <c r="IY188" s="75"/>
      <c r="IZ188" s="75"/>
      <c r="JA188" s="75"/>
      <c r="JB188" s="75"/>
      <c r="JC188" s="75"/>
    </row>
    <row r="189" spans="1:263" ht="15.75" x14ac:dyDescent="0.25">
      <c r="A189" s="10" t="s">
        <v>383</v>
      </c>
      <c r="B189" s="222">
        <f t="shared" si="422"/>
        <v>3318</v>
      </c>
      <c r="C189" s="222">
        <f t="shared" si="423"/>
        <v>3318</v>
      </c>
      <c r="D189" s="222">
        <f t="shared" si="424"/>
        <v>3318</v>
      </c>
      <c r="E189" s="222"/>
      <c r="F189" s="223">
        <f t="shared" si="425"/>
        <v>3318</v>
      </c>
      <c r="G189" s="75">
        <f t="shared" si="500"/>
        <v>100</v>
      </c>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95"/>
      <c r="BA189" s="95"/>
      <c r="BB189" s="95"/>
      <c r="BC189" s="95"/>
      <c r="BD189" s="75"/>
      <c r="BE189" s="75"/>
      <c r="BF189" s="75"/>
      <c r="BG189" s="88"/>
      <c r="BH189" s="88"/>
      <c r="BI189" s="75"/>
      <c r="BJ189" s="75"/>
      <c r="BK189" s="88"/>
      <c r="BL189" s="75">
        <v>3318</v>
      </c>
      <c r="BM189" s="75">
        <v>3318</v>
      </c>
      <c r="BN189" s="75">
        <v>3318</v>
      </c>
      <c r="BO189" s="76">
        <f t="shared" si="426"/>
        <v>100</v>
      </c>
      <c r="BP189" s="75"/>
      <c r="BQ189" s="75"/>
      <c r="BR189" s="75"/>
      <c r="BS189" s="88"/>
      <c r="BT189" s="88"/>
      <c r="BU189" s="75"/>
      <c r="BV189" s="75"/>
      <c r="BW189" s="88"/>
      <c r="BX189" s="75"/>
      <c r="BY189" s="75"/>
      <c r="BZ189" s="75"/>
      <c r="CA189" s="75"/>
      <c r="CB189" s="74"/>
      <c r="CC189" s="74"/>
      <c r="CD189" s="75"/>
      <c r="CE189" s="88"/>
      <c r="CF189" s="75"/>
      <c r="CG189" s="75"/>
      <c r="CH189" s="75"/>
      <c r="CI189" s="88"/>
      <c r="CJ189" s="75"/>
      <c r="CK189" s="75"/>
      <c r="CL189" s="75"/>
      <c r="CM189" s="75"/>
      <c r="CN189" s="75"/>
      <c r="CO189" s="75"/>
      <c r="CP189" s="75"/>
      <c r="CQ189" s="75"/>
      <c r="CR189" s="74"/>
      <c r="CS189" s="74"/>
      <c r="CT189" s="75"/>
      <c r="CU189" s="88"/>
      <c r="CV189" s="75"/>
      <c r="CW189" s="75"/>
      <c r="CX189" s="75"/>
      <c r="CY189" s="88"/>
      <c r="CZ189" s="74"/>
      <c r="DA189" s="75"/>
      <c r="DB189" s="75"/>
      <c r="DC189" s="88"/>
      <c r="DD189" s="75"/>
      <c r="DE189" s="75"/>
      <c r="DF189" s="75"/>
      <c r="DG189" s="88"/>
      <c r="DH189" s="75"/>
      <c r="DI189" s="75"/>
      <c r="DJ189" s="75"/>
      <c r="DK189" s="88"/>
      <c r="DL189" s="75"/>
      <c r="DM189" s="75"/>
      <c r="DN189" s="75"/>
      <c r="DO189" s="88"/>
      <c r="DP189" s="75"/>
      <c r="DQ189" s="75"/>
      <c r="DR189" s="75"/>
      <c r="DS189" s="88"/>
      <c r="DT189" s="88"/>
      <c r="DU189" s="75"/>
      <c r="DV189" s="75"/>
      <c r="DW189" s="75"/>
      <c r="DX189" s="75"/>
      <c r="DY189" s="75"/>
      <c r="DZ189" s="75"/>
      <c r="EA189" s="75"/>
      <c r="EB189" s="75"/>
      <c r="EC189" s="75"/>
      <c r="ED189" s="75"/>
      <c r="EE189" s="75"/>
      <c r="EF189" s="75"/>
      <c r="EG189" s="75"/>
      <c r="EH189" s="75"/>
      <c r="EI189" s="75"/>
      <c r="EJ189" s="75"/>
      <c r="EK189" s="75"/>
      <c r="EL189" s="75"/>
      <c r="EM189" s="75"/>
      <c r="EN189" s="75"/>
      <c r="EO189" s="75"/>
      <c r="EP189" s="75"/>
      <c r="EQ189" s="75"/>
      <c r="ER189" s="75"/>
      <c r="ES189" s="75"/>
      <c r="ET189" s="75"/>
      <c r="EU189" s="75"/>
      <c r="EV189" s="75"/>
      <c r="EW189" s="75"/>
      <c r="EX189" s="75"/>
      <c r="EY189" s="75"/>
      <c r="EZ189" s="88"/>
      <c r="FA189" s="74"/>
      <c r="FB189" s="75"/>
      <c r="FC189" s="88"/>
      <c r="FD189" s="75"/>
      <c r="FE189" s="75"/>
      <c r="FF189" s="75"/>
      <c r="FG189" s="75"/>
      <c r="FH189" s="75"/>
      <c r="FI189" s="75"/>
      <c r="FJ189" s="75"/>
      <c r="FK189" s="75"/>
      <c r="FL189" s="75"/>
      <c r="FM189" s="75"/>
      <c r="FN189" s="75"/>
      <c r="FO189" s="75"/>
      <c r="FP189" s="75"/>
      <c r="FQ189" s="75"/>
      <c r="FR189" s="75"/>
      <c r="FS189" s="75"/>
      <c r="FT189" s="78"/>
      <c r="FU189" s="78"/>
      <c r="FV189" s="78"/>
      <c r="FW189" s="78"/>
      <c r="FX189" s="75"/>
      <c r="FY189" s="75"/>
      <c r="FZ189" s="75"/>
      <c r="GA189" s="75"/>
      <c r="GB189" s="75"/>
      <c r="GC189" s="75"/>
      <c r="GD189" s="75"/>
      <c r="GE189" s="75"/>
      <c r="GF189" s="75"/>
      <c r="GG189" s="75"/>
      <c r="GH189" s="75"/>
      <c r="GI189" s="75"/>
      <c r="GJ189" s="75"/>
      <c r="GK189" s="75"/>
      <c r="GL189" s="75"/>
      <c r="GM189" s="75"/>
      <c r="GN189" s="75"/>
      <c r="GO189" s="75"/>
      <c r="GP189" s="75"/>
      <c r="GQ189" s="75"/>
      <c r="GR189" s="75"/>
      <c r="GS189" s="75"/>
      <c r="GT189" s="75"/>
      <c r="GU189" s="75"/>
      <c r="GV189" s="75"/>
      <c r="GW189" s="75"/>
      <c r="GX189" s="75"/>
      <c r="GY189" s="75"/>
      <c r="GZ189" s="75"/>
      <c r="HA189" s="75"/>
      <c r="HB189" s="75"/>
      <c r="HC189" s="75"/>
      <c r="HD189" s="75"/>
      <c r="HE189" s="75"/>
      <c r="HF189" s="75"/>
      <c r="HG189" s="75"/>
      <c r="HH189" s="75"/>
      <c r="HI189" s="75"/>
      <c r="HJ189" s="75"/>
      <c r="HK189" s="75"/>
      <c r="HL189" s="75"/>
      <c r="HM189" s="75"/>
      <c r="HN189" s="75"/>
      <c r="HO189" s="75"/>
      <c r="HP189" s="75"/>
      <c r="HQ189" s="75"/>
      <c r="HR189" s="75"/>
      <c r="HS189" s="75"/>
      <c r="HT189" s="75"/>
      <c r="HU189" s="75"/>
      <c r="HV189" s="75"/>
      <c r="HW189" s="75"/>
      <c r="HX189" s="75"/>
      <c r="HY189" s="75"/>
      <c r="HZ189" s="75"/>
      <c r="IA189" s="75"/>
      <c r="IB189" s="75"/>
      <c r="IC189" s="75"/>
      <c r="ID189" s="75"/>
      <c r="IE189" s="75"/>
      <c r="IF189" s="75"/>
      <c r="IG189" s="75"/>
      <c r="IH189" s="75"/>
      <c r="II189" s="75"/>
      <c r="IJ189" s="75"/>
      <c r="IK189" s="75"/>
      <c r="IL189" s="75"/>
      <c r="IM189" s="75"/>
      <c r="IN189" s="75"/>
      <c r="IO189" s="75"/>
      <c r="IP189" s="75"/>
      <c r="IQ189" s="75"/>
      <c r="IR189" s="75"/>
      <c r="IS189" s="75"/>
      <c r="IT189" s="75"/>
      <c r="IU189" s="75"/>
      <c r="IV189" s="75"/>
      <c r="IW189" s="75"/>
      <c r="IX189" s="75"/>
      <c r="IY189" s="75"/>
      <c r="IZ189" s="75"/>
      <c r="JA189" s="75"/>
      <c r="JB189" s="75"/>
      <c r="JC189" s="75"/>
    </row>
    <row r="190" spans="1:263" ht="15.75" x14ac:dyDescent="0.25">
      <c r="A190" s="10" t="s">
        <v>384</v>
      </c>
      <c r="B190" s="222">
        <f t="shared" si="422"/>
        <v>3699</v>
      </c>
      <c r="C190" s="222">
        <f t="shared" si="423"/>
        <v>3699</v>
      </c>
      <c r="D190" s="222">
        <f t="shared" si="424"/>
        <v>3699</v>
      </c>
      <c r="E190" s="222"/>
      <c r="F190" s="223">
        <f t="shared" si="425"/>
        <v>3699</v>
      </c>
      <c r="G190" s="75">
        <f t="shared" si="500"/>
        <v>100</v>
      </c>
      <c r="H190" s="75"/>
      <c r="I190" s="75"/>
      <c r="J190" s="75"/>
      <c r="K190" s="75"/>
      <c r="L190" s="75"/>
      <c r="M190" s="75"/>
      <c r="N190" s="75"/>
      <c r="O190" s="75"/>
      <c r="P190" s="75"/>
      <c r="Q190" s="75"/>
      <c r="R190" s="75"/>
      <c r="S190" s="75"/>
      <c r="T190" s="75"/>
      <c r="U190" s="75"/>
      <c r="V190" s="75"/>
      <c r="W190" s="75"/>
      <c r="X190" s="75"/>
      <c r="Y190" s="75"/>
      <c r="Z190" s="75"/>
      <c r="AA190" s="75"/>
      <c r="AB190" s="75"/>
      <c r="AC190" s="75"/>
      <c r="AD190" s="75"/>
      <c r="AE190" s="75"/>
      <c r="AF190" s="75"/>
      <c r="AG190" s="75"/>
      <c r="AH190" s="75"/>
      <c r="AI190" s="75"/>
      <c r="AJ190" s="75"/>
      <c r="AK190" s="75"/>
      <c r="AL190" s="75"/>
      <c r="AM190" s="75"/>
      <c r="AN190" s="75"/>
      <c r="AO190" s="75"/>
      <c r="AP190" s="75"/>
      <c r="AQ190" s="75"/>
      <c r="AR190" s="75"/>
      <c r="AS190" s="75"/>
      <c r="AT190" s="75"/>
      <c r="AU190" s="75"/>
      <c r="AV190" s="75"/>
      <c r="AW190" s="75"/>
      <c r="AX190" s="75"/>
      <c r="AY190" s="75"/>
      <c r="AZ190" s="95"/>
      <c r="BA190" s="95"/>
      <c r="BB190" s="95"/>
      <c r="BC190" s="95"/>
      <c r="BD190" s="75"/>
      <c r="BE190" s="75"/>
      <c r="BF190" s="75"/>
      <c r="BG190" s="88"/>
      <c r="BH190" s="88"/>
      <c r="BI190" s="75"/>
      <c r="BJ190" s="75"/>
      <c r="BK190" s="88"/>
      <c r="BL190" s="75">
        <v>3699</v>
      </c>
      <c r="BM190" s="75">
        <v>3699</v>
      </c>
      <c r="BN190" s="75">
        <v>3699</v>
      </c>
      <c r="BO190" s="76">
        <f t="shared" si="426"/>
        <v>100</v>
      </c>
      <c r="BP190" s="75"/>
      <c r="BQ190" s="75"/>
      <c r="BR190" s="75"/>
      <c r="BS190" s="88"/>
      <c r="BT190" s="88"/>
      <c r="BU190" s="75"/>
      <c r="BV190" s="75"/>
      <c r="BW190" s="88"/>
      <c r="BX190" s="75"/>
      <c r="BY190" s="75"/>
      <c r="BZ190" s="75"/>
      <c r="CA190" s="75"/>
      <c r="CB190" s="74"/>
      <c r="CC190" s="74"/>
      <c r="CD190" s="75"/>
      <c r="CE190" s="88"/>
      <c r="CF190" s="75"/>
      <c r="CG190" s="75"/>
      <c r="CH190" s="75"/>
      <c r="CI190" s="88"/>
      <c r="CJ190" s="75"/>
      <c r="CK190" s="75"/>
      <c r="CL190" s="75"/>
      <c r="CM190" s="75"/>
      <c r="CN190" s="75"/>
      <c r="CO190" s="75"/>
      <c r="CP190" s="75"/>
      <c r="CQ190" s="75"/>
      <c r="CR190" s="74"/>
      <c r="CS190" s="74"/>
      <c r="CT190" s="75"/>
      <c r="CU190" s="88"/>
      <c r="CV190" s="75"/>
      <c r="CW190" s="75"/>
      <c r="CX190" s="75"/>
      <c r="CY190" s="88"/>
      <c r="CZ190" s="74"/>
      <c r="DA190" s="75"/>
      <c r="DB190" s="75"/>
      <c r="DC190" s="88"/>
      <c r="DD190" s="75"/>
      <c r="DE190" s="75"/>
      <c r="DF190" s="75"/>
      <c r="DG190" s="88"/>
      <c r="DH190" s="75"/>
      <c r="DI190" s="75"/>
      <c r="DJ190" s="75"/>
      <c r="DK190" s="88"/>
      <c r="DL190" s="75"/>
      <c r="DM190" s="75"/>
      <c r="DN190" s="75"/>
      <c r="DO190" s="88"/>
      <c r="DP190" s="75"/>
      <c r="DQ190" s="75"/>
      <c r="DR190" s="75"/>
      <c r="DS190" s="88"/>
      <c r="DT190" s="88"/>
      <c r="DU190" s="75"/>
      <c r="DV190" s="75"/>
      <c r="DW190" s="75"/>
      <c r="DX190" s="75"/>
      <c r="DY190" s="75"/>
      <c r="DZ190" s="75"/>
      <c r="EA190" s="75"/>
      <c r="EB190" s="75"/>
      <c r="EC190" s="75"/>
      <c r="ED190" s="75"/>
      <c r="EE190" s="75"/>
      <c r="EF190" s="75"/>
      <c r="EG190" s="75"/>
      <c r="EH190" s="75"/>
      <c r="EI190" s="75"/>
      <c r="EJ190" s="75"/>
      <c r="EK190" s="75"/>
      <c r="EL190" s="75"/>
      <c r="EM190" s="75"/>
      <c r="EN190" s="75"/>
      <c r="EO190" s="75"/>
      <c r="EP190" s="75"/>
      <c r="EQ190" s="75"/>
      <c r="ER190" s="75"/>
      <c r="ES190" s="75"/>
      <c r="ET190" s="75"/>
      <c r="EU190" s="75"/>
      <c r="EV190" s="75"/>
      <c r="EW190" s="75"/>
      <c r="EX190" s="75"/>
      <c r="EY190" s="75"/>
      <c r="EZ190" s="88"/>
      <c r="FA190" s="74"/>
      <c r="FB190" s="75"/>
      <c r="FC190" s="88"/>
      <c r="FD190" s="75"/>
      <c r="FE190" s="75"/>
      <c r="FF190" s="75"/>
      <c r="FG190" s="75"/>
      <c r="FH190" s="75"/>
      <c r="FI190" s="75"/>
      <c r="FJ190" s="75"/>
      <c r="FK190" s="75"/>
      <c r="FL190" s="75"/>
      <c r="FM190" s="75"/>
      <c r="FN190" s="75"/>
      <c r="FO190" s="75"/>
      <c r="FP190" s="75"/>
      <c r="FQ190" s="75"/>
      <c r="FR190" s="75"/>
      <c r="FS190" s="75"/>
      <c r="FT190" s="78"/>
      <c r="FU190" s="78"/>
      <c r="FV190" s="78"/>
      <c r="FW190" s="78"/>
      <c r="FX190" s="75"/>
      <c r="FY190" s="75"/>
      <c r="FZ190" s="75"/>
      <c r="GA190" s="75"/>
      <c r="GB190" s="75"/>
      <c r="GC190" s="75"/>
      <c r="GD190" s="75"/>
      <c r="GE190" s="75"/>
      <c r="GF190" s="75"/>
      <c r="GG190" s="75"/>
      <c r="GH190" s="75"/>
      <c r="GI190" s="75"/>
      <c r="GJ190" s="75"/>
      <c r="GK190" s="75"/>
      <c r="GL190" s="75"/>
      <c r="GM190" s="75"/>
      <c r="GN190" s="75"/>
      <c r="GO190" s="75"/>
      <c r="GP190" s="75"/>
      <c r="GQ190" s="75"/>
      <c r="GR190" s="75"/>
      <c r="GS190" s="75"/>
      <c r="GT190" s="75"/>
      <c r="GU190" s="75"/>
      <c r="GV190" s="75"/>
      <c r="GW190" s="75"/>
      <c r="GX190" s="75"/>
      <c r="GY190" s="75"/>
      <c r="GZ190" s="75"/>
      <c r="HA190" s="75"/>
      <c r="HB190" s="75"/>
      <c r="HC190" s="75"/>
      <c r="HD190" s="75"/>
      <c r="HE190" s="75"/>
      <c r="HF190" s="75"/>
      <c r="HG190" s="75"/>
      <c r="HH190" s="75"/>
      <c r="HI190" s="75"/>
      <c r="HJ190" s="75"/>
      <c r="HK190" s="75"/>
      <c r="HL190" s="75"/>
      <c r="HM190" s="75"/>
      <c r="HN190" s="75"/>
      <c r="HO190" s="75"/>
      <c r="HP190" s="75"/>
      <c r="HQ190" s="75"/>
      <c r="HR190" s="75"/>
      <c r="HS190" s="75"/>
      <c r="HT190" s="75"/>
      <c r="HU190" s="75"/>
      <c r="HV190" s="75"/>
      <c r="HW190" s="75"/>
      <c r="HX190" s="75"/>
      <c r="HY190" s="75"/>
      <c r="HZ190" s="75"/>
      <c r="IA190" s="75"/>
      <c r="IB190" s="75"/>
      <c r="IC190" s="75"/>
      <c r="ID190" s="75"/>
      <c r="IE190" s="75"/>
      <c r="IF190" s="75"/>
      <c r="IG190" s="75"/>
      <c r="IH190" s="75"/>
      <c r="II190" s="75"/>
      <c r="IJ190" s="75"/>
      <c r="IK190" s="75"/>
      <c r="IL190" s="75"/>
      <c r="IM190" s="75"/>
      <c r="IN190" s="75"/>
      <c r="IO190" s="75"/>
      <c r="IP190" s="75"/>
      <c r="IQ190" s="75"/>
      <c r="IR190" s="75"/>
      <c r="IS190" s="75"/>
      <c r="IT190" s="75"/>
      <c r="IU190" s="75"/>
      <c r="IV190" s="75"/>
      <c r="IW190" s="75"/>
      <c r="IX190" s="75"/>
      <c r="IY190" s="75"/>
      <c r="IZ190" s="75"/>
      <c r="JA190" s="75"/>
      <c r="JB190" s="75"/>
      <c r="JC190" s="75"/>
    </row>
    <row r="191" spans="1:263" ht="15.75" x14ac:dyDescent="0.25">
      <c r="A191" s="10" t="s">
        <v>385</v>
      </c>
      <c r="B191" s="222">
        <f t="shared" si="422"/>
        <v>4149</v>
      </c>
      <c r="C191" s="222">
        <f t="shared" si="423"/>
        <v>4149</v>
      </c>
      <c r="D191" s="222">
        <f t="shared" si="424"/>
        <v>4149</v>
      </c>
      <c r="E191" s="222"/>
      <c r="F191" s="223">
        <f t="shared" si="425"/>
        <v>4149</v>
      </c>
      <c r="G191" s="75">
        <f t="shared" si="500"/>
        <v>100</v>
      </c>
      <c r="H191" s="75"/>
      <c r="I191" s="75"/>
      <c r="J191" s="75"/>
      <c r="K191" s="75"/>
      <c r="L191" s="75"/>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5"/>
      <c r="AJ191" s="75"/>
      <c r="AK191" s="75"/>
      <c r="AL191" s="75"/>
      <c r="AM191" s="75"/>
      <c r="AN191" s="75"/>
      <c r="AO191" s="75"/>
      <c r="AP191" s="75"/>
      <c r="AQ191" s="75"/>
      <c r="AR191" s="75"/>
      <c r="AS191" s="75"/>
      <c r="AT191" s="75"/>
      <c r="AU191" s="75"/>
      <c r="AV191" s="75"/>
      <c r="AW191" s="75"/>
      <c r="AX191" s="75"/>
      <c r="AY191" s="75"/>
      <c r="AZ191" s="95"/>
      <c r="BA191" s="95"/>
      <c r="BB191" s="95"/>
      <c r="BC191" s="95"/>
      <c r="BD191" s="75"/>
      <c r="BE191" s="75"/>
      <c r="BF191" s="75"/>
      <c r="BG191" s="88"/>
      <c r="BH191" s="88"/>
      <c r="BI191" s="75"/>
      <c r="BJ191" s="75"/>
      <c r="BK191" s="88"/>
      <c r="BL191" s="75">
        <v>4149</v>
      </c>
      <c r="BM191" s="75">
        <v>4149</v>
      </c>
      <c r="BN191" s="75">
        <v>4149</v>
      </c>
      <c r="BO191" s="76">
        <f t="shared" si="426"/>
        <v>100</v>
      </c>
      <c r="BP191" s="75"/>
      <c r="BQ191" s="75"/>
      <c r="BR191" s="75"/>
      <c r="BS191" s="88"/>
      <c r="BT191" s="88"/>
      <c r="BU191" s="75"/>
      <c r="BV191" s="75"/>
      <c r="BW191" s="88"/>
      <c r="BX191" s="75"/>
      <c r="BY191" s="75"/>
      <c r="BZ191" s="75"/>
      <c r="CA191" s="75"/>
      <c r="CB191" s="74"/>
      <c r="CC191" s="74"/>
      <c r="CD191" s="75"/>
      <c r="CE191" s="88"/>
      <c r="CF191" s="75"/>
      <c r="CG191" s="75"/>
      <c r="CH191" s="75"/>
      <c r="CI191" s="88"/>
      <c r="CJ191" s="75"/>
      <c r="CK191" s="75"/>
      <c r="CL191" s="75"/>
      <c r="CM191" s="75"/>
      <c r="CN191" s="75"/>
      <c r="CO191" s="75"/>
      <c r="CP191" s="75"/>
      <c r="CQ191" s="75"/>
      <c r="CR191" s="74"/>
      <c r="CS191" s="74"/>
      <c r="CT191" s="75"/>
      <c r="CU191" s="88"/>
      <c r="CV191" s="75"/>
      <c r="CW191" s="75"/>
      <c r="CX191" s="75"/>
      <c r="CY191" s="88"/>
      <c r="CZ191" s="74"/>
      <c r="DA191" s="75"/>
      <c r="DB191" s="75"/>
      <c r="DC191" s="88"/>
      <c r="DD191" s="75"/>
      <c r="DE191" s="75"/>
      <c r="DF191" s="75"/>
      <c r="DG191" s="88"/>
      <c r="DH191" s="75"/>
      <c r="DI191" s="75"/>
      <c r="DJ191" s="75"/>
      <c r="DK191" s="88"/>
      <c r="DL191" s="75"/>
      <c r="DM191" s="75"/>
      <c r="DN191" s="75"/>
      <c r="DO191" s="88"/>
      <c r="DP191" s="75"/>
      <c r="DQ191" s="75"/>
      <c r="DR191" s="75"/>
      <c r="DS191" s="88"/>
      <c r="DT191" s="88"/>
      <c r="DU191" s="75"/>
      <c r="DV191" s="75"/>
      <c r="DW191" s="75"/>
      <c r="DX191" s="75"/>
      <c r="DY191" s="75"/>
      <c r="DZ191" s="75"/>
      <c r="EA191" s="75"/>
      <c r="EB191" s="75"/>
      <c r="EC191" s="75"/>
      <c r="ED191" s="75"/>
      <c r="EE191" s="75"/>
      <c r="EF191" s="75"/>
      <c r="EG191" s="75"/>
      <c r="EH191" s="75"/>
      <c r="EI191" s="75"/>
      <c r="EJ191" s="75"/>
      <c r="EK191" s="75"/>
      <c r="EL191" s="75"/>
      <c r="EM191" s="75"/>
      <c r="EN191" s="75"/>
      <c r="EO191" s="75"/>
      <c r="EP191" s="75"/>
      <c r="EQ191" s="75"/>
      <c r="ER191" s="75"/>
      <c r="ES191" s="75"/>
      <c r="ET191" s="75"/>
      <c r="EU191" s="75"/>
      <c r="EV191" s="75"/>
      <c r="EW191" s="75"/>
      <c r="EX191" s="75"/>
      <c r="EY191" s="75"/>
      <c r="EZ191" s="88"/>
      <c r="FA191" s="74"/>
      <c r="FB191" s="75"/>
      <c r="FC191" s="88"/>
      <c r="FD191" s="75"/>
      <c r="FE191" s="75"/>
      <c r="FF191" s="75"/>
      <c r="FG191" s="75"/>
      <c r="FH191" s="75"/>
      <c r="FI191" s="75"/>
      <c r="FJ191" s="75"/>
      <c r="FK191" s="75"/>
      <c r="FL191" s="75"/>
      <c r="FM191" s="75"/>
      <c r="FN191" s="75"/>
      <c r="FO191" s="75"/>
      <c r="FP191" s="75"/>
      <c r="FQ191" s="75"/>
      <c r="FR191" s="75"/>
      <c r="FS191" s="75"/>
      <c r="FT191" s="78"/>
      <c r="FU191" s="78"/>
      <c r="FV191" s="78"/>
      <c r="FW191" s="78"/>
      <c r="FX191" s="75"/>
      <c r="FY191" s="75"/>
      <c r="FZ191" s="75"/>
      <c r="GA191" s="75"/>
      <c r="GB191" s="75"/>
      <c r="GC191" s="75"/>
      <c r="GD191" s="75"/>
      <c r="GE191" s="75"/>
      <c r="GF191" s="75"/>
      <c r="GG191" s="75"/>
      <c r="GH191" s="75"/>
      <c r="GI191" s="75"/>
      <c r="GJ191" s="75"/>
      <c r="GK191" s="75"/>
      <c r="GL191" s="75"/>
      <c r="GM191" s="75"/>
      <c r="GN191" s="75"/>
      <c r="GO191" s="75"/>
      <c r="GP191" s="75"/>
      <c r="GQ191" s="75"/>
      <c r="GR191" s="75"/>
      <c r="GS191" s="75"/>
      <c r="GT191" s="75"/>
      <c r="GU191" s="75"/>
      <c r="GV191" s="75"/>
      <c r="GW191" s="75"/>
      <c r="GX191" s="75"/>
      <c r="GY191" s="75"/>
      <c r="GZ191" s="75"/>
      <c r="HA191" s="75"/>
      <c r="HB191" s="75"/>
      <c r="HC191" s="75"/>
      <c r="HD191" s="75"/>
      <c r="HE191" s="75"/>
      <c r="HF191" s="75"/>
      <c r="HG191" s="75"/>
      <c r="HH191" s="75"/>
      <c r="HI191" s="75"/>
      <c r="HJ191" s="75"/>
      <c r="HK191" s="75"/>
      <c r="HL191" s="75"/>
      <c r="HM191" s="75"/>
      <c r="HN191" s="75"/>
      <c r="HO191" s="75"/>
      <c r="HP191" s="75"/>
      <c r="HQ191" s="75"/>
      <c r="HR191" s="75"/>
      <c r="HS191" s="75"/>
      <c r="HT191" s="75"/>
      <c r="HU191" s="75"/>
      <c r="HV191" s="75"/>
      <c r="HW191" s="75"/>
      <c r="HX191" s="75"/>
      <c r="HY191" s="75"/>
      <c r="HZ191" s="75"/>
      <c r="IA191" s="75"/>
      <c r="IB191" s="75"/>
      <c r="IC191" s="75"/>
      <c r="ID191" s="75"/>
      <c r="IE191" s="75"/>
      <c r="IF191" s="75"/>
      <c r="IG191" s="75"/>
      <c r="IH191" s="75"/>
      <c r="II191" s="75"/>
      <c r="IJ191" s="75"/>
      <c r="IK191" s="75"/>
      <c r="IL191" s="75"/>
      <c r="IM191" s="75"/>
      <c r="IN191" s="75"/>
      <c r="IO191" s="75"/>
      <c r="IP191" s="75"/>
      <c r="IQ191" s="75"/>
      <c r="IR191" s="75"/>
      <c r="IS191" s="75"/>
      <c r="IT191" s="75"/>
      <c r="IU191" s="75"/>
      <c r="IV191" s="75"/>
      <c r="IW191" s="75"/>
      <c r="IX191" s="75"/>
      <c r="IY191" s="75"/>
      <c r="IZ191" s="75"/>
      <c r="JA191" s="75"/>
      <c r="JB191" s="75"/>
      <c r="JC191" s="75"/>
    </row>
    <row r="192" spans="1:263" ht="15.75" x14ac:dyDescent="0.25">
      <c r="A192" s="10" t="s">
        <v>386</v>
      </c>
      <c r="B192" s="222">
        <f t="shared" si="422"/>
        <v>2598</v>
      </c>
      <c r="C192" s="222">
        <f t="shared" si="423"/>
        <v>2598</v>
      </c>
      <c r="D192" s="222">
        <f t="shared" si="424"/>
        <v>2598</v>
      </c>
      <c r="E192" s="222"/>
      <c r="F192" s="223">
        <f t="shared" si="425"/>
        <v>2598</v>
      </c>
      <c r="G192" s="75">
        <f t="shared" si="500"/>
        <v>100</v>
      </c>
      <c r="H192" s="75"/>
      <c r="I192" s="75"/>
      <c r="J192" s="75"/>
      <c r="K192" s="75"/>
      <c r="L192" s="75"/>
      <c r="M192" s="75"/>
      <c r="N192" s="75"/>
      <c r="O192" s="75"/>
      <c r="P192" s="75"/>
      <c r="Q192" s="75"/>
      <c r="R192" s="75"/>
      <c r="S192" s="75"/>
      <c r="T192" s="75"/>
      <c r="U192" s="75"/>
      <c r="V192" s="75"/>
      <c r="W192" s="75"/>
      <c r="X192" s="75"/>
      <c r="Y192" s="75"/>
      <c r="Z192" s="75"/>
      <c r="AA192" s="75"/>
      <c r="AB192" s="75"/>
      <c r="AC192" s="75"/>
      <c r="AD192" s="75"/>
      <c r="AE192" s="75"/>
      <c r="AF192" s="75"/>
      <c r="AG192" s="75"/>
      <c r="AH192" s="75"/>
      <c r="AI192" s="75"/>
      <c r="AJ192" s="75"/>
      <c r="AK192" s="75"/>
      <c r="AL192" s="75"/>
      <c r="AM192" s="75"/>
      <c r="AN192" s="75"/>
      <c r="AO192" s="75"/>
      <c r="AP192" s="75"/>
      <c r="AQ192" s="75"/>
      <c r="AR192" s="75"/>
      <c r="AS192" s="75"/>
      <c r="AT192" s="75"/>
      <c r="AU192" s="75"/>
      <c r="AV192" s="75"/>
      <c r="AW192" s="75"/>
      <c r="AX192" s="75"/>
      <c r="AY192" s="75"/>
      <c r="AZ192" s="95"/>
      <c r="BA192" s="95"/>
      <c r="BB192" s="95"/>
      <c r="BC192" s="95"/>
      <c r="BD192" s="75"/>
      <c r="BE192" s="75"/>
      <c r="BF192" s="75"/>
      <c r="BG192" s="88"/>
      <c r="BH192" s="88"/>
      <c r="BI192" s="75"/>
      <c r="BJ192" s="75"/>
      <c r="BK192" s="88"/>
      <c r="BL192" s="75">
        <v>2598</v>
      </c>
      <c r="BM192" s="75">
        <v>2598</v>
      </c>
      <c r="BN192" s="75">
        <v>2598</v>
      </c>
      <c r="BO192" s="76">
        <f t="shared" si="426"/>
        <v>100</v>
      </c>
      <c r="BP192" s="75"/>
      <c r="BQ192" s="75"/>
      <c r="BR192" s="75"/>
      <c r="BS192" s="88"/>
      <c r="BT192" s="88"/>
      <c r="BU192" s="75"/>
      <c r="BV192" s="75"/>
      <c r="BW192" s="88"/>
      <c r="BX192" s="75"/>
      <c r="BY192" s="75"/>
      <c r="BZ192" s="75"/>
      <c r="CA192" s="75"/>
      <c r="CB192" s="74"/>
      <c r="CC192" s="74"/>
      <c r="CD192" s="75"/>
      <c r="CE192" s="88"/>
      <c r="CF192" s="75"/>
      <c r="CG192" s="75"/>
      <c r="CH192" s="75"/>
      <c r="CI192" s="88"/>
      <c r="CJ192" s="75"/>
      <c r="CK192" s="75"/>
      <c r="CL192" s="75"/>
      <c r="CM192" s="75"/>
      <c r="CN192" s="75"/>
      <c r="CO192" s="75"/>
      <c r="CP192" s="75"/>
      <c r="CQ192" s="75"/>
      <c r="CR192" s="74"/>
      <c r="CS192" s="74"/>
      <c r="CT192" s="75"/>
      <c r="CU192" s="88"/>
      <c r="CV192" s="75"/>
      <c r="CW192" s="75"/>
      <c r="CX192" s="75"/>
      <c r="CY192" s="88"/>
      <c r="CZ192" s="74"/>
      <c r="DA192" s="75"/>
      <c r="DB192" s="75"/>
      <c r="DC192" s="88"/>
      <c r="DD192" s="75"/>
      <c r="DE192" s="75"/>
      <c r="DF192" s="75"/>
      <c r="DG192" s="88"/>
      <c r="DH192" s="75"/>
      <c r="DI192" s="75"/>
      <c r="DJ192" s="75"/>
      <c r="DK192" s="88"/>
      <c r="DL192" s="75"/>
      <c r="DM192" s="75"/>
      <c r="DN192" s="75"/>
      <c r="DO192" s="88"/>
      <c r="DP192" s="75"/>
      <c r="DQ192" s="75"/>
      <c r="DR192" s="75"/>
      <c r="DS192" s="88"/>
      <c r="DT192" s="88"/>
      <c r="DU192" s="75"/>
      <c r="DV192" s="75"/>
      <c r="DW192" s="75"/>
      <c r="DX192" s="75"/>
      <c r="DY192" s="75"/>
      <c r="DZ192" s="75"/>
      <c r="EA192" s="75"/>
      <c r="EB192" s="75"/>
      <c r="EC192" s="75"/>
      <c r="ED192" s="75"/>
      <c r="EE192" s="75"/>
      <c r="EF192" s="75"/>
      <c r="EG192" s="75"/>
      <c r="EH192" s="75"/>
      <c r="EI192" s="75"/>
      <c r="EJ192" s="75"/>
      <c r="EK192" s="75"/>
      <c r="EL192" s="75"/>
      <c r="EM192" s="75"/>
      <c r="EN192" s="75"/>
      <c r="EO192" s="75"/>
      <c r="EP192" s="75"/>
      <c r="EQ192" s="75"/>
      <c r="ER192" s="75"/>
      <c r="ES192" s="75"/>
      <c r="ET192" s="75"/>
      <c r="EU192" s="75"/>
      <c r="EV192" s="75"/>
      <c r="EW192" s="75"/>
      <c r="EX192" s="75"/>
      <c r="EY192" s="75"/>
      <c r="EZ192" s="88"/>
      <c r="FA192" s="74"/>
      <c r="FB192" s="75"/>
      <c r="FC192" s="88"/>
      <c r="FD192" s="75"/>
      <c r="FE192" s="75"/>
      <c r="FF192" s="75"/>
      <c r="FG192" s="75"/>
      <c r="FH192" s="75"/>
      <c r="FI192" s="75"/>
      <c r="FJ192" s="75"/>
      <c r="FK192" s="75"/>
      <c r="FL192" s="75"/>
      <c r="FM192" s="75"/>
      <c r="FN192" s="75"/>
      <c r="FO192" s="75"/>
      <c r="FP192" s="75"/>
      <c r="FQ192" s="75"/>
      <c r="FR192" s="75"/>
      <c r="FS192" s="75"/>
      <c r="FT192" s="78"/>
      <c r="FU192" s="78"/>
      <c r="FV192" s="78"/>
      <c r="FW192" s="78"/>
      <c r="FX192" s="75"/>
      <c r="FY192" s="75"/>
      <c r="FZ192" s="75"/>
      <c r="GA192" s="75"/>
      <c r="GB192" s="75"/>
      <c r="GC192" s="75"/>
      <c r="GD192" s="75"/>
      <c r="GE192" s="75"/>
      <c r="GF192" s="75"/>
      <c r="GG192" s="75"/>
      <c r="GH192" s="75"/>
      <c r="GI192" s="75"/>
      <c r="GJ192" s="75"/>
      <c r="GK192" s="75"/>
      <c r="GL192" s="75"/>
      <c r="GM192" s="75"/>
      <c r="GN192" s="75"/>
      <c r="GO192" s="75"/>
      <c r="GP192" s="75"/>
      <c r="GQ192" s="75"/>
      <c r="GR192" s="75"/>
      <c r="GS192" s="75"/>
      <c r="GT192" s="75"/>
      <c r="GU192" s="75"/>
      <c r="GV192" s="75"/>
      <c r="GW192" s="75"/>
      <c r="GX192" s="75"/>
      <c r="GY192" s="75"/>
      <c r="GZ192" s="75"/>
      <c r="HA192" s="75"/>
      <c r="HB192" s="75"/>
      <c r="HC192" s="75"/>
      <c r="HD192" s="75"/>
      <c r="HE192" s="75"/>
      <c r="HF192" s="75"/>
      <c r="HG192" s="75"/>
      <c r="HH192" s="75"/>
      <c r="HI192" s="75"/>
      <c r="HJ192" s="75"/>
      <c r="HK192" s="75"/>
      <c r="HL192" s="75"/>
      <c r="HM192" s="75"/>
      <c r="HN192" s="75"/>
      <c r="HO192" s="75"/>
      <c r="HP192" s="75"/>
      <c r="HQ192" s="75"/>
      <c r="HR192" s="75"/>
      <c r="HS192" s="75"/>
      <c r="HT192" s="75"/>
      <c r="HU192" s="75"/>
      <c r="HV192" s="75"/>
      <c r="HW192" s="75"/>
      <c r="HX192" s="75"/>
      <c r="HY192" s="75"/>
      <c r="HZ192" s="75"/>
      <c r="IA192" s="75"/>
      <c r="IB192" s="75"/>
      <c r="IC192" s="75"/>
      <c r="ID192" s="75"/>
      <c r="IE192" s="75"/>
      <c r="IF192" s="75"/>
      <c r="IG192" s="75"/>
      <c r="IH192" s="75"/>
      <c r="II192" s="75"/>
      <c r="IJ192" s="75"/>
      <c r="IK192" s="75"/>
      <c r="IL192" s="75"/>
      <c r="IM192" s="75"/>
      <c r="IN192" s="75"/>
      <c r="IO192" s="75"/>
      <c r="IP192" s="75"/>
      <c r="IQ192" s="75"/>
      <c r="IR192" s="75"/>
      <c r="IS192" s="75"/>
      <c r="IT192" s="75"/>
      <c r="IU192" s="75"/>
      <c r="IV192" s="75"/>
      <c r="IW192" s="75"/>
      <c r="IX192" s="75"/>
      <c r="IY192" s="75"/>
      <c r="IZ192" s="75"/>
      <c r="JA192" s="75"/>
      <c r="JB192" s="75"/>
      <c r="JC192" s="75"/>
    </row>
    <row r="193" spans="1:263" ht="15.75" x14ac:dyDescent="0.25">
      <c r="A193" s="10" t="s">
        <v>387</v>
      </c>
      <c r="B193" s="222">
        <f t="shared" si="422"/>
        <v>2967</v>
      </c>
      <c r="C193" s="222">
        <f t="shared" si="423"/>
        <v>2967</v>
      </c>
      <c r="D193" s="222">
        <f t="shared" si="424"/>
        <v>2967</v>
      </c>
      <c r="E193" s="222"/>
      <c r="F193" s="223">
        <f t="shared" si="425"/>
        <v>2967</v>
      </c>
      <c r="G193" s="75">
        <f t="shared" si="500"/>
        <v>100</v>
      </c>
      <c r="H193" s="75"/>
      <c r="I193" s="75"/>
      <c r="J193" s="75"/>
      <c r="K193" s="75"/>
      <c r="L193" s="75"/>
      <c r="M193" s="75"/>
      <c r="N193" s="75"/>
      <c r="O193" s="75"/>
      <c r="P193" s="75"/>
      <c r="Q193" s="75"/>
      <c r="R193" s="75"/>
      <c r="S193" s="75"/>
      <c r="T193" s="75"/>
      <c r="U193" s="75"/>
      <c r="V193" s="75"/>
      <c r="W193" s="75"/>
      <c r="X193" s="75"/>
      <c r="Y193" s="75"/>
      <c r="Z193" s="75"/>
      <c r="AA193" s="75"/>
      <c r="AB193" s="75"/>
      <c r="AC193" s="75"/>
      <c r="AD193" s="75"/>
      <c r="AE193" s="75"/>
      <c r="AF193" s="75"/>
      <c r="AG193" s="75"/>
      <c r="AH193" s="75"/>
      <c r="AI193" s="75"/>
      <c r="AJ193" s="75"/>
      <c r="AK193" s="75"/>
      <c r="AL193" s="75"/>
      <c r="AM193" s="75"/>
      <c r="AN193" s="75"/>
      <c r="AO193" s="75"/>
      <c r="AP193" s="75"/>
      <c r="AQ193" s="75"/>
      <c r="AR193" s="75"/>
      <c r="AS193" s="75"/>
      <c r="AT193" s="75"/>
      <c r="AU193" s="75"/>
      <c r="AV193" s="75"/>
      <c r="AW193" s="75"/>
      <c r="AX193" s="75"/>
      <c r="AY193" s="75"/>
      <c r="AZ193" s="95"/>
      <c r="BA193" s="95"/>
      <c r="BB193" s="95"/>
      <c r="BC193" s="95"/>
      <c r="BD193" s="75"/>
      <c r="BE193" s="75"/>
      <c r="BF193" s="75"/>
      <c r="BG193" s="88"/>
      <c r="BH193" s="88"/>
      <c r="BI193" s="75"/>
      <c r="BJ193" s="75"/>
      <c r="BK193" s="88"/>
      <c r="BL193" s="75">
        <v>2967</v>
      </c>
      <c r="BM193" s="75">
        <v>2967</v>
      </c>
      <c r="BN193" s="75">
        <v>2967</v>
      </c>
      <c r="BO193" s="76">
        <f t="shared" si="426"/>
        <v>100</v>
      </c>
      <c r="BP193" s="75"/>
      <c r="BQ193" s="75"/>
      <c r="BR193" s="75"/>
      <c r="BS193" s="88"/>
      <c r="BT193" s="88"/>
      <c r="BU193" s="75"/>
      <c r="BV193" s="75"/>
      <c r="BW193" s="88"/>
      <c r="BX193" s="75"/>
      <c r="BY193" s="75"/>
      <c r="BZ193" s="75"/>
      <c r="CA193" s="75"/>
      <c r="CB193" s="74"/>
      <c r="CC193" s="74"/>
      <c r="CD193" s="75"/>
      <c r="CE193" s="88"/>
      <c r="CF193" s="75"/>
      <c r="CG193" s="75"/>
      <c r="CH193" s="75"/>
      <c r="CI193" s="88"/>
      <c r="CJ193" s="75"/>
      <c r="CK193" s="75"/>
      <c r="CL193" s="75"/>
      <c r="CM193" s="75"/>
      <c r="CN193" s="75"/>
      <c r="CO193" s="75"/>
      <c r="CP193" s="75"/>
      <c r="CQ193" s="75"/>
      <c r="CR193" s="74"/>
      <c r="CS193" s="74"/>
      <c r="CT193" s="75"/>
      <c r="CU193" s="88"/>
      <c r="CV193" s="75"/>
      <c r="CW193" s="75"/>
      <c r="CX193" s="75"/>
      <c r="CY193" s="88"/>
      <c r="CZ193" s="74"/>
      <c r="DA193" s="75"/>
      <c r="DB193" s="75"/>
      <c r="DC193" s="88"/>
      <c r="DD193" s="75"/>
      <c r="DE193" s="75"/>
      <c r="DF193" s="75"/>
      <c r="DG193" s="88"/>
      <c r="DH193" s="75"/>
      <c r="DI193" s="75"/>
      <c r="DJ193" s="75"/>
      <c r="DK193" s="88"/>
      <c r="DL193" s="75"/>
      <c r="DM193" s="75"/>
      <c r="DN193" s="75"/>
      <c r="DO193" s="88"/>
      <c r="DP193" s="75"/>
      <c r="DQ193" s="75"/>
      <c r="DR193" s="75"/>
      <c r="DS193" s="88"/>
      <c r="DT193" s="88"/>
      <c r="DU193" s="75"/>
      <c r="DV193" s="75"/>
      <c r="DW193" s="75"/>
      <c r="DX193" s="75"/>
      <c r="DY193" s="75"/>
      <c r="DZ193" s="75"/>
      <c r="EA193" s="75"/>
      <c r="EB193" s="75"/>
      <c r="EC193" s="75"/>
      <c r="ED193" s="75"/>
      <c r="EE193" s="75"/>
      <c r="EF193" s="75"/>
      <c r="EG193" s="75"/>
      <c r="EH193" s="75"/>
      <c r="EI193" s="75"/>
      <c r="EJ193" s="75"/>
      <c r="EK193" s="75"/>
      <c r="EL193" s="75"/>
      <c r="EM193" s="75"/>
      <c r="EN193" s="75"/>
      <c r="EO193" s="75"/>
      <c r="EP193" s="75"/>
      <c r="EQ193" s="75"/>
      <c r="ER193" s="75"/>
      <c r="ES193" s="75"/>
      <c r="ET193" s="75"/>
      <c r="EU193" s="75"/>
      <c r="EV193" s="75"/>
      <c r="EW193" s="75"/>
      <c r="EX193" s="75"/>
      <c r="EY193" s="75"/>
      <c r="EZ193" s="88"/>
      <c r="FA193" s="74"/>
      <c r="FB193" s="75"/>
      <c r="FC193" s="88"/>
      <c r="FD193" s="75"/>
      <c r="FE193" s="75"/>
      <c r="FF193" s="75"/>
      <c r="FG193" s="75"/>
      <c r="FH193" s="75"/>
      <c r="FI193" s="75"/>
      <c r="FJ193" s="75"/>
      <c r="FK193" s="75"/>
      <c r="FL193" s="75"/>
      <c r="FM193" s="75"/>
      <c r="FN193" s="75"/>
      <c r="FO193" s="75"/>
      <c r="FP193" s="75"/>
      <c r="FQ193" s="75"/>
      <c r="FR193" s="75"/>
      <c r="FS193" s="75"/>
      <c r="FT193" s="78"/>
      <c r="FU193" s="78"/>
      <c r="FV193" s="78"/>
      <c r="FW193" s="78"/>
      <c r="FX193" s="75"/>
      <c r="FY193" s="75"/>
      <c r="FZ193" s="75"/>
      <c r="GA193" s="75"/>
      <c r="GB193" s="75"/>
      <c r="GC193" s="75"/>
      <c r="GD193" s="75"/>
      <c r="GE193" s="75"/>
      <c r="GF193" s="75"/>
      <c r="GG193" s="75"/>
      <c r="GH193" s="75"/>
      <c r="GI193" s="75"/>
      <c r="GJ193" s="75"/>
      <c r="GK193" s="75"/>
      <c r="GL193" s="75"/>
      <c r="GM193" s="75"/>
      <c r="GN193" s="75"/>
      <c r="GO193" s="75"/>
      <c r="GP193" s="75"/>
      <c r="GQ193" s="75"/>
      <c r="GR193" s="75"/>
      <c r="GS193" s="75"/>
      <c r="GT193" s="75"/>
      <c r="GU193" s="75"/>
      <c r="GV193" s="75"/>
      <c r="GW193" s="75"/>
      <c r="GX193" s="75"/>
      <c r="GY193" s="75"/>
      <c r="GZ193" s="75"/>
      <c r="HA193" s="75"/>
      <c r="HB193" s="75"/>
      <c r="HC193" s="75"/>
      <c r="HD193" s="75"/>
      <c r="HE193" s="75"/>
      <c r="HF193" s="75"/>
      <c r="HG193" s="75"/>
      <c r="HH193" s="75"/>
      <c r="HI193" s="75"/>
      <c r="HJ193" s="75"/>
      <c r="HK193" s="75"/>
      <c r="HL193" s="75"/>
      <c r="HM193" s="75"/>
      <c r="HN193" s="75"/>
      <c r="HO193" s="75"/>
      <c r="HP193" s="75"/>
      <c r="HQ193" s="75"/>
      <c r="HR193" s="75"/>
      <c r="HS193" s="75"/>
      <c r="HT193" s="75"/>
      <c r="HU193" s="75"/>
      <c r="HV193" s="75"/>
      <c r="HW193" s="75"/>
      <c r="HX193" s="75"/>
      <c r="HY193" s="75"/>
      <c r="HZ193" s="75"/>
      <c r="IA193" s="75"/>
      <c r="IB193" s="75"/>
      <c r="IC193" s="75"/>
      <c r="ID193" s="75"/>
      <c r="IE193" s="75"/>
      <c r="IF193" s="75"/>
      <c r="IG193" s="75"/>
      <c r="IH193" s="75"/>
      <c r="II193" s="75"/>
      <c r="IJ193" s="75"/>
      <c r="IK193" s="75"/>
      <c r="IL193" s="75"/>
      <c r="IM193" s="75"/>
      <c r="IN193" s="75"/>
      <c r="IO193" s="75"/>
      <c r="IP193" s="75"/>
      <c r="IQ193" s="75"/>
      <c r="IR193" s="75"/>
      <c r="IS193" s="75"/>
      <c r="IT193" s="75"/>
      <c r="IU193" s="75"/>
      <c r="IV193" s="75"/>
      <c r="IW193" s="75"/>
      <c r="IX193" s="75"/>
      <c r="IY193" s="75"/>
      <c r="IZ193" s="75"/>
      <c r="JA193" s="75"/>
      <c r="JB193" s="75"/>
      <c r="JC193" s="75"/>
    </row>
    <row r="194" spans="1:263" ht="15.75" x14ac:dyDescent="0.25">
      <c r="A194" s="10" t="s">
        <v>388</v>
      </c>
      <c r="B194" s="222">
        <f t="shared" si="422"/>
        <v>4119</v>
      </c>
      <c r="C194" s="222">
        <f t="shared" si="423"/>
        <v>5619</v>
      </c>
      <c r="D194" s="222">
        <f t="shared" si="424"/>
        <v>5619</v>
      </c>
      <c r="E194" s="222"/>
      <c r="F194" s="223">
        <f t="shared" si="425"/>
        <v>5618.9974099999999</v>
      </c>
      <c r="G194" s="75">
        <f t="shared" si="500"/>
        <v>99.999953906389038</v>
      </c>
      <c r="H194" s="75"/>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c r="AF194" s="75"/>
      <c r="AG194" s="75"/>
      <c r="AH194" s="75"/>
      <c r="AI194" s="75"/>
      <c r="AJ194" s="75"/>
      <c r="AK194" s="75"/>
      <c r="AL194" s="75"/>
      <c r="AM194" s="75"/>
      <c r="AN194" s="75"/>
      <c r="AO194" s="75"/>
      <c r="AP194" s="75"/>
      <c r="AQ194" s="75"/>
      <c r="AR194" s="75"/>
      <c r="AS194" s="75">
        <v>1500</v>
      </c>
      <c r="AT194" s="75">
        <v>1499.9974099999999</v>
      </c>
      <c r="AU194" s="75">
        <f t="shared" si="507"/>
        <v>99.999827333333329</v>
      </c>
      <c r="AV194" s="75"/>
      <c r="AW194" s="75"/>
      <c r="AX194" s="75"/>
      <c r="AY194" s="75"/>
      <c r="AZ194" s="95"/>
      <c r="BA194" s="95"/>
      <c r="BB194" s="95"/>
      <c r="BC194" s="95"/>
      <c r="BD194" s="75"/>
      <c r="BE194" s="75"/>
      <c r="BF194" s="75"/>
      <c r="BG194" s="88"/>
      <c r="BH194" s="88"/>
      <c r="BI194" s="75"/>
      <c r="BJ194" s="75"/>
      <c r="BK194" s="88"/>
      <c r="BL194" s="75">
        <v>4119</v>
      </c>
      <c r="BM194" s="75">
        <v>4119</v>
      </c>
      <c r="BN194" s="75">
        <v>4119</v>
      </c>
      <c r="BO194" s="76">
        <f t="shared" si="426"/>
        <v>100</v>
      </c>
      <c r="BP194" s="75"/>
      <c r="BQ194" s="75"/>
      <c r="BR194" s="75"/>
      <c r="BS194" s="88"/>
      <c r="BT194" s="88"/>
      <c r="BU194" s="75"/>
      <c r="BV194" s="75"/>
      <c r="BW194" s="88"/>
      <c r="BX194" s="75"/>
      <c r="BY194" s="75"/>
      <c r="BZ194" s="75"/>
      <c r="CA194" s="75"/>
      <c r="CB194" s="74"/>
      <c r="CC194" s="74"/>
      <c r="CD194" s="75"/>
      <c r="CE194" s="88"/>
      <c r="CF194" s="75"/>
      <c r="CG194" s="75"/>
      <c r="CH194" s="75"/>
      <c r="CI194" s="88"/>
      <c r="CJ194" s="75"/>
      <c r="CK194" s="75"/>
      <c r="CL194" s="75"/>
      <c r="CM194" s="75"/>
      <c r="CN194" s="75"/>
      <c r="CO194" s="75"/>
      <c r="CP194" s="75"/>
      <c r="CQ194" s="75"/>
      <c r="CR194" s="74"/>
      <c r="CS194" s="74"/>
      <c r="CT194" s="75"/>
      <c r="CU194" s="88"/>
      <c r="CV194" s="75"/>
      <c r="CW194" s="75"/>
      <c r="CX194" s="75"/>
      <c r="CY194" s="88"/>
      <c r="CZ194" s="74"/>
      <c r="DA194" s="75"/>
      <c r="DB194" s="75"/>
      <c r="DC194" s="88"/>
      <c r="DD194" s="75"/>
      <c r="DE194" s="75"/>
      <c r="DF194" s="75"/>
      <c r="DG194" s="88"/>
      <c r="DH194" s="75"/>
      <c r="DI194" s="75"/>
      <c r="DJ194" s="75"/>
      <c r="DK194" s="88"/>
      <c r="DL194" s="75"/>
      <c r="DM194" s="75"/>
      <c r="DN194" s="75"/>
      <c r="DO194" s="88"/>
      <c r="DP194" s="75"/>
      <c r="DQ194" s="75"/>
      <c r="DR194" s="75"/>
      <c r="DS194" s="88"/>
      <c r="DT194" s="88"/>
      <c r="DU194" s="75"/>
      <c r="DV194" s="75"/>
      <c r="DW194" s="75"/>
      <c r="DX194" s="75"/>
      <c r="DY194" s="75"/>
      <c r="DZ194" s="75"/>
      <c r="EA194" s="75"/>
      <c r="EB194" s="75"/>
      <c r="EC194" s="75"/>
      <c r="ED194" s="75"/>
      <c r="EE194" s="75"/>
      <c r="EF194" s="75"/>
      <c r="EG194" s="75"/>
      <c r="EH194" s="75"/>
      <c r="EI194" s="75"/>
      <c r="EJ194" s="75"/>
      <c r="EK194" s="75"/>
      <c r="EL194" s="75"/>
      <c r="EM194" s="75"/>
      <c r="EN194" s="75"/>
      <c r="EO194" s="75"/>
      <c r="EP194" s="75"/>
      <c r="EQ194" s="75"/>
      <c r="ER194" s="75"/>
      <c r="ES194" s="75"/>
      <c r="ET194" s="75"/>
      <c r="EU194" s="75"/>
      <c r="EV194" s="75"/>
      <c r="EW194" s="75"/>
      <c r="EX194" s="75"/>
      <c r="EY194" s="75"/>
      <c r="EZ194" s="88"/>
      <c r="FA194" s="74"/>
      <c r="FB194" s="75"/>
      <c r="FC194" s="88"/>
      <c r="FD194" s="75"/>
      <c r="FE194" s="75"/>
      <c r="FF194" s="75"/>
      <c r="FG194" s="75"/>
      <c r="FH194" s="75"/>
      <c r="FI194" s="75"/>
      <c r="FJ194" s="75"/>
      <c r="FK194" s="75"/>
      <c r="FL194" s="75"/>
      <c r="FM194" s="75"/>
      <c r="FN194" s="75"/>
      <c r="FO194" s="75"/>
      <c r="FP194" s="75"/>
      <c r="FQ194" s="75"/>
      <c r="FR194" s="75"/>
      <c r="FS194" s="75"/>
      <c r="FT194" s="78"/>
      <c r="FU194" s="78"/>
      <c r="FV194" s="78"/>
      <c r="FW194" s="78"/>
      <c r="FX194" s="75"/>
      <c r="FY194" s="75"/>
      <c r="FZ194" s="75"/>
      <c r="GA194" s="75"/>
      <c r="GB194" s="75"/>
      <c r="GC194" s="75"/>
      <c r="GD194" s="75"/>
      <c r="GE194" s="75"/>
      <c r="GF194" s="75"/>
      <c r="GG194" s="75"/>
      <c r="GH194" s="75"/>
      <c r="GI194" s="75"/>
      <c r="GJ194" s="75"/>
      <c r="GK194" s="75"/>
      <c r="GL194" s="75"/>
      <c r="GM194" s="75"/>
      <c r="GN194" s="75"/>
      <c r="GO194" s="75"/>
      <c r="GP194" s="75"/>
      <c r="GQ194" s="75"/>
      <c r="GR194" s="75"/>
      <c r="GS194" s="75"/>
      <c r="GT194" s="75"/>
      <c r="GU194" s="75"/>
      <c r="GV194" s="75"/>
      <c r="GW194" s="75"/>
      <c r="GX194" s="75"/>
      <c r="GY194" s="75"/>
      <c r="GZ194" s="75"/>
      <c r="HA194" s="75"/>
      <c r="HB194" s="75"/>
      <c r="HC194" s="75"/>
      <c r="HD194" s="75"/>
      <c r="HE194" s="75"/>
      <c r="HF194" s="75"/>
      <c r="HG194" s="75"/>
      <c r="HH194" s="75"/>
      <c r="HI194" s="75"/>
      <c r="HJ194" s="75"/>
      <c r="HK194" s="75"/>
      <c r="HL194" s="75"/>
      <c r="HM194" s="75"/>
      <c r="HN194" s="75"/>
      <c r="HO194" s="75"/>
      <c r="HP194" s="75"/>
      <c r="HQ194" s="75"/>
      <c r="HR194" s="75"/>
      <c r="HS194" s="75"/>
      <c r="HT194" s="75"/>
      <c r="HU194" s="75"/>
      <c r="HV194" s="75"/>
      <c r="HW194" s="75"/>
      <c r="HX194" s="75"/>
      <c r="HY194" s="75"/>
      <c r="HZ194" s="75"/>
      <c r="IA194" s="75"/>
      <c r="IB194" s="75"/>
      <c r="IC194" s="75"/>
      <c r="ID194" s="75"/>
      <c r="IE194" s="75"/>
      <c r="IF194" s="75"/>
      <c r="IG194" s="75"/>
      <c r="IH194" s="75"/>
      <c r="II194" s="75"/>
      <c r="IJ194" s="75"/>
      <c r="IK194" s="75"/>
      <c r="IL194" s="75"/>
      <c r="IM194" s="75"/>
      <c r="IN194" s="75"/>
      <c r="IO194" s="75"/>
      <c r="IP194" s="75"/>
      <c r="IQ194" s="75"/>
      <c r="IR194" s="75"/>
      <c r="IS194" s="75"/>
      <c r="IT194" s="75"/>
      <c r="IU194" s="75"/>
      <c r="IV194" s="75"/>
      <c r="IW194" s="75"/>
      <c r="IX194" s="75"/>
      <c r="IY194" s="75"/>
      <c r="IZ194" s="75"/>
      <c r="JA194" s="75"/>
      <c r="JB194" s="75"/>
      <c r="JC194" s="75"/>
    </row>
    <row r="195" spans="1:263" ht="15.75" x14ac:dyDescent="0.25">
      <c r="A195" s="10" t="s">
        <v>389</v>
      </c>
      <c r="B195" s="222">
        <f t="shared" si="422"/>
        <v>5181</v>
      </c>
      <c r="C195" s="222">
        <f t="shared" si="423"/>
        <v>5181</v>
      </c>
      <c r="D195" s="222">
        <f t="shared" si="424"/>
        <v>5181</v>
      </c>
      <c r="E195" s="222"/>
      <c r="F195" s="223">
        <f t="shared" si="425"/>
        <v>5181</v>
      </c>
      <c r="G195" s="75">
        <f t="shared" si="500"/>
        <v>100</v>
      </c>
      <c r="H195" s="75"/>
      <c r="I195" s="75"/>
      <c r="J195" s="75"/>
      <c r="K195" s="75"/>
      <c r="L195" s="75"/>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5"/>
      <c r="AJ195" s="75"/>
      <c r="AK195" s="75"/>
      <c r="AL195" s="75"/>
      <c r="AM195" s="75"/>
      <c r="AN195" s="75"/>
      <c r="AO195" s="75"/>
      <c r="AP195" s="75"/>
      <c r="AQ195" s="75"/>
      <c r="AR195" s="75"/>
      <c r="AS195" s="75"/>
      <c r="AT195" s="75"/>
      <c r="AU195" s="75"/>
      <c r="AV195" s="75"/>
      <c r="AW195" s="75"/>
      <c r="AX195" s="75"/>
      <c r="AY195" s="75"/>
      <c r="AZ195" s="95"/>
      <c r="BA195" s="95"/>
      <c r="BB195" s="95"/>
      <c r="BC195" s="95"/>
      <c r="BD195" s="75"/>
      <c r="BE195" s="75"/>
      <c r="BF195" s="75"/>
      <c r="BG195" s="88"/>
      <c r="BH195" s="88"/>
      <c r="BI195" s="75"/>
      <c r="BJ195" s="75"/>
      <c r="BK195" s="88"/>
      <c r="BL195" s="75">
        <v>5181</v>
      </c>
      <c r="BM195" s="75">
        <v>5181</v>
      </c>
      <c r="BN195" s="75">
        <v>5181</v>
      </c>
      <c r="BO195" s="76">
        <f t="shared" si="426"/>
        <v>100</v>
      </c>
      <c r="BP195" s="75"/>
      <c r="BQ195" s="75"/>
      <c r="BR195" s="75"/>
      <c r="BS195" s="88"/>
      <c r="BT195" s="88"/>
      <c r="BU195" s="75"/>
      <c r="BV195" s="75"/>
      <c r="BW195" s="88"/>
      <c r="BX195" s="75"/>
      <c r="BY195" s="75"/>
      <c r="BZ195" s="75"/>
      <c r="CA195" s="75"/>
      <c r="CB195" s="74"/>
      <c r="CC195" s="74"/>
      <c r="CD195" s="75"/>
      <c r="CE195" s="88"/>
      <c r="CF195" s="75"/>
      <c r="CG195" s="75"/>
      <c r="CH195" s="75"/>
      <c r="CI195" s="88"/>
      <c r="CJ195" s="75"/>
      <c r="CK195" s="75"/>
      <c r="CL195" s="75"/>
      <c r="CM195" s="75"/>
      <c r="CN195" s="75"/>
      <c r="CO195" s="75"/>
      <c r="CP195" s="75"/>
      <c r="CQ195" s="75"/>
      <c r="CR195" s="74"/>
      <c r="CS195" s="74"/>
      <c r="CT195" s="75"/>
      <c r="CU195" s="88"/>
      <c r="CV195" s="75"/>
      <c r="CW195" s="75"/>
      <c r="CX195" s="75"/>
      <c r="CY195" s="88"/>
      <c r="CZ195" s="74"/>
      <c r="DA195" s="75"/>
      <c r="DB195" s="75"/>
      <c r="DC195" s="88"/>
      <c r="DD195" s="75"/>
      <c r="DE195" s="75"/>
      <c r="DF195" s="75"/>
      <c r="DG195" s="88"/>
      <c r="DH195" s="75"/>
      <c r="DI195" s="75"/>
      <c r="DJ195" s="75"/>
      <c r="DK195" s="88"/>
      <c r="DL195" s="75"/>
      <c r="DM195" s="75"/>
      <c r="DN195" s="75"/>
      <c r="DO195" s="88"/>
      <c r="DP195" s="75"/>
      <c r="DQ195" s="75"/>
      <c r="DR195" s="75"/>
      <c r="DS195" s="88"/>
      <c r="DT195" s="88"/>
      <c r="DU195" s="75"/>
      <c r="DV195" s="75"/>
      <c r="DW195" s="75"/>
      <c r="DX195" s="75"/>
      <c r="DY195" s="75"/>
      <c r="DZ195" s="75"/>
      <c r="EA195" s="75"/>
      <c r="EB195" s="75"/>
      <c r="EC195" s="75"/>
      <c r="ED195" s="75"/>
      <c r="EE195" s="75"/>
      <c r="EF195" s="75"/>
      <c r="EG195" s="75"/>
      <c r="EH195" s="75"/>
      <c r="EI195" s="75"/>
      <c r="EJ195" s="75"/>
      <c r="EK195" s="75"/>
      <c r="EL195" s="75"/>
      <c r="EM195" s="75"/>
      <c r="EN195" s="75"/>
      <c r="EO195" s="75"/>
      <c r="EP195" s="75"/>
      <c r="EQ195" s="75"/>
      <c r="ER195" s="75"/>
      <c r="ES195" s="75"/>
      <c r="ET195" s="75"/>
      <c r="EU195" s="75"/>
      <c r="EV195" s="75"/>
      <c r="EW195" s="75"/>
      <c r="EX195" s="75"/>
      <c r="EY195" s="75"/>
      <c r="EZ195" s="88"/>
      <c r="FA195" s="74"/>
      <c r="FB195" s="75"/>
      <c r="FC195" s="88"/>
      <c r="FD195" s="75"/>
      <c r="FE195" s="75"/>
      <c r="FF195" s="75"/>
      <c r="FG195" s="75"/>
      <c r="FH195" s="75"/>
      <c r="FI195" s="75"/>
      <c r="FJ195" s="75"/>
      <c r="FK195" s="75"/>
      <c r="FL195" s="75"/>
      <c r="FM195" s="75"/>
      <c r="FN195" s="75"/>
      <c r="FO195" s="75"/>
      <c r="FP195" s="75"/>
      <c r="FQ195" s="75"/>
      <c r="FR195" s="75"/>
      <c r="FS195" s="75"/>
      <c r="FT195" s="78"/>
      <c r="FU195" s="78"/>
      <c r="FV195" s="78"/>
      <c r="FW195" s="78"/>
      <c r="FX195" s="75"/>
      <c r="FY195" s="75"/>
      <c r="FZ195" s="75"/>
      <c r="GA195" s="75"/>
      <c r="GB195" s="75"/>
      <c r="GC195" s="75"/>
      <c r="GD195" s="75"/>
      <c r="GE195" s="75"/>
      <c r="GF195" s="75"/>
      <c r="GG195" s="75"/>
      <c r="GH195" s="75"/>
      <c r="GI195" s="75"/>
      <c r="GJ195" s="75"/>
      <c r="GK195" s="75"/>
      <c r="GL195" s="75"/>
      <c r="GM195" s="75"/>
      <c r="GN195" s="75"/>
      <c r="GO195" s="75"/>
      <c r="GP195" s="75"/>
      <c r="GQ195" s="75"/>
      <c r="GR195" s="75"/>
      <c r="GS195" s="75"/>
      <c r="GT195" s="75"/>
      <c r="GU195" s="75"/>
      <c r="GV195" s="75"/>
      <c r="GW195" s="75"/>
      <c r="GX195" s="75"/>
      <c r="GY195" s="75"/>
      <c r="GZ195" s="75"/>
      <c r="HA195" s="75"/>
      <c r="HB195" s="75"/>
      <c r="HC195" s="75"/>
      <c r="HD195" s="75"/>
      <c r="HE195" s="75"/>
      <c r="HF195" s="75"/>
      <c r="HG195" s="75"/>
      <c r="HH195" s="75"/>
      <c r="HI195" s="75"/>
      <c r="HJ195" s="75"/>
      <c r="HK195" s="75"/>
      <c r="HL195" s="75"/>
      <c r="HM195" s="75"/>
      <c r="HN195" s="75"/>
      <c r="HO195" s="75"/>
      <c r="HP195" s="75"/>
      <c r="HQ195" s="75"/>
      <c r="HR195" s="75"/>
      <c r="HS195" s="75"/>
      <c r="HT195" s="75"/>
      <c r="HU195" s="75"/>
      <c r="HV195" s="75"/>
      <c r="HW195" s="75"/>
      <c r="HX195" s="75"/>
      <c r="HY195" s="75"/>
      <c r="HZ195" s="75"/>
      <c r="IA195" s="75"/>
      <c r="IB195" s="75"/>
      <c r="IC195" s="75"/>
      <c r="ID195" s="75"/>
      <c r="IE195" s="75"/>
      <c r="IF195" s="75"/>
      <c r="IG195" s="75"/>
      <c r="IH195" s="75"/>
      <c r="II195" s="75"/>
      <c r="IJ195" s="75"/>
      <c r="IK195" s="75"/>
      <c r="IL195" s="75"/>
      <c r="IM195" s="75"/>
      <c r="IN195" s="75"/>
      <c r="IO195" s="75"/>
      <c r="IP195" s="75"/>
      <c r="IQ195" s="75"/>
      <c r="IR195" s="75"/>
      <c r="IS195" s="75"/>
      <c r="IT195" s="75"/>
      <c r="IU195" s="75"/>
      <c r="IV195" s="75"/>
      <c r="IW195" s="75"/>
      <c r="IX195" s="75"/>
      <c r="IY195" s="75"/>
      <c r="IZ195" s="75"/>
      <c r="JA195" s="75"/>
      <c r="JB195" s="75"/>
      <c r="JC195" s="75"/>
    </row>
    <row r="196" spans="1:263" ht="15.75" x14ac:dyDescent="0.25">
      <c r="A196" s="10" t="s">
        <v>239</v>
      </c>
      <c r="B196" s="222">
        <f t="shared" si="422"/>
        <v>5757</v>
      </c>
      <c r="C196" s="222">
        <f t="shared" si="423"/>
        <v>5757</v>
      </c>
      <c r="D196" s="222">
        <f t="shared" si="424"/>
        <v>5757</v>
      </c>
      <c r="E196" s="222"/>
      <c r="F196" s="223">
        <f t="shared" si="425"/>
        <v>5757</v>
      </c>
      <c r="G196" s="75">
        <f t="shared" si="500"/>
        <v>100</v>
      </c>
      <c r="H196" s="75"/>
      <c r="I196" s="75"/>
      <c r="J196" s="75"/>
      <c r="K196" s="75"/>
      <c r="L196" s="75"/>
      <c r="M196" s="75"/>
      <c r="N196" s="75"/>
      <c r="O196" s="75"/>
      <c r="P196" s="75"/>
      <c r="Q196" s="75"/>
      <c r="R196" s="75"/>
      <c r="S196" s="75"/>
      <c r="T196" s="75"/>
      <c r="U196" s="75"/>
      <c r="V196" s="75"/>
      <c r="W196" s="75"/>
      <c r="X196" s="75"/>
      <c r="Y196" s="75"/>
      <c r="Z196" s="75"/>
      <c r="AA196" s="75"/>
      <c r="AB196" s="75"/>
      <c r="AC196" s="75"/>
      <c r="AD196" s="75"/>
      <c r="AE196" s="75"/>
      <c r="AF196" s="75"/>
      <c r="AG196" s="75"/>
      <c r="AH196" s="75"/>
      <c r="AI196" s="75"/>
      <c r="AJ196" s="75"/>
      <c r="AK196" s="75"/>
      <c r="AL196" s="75"/>
      <c r="AM196" s="75"/>
      <c r="AN196" s="75"/>
      <c r="AO196" s="75"/>
      <c r="AP196" s="75"/>
      <c r="AQ196" s="75"/>
      <c r="AR196" s="75"/>
      <c r="AS196" s="75"/>
      <c r="AT196" s="75"/>
      <c r="AU196" s="75"/>
      <c r="AV196" s="75"/>
      <c r="AW196" s="75"/>
      <c r="AX196" s="75"/>
      <c r="AY196" s="75"/>
      <c r="AZ196" s="95"/>
      <c r="BA196" s="95"/>
      <c r="BB196" s="95"/>
      <c r="BC196" s="95"/>
      <c r="BD196" s="75"/>
      <c r="BE196" s="75"/>
      <c r="BF196" s="75"/>
      <c r="BG196" s="88"/>
      <c r="BH196" s="88"/>
      <c r="BI196" s="75"/>
      <c r="BJ196" s="75"/>
      <c r="BK196" s="88"/>
      <c r="BL196" s="75">
        <v>5757</v>
      </c>
      <c r="BM196" s="75">
        <v>5757</v>
      </c>
      <c r="BN196" s="75">
        <v>5757</v>
      </c>
      <c r="BO196" s="76">
        <f t="shared" si="426"/>
        <v>100</v>
      </c>
      <c r="BP196" s="75"/>
      <c r="BQ196" s="75"/>
      <c r="BR196" s="75"/>
      <c r="BS196" s="88"/>
      <c r="BT196" s="88"/>
      <c r="BU196" s="75"/>
      <c r="BV196" s="75"/>
      <c r="BW196" s="88"/>
      <c r="BX196" s="75"/>
      <c r="BY196" s="75"/>
      <c r="BZ196" s="75"/>
      <c r="CA196" s="75"/>
      <c r="CB196" s="74"/>
      <c r="CC196" s="74"/>
      <c r="CD196" s="75"/>
      <c r="CE196" s="88"/>
      <c r="CF196" s="75"/>
      <c r="CG196" s="75"/>
      <c r="CH196" s="75"/>
      <c r="CI196" s="88"/>
      <c r="CJ196" s="75"/>
      <c r="CK196" s="75"/>
      <c r="CL196" s="75"/>
      <c r="CM196" s="75"/>
      <c r="CN196" s="75"/>
      <c r="CO196" s="75"/>
      <c r="CP196" s="75"/>
      <c r="CQ196" s="75"/>
      <c r="CR196" s="74"/>
      <c r="CS196" s="74"/>
      <c r="CT196" s="75"/>
      <c r="CU196" s="88"/>
      <c r="CV196" s="75"/>
      <c r="CW196" s="75"/>
      <c r="CX196" s="75"/>
      <c r="CY196" s="88"/>
      <c r="CZ196" s="74"/>
      <c r="DA196" s="75"/>
      <c r="DB196" s="75"/>
      <c r="DC196" s="88"/>
      <c r="DD196" s="75"/>
      <c r="DE196" s="75"/>
      <c r="DF196" s="75"/>
      <c r="DG196" s="88"/>
      <c r="DH196" s="75"/>
      <c r="DI196" s="75"/>
      <c r="DJ196" s="75"/>
      <c r="DK196" s="88"/>
      <c r="DL196" s="75"/>
      <c r="DM196" s="75"/>
      <c r="DN196" s="75"/>
      <c r="DO196" s="88"/>
      <c r="DP196" s="75"/>
      <c r="DQ196" s="75"/>
      <c r="DR196" s="75"/>
      <c r="DS196" s="88"/>
      <c r="DT196" s="88"/>
      <c r="DU196" s="75"/>
      <c r="DV196" s="75"/>
      <c r="DW196" s="75"/>
      <c r="DX196" s="75"/>
      <c r="DY196" s="75"/>
      <c r="DZ196" s="75"/>
      <c r="EA196" s="75"/>
      <c r="EB196" s="75"/>
      <c r="EC196" s="75"/>
      <c r="ED196" s="75"/>
      <c r="EE196" s="75"/>
      <c r="EF196" s="75"/>
      <c r="EG196" s="75"/>
      <c r="EH196" s="75"/>
      <c r="EI196" s="75"/>
      <c r="EJ196" s="75"/>
      <c r="EK196" s="75"/>
      <c r="EL196" s="75"/>
      <c r="EM196" s="75"/>
      <c r="EN196" s="75"/>
      <c r="EO196" s="75"/>
      <c r="EP196" s="75"/>
      <c r="EQ196" s="75"/>
      <c r="ER196" s="75"/>
      <c r="ES196" s="75"/>
      <c r="ET196" s="75"/>
      <c r="EU196" s="75"/>
      <c r="EV196" s="75"/>
      <c r="EW196" s="75"/>
      <c r="EX196" s="75"/>
      <c r="EY196" s="75"/>
      <c r="EZ196" s="88"/>
      <c r="FA196" s="74"/>
      <c r="FB196" s="75"/>
      <c r="FC196" s="88"/>
      <c r="FD196" s="75"/>
      <c r="FE196" s="75"/>
      <c r="FF196" s="75"/>
      <c r="FG196" s="75"/>
      <c r="FH196" s="75"/>
      <c r="FI196" s="75"/>
      <c r="FJ196" s="75"/>
      <c r="FK196" s="75"/>
      <c r="FL196" s="75"/>
      <c r="FM196" s="75"/>
      <c r="FN196" s="75"/>
      <c r="FO196" s="75"/>
      <c r="FP196" s="75"/>
      <c r="FQ196" s="75"/>
      <c r="FR196" s="75"/>
      <c r="FS196" s="75"/>
      <c r="FT196" s="78"/>
      <c r="FU196" s="78"/>
      <c r="FV196" s="78"/>
      <c r="FW196" s="78"/>
      <c r="FX196" s="75"/>
      <c r="FY196" s="75"/>
      <c r="FZ196" s="75"/>
      <c r="GA196" s="75"/>
      <c r="GB196" s="75"/>
      <c r="GC196" s="75"/>
      <c r="GD196" s="75"/>
      <c r="GE196" s="75"/>
      <c r="GF196" s="75"/>
      <c r="GG196" s="75"/>
      <c r="GH196" s="75"/>
      <c r="GI196" s="75"/>
      <c r="GJ196" s="75"/>
      <c r="GK196" s="75"/>
      <c r="GL196" s="75"/>
      <c r="GM196" s="75"/>
      <c r="GN196" s="75"/>
      <c r="GO196" s="75"/>
      <c r="GP196" s="75"/>
      <c r="GQ196" s="75"/>
      <c r="GR196" s="75"/>
      <c r="GS196" s="75"/>
      <c r="GT196" s="75"/>
      <c r="GU196" s="75"/>
      <c r="GV196" s="75"/>
      <c r="GW196" s="75"/>
      <c r="GX196" s="75"/>
      <c r="GY196" s="75"/>
      <c r="GZ196" s="75"/>
      <c r="HA196" s="75"/>
      <c r="HB196" s="75"/>
      <c r="HC196" s="75"/>
      <c r="HD196" s="75"/>
      <c r="HE196" s="75"/>
      <c r="HF196" s="75"/>
      <c r="HG196" s="75"/>
      <c r="HH196" s="75"/>
      <c r="HI196" s="75"/>
      <c r="HJ196" s="75"/>
      <c r="HK196" s="75"/>
      <c r="HL196" s="75"/>
      <c r="HM196" s="75"/>
      <c r="HN196" s="75"/>
      <c r="HO196" s="75"/>
      <c r="HP196" s="75"/>
      <c r="HQ196" s="75"/>
      <c r="HR196" s="75"/>
      <c r="HS196" s="75"/>
      <c r="HT196" s="75"/>
      <c r="HU196" s="75"/>
      <c r="HV196" s="75"/>
      <c r="HW196" s="75"/>
      <c r="HX196" s="75"/>
      <c r="HY196" s="75"/>
      <c r="HZ196" s="75"/>
      <c r="IA196" s="75"/>
      <c r="IB196" s="75"/>
      <c r="IC196" s="75"/>
      <c r="ID196" s="75"/>
      <c r="IE196" s="75"/>
      <c r="IF196" s="75"/>
      <c r="IG196" s="75"/>
      <c r="IH196" s="75"/>
      <c r="II196" s="75"/>
      <c r="IJ196" s="75"/>
      <c r="IK196" s="75"/>
      <c r="IL196" s="75"/>
      <c r="IM196" s="75"/>
      <c r="IN196" s="75"/>
      <c r="IO196" s="75"/>
      <c r="IP196" s="75"/>
      <c r="IQ196" s="75"/>
      <c r="IR196" s="75"/>
      <c r="IS196" s="75"/>
      <c r="IT196" s="75"/>
      <c r="IU196" s="75"/>
      <c r="IV196" s="75"/>
      <c r="IW196" s="75"/>
      <c r="IX196" s="75"/>
      <c r="IY196" s="75"/>
      <c r="IZ196" s="75"/>
      <c r="JA196" s="75"/>
      <c r="JB196" s="75"/>
      <c r="JC196" s="75"/>
    </row>
    <row r="197" spans="1:263" ht="15.75" x14ac:dyDescent="0.25">
      <c r="A197" s="10" t="s">
        <v>390</v>
      </c>
      <c r="B197" s="222">
        <f t="shared" si="422"/>
        <v>2946</v>
      </c>
      <c r="C197" s="222">
        <f t="shared" si="423"/>
        <v>2946</v>
      </c>
      <c r="D197" s="222">
        <f t="shared" si="424"/>
        <v>2946</v>
      </c>
      <c r="E197" s="222"/>
      <c r="F197" s="223">
        <f t="shared" si="425"/>
        <v>2946</v>
      </c>
      <c r="G197" s="75">
        <f t="shared" si="500"/>
        <v>100</v>
      </c>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95"/>
      <c r="BA197" s="95"/>
      <c r="BB197" s="95"/>
      <c r="BC197" s="95"/>
      <c r="BD197" s="75"/>
      <c r="BE197" s="75"/>
      <c r="BF197" s="75"/>
      <c r="BG197" s="88"/>
      <c r="BH197" s="88"/>
      <c r="BI197" s="75"/>
      <c r="BJ197" s="75"/>
      <c r="BK197" s="88"/>
      <c r="BL197" s="75">
        <v>2946</v>
      </c>
      <c r="BM197" s="75">
        <v>2946</v>
      </c>
      <c r="BN197" s="75">
        <v>2946</v>
      </c>
      <c r="BO197" s="76">
        <f t="shared" si="426"/>
        <v>100</v>
      </c>
      <c r="BP197" s="75"/>
      <c r="BQ197" s="75"/>
      <c r="BR197" s="75"/>
      <c r="BS197" s="88"/>
      <c r="BT197" s="88"/>
      <c r="BU197" s="75"/>
      <c r="BV197" s="75"/>
      <c r="BW197" s="88"/>
      <c r="BX197" s="75"/>
      <c r="BY197" s="75"/>
      <c r="BZ197" s="75"/>
      <c r="CA197" s="75"/>
      <c r="CB197" s="74"/>
      <c r="CC197" s="74"/>
      <c r="CD197" s="75"/>
      <c r="CE197" s="88"/>
      <c r="CF197" s="75"/>
      <c r="CG197" s="75"/>
      <c r="CH197" s="75"/>
      <c r="CI197" s="88"/>
      <c r="CJ197" s="75"/>
      <c r="CK197" s="75"/>
      <c r="CL197" s="75"/>
      <c r="CM197" s="75"/>
      <c r="CN197" s="75"/>
      <c r="CO197" s="75"/>
      <c r="CP197" s="75"/>
      <c r="CQ197" s="75"/>
      <c r="CR197" s="74"/>
      <c r="CS197" s="74"/>
      <c r="CT197" s="75"/>
      <c r="CU197" s="88"/>
      <c r="CV197" s="75"/>
      <c r="CW197" s="75"/>
      <c r="CX197" s="75"/>
      <c r="CY197" s="88"/>
      <c r="CZ197" s="88"/>
      <c r="DA197" s="75"/>
      <c r="DB197" s="75"/>
      <c r="DC197" s="88"/>
      <c r="DD197" s="75"/>
      <c r="DE197" s="75"/>
      <c r="DF197" s="75"/>
      <c r="DG197" s="88"/>
      <c r="DH197" s="75"/>
      <c r="DI197" s="75"/>
      <c r="DJ197" s="75"/>
      <c r="DK197" s="88"/>
      <c r="DL197" s="75"/>
      <c r="DM197" s="75"/>
      <c r="DN197" s="75"/>
      <c r="DO197" s="88"/>
      <c r="DP197" s="75"/>
      <c r="DQ197" s="75"/>
      <c r="DR197" s="75"/>
      <c r="DS197" s="88"/>
      <c r="DT197" s="88"/>
      <c r="DU197" s="75"/>
      <c r="DV197" s="75"/>
      <c r="DW197" s="75"/>
      <c r="DX197" s="75"/>
      <c r="DY197" s="75"/>
      <c r="DZ197" s="75"/>
      <c r="EA197" s="75"/>
      <c r="EB197" s="75"/>
      <c r="EC197" s="75"/>
      <c r="ED197" s="75"/>
      <c r="EE197" s="75"/>
      <c r="EF197" s="75"/>
      <c r="EG197" s="75"/>
      <c r="EH197" s="75"/>
      <c r="EI197" s="75"/>
      <c r="EJ197" s="75"/>
      <c r="EK197" s="75"/>
      <c r="EL197" s="75"/>
      <c r="EM197" s="75"/>
      <c r="EN197" s="75"/>
      <c r="EO197" s="75"/>
      <c r="EP197" s="75"/>
      <c r="EQ197" s="75"/>
      <c r="ER197" s="75"/>
      <c r="ES197" s="75"/>
      <c r="ET197" s="75"/>
      <c r="EU197" s="75"/>
      <c r="EV197" s="75"/>
      <c r="EW197" s="75"/>
      <c r="EX197" s="75"/>
      <c r="EY197" s="75"/>
      <c r="EZ197" s="88"/>
      <c r="FA197" s="74"/>
      <c r="FB197" s="75"/>
      <c r="FC197" s="88"/>
      <c r="FD197" s="75"/>
      <c r="FE197" s="75"/>
      <c r="FF197" s="75"/>
      <c r="FG197" s="75"/>
      <c r="FH197" s="75"/>
      <c r="FI197" s="75"/>
      <c r="FJ197" s="75"/>
      <c r="FK197" s="75"/>
      <c r="FL197" s="75"/>
      <c r="FM197" s="75"/>
      <c r="FN197" s="75"/>
      <c r="FO197" s="75"/>
      <c r="FP197" s="75"/>
      <c r="FQ197" s="75"/>
      <c r="FR197" s="75"/>
      <c r="FS197" s="75"/>
      <c r="FT197" s="78"/>
      <c r="FU197" s="78"/>
      <c r="FV197" s="78"/>
      <c r="FW197" s="78"/>
      <c r="FX197" s="75"/>
      <c r="FY197" s="75"/>
      <c r="FZ197" s="75"/>
      <c r="GA197" s="75"/>
      <c r="GB197" s="75"/>
      <c r="GC197" s="75"/>
      <c r="GD197" s="75"/>
      <c r="GE197" s="75"/>
      <c r="GF197" s="75"/>
      <c r="GG197" s="75"/>
      <c r="GH197" s="75"/>
      <c r="GI197" s="75"/>
      <c r="GJ197" s="75"/>
      <c r="GK197" s="75"/>
      <c r="GL197" s="75"/>
      <c r="GM197" s="75"/>
      <c r="GN197" s="75"/>
      <c r="GO197" s="75"/>
      <c r="GP197" s="75"/>
      <c r="GQ197" s="75"/>
      <c r="GR197" s="75"/>
      <c r="GS197" s="75"/>
      <c r="GT197" s="75"/>
      <c r="GU197" s="75"/>
      <c r="GV197" s="75"/>
      <c r="GW197" s="75"/>
      <c r="GX197" s="75"/>
      <c r="GY197" s="75"/>
      <c r="GZ197" s="75"/>
      <c r="HA197" s="75"/>
      <c r="HB197" s="75"/>
      <c r="HC197" s="75"/>
      <c r="HD197" s="75"/>
      <c r="HE197" s="75"/>
      <c r="HF197" s="75"/>
      <c r="HG197" s="75"/>
      <c r="HH197" s="75"/>
      <c r="HI197" s="75"/>
      <c r="HJ197" s="75"/>
      <c r="HK197" s="75"/>
      <c r="HL197" s="75"/>
      <c r="HM197" s="75"/>
      <c r="HN197" s="75"/>
      <c r="HO197" s="75"/>
      <c r="HP197" s="75"/>
      <c r="HQ197" s="75"/>
      <c r="HR197" s="75"/>
      <c r="HS197" s="75"/>
      <c r="HT197" s="75"/>
      <c r="HU197" s="75"/>
      <c r="HV197" s="75"/>
      <c r="HW197" s="75"/>
      <c r="HX197" s="75"/>
      <c r="HY197" s="75"/>
      <c r="HZ197" s="75"/>
      <c r="IA197" s="75"/>
      <c r="IB197" s="75"/>
      <c r="IC197" s="75"/>
      <c r="ID197" s="75"/>
      <c r="IE197" s="75"/>
      <c r="IF197" s="75"/>
      <c r="IG197" s="75"/>
      <c r="IH197" s="75"/>
      <c r="II197" s="75"/>
      <c r="IJ197" s="75"/>
      <c r="IK197" s="75"/>
      <c r="IL197" s="75"/>
      <c r="IM197" s="75"/>
      <c r="IN197" s="75"/>
      <c r="IO197" s="75"/>
      <c r="IP197" s="75"/>
      <c r="IQ197" s="75"/>
      <c r="IR197" s="75"/>
      <c r="IS197" s="75"/>
      <c r="IT197" s="75"/>
      <c r="IU197" s="75"/>
      <c r="IV197" s="75"/>
      <c r="IW197" s="75"/>
      <c r="IX197" s="75"/>
      <c r="IY197" s="75"/>
      <c r="IZ197" s="75"/>
      <c r="JA197" s="75"/>
      <c r="JB197" s="75"/>
      <c r="JC197" s="75"/>
    </row>
    <row r="198" spans="1:263" ht="15.75" x14ac:dyDescent="0.25">
      <c r="A198" s="10" t="s">
        <v>391</v>
      </c>
      <c r="B198" s="222">
        <f t="shared" si="422"/>
        <v>3999</v>
      </c>
      <c r="C198" s="222">
        <f t="shared" si="423"/>
        <v>5710.4390000000003</v>
      </c>
      <c r="D198" s="222">
        <f t="shared" si="424"/>
        <v>5710.4390000000003</v>
      </c>
      <c r="E198" s="222"/>
      <c r="F198" s="223">
        <f t="shared" si="425"/>
        <v>5710.4390000000003</v>
      </c>
      <c r="G198" s="75">
        <f t="shared" si="500"/>
        <v>100</v>
      </c>
      <c r="H198" s="75"/>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v>1482.433</v>
      </c>
      <c r="AT198" s="75">
        <v>1482.433</v>
      </c>
      <c r="AU198" s="75">
        <f t="shared" si="507"/>
        <v>100</v>
      </c>
      <c r="AV198" s="75"/>
      <c r="AW198" s="75"/>
      <c r="AX198" s="75"/>
      <c r="AY198" s="75"/>
      <c r="AZ198" s="95"/>
      <c r="BA198" s="95"/>
      <c r="BB198" s="95"/>
      <c r="BC198" s="95"/>
      <c r="BD198" s="75"/>
      <c r="BE198" s="75"/>
      <c r="BF198" s="75"/>
      <c r="BG198" s="88"/>
      <c r="BH198" s="88"/>
      <c r="BI198" s="75"/>
      <c r="BJ198" s="75"/>
      <c r="BK198" s="88"/>
      <c r="BL198" s="75">
        <v>3999</v>
      </c>
      <c r="BM198" s="75">
        <v>3999</v>
      </c>
      <c r="BN198" s="75">
        <v>3999</v>
      </c>
      <c r="BO198" s="76">
        <f t="shared" si="426"/>
        <v>100</v>
      </c>
      <c r="BP198" s="75"/>
      <c r="BQ198" s="75"/>
      <c r="BR198" s="75"/>
      <c r="BS198" s="88"/>
      <c r="BT198" s="88"/>
      <c r="BU198" s="75"/>
      <c r="BV198" s="75"/>
      <c r="BW198" s="88"/>
      <c r="BX198" s="75"/>
      <c r="BY198" s="75"/>
      <c r="BZ198" s="75"/>
      <c r="CA198" s="75"/>
      <c r="CB198" s="74"/>
      <c r="CC198" s="74"/>
      <c r="CD198" s="75"/>
      <c r="CE198" s="88"/>
      <c r="CF198" s="75"/>
      <c r="CG198" s="75"/>
      <c r="CH198" s="75"/>
      <c r="CI198" s="88"/>
      <c r="CJ198" s="75"/>
      <c r="CK198" s="75"/>
      <c r="CL198" s="75"/>
      <c r="CM198" s="75"/>
      <c r="CN198" s="75"/>
      <c r="CO198" s="75"/>
      <c r="CP198" s="75"/>
      <c r="CQ198" s="75"/>
      <c r="CR198" s="74"/>
      <c r="CS198" s="74"/>
      <c r="CT198" s="75"/>
      <c r="CU198" s="88"/>
      <c r="CV198" s="75"/>
      <c r="CW198" s="75"/>
      <c r="CX198" s="75"/>
      <c r="CY198" s="88"/>
      <c r="CZ198" s="88"/>
      <c r="DA198" s="75"/>
      <c r="DB198" s="75"/>
      <c r="DC198" s="88"/>
      <c r="DD198" s="75"/>
      <c r="DE198" s="75"/>
      <c r="DF198" s="75"/>
      <c r="DG198" s="88"/>
      <c r="DH198" s="75"/>
      <c r="DI198" s="75"/>
      <c r="DJ198" s="75"/>
      <c r="DK198" s="88"/>
      <c r="DL198" s="75"/>
      <c r="DM198" s="75"/>
      <c r="DN198" s="75"/>
      <c r="DO198" s="74"/>
      <c r="DP198" s="75"/>
      <c r="DQ198" s="75"/>
      <c r="DR198" s="75"/>
      <c r="DS198" s="74"/>
      <c r="DT198" s="88"/>
      <c r="DU198" s="75"/>
      <c r="DV198" s="75"/>
      <c r="DW198" s="75"/>
      <c r="DX198" s="75"/>
      <c r="DY198" s="75"/>
      <c r="DZ198" s="75"/>
      <c r="EA198" s="75"/>
      <c r="EB198" s="75"/>
      <c r="EC198" s="75"/>
      <c r="ED198" s="75"/>
      <c r="EE198" s="75"/>
      <c r="EF198" s="75"/>
      <c r="EG198" s="75"/>
      <c r="EH198" s="75"/>
      <c r="EI198" s="75"/>
      <c r="EJ198" s="75"/>
      <c r="EK198" s="75"/>
      <c r="EL198" s="75"/>
      <c r="EM198" s="75"/>
      <c r="EN198" s="75"/>
      <c r="EO198" s="75"/>
      <c r="EP198" s="75"/>
      <c r="EQ198" s="75"/>
      <c r="ER198" s="75"/>
      <c r="ES198" s="75"/>
      <c r="ET198" s="75"/>
      <c r="EU198" s="75"/>
      <c r="EV198" s="75"/>
      <c r="EW198" s="75"/>
      <c r="EX198" s="75"/>
      <c r="EY198" s="75"/>
      <c r="EZ198" s="88"/>
      <c r="FA198" s="74"/>
      <c r="FB198" s="75"/>
      <c r="FC198" s="88"/>
      <c r="FD198" s="75"/>
      <c r="FE198" s="75"/>
      <c r="FF198" s="75"/>
      <c r="FG198" s="75"/>
      <c r="FH198" s="75"/>
      <c r="FI198" s="75"/>
      <c r="FJ198" s="75"/>
      <c r="FK198" s="75"/>
      <c r="FL198" s="75"/>
      <c r="FM198" s="75"/>
      <c r="FN198" s="75"/>
      <c r="FO198" s="75"/>
      <c r="FP198" s="75"/>
      <c r="FQ198" s="75"/>
      <c r="FR198" s="75"/>
      <c r="FS198" s="75"/>
      <c r="FT198" s="78"/>
      <c r="FU198" s="78"/>
      <c r="FV198" s="78"/>
      <c r="FW198" s="78"/>
      <c r="FX198" s="75"/>
      <c r="FY198" s="75"/>
      <c r="FZ198" s="75"/>
      <c r="GA198" s="75"/>
      <c r="GB198" s="75"/>
      <c r="GC198" s="75"/>
      <c r="GD198" s="75"/>
      <c r="GE198" s="75"/>
      <c r="GF198" s="75"/>
      <c r="GG198" s="75"/>
      <c r="GH198" s="75"/>
      <c r="GI198" s="75"/>
      <c r="GJ198" s="75"/>
      <c r="GK198" s="75"/>
      <c r="GL198" s="75"/>
      <c r="GM198" s="75"/>
      <c r="GN198" s="75"/>
      <c r="GO198" s="75"/>
      <c r="GP198" s="75"/>
      <c r="GQ198" s="75"/>
      <c r="GR198" s="75"/>
      <c r="GS198" s="75"/>
      <c r="GT198" s="75"/>
      <c r="GU198" s="75"/>
      <c r="GV198" s="75"/>
      <c r="GW198" s="75"/>
      <c r="GX198" s="75"/>
      <c r="GY198" s="75"/>
      <c r="GZ198" s="75"/>
      <c r="HA198" s="75"/>
      <c r="HB198" s="75"/>
      <c r="HC198" s="75"/>
      <c r="HD198" s="75"/>
      <c r="HE198" s="75"/>
      <c r="HF198" s="75"/>
      <c r="HG198" s="75"/>
      <c r="HH198" s="75"/>
      <c r="HI198" s="75"/>
      <c r="HJ198" s="75"/>
      <c r="HK198" s="75"/>
      <c r="HL198" s="75"/>
      <c r="HM198" s="75"/>
      <c r="HN198" s="75"/>
      <c r="HO198" s="75"/>
      <c r="HP198" s="75"/>
      <c r="HQ198" s="75"/>
      <c r="HR198" s="75"/>
      <c r="HS198" s="75"/>
      <c r="HT198" s="75"/>
      <c r="HU198" s="75"/>
      <c r="HV198" s="75"/>
      <c r="HW198" s="75"/>
      <c r="HX198" s="75"/>
      <c r="HY198" s="75"/>
      <c r="HZ198" s="75"/>
      <c r="IA198" s="75"/>
      <c r="IB198" s="75"/>
      <c r="IC198" s="75"/>
      <c r="ID198" s="75"/>
      <c r="IE198" s="75"/>
      <c r="IF198" s="75"/>
      <c r="IG198" s="75">
        <v>229.006</v>
      </c>
      <c r="IH198" s="75">
        <v>229.006</v>
      </c>
      <c r="II198" s="75">
        <f t="shared" ref="II198:II253" si="545">IH198/IG198*100</f>
        <v>100</v>
      </c>
      <c r="IJ198" s="75"/>
      <c r="IK198" s="75"/>
      <c r="IL198" s="75"/>
      <c r="IM198" s="75"/>
      <c r="IN198" s="75"/>
      <c r="IO198" s="75"/>
      <c r="IP198" s="75"/>
      <c r="IQ198" s="75"/>
      <c r="IR198" s="75"/>
      <c r="IS198" s="75"/>
      <c r="IT198" s="75"/>
      <c r="IU198" s="75"/>
      <c r="IV198" s="75"/>
      <c r="IW198" s="75"/>
      <c r="IX198" s="75"/>
      <c r="IY198" s="75"/>
      <c r="IZ198" s="75"/>
      <c r="JA198" s="75"/>
      <c r="JB198" s="75"/>
      <c r="JC198" s="75"/>
    </row>
    <row r="199" spans="1:263" s="70" customFormat="1" ht="31.5" x14ac:dyDescent="0.25">
      <c r="A199" s="81" t="s">
        <v>215</v>
      </c>
      <c r="B199" s="220">
        <f t="shared" si="422"/>
        <v>43209.074510000006</v>
      </c>
      <c r="C199" s="220">
        <f t="shared" si="423"/>
        <v>48628.900490000007</v>
      </c>
      <c r="D199" s="220">
        <f t="shared" si="424"/>
        <v>48628.900490000007</v>
      </c>
      <c r="E199" s="220"/>
      <c r="F199" s="221">
        <f t="shared" si="425"/>
        <v>48628.899720000009</v>
      </c>
      <c r="G199" s="72">
        <f t="shared" si="500"/>
        <v>99.999998416579459</v>
      </c>
      <c r="H199" s="73">
        <f t="shared" ref="H199:K199" si="546">H200+H201+H202</f>
        <v>0</v>
      </c>
      <c r="I199" s="73">
        <f t="shared" si="546"/>
        <v>0</v>
      </c>
      <c r="J199" s="73">
        <f t="shared" si="546"/>
        <v>0</v>
      </c>
      <c r="K199" s="73">
        <f t="shared" si="546"/>
        <v>0</v>
      </c>
      <c r="L199" s="73">
        <f t="shared" ref="L199" si="547">L200+L201+L202</f>
        <v>0</v>
      </c>
      <c r="M199" s="73">
        <f t="shared" ref="M199:N199" si="548">M200+M201+M202</f>
        <v>0</v>
      </c>
      <c r="N199" s="73">
        <f t="shared" si="548"/>
        <v>0</v>
      </c>
      <c r="O199" s="72"/>
      <c r="P199" s="73">
        <f t="shared" ref="P199:S199" si="549">P200+P201+P202</f>
        <v>0</v>
      </c>
      <c r="Q199" s="73">
        <f t="shared" si="549"/>
        <v>0</v>
      </c>
      <c r="R199" s="73">
        <f t="shared" si="549"/>
        <v>0</v>
      </c>
      <c r="S199" s="73">
        <f t="shared" si="549"/>
        <v>0</v>
      </c>
      <c r="T199" s="73"/>
      <c r="U199" s="73"/>
      <c r="V199" s="73"/>
      <c r="W199" s="73"/>
      <c r="X199" s="73"/>
      <c r="Y199" s="73"/>
      <c r="Z199" s="73"/>
      <c r="AA199" s="72"/>
      <c r="AB199" s="73">
        <f>AB200+AB201+AB202</f>
        <v>56.179780000000001</v>
      </c>
      <c r="AC199" s="73">
        <f>AC200+AC201+AC202</f>
        <v>56.179780000000001</v>
      </c>
      <c r="AD199" s="73">
        <f>AD200+AD201+AD202</f>
        <v>56.179780000000001</v>
      </c>
      <c r="AE199" s="72">
        <f t="shared" ref="AE199:AE200" si="550">AD199/AC199*100</f>
        <v>100</v>
      </c>
      <c r="AF199" s="73">
        <f>AF200+AF201+AF202</f>
        <v>42.19473</v>
      </c>
      <c r="AG199" s="73">
        <f>AG200+AG201+AG202</f>
        <v>42.19473</v>
      </c>
      <c r="AH199" s="73">
        <f>AH200+AH201+AH202</f>
        <v>42.19473</v>
      </c>
      <c r="AI199" s="72">
        <f>AH199/AG199*100</f>
        <v>100</v>
      </c>
      <c r="AJ199" s="73"/>
      <c r="AK199" s="73"/>
      <c r="AL199" s="73"/>
      <c r="AM199" s="72"/>
      <c r="AN199" s="72"/>
      <c r="AO199" s="73">
        <f>AO200+AO201+AO202</f>
        <v>0</v>
      </c>
      <c r="AP199" s="73">
        <f>AP200+AP201+AP202</f>
        <v>0</v>
      </c>
      <c r="AQ199" s="73">
        <f>AQ200+AQ201+AQ202</f>
        <v>0</v>
      </c>
      <c r="AR199" s="73"/>
      <c r="AS199" s="73">
        <f>AS200+AS201+AS202</f>
        <v>2204.6440199999997</v>
      </c>
      <c r="AT199" s="73">
        <f>AT200+AT201+AT202</f>
        <v>2204.6432500000001</v>
      </c>
      <c r="AU199" s="72">
        <f t="shared" si="507"/>
        <v>99.999965073726528</v>
      </c>
      <c r="AV199" s="73">
        <f>AV200+AV201+AV202</f>
        <v>8500</v>
      </c>
      <c r="AW199" s="73">
        <f>AW200+AW201+AW202</f>
        <v>8500</v>
      </c>
      <c r="AX199" s="73">
        <f>AX200+AX201+AX202</f>
        <v>8500</v>
      </c>
      <c r="AY199" s="72">
        <f>AX199/AW199*100</f>
        <v>100</v>
      </c>
      <c r="AZ199" s="73">
        <f t="shared" ref="AZ199" si="551">AZ200+AZ201+AZ202</f>
        <v>20566.900000000001</v>
      </c>
      <c r="BA199" s="73">
        <f t="shared" ref="BA199:BF199" si="552">BA200+BA201+BA202</f>
        <v>22229.5</v>
      </c>
      <c r="BB199" s="73">
        <f t="shared" si="552"/>
        <v>22229.5</v>
      </c>
      <c r="BC199" s="73">
        <f t="shared" si="552"/>
        <v>100</v>
      </c>
      <c r="BD199" s="73">
        <f t="shared" si="552"/>
        <v>0</v>
      </c>
      <c r="BE199" s="73">
        <f t="shared" si="552"/>
        <v>0</v>
      </c>
      <c r="BF199" s="73">
        <f t="shared" si="552"/>
        <v>0</v>
      </c>
      <c r="BG199" s="73"/>
      <c r="BH199" s="73"/>
      <c r="BI199" s="73">
        <f>BI200+BI201+BI202</f>
        <v>0</v>
      </c>
      <c r="BJ199" s="73">
        <f>BJ200+BJ201+BJ202</f>
        <v>0</v>
      </c>
      <c r="BK199" s="73">
        <f>BK200+BK201+BK202</f>
        <v>0</v>
      </c>
      <c r="BL199" s="73">
        <f t="shared" ref="BL199" si="553">BL200+BL201+BL202</f>
        <v>8289</v>
      </c>
      <c r="BM199" s="73">
        <f t="shared" ref="BM199:BS199" si="554">BM200+BM201+BM202</f>
        <v>8289</v>
      </c>
      <c r="BN199" s="73">
        <f t="shared" si="554"/>
        <v>8289</v>
      </c>
      <c r="BO199" s="90">
        <f t="shared" si="426"/>
        <v>100</v>
      </c>
      <c r="BP199" s="73">
        <f t="shared" ref="BP199" si="555">BP200+BP201+BP202</f>
        <v>0</v>
      </c>
      <c r="BQ199" s="73">
        <f t="shared" si="554"/>
        <v>0</v>
      </c>
      <c r="BR199" s="73">
        <f t="shared" si="554"/>
        <v>0</v>
      </c>
      <c r="BS199" s="73">
        <f t="shared" si="554"/>
        <v>0</v>
      </c>
      <c r="BT199" s="73"/>
      <c r="BU199" s="73">
        <f>BU200+BU201+BU202</f>
        <v>0</v>
      </c>
      <c r="BV199" s="73">
        <f>BV200+BV201+BV202</f>
        <v>0</v>
      </c>
      <c r="BW199" s="73">
        <f>BW200+BW201+BW202</f>
        <v>0</v>
      </c>
      <c r="BX199" s="73"/>
      <c r="BY199" s="73">
        <f>BY200+BY201+BY202</f>
        <v>942.36</v>
      </c>
      <c r="BZ199" s="73">
        <f>BZ200+BZ201+BZ202</f>
        <v>942.36</v>
      </c>
      <c r="CA199" s="72">
        <f>BZ199/BY199*100</f>
        <v>100</v>
      </c>
      <c r="CB199" s="73">
        <f t="shared" ref="CB199" si="556">CB200+CB201+CB202</f>
        <v>2754.8</v>
      </c>
      <c r="CC199" s="73">
        <f t="shared" ref="CC199:CD199" si="557">CC200+CC201+CC202</f>
        <v>2754.8</v>
      </c>
      <c r="CD199" s="73">
        <f t="shared" si="557"/>
        <v>2754.8</v>
      </c>
      <c r="CE199" s="73">
        <f>CD199/CC199*100</f>
        <v>100</v>
      </c>
      <c r="CF199" s="73">
        <f t="shared" ref="CF199" si="558">CF200+CF201+CF202</f>
        <v>1000</v>
      </c>
      <c r="CG199" s="73">
        <f t="shared" ref="CG199:CN199" si="559">CG200+CG201+CG202</f>
        <v>1000</v>
      </c>
      <c r="CH199" s="73">
        <f t="shared" si="559"/>
        <v>1000</v>
      </c>
      <c r="CI199" s="73">
        <f>CH199/CG199*100</f>
        <v>100</v>
      </c>
      <c r="CJ199" s="73">
        <f t="shared" ref="CJ199" si="560">CJ200+CJ201+CJ202</f>
        <v>1000</v>
      </c>
      <c r="CK199" s="73">
        <f t="shared" si="559"/>
        <v>1000</v>
      </c>
      <c r="CL199" s="73">
        <f t="shared" si="559"/>
        <v>1000</v>
      </c>
      <c r="CM199" s="73">
        <f>CL199/CK199*100</f>
        <v>100</v>
      </c>
      <c r="CN199" s="73">
        <f t="shared" si="559"/>
        <v>500</v>
      </c>
      <c r="CO199" s="73">
        <f t="shared" ref="CO199:CP199" si="561">CO200+CO201+CO202</f>
        <v>500</v>
      </c>
      <c r="CP199" s="73">
        <f t="shared" si="561"/>
        <v>500</v>
      </c>
      <c r="CQ199" s="73">
        <f>CP199/CO199*100</f>
        <v>100</v>
      </c>
      <c r="CR199" s="73">
        <f t="shared" ref="CR199" si="562">CR200+CR201+CR202</f>
        <v>0</v>
      </c>
      <c r="CS199" s="73">
        <f t="shared" ref="CS199:CX199" si="563">CS200+CS201+CS202</f>
        <v>0</v>
      </c>
      <c r="CT199" s="73">
        <f t="shared" si="563"/>
        <v>0</v>
      </c>
      <c r="CU199" s="73">
        <f t="shared" si="563"/>
        <v>0</v>
      </c>
      <c r="CV199" s="73">
        <f t="shared" ref="CV199" si="564">CV200+CV201+CV202</f>
        <v>0</v>
      </c>
      <c r="CW199" s="73">
        <f t="shared" si="563"/>
        <v>0</v>
      </c>
      <c r="CX199" s="73">
        <f t="shared" si="563"/>
        <v>0</v>
      </c>
      <c r="CY199" s="73"/>
      <c r="CZ199" s="73"/>
      <c r="DA199" s="73">
        <f t="shared" ref="DA199:DF199" si="565">DA200+DA201+DA202</f>
        <v>0</v>
      </c>
      <c r="DB199" s="73">
        <f t="shared" si="565"/>
        <v>0</v>
      </c>
      <c r="DC199" s="90"/>
      <c r="DD199" s="73">
        <f t="shared" si="565"/>
        <v>0</v>
      </c>
      <c r="DE199" s="73">
        <f t="shared" si="565"/>
        <v>0</v>
      </c>
      <c r="DF199" s="73">
        <f t="shared" si="565"/>
        <v>0</v>
      </c>
      <c r="DG199" s="73"/>
      <c r="DH199" s="73">
        <f t="shared" ref="DH199" si="566">DH200+DH201+DH202</f>
        <v>0</v>
      </c>
      <c r="DI199" s="73">
        <f t="shared" ref="DI199:DJ199" si="567">DI200+DI201+DI202</f>
        <v>0</v>
      </c>
      <c r="DJ199" s="73">
        <f t="shared" si="567"/>
        <v>0</v>
      </c>
      <c r="DK199" s="73"/>
      <c r="DL199" s="73">
        <f>DL200+DL201+DL202</f>
        <v>0</v>
      </c>
      <c r="DM199" s="73">
        <f>DM200+DM201+DM202</f>
        <v>0</v>
      </c>
      <c r="DN199" s="73">
        <f>DN200+DN201+DN202</f>
        <v>0</v>
      </c>
      <c r="DO199" s="73"/>
      <c r="DP199" s="73">
        <f>DP200+DP201+DP202</f>
        <v>0</v>
      </c>
      <c r="DQ199" s="73">
        <f>DQ200+DQ201+DQ202</f>
        <v>0</v>
      </c>
      <c r="DR199" s="73">
        <f>DR200+DR201+DR202</f>
        <v>0</v>
      </c>
      <c r="DS199" s="73"/>
      <c r="DT199" s="73"/>
      <c r="DU199" s="73">
        <f>DU200+DU201+DU202</f>
        <v>0</v>
      </c>
      <c r="DV199" s="73">
        <f>DV200+DV201+DV202</f>
        <v>0</v>
      </c>
      <c r="DW199" s="73">
        <f>DW200+DW201+DW202</f>
        <v>0</v>
      </c>
      <c r="DX199" s="72"/>
      <c r="DY199" s="73">
        <f>DY200+DY201+DY202</f>
        <v>0</v>
      </c>
      <c r="DZ199" s="73">
        <f>DZ200+DZ201+DZ202</f>
        <v>0</v>
      </c>
      <c r="EA199" s="72"/>
      <c r="EB199" s="72"/>
      <c r="EC199" s="73">
        <f>EC200+EC201+EC202</f>
        <v>0</v>
      </c>
      <c r="ED199" s="73">
        <f>ED200+ED201+ED202</f>
        <v>0</v>
      </c>
      <c r="EE199" s="72"/>
      <c r="EF199" s="73">
        <f>EF200+EF201+EF202</f>
        <v>500</v>
      </c>
      <c r="EG199" s="73">
        <f>EG200+EG201+EG202</f>
        <v>500</v>
      </c>
      <c r="EH199" s="73">
        <f>EH200+EH201+EH202</f>
        <v>500</v>
      </c>
      <c r="EI199" s="72">
        <f>EH199/EG199*100</f>
        <v>100</v>
      </c>
      <c r="EJ199" s="73">
        <f>EJ200+EJ201+EJ202</f>
        <v>0</v>
      </c>
      <c r="EK199" s="73">
        <f>EK200+EK201+EK202</f>
        <v>610.22195999999997</v>
      </c>
      <c r="EL199" s="73">
        <f>EL200+EL201+EL202</f>
        <v>610.22195999999997</v>
      </c>
      <c r="EM199" s="72">
        <f>EL199/EK199*100</f>
        <v>100</v>
      </c>
      <c r="EN199" s="73"/>
      <c r="EO199" s="73"/>
      <c r="EP199" s="73"/>
      <c r="EQ199" s="72"/>
      <c r="ER199" s="73"/>
      <c r="ES199" s="73"/>
      <c r="ET199" s="73"/>
      <c r="EU199" s="72"/>
      <c r="EV199" s="73"/>
      <c r="EW199" s="73"/>
      <c r="EX199" s="73"/>
      <c r="EY199" s="72"/>
      <c r="EZ199" s="73"/>
      <c r="FA199" s="73">
        <f>FA200+FA201+FA202</f>
        <v>0</v>
      </c>
      <c r="FB199" s="73">
        <f>FB200+FB201+FB202</f>
        <v>0</v>
      </c>
      <c r="FC199" s="90"/>
      <c r="FD199" s="73"/>
      <c r="FE199" s="73"/>
      <c r="FF199" s="73"/>
      <c r="FG199" s="72"/>
      <c r="FH199" s="73"/>
      <c r="FI199" s="73"/>
      <c r="FJ199" s="73"/>
      <c r="FK199" s="72"/>
      <c r="FL199" s="73"/>
      <c r="FM199" s="73"/>
      <c r="FN199" s="73"/>
      <c r="FO199" s="72"/>
      <c r="FP199" s="72"/>
      <c r="FQ199" s="72"/>
      <c r="FR199" s="72"/>
      <c r="FS199" s="72"/>
      <c r="FT199" s="77"/>
      <c r="FU199" s="77">
        <f>FU200+FU201+FU202</f>
        <v>0</v>
      </c>
      <c r="FV199" s="77">
        <f>FV200+FV201+FV202</f>
        <v>0</v>
      </c>
      <c r="FW199" s="77"/>
      <c r="FX199" s="73">
        <f>FX200+FX201+FX202</f>
        <v>0</v>
      </c>
      <c r="FY199" s="73">
        <f>FY200+FY201+FY202</f>
        <v>0</v>
      </c>
      <c r="FZ199" s="73">
        <f>FZ200+FZ201+FZ202</f>
        <v>0</v>
      </c>
      <c r="GA199" s="72"/>
      <c r="GB199" s="73">
        <f>GB200+GB201+GB202</f>
        <v>0</v>
      </c>
      <c r="GC199" s="73">
        <f>GC200+GC201+GC202</f>
        <v>0</v>
      </c>
      <c r="GD199" s="73">
        <f>GD200+GD201+GD202</f>
        <v>0</v>
      </c>
      <c r="GE199" s="72"/>
      <c r="GF199" s="72"/>
      <c r="GG199" s="73">
        <f>GG200+GG201+GG202</f>
        <v>0</v>
      </c>
      <c r="GH199" s="73">
        <f>GH200+GH201+GH202</f>
        <v>0</v>
      </c>
      <c r="GI199" s="72"/>
      <c r="GJ199" s="72"/>
      <c r="GK199" s="73">
        <f>GK200+GK201+GK202</f>
        <v>0</v>
      </c>
      <c r="GL199" s="73">
        <f>GL200+GL201+GL202</f>
        <v>0</v>
      </c>
      <c r="GM199" s="72"/>
      <c r="GN199" s="72"/>
      <c r="GO199" s="73">
        <f>GO200+GO201+GO202</f>
        <v>0</v>
      </c>
      <c r="GP199" s="73">
        <f>GP200+GP201+GP202</f>
        <v>0</v>
      </c>
      <c r="GQ199" s="72"/>
      <c r="GR199" s="72"/>
      <c r="GS199" s="73">
        <f>GS200+GS201+GS202</f>
        <v>0</v>
      </c>
      <c r="GT199" s="73">
        <f>GT200+GT201+GT202</f>
        <v>0</v>
      </c>
      <c r="GU199" s="72"/>
      <c r="GV199" s="72"/>
      <c r="GW199" s="73">
        <f>GW200+GW201+GW202</f>
        <v>0</v>
      </c>
      <c r="GX199" s="73">
        <f>GX200+GX201+GX202</f>
        <v>0</v>
      </c>
      <c r="GY199" s="72"/>
      <c r="GZ199" s="72"/>
      <c r="HA199" s="73">
        <f>HA200+HA201+HA202</f>
        <v>0</v>
      </c>
      <c r="HB199" s="73">
        <f>HB200+HB201+HB202</f>
        <v>0</v>
      </c>
      <c r="HC199" s="72"/>
      <c r="HD199" s="72"/>
      <c r="HE199" s="73">
        <f>HE200+HE201+HE202</f>
        <v>0</v>
      </c>
      <c r="HF199" s="73">
        <f>HF200+HF201+HF202</f>
        <v>0</v>
      </c>
      <c r="HG199" s="72"/>
      <c r="HH199" s="72"/>
      <c r="HI199" s="73">
        <f>HI200+HI201+HI202</f>
        <v>0</v>
      </c>
      <c r="HJ199" s="73">
        <f>HJ200+HJ201+HJ202</f>
        <v>0</v>
      </c>
      <c r="HK199" s="72"/>
      <c r="HL199" s="72"/>
      <c r="HM199" s="73">
        <f>HM200+HM201+HM202</f>
        <v>0</v>
      </c>
      <c r="HN199" s="73">
        <f>HN200+HN201+HN202</f>
        <v>0</v>
      </c>
      <c r="HO199" s="72"/>
      <c r="HP199" s="72"/>
      <c r="HQ199" s="73">
        <f>HQ200+HQ201+HQ202</f>
        <v>0</v>
      </c>
      <c r="HR199" s="73">
        <f>HR200+HR201+HR202</f>
        <v>0</v>
      </c>
      <c r="HS199" s="72"/>
      <c r="HT199" s="72"/>
      <c r="HU199" s="73">
        <f>HU200+HU201+HU202</f>
        <v>0</v>
      </c>
      <c r="HV199" s="73">
        <f>HV200+HV201+HV202</f>
        <v>0</v>
      </c>
      <c r="HW199" s="72"/>
      <c r="HX199" s="72"/>
      <c r="HY199" s="73">
        <f>HY200+HY201+HY202</f>
        <v>0</v>
      </c>
      <c r="HZ199" s="73">
        <f>HZ200+HZ201+HZ202</f>
        <v>0</v>
      </c>
      <c r="IA199" s="72"/>
      <c r="IB199" s="72"/>
      <c r="IC199" s="73">
        <f>IC200+IC201+IC202</f>
        <v>0</v>
      </c>
      <c r="ID199" s="73">
        <f>ID200+ID201+ID202</f>
        <v>0</v>
      </c>
      <c r="IE199" s="72"/>
      <c r="IF199" s="72"/>
      <c r="IG199" s="73">
        <f>IG200+IG201+IG202</f>
        <v>0</v>
      </c>
      <c r="IH199" s="73">
        <f>IH200+IH201+IH202</f>
        <v>0</v>
      </c>
      <c r="II199" s="72"/>
      <c r="IJ199" s="72"/>
      <c r="IK199" s="73">
        <f>IK200+IK201+IK202</f>
        <v>0</v>
      </c>
      <c r="IL199" s="73">
        <f>IL200+IL201+IL202</f>
        <v>0</v>
      </c>
      <c r="IM199" s="72"/>
      <c r="IN199" s="72"/>
      <c r="IO199" s="73">
        <f>IO200+IO201+IO202</f>
        <v>0</v>
      </c>
      <c r="IP199" s="73">
        <f>IP200+IP201+IP202</f>
        <v>0</v>
      </c>
      <c r="IQ199" s="72"/>
      <c r="IR199" s="72"/>
      <c r="IS199" s="73">
        <f>IS200+IS201+IS202</f>
        <v>0</v>
      </c>
      <c r="IT199" s="73">
        <f>IT200+IT201+IT202</f>
        <v>0</v>
      </c>
      <c r="IU199" s="72"/>
      <c r="IV199" s="72"/>
      <c r="IW199" s="73">
        <f>IW200+IW201+IW202</f>
        <v>0</v>
      </c>
      <c r="IX199" s="73">
        <f>IX200+IX201+IX202</f>
        <v>0</v>
      </c>
      <c r="IY199" s="72"/>
      <c r="IZ199" s="72"/>
      <c r="JA199" s="73"/>
      <c r="JB199" s="73"/>
      <c r="JC199" s="72"/>
    </row>
    <row r="200" spans="1:263" ht="31.5" x14ac:dyDescent="0.25">
      <c r="A200" s="10" t="s">
        <v>189</v>
      </c>
      <c r="B200" s="222">
        <f t="shared" si="422"/>
        <v>26420.074510000002</v>
      </c>
      <c r="C200" s="222">
        <f t="shared" si="423"/>
        <v>28692.89647</v>
      </c>
      <c r="D200" s="222">
        <f t="shared" si="424"/>
        <v>28692.89647</v>
      </c>
      <c r="E200" s="222"/>
      <c r="F200" s="223">
        <f t="shared" si="425"/>
        <v>28692.89647</v>
      </c>
      <c r="G200" s="75">
        <f t="shared" si="500"/>
        <v>100</v>
      </c>
      <c r="H200" s="74"/>
      <c r="I200" s="74"/>
      <c r="J200" s="74"/>
      <c r="K200" s="75"/>
      <c r="L200" s="75"/>
      <c r="M200" s="75"/>
      <c r="N200" s="75"/>
      <c r="O200" s="75"/>
      <c r="P200" s="74">
        <v>0</v>
      </c>
      <c r="Q200" s="74">
        <v>0</v>
      </c>
      <c r="R200" s="74">
        <v>0</v>
      </c>
      <c r="S200" s="75"/>
      <c r="T200" s="74"/>
      <c r="U200" s="74"/>
      <c r="V200" s="74"/>
      <c r="W200" s="74"/>
      <c r="X200" s="74"/>
      <c r="Y200" s="74"/>
      <c r="Z200" s="74"/>
      <c r="AA200" s="75"/>
      <c r="AB200" s="74">
        <v>56.179780000000001</v>
      </c>
      <c r="AC200" s="74">
        <v>56.179780000000001</v>
      </c>
      <c r="AD200" s="74">
        <v>56.179780000000001</v>
      </c>
      <c r="AE200" s="75">
        <f t="shared" si="550"/>
        <v>100</v>
      </c>
      <c r="AF200" s="74">
        <v>42.19473</v>
      </c>
      <c r="AG200" s="74">
        <v>42.19473</v>
      </c>
      <c r="AH200" s="74">
        <v>42.19473</v>
      </c>
      <c r="AI200" s="75">
        <f>AH200/AG200*100</f>
        <v>100</v>
      </c>
      <c r="AJ200" s="74"/>
      <c r="AK200" s="74"/>
      <c r="AL200" s="74"/>
      <c r="AM200" s="75"/>
      <c r="AN200" s="75"/>
      <c r="AO200" s="74"/>
      <c r="AP200" s="74"/>
      <c r="AQ200" s="75"/>
      <c r="AR200" s="75"/>
      <c r="AS200" s="75"/>
      <c r="AT200" s="75"/>
      <c r="AU200" s="75"/>
      <c r="AV200" s="74">
        <v>0</v>
      </c>
      <c r="AW200" s="74">
        <v>0</v>
      </c>
      <c r="AX200" s="74"/>
      <c r="AY200" s="75"/>
      <c r="AZ200" s="74">
        <v>20566.900000000001</v>
      </c>
      <c r="BA200" s="74">
        <v>22229.5</v>
      </c>
      <c r="BB200" s="75">
        <v>22229.5</v>
      </c>
      <c r="BC200" s="74">
        <f>BB200/BA200*100</f>
        <v>100</v>
      </c>
      <c r="BD200" s="74"/>
      <c r="BE200" s="74"/>
      <c r="BF200" s="74"/>
      <c r="BG200" s="74"/>
      <c r="BH200" s="87"/>
      <c r="BI200" s="74"/>
      <c r="BJ200" s="87"/>
      <c r="BK200" s="87"/>
      <c r="BL200" s="74"/>
      <c r="BM200" s="74"/>
      <c r="BN200" s="87"/>
      <c r="BO200" s="76"/>
      <c r="BP200" s="74"/>
      <c r="BQ200" s="74"/>
      <c r="BR200" s="87"/>
      <c r="BS200" s="87"/>
      <c r="BT200" s="87"/>
      <c r="BU200" s="74"/>
      <c r="BV200" s="87"/>
      <c r="BW200" s="87"/>
      <c r="BX200" s="74"/>
      <c r="BY200" s="74"/>
      <c r="BZ200" s="74"/>
      <c r="CA200" s="75"/>
      <c r="CB200" s="74">
        <v>2754.8</v>
      </c>
      <c r="CC200" s="74">
        <v>2754.8</v>
      </c>
      <c r="CD200" s="74">
        <v>2754.8</v>
      </c>
      <c r="CE200" s="74">
        <f>CD200/CC200*100</f>
        <v>100</v>
      </c>
      <c r="CF200" s="74">
        <v>1000</v>
      </c>
      <c r="CG200" s="74">
        <v>1000</v>
      </c>
      <c r="CH200" s="74">
        <v>1000</v>
      </c>
      <c r="CI200" s="74">
        <f>CH200/CG200*100</f>
        <v>100</v>
      </c>
      <c r="CJ200" s="74">
        <v>1000</v>
      </c>
      <c r="CK200" s="74">
        <v>1000</v>
      </c>
      <c r="CL200" s="74">
        <v>1000</v>
      </c>
      <c r="CM200" s="74">
        <f>CL200/CK200*100</f>
        <v>100</v>
      </c>
      <c r="CN200" s="74">
        <v>500</v>
      </c>
      <c r="CO200" s="74">
        <v>500</v>
      </c>
      <c r="CP200" s="99">
        <v>500</v>
      </c>
      <c r="CQ200" s="74">
        <f>CP200/CO200*100</f>
        <v>100</v>
      </c>
      <c r="CR200" s="74"/>
      <c r="CS200" s="74"/>
      <c r="CT200" s="87"/>
      <c r="CU200" s="87"/>
      <c r="CV200" s="74"/>
      <c r="CW200" s="74"/>
      <c r="CX200" s="74"/>
      <c r="CY200" s="74"/>
      <c r="CZ200" s="74"/>
      <c r="DA200" s="74"/>
      <c r="DB200" s="74"/>
      <c r="DC200" s="76"/>
      <c r="DD200" s="74"/>
      <c r="DE200" s="74"/>
      <c r="DF200" s="74"/>
      <c r="DG200" s="74"/>
      <c r="DH200" s="74"/>
      <c r="DI200" s="74"/>
      <c r="DJ200" s="74"/>
      <c r="DK200" s="74"/>
      <c r="DL200" s="74"/>
      <c r="DM200" s="74"/>
      <c r="DN200" s="74"/>
      <c r="DO200" s="74"/>
      <c r="DP200" s="74"/>
      <c r="DQ200" s="74"/>
      <c r="DR200" s="74"/>
      <c r="DS200" s="74"/>
      <c r="DT200" s="74"/>
      <c r="DU200" s="74">
        <v>0</v>
      </c>
      <c r="DV200" s="74">
        <v>0</v>
      </c>
      <c r="DW200" s="75"/>
      <c r="DX200" s="75"/>
      <c r="DY200" s="74"/>
      <c r="DZ200" s="74"/>
      <c r="EA200" s="75"/>
      <c r="EB200" s="75"/>
      <c r="EC200" s="74"/>
      <c r="ED200" s="74"/>
      <c r="EE200" s="75"/>
      <c r="EF200" s="74">
        <v>500</v>
      </c>
      <c r="EG200" s="74">
        <v>500</v>
      </c>
      <c r="EH200" s="74">
        <v>500</v>
      </c>
      <c r="EI200" s="75">
        <f>EH200/EG200*100</f>
        <v>100</v>
      </c>
      <c r="EJ200" s="74"/>
      <c r="EK200" s="74">
        <v>610.22195999999997</v>
      </c>
      <c r="EL200" s="74">
        <v>610.22195999999997</v>
      </c>
      <c r="EM200" s="75">
        <f>EL200/EK200*100</f>
        <v>100</v>
      </c>
      <c r="EN200" s="74"/>
      <c r="EO200" s="74"/>
      <c r="EP200" s="74"/>
      <c r="EQ200" s="75"/>
      <c r="ER200" s="74"/>
      <c r="ES200" s="74"/>
      <c r="ET200" s="74"/>
      <c r="EU200" s="75"/>
      <c r="EV200" s="74"/>
      <c r="EW200" s="74"/>
      <c r="EX200" s="74"/>
      <c r="EY200" s="75"/>
      <c r="EZ200" s="87"/>
      <c r="FA200" s="74"/>
      <c r="FB200" s="87"/>
      <c r="FC200" s="76"/>
      <c r="FD200" s="74"/>
      <c r="FE200" s="74"/>
      <c r="FF200" s="74"/>
      <c r="FG200" s="75"/>
      <c r="FH200" s="74"/>
      <c r="FI200" s="74"/>
      <c r="FJ200" s="74"/>
      <c r="FK200" s="75"/>
      <c r="FL200" s="74"/>
      <c r="FM200" s="74"/>
      <c r="FN200" s="74"/>
      <c r="FO200" s="75"/>
      <c r="FP200" s="75"/>
      <c r="FQ200" s="75"/>
      <c r="FR200" s="75"/>
      <c r="FS200" s="75"/>
      <c r="FT200" s="78"/>
      <c r="FU200" s="78"/>
      <c r="FV200" s="78"/>
      <c r="FW200" s="78"/>
      <c r="FX200" s="74"/>
      <c r="FY200" s="74"/>
      <c r="FZ200" s="74"/>
      <c r="GA200" s="75"/>
      <c r="GB200" s="74"/>
      <c r="GC200" s="74"/>
      <c r="GD200" s="74"/>
      <c r="GE200" s="75"/>
      <c r="GF200" s="75"/>
      <c r="GG200" s="74"/>
      <c r="GH200" s="74"/>
      <c r="GI200" s="75"/>
      <c r="GJ200" s="75"/>
      <c r="GK200" s="74"/>
      <c r="GL200" s="74"/>
      <c r="GM200" s="75"/>
      <c r="GN200" s="75"/>
      <c r="GO200" s="74"/>
      <c r="GP200" s="74"/>
      <c r="GQ200" s="75"/>
      <c r="GR200" s="75"/>
      <c r="GS200" s="74"/>
      <c r="GT200" s="74"/>
      <c r="GU200" s="75"/>
      <c r="GV200" s="75"/>
      <c r="GW200" s="74"/>
      <c r="GX200" s="74"/>
      <c r="GY200" s="75"/>
      <c r="GZ200" s="75"/>
      <c r="HA200" s="74"/>
      <c r="HB200" s="74"/>
      <c r="HC200" s="75"/>
      <c r="HD200" s="75"/>
      <c r="HE200" s="74"/>
      <c r="HF200" s="74"/>
      <c r="HG200" s="75"/>
      <c r="HH200" s="75"/>
      <c r="HI200" s="74"/>
      <c r="HJ200" s="74"/>
      <c r="HK200" s="75"/>
      <c r="HL200" s="75"/>
      <c r="HM200" s="74"/>
      <c r="HN200" s="74"/>
      <c r="HO200" s="75"/>
      <c r="HP200" s="75"/>
      <c r="HQ200" s="74"/>
      <c r="HR200" s="74"/>
      <c r="HS200" s="75"/>
      <c r="HT200" s="75"/>
      <c r="HU200" s="74"/>
      <c r="HV200" s="74"/>
      <c r="HW200" s="75"/>
      <c r="HX200" s="75"/>
      <c r="HY200" s="74"/>
      <c r="HZ200" s="74"/>
      <c r="IA200" s="75"/>
      <c r="IB200" s="75"/>
      <c r="IC200" s="74"/>
      <c r="ID200" s="74"/>
      <c r="IE200" s="75"/>
      <c r="IF200" s="75"/>
      <c r="IG200" s="74"/>
      <c r="IH200" s="74"/>
      <c r="II200" s="75"/>
      <c r="IJ200" s="75"/>
      <c r="IK200" s="74"/>
      <c r="IL200" s="74"/>
      <c r="IM200" s="75"/>
      <c r="IN200" s="75"/>
      <c r="IO200" s="74"/>
      <c r="IP200" s="74"/>
      <c r="IQ200" s="75"/>
      <c r="IR200" s="75"/>
      <c r="IS200" s="74"/>
      <c r="IT200" s="74"/>
      <c r="IU200" s="75"/>
      <c r="IV200" s="75"/>
      <c r="IW200" s="74"/>
      <c r="IX200" s="74"/>
      <c r="IY200" s="75"/>
      <c r="IZ200" s="75"/>
      <c r="JA200" s="74"/>
      <c r="JB200" s="74"/>
      <c r="JC200" s="75"/>
    </row>
    <row r="201" spans="1:263" ht="15.75" x14ac:dyDescent="0.25">
      <c r="A201" s="10" t="s">
        <v>214</v>
      </c>
      <c r="B201" s="222">
        <f t="shared" si="422"/>
        <v>8500</v>
      </c>
      <c r="C201" s="222">
        <f t="shared" si="423"/>
        <v>11312.784020000001</v>
      </c>
      <c r="D201" s="222">
        <f t="shared" si="424"/>
        <v>11312.784020000001</v>
      </c>
      <c r="E201" s="222"/>
      <c r="F201" s="223">
        <f t="shared" si="425"/>
        <v>11312.78325</v>
      </c>
      <c r="G201" s="75">
        <f t="shared" si="500"/>
        <v>99.999993193541044</v>
      </c>
      <c r="H201" s="75"/>
      <c r="I201" s="75"/>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v>1870.4240199999999</v>
      </c>
      <c r="AT201" s="75">
        <v>1870.4232500000001</v>
      </c>
      <c r="AU201" s="75">
        <f t="shared" si="507"/>
        <v>99.99995883286401</v>
      </c>
      <c r="AV201" s="75">
        <v>8500</v>
      </c>
      <c r="AW201" s="75">
        <v>8500</v>
      </c>
      <c r="AX201" s="75">
        <v>8500</v>
      </c>
      <c r="AY201" s="75">
        <f>AX201/AW201*100</f>
        <v>100</v>
      </c>
      <c r="AZ201" s="75"/>
      <c r="BA201" s="75"/>
      <c r="BB201" s="75"/>
      <c r="BC201" s="75"/>
      <c r="BD201" s="75"/>
      <c r="BE201" s="75"/>
      <c r="BF201" s="75"/>
      <c r="BG201" s="74"/>
      <c r="BH201" s="75"/>
      <c r="BI201" s="75"/>
      <c r="BJ201" s="75"/>
      <c r="BK201" s="75"/>
      <c r="BL201" s="75"/>
      <c r="BM201" s="75"/>
      <c r="BN201" s="75"/>
      <c r="BO201" s="76"/>
      <c r="BP201" s="75"/>
      <c r="BQ201" s="75"/>
      <c r="BR201" s="75"/>
      <c r="BS201" s="75"/>
      <c r="BT201" s="75"/>
      <c r="BU201" s="75"/>
      <c r="BV201" s="75"/>
      <c r="BW201" s="75"/>
      <c r="BX201" s="75"/>
      <c r="BY201" s="75">
        <v>942.36</v>
      </c>
      <c r="BZ201" s="75">
        <v>942.36</v>
      </c>
      <c r="CA201" s="75">
        <f>BZ201/BY201*100</f>
        <v>100</v>
      </c>
      <c r="CB201" s="74"/>
      <c r="CC201" s="74"/>
      <c r="CD201" s="75"/>
      <c r="CE201" s="75"/>
      <c r="CF201" s="75"/>
      <c r="CG201" s="75"/>
      <c r="CH201" s="75"/>
      <c r="CI201" s="75"/>
      <c r="CJ201" s="75"/>
      <c r="CK201" s="75"/>
      <c r="CL201" s="75"/>
      <c r="CM201" s="75"/>
      <c r="CN201" s="75"/>
      <c r="CO201" s="75"/>
      <c r="CP201" s="75"/>
      <c r="CQ201" s="75"/>
      <c r="CR201" s="74"/>
      <c r="CS201" s="74"/>
      <c r="CT201" s="75"/>
      <c r="CU201" s="75"/>
      <c r="CV201" s="75"/>
      <c r="CW201" s="75"/>
      <c r="CX201" s="75"/>
      <c r="CY201" s="75"/>
      <c r="CZ201" s="75"/>
      <c r="DA201" s="75"/>
      <c r="DB201" s="75"/>
      <c r="DC201" s="76"/>
      <c r="DD201" s="75"/>
      <c r="DE201" s="75"/>
      <c r="DF201" s="75"/>
      <c r="DG201" s="75"/>
      <c r="DH201" s="75"/>
      <c r="DI201" s="75"/>
      <c r="DJ201" s="75"/>
      <c r="DK201" s="75"/>
      <c r="DL201" s="75"/>
      <c r="DM201" s="75"/>
      <c r="DN201" s="75"/>
      <c r="DO201" s="75"/>
      <c r="DP201" s="75"/>
      <c r="DQ201" s="75"/>
      <c r="DR201" s="75"/>
      <c r="DS201" s="75"/>
      <c r="DT201" s="75"/>
      <c r="DU201" s="75"/>
      <c r="DV201" s="75"/>
      <c r="DW201" s="75"/>
      <c r="DX201" s="75"/>
      <c r="DY201" s="75"/>
      <c r="DZ201" s="75"/>
      <c r="EA201" s="75"/>
      <c r="EB201" s="75"/>
      <c r="EC201" s="75"/>
      <c r="ED201" s="75"/>
      <c r="EE201" s="75"/>
      <c r="EF201" s="75"/>
      <c r="EG201" s="75"/>
      <c r="EH201" s="75"/>
      <c r="EI201" s="75"/>
      <c r="EJ201" s="75"/>
      <c r="EK201" s="75"/>
      <c r="EL201" s="75"/>
      <c r="EM201" s="75"/>
      <c r="EN201" s="75"/>
      <c r="EO201" s="75"/>
      <c r="EP201" s="75"/>
      <c r="EQ201" s="75"/>
      <c r="ER201" s="75"/>
      <c r="ES201" s="75"/>
      <c r="ET201" s="75"/>
      <c r="EU201" s="75"/>
      <c r="EV201" s="75"/>
      <c r="EW201" s="75"/>
      <c r="EX201" s="75"/>
      <c r="EY201" s="75"/>
      <c r="EZ201" s="75"/>
      <c r="FA201" s="74"/>
      <c r="FB201" s="74"/>
      <c r="FC201" s="76"/>
      <c r="FD201" s="75"/>
      <c r="FE201" s="75"/>
      <c r="FF201" s="75"/>
      <c r="FG201" s="75"/>
      <c r="FH201" s="75"/>
      <c r="FI201" s="75"/>
      <c r="FJ201" s="75"/>
      <c r="FK201" s="75"/>
      <c r="FL201" s="75"/>
      <c r="FM201" s="75"/>
      <c r="FN201" s="75"/>
      <c r="FO201" s="75"/>
      <c r="FP201" s="75"/>
      <c r="FQ201" s="75"/>
      <c r="FR201" s="75"/>
      <c r="FS201" s="75"/>
      <c r="FT201" s="78"/>
      <c r="FU201" s="78"/>
      <c r="FV201" s="78"/>
      <c r="FW201" s="78"/>
      <c r="FX201" s="75"/>
      <c r="FY201" s="75"/>
      <c r="FZ201" s="75"/>
      <c r="GA201" s="75"/>
      <c r="GB201" s="75"/>
      <c r="GC201" s="75"/>
      <c r="GD201" s="75"/>
      <c r="GE201" s="75"/>
      <c r="GF201" s="75"/>
      <c r="GG201" s="75"/>
      <c r="GH201" s="75"/>
      <c r="GI201" s="75"/>
      <c r="GJ201" s="75"/>
      <c r="GK201" s="75"/>
      <c r="GL201" s="75"/>
      <c r="GM201" s="75"/>
      <c r="GN201" s="75"/>
      <c r="GO201" s="75"/>
      <c r="GP201" s="75"/>
      <c r="GQ201" s="75"/>
      <c r="GR201" s="75"/>
      <c r="GS201" s="75"/>
      <c r="GT201" s="75"/>
      <c r="GU201" s="75"/>
      <c r="GV201" s="75"/>
      <c r="GW201" s="75"/>
      <c r="GX201" s="75"/>
      <c r="GY201" s="75"/>
      <c r="GZ201" s="75"/>
      <c r="HA201" s="75"/>
      <c r="HB201" s="75"/>
      <c r="HC201" s="75"/>
      <c r="HD201" s="75"/>
      <c r="HE201" s="75"/>
      <c r="HF201" s="75"/>
      <c r="HG201" s="75"/>
      <c r="HH201" s="75"/>
      <c r="HI201" s="75"/>
      <c r="HJ201" s="75"/>
      <c r="HK201" s="75"/>
      <c r="HL201" s="75"/>
      <c r="HM201" s="75"/>
      <c r="HN201" s="75"/>
      <c r="HO201" s="75"/>
      <c r="HP201" s="75"/>
      <c r="HQ201" s="75"/>
      <c r="HR201" s="75"/>
      <c r="HS201" s="75"/>
      <c r="HT201" s="75"/>
      <c r="HU201" s="75"/>
      <c r="HV201" s="75"/>
      <c r="HW201" s="75"/>
      <c r="HX201" s="75"/>
      <c r="HY201" s="75"/>
      <c r="HZ201" s="75"/>
      <c r="IA201" s="75"/>
      <c r="IB201" s="75"/>
      <c r="IC201" s="75"/>
      <c r="ID201" s="75"/>
      <c r="IE201" s="75"/>
      <c r="IF201" s="75"/>
      <c r="IG201" s="75"/>
      <c r="IH201" s="75"/>
      <c r="II201" s="75"/>
      <c r="IJ201" s="75"/>
      <c r="IK201" s="75"/>
      <c r="IL201" s="75"/>
      <c r="IM201" s="75"/>
      <c r="IN201" s="75"/>
      <c r="IO201" s="75"/>
      <c r="IP201" s="75"/>
      <c r="IQ201" s="75"/>
      <c r="IR201" s="75"/>
      <c r="IS201" s="75"/>
      <c r="IT201" s="75"/>
      <c r="IU201" s="75"/>
      <c r="IV201" s="75"/>
      <c r="IW201" s="75"/>
      <c r="IX201" s="75"/>
      <c r="IY201" s="75"/>
      <c r="IZ201" s="75"/>
      <c r="JA201" s="75"/>
      <c r="JB201" s="75"/>
      <c r="JC201" s="75"/>
    </row>
    <row r="202" spans="1:263" ht="15.75" x14ac:dyDescent="0.25">
      <c r="A202" s="10" t="s">
        <v>392</v>
      </c>
      <c r="B202" s="222">
        <f t="shared" si="422"/>
        <v>8289</v>
      </c>
      <c r="C202" s="222">
        <f t="shared" si="423"/>
        <v>8623.2199999999993</v>
      </c>
      <c r="D202" s="222">
        <f t="shared" si="424"/>
        <v>8623.2199999999993</v>
      </c>
      <c r="E202" s="222"/>
      <c r="F202" s="223">
        <f t="shared" si="425"/>
        <v>8623.2199999999993</v>
      </c>
      <c r="G202" s="75">
        <f t="shared" si="500"/>
        <v>100</v>
      </c>
      <c r="H202" s="75"/>
      <c r="I202" s="75"/>
      <c r="J202" s="75"/>
      <c r="K202" s="75"/>
      <c r="L202" s="75"/>
      <c r="M202" s="75"/>
      <c r="N202" s="75"/>
      <c r="O202" s="75"/>
      <c r="P202" s="75"/>
      <c r="Q202" s="75"/>
      <c r="R202" s="75"/>
      <c r="S202" s="75"/>
      <c r="T202" s="75"/>
      <c r="U202" s="75"/>
      <c r="V202" s="75"/>
      <c r="W202" s="75"/>
      <c r="X202" s="75"/>
      <c r="Y202" s="75"/>
      <c r="Z202" s="75"/>
      <c r="AA202" s="75"/>
      <c r="AB202" s="75"/>
      <c r="AC202" s="75"/>
      <c r="AD202" s="75"/>
      <c r="AE202" s="75"/>
      <c r="AF202" s="75"/>
      <c r="AG202" s="75"/>
      <c r="AH202" s="75"/>
      <c r="AI202" s="75"/>
      <c r="AJ202" s="75"/>
      <c r="AK202" s="75"/>
      <c r="AL202" s="75"/>
      <c r="AM202" s="75"/>
      <c r="AN202" s="75"/>
      <c r="AO202" s="75"/>
      <c r="AP202" s="75"/>
      <c r="AQ202" s="75"/>
      <c r="AR202" s="75"/>
      <c r="AS202" s="75">
        <v>334.22</v>
      </c>
      <c r="AT202" s="75">
        <v>334.22</v>
      </c>
      <c r="AU202" s="75">
        <f t="shared" si="507"/>
        <v>100</v>
      </c>
      <c r="AV202" s="75"/>
      <c r="AW202" s="75"/>
      <c r="AX202" s="75"/>
      <c r="AY202" s="75"/>
      <c r="AZ202" s="75"/>
      <c r="BA202" s="75"/>
      <c r="BB202" s="95"/>
      <c r="BC202" s="95"/>
      <c r="BD202" s="75"/>
      <c r="BE202" s="75"/>
      <c r="BF202" s="75"/>
      <c r="BG202" s="74"/>
      <c r="BH202" s="88"/>
      <c r="BI202" s="75"/>
      <c r="BJ202" s="75"/>
      <c r="BK202" s="88"/>
      <c r="BL202" s="75">
        <v>8289</v>
      </c>
      <c r="BM202" s="75">
        <v>8289</v>
      </c>
      <c r="BN202" s="75">
        <v>8289</v>
      </c>
      <c r="BO202" s="76">
        <f t="shared" si="426"/>
        <v>100</v>
      </c>
      <c r="BP202" s="75"/>
      <c r="BQ202" s="75"/>
      <c r="BR202" s="75"/>
      <c r="BS202" s="88"/>
      <c r="BT202" s="88"/>
      <c r="BU202" s="75"/>
      <c r="BV202" s="75"/>
      <c r="BW202" s="88"/>
      <c r="BX202" s="75"/>
      <c r="BY202" s="75"/>
      <c r="BZ202" s="75"/>
      <c r="CA202" s="75"/>
      <c r="CB202" s="74"/>
      <c r="CC202" s="74"/>
      <c r="CD202" s="75"/>
      <c r="CE202" s="88"/>
      <c r="CF202" s="75"/>
      <c r="CG202" s="75"/>
      <c r="CH202" s="75"/>
      <c r="CI202" s="88"/>
      <c r="CJ202" s="75"/>
      <c r="CK202" s="75"/>
      <c r="CL202" s="75"/>
      <c r="CM202" s="75"/>
      <c r="CN202" s="75"/>
      <c r="CO202" s="75"/>
      <c r="CP202" s="75"/>
      <c r="CQ202" s="75"/>
      <c r="CR202" s="74"/>
      <c r="CS202" s="74"/>
      <c r="CT202" s="75"/>
      <c r="CU202" s="88"/>
      <c r="CV202" s="75"/>
      <c r="CW202" s="75"/>
      <c r="CX202" s="75"/>
      <c r="CY202" s="88"/>
      <c r="CZ202" s="88"/>
      <c r="DA202" s="75"/>
      <c r="DB202" s="75"/>
      <c r="DC202" s="76"/>
      <c r="DD202" s="75"/>
      <c r="DE202" s="75"/>
      <c r="DF202" s="75"/>
      <c r="DG202" s="88"/>
      <c r="DH202" s="75"/>
      <c r="DI202" s="75"/>
      <c r="DJ202" s="75"/>
      <c r="DK202" s="88"/>
      <c r="DL202" s="75"/>
      <c r="DM202" s="75"/>
      <c r="DN202" s="75"/>
      <c r="DO202" s="88"/>
      <c r="DP202" s="75"/>
      <c r="DQ202" s="75"/>
      <c r="DR202" s="75"/>
      <c r="DS202" s="88"/>
      <c r="DT202" s="88"/>
      <c r="DU202" s="75"/>
      <c r="DV202" s="75"/>
      <c r="DW202" s="75"/>
      <c r="DX202" s="75"/>
      <c r="DY202" s="75"/>
      <c r="DZ202" s="75"/>
      <c r="EA202" s="75"/>
      <c r="EB202" s="75"/>
      <c r="EC202" s="75"/>
      <c r="ED202" s="75"/>
      <c r="EE202" s="75"/>
      <c r="EF202" s="75"/>
      <c r="EG202" s="75"/>
      <c r="EH202" s="75"/>
      <c r="EI202" s="75"/>
      <c r="EJ202" s="75"/>
      <c r="EK202" s="75"/>
      <c r="EL202" s="75"/>
      <c r="EM202" s="75"/>
      <c r="EN202" s="75"/>
      <c r="EO202" s="75"/>
      <c r="EP202" s="75"/>
      <c r="EQ202" s="75"/>
      <c r="ER202" s="75"/>
      <c r="ES202" s="75"/>
      <c r="ET202" s="75"/>
      <c r="EU202" s="75"/>
      <c r="EV202" s="75"/>
      <c r="EW202" s="75"/>
      <c r="EX202" s="75"/>
      <c r="EY202" s="75"/>
      <c r="EZ202" s="88"/>
      <c r="FA202" s="74"/>
      <c r="FB202" s="74"/>
      <c r="FC202" s="76"/>
      <c r="FD202" s="75"/>
      <c r="FE202" s="75"/>
      <c r="FF202" s="75"/>
      <c r="FG202" s="75"/>
      <c r="FH202" s="75"/>
      <c r="FI202" s="75"/>
      <c r="FJ202" s="75"/>
      <c r="FK202" s="75"/>
      <c r="FL202" s="75"/>
      <c r="FM202" s="75"/>
      <c r="FN202" s="75"/>
      <c r="FO202" s="75"/>
      <c r="FP202" s="75"/>
      <c r="FQ202" s="75"/>
      <c r="FR202" s="75"/>
      <c r="FS202" s="75"/>
      <c r="FT202" s="78"/>
      <c r="FU202" s="78"/>
      <c r="FV202" s="78"/>
      <c r="FW202" s="78"/>
      <c r="FX202" s="75"/>
      <c r="FY202" s="75"/>
      <c r="FZ202" s="75"/>
      <c r="GA202" s="75"/>
      <c r="GB202" s="75"/>
      <c r="GC202" s="75"/>
      <c r="GD202" s="75"/>
      <c r="GE202" s="75"/>
      <c r="GF202" s="75"/>
      <c r="GG202" s="75"/>
      <c r="GH202" s="75"/>
      <c r="GI202" s="75"/>
      <c r="GJ202" s="75"/>
      <c r="GK202" s="75"/>
      <c r="GL202" s="75"/>
      <c r="GM202" s="75"/>
      <c r="GN202" s="75"/>
      <c r="GO202" s="75"/>
      <c r="GP202" s="75"/>
      <c r="GQ202" s="75"/>
      <c r="GR202" s="75"/>
      <c r="GS202" s="75"/>
      <c r="GT202" s="75"/>
      <c r="GU202" s="75"/>
      <c r="GV202" s="75"/>
      <c r="GW202" s="75"/>
      <c r="GX202" s="75"/>
      <c r="GY202" s="75"/>
      <c r="GZ202" s="75"/>
      <c r="HA202" s="75"/>
      <c r="HB202" s="75"/>
      <c r="HC202" s="75"/>
      <c r="HD202" s="75"/>
      <c r="HE202" s="75"/>
      <c r="HF202" s="75"/>
      <c r="HG202" s="75"/>
      <c r="HH202" s="75"/>
      <c r="HI202" s="75"/>
      <c r="HJ202" s="75"/>
      <c r="HK202" s="75"/>
      <c r="HL202" s="75"/>
      <c r="HM202" s="75"/>
      <c r="HN202" s="75"/>
      <c r="HO202" s="75"/>
      <c r="HP202" s="75"/>
      <c r="HQ202" s="75"/>
      <c r="HR202" s="75"/>
      <c r="HS202" s="75"/>
      <c r="HT202" s="75"/>
      <c r="HU202" s="75"/>
      <c r="HV202" s="75"/>
      <c r="HW202" s="75"/>
      <c r="HX202" s="75"/>
      <c r="HY202" s="75"/>
      <c r="HZ202" s="75"/>
      <c r="IA202" s="75"/>
      <c r="IB202" s="75"/>
      <c r="IC202" s="75"/>
      <c r="ID202" s="75"/>
      <c r="IE202" s="75"/>
      <c r="IF202" s="75"/>
      <c r="IG202" s="75"/>
      <c r="IH202" s="75"/>
      <c r="II202" s="75"/>
      <c r="IJ202" s="75"/>
      <c r="IK202" s="75"/>
      <c r="IL202" s="75"/>
      <c r="IM202" s="75"/>
      <c r="IN202" s="75"/>
      <c r="IO202" s="75"/>
      <c r="IP202" s="75"/>
      <c r="IQ202" s="75"/>
      <c r="IR202" s="75"/>
      <c r="IS202" s="75"/>
      <c r="IT202" s="75"/>
      <c r="IU202" s="75"/>
      <c r="IV202" s="75"/>
      <c r="IW202" s="75"/>
      <c r="IX202" s="75"/>
      <c r="IY202" s="75"/>
      <c r="IZ202" s="75"/>
      <c r="JA202" s="75"/>
      <c r="JB202" s="75"/>
      <c r="JC202" s="75"/>
    </row>
    <row r="203" spans="1:263" s="70" customFormat="1" ht="31.5" x14ac:dyDescent="0.25">
      <c r="A203" s="81" t="s">
        <v>217</v>
      </c>
      <c r="B203" s="220">
        <f t="shared" si="422"/>
        <v>77966.283360000001</v>
      </c>
      <c r="C203" s="220">
        <f t="shared" si="423"/>
        <v>105638.16074000001</v>
      </c>
      <c r="D203" s="220">
        <f t="shared" si="424"/>
        <v>105638.16074000001</v>
      </c>
      <c r="E203" s="220"/>
      <c r="F203" s="221">
        <f t="shared" si="425"/>
        <v>104899.06763000002</v>
      </c>
      <c r="G203" s="72">
        <f t="shared" si="500"/>
        <v>99.30035405309728</v>
      </c>
      <c r="H203" s="73">
        <f>H204+H205+H206+H207+H208+H209+H210+H211+H212+H213+H214</f>
        <v>2838.7739999999999</v>
      </c>
      <c r="I203" s="73">
        <f>I204+I205+I206+I207+I208+I209+I210+I211+I212+I213+I214</f>
        <v>2838.7739999999999</v>
      </c>
      <c r="J203" s="73">
        <f>J204+J205+J206+J207+J208+J209+J210+J211+J212+J213+J214</f>
        <v>2838.7739999999999</v>
      </c>
      <c r="K203" s="72">
        <f>J203/I203*100</f>
        <v>100</v>
      </c>
      <c r="L203" s="73">
        <f t="shared" ref="L203" si="568">L204+L205+L206+L207+L208+L209+L210+L211+L212+L213+L214</f>
        <v>400.09409999999997</v>
      </c>
      <c r="M203" s="73">
        <f t="shared" ref="M203:N203" si="569">M204+M205+M206+M207+M208+M209+M210+M211+M212+M213+M214</f>
        <v>400.09409999999997</v>
      </c>
      <c r="N203" s="73">
        <f t="shared" si="569"/>
        <v>400.09409999999997</v>
      </c>
      <c r="O203" s="72">
        <f>N203/M203*100</f>
        <v>100</v>
      </c>
      <c r="P203" s="73">
        <f t="shared" ref="P203" si="570">P204+P205+P206+P207+P208+P209+P210+P211+P212+P213+P214</f>
        <v>0</v>
      </c>
      <c r="Q203" s="73">
        <f t="shared" ref="Q203:V203" si="571">Q204+Q205+Q206+Q207+Q208+Q209+Q210+Q211+Q212+Q213+Q214</f>
        <v>0</v>
      </c>
      <c r="R203" s="73">
        <f t="shared" si="571"/>
        <v>0</v>
      </c>
      <c r="S203" s="73">
        <f t="shared" si="571"/>
        <v>0</v>
      </c>
      <c r="T203" s="73">
        <f t="shared" ref="T203" si="572">T204+T205+T206+T207+T208+T209+T210+T211+T212+T213+T214</f>
        <v>0</v>
      </c>
      <c r="U203" s="73">
        <f t="shared" si="571"/>
        <v>748.2</v>
      </c>
      <c r="V203" s="73">
        <f t="shared" si="571"/>
        <v>748.2</v>
      </c>
      <c r="W203" s="73">
        <f>V203/U203*100</f>
        <v>100</v>
      </c>
      <c r="X203" s="73">
        <f>SUM(X204:X214)</f>
        <v>0</v>
      </c>
      <c r="Y203" s="73">
        <f>SUM(Y204:Y214)</f>
        <v>0</v>
      </c>
      <c r="Z203" s="73">
        <f>SUM(Z204:Z214)</f>
        <v>0</v>
      </c>
      <c r="AA203" s="72"/>
      <c r="AB203" s="73">
        <f>AB204+AB205+AB206+AB207+AB208+AB209+AB210+AB211+AB212+AB213+AB214</f>
        <v>0</v>
      </c>
      <c r="AC203" s="73">
        <f>AC204+AC205+AC206+AC207+AC208+AC209+AC210+AC211+AC212+AC213+AC214</f>
        <v>0</v>
      </c>
      <c r="AD203" s="73">
        <f>AD204+AD205+AD206+AD207+AD208+AD209+AD210+AD211+AD212+AD213+AD214</f>
        <v>0</v>
      </c>
      <c r="AE203" s="72"/>
      <c r="AF203" s="73">
        <f>AF204+AF205+AF206+AF207+AF208+AF209+AF210+AF211+AF212+AF213+AF214</f>
        <v>65.515259999999998</v>
      </c>
      <c r="AG203" s="73">
        <f>AG204+AG205+AG206+AG207+AG208+AG209+AG210+AG211+AG212+AG213+AG214</f>
        <v>65.515259999999998</v>
      </c>
      <c r="AH203" s="73">
        <f>AH204+AH205+AH206+AH207+AH208+AH209+AH210+AH211+AH212+AH213+AH214</f>
        <v>65.515259999999998</v>
      </c>
      <c r="AI203" s="72">
        <f>AH203/AG203*100</f>
        <v>100</v>
      </c>
      <c r="AJ203" s="73"/>
      <c r="AK203" s="73"/>
      <c r="AL203" s="73"/>
      <c r="AM203" s="72"/>
      <c r="AN203" s="72"/>
      <c r="AO203" s="73">
        <f>AO204+AO205+AO206+AO207+AO208+AO209+AO210+AO211+AO212+AO213+AO214</f>
        <v>0</v>
      </c>
      <c r="AP203" s="73">
        <f>AP204+AP205+AP206+AP207+AP208+AP209+AP210+AP211+AP212+AP213+AP214</f>
        <v>0</v>
      </c>
      <c r="AQ203" s="73">
        <f>AQ204+AQ205+AQ206+AQ207+AQ208+AQ209+AQ210+AQ211+AQ212+AQ213+AQ214</f>
        <v>0</v>
      </c>
      <c r="AR203" s="73"/>
      <c r="AS203" s="73">
        <f>AS204+AS205+AS206+AS207+AS208+AS209+AS210+AS211+AS212+AS213+AS214</f>
        <v>7994.6192799999999</v>
      </c>
      <c r="AT203" s="73">
        <f>AT204+AT205+AT206+AT207+AT208+AT209+AT210+AT211+AT212+AT213+AT214</f>
        <v>7255.5261900000005</v>
      </c>
      <c r="AU203" s="72">
        <f t="shared" si="507"/>
        <v>90.755118360057793</v>
      </c>
      <c r="AV203" s="73">
        <f>AV204+AV205+AV206+AV207+AV208+AV209+AV210+AV211+AV212+AV213+AV214</f>
        <v>8500</v>
      </c>
      <c r="AW203" s="73">
        <f>AW204+AW205+AW206+AW207+AW208+AW209+AW210+AW211+AW212+AW213+AW214</f>
        <v>8500</v>
      </c>
      <c r="AX203" s="73">
        <f>AX204+AX205+AX206+AX207+AX208+AX209+AX210+AX211+AX212+AX213+AX214</f>
        <v>8500</v>
      </c>
      <c r="AY203" s="72">
        <f>AX203/AW203*100</f>
        <v>100</v>
      </c>
      <c r="AZ203" s="73">
        <f t="shared" ref="AZ203" si="573">AZ204+AZ205+AZ206+AZ207+AZ208+AZ209+AZ210+AZ211+AZ212+AZ213+AZ214</f>
        <v>24110.3</v>
      </c>
      <c r="BA203" s="73">
        <f t="shared" ref="BA203:BF203" si="574">BA204+BA205+BA206+BA207+BA208+BA209+BA210+BA211+BA212+BA213+BA214</f>
        <v>26277.3</v>
      </c>
      <c r="BB203" s="73">
        <f t="shared" si="574"/>
        <v>26277.3</v>
      </c>
      <c r="BC203" s="73">
        <f t="shared" si="574"/>
        <v>100</v>
      </c>
      <c r="BD203" s="73">
        <f t="shared" si="574"/>
        <v>0</v>
      </c>
      <c r="BE203" s="73">
        <f t="shared" si="574"/>
        <v>0</v>
      </c>
      <c r="BF203" s="73">
        <f t="shared" si="574"/>
        <v>0</v>
      </c>
      <c r="BG203" s="73"/>
      <c r="BH203" s="73"/>
      <c r="BI203" s="73">
        <f>BI204+BI205+BI206+BI207+BI208+BI209+BI210+BI211+BI212+BI213+BI214</f>
        <v>0</v>
      </c>
      <c r="BJ203" s="73">
        <f>BJ204+BJ205+BJ206+BJ207+BJ208+BJ209+BJ210+BJ211+BJ212+BJ213+BJ214</f>
        <v>0</v>
      </c>
      <c r="BK203" s="73">
        <f>BK204+BK205+BK206+BK207+BK208+BK209+BK210+BK211+BK212+BK213+BK214</f>
        <v>0</v>
      </c>
      <c r="BL203" s="73">
        <f t="shared" ref="BL203" si="575">BL204+BL205+BL206+BL207+BL208+BL209+BL210+BL211+BL212+BL213+BL214</f>
        <v>31635</v>
      </c>
      <c r="BM203" s="73">
        <f t="shared" ref="BM203:BS203" si="576">BM204+BM205+BM206+BM207+BM208+BM209+BM210+BM211+BM212+BM213+BM214</f>
        <v>31635</v>
      </c>
      <c r="BN203" s="73">
        <f t="shared" si="576"/>
        <v>31634.999980000001</v>
      </c>
      <c r="BO203" s="90">
        <f t="shared" si="426"/>
        <v>99.999999936778877</v>
      </c>
      <c r="BP203" s="73">
        <f t="shared" ref="BP203" si="577">BP204+BP205+BP206+BP207+BP208+BP209+BP210+BP211+BP212+BP213+BP214</f>
        <v>0</v>
      </c>
      <c r="BQ203" s="73">
        <f t="shared" si="576"/>
        <v>0</v>
      </c>
      <c r="BR203" s="73">
        <f t="shared" si="576"/>
        <v>0</v>
      </c>
      <c r="BS203" s="73">
        <f t="shared" si="576"/>
        <v>0</v>
      </c>
      <c r="BT203" s="73"/>
      <c r="BU203" s="73">
        <f>BU204+BU205+BU206+BU207+BU208+BU209+BU210+BU211+BU212+BU213+BU214</f>
        <v>0</v>
      </c>
      <c r="BV203" s="73">
        <f>BV204+BV205+BV206+BV207+BV208+BV209+BV210+BV211+BV212+BV213+BV214</f>
        <v>0</v>
      </c>
      <c r="BW203" s="73">
        <f>BW204+BW205+BW206+BW207+BW208+BW209+BW210+BW211+BW212+BW213+BW214</f>
        <v>0</v>
      </c>
      <c r="BX203" s="73"/>
      <c r="BY203" s="73">
        <f>BY204+BY205+BY206+BY207+BY208+BY209+BY210+BY211+BY212+BY213+BY214</f>
        <v>1000</v>
      </c>
      <c r="BZ203" s="73">
        <f>BZ204+BZ205+BZ206+BZ207+BZ208+BZ209+BZ210+BZ211+BZ212+BZ213+BZ214</f>
        <v>1000</v>
      </c>
      <c r="CA203" s="72">
        <f>BZ203/BY203*100</f>
        <v>100</v>
      </c>
      <c r="CB203" s="73">
        <f t="shared" ref="CB203" si="578">CB204+CB205+CB206+CB207+CB208+CB209+CB210+CB211+CB212+CB213+CB214</f>
        <v>7416.6</v>
      </c>
      <c r="CC203" s="73">
        <f t="shared" ref="CC203:CD203" si="579">CC204+CC205+CC206+CC207+CC208+CC209+CC210+CC211+CC212+CC213+CC214</f>
        <v>7416.6</v>
      </c>
      <c r="CD203" s="73">
        <f t="shared" si="579"/>
        <v>7416.6</v>
      </c>
      <c r="CE203" s="73">
        <f>CD203/CC203*100</f>
        <v>100</v>
      </c>
      <c r="CF203" s="73">
        <f t="shared" ref="CF203" si="580">CF204+CF205+CF206+CF207+CF208+CF209+CF210+CF211+CF212+CF213+CF214</f>
        <v>1000</v>
      </c>
      <c r="CG203" s="73">
        <f t="shared" ref="CG203:CN203" si="581">CG204+CG205+CG206+CG207+CG208+CG209+CG210+CG211+CG212+CG213+CG214</f>
        <v>15293.8</v>
      </c>
      <c r="CH203" s="73">
        <f t="shared" si="581"/>
        <v>15293.8</v>
      </c>
      <c r="CI203" s="73">
        <f>CH203/CG203*100</f>
        <v>100</v>
      </c>
      <c r="CJ203" s="73">
        <f t="shared" ref="CJ203" si="582">CJ204+CJ205+CJ206+CJ207+CJ208+CJ209+CJ210+CJ211+CJ212+CJ213+CJ214</f>
        <v>1000</v>
      </c>
      <c r="CK203" s="73">
        <f t="shared" si="581"/>
        <v>2000</v>
      </c>
      <c r="CL203" s="73">
        <f t="shared" si="581"/>
        <v>2000</v>
      </c>
      <c r="CM203" s="73">
        <f>CL203/CK203*100</f>
        <v>100</v>
      </c>
      <c r="CN203" s="73">
        <f t="shared" si="581"/>
        <v>500</v>
      </c>
      <c r="CO203" s="73">
        <f t="shared" ref="CO203:CP203" si="583">CO204+CO205+CO206+CO207+CO208+CO209+CO210+CO211+CO212+CO213+CO214</f>
        <v>500</v>
      </c>
      <c r="CP203" s="73">
        <f t="shared" si="583"/>
        <v>500</v>
      </c>
      <c r="CQ203" s="73">
        <f>CP203/CO203*100</f>
        <v>100</v>
      </c>
      <c r="CR203" s="73">
        <f t="shared" ref="CR203" si="584">CR204+CR205+CR206+CR207+CR208+CR209+CR210+CR211+CR212+CR213+CR214</f>
        <v>0</v>
      </c>
      <c r="CS203" s="73">
        <f t="shared" ref="CS203:CX203" si="585">CS204+CS205+CS206+CS207+CS208+CS209+CS210+CS211+CS212+CS213+CS214</f>
        <v>0</v>
      </c>
      <c r="CT203" s="73">
        <f t="shared" si="585"/>
        <v>0</v>
      </c>
      <c r="CU203" s="73">
        <f t="shared" si="585"/>
        <v>0</v>
      </c>
      <c r="CV203" s="73">
        <f t="shared" ref="CV203" si="586">CV204+CV205+CV206+CV207+CV208+CV209+CV210+CV211+CV212+CV213+CV214</f>
        <v>0</v>
      </c>
      <c r="CW203" s="73">
        <f t="shared" si="585"/>
        <v>0</v>
      </c>
      <c r="CX203" s="73">
        <f t="shared" si="585"/>
        <v>0</v>
      </c>
      <c r="CY203" s="73"/>
      <c r="CZ203" s="72"/>
      <c r="DA203" s="73">
        <f t="shared" ref="DA203:DF203" si="587">DA204+DA205+DA206+DA207+DA208+DA209+DA210+DA211+DA212+DA213+DA214</f>
        <v>0</v>
      </c>
      <c r="DB203" s="73">
        <f t="shared" si="587"/>
        <v>0</v>
      </c>
      <c r="DC203" s="73">
        <f t="shared" si="587"/>
        <v>0</v>
      </c>
      <c r="DD203" s="73">
        <f t="shared" si="587"/>
        <v>0</v>
      </c>
      <c r="DE203" s="73">
        <f t="shared" si="587"/>
        <v>0</v>
      </c>
      <c r="DF203" s="73">
        <f t="shared" si="587"/>
        <v>0</v>
      </c>
      <c r="DG203" s="73"/>
      <c r="DH203" s="73">
        <f t="shared" ref="DH203" si="588">DH204+DH205+DH206+DH207+DH208+DH209+DH210+DH211+DH212+DH213+DH214</f>
        <v>0</v>
      </c>
      <c r="DI203" s="73">
        <f t="shared" ref="DI203:DJ203" si="589">DI204+DI205+DI206+DI207+DI208+DI209+DI210+DI211+DI212+DI213+DI214</f>
        <v>0</v>
      </c>
      <c r="DJ203" s="73">
        <f t="shared" si="589"/>
        <v>0</v>
      </c>
      <c r="DK203" s="73"/>
      <c r="DL203" s="73">
        <f>DL204+DL205+DL206+DL207+DL208+DL209+DL210+DL211+DL212+DL213+DL214</f>
        <v>0</v>
      </c>
      <c r="DM203" s="73">
        <f>DM204+DM205+DM206+DM207+DM208+DM209+DM210+DM211+DM212+DM213+DM214</f>
        <v>0</v>
      </c>
      <c r="DN203" s="73">
        <f>DN204+DN205+DN206+DN207+DN208+DN209+DN210+DN211+DN212+DN213+DN214</f>
        <v>0</v>
      </c>
      <c r="DO203" s="73"/>
      <c r="DP203" s="73">
        <f>DP204+DP205+DP206+DP207+DP208+DP209+DP210+DP211+DP212+DP213+DP214</f>
        <v>0</v>
      </c>
      <c r="DQ203" s="73">
        <f>DQ204+DQ205+DQ206+DQ207+DQ208+DQ209+DQ210+DQ211+DQ212+DQ213+DQ214</f>
        <v>0</v>
      </c>
      <c r="DR203" s="73">
        <f>DR204+DR205+DR206+DR207+DR208+DR209+DR210+DR211+DR212+DR213+DR214</f>
        <v>0</v>
      </c>
      <c r="DS203" s="73"/>
      <c r="DT203" s="73"/>
      <c r="DU203" s="73">
        <f>DU204+DU205+DU206+DU207+DU208+DU209+DU210+DU211+DU212+DU213+DU214</f>
        <v>0</v>
      </c>
      <c r="DV203" s="73">
        <f>DV204+DV205+DV206+DV207+DV208+DV209+DV210+DV211+DV212+DV213+DV214</f>
        <v>0</v>
      </c>
      <c r="DW203" s="73">
        <f>DW204+DW205+DW206+DW207+DW208+DW209+DW210+DW211+DW212+DW213+DW214</f>
        <v>0</v>
      </c>
      <c r="DX203" s="72"/>
      <c r="DY203" s="73">
        <f>DY204+DY205+DY206+DY207+DY208+DY209+DY210+DY211+DY212+DY213+DY214</f>
        <v>0</v>
      </c>
      <c r="DZ203" s="73">
        <f>DZ204+DZ205+DZ206+DZ207+DZ208+DZ209+DZ210+DZ211+DZ212+DZ213+DZ214</f>
        <v>0</v>
      </c>
      <c r="EA203" s="72"/>
      <c r="EB203" s="72"/>
      <c r="EC203" s="73">
        <f>EC204+EC205+EC206+EC207+EC208+EC209+EC210+EC211+EC212+EC213+EC214</f>
        <v>0</v>
      </c>
      <c r="ED203" s="73">
        <f>ED204+ED205+ED206+ED207+ED208+ED209+ED210+ED211+ED212+ED213+ED214</f>
        <v>0</v>
      </c>
      <c r="EE203" s="72"/>
      <c r="EF203" s="73">
        <f>EF204+EF205+EF206+EF207+EF208+EF209+EF210+EF211+EF212+EF213+EF214</f>
        <v>500</v>
      </c>
      <c r="EG203" s="73">
        <f>EG204+EG205+EG206+EG207+EG208+EG209+EG210+EG211+EG212+EG213+EG214</f>
        <v>500</v>
      </c>
      <c r="EH203" s="73">
        <f>EH204+EH205+EH206+EH207+EH208+EH209+EH210+EH211+EH212+EH213+EH214</f>
        <v>500</v>
      </c>
      <c r="EI203" s="72">
        <f>EH203/EG203*100</f>
        <v>100</v>
      </c>
      <c r="EJ203" s="73">
        <f>EJ204+EJ205+EJ206+EJ207+EJ208+EJ209+EJ210+EJ211+EJ212+EJ213+EJ214</f>
        <v>0</v>
      </c>
      <c r="EK203" s="73">
        <f>EK204+EK205+EK206+EK207+EK208+EK209+EK210+EK211+EK212+EK213+EK214</f>
        <v>438.25809999999996</v>
      </c>
      <c r="EL203" s="73">
        <f>EL204+EL205+EL206+EL207+EL208+EL209+EL210+EL211+EL212+EL213+EL214</f>
        <v>438.25809999999996</v>
      </c>
      <c r="EM203" s="72">
        <f>EL203/EK203*100</f>
        <v>100</v>
      </c>
      <c r="EN203" s="73"/>
      <c r="EO203" s="73"/>
      <c r="EP203" s="73"/>
      <c r="EQ203" s="72"/>
      <c r="ER203" s="73"/>
      <c r="ES203" s="73"/>
      <c r="ET203" s="73"/>
      <c r="EU203" s="72"/>
      <c r="EV203" s="73"/>
      <c r="EW203" s="73"/>
      <c r="EX203" s="73"/>
      <c r="EY203" s="72"/>
      <c r="EZ203" s="73"/>
      <c r="FA203" s="73">
        <f>FA204+FA205+FA206+FA207+FA208+FA209+FA210+FA211+FA212+FA213+FA214</f>
        <v>0</v>
      </c>
      <c r="FB203" s="73">
        <f>FB204+FB205+FB206+FB207+FB208+FB209+FB210+FB211+FB212+FB213+FB214</f>
        <v>0</v>
      </c>
      <c r="FC203" s="73">
        <f>FC204+FC205+FC206+FC207+FC208+FC209+FC210+FC211+FC212+FC213+FC214</f>
        <v>0</v>
      </c>
      <c r="FD203" s="73"/>
      <c r="FE203" s="73"/>
      <c r="FF203" s="73"/>
      <c r="FG203" s="72"/>
      <c r="FH203" s="73"/>
      <c r="FI203" s="73"/>
      <c r="FJ203" s="73"/>
      <c r="FK203" s="72"/>
      <c r="FL203" s="73"/>
      <c r="FM203" s="73"/>
      <c r="FN203" s="73"/>
      <c r="FO203" s="72"/>
      <c r="FP203" s="72"/>
      <c r="FQ203" s="72"/>
      <c r="FR203" s="72"/>
      <c r="FS203" s="72"/>
      <c r="FT203" s="77"/>
      <c r="FU203" s="77"/>
      <c r="FV203" s="77"/>
      <c r="FW203" s="77"/>
      <c r="FX203" s="73"/>
      <c r="FY203" s="73"/>
      <c r="FZ203" s="73"/>
      <c r="GA203" s="72"/>
      <c r="GB203" s="73"/>
      <c r="GC203" s="73"/>
      <c r="GD203" s="73"/>
      <c r="GE203" s="72"/>
      <c r="GF203" s="72"/>
      <c r="GG203" s="73"/>
      <c r="GH203" s="73"/>
      <c r="GI203" s="72"/>
      <c r="GJ203" s="72"/>
      <c r="GK203" s="73"/>
      <c r="GL203" s="73"/>
      <c r="GM203" s="72"/>
      <c r="GN203" s="72"/>
      <c r="GO203" s="73"/>
      <c r="GP203" s="73"/>
      <c r="GQ203" s="72"/>
      <c r="GR203" s="72"/>
      <c r="GS203" s="73"/>
      <c r="GT203" s="73"/>
      <c r="GU203" s="72"/>
      <c r="GV203" s="72"/>
      <c r="GW203" s="73"/>
      <c r="GX203" s="73"/>
      <c r="GY203" s="72"/>
      <c r="GZ203" s="72"/>
      <c r="HA203" s="73"/>
      <c r="HB203" s="73"/>
      <c r="HC203" s="72"/>
      <c r="HD203" s="72"/>
      <c r="HE203" s="73"/>
      <c r="HF203" s="73"/>
      <c r="HG203" s="72"/>
      <c r="HH203" s="72"/>
      <c r="HI203" s="73"/>
      <c r="HJ203" s="73"/>
      <c r="HK203" s="72"/>
      <c r="HL203" s="72"/>
      <c r="HM203" s="73"/>
      <c r="HN203" s="73"/>
      <c r="HO203" s="72"/>
      <c r="HP203" s="72"/>
      <c r="HQ203" s="73"/>
      <c r="HR203" s="73"/>
      <c r="HS203" s="72"/>
      <c r="HT203" s="72"/>
      <c r="HU203" s="73"/>
      <c r="HV203" s="73"/>
      <c r="HW203" s="72"/>
      <c r="HX203" s="72"/>
      <c r="HY203" s="73"/>
      <c r="HZ203" s="73"/>
      <c r="IA203" s="72"/>
      <c r="IB203" s="72"/>
      <c r="IC203" s="73"/>
      <c r="ID203" s="73"/>
      <c r="IE203" s="72"/>
      <c r="IF203" s="72"/>
      <c r="IG203" s="73">
        <f>SUM(IG204:IG214)</f>
        <v>30</v>
      </c>
      <c r="IH203" s="73">
        <f>SUM(IH204:IH214)</f>
        <v>30</v>
      </c>
      <c r="II203" s="72">
        <f t="shared" si="545"/>
        <v>100</v>
      </c>
      <c r="IJ203" s="72"/>
      <c r="IK203" s="73">
        <f>SUM(IK204:IK214)</f>
        <v>0</v>
      </c>
      <c r="IL203" s="73"/>
      <c r="IM203" s="72"/>
      <c r="IN203" s="72"/>
      <c r="IO203" s="73">
        <f>SUM(IO204:IO214)</f>
        <v>0</v>
      </c>
      <c r="IP203" s="73"/>
      <c r="IQ203" s="72"/>
      <c r="IR203" s="72"/>
      <c r="IS203" s="73">
        <f>SUM(IS204:IS214)</f>
        <v>0</v>
      </c>
      <c r="IT203" s="73"/>
      <c r="IU203" s="72"/>
      <c r="IV203" s="72"/>
      <c r="IW203" s="73">
        <f>SUM(IW204:IW214)</f>
        <v>0</v>
      </c>
      <c r="IX203" s="73"/>
      <c r="IY203" s="72"/>
      <c r="IZ203" s="72"/>
      <c r="JA203" s="73"/>
      <c r="JB203" s="73"/>
      <c r="JC203" s="72"/>
    </row>
    <row r="204" spans="1:263" ht="34.5" customHeight="1" x14ac:dyDescent="0.25">
      <c r="A204" s="10" t="s">
        <v>190</v>
      </c>
      <c r="B204" s="222">
        <f t="shared" si="422"/>
        <v>37831.283360000001</v>
      </c>
      <c r="C204" s="222">
        <f t="shared" si="423"/>
        <v>56478.54146</v>
      </c>
      <c r="D204" s="222">
        <f t="shared" si="424"/>
        <v>56478.54146</v>
      </c>
      <c r="E204" s="222"/>
      <c r="F204" s="223">
        <f t="shared" si="425"/>
        <v>56478.54146</v>
      </c>
      <c r="G204" s="75">
        <f t="shared" si="500"/>
        <v>100</v>
      </c>
      <c r="H204" s="74">
        <v>2838.7739999999999</v>
      </c>
      <c r="I204" s="74">
        <v>2838.7739999999999</v>
      </c>
      <c r="J204" s="74">
        <v>2838.7739999999999</v>
      </c>
      <c r="K204" s="75">
        <f>J204/I204*100</f>
        <v>100</v>
      </c>
      <c r="L204" s="75">
        <v>400.09409999999997</v>
      </c>
      <c r="M204" s="75">
        <v>400.09409999999997</v>
      </c>
      <c r="N204" s="75">
        <v>400.09409999999997</v>
      </c>
      <c r="O204" s="75">
        <f>N204/M204*100</f>
        <v>100</v>
      </c>
      <c r="P204" s="74">
        <v>0</v>
      </c>
      <c r="Q204" s="74">
        <v>0</v>
      </c>
      <c r="R204" s="74">
        <v>0</v>
      </c>
      <c r="S204" s="75"/>
      <c r="T204" s="74"/>
      <c r="U204" s="74">
        <v>748.2</v>
      </c>
      <c r="V204" s="74">
        <v>748.2</v>
      </c>
      <c r="W204" s="74">
        <f>V204/U204*100</f>
        <v>100</v>
      </c>
      <c r="X204" s="74"/>
      <c r="Y204" s="74"/>
      <c r="Z204" s="74"/>
      <c r="AA204" s="75"/>
      <c r="AB204" s="74"/>
      <c r="AC204" s="74"/>
      <c r="AD204" s="74"/>
      <c r="AE204" s="75"/>
      <c r="AF204" s="74">
        <v>65.515259999999998</v>
      </c>
      <c r="AG204" s="74">
        <v>65.515259999999998</v>
      </c>
      <c r="AH204" s="74">
        <v>65.515259999999998</v>
      </c>
      <c r="AI204" s="75">
        <f>AH204/AG204*100</f>
        <v>100</v>
      </c>
      <c r="AJ204" s="74"/>
      <c r="AK204" s="74"/>
      <c r="AL204" s="74"/>
      <c r="AM204" s="75"/>
      <c r="AN204" s="75"/>
      <c r="AO204" s="74"/>
      <c r="AP204" s="74"/>
      <c r="AQ204" s="75"/>
      <c r="AR204" s="75"/>
      <c r="AS204" s="75"/>
      <c r="AT204" s="75"/>
      <c r="AU204" s="75"/>
      <c r="AV204" s="74">
        <v>0</v>
      </c>
      <c r="AW204" s="74">
        <v>0</v>
      </c>
      <c r="AX204" s="74"/>
      <c r="AY204" s="75"/>
      <c r="AZ204" s="74">
        <v>24110.3</v>
      </c>
      <c r="BA204" s="74">
        <v>26277.3</v>
      </c>
      <c r="BB204" s="75">
        <v>26277.3</v>
      </c>
      <c r="BC204" s="74">
        <f>BB204/BA204*100</f>
        <v>100</v>
      </c>
      <c r="BD204" s="74"/>
      <c r="BE204" s="74"/>
      <c r="BF204" s="74"/>
      <c r="BG204" s="74"/>
      <c r="BH204" s="87"/>
      <c r="BI204" s="74"/>
      <c r="BJ204" s="87"/>
      <c r="BK204" s="87"/>
      <c r="BL204" s="74"/>
      <c r="BM204" s="74"/>
      <c r="BN204" s="87"/>
      <c r="BO204" s="76"/>
      <c r="BP204" s="74"/>
      <c r="BQ204" s="74"/>
      <c r="BR204" s="87"/>
      <c r="BS204" s="87"/>
      <c r="BT204" s="87"/>
      <c r="BU204" s="74"/>
      <c r="BV204" s="87"/>
      <c r="BW204" s="87"/>
      <c r="BX204" s="74"/>
      <c r="BY204" s="74"/>
      <c r="BZ204" s="74"/>
      <c r="CA204" s="75"/>
      <c r="CB204" s="74">
        <v>7416.6</v>
      </c>
      <c r="CC204" s="74">
        <v>7416.6</v>
      </c>
      <c r="CD204" s="74">
        <v>7416.6</v>
      </c>
      <c r="CE204" s="74">
        <f>CD204/CC204*100</f>
        <v>100</v>
      </c>
      <c r="CF204" s="74">
        <v>1000</v>
      </c>
      <c r="CG204" s="74">
        <v>15293.8</v>
      </c>
      <c r="CH204" s="74">
        <v>15293.8</v>
      </c>
      <c r="CI204" s="74">
        <f>CH204/CG204*100</f>
        <v>100</v>
      </c>
      <c r="CJ204" s="74">
        <v>1000</v>
      </c>
      <c r="CK204" s="74">
        <v>2000</v>
      </c>
      <c r="CL204" s="74">
        <v>2000</v>
      </c>
      <c r="CM204" s="74">
        <f>CL204/CK204*100</f>
        <v>100</v>
      </c>
      <c r="CN204" s="74">
        <v>500</v>
      </c>
      <c r="CO204" s="74">
        <v>500</v>
      </c>
      <c r="CP204" s="74">
        <v>500</v>
      </c>
      <c r="CQ204" s="74">
        <f>CP204/CO204*100</f>
        <v>100</v>
      </c>
      <c r="CR204" s="74"/>
      <c r="CS204" s="74"/>
      <c r="CT204" s="87"/>
      <c r="CU204" s="87"/>
      <c r="CV204" s="74"/>
      <c r="CW204" s="74"/>
      <c r="CX204" s="74"/>
      <c r="CY204" s="74"/>
      <c r="CZ204" s="75"/>
      <c r="DA204" s="74"/>
      <c r="DB204" s="74"/>
      <c r="DC204" s="74"/>
      <c r="DD204" s="74"/>
      <c r="DE204" s="74"/>
      <c r="DF204" s="74"/>
      <c r="DG204" s="74"/>
      <c r="DH204" s="74"/>
      <c r="DI204" s="74"/>
      <c r="DJ204" s="74"/>
      <c r="DK204" s="74"/>
      <c r="DL204" s="74"/>
      <c r="DM204" s="74"/>
      <c r="DN204" s="74"/>
      <c r="DO204" s="74"/>
      <c r="DP204" s="74"/>
      <c r="DQ204" s="74"/>
      <c r="DR204" s="74"/>
      <c r="DS204" s="74"/>
      <c r="DT204" s="74"/>
      <c r="DU204" s="74">
        <v>0</v>
      </c>
      <c r="DV204" s="74">
        <v>0</v>
      </c>
      <c r="DW204" s="75"/>
      <c r="DX204" s="75"/>
      <c r="DY204" s="74"/>
      <c r="DZ204" s="74"/>
      <c r="EA204" s="75"/>
      <c r="EB204" s="75"/>
      <c r="EC204" s="74"/>
      <c r="ED204" s="74"/>
      <c r="EE204" s="75"/>
      <c r="EF204" s="74">
        <v>500</v>
      </c>
      <c r="EG204" s="74">
        <v>500</v>
      </c>
      <c r="EH204" s="74">
        <v>500</v>
      </c>
      <c r="EI204" s="75">
        <f>EH204/EG204*100</f>
        <v>100</v>
      </c>
      <c r="EJ204" s="74"/>
      <c r="EK204" s="74">
        <v>438.25809999999996</v>
      </c>
      <c r="EL204" s="74">
        <v>438.25809999999996</v>
      </c>
      <c r="EM204" s="75">
        <f>EL204/EK204*100</f>
        <v>100</v>
      </c>
      <c r="EN204" s="74"/>
      <c r="EO204" s="74"/>
      <c r="EP204" s="74"/>
      <c r="EQ204" s="75"/>
      <c r="ER204" s="74"/>
      <c r="ES204" s="74"/>
      <c r="ET204" s="74"/>
      <c r="EU204" s="75"/>
      <c r="EV204" s="74"/>
      <c r="EW204" s="74"/>
      <c r="EX204" s="74"/>
      <c r="EY204" s="75"/>
      <c r="EZ204" s="87"/>
      <c r="FA204" s="74"/>
      <c r="FB204" s="87"/>
      <c r="FC204" s="87"/>
      <c r="FD204" s="74"/>
      <c r="FE204" s="74"/>
      <c r="FF204" s="74"/>
      <c r="FG204" s="75"/>
      <c r="FH204" s="74"/>
      <c r="FI204" s="74"/>
      <c r="FJ204" s="74"/>
      <c r="FK204" s="75"/>
      <c r="FL204" s="74"/>
      <c r="FM204" s="74"/>
      <c r="FN204" s="74"/>
      <c r="FO204" s="75"/>
      <c r="FP204" s="75"/>
      <c r="FQ204" s="75"/>
      <c r="FR204" s="75"/>
      <c r="FS204" s="75"/>
      <c r="FT204" s="78"/>
      <c r="FU204" s="78"/>
      <c r="FV204" s="78"/>
      <c r="FW204" s="78"/>
      <c r="FX204" s="74"/>
      <c r="FY204" s="74"/>
      <c r="FZ204" s="74"/>
      <c r="GA204" s="75"/>
      <c r="GB204" s="74"/>
      <c r="GC204" s="74"/>
      <c r="GD204" s="74"/>
      <c r="GE204" s="75"/>
      <c r="GF204" s="75"/>
      <c r="GG204" s="74"/>
      <c r="GH204" s="74"/>
      <c r="GI204" s="75"/>
      <c r="GJ204" s="75"/>
      <c r="GK204" s="74"/>
      <c r="GL204" s="74"/>
      <c r="GM204" s="75"/>
      <c r="GN204" s="75"/>
      <c r="GO204" s="74"/>
      <c r="GP204" s="74"/>
      <c r="GQ204" s="75"/>
      <c r="GR204" s="75"/>
      <c r="GS204" s="74"/>
      <c r="GT204" s="74"/>
      <c r="GU204" s="75"/>
      <c r="GV204" s="75"/>
      <c r="GW204" s="74"/>
      <c r="GX204" s="74"/>
      <c r="GY204" s="75"/>
      <c r="GZ204" s="75"/>
      <c r="HA204" s="74"/>
      <c r="HB204" s="74"/>
      <c r="HC204" s="75"/>
      <c r="HD204" s="75"/>
      <c r="HE204" s="74"/>
      <c r="HF204" s="74"/>
      <c r="HG204" s="75"/>
      <c r="HH204" s="75"/>
      <c r="HI204" s="74"/>
      <c r="HJ204" s="74"/>
      <c r="HK204" s="75"/>
      <c r="HL204" s="75"/>
      <c r="HM204" s="74"/>
      <c r="HN204" s="74"/>
      <c r="HO204" s="75"/>
      <c r="HP204" s="75"/>
      <c r="HQ204" s="74"/>
      <c r="HR204" s="74"/>
      <c r="HS204" s="75"/>
      <c r="HT204" s="75"/>
      <c r="HU204" s="74"/>
      <c r="HV204" s="74"/>
      <c r="HW204" s="75"/>
      <c r="HX204" s="75"/>
      <c r="HY204" s="74"/>
      <c r="HZ204" s="74"/>
      <c r="IA204" s="75"/>
      <c r="IB204" s="75"/>
      <c r="IC204" s="74"/>
      <c r="ID204" s="74"/>
      <c r="IE204" s="75"/>
      <c r="IF204" s="75"/>
      <c r="IG204" s="74"/>
      <c r="IH204" s="74"/>
      <c r="II204" s="75"/>
      <c r="IJ204" s="75"/>
      <c r="IK204" s="74"/>
      <c r="IL204" s="74"/>
      <c r="IM204" s="75"/>
      <c r="IN204" s="75"/>
      <c r="IO204" s="74"/>
      <c r="IP204" s="74"/>
      <c r="IQ204" s="75"/>
      <c r="IR204" s="75"/>
      <c r="IS204" s="74"/>
      <c r="IT204" s="74"/>
      <c r="IU204" s="75"/>
      <c r="IV204" s="75"/>
      <c r="IW204" s="74"/>
      <c r="IX204" s="74"/>
      <c r="IY204" s="75"/>
      <c r="IZ204" s="75"/>
      <c r="JA204" s="74"/>
      <c r="JB204" s="74"/>
      <c r="JC204" s="75"/>
    </row>
    <row r="205" spans="1:263" ht="15.75" x14ac:dyDescent="0.25">
      <c r="A205" s="10" t="s">
        <v>216</v>
      </c>
      <c r="B205" s="222">
        <f t="shared" si="422"/>
        <v>8500</v>
      </c>
      <c r="C205" s="222">
        <f t="shared" si="423"/>
        <v>8500</v>
      </c>
      <c r="D205" s="222">
        <f t="shared" si="424"/>
        <v>8500</v>
      </c>
      <c r="E205" s="222"/>
      <c r="F205" s="223">
        <f t="shared" si="425"/>
        <v>8500</v>
      </c>
      <c r="G205" s="75">
        <f t="shared" si="500"/>
        <v>100</v>
      </c>
      <c r="H205" s="75"/>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5"/>
      <c r="AJ205" s="75"/>
      <c r="AK205" s="75"/>
      <c r="AL205" s="75"/>
      <c r="AM205" s="75"/>
      <c r="AN205" s="75"/>
      <c r="AO205" s="75"/>
      <c r="AP205" s="75"/>
      <c r="AQ205" s="75"/>
      <c r="AR205" s="75"/>
      <c r="AS205" s="75"/>
      <c r="AT205" s="75"/>
      <c r="AU205" s="75"/>
      <c r="AV205" s="75">
        <v>8500</v>
      </c>
      <c r="AW205" s="75">
        <v>8500</v>
      </c>
      <c r="AX205" s="75">
        <v>8500</v>
      </c>
      <c r="AY205" s="75">
        <f>AX205/AW205*100</f>
        <v>100</v>
      </c>
      <c r="AZ205" s="75"/>
      <c r="BA205" s="75"/>
      <c r="BB205" s="95"/>
      <c r="BC205" s="95"/>
      <c r="BD205" s="75"/>
      <c r="BE205" s="75"/>
      <c r="BF205" s="75"/>
      <c r="BG205" s="88"/>
      <c r="BH205" s="76"/>
      <c r="BI205" s="75"/>
      <c r="BJ205" s="75"/>
      <c r="BK205" s="88"/>
      <c r="BL205" s="75"/>
      <c r="BM205" s="75"/>
      <c r="BN205" s="75"/>
      <c r="BO205" s="76"/>
      <c r="BP205" s="75"/>
      <c r="BQ205" s="75"/>
      <c r="BR205" s="75"/>
      <c r="BS205" s="88"/>
      <c r="BT205" s="88"/>
      <c r="BU205" s="75"/>
      <c r="BV205" s="75"/>
      <c r="BW205" s="88"/>
      <c r="BX205" s="75"/>
      <c r="BY205" s="75"/>
      <c r="BZ205" s="75"/>
      <c r="CA205" s="75"/>
      <c r="CB205" s="74"/>
      <c r="CC205" s="74"/>
      <c r="CD205" s="75"/>
      <c r="CE205" s="88"/>
      <c r="CF205" s="75"/>
      <c r="CG205" s="75"/>
      <c r="CH205" s="75"/>
      <c r="CI205" s="88"/>
      <c r="CJ205" s="75"/>
      <c r="CK205" s="75"/>
      <c r="CL205" s="75"/>
      <c r="CM205" s="75"/>
      <c r="CN205" s="75"/>
      <c r="CO205" s="75"/>
      <c r="CP205" s="75"/>
      <c r="CQ205" s="75"/>
      <c r="CR205" s="74"/>
      <c r="CS205" s="74"/>
      <c r="CT205" s="75"/>
      <c r="CU205" s="88"/>
      <c r="CV205" s="75"/>
      <c r="CW205" s="75"/>
      <c r="CX205" s="75"/>
      <c r="CY205" s="88"/>
      <c r="CZ205" s="75"/>
      <c r="DA205" s="75"/>
      <c r="DB205" s="75"/>
      <c r="DC205" s="88"/>
      <c r="DD205" s="75"/>
      <c r="DE205" s="75"/>
      <c r="DF205" s="75"/>
      <c r="DG205" s="88"/>
      <c r="DH205" s="75"/>
      <c r="DI205" s="75"/>
      <c r="DJ205" s="75"/>
      <c r="DK205" s="88"/>
      <c r="DL205" s="75"/>
      <c r="DM205" s="75"/>
      <c r="DN205" s="75"/>
      <c r="DO205" s="88"/>
      <c r="DP205" s="75"/>
      <c r="DQ205" s="75"/>
      <c r="DR205" s="75"/>
      <c r="DS205" s="88"/>
      <c r="DT205" s="88"/>
      <c r="DU205" s="75"/>
      <c r="DV205" s="75"/>
      <c r="DW205" s="75"/>
      <c r="DX205" s="75"/>
      <c r="DY205" s="75"/>
      <c r="DZ205" s="75"/>
      <c r="EA205" s="75"/>
      <c r="EB205" s="75"/>
      <c r="EC205" s="75"/>
      <c r="ED205" s="75"/>
      <c r="EE205" s="75"/>
      <c r="EF205" s="75"/>
      <c r="EG205" s="75"/>
      <c r="EH205" s="75"/>
      <c r="EI205" s="75"/>
      <c r="EJ205" s="75"/>
      <c r="EK205" s="75"/>
      <c r="EL205" s="75"/>
      <c r="EM205" s="75"/>
      <c r="EN205" s="75"/>
      <c r="EO205" s="75"/>
      <c r="EP205" s="75"/>
      <c r="EQ205" s="75"/>
      <c r="ER205" s="75"/>
      <c r="ES205" s="75"/>
      <c r="ET205" s="75"/>
      <c r="EU205" s="75"/>
      <c r="EV205" s="75"/>
      <c r="EW205" s="75"/>
      <c r="EX205" s="75"/>
      <c r="EY205" s="75"/>
      <c r="EZ205" s="88"/>
      <c r="FA205" s="74"/>
      <c r="FB205" s="75"/>
      <c r="FC205" s="88"/>
      <c r="FD205" s="75"/>
      <c r="FE205" s="75"/>
      <c r="FF205" s="75"/>
      <c r="FG205" s="75"/>
      <c r="FH205" s="75"/>
      <c r="FI205" s="75"/>
      <c r="FJ205" s="75"/>
      <c r="FK205" s="75"/>
      <c r="FL205" s="75"/>
      <c r="FM205" s="75"/>
      <c r="FN205" s="75"/>
      <c r="FO205" s="75"/>
      <c r="FP205" s="75"/>
      <c r="FQ205" s="75"/>
      <c r="FR205" s="75"/>
      <c r="FS205" s="75"/>
      <c r="FT205" s="78"/>
      <c r="FU205" s="78"/>
      <c r="FV205" s="78"/>
      <c r="FW205" s="78"/>
      <c r="FX205" s="75"/>
      <c r="FY205" s="75"/>
      <c r="FZ205" s="75"/>
      <c r="GA205" s="75"/>
      <c r="GB205" s="75"/>
      <c r="GC205" s="75"/>
      <c r="GD205" s="75"/>
      <c r="GE205" s="75"/>
      <c r="GF205" s="75"/>
      <c r="GG205" s="75"/>
      <c r="GH205" s="75"/>
      <c r="GI205" s="75"/>
      <c r="GJ205" s="75"/>
      <c r="GK205" s="75"/>
      <c r="GL205" s="75"/>
      <c r="GM205" s="75"/>
      <c r="GN205" s="75"/>
      <c r="GO205" s="75"/>
      <c r="GP205" s="75"/>
      <c r="GQ205" s="75"/>
      <c r="GR205" s="75"/>
      <c r="GS205" s="75"/>
      <c r="GT205" s="75"/>
      <c r="GU205" s="75"/>
      <c r="GV205" s="75"/>
      <c r="GW205" s="75"/>
      <c r="GX205" s="75"/>
      <c r="GY205" s="75"/>
      <c r="GZ205" s="75"/>
      <c r="HA205" s="75"/>
      <c r="HB205" s="75"/>
      <c r="HC205" s="75"/>
      <c r="HD205" s="75"/>
      <c r="HE205" s="75"/>
      <c r="HF205" s="75"/>
      <c r="HG205" s="75"/>
      <c r="HH205" s="75"/>
      <c r="HI205" s="75"/>
      <c r="HJ205" s="75"/>
      <c r="HK205" s="75"/>
      <c r="HL205" s="75"/>
      <c r="HM205" s="75"/>
      <c r="HN205" s="75"/>
      <c r="HO205" s="75"/>
      <c r="HP205" s="75"/>
      <c r="HQ205" s="75"/>
      <c r="HR205" s="75"/>
      <c r="HS205" s="75"/>
      <c r="HT205" s="75"/>
      <c r="HU205" s="75"/>
      <c r="HV205" s="75"/>
      <c r="HW205" s="75"/>
      <c r="HX205" s="75"/>
      <c r="HY205" s="75"/>
      <c r="HZ205" s="75"/>
      <c r="IA205" s="75"/>
      <c r="IB205" s="75"/>
      <c r="IC205" s="75"/>
      <c r="ID205" s="75"/>
      <c r="IE205" s="75"/>
      <c r="IF205" s="75"/>
      <c r="IG205" s="75"/>
      <c r="IH205" s="75"/>
      <c r="II205" s="75"/>
      <c r="IJ205" s="75"/>
      <c r="IK205" s="75"/>
      <c r="IL205" s="75"/>
      <c r="IM205" s="75"/>
      <c r="IN205" s="75"/>
      <c r="IO205" s="75"/>
      <c r="IP205" s="75"/>
      <c r="IQ205" s="75"/>
      <c r="IR205" s="75"/>
      <c r="IS205" s="75"/>
      <c r="IT205" s="75"/>
      <c r="IU205" s="75"/>
      <c r="IV205" s="75"/>
      <c r="IW205" s="75"/>
      <c r="IX205" s="75"/>
      <c r="IY205" s="75"/>
      <c r="IZ205" s="75"/>
      <c r="JA205" s="75"/>
      <c r="JB205" s="75"/>
      <c r="JC205" s="75"/>
    </row>
    <row r="206" spans="1:263" ht="15.75" x14ac:dyDescent="0.25">
      <c r="A206" s="10" t="s">
        <v>393</v>
      </c>
      <c r="B206" s="222">
        <f t="shared" ref="B206:B269" si="590">H206+L206+P206+T206+X206+AB206+AF206+AJ206+AN206+AR206+AV206+AZ206+BD206+BH206+BL206+BP206+BT206+BX206+CB206+CF206+CJ206+CN206+CR206+CV206+CZ206+DD206+DH206+DL206+DP206+DT206+DX206+EB206+EF206+EJ206+EN206+ER206+EV206+EZ206+FD206+FH206+FL206+FP206+FT206+FX206+GB206+GF206+GJ206+GN206+GR206+GV206+GZ206+HD206+HH206+HL206+HP206+HT206+HX206+IB206+IF206+IJ206+IN206+IR206+IV206+IZ206</f>
        <v>2973</v>
      </c>
      <c r="C206" s="222">
        <f t="shared" ref="C206:C269" si="591">I206+M206+Q206+U206+Y206+AC206+AG206+AK206+AO206+AS206+AW206+BA206+BE206+BI206+BM206+BQ206+BU206+BY206+CC206+CG206+CK206+CO206+CS206+CW206+DA206+DE206+DI206+DM206+DQ206+DU206+DY206+EC206+EG206+EK206+EO206+ES206+EW206+FA206+FE206+FI206+FM206+FQ206+FU206+FY206+GC206+GG206+GK206+GO206+GS206+GW206+HA206+HE206+HI206+HM206+HQ206+HU206+HY206+IC206+IG206+IS206+IW206+JA206</f>
        <v>4194.2276099999999</v>
      </c>
      <c r="D206" s="222">
        <f t="shared" ref="D206:D269" si="592">I206+M206+Q206+U206+Y206+AC206+AG206+AK206+AO206+AS206+AW206+BA206+BE206+BI206+BM206+BQ206+BU206+BY206+CC206+CG206+CK206+CO206+CS206+CW206+DA206+DE206+DI206+DM206+DQ206+DU206+DY206+EC206+EG206+EK206+EO206+ES206+EW206+FA206+FE206+FI206+FM206+FQ206+FU206+FY206+GC206+GG206+GK206+GO206+GS206+GW206+HA206+HE206+HI206+HM206+HQ206+HU206+HY206+IC206+IG206+IK206+IO206+IS206+IW206+JA206</f>
        <v>4194.2276099999999</v>
      </c>
      <c r="E206" s="222"/>
      <c r="F206" s="223">
        <f t="shared" ref="F206:F269" si="593">J206+N206+R206+V206+Z206+AD206+AH206+AL206+AP206+AT206+AX206+BB206+BF206+BJ206+BN206+BR206+BV206+BZ206+CD206+CH206+CL206+CP206+CT206+CX206+DB206+DF206+DJ206+DN206+DR206+DV206+DZ206+ED206+EH206+EL206+EP206+ET206+EX206+FB206+FF206+FJ206+FN206+FR206+FV206+FZ206+GD206+GH206+GL206+GP206+GT206+GX206+HB206+HF206+HJ206+HN206+HR206+HV206+HZ206+ID206+IH206+IL206+IP206+IT206+IX206+JB206</f>
        <v>4194.2276099999999</v>
      </c>
      <c r="G206" s="75">
        <f t="shared" si="500"/>
        <v>100</v>
      </c>
      <c r="H206" s="75"/>
      <c r="I206" s="75"/>
      <c r="J206" s="75"/>
      <c r="K206" s="75"/>
      <c r="L206" s="75"/>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5"/>
      <c r="AJ206" s="75"/>
      <c r="AK206" s="75"/>
      <c r="AL206" s="75"/>
      <c r="AM206" s="75"/>
      <c r="AN206" s="75"/>
      <c r="AO206" s="75"/>
      <c r="AP206" s="75"/>
      <c r="AQ206" s="75"/>
      <c r="AR206" s="75"/>
      <c r="AS206" s="75">
        <v>1221.2276100000001</v>
      </c>
      <c r="AT206" s="75">
        <v>1221.2276100000001</v>
      </c>
      <c r="AU206" s="75">
        <f t="shared" si="507"/>
        <v>100</v>
      </c>
      <c r="AV206" s="75"/>
      <c r="AW206" s="75"/>
      <c r="AX206" s="75"/>
      <c r="AY206" s="75"/>
      <c r="AZ206" s="75"/>
      <c r="BA206" s="75"/>
      <c r="BB206" s="95"/>
      <c r="BC206" s="95"/>
      <c r="BD206" s="75"/>
      <c r="BE206" s="75"/>
      <c r="BF206" s="75"/>
      <c r="BG206" s="88"/>
      <c r="BH206" s="88"/>
      <c r="BI206" s="75"/>
      <c r="BJ206" s="75"/>
      <c r="BK206" s="88"/>
      <c r="BL206" s="75">
        <v>2973</v>
      </c>
      <c r="BM206" s="75">
        <v>2973</v>
      </c>
      <c r="BN206" s="75">
        <v>2973</v>
      </c>
      <c r="BO206" s="76">
        <f t="shared" si="426"/>
        <v>100</v>
      </c>
      <c r="BP206" s="75"/>
      <c r="BQ206" s="75"/>
      <c r="BR206" s="75"/>
      <c r="BS206" s="88"/>
      <c r="BT206" s="88"/>
      <c r="BU206" s="75"/>
      <c r="BV206" s="75"/>
      <c r="BW206" s="88"/>
      <c r="BX206" s="75"/>
      <c r="BY206" s="75"/>
      <c r="BZ206" s="75"/>
      <c r="CA206" s="75"/>
      <c r="CB206" s="74"/>
      <c r="CC206" s="74"/>
      <c r="CD206" s="75"/>
      <c r="CE206" s="88"/>
      <c r="CF206" s="75"/>
      <c r="CG206" s="75"/>
      <c r="CH206" s="75"/>
      <c r="CI206" s="88"/>
      <c r="CJ206" s="75"/>
      <c r="CK206" s="75"/>
      <c r="CL206" s="75"/>
      <c r="CM206" s="75"/>
      <c r="CN206" s="75"/>
      <c r="CO206" s="75"/>
      <c r="CP206" s="75"/>
      <c r="CQ206" s="75"/>
      <c r="CR206" s="74"/>
      <c r="CS206" s="74"/>
      <c r="CT206" s="75"/>
      <c r="CU206" s="88"/>
      <c r="CV206" s="75"/>
      <c r="CW206" s="75"/>
      <c r="CX206" s="75"/>
      <c r="CY206" s="88"/>
      <c r="CZ206" s="75"/>
      <c r="DA206" s="75"/>
      <c r="DB206" s="75"/>
      <c r="DC206" s="88"/>
      <c r="DD206" s="75"/>
      <c r="DE206" s="75"/>
      <c r="DF206" s="75"/>
      <c r="DG206" s="88"/>
      <c r="DH206" s="75"/>
      <c r="DI206" s="75"/>
      <c r="DJ206" s="75"/>
      <c r="DK206" s="88"/>
      <c r="DL206" s="75"/>
      <c r="DM206" s="75"/>
      <c r="DN206" s="75"/>
      <c r="DO206" s="88"/>
      <c r="DP206" s="75"/>
      <c r="DQ206" s="75"/>
      <c r="DR206" s="75"/>
      <c r="DS206" s="88"/>
      <c r="DT206" s="88"/>
      <c r="DU206" s="75"/>
      <c r="DV206" s="75"/>
      <c r="DW206" s="75"/>
      <c r="DX206" s="75"/>
      <c r="DY206" s="75"/>
      <c r="DZ206" s="75"/>
      <c r="EA206" s="75"/>
      <c r="EB206" s="75"/>
      <c r="EC206" s="75"/>
      <c r="ED206" s="75"/>
      <c r="EE206" s="75"/>
      <c r="EF206" s="75"/>
      <c r="EG206" s="75"/>
      <c r="EH206" s="75"/>
      <c r="EI206" s="75"/>
      <c r="EJ206" s="75"/>
      <c r="EK206" s="75"/>
      <c r="EL206" s="75"/>
      <c r="EM206" s="75"/>
      <c r="EN206" s="75"/>
      <c r="EO206" s="75"/>
      <c r="EP206" s="75"/>
      <c r="EQ206" s="75"/>
      <c r="ER206" s="75"/>
      <c r="ES206" s="75"/>
      <c r="ET206" s="75"/>
      <c r="EU206" s="75"/>
      <c r="EV206" s="75"/>
      <c r="EW206" s="75"/>
      <c r="EX206" s="75"/>
      <c r="EY206" s="75"/>
      <c r="EZ206" s="88"/>
      <c r="FA206" s="74"/>
      <c r="FB206" s="75"/>
      <c r="FC206" s="88"/>
      <c r="FD206" s="75"/>
      <c r="FE206" s="75"/>
      <c r="FF206" s="75"/>
      <c r="FG206" s="75"/>
      <c r="FH206" s="75"/>
      <c r="FI206" s="75"/>
      <c r="FJ206" s="75"/>
      <c r="FK206" s="75"/>
      <c r="FL206" s="75"/>
      <c r="FM206" s="75"/>
      <c r="FN206" s="75"/>
      <c r="FO206" s="75"/>
      <c r="FP206" s="75"/>
      <c r="FQ206" s="75"/>
      <c r="FR206" s="75"/>
      <c r="FS206" s="75"/>
      <c r="FT206" s="78"/>
      <c r="FU206" s="78"/>
      <c r="FV206" s="78"/>
      <c r="FW206" s="78"/>
      <c r="FX206" s="75"/>
      <c r="FY206" s="75"/>
      <c r="FZ206" s="75"/>
      <c r="GA206" s="75"/>
      <c r="GB206" s="75"/>
      <c r="GC206" s="75"/>
      <c r="GD206" s="75"/>
      <c r="GE206" s="75"/>
      <c r="GF206" s="75"/>
      <c r="GG206" s="75"/>
      <c r="GH206" s="75"/>
      <c r="GI206" s="75"/>
      <c r="GJ206" s="75"/>
      <c r="GK206" s="75"/>
      <c r="GL206" s="75"/>
      <c r="GM206" s="75"/>
      <c r="GN206" s="75"/>
      <c r="GO206" s="75"/>
      <c r="GP206" s="75"/>
      <c r="GQ206" s="75"/>
      <c r="GR206" s="75"/>
      <c r="GS206" s="75"/>
      <c r="GT206" s="75"/>
      <c r="GU206" s="75"/>
      <c r="GV206" s="75"/>
      <c r="GW206" s="75"/>
      <c r="GX206" s="75"/>
      <c r="GY206" s="75"/>
      <c r="GZ206" s="75"/>
      <c r="HA206" s="75"/>
      <c r="HB206" s="75"/>
      <c r="HC206" s="75"/>
      <c r="HD206" s="75"/>
      <c r="HE206" s="75"/>
      <c r="HF206" s="75"/>
      <c r="HG206" s="75"/>
      <c r="HH206" s="75"/>
      <c r="HI206" s="75"/>
      <c r="HJ206" s="75"/>
      <c r="HK206" s="75"/>
      <c r="HL206" s="75"/>
      <c r="HM206" s="75"/>
      <c r="HN206" s="75"/>
      <c r="HO206" s="75"/>
      <c r="HP206" s="75"/>
      <c r="HQ206" s="75"/>
      <c r="HR206" s="75"/>
      <c r="HS206" s="75"/>
      <c r="HT206" s="75"/>
      <c r="HU206" s="75"/>
      <c r="HV206" s="75"/>
      <c r="HW206" s="75"/>
      <c r="HX206" s="75"/>
      <c r="HY206" s="75"/>
      <c r="HZ206" s="75"/>
      <c r="IA206" s="75"/>
      <c r="IB206" s="75"/>
      <c r="IC206" s="75"/>
      <c r="ID206" s="75"/>
      <c r="IE206" s="75"/>
      <c r="IF206" s="75"/>
      <c r="IG206" s="75"/>
      <c r="IH206" s="75"/>
      <c r="II206" s="75"/>
      <c r="IJ206" s="75"/>
      <c r="IK206" s="75"/>
      <c r="IL206" s="75"/>
      <c r="IM206" s="75"/>
      <c r="IN206" s="75"/>
      <c r="IO206" s="75"/>
      <c r="IP206" s="75"/>
      <c r="IQ206" s="75"/>
      <c r="IR206" s="75"/>
      <c r="IS206" s="75"/>
      <c r="IT206" s="75"/>
      <c r="IU206" s="75"/>
      <c r="IV206" s="75"/>
      <c r="IW206" s="75"/>
      <c r="IX206" s="75"/>
      <c r="IY206" s="75"/>
      <c r="IZ206" s="75"/>
      <c r="JA206" s="75"/>
      <c r="JB206" s="75"/>
      <c r="JC206" s="75"/>
    </row>
    <row r="207" spans="1:263" ht="15.75" x14ac:dyDescent="0.25">
      <c r="A207" s="10" t="s">
        <v>394</v>
      </c>
      <c r="B207" s="222">
        <f t="shared" si="590"/>
        <v>3483</v>
      </c>
      <c r="C207" s="222">
        <f t="shared" si="591"/>
        <v>4100.2507500000002</v>
      </c>
      <c r="D207" s="222">
        <f t="shared" si="592"/>
        <v>4100.2507500000002</v>
      </c>
      <c r="E207" s="222"/>
      <c r="F207" s="223">
        <f t="shared" si="593"/>
        <v>4100.2507500000002</v>
      </c>
      <c r="G207" s="75">
        <f t="shared" si="500"/>
        <v>100</v>
      </c>
      <c r="H207" s="75"/>
      <c r="I207" s="75"/>
      <c r="J207" s="75"/>
      <c r="K207" s="75"/>
      <c r="L207" s="75"/>
      <c r="M207" s="75"/>
      <c r="N207" s="75"/>
      <c r="O207" s="75"/>
      <c r="P207" s="75"/>
      <c r="Q207" s="75"/>
      <c r="R207" s="75"/>
      <c r="S207" s="75"/>
      <c r="T207" s="75"/>
      <c r="U207" s="75"/>
      <c r="V207" s="75"/>
      <c r="W207" s="75"/>
      <c r="X207" s="75"/>
      <c r="Y207" s="75"/>
      <c r="Z207" s="75"/>
      <c r="AA207" s="75"/>
      <c r="AB207" s="75"/>
      <c r="AC207" s="75"/>
      <c r="AD207" s="75"/>
      <c r="AE207" s="75"/>
      <c r="AF207" s="75"/>
      <c r="AG207" s="75"/>
      <c r="AH207" s="75"/>
      <c r="AI207" s="75"/>
      <c r="AJ207" s="75"/>
      <c r="AK207" s="75"/>
      <c r="AL207" s="75"/>
      <c r="AM207" s="75"/>
      <c r="AN207" s="75"/>
      <c r="AO207" s="75"/>
      <c r="AP207" s="75"/>
      <c r="AQ207" s="75"/>
      <c r="AR207" s="75"/>
      <c r="AS207" s="75">
        <v>617.25075000000004</v>
      </c>
      <c r="AT207" s="75">
        <v>617.25075000000004</v>
      </c>
      <c r="AU207" s="75">
        <f t="shared" si="507"/>
        <v>100</v>
      </c>
      <c r="AV207" s="75"/>
      <c r="AW207" s="75"/>
      <c r="AX207" s="75"/>
      <c r="AY207" s="75"/>
      <c r="AZ207" s="75"/>
      <c r="BA207" s="75"/>
      <c r="BB207" s="95"/>
      <c r="BC207" s="95"/>
      <c r="BD207" s="75"/>
      <c r="BE207" s="75"/>
      <c r="BF207" s="75"/>
      <c r="BG207" s="88"/>
      <c r="BH207" s="88"/>
      <c r="BI207" s="75"/>
      <c r="BJ207" s="75"/>
      <c r="BK207" s="88"/>
      <c r="BL207" s="75">
        <v>3483</v>
      </c>
      <c r="BM207" s="75">
        <v>3483</v>
      </c>
      <c r="BN207" s="75">
        <v>3483</v>
      </c>
      <c r="BO207" s="76">
        <f t="shared" si="426"/>
        <v>100</v>
      </c>
      <c r="BP207" s="75"/>
      <c r="BQ207" s="75"/>
      <c r="BR207" s="75"/>
      <c r="BS207" s="88"/>
      <c r="BT207" s="88"/>
      <c r="BU207" s="75"/>
      <c r="BV207" s="75"/>
      <c r="BW207" s="88"/>
      <c r="BX207" s="75"/>
      <c r="BY207" s="75"/>
      <c r="BZ207" s="75"/>
      <c r="CA207" s="75"/>
      <c r="CB207" s="74"/>
      <c r="CC207" s="74"/>
      <c r="CD207" s="75"/>
      <c r="CE207" s="88"/>
      <c r="CF207" s="75"/>
      <c r="CG207" s="75"/>
      <c r="CH207" s="75"/>
      <c r="CI207" s="88"/>
      <c r="CJ207" s="75"/>
      <c r="CK207" s="75"/>
      <c r="CL207" s="75"/>
      <c r="CM207" s="75"/>
      <c r="CN207" s="75"/>
      <c r="CO207" s="75"/>
      <c r="CP207" s="75"/>
      <c r="CQ207" s="75"/>
      <c r="CR207" s="74"/>
      <c r="CS207" s="74"/>
      <c r="CT207" s="75"/>
      <c r="CU207" s="88"/>
      <c r="CV207" s="75"/>
      <c r="CW207" s="75"/>
      <c r="CX207" s="75"/>
      <c r="CY207" s="88"/>
      <c r="CZ207" s="75"/>
      <c r="DA207" s="75"/>
      <c r="DB207" s="75"/>
      <c r="DC207" s="88"/>
      <c r="DD207" s="75"/>
      <c r="DE207" s="75"/>
      <c r="DF207" s="75"/>
      <c r="DG207" s="88"/>
      <c r="DH207" s="75"/>
      <c r="DI207" s="75"/>
      <c r="DJ207" s="75"/>
      <c r="DK207" s="88"/>
      <c r="DL207" s="75"/>
      <c r="DM207" s="75"/>
      <c r="DN207" s="75"/>
      <c r="DO207" s="88"/>
      <c r="DP207" s="75"/>
      <c r="DQ207" s="75"/>
      <c r="DR207" s="75"/>
      <c r="DS207" s="88"/>
      <c r="DT207" s="88"/>
      <c r="DU207" s="75"/>
      <c r="DV207" s="75"/>
      <c r="DW207" s="75"/>
      <c r="DX207" s="75"/>
      <c r="DY207" s="75"/>
      <c r="DZ207" s="75"/>
      <c r="EA207" s="75"/>
      <c r="EB207" s="75"/>
      <c r="EC207" s="75"/>
      <c r="ED207" s="75"/>
      <c r="EE207" s="75"/>
      <c r="EF207" s="75"/>
      <c r="EG207" s="75"/>
      <c r="EH207" s="75"/>
      <c r="EI207" s="75"/>
      <c r="EJ207" s="75"/>
      <c r="EK207" s="75"/>
      <c r="EL207" s="75"/>
      <c r="EM207" s="75"/>
      <c r="EN207" s="75"/>
      <c r="EO207" s="75"/>
      <c r="EP207" s="75"/>
      <c r="EQ207" s="75"/>
      <c r="ER207" s="75"/>
      <c r="ES207" s="75"/>
      <c r="ET207" s="75"/>
      <c r="EU207" s="75"/>
      <c r="EV207" s="75"/>
      <c r="EW207" s="75"/>
      <c r="EX207" s="75"/>
      <c r="EY207" s="75"/>
      <c r="EZ207" s="88"/>
      <c r="FA207" s="74"/>
      <c r="FB207" s="75"/>
      <c r="FC207" s="88"/>
      <c r="FD207" s="75"/>
      <c r="FE207" s="75"/>
      <c r="FF207" s="75"/>
      <c r="FG207" s="75"/>
      <c r="FH207" s="75"/>
      <c r="FI207" s="75"/>
      <c r="FJ207" s="75"/>
      <c r="FK207" s="75"/>
      <c r="FL207" s="75"/>
      <c r="FM207" s="75"/>
      <c r="FN207" s="75"/>
      <c r="FO207" s="75"/>
      <c r="FP207" s="75"/>
      <c r="FQ207" s="75"/>
      <c r="FR207" s="75"/>
      <c r="FS207" s="75"/>
      <c r="FT207" s="78"/>
      <c r="FU207" s="78"/>
      <c r="FV207" s="78"/>
      <c r="FW207" s="78"/>
      <c r="FX207" s="75"/>
      <c r="FY207" s="75"/>
      <c r="FZ207" s="75"/>
      <c r="GA207" s="75"/>
      <c r="GB207" s="75"/>
      <c r="GC207" s="75"/>
      <c r="GD207" s="75"/>
      <c r="GE207" s="75"/>
      <c r="GF207" s="75"/>
      <c r="GG207" s="75"/>
      <c r="GH207" s="75"/>
      <c r="GI207" s="75"/>
      <c r="GJ207" s="75"/>
      <c r="GK207" s="75"/>
      <c r="GL207" s="75"/>
      <c r="GM207" s="75"/>
      <c r="GN207" s="75"/>
      <c r="GO207" s="75"/>
      <c r="GP207" s="75"/>
      <c r="GQ207" s="75"/>
      <c r="GR207" s="75"/>
      <c r="GS207" s="75"/>
      <c r="GT207" s="75"/>
      <c r="GU207" s="75"/>
      <c r="GV207" s="75"/>
      <c r="GW207" s="75"/>
      <c r="GX207" s="75"/>
      <c r="GY207" s="75"/>
      <c r="GZ207" s="75"/>
      <c r="HA207" s="75"/>
      <c r="HB207" s="75"/>
      <c r="HC207" s="75"/>
      <c r="HD207" s="75"/>
      <c r="HE207" s="75"/>
      <c r="HF207" s="75"/>
      <c r="HG207" s="75"/>
      <c r="HH207" s="75"/>
      <c r="HI207" s="75"/>
      <c r="HJ207" s="75"/>
      <c r="HK207" s="75"/>
      <c r="HL207" s="75"/>
      <c r="HM207" s="75"/>
      <c r="HN207" s="75"/>
      <c r="HO207" s="75"/>
      <c r="HP207" s="75"/>
      <c r="HQ207" s="75"/>
      <c r="HR207" s="75"/>
      <c r="HS207" s="75"/>
      <c r="HT207" s="75"/>
      <c r="HU207" s="75"/>
      <c r="HV207" s="75"/>
      <c r="HW207" s="75"/>
      <c r="HX207" s="75"/>
      <c r="HY207" s="75"/>
      <c r="HZ207" s="75"/>
      <c r="IA207" s="75"/>
      <c r="IB207" s="75"/>
      <c r="IC207" s="75"/>
      <c r="ID207" s="75"/>
      <c r="IE207" s="75"/>
      <c r="IF207" s="75"/>
      <c r="IG207" s="75"/>
      <c r="IH207" s="75"/>
      <c r="II207" s="75"/>
      <c r="IJ207" s="75"/>
      <c r="IK207" s="75"/>
      <c r="IL207" s="75"/>
      <c r="IM207" s="75"/>
      <c r="IN207" s="75"/>
      <c r="IO207" s="75"/>
      <c r="IP207" s="75"/>
      <c r="IQ207" s="75"/>
      <c r="IR207" s="75"/>
      <c r="IS207" s="75"/>
      <c r="IT207" s="75"/>
      <c r="IU207" s="75"/>
      <c r="IV207" s="75"/>
      <c r="IW207" s="75"/>
      <c r="IX207" s="75"/>
      <c r="IY207" s="75"/>
      <c r="IZ207" s="75"/>
      <c r="JA207" s="75"/>
      <c r="JB207" s="75"/>
      <c r="JC207" s="75"/>
    </row>
    <row r="208" spans="1:263" ht="15.75" x14ac:dyDescent="0.25">
      <c r="A208" s="10" t="s">
        <v>395</v>
      </c>
      <c r="B208" s="222">
        <f t="shared" si="590"/>
        <v>3276</v>
      </c>
      <c r="C208" s="222">
        <f t="shared" si="591"/>
        <v>3276</v>
      </c>
      <c r="D208" s="222">
        <f t="shared" si="592"/>
        <v>3276</v>
      </c>
      <c r="E208" s="222"/>
      <c r="F208" s="223">
        <f t="shared" si="593"/>
        <v>3275.9999800000001</v>
      </c>
      <c r="G208" s="75">
        <f t="shared" si="500"/>
        <v>99.999999389499393</v>
      </c>
      <c r="H208" s="75"/>
      <c r="I208" s="75"/>
      <c r="J208" s="75"/>
      <c r="K208" s="75"/>
      <c r="L208" s="75"/>
      <c r="M208" s="75"/>
      <c r="N208" s="75"/>
      <c r="O208" s="75"/>
      <c r="P208" s="75"/>
      <c r="Q208" s="75"/>
      <c r="R208" s="75"/>
      <c r="S208" s="75"/>
      <c r="T208" s="75"/>
      <c r="U208" s="75"/>
      <c r="V208" s="75"/>
      <c r="W208" s="75"/>
      <c r="X208" s="75"/>
      <c r="Y208" s="75"/>
      <c r="Z208" s="75"/>
      <c r="AA208" s="75"/>
      <c r="AB208" s="75"/>
      <c r="AC208" s="75"/>
      <c r="AD208" s="75"/>
      <c r="AE208" s="75"/>
      <c r="AF208" s="75"/>
      <c r="AG208" s="75"/>
      <c r="AH208" s="75"/>
      <c r="AI208" s="75"/>
      <c r="AJ208" s="75"/>
      <c r="AK208" s="75"/>
      <c r="AL208" s="75"/>
      <c r="AM208" s="75"/>
      <c r="AN208" s="75"/>
      <c r="AO208" s="75"/>
      <c r="AP208" s="75"/>
      <c r="AQ208" s="75"/>
      <c r="AR208" s="75"/>
      <c r="AS208" s="75"/>
      <c r="AT208" s="75"/>
      <c r="AU208" s="75"/>
      <c r="AV208" s="75"/>
      <c r="AW208" s="75"/>
      <c r="AX208" s="75"/>
      <c r="AY208" s="75"/>
      <c r="AZ208" s="75"/>
      <c r="BA208" s="75"/>
      <c r="BB208" s="95"/>
      <c r="BC208" s="95"/>
      <c r="BD208" s="75"/>
      <c r="BE208" s="75"/>
      <c r="BF208" s="75"/>
      <c r="BG208" s="88"/>
      <c r="BH208" s="88"/>
      <c r="BI208" s="75"/>
      <c r="BJ208" s="75"/>
      <c r="BK208" s="88"/>
      <c r="BL208" s="75">
        <v>3276</v>
      </c>
      <c r="BM208" s="75">
        <v>3276</v>
      </c>
      <c r="BN208" s="75">
        <v>3275.9999800000001</v>
      </c>
      <c r="BO208" s="76">
        <f t="shared" ref="BO208:BO271" si="594">BN208/BM208*100</f>
        <v>99.999999389499393</v>
      </c>
      <c r="BP208" s="75"/>
      <c r="BQ208" s="75"/>
      <c r="BR208" s="75"/>
      <c r="BS208" s="88"/>
      <c r="BT208" s="88"/>
      <c r="BU208" s="75"/>
      <c r="BV208" s="75"/>
      <c r="BW208" s="88"/>
      <c r="BX208" s="75"/>
      <c r="BY208" s="75"/>
      <c r="BZ208" s="75"/>
      <c r="CA208" s="75"/>
      <c r="CB208" s="74"/>
      <c r="CC208" s="74"/>
      <c r="CD208" s="75"/>
      <c r="CE208" s="88"/>
      <c r="CF208" s="75"/>
      <c r="CG208" s="75"/>
      <c r="CH208" s="75"/>
      <c r="CI208" s="88"/>
      <c r="CJ208" s="75"/>
      <c r="CK208" s="75"/>
      <c r="CL208" s="75"/>
      <c r="CM208" s="75"/>
      <c r="CN208" s="75"/>
      <c r="CO208" s="75"/>
      <c r="CP208" s="75"/>
      <c r="CQ208" s="75"/>
      <c r="CR208" s="74"/>
      <c r="CS208" s="74"/>
      <c r="CT208" s="75"/>
      <c r="CU208" s="88"/>
      <c r="CV208" s="75"/>
      <c r="CW208" s="75"/>
      <c r="CX208" s="75"/>
      <c r="CY208" s="88"/>
      <c r="CZ208" s="75"/>
      <c r="DA208" s="75"/>
      <c r="DB208" s="75"/>
      <c r="DC208" s="88"/>
      <c r="DD208" s="75"/>
      <c r="DE208" s="75"/>
      <c r="DF208" s="75"/>
      <c r="DG208" s="88"/>
      <c r="DH208" s="75"/>
      <c r="DI208" s="75"/>
      <c r="DJ208" s="75"/>
      <c r="DK208" s="88"/>
      <c r="DL208" s="75"/>
      <c r="DM208" s="75"/>
      <c r="DN208" s="75"/>
      <c r="DO208" s="88"/>
      <c r="DP208" s="75"/>
      <c r="DQ208" s="75"/>
      <c r="DR208" s="75"/>
      <c r="DS208" s="88"/>
      <c r="DT208" s="88"/>
      <c r="DU208" s="75"/>
      <c r="DV208" s="75"/>
      <c r="DW208" s="75"/>
      <c r="DX208" s="75"/>
      <c r="DY208" s="75"/>
      <c r="DZ208" s="75"/>
      <c r="EA208" s="75"/>
      <c r="EB208" s="75"/>
      <c r="EC208" s="75"/>
      <c r="ED208" s="75"/>
      <c r="EE208" s="75"/>
      <c r="EF208" s="75"/>
      <c r="EG208" s="75"/>
      <c r="EH208" s="75"/>
      <c r="EI208" s="75"/>
      <c r="EJ208" s="75"/>
      <c r="EK208" s="75"/>
      <c r="EL208" s="75"/>
      <c r="EM208" s="75"/>
      <c r="EN208" s="75"/>
      <c r="EO208" s="75"/>
      <c r="EP208" s="75"/>
      <c r="EQ208" s="75"/>
      <c r="ER208" s="75"/>
      <c r="ES208" s="75"/>
      <c r="ET208" s="75"/>
      <c r="EU208" s="75"/>
      <c r="EV208" s="75"/>
      <c r="EW208" s="75"/>
      <c r="EX208" s="75"/>
      <c r="EY208" s="75"/>
      <c r="EZ208" s="88"/>
      <c r="FA208" s="74"/>
      <c r="FB208" s="75"/>
      <c r="FC208" s="88"/>
      <c r="FD208" s="75"/>
      <c r="FE208" s="75"/>
      <c r="FF208" s="75"/>
      <c r="FG208" s="75"/>
      <c r="FH208" s="75"/>
      <c r="FI208" s="75"/>
      <c r="FJ208" s="75"/>
      <c r="FK208" s="75"/>
      <c r="FL208" s="75"/>
      <c r="FM208" s="75"/>
      <c r="FN208" s="75"/>
      <c r="FO208" s="75"/>
      <c r="FP208" s="75"/>
      <c r="FQ208" s="75"/>
      <c r="FR208" s="75"/>
      <c r="FS208" s="75"/>
      <c r="FT208" s="78"/>
      <c r="FU208" s="78"/>
      <c r="FV208" s="78"/>
      <c r="FW208" s="78"/>
      <c r="FX208" s="75"/>
      <c r="FY208" s="75"/>
      <c r="FZ208" s="75"/>
      <c r="GA208" s="75"/>
      <c r="GB208" s="75"/>
      <c r="GC208" s="75"/>
      <c r="GD208" s="75"/>
      <c r="GE208" s="75"/>
      <c r="GF208" s="75"/>
      <c r="GG208" s="75"/>
      <c r="GH208" s="75"/>
      <c r="GI208" s="75"/>
      <c r="GJ208" s="75"/>
      <c r="GK208" s="75"/>
      <c r="GL208" s="75"/>
      <c r="GM208" s="75"/>
      <c r="GN208" s="75"/>
      <c r="GO208" s="75"/>
      <c r="GP208" s="75"/>
      <c r="GQ208" s="75"/>
      <c r="GR208" s="75"/>
      <c r="GS208" s="75"/>
      <c r="GT208" s="75"/>
      <c r="GU208" s="75"/>
      <c r="GV208" s="75"/>
      <c r="GW208" s="75"/>
      <c r="GX208" s="75"/>
      <c r="GY208" s="75"/>
      <c r="GZ208" s="75"/>
      <c r="HA208" s="75"/>
      <c r="HB208" s="75"/>
      <c r="HC208" s="75"/>
      <c r="HD208" s="75"/>
      <c r="HE208" s="75"/>
      <c r="HF208" s="75"/>
      <c r="HG208" s="75"/>
      <c r="HH208" s="75"/>
      <c r="HI208" s="75"/>
      <c r="HJ208" s="75"/>
      <c r="HK208" s="75"/>
      <c r="HL208" s="75"/>
      <c r="HM208" s="75"/>
      <c r="HN208" s="75"/>
      <c r="HO208" s="75"/>
      <c r="HP208" s="75"/>
      <c r="HQ208" s="75"/>
      <c r="HR208" s="75"/>
      <c r="HS208" s="75"/>
      <c r="HT208" s="75"/>
      <c r="HU208" s="75"/>
      <c r="HV208" s="75"/>
      <c r="HW208" s="75"/>
      <c r="HX208" s="75"/>
      <c r="HY208" s="75"/>
      <c r="HZ208" s="75"/>
      <c r="IA208" s="75"/>
      <c r="IB208" s="75"/>
      <c r="IC208" s="75"/>
      <c r="ID208" s="75"/>
      <c r="IE208" s="75"/>
      <c r="IF208" s="75"/>
      <c r="IG208" s="75"/>
      <c r="IH208" s="75"/>
      <c r="II208" s="75"/>
      <c r="IJ208" s="75"/>
      <c r="IK208" s="75"/>
      <c r="IL208" s="75"/>
      <c r="IM208" s="75"/>
      <c r="IN208" s="75"/>
      <c r="IO208" s="75"/>
      <c r="IP208" s="75"/>
      <c r="IQ208" s="75"/>
      <c r="IR208" s="75"/>
      <c r="IS208" s="75"/>
      <c r="IT208" s="75"/>
      <c r="IU208" s="75"/>
      <c r="IV208" s="75"/>
      <c r="IW208" s="75"/>
      <c r="IX208" s="75"/>
      <c r="IY208" s="75"/>
      <c r="IZ208" s="75"/>
      <c r="JA208" s="75"/>
      <c r="JB208" s="75"/>
      <c r="JC208" s="75"/>
    </row>
    <row r="209" spans="1:263" ht="15.75" x14ac:dyDescent="0.25">
      <c r="A209" s="10" t="s">
        <v>396</v>
      </c>
      <c r="B209" s="222">
        <f t="shared" si="590"/>
        <v>3570</v>
      </c>
      <c r="C209" s="222">
        <f t="shared" si="591"/>
        <v>5856.4</v>
      </c>
      <c r="D209" s="222">
        <f t="shared" si="592"/>
        <v>5856.4</v>
      </c>
      <c r="E209" s="222"/>
      <c r="F209" s="223">
        <f t="shared" si="593"/>
        <v>5856.4</v>
      </c>
      <c r="G209" s="75">
        <f t="shared" si="500"/>
        <v>100</v>
      </c>
      <c r="H209" s="75"/>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c r="AJ209" s="75"/>
      <c r="AK209" s="75"/>
      <c r="AL209" s="75"/>
      <c r="AM209" s="75"/>
      <c r="AN209" s="75"/>
      <c r="AO209" s="75"/>
      <c r="AP209" s="75"/>
      <c r="AQ209" s="75"/>
      <c r="AR209" s="75"/>
      <c r="AS209" s="75">
        <v>1286.4000000000001</v>
      </c>
      <c r="AT209" s="75">
        <v>1286.4000000000001</v>
      </c>
      <c r="AU209" s="75">
        <f t="shared" si="507"/>
        <v>100</v>
      </c>
      <c r="AV209" s="75"/>
      <c r="AW209" s="75"/>
      <c r="AX209" s="75"/>
      <c r="AY209" s="75"/>
      <c r="AZ209" s="75"/>
      <c r="BA209" s="75"/>
      <c r="BB209" s="95"/>
      <c r="BC209" s="95"/>
      <c r="BD209" s="75"/>
      <c r="BE209" s="75"/>
      <c r="BF209" s="75"/>
      <c r="BG209" s="88"/>
      <c r="BH209" s="88"/>
      <c r="BI209" s="75"/>
      <c r="BJ209" s="75"/>
      <c r="BK209" s="88"/>
      <c r="BL209" s="75">
        <v>3570</v>
      </c>
      <c r="BM209" s="75">
        <v>3570</v>
      </c>
      <c r="BN209" s="75">
        <v>3570</v>
      </c>
      <c r="BO209" s="76">
        <f t="shared" si="594"/>
        <v>100</v>
      </c>
      <c r="BP209" s="75"/>
      <c r="BQ209" s="75"/>
      <c r="BR209" s="75"/>
      <c r="BS209" s="88"/>
      <c r="BT209" s="88"/>
      <c r="BU209" s="75"/>
      <c r="BV209" s="75"/>
      <c r="BW209" s="88"/>
      <c r="BX209" s="75"/>
      <c r="BY209" s="75">
        <v>1000</v>
      </c>
      <c r="BZ209" s="75">
        <v>1000</v>
      </c>
      <c r="CA209" s="75">
        <f t="shared" ref="CA209" si="595">BZ209/BY209*100</f>
        <v>100</v>
      </c>
      <c r="CB209" s="74"/>
      <c r="CC209" s="74"/>
      <c r="CD209" s="75"/>
      <c r="CE209" s="88"/>
      <c r="CF209" s="75"/>
      <c r="CG209" s="75"/>
      <c r="CH209" s="75"/>
      <c r="CI209" s="88"/>
      <c r="CJ209" s="75"/>
      <c r="CK209" s="75"/>
      <c r="CL209" s="75"/>
      <c r="CM209" s="75"/>
      <c r="CN209" s="75"/>
      <c r="CO209" s="75"/>
      <c r="CP209" s="75"/>
      <c r="CQ209" s="75"/>
      <c r="CR209" s="74"/>
      <c r="CS209" s="74"/>
      <c r="CT209" s="75"/>
      <c r="CU209" s="88"/>
      <c r="CV209" s="75"/>
      <c r="CW209" s="75"/>
      <c r="CX209" s="75"/>
      <c r="CY209" s="88"/>
      <c r="CZ209" s="75"/>
      <c r="DA209" s="75"/>
      <c r="DB209" s="75"/>
      <c r="DC209" s="88"/>
      <c r="DD209" s="75"/>
      <c r="DE209" s="75"/>
      <c r="DF209" s="75"/>
      <c r="DG209" s="88"/>
      <c r="DH209" s="75"/>
      <c r="DI209" s="75"/>
      <c r="DJ209" s="75"/>
      <c r="DK209" s="88"/>
      <c r="DL209" s="75"/>
      <c r="DM209" s="75"/>
      <c r="DN209" s="75"/>
      <c r="DO209" s="88"/>
      <c r="DP209" s="75"/>
      <c r="DQ209" s="75"/>
      <c r="DR209" s="75"/>
      <c r="DS209" s="88"/>
      <c r="DT209" s="88"/>
      <c r="DU209" s="75"/>
      <c r="DV209" s="75"/>
      <c r="DW209" s="75"/>
      <c r="DX209" s="75"/>
      <c r="DY209" s="75"/>
      <c r="DZ209" s="75"/>
      <c r="EA209" s="75"/>
      <c r="EB209" s="75"/>
      <c r="EC209" s="75"/>
      <c r="ED209" s="75"/>
      <c r="EE209" s="75"/>
      <c r="EF209" s="75"/>
      <c r="EG209" s="75"/>
      <c r="EH209" s="75"/>
      <c r="EI209" s="75"/>
      <c r="EJ209" s="75"/>
      <c r="EK209" s="75"/>
      <c r="EL209" s="75"/>
      <c r="EM209" s="75"/>
      <c r="EN209" s="75"/>
      <c r="EO209" s="75"/>
      <c r="EP209" s="75"/>
      <c r="EQ209" s="75"/>
      <c r="ER209" s="75"/>
      <c r="ES209" s="75"/>
      <c r="ET209" s="75"/>
      <c r="EU209" s="75"/>
      <c r="EV209" s="75"/>
      <c r="EW209" s="75"/>
      <c r="EX209" s="75"/>
      <c r="EY209" s="75"/>
      <c r="EZ209" s="88"/>
      <c r="FA209" s="74"/>
      <c r="FB209" s="75"/>
      <c r="FC209" s="88"/>
      <c r="FD209" s="75"/>
      <c r="FE209" s="75"/>
      <c r="FF209" s="75"/>
      <c r="FG209" s="75"/>
      <c r="FH209" s="75"/>
      <c r="FI209" s="75"/>
      <c r="FJ209" s="75"/>
      <c r="FK209" s="75"/>
      <c r="FL209" s="75"/>
      <c r="FM209" s="75"/>
      <c r="FN209" s="75"/>
      <c r="FO209" s="75"/>
      <c r="FP209" s="75"/>
      <c r="FQ209" s="75"/>
      <c r="FR209" s="75"/>
      <c r="FS209" s="75"/>
      <c r="FT209" s="78"/>
      <c r="FU209" s="78"/>
      <c r="FV209" s="78"/>
      <c r="FW209" s="78"/>
      <c r="FX209" s="75"/>
      <c r="FY209" s="75"/>
      <c r="FZ209" s="75"/>
      <c r="GA209" s="75"/>
      <c r="GB209" s="75"/>
      <c r="GC209" s="75"/>
      <c r="GD209" s="75"/>
      <c r="GE209" s="75"/>
      <c r="GF209" s="75"/>
      <c r="GG209" s="75"/>
      <c r="GH209" s="75"/>
      <c r="GI209" s="75"/>
      <c r="GJ209" s="75"/>
      <c r="GK209" s="75"/>
      <c r="GL209" s="75"/>
      <c r="GM209" s="75"/>
      <c r="GN209" s="75"/>
      <c r="GO209" s="75"/>
      <c r="GP209" s="75"/>
      <c r="GQ209" s="75"/>
      <c r="GR209" s="75"/>
      <c r="GS209" s="75"/>
      <c r="GT209" s="75"/>
      <c r="GU209" s="75"/>
      <c r="GV209" s="75"/>
      <c r="GW209" s="75"/>
      <c r="GX209" s="75"/>
      <c r="GY209" s="75"/>
      <c r="GZ209" s="75"/>
      <c r="HA209" s="75"/>
      <c r="HB209" s="75"/>
      <c r="HC209" s="75"/>
      <c r="HD209" s="75"/>
      <c r="HE209" s="75"/>
      <c r="HF209" s="75"/>
      <c r="HG209" s="75"/>
      <c r="HH209" s="75"/>
      <c r="HI209" s="75"/>
      <c r="HJ209" s="75"/>
      <c r="HK209" s="75"/>
      <c r="HL209" s="75"/>
      <c r="HM209" s="75"/>
      <c r="HN209" s="75"/>
      <c r="HO209" s="75"/>
      <c r="HP209" s="75"/>
      <c r="HQ209" s="75"/>
      <c r="HR209" s="75"/>
      <c r="HS209" s="75"/>
      <c r="HT209" s="75"/>
      <c r="HU209" s="75"/>
      <c r="HV209" s="75"/>
      <c r="HW209" s="75"/>
      <c r="HX209" s="75"/>
      <c r="HY209" s="75"/>
      <c r="HZ209" s="75"/>
      <c r="IA209" s="75"/>
      <c r="IB209" s="75"/>
      <c r="IC209" s="75"/>
      <c r="ID209" s="75"/>
      <c r="IE209" s="75"/>
      <c r="IF209" s="75"/>
      <c r="IG209" s="75"/>
      <c r="IH209" s="75"/>
      <c r="II209" s="75"/>
      <c r="IJ209" s="75"/>
      <c r="IK209" s="75"/>
      <c r="IL209" s="75"/>
      <c r="IM209" s="75"/>
      <c r="IN209" s="75"/>
      <c r="IO209" s="75"/>
      <c r="IP209" s="75"/>
      <c r="IQ209" s="75"/>
      <c r="IR209" s="75"/>
      <c r="IS209" s="75"/>
      <c r="IT209" s="75"/>
      <c r="IU209" s="75"/>
      <c r="IV209" s="75"/>
      <c r="IW209" s="75"/>
      <c r="IX209" s="75"/>
      <c r="IY209" s="75"/>
      <c r="IZ209" s="75"/>
      <c r="JA209" s="75"/>
      <c r="JB209" s="75"/>
      <c r="JC209" s="75"/>
    </row>
    <row r="210" spans="1:263" ht="15.75" x14ac:dyDescent="0.25">
      <c r="A210" s="10" t="s">
        <v>397</v>
      </c>
      <c r="B210" s="222">
        <f t="shared" si="590"/>
        <v>3324</v>
      </c>
      <c r="C210" s="222">
        <f t="shared" si="591"/>
        <v>4810.8279999999995</v>
      </c>
      <c r="D210" s="222">
        <f t="shared" si="592"/>
        <v>4810.8279999999995</v>
      </c>
      <c r="E210" s="222"/>
      <c r="F210" s="223">
        <f t="shared" si="593"/>
        <v>4150.2026900000001</v>
      </c>
      <c r="G210" s="75">
        <f t="shared" si="500"/>
        <v>86.267949924628368</v>
      </c>
      <c r="H210" s="75"/>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5"/>
      <c r="AJ210" s="75"/>
      <c r="AK210" s="75"/>
      <c r="AL210" s="75"/>
      <c r="AM210" s="75"/>
      <c r="AN210" s="75"/>
      <c r="AO210" s="75"/>
      <c r="AP210" s="75"/>
      <c r="AQ210" s="75"/>
      <c r="AR210" s="75"/>
      <c r="AS210" s="75">
        <v>1486.828</v>
      </c>
      <c r="AT210" s="75">
        <v>826.20268999999996</v>
      </c>
      <c r="AU210" s="75">
        <f t="shared" si="507"/>
        <v>55.568141708388595</v>
      </c>
      <c r="AV210" s="75"/>
      <c r="AW210" s="75"/>
      <c r="AX210" s="75"/>
      <c r="AY210" s="75"/>
      <c r="AZ210" s="75"/>
      <c r="BA210" s="75"/>
      <c r="BB210" s="95"/>
      <c r="BC210" s="95"/>
      <c r="BD210" s="75"/>
      <c r="BE210" s="75"/>
      <c r="BF210" s="75"/>
      <c r="BG210" s="88"/>
      <c r="BH210" s="88"/>
      <c r="BI210" s="75"/>
      <c r="BJ210" s="75"/>
      <c r="BK210" s="88"/>
      <c r="BL210" s="75">
        <v>3324</v>
      </c>
      <c r="BM210" s="75">
        <v>3324</v>
      </c>
      <c r="BN210" s="75">
        <v>3324</v>
      </c>
      <c r="BO210" s="76">
        <f t="shared" si="594"/>
        <v>100</v>
      </c>
      <c r="BP210" s="75"/>
      <c r="BQ210" s="75"/>
      <c r="BR210" s="75"/>
      <c r="BS210" s="88"/>
      <c r="BT210" s="88"/>
      <c r="BU210" s="75"/>
      <c r="BV210" s="75"/>
      <c r="BW210" s="88"/>
      <c r="BX210" s="75"/>
      <c r="BY210" s="75"/>
      <c r="BZ210" s="75"/>
      <c r="CA210" s="75"/>
      <c r="CB210" s="74"/>
      <c r="CC210" s="74"/>
      <c r="CD210" s="75"/>
      <c r="CE210" s="88"/>
      <c r="CF210" s="75"/>
      <c r="CG210" s="75"/>
      <c r="CH210" s="75"/>
      <c r="CI210" s="88"/>
      <c r="CJ210" s="75"/>
      <c r="CK210" s="75"/>
      <c r="CL210" s="75"/>
      <c r="CM210" s="75"/>
      <c r="CN210" s="75"/>
      <c r="CO210" s="75"/>
      <c r="CP210" s="75"/>
      <c r="CQ210" s="75"/>
      <c r="CR210" s="74"/>
      <c r="CS210" s="74"/>
      <c r="CT210" s="75"/>
      <c r="CU210" s="88"/>
      <c r="CV210" s="75"/>
      <c r="CW210" s="75"/>
      <c r="CX210" s="75"/>
      <c r="CY210" s="88"/>
      <c r="CZ210" s="75"/>
      <c r="DA210" s="75"/>
      <c r="DB210" s="75"/>
      <c r="DC210" s="88"/>
      <c r="DD210" s="75"/>
      <c r="DE210" s="75"/>
      <c r="DF210" s="75"/>
      <c r="DG210" s="88"/>
      <c r="DH210" s="75"/>
      <c r="DI210" s="75"/>
      <c r="DJ210" s="75"/>
      <c r="DK210" s="88"/>
      <c r="DL210" s="75"/>
      <c r="DM210" s="75"/>
      <c r="DN210" s="75"/>
      <c r="DO210" s="88"/>
      <c r="DP210" s="75"/>
      <c r="DQ210" s="75"/>
      <c r="DR210" s="75"/>
      <c r="DS210" s="88"/>
      <c r="DT210" s="88"/>
      <c r="DU210" s="75"/>
      <c r="DV210" s="75"/>
      <c r="DW210" s="75"/>
      <c r="DX210" s="75"/>
      <c r="DY210" s="75"/>
      <c r="DZ210" s="75"/>
      <c r="EA210" s="75"/>
      <c r="EB210" s="75"/>
      <c r="EC210" s="75"/>
      <c r="ED210" s="75"/>
      <c r="EE210" s="75"/>
      <c r="EF210" s="75"/>
      <c r="EG210" s="75"/>
      <c r="EH210" s="75"/>
      <c r="EI210" s="75"/>
      <c r="EJ210" s="75"/>
      <c r="EK210" s="75"/>
      <c r="EL210" s="75"/>
      <c r="EM210" s="75"/>
      <c r="EN210" s="75"/>
      <c r="EO210" s="75"/>
      <c r="EP210" s="75"/>
      <c r="EQ210" s="75"/>
      <c r="ER210" s="75"/>
      <c r="ES210" s="75"/>
      <c r="ET210" s="75"/>
      <c r="EU210" s="75"/>
      <c r="EV210" s="75"/>
      <c r="EW210" s="75"/>
      <c r="EX210" s="75"/>
      <c r="EY210" s="75"/>
      <c r="EZ210" s="88"/>
      <c r="FA210" s="74"/>
      <c r="FB210" s="75"/>
      <c r="FC210" s="88"/>
      <c r="FD210" s="75"/>
      <c r="FE210" s="75"/>
      <c r="FF210" s="75"/>
      <c r="FG210" s="75"/>
      <c r="FH210" s="75"/>
      <c r="FI210" s="75"/>
      <c r="FJ210" s="75"/>
      <c r="FK210" s="75"/>
      <c r="FL210" s="75"/>
      <c r="FM210" s="75"/>
      <c r="FN210" s="75"/>
      <c r="FO210" s="75"/>
      <c r="FP210" s="75"/>
      <c r="FQ210" s="75"/>
      <c r="FR210" s="75"/>
      <c r="FS210" s="75"/>
      <c r="FT210" s="78"/>
      <c r="FU210" s="78"/>
      <c r="FV210" s="78"/>
      <c r="FW210" s="78"/>
      <c r="FX210" s="75"/>
      <c r="FY210" s="75"/>
      <c r="FZ210" s="75"/>
      <c r="GA210" s="75"/>
      <c r="GB210" s="75"/>
      <c r="GC210" s="75"/>
      <c r="GD210" s="75"/>
      <c r="GE210" s="75"/>
      <c r="GF210" s="75"/>
      <c r="GG210" s="75"/>
      <c r="GH210" s="75"/>
      <c r="GI210" s="75"/>
      <c r="GJ210" s="75"/>
      <c r="GK210" s="75"/>
      <c r="GL210" s="75"/>
      <c r="GM210" s="75"/>
      <c r="GN210" s="75"/>
      <c r="GO210" s="75"/>
      <c r="GP210" s="75"/>
      <c r="GQ210" s="75"/>
      <c r="GR210" s="75"/>
      <c r="GS210" s="75"/>
      <c r="GT210" s="75"/>
      <c r="GU210" s="75"/>
      <c r="GV210" s="75"/>
      <c r="GW210" s="75"/>
      <c r="GX210" s="75"/>
      <c r="GY210" s="75"/>
      <c r="GZ210" s="75"/>
      <c r="HA210" s="75"/>
      <c r="HB210" s="75"/>
      <c r="HC210" s="75"/>
      <c r="HD210" s="75"/>
      <c r="HE210" s="75"/>
      <c r="HF210" s="75"/>
      <c r="HG210" s="75"/>
      <c r="HH210" s="75"/>
      <c r="HI210" s="75"/>
      <c r="HJ210" s="75"/>
      <c r="HK210" s="75"/>
      <c r="HL210" s="75"/>
      <c r="HM210" s="75"/>
      <c r="HN210" s="75"/>
      <c r="HO210" s="75"/>
      <c r="HP210" s="75"/>
      <c r="HQ210" s="75"/>
      <c r="HR210" s="75"/>
      <c r="HS210" s="75"/>
      <c r="HT210" s="75"/>
      <c r="HU210" s="75"/>
      <c r="HV210" s="75"/>
      <c r="HW210" s="75"/>
      <c r="HX210" s="75"/>
      <c r="HY210" s="75"/>
      <c r="HZ210" s="75"/>
      <c r="IA210" s="75"/>
      <c r="IB210" s="75"/>
      <c r="IC210" s="75"/>
      <c r="ID210" s="75"/>
      <c r="IE210" s="75"/>
      <c r="IF210" s="75"/>
      <c r="IG210" s="75"/>
      <c r="IH210" s="75"/>
      <c r="II210" s="75"/>
      <c r="IJ210" s="75"/>
      <c r="IK210" s="75"/>
      <c r="IL210" s="75"/>
      <c r="IM210" s="75"/>
      <c r="IN210" s="75"/>
      <c r="IO210" s="75"/>
      <c r="IP210" s="75"/>
      <c r="IQ210" s="75"/>
      <c r="IR210" s="75"/>
      <c r="IS210" s="75"/>
      <c r="IT210" s="75"/>
      <c r="IU210" s="75"/>
      <c r="IV210" s="75"/>
      <c r="IW210" s="75"/>
      <c r="IX210" s="75"/>
      <c r="IY210" s="75"/>
      <c r="IZ210" s="75"/>
      <c r="JA210" s="75"/>
      <c r="JB210" s="75"/>
      <c r="JC210" s="75"/>
    </row>
    <row r="211" spans="1:263" ht="15.75" x14ac:dyDescent="0.25">
      <c r="A211" s="10" t="s">
        <v>398</v>
      </c>
      <c r="B211" s="222">
        <f t="shared" si="590"/>
        <v>3231</v>
      </c>
      <c r="C211" s="222">
        <f t="shared" si="591"/>
        <v>4730.9129199999998</v>
      </c>
      <c r="D211" s="222">
        <f t="shared" si="592"/>
        <v>4730.9129199999998</v>
      </c>
      <c r="E211" s="222"/>
      <c r="F211" s="223">
        <f t="shared" si="593"/>
        <v>4652.4451399999998</v>
      </c>
      <c r="G211" s="75">
        <f t="shared" si="500"/>
        <v>98.341381857436517</v>
      </c>
      <c r="H211" s="75"/>
      <c r="I211" s="75"/>
      <c r="J211" s="75"/>
      <c r="K211" s="75"/>
      <c r="L211" s="75"/>
      <c r="M211" s="75"/>
      <c r="N211" s="75"/>
      <c r="O211" s="75"/>
      <c r="P211" s="75"/>
      <c r="Q211" s="75"/>
      <c r="R211" s="75"/>
      <c r="S211" s="75"/>
      <c r="T211" s="75"/>
      <c r="U211" s="75"/>
      <c r="V211" s="75"/>
      <c r="W211" s="75"/>
      <c r="X211" s="75"/>
      <c r="Y211" s="75"/>
      <c r="Z211" s="75"/>
      <c r="AA211" s="75"/>
      <c r="AB211" s="75"/>
      <c r="AC211" s="75"/>
      <c r="AD211" s="75"/>
      <c r="AE211" s="75"/>
      <c r="AF211" s="75"/>
      <c r="AG211" s="75"/>
      <c r="AH211" s="75"/>
      <c r="AI211" s="75"/>
      <c r="AJ211" s="75"/>
      <c r="AK211" s="75"/>
      <c r="AL211" s="75"/>
      <c r="AM211" s="75"/>
      <c r="AN211" s="75"/>
      <c r="AO211" s="75"/>
      <c r="AP211" s="75"/>
      <c r="AQ211" s="75"/>
      <c r="AR211" s="75"/>
      <c r="AS211" s="75">
        <v>1499.91292</v>
      </c>
      <c r="AT211" s="75">
        <v>1421.4451399999998</v>
      </c>
      <c r="AU211" s="75">
        <f t="shared" si="507"/>
        <v>94.768510961289664</v>
      </c>
      <c r="AV211" s="75"/>
      <c r="AW211" s="75"/>
      <c r="AX211" s="75"/>
      <c r="AY211" s="75"/>
      <c r="AZ211" s="75"/>
      <c r="BA211" s="75"/>
      <c r="BB211" s="95"/>
      <c r="BC211" s="95"/>
      <c r="BD211" s="75"/>
      <c r="BE211" s="75"/>
      <c r="BF211" s="75"/>
      <c r="BG211" s="88"/>
      <c r="BH211" s="88"/>
      <c r="BI211" s="75"/>
      <c r="BJ211" s="75"/>
      <c r="BK211" s="88"/>
      <c r="BL211" s="75">
        <v>3231</v>
      </c>
      <c r="BM211" s="75">
        <v>3231</v>
      </c>
      <c r="BN211" s="75">
        <v>3231</v>
      </c>
      <c r="BO211" s="76">
        <f t="shared" si="594"/>
        <v>100</v>
      </c>
      <c r="BP211" s="75"/>
      <c r="BQ211" s="75"/>
      <c r="BR211" s="75"/>
      <c r="BS211" s="88"/>
      <c r="BT211" s="88"/>
      <c r="BU211" s="75"/>
      <c r="BV211" s="75"/>
      <c r="BW211" s="88"/>
      <c r="BX211" s="75"/>
      <c r="BY211" s="75"/>
      <c r="BZ211" s="75"/>
      <c r="CA211" s="75"/>
      <c r="CB211" s="74"/>
      <c r="CC211" s="74"/>
      <c r="CD211" s="75"/>
      <c r="CE211" s="88"/>
      <c r="CF211" s="75"/>
      <c r="CG211" s="75"/>
      <c r="CH211" s="75"/>
      <c r="CI211" s="88"/>
      <c r="CJ211" s="75"/>
      <c r="CK211" s="75"/>
      <c r="CL211" s="75"/>
      <c r="CM211" s="75"/>
      <c r="CN211" s="75"/>
      <c r="CO211" s="75"/>
      <c r="CP211" s="75"/>
      <c r="CQ211" s="75"/>
      <c r="CR211" s="74"/>
      <c r="CS211" s="74"/>
      <c r="CT211" s="75"/>
      <c r="CU211" s="88"/>
      <c r="CV211" s="75"/>
      <c r="CW211" s="75"/>
      <c r="CX211" s="75"/>
      <c r="CY211" s="88"/>
      <c r="CZ211" s="75"/>
      <c r="DA211" s="75"/>
      <c r="DB211" s="75"/>
      <c r="DC211" s="88"/>
      <c r="DD211" s="75"/>
      <c r="DE211" s="75"/>
      <c r="DF211" s="75"/>
      <c r="DG211" s="88"/>
      <c r="DH211" s="75"/>
      <c r="DI211" s="75"/>
      <c r="DJ211" s="75"/>
      <c r="DK211" s="88"/>
      <c r="DL211" s="75"/>
      <c r="DM211" s="75"/>
      <c r="DN211" s="75"/>
      <c r="DO211" s="88"/>
      <c r="DP211" s="75"/>
      <c r="DQ211" s="75"/>
      <c r="DR211" s="75"/>
      <c r="DS211" s="88"/>
      <c r="DT211" s="88"/>
      <c r="DU211" s="75"/>
      <c r="DV211" s="75"/>
      <c r="DW211" s="75"/>
      <c r="DX211" s="75"/>
      <c r="DY211" s="75"/>
      <c r="DZ211" s="75"/>
      <c r="EA211" s="75"/>
      <c r="EB211" s="75"/>
      <c r="EC211" s="75"/>
      <c r="ED211" s="75"/>
      <c r="EE211" s="75"/>
      <c r="EF211" s="75"/>
      <c r="EG211" s="75"/>
      <c r="EH211" s="75"/>
      <c r="EI211" s="75"/>
      <c r="EJ211" s="75"/>
      <c r="EK211" s="75"/>
      <c r="EL211" s="75"/>
      <c r="EM211" s="75"/>
      <c r="EN211" s="75"/>
      <c r="EO211" s="75"/>
      <c r="EP211" s="75"/>
      <c r="EQ211" s="75"/>
      <c r="ER211" s="75"/>
      <c r="ES211" s="75"/>
      <c r="ET211" s="75"/>
      <c r="EU211" s="75"/>
      <c r="EV211" s="75"/>
      <c r="EW211" s="75"/>
      <c r="EX211" s="75"/>
      <c r="EY211" s="75"/>
      <c r="EZ211" s="88"/>
      <c r="FA211" s="74"/>
      <c r="FB211" s="75"/>
      <c r="FC211" s="88"/>
      <c r="FD211" s="75"/>
      <c r="FE211" s="75"/>
      <c r="FF211" s="75"/>
      <c r="FG211" s="75"/>
      <c r="FH211" s="75"/>
      <c r="FI211" s="75"/>
      <c r="FJ211" s="75"/>
      <c r="FK211" s="75"/>
      <c r="FL211" s="75"/>
      <c r="FM211" s="75"/>
      <c r="FN211" s="75"/>
      <c r="FO211" s="75"/>
      <c r="FP211" s="75"/>
      <c r="FQ211" s="75"/>
      <c r="FR211" s="75"/>
      <c r="FS211" s="75"/>
      <c r="FT211" s="78"/>
      <c r="FU211" s="78"/>
      <c r="FV211" s="78"/>
      <c r="FW211" s="78"/>
      <c r="FX211" s="75"/>
      <c r="FY211" s="75"/>
      <c r="FZ211" s="75"/>
      <c r="GA211" s="75"/>
      <c r="GB211" s="75"/>
      <c r="GC211" s="75"/>
      <c r="GD211" s="75"/>
      <c r="GE211" s="75"/>
      <c r="GF211" s="75"/>
      <c r="GG211" s="75"/>
      <c r="GH211" s="75"/>
      <c r="GI211" s="75"/>
      <c r="GJ211" s="75"/>
      <c r="GK211" s="75"/>
      <c r="GL211" s="75"/>
      <c r="GM211" s="75"/>
      <c r="GN211" s="75"/>
      <c r="GO211" s="75"/>
      <c r="GP211" s="75"/>
      <c r="GQ211" s="75"/>
      <c r="GR211" s="75"/>
      <c r="GS211" s="75"/>
      <c r="GT211" s="75"/>
      <c r="GU211" s="75"/>
      <c r="GV211" s="75"/>
      <c r="GW211" s="75"/>
      <c r="GX211" s="75"/>
      <c r="GY211" s="75"/>
      <c r="GZ211" s="75"/>
      <c r="HA211" s="75"/>
      <c r="HB211" s="75"/>
      <c r="HC211" s="75"/>
      <c r="HD211" s="75"/>
      <c r="HE211" s="75"/>
      <c r="HF211" s="75"/>
      <c r="HG211" s="75"/>
      <c r="HH211" s="75"/>
      <c r="HI211" s="75"/>
      <c r="HJ211" s="75"/>
      <c r="HK211" s="75"/>
      <c r="HL211" s="75"/>
      <c r="HM211" s="75"/>
      <c r="HN211" s="75"/>
      <c r="HO211" s="75"/>
      <c r="HP211" s="75"/>
      <c r="HQ211" s="75"/>
      <c r="HR211" s="75"/>
      <c r="HS211" s="75"/>
      <c r="HT211" s="75"/>
      <c r="HU211" s="75"/>
      <c r="HV211" s="75"/>
      <c r="HW211" s="75"/>
      <c r="HX211" s="75"/>
      <c r="HY211" s="75"/>
      <c r="HZ211" s="75"/>
      <c r="IA211" s="75"/>
      <c r="IB211" s="75"/>
      <c r="IC211" s="75"/>
      <c r="ID211" s="75"/>
      <c r="IE211" s="75"/>
      <c r="IF211" s="75"/>
      <c r="IG211" s="75"/>
      <c r="IH211" s="75"/>
      <c r="II211" s="75"/>
      <c r="IJ211" s="75"/>
      <c r="IK211" s="75"/>
      <c r="IL211" s="75"/>
      <c r="IM211" s="75"/>
      <c r="IN211" s="75"/>
      <c r="IO211" s="75"/>
      <c r="IP211" s="75"/>
      <c r="IQ211" s="75"/>
      <c r="IR211" s="75"/>
      <c r="IS211" s="75"/>
      <c r="IT211" s="75"/>
      <c r="IU211" s="75"/>
      <c r="IV211" s="75"/>
      <c r="IW211" s="75"/>
      <c r="IX211" s="75"/>
      <c r="IY211" s="75"/>
      <c r="IZ211" s="75"/>
      <c r="JA211" s="75"/>
      <c r="JB211" s="75"/>
      <c r="JC211" s="75"/>
    </row>
    <row r="212" spans="1:263" ht="15.75" x14ac:dyDescent="0.25">
      <c r="A212" s="10" t="s">
        <v>143</v>
      </c>
      <c r="B212" s="222">
        <f t="shared" si="590"/>
        <v>2874</v>
      </c>
      <c r="C212" s="222">
        <f t="shared" si="591"/>
        <v>3863</v>
      </c>
      <c r="D212" s="222">
        <f t="shared" si="592"/>
        <v>3863</v>
      </c>
      <c r="E212" s="222"/>
      <c r="F212" s="223">
        <f t="shared" si="593"/>
        <v>3863</v>
      </c>
      <c r="G212" s="75">
        <f t="shared" si="500"/>
        <v>100</v>
      </c>
      <c r="H212" s="75"/>
      <c r="I212" s="75"/>
      <c r="J212" s="75"/>
      <c r="K212" s="75"/>
      <c r="L212" s="75"/>
      <c r="M212" s="75"/>
      <c r="N212" s="75"/>
      <c r="O212" s="75"/>
      <c r="P212" s="75"/>
      <c r="Q212" s="75"/>
      <c r="R212" s="75"/>
      <c r="S212" s="75"/>
      <c r="T212" s="75"/>
      <c r="U212" s="75"/>
      <c r="V212" s="75"/>
      <c r="W212" s="75"/>
      <c r="X212" s="75"/>
      <c r="Y212" s="75"/>
      <c r="Z212" s="75"/>
      <c r="AA212" s="75"/>
      <c r="AB212" s="75"/>
      <c r="AC212" s="75"/>
      <c r="AD212" s="75"/>
      <c r="AE212" s="75"/>
      <c r="AF212" s="75"/>
      <c r="AG212" s="75"/>
      <c r="AH212" s="75"/>
      <c r="AI212" s="75"/>
      <c r="AJ212" s="75"/>
      <c r="AK212" s="75"/>
      <c r="AL212" s="75"/>
      <c r="AM212" s="75"/>
      <c r="AN212" s="75"/>
      <c r="AO212" s="75"/>
      <c r="AP212" s="75"/>
      <c r="AQ212" s="75"/>
      <c r="AR212" s="75"/>
      <c r="AS212" s="75">
        <v>959</v>
      </c>
      <c r="AT212" s="75">
        <v>959</v>
      </c>
      <c r="AU212" s="75">
        <f t="shared" si="507"/>
        <v>100</v>
      </c>
      <c r="AV212" s="75"/>
      <c r="AW212" s="75"/>
      <c r="AX212" s="75"/>
      <c r="AY212" s="75"/>
      <c r="AZ212" s="75"/>
      <c r="BA212" s="75"/>
      <c r="BB212" s="95"/>
      <c r="BC212" s="95"/>
      <c r="BD212" s="75"/>
      <c r="BE212" s="75"/>
      <c r="BF212" s="75"/>
      <c r="BG212" s="88"/>
      <c r="BH212" s="88"/>
      <c r="BI212" s="75"/>
      <c r="BJ212" s="75"/>
      <c r="BK212" s="88"/>
      <c r="BL212" s="75">
        <v>2874</v>
      </c>
      <c r="BM212" s="75">
        <v>2874</v>
      </c>
      <c r="BN212" s="75">
        <v>2874</v>
      </c>
      <c r="BO212" s="76">
        <f t="shared" si="594"/>
        <v>100</v>
      </c>
      <c r="BP212" s="75"/>
      <c r="BQ212" s="75"/>
      <c r="BR212" s="75"/>
      <c r="BS212" s="88"/>
      <c r="BT212" s="88"/>
      <c r="BU212" s="75"/>
      <c r="BV212" s="75"/>
      <c r="BW212" s="88"/>
      <c r="BX212" s="75"/>
      <c r="BY212" s="75"/>
      <c r="BZ212" s="75"/>
      <c r="CA212" s="75"/>
      <c r="CB212" s="74"/>
      <c r="CC212" s="74"/>
      <c r="CD212" s="75"/>
      <c r="CE212" s="88"/>
      <c r="CF212" s="75"/>
      <c r="CG212" s="75"/>
      <c r="CH212" s="75"/>
      <c r="CI212" s="88"/>
      <c r="CJ212" s="75"/>
      <c r="CK212" s="75"/>
      <c r="CL212" s="75"/>
      <c r="CM212" s="75"/>
      <c r="CN212" s="75"/>
      <c r="CO212" s="75"/>
      <c r="CP212" s="75"/>
      <c r="CQ212" s="75"/>
      <c r="CR212" s="74"/>
      <c r="CS212" s="74"/>
      <c r="CT212" s="75"/>
      <c r="CU212" s="88"/>
      <c r="CV212" s="75"/>
      <c r="CW212" s="75"/>
      <c r="CX212" s="75"/>
      <c r="CY212" s="88"/>
      <c r="CZ212" s="75"/>
      <c r="DA212" s="75"/>
      <c r="DB212" s="75"/>
      <c r="DC212" s="88"/>
      <c r="DD212" s="75"/>
      <c r="DE212" s="75"/>
      <c r="DF212" s="75"/>
      <c r="DG212" s="88"/>
      <c r="DH212" s="75"/>
      <c r="DI212" s="75"/>
      <c r="DJ212" s="75"/>
      <c r="DK212" s="88"/>
      <c r="DL212" s="75"/>
      <c r="DM212" s="75"/>
      <c r="DN212" s="75"/>
      <c r="DO212" s="88"/>
      <c r="DP212" s="75"/>
      <c r="DQ212" s="75"/>
      <c r="DR212" s="75"/>
      <c r="DS212" s="88"/>
      <c r="DT212" s="88"/>
      <c r="DU212" s="75"/>
      <c r="DV212" s="75"/>
      <c r="DW212" s="75"/>
      <c r="DX212" s="75"/>
      <c r="DY212" s="75"/>
      <c r="DZ212" s="75"/>
      <c r="EA212" s="75"/>
      <c r="EB212" s="75"/>
      <c r="EC212" s="75"/>
      <c r="ED212" s="75"/>
      <c r="EE212" s="75"/>
      <c r="EF212" s="75"/>
      <c r="EG212" s="75"/>
      <c r="EH212" s="75"/>
      <c r="EI212" s="75"/>
      <c r="EJ212" s="75"/>
      <c r="EK212" s="75"/>
      <c r="EL212" s="75"/>
      <c r="EM212" s="75"/>
      <c r="EN212" s="75"/>
      <c r="EO212" s="75"/>
      <c r="EP212" s="75"/>
      <c r="EQ212" s="75"/>
      <c r="ER212" s="75"/>
      <c r="ES212" s="75"/>
      <c r="ET212" s="75"/>
      <c r="EU212" s="75"/>
      <c r="EV212" s="75"/>
      <c r="EW212" s="75"/>
      <c r="EX212" s="75"/>
      <c r="EY212" s="75"/>
      <c r="EZ212" s="88"/>
      <c r="FA212" s="74"/>
      <c r="FB212" s="75"/>
      <c r="FC212" s="88"/>
      <c r="FD212" s="75"/>
      <c r="FE212" s="75"/>
      <c r="FF212" s="75"/>
      <c r="FG212" s="75"/>
      <c r="FH212" s="75"/>
      <c r="FI212" s="75"/>
      <c r="FJ212" s="75"/>
      <c r="FK212" s="75"/>
      <c r="FL212" s="75"/>
      <c r="FM212" s="75"/>
      <c r="FN212" s="75"/>
      <c r="FO212" s="75"/>
      <c r="FP212" s="75"/>
      <c r="FQ212" s="75"/>
      <c r="FR212" s="75"/>
      <c r="FS212" s="75"/>
      <c r="FT212" s="78"/>
      <c r="FU212" s="78"/>
      <c r="FV212" s="78"/>
      <c r="FW212" s="78"/>
      <c r="FX212" s="75"/>
      <c r="FY212" s="75"/>
      <c r="FZ212" s="75"/>
      <c r="GA212" s="75"/>
      <c r="GB212" s="75"/>
      <c r="GC212" s="75"/>
      <c r="GD212" s="75"/>
      <c r="GE212" s="75"/>
      <c r="GF212" s="75"/>
      <c r="GG212" s="75"/>
      <c r="GH212" s="75"/>
      <c r="GI212" s="75"/>
      <c r="GJ212" s="75"/>
      <c r="GK212" s="75"/>
      <c r="GL212" s="75"/>
      <c r="GM212" s="75"/>
      <c r="GN212" s="75"/>
      <c r="GO212" s="75"/>
      <c r="GP212" s="75"/>
      <c r="GQ212" s="75"/>
      <c r="GR212" s="75"/>
      <c r="GS212" s="75"/>
      <c r="GT212" s="75"/>
      <c r="GU212" s="75"/>
      <c r="GV212" s="75"/>
      <c r="GW212" s="75"/>
      <c r="GX212" s="75"/>
      <c r="GY212" s="75"/>
      <c r="GZ212" s="75"/>
      <c r="HA212" s="75"/>
      <c r="HB212" s="75"/>
      <c r="HC212" s="75"/>
      <c r="HD212" s="75"/>
      <c r="HE212" s="75"/>
      <c r="HF212" s="75"/>
      <c r="HG212" s="75"/>
      <c r="HH212" s="75"/>
      <c r="HI212" s="75"/>
      <c r="HJ212" s="75"/>
      <c r="HK212" s="75"/>
      <c r="HL212" s="75"/>
      <c r="HM212" s="75"/>
      <c r="HN212" s="75"/>
      <c r="HO212" s="75"/>
      <c r="HP212" s="75"/>
      <c r="HQ212" s="75"/>
      <c r="HR212" s="75"/>
      <c r="HS212" s="75"/>
      <c r="HT212" s="75"/>
      <c r="HU212" s="75"/>
      <c r="HV212" s="75"/>
      <c r="HW212" s="75"/>
      <c r="HX212" s="75"/>
      <c r="HY212" s="75"/>
      <c r="HZ212" s="75"/>
      <c r="IA212" s="75"/>
      <c r="IB212" s="75"/>
      <c r="IC212" s="75"/>
      <c r="ID212" s="75"/>
      <c r="IE212" s="75"/>
      <c r="IF212" s="75"/>
      <c r="IG212" s="75">
        <v>30</v>
      </c>
      <c r="IH212" s="75">
        <v>30</v>
      </c>
      <c r="II212" s="75">
        <f t="shared" si="545"/>
        <v>100</v>
      </c>
      <c r="IJ212" s="75"/>
      <c r="IK212" s="75"/>
      <c r="IL212" s="75"/>
      <c r="IM212" s="75"/>
      <c r="IN212" s="75"/>
      <c r="IO212" s="75"/>
      <c r="IP212" s="75"/>
      <c r="IQ212" s="75"/>
      <c r="IR212" s="75"/>
      <c r="IS212" s="75"/>
      <c r="IT212" s="75"/>
      <c r="IU212" s="75"/>
      <c r="IV212" s="75"/>
      <c r="IW212" s="75"/>
      <c r="IX212" s="75"/>
      <c r="IY212" s="75"/>
      <c r="IZ212" s="75"/>
      <c r="JA212" s="75"/>
      <c r="JB212" s="75"/>
      <c r="JC212" s="75"/>
    </row>
    <row r="213" spans="1:263" ht="15.75" x14ac:dyDescent="0.25">
      <c r="A213" s="10" t="s">
        <v>399</v>
      </c>
      <c r="B213" s="222">
        <f t="shared" si="590"/>
        <v>2403</v>
      </c>
      <c r="C213" s="222">
        <f t="shared" si="591"/>
        <v>3327</v>
      </c>
      <c r="D213" s="222">
        <f t="shared" si="592"/>
        <v>3327</v>
      </c>
      <c r="E213" s="222"/>
      <c r="F213" s="223">
        <f t="shared" si="593"/>
        <v>3327</v>
      </c>
      <c r="G213" s="75">
        <f t="shared" si="500"/>
        <v>100</v>
      </c>
      <c r="H213" s="75"/>
      <c r="I213" s="75"/>
      <c r="J213" s="75"/>
      <c r="K213" s="75"/>
      <c r="L213" s="75"/>
      <c r="M213" s="75"/>
      <c r="N213" s="75"/>
      <c r="O213" s="75"/>
      <c r="P213" s="75"/>
      <c r="Q213" s="75"/>
      <c r="R213" s="75"/>
      <c r="S213" s="75"/>
      <c r="T213" s="75"/>
      <c r="U213" s="75"/>
      <c r="V213" s="75"/>
      <c r="W213" s="75"/>
      <c r="X213" s="75"/>
      <c r="Y213" s="75"/>
      <c r="Z213" s="75"/>
      <c r="AA213" s="75"/>
      <c r="AB213" s="75"/>
      <c r="AC213" s="75"/>
      <c r="AD213" s="75"/>
      <c r="AE213" s="75"/>
      <c r="AF213" s="75"/>
      <c r="AG213" s="75"/>
      <c r="AH213" s="75"/>
      <c r="AI213" s="75"/>
      <c r="AJ213" s="75"/>
      <c r="AK213" s="75"/>
      <c r="AL213" s="75"/>
      <c r="AM213" s="75"/>
      <c r="AN213" s="75"/>
      <c r="AO213" s="75"/>
      <c r="AP213" s="75"/>
      <c r="AQ213" s="75"/>
      <c r="AR213" s="75"/>
      <c r="AS213" s="75">
        <v>924</v>
      </c>
      <c r="AT213" s="75">
        <v>924</v>
      </c>
      <c r="AU213" s="75">
        <f t="shared" si="507"/>
        <v>100</v>
      </c>
      <c r="AV213" s="75"/>
      <c r="AW213" s="75"/>
      <c r="AX213" s="75"/>
      <c r="AY213" s="75"/>
      <c r="AZ213" s="75"/>
      <c r="BA213" s="75"/>
      <c r="BB213" s="95"/>
      <c r="BC213" s="95"/>
      <c r="BD213" s="75"/>
      <c r="BE213" s="75"/>
      <c r="BF213" s="75"/>
      <c r="BG213" s="88"/>
      <c r="BH213" s="88"/>
      <c r="BI213" s="75"/>
      <c r="BJ213" s="75"/>
      <c r="BK213" s="88"/>
      <c r="BL213" s="75">
        <v>2403</v>
      </c>
      <c r="BM213" s="75">
        <v>2403</v>
      </c>
      <c r="BN213" s="75">
        <v>2403</v>
      </c>
      <c r="BO213" s="76">
        <f t="shared" si="594"/>
        <v>100</v>
      </c>
      <c r="BP213" s="75"/>
      <c r="BQ213" s="75"/>
      <c r="BR213" s="75"/>
      <c r="BS213" s="88"/>
      <c r="BT213" s="88"/>
      <c r="BU213" s="75"/>
      <c r="BV213" s="75"/>
      <c r="BW213" s="88"/>
      <c r="BX213" s="75"/>
      <c r="BY213" s="75"/>
      <c r="BZ213" s="75"/>
      <c r="CA213" s="75"/>
      <c r="CB213" s="74"/>
      <c r="CC213" s="74"/>
      <c r="CD213" s="75"/>
      <c r="CE213" s="88"/>
      <c r="CF213" s="75"/>
      <c r="CG213" s="75"/>
      <c r="CH213" s="75"/>
      <c r="CI213" s="88"/>
      <c r="CJ213" s="75"/>
      <c r="CK213" s="75"/>
      <c r="CL213" s="75"/>
      <c r="CM213" s="75"/>
      <c r="CN213" s="75"/>
      <c r="CO213" s="75"/>
      <c r="CP213" s="75"/>
      <c r="CQ213" s="75"/>
      <c r="CR213" s="74"/>
      <c r="CS213" s="74"/>
      <c r="CT213" s="75"/>
      <c r="CU213" s="88"/>
      <c r="CV213" s="75"/>
      <c r="CW213" s="75"/>
      <c r="CX213" s="75"/>
      <c r="CY213" s="88"/>
      <c r="CZ213" s="75"/>
      <c r="DA213" s="75"/>
      <c r="DB213" s="75"/>
      <c r="DC213" s="88"/>
      <c r="DD213" s="75"/>
      <c r="DE213" s="75"/>
      <c r="DF213" s="75"/>
      <c r="DG213" s="88"/>
      <c r="DH213" s="75"/>
      <c r="DI213" s="75"/>
      <c r="DJ213" s="75"/>
      <c r="DK213" s="88"/>
      <c r="DL213" s="75"/>
      <c r="DM213" s="75"/>
      <c r="DN213" s="75"/>
      <c r="DO213" s="88"/>
      <c r="DP213" s="75"/>
      <c r="DQ213" s="75"/>
      <c r="DR213" s="75"/>
      <c r="DS213" s="88"/>
      <c r="DT213" s="88"/>
      <c r="DU213" s="75"/>
      <c r="DV213" s="75"/>
      <c r="DW213" s="75"/>
      <c r="DX213" s="75"/>
      <c r="DY213" s="75"/>
      <c r="DZ213" s="75"/>
      <c r="EA213" s="75"/>
      <c r="EB213" s="75"/>
      <c r="EC213" s="75"/>
      <c r="ED213" s="75"/>
      <c r="EE213" s="75"/>
      <c r="EF213" s="75"/>
      <c r="EG213" s="75"/>
      <c r="EH213" s="75"/>
      <c r="EI213" s="75"/>
      <c r="EJ213" s="75"/>
      <c r="EK213" s="75"/>
      <c r="EL213" s="75"/>
      <c r="EM213" s="75"/>
      <c r="EN213" s="75"/>
      <c r="EO213" s="75"/>
      <c r="EP213" s="75"/>
      <c r="EQ213" s="75"/>
      <c r="ER213" s="75"/>
      <c r="ES213" s="75"/>
      <c r="ET213" s="75"/>
      <c r="EU213" s="75"/>
      <c r="EV213" s="75"/>
      <c r="EW213" s="75"/>
      <c r="EX213" s="75"/>
      <c r="EY213" s="75"/>
      <c r="EZ213" s="88"/>
      <c r="FA213" s="74"/>
      <c r="FB213" s="75"/>
      <c r="FC213" s="88"/>
      <c r="FD213" s="75"/>
      <c r="FE213" s="75"/>
      <c r="FF213" s="75"/>
      <c r="FG213" s="75"/>
      <c r="FH213" s="75"/>
      <c r="FI213" s="75"/>
      <c r="FJ213" s="75"/>
      <c r="FK213" s="75"/>
      <c r="FL213" s="75"/>
      <c r="FM213" s="75"/>
      <c r="FN213" s="75"/>
      <c r="FO213" s="75"/>
      <c r="FP213" s="75"/>
      <c r="FQ213" s="75"/>
      <c r="FR213" s="75"/>
      <c r="FS213" s="75"/>
      <c r="FT213" s="78"/>
      <c r="FU213" s="78"/>
      <c r="FV213" s="78"/>
      <c r="FW213" s="78"/>
      <c r="FX213" s="75"/>
      <c r="FY213" s="75"/>
      <c r="FZ213" s="75"/>
      <c r="GA213" s="75"/>
      <c r="GB213" s="75"/>
      <c r="GC213" s="75"/>
      <c r="GD213" s="75"/>
      <c r="GE213" s="75"/>
      <c r="GF213" s="75"/>
      <c r="GG213" s="75"/>
      <c r="GH213" s="75"/>
      <c r="GI213" s="75"/>
      <c r="GJ213" s="75"/>
      <c r="GK213" s="75"/>
      <c r="GL213" s="75"/>
      <c r="GM213" s="75"/>
      <c r="GN213" s="75"/>
      <c r="GO213" s="75"/>
      <c r="GP213" s="75"/>
      <c r="GQ213" s="75"/>
      <c r="GR213" s="75"/>
      <c r="GS213" s="75"/>
      <c r="GT213" s="75"/>
      <c r="GU213" s="75"/>
      <c r="GV213" s="75"/>
      <c r="GW213" s="75"/>
      <c r="GX213" s="75"/>
      <c r="GY213" s="75"/>
      <c r="GZ213" s="75"/>
      <c r="HA213" s="75"/>
      <c r="HB213" s="75"/>
      <c r="HC213" s="75"/>
      <c r="HD213" s="75"/>
      <c r="HE213" s="75"/>
      <c r="HF213" s="75"/>
      <c r="HG213" s="75"/>
      <c r="HH213" s="75"/>
      <c r="HI213" s="75"/>
      <c r="HJ213" s="75"/>
      <c r="HK213" s="75"/>
      <c r="HL213" s="75"/>
      <c r="HM213" s="75"/>
      <c r="HN213" s="75"/>
      <c r="HO213" s="75"/>
      <c r="HP213" s="75"/>
      <c r="HQ213" s="75"/>
      <c r="HR213" s="75"/>
      <c r="HS213" s="75"/>
      <c r="HT213" s="75"/>
      <c r="HU213" s="75"/>
      <c r="HV213" s="75"/>
      <c r="HW213" s="75"/>
      <c r="HX213" s="75"/>
      <c r="HY213" s="75"/>
      <c r="HZ213" s="75"/>
      <c r="IA213" s="75"/>
      <c r="IB213" s="75"/>
      <c r="IC213" s="75"/>
      <c r="ID213" s="75"/>
      <c r="IE213" s="75"/>
      <c r="IF213" s="75"/>
      <c r="IG213" s="75"/>
      <c r="IH213" s="75"/>
      <c r="II213" s="75"/>
      <c r="IJ213" s="75"/>
      <c r="IK213" s="75"/>
      <c r="IL213" s="75"/>
      <c r="IM213" s="75"/>
      <c r="IN213" s="75"/>
      <c r="IO213" s="75"/>
      <c r="IP213" s="75"/>
      <c r="IQ213" s="75"/>
      <c r="IR213" s="75"/>
      <c r="IS213" s="75"/>
      <c r="IT213" s="75"/>
      <c r="IU213" s="75"/>
      <c r="IV213" s="75"/>
      <c r="IW213" s="75"/>
      <c r="IX213" s="75"/>
      <c r="IY213" s="75"/>
      <c r="IZ213" s="75"/>
      <c r="JA213" s="75"/>
      <c r="JB213" s="75"/>
      <c r="JC213" s="75"/>
    </row>
    <row r="214" spans="1:263" ht="15.75" x14ac:dyDescent="0.25">
      <c r="A214" s="10" t="s">
        <v>400</v>
      </c>
      <c r="B214" s="222">
        <f t="shared" si="590"/>
        <v>6501</v>
      </c>
      <c r="C214" s="222">
        <f t="shared" si="591"/>
        <v>6501</v>
      </c>
      <c r="D214" s="222">
        <f t="shared" si="592"/>
        <v>6501</v>
      </c>
      <c r="E214" s="222"/>
      <c r="F214" s="223">
        <f t="shared" si="593"/>
        <v>6501</v>
      </c>
      <c r="G214" s="75">
        <f t="shared" si="500"/>
        <v>100</v>
      </c>
      <c r="H214" s="75"/>
      <c r="I214" s="75"/>
      <c r="J214" s="75"/>
      <c r="K214" s="75"/>
      <c r="L214" s="75"/>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5"/>
      <c r="AJ214" s="75"/>
      <c r="AK214" s="75"/>
      <c r="AL214" s="75"/>
      <c r="AM214" s="75"/>
      <c r="AN214" s="75"/>
      <c r="AO214" s="75"/>
      <c r="AP214" s="75"/>
      <c r="AQ214" s="75"/>
      <c r="AR214" s="75"/>
      <c r="AS214" s="75"/>
      <c r="AT214" s="75"/>
      <c r="AU214" s="75"/>
      <c r="AV214" s="75"/>
      <c r="AW214" s="75"/>
      <c r="AX214" s="75"/>
      <c r="AY214" s="75"/>
      <c r="AZ214" s="75"/>
      <c r="BA214" s="75"/>
      <c r="BB214" s="95"/>
      <c r="BC214" s="95"/>
      <c r="BD214" s="75"/>
      <c r="BE214" s="75"/>
      <c r="BF214" s="75"/>
      <c r="BG214" s="88"/>
      <c r="BH214" s="88"/>
      <c r="BI214" s="75"/>
      <c r="BJ214" s="75"/>
      <c r="BK214" s="88"/>
      <c r="BL214" s="75">
        <v>6501</v>
      </c>
      <c r="BM214" s="75">
        <v>6501</v>
      </c>
      <c r="BN214" s="75">
        <v>6501</v>
      </c>
      <c r="BO214" s="76">
        <f t="shared" si="594"/>
        <v>100</v>
      </c>
      <c r="BP214" s="75"/>
      <c r="BQ214" s="75"/>
      <c r="BR214" s="75"/>
      <c r="BS214" s="88"/>
      <c r="BT214" s="88"/>
      <c r="BU214" s="75"/>
      <c r="BV214" s="75"/>
      <c r="BW214" s="88"/>
      <c r="BX214" s="75"/>
      <c r="BY214" s="75"/>
      <c r="BZ214" s="75"/>
      <c r="CA214" s="75"/>
      <c r="CB214" s="74"/>
      <c r="CC214" s="74"/>
      <c r="CD214" s="75"/>
      <c r="CE214" s="88"/>
      <c r="CF214" s="75"/>
      <c r="CG214" s="75"/>
      <c r="CH214" s="75"/>
      <c r="CI214" s="88"/>
      <c r="CJ214" s="75"/>
      <c r="CK214" s="75"/>
      <c r="CL214" s="75"/>
      <c r="CM214" s="75"/>
      <c r="CN214" s="75"/>
      <c r="CO214" s="75"/>
      <c r="CP214" s="75"/>
      <c r="CQ214" s="75"/>
      <c r="CR214" s="74"/>
      <c r="CS214" s="74"/>
      <c r="CT214" s="75"/>
      <c r="CU214" s="88"/>
      <c r="CV214" s="75"/>
      <c r="CW214" s="75"/>
      <c r="CX214" s="75"/>
      <c r="CY214" s="88"/>
      <c r="CZ214" s="75"/>
      <c r="DA214" s="75"/>
      <c r="DB214" s="75"/>
      <c r="DC214" s="88"/>
      <c r="DD214" s="75"/>
      <c r="DE214" s="75"/>
      <c r="DF214" s="75"/>
      <c r="DG214" s="88"/>
      <c r="DH214" s="75"/>
      <c r="DI214" s="75"/>
      <c r="DJ214" s="75"/>
      <c r="DK214" s="88"/>
      <c r="DL214" s="75"/>
      <c r="DM214" s="75"/>
      <c r="DN214" s="75"/>
      <c r="DO214" s="88"/>
      <c r="DP214" s="75"/>
      <c r="DQ214" s="75"/>
      <c r="DR214" s="75"/>
      <c r="DS214" s="88"/>
      <c r="DT214" s="88"/>
      <c r="DU214" s="75"/>
      <c r="DV214" s="75"/>
      <c r="DW214" s="75"/>
      <c r="DX214" s="75"/>
      <c r="DY214" s="75"/>
      <c r="DZ214" s="75"/>
      <c r="EA214" s="75"/>
      <c r="EB214" s="75"/>
      <c r="EC214" s="75"/>
      <c r="ED214" s="75"/>
      <c r="EE214" s="75"/>
      <c r="EF214" s="75"/>
      <c r="EG214" s="75"/>
      <c r="EH214" s="75"/>
      <c r="EI214" s="75"/>
      <c r="EJ214" s="75"/>
      <c r="EK214" s="75"/>
      <c r="EL214" s="75"/>
      <c r="EM214" s="75"/>
      <c r="EN214" s="75"/>
      <c r="EO214" s="75"/>
      <c r="EP214" s="75"/>
      <c r="EQ214" s="75"/>
      <c r="ER214" s="75"/>
      <c r="ES214" s="75"/>
      <c r="ET214" s="75"/>
      <c r="EU214" s="75"/>
      <c r="EV214" s="75"/>
      <c r="EW214" s="75"/>
      <c r="EX214" s="75"/>
      <c r="EY214" s="75"/>
      <c r="EZ214" s="88"/>
      <c r="FA214" s="74"/>
      <c r="FB214" s="75"/>
      <c r="FC214" s="88"/>
      <c r="FD214" s="75"/>
      <c r="FE214" s="75"/>
      <c r="FF214" s="75"/>
      <c r="FG214" s="75"/>
      <c r="FH214" s="75"/>
      <c r="FI214" s="75"/>
      <c r="FJ214" s="75"/>
      <c r="FK214" s="75"/>
      <c r="FL214" s="75"/>
      <c r="FM214" s="75"/>
      <c r="FN214" s="75"/>
      <c r="FO214" s="75"/>
      <c r="FP214" s="75"/>
      <c r="FQ214" s="75"/>
      <c r="FR214" s="75"/>
      <c r="FS214" s="75"/>
      <c r="FT214" s="78"/>
      <c r="FU214" s="78"/>
      <c r="FV214" s="78"/>
      <c r="FW214" s="78"/>
      <c r="FX214" s="75"/>
      <c r="FY214" s="75"/>
      <c r="FZ214" s="75"/>
      <c r="GA214" s="75"/>
      <c r="GB214" s="75"/>
      <c r="GC214" s="75"/>
      <c r="GD214" s="75"/>
      <c r="GE214" s="75"/>
      <c r="GF214" s="75"/>
      <c r="GG214" s="75"/>
      <c r="GH214" s="75"/>
      <c r="GI214" s="75"/>
      <c r="GJ214" s="75"/>
      <c r="GK214" s="75"/>
      <c r="GL214" s="75"/>
      <c r="GM214" s="75"/>
      <c r="GN214" s="75"/>
      <c r="GO214" s="75"/>
      <c r="GP214" s="75"/>
      <c r="GQ214" s="75"/>
      <c r="GR214" s="75"/>
      <c r="GS214" s="75"/>
      <c r="GT214" s="75"/>
      <c r="GU214" s="75"/>
      <c r="GV214" s="75"/>
      <c r="GW214" s="75"/>
      <c r="GX214" s="75"/>
      <c r="GY214" s="75"/>
      <c r="GZ214" s="75"/>
      <c r="HA214" s="75"/>
      <c r="HB214" s="75"/>
      <c r="HC214" s="75"/>
      <c r="HD214" s="75"/>
      <c r="HE214" s="75"/>
      <c r="HF214" s="75"/>
      <c r="HG214" s="75"/>
      <c r="HH214" s="75"/>
      <c r="HI214" s="75"/>
      <c r="HJ214" s="75"/>
      <c r="HK214" s="75"/>
      <c r="HL214" s="75"/>
      <c r="HM214" s="75"/>
      <c r="HN214" s="75"/>
      <c r="HO214" s="75"/>
      <c r="HP214" s="75"/>
      <c r="HQ214" s="75"/>
      <c r="HR214" s="75"/>
      <c r="HS214" s="75"/>
      <c r="HT214" s="75"/>
      <c r="HU214" s="75"/>
      <c r="HV214" s="75"/>
      <c r="HW214" s="75"/>
      <c r="HX214" s="75"/>
      <c r="HY214" s="75"/>
      <c r="HZ214" s="75"/>
      <c r="IA214" s="75"/>
      <c r="IB214" s="75"/>
      <c r="IC214" s="75"/>
      <c r="ID214" s="75"/>
      <c r="IE214" s="75"/>
      <c r="IF214" s="75"/>
      <c r="IG214" s="75"/>
      <c r="IH214" s="75"/>
      <c r="II214" s="75"/>
      <c r="IJ214" s="75"/>
      <c r="IK214" s="75"/>
      <c r="IL214" s="75"/>
      <c r="IM214" s="75"/>
      <c r="IN214" s="75"/>
      <c r="IO214" s="75"/>
      <c r="IP214" s="75"/>
      <c r="IQ214" s="75"/>
      <c r="IR214" s="75"/>
      <c r="IS214" s="75"/>
      <c r="IT214" s="75"/>
      <c r="IU214" s="75"/>
      <c r="IV214" s="75"/>
      <c r="IW214" s="75"/>
      <c r="IX214" s="75"/>
      <c r="IY214" s="75"/>
      <c r="IZ214" s="75"/>
      <c r="JA214" s="75"/>
      <c r="JB214" s="75"/>
      <c r="JC214" s="75"/>
    </row>
    <row r="215" spans="1:263" s="70" customFormat="1" ht="31.5" x14ac:dyDescent="0.25">
      <c r="A215" s="81" t="s">
        <v>224</v>
      </c>
      <c r="B215" s="220">
        <f t="shared" si="590"/>
        <v>195817.84168000001</v>
      </c>
      <c r="C215" s="220">
        <f t="shared" si="591"/>
        <v>207026.87518999999</v>
      </c>
      <c r="D215" s="220">
        <f t="shared" si="592"/>
        <v>207026.87518999999</v>
      </c>
      <c r="E215" s="220"/>
      <c r="F215" s="221">
        <f t="shared" si="593"/>
        <v>206236.36661</v>
      </c>
      <c r="G215" s="72">
        <f t="shared" si="500"/>
        <v>99.618161371911498</v>
      </c>
      <c r="H215" s="73">
        <f t="shared" ref="H215:J215" si="596">H216+H217+H218+H219+H220+H221+H222+H223</f>
        <v>0</v>
      </c>
      <c r="I215" s="73">
        <f t="shared" si="596"/>
        <v>0</v>
      </c>
      <c r="J215" s="73">
        <f t="shared" si="596"/>
        <v>0</v>
      </c>
      <c r="K215" s="72"/>
      <c r="L215" s="73">
        <f t="shared" ref="L215" si="597">L216+L217+L218+L219+L220+L221+L222+L223</f>
        <v>2079</v>
      </c>
      <c r="M215" s="73">
        <f t="shared" ref="M215:N215" si="598">M216+M217+M218+M219+M220+M221+M222+M223</f>
        <v>2079</v>
      </c>
      <c r="N215" s="73">
        <f t="shared" si="598"/>
        <v>2079</v>
      </c>
      <c r="O215" s="72">
        <f>N215/M215*100</f>
        <v>100</v>
      </c>
      <c r="P215" s="73">
        <f t="shared" ref="P215" si="599">P216+P217+P218+P219+P220+P221+P222+P223</f>
        <v>0</v>
      </c>
      <c r="Q215" s="73">
        <f t="shared" ref="Q215:Y215" si="600">Q216+Q217+Q218+Q219+Q220+Q221+Q222+Q223</f>
        <v>0</v>
      </c>
      <c r="R215" s="73">
        <f t="shared" si="600"/>
        <v>0</v>
      </c>
      <c r="S215" s="73">
        <f t="shared" si="600"/>
        <v>0</v>
      </c>
      <c r="T215" s="73">
        <f t="shared" ref="T215" si="601">T216+T217+T218+T219+T220+T221+T222+T223</f>
        <v>0</v>
      </c>
      <c r="U215" s="73">
        <f t="shared" si="600"/>
        <v>0</v>
      </c>
      <c r="V215" s="73">
        <f t="shared" si="600"/>
        <v>0</v>
      </c>
      <c r="W215" s="73">
        <f t="shared" si="600"/>
        <v>0</v>
      </c>
      <c r="X215" s="73">
        <f t="shared" ref="X215" si="602">X216+X217+X218+X219+X220+X221+X222+X223</f>
        <v>112.35955</v>
      </c>
      <c r="Y215" s="73">
        <f t="shared" si="600"/>
        <v>112.35955</v>
      </c>
      <c r="Z215" s="73">
        <f t="shared" ref="Z215" si="603">Z216+Z217+Z218+Z219+Z220+Z221+Z222+Z223</f>
        <v>112.35955</v>
      </c>
      <c r="AA215" s="72">
        <f>Z215/Y215*100</f>
        <v>100</v>
      </c>
      <c r="AB215" s="73">
        <f>AB216+AB217+AB218+AB219+AB220+AB221+AB222+AB223</f>
        <v>56.179780000000001</v>
      </c>
      <c r="AC215" s="73">
        <f>AC216+AC217+AC218+AC219+AC220+AC221+AC222+AC223</f>
        <v>56.179780000000001</v>
      </c>
      <c r="AD215" s="73">
        <f>AD216+AD217+AD218+AD219+AD220+AD221+AD222+AD223</f>
        <v>56.179780000000001</v>
      </c>
      <c r="AE215" s="72">
        <f>AD215/AC215*100</f>
        <v>100</v>
      </c>
      <c r="AF215" s="73">
        <f>AF216+AF217+AF218+AF219+AF220+AF221+AF222+AF223</f>
        <v>218.23295999999999</v>
      </c>
      <c r="AG215" s="73">
        <f>AG216+AG217+AG218+AG219+AG220+AG221+AG222+AG223</f>
        <v>218.23295999999999</v>
      </c>
      <c r="AH215" s="73">
        <f>AH216+AH217+AH218+AH219+AH220+AH221+AH222+AH223</f>
        <v>218.23295999999999</v>
      </c>
      <c r="AI215" s="72">
        <f>AH215/AG215*100</f>
        <v>100</v>
      </c>
      <c r="AJ215" s="73"/>
      <c r="AK215" s="73"/>
      <c r="AL215" s="73"/>
      <c r="AM215" s="72"/>
      <c r="AN215" s="72"/>
      <c r="AO215" s="73">
        <f>AO216+AO217+AO218+AO219+AO220+AO221+AO222+AO223</f>
        <v>0</v>
      </c>
      <c r="AP215" s="73">
        <f>AP216+AP217+AP218+AP219+AP220+AP221+AP222+AP223</f>
        <v>0</v>
      </c>
      <c r="AQ215" s="73">
        <f>AQ216+AQ217+AQ218+AQ219+AQ220+AQ221+AQ222+AQ223</f>
        <v>0</v>
      </c>
      <c r="AR215" s="73"/>
      <c r="AS215" s="73">
        <f>AS216+AS217+AS218+AS219+AS220+AS221+AS222+AS223</f>
        <v>4191</v>
      </c>
      <c r="AT215" s="73">
        <f>AT216+AT217+AT218+AT219+AT220+AT221+AT222+AT223</f>
        <v>4191</v>
      </c>
      <c r="AU215" s="72">
        <f t="shared" si="507"/>
        <v>100</v>
      </c>
      <c r="AV215" s="73">
        <f>AV216+AV217+AV218+AV219+AV220+AV221+AV222+AV223</f>
        <v>15000</v>
      </c>
      <c r="AW215" s="73">
        <f>AW216+AW217+AW218+AW219+AW220+AW221+AW222+AW223</f>
        <v>15000</v>
      </c>
      <c r="AX215" s="73">
        <f>AX216+AX217+AX218+AX219+AX220+AX221+AX222+AX223</f>
        <v>15000</v>
      </c>
      <c r="AY215" s="72">
        <f>AX215/AW215*100</f>
        <v>100</v>
      </c>
      <c r="AZ215" s="73">
        <f t="shared" ref="AZ215" si="604">AZ216+AZ217+AZ218+AZ219+AZ220+AZ221+AZ222+AZ223</f>
        <v>51145.2</v>
      </c>
      <c r="BA215" s="73">
        <f t="shared" ref="BA215:BF215" si="605">BA216+BA217+BA218+BA219+BA220+BA221+BA222+BA223</f>
        <v>55134.8</v>
      </c>
      <c r="BB215" s="73">
        <f t="shared" si="605"/>
        <v>55134.8</v>
      </c>
      <c r="BC215" s="73">
        <f t="shared" si="605"/>
        <v>100</v>
      </c>
      <c r="BD215" s="73">
        <f t="shared" si="605"/>
        <v>0</v>
      </c>
      <c r="BE215" s="73">
        <f t="shared" si="605"/>
        <v>0</v>
      </c>
      <c r="BF215" s="73">
        <f t="shared" si="605"/>
        <v>0</v>
      </c>
      <c r="BG215" s="73"/>
      <c r="BH215" s="73"/>
      <c r="BI215" s="73">
        <f>BI216+BI217+BI218+BI219+BI220+BI221+BI222+BI223</f>
        <v>0</v>
      </c>
      <c r="BJ215" s="73">
        <f>BJ216+BJ217+BJ218+BJ219+BJ220+BJ221+BJ222+BJ223</f>
        <v>0</v>
      </c>
      <c r="BK215" s="73">
        <f>BK216+BK217+BK218+BK219+BK220+BK221+BK222+BK223</f>
        <v>0</v>
      </c>
      <c r="BL215" s="73">
        <f t="shared" ref="BL215" si="606">BL216+BL217+BL218+BL219+BL220+BL221+BL222+BL223</f>
        <v>86775</v>
      </c>
      <c r="BM215" s="73">
        <f t="shared" ref="BM215:BS215" si="607">BM216+BM217+BM218+BM219+BM220+BM221+BM222+BM223</f>
        <v>86775</v>
      </c>
      <c r="BN215" s="73">
        <f t="shared" si="607"/>
        <v>86775</v>
      </c>
      <c r="BO215" s="90">
        <f t="shared" si="594"/>
        <v>100</v>
      </c>
      <c r="BP215" s="73">
        <f t="shared" ref="BP215" si="608">BP216+BP217+BP218+BP219+BP220+BP221+BP222+BP223</f>
        <v>0</v>
      </c>
      <c r="BQ215" s="73">
        <f t="shared" si="607"/>
        <v>0</v>
      </c>
      <c r="BR215" s="73">
        <f t="shared" si="607"/>
        <v>0</v>
      </c>
      <c r="BS215" s="73">
        <f t="shared" si="607"/>
        <v>0</v>
      </c>
      <c r="BT215" s="73"/>
      <c r="BU215" s="73">
        <f>BU216+BU217+BU218+BU219+BU220+BU221+BU222+BU223</f>
        <v>0</v>
      </c>
      <c r="BV215" s="73">
        <f>BV216+BV217+BV218+BV219+BV220+BV221+BV222+BV223</f>
        <v>0</v>
      </c>
      <c r="BW215" s="73">
        <f>BW216+BW217+BW218+BW219+BW220+BW221+BW222+BW223</f>
        <v>0</v>
      </c>
      <c r="BX215" s="73"/>
      <c r="BY215" s="73"/>
      <c r="BZ215" s="73"/>
      <c r="CA215" s="72"/>
      <c r="CB215" s="73">
        <f t="shared" ref="CB215" si="609">CB216+CB217+CB218+CB219+CB220+CB221+CB222+CB223</f>
        <v>29453.4</v>
      </c>
      <c r="CC215" s="73">
        <f t="shared" ref="CC215:CD215" si="610">CC216+CC217+CC218+CC219+CC220+CC221+CC222+CC223</f>
        <v>29453.4</v>
      </c>
      <c r="CD215" s="73">
        <f t="shared" si="610"/>
        <v>28663.391420000004</v>
      </c>
      <c r="CE215" s="73">
        <f>CD215/CC215*100</f>
        <v>97.317767795908111</v>
      </c>
      <c r="CF215" s="73">
        <f t="shared" ref="CF215" si="611">CF216+CF217+CF218+CF219+CF220+CF221+CF222+CF223</f>
        <v>1000</v>
      </c>
      <c r="CG215" s="73">
        <f t="shared" ref="CG215:CN215" si="612">CG216+CG217+CG218+CG219+CG220+CG221+CG222+CG223</f>
        <v>1000</v>
      </c>
      <c r="CH215" s="73">
        <f t="shared" si="612"/>
        <v>1000</v>
      </c>
      <c r="CI215" s="73">
        <f>CH215/CG215*100</f>
        <v>100</v>
      </c>
      <c r="CJ215" s="73">
        <f t="shared" ref="CJ215" si="613">CJ216+CJ217+CJ218+CJ219+CJ220+CJ221+CJ222+CJ223</f>
        <v>1000</v>
      </c>
      <c r="CK215" s="73">
        <f t="shared" si="612"/>
        <v>1000</v>
      </c>
      <c r="CL215" s="73">
        <f t="shared" si="612"/>
        <v>1000</v>
      </c>
      <c r="CM215" s="73">
        <f>CL215/CK215*100</f>
        <v>100</v>
      </c>
      <c r="CN215" s="73">
        <f t="shared" si="612"/>
        <v>500</v>
      </c>
      <c r="CO215" s="73">
        <f t="shared" ref="CO215:CP215" si="614">CO216+CO217+CO218+CO219+CO220+CO221+CO222+CO223</f>
        <v>500</v>
      </c>
      <c r="CP215" s="73">
        <f t="shared" si="614"/>
        <v>500</v>
      </c>
      <c r="CQ215" s="73">
        <f>CP215/CO215*100</f>
        <v>100</v>
      </c>
      <c r="CR215" s="73">
        <f t="shared" ref="CR215:CU215" si="615">CR216+CR217+CR218+CR219+CR220+CR221+CR222+CR223</f>
        <v>0</v>
      </c>
      <c r="CS215" s="73">
        <f t="shared" si="615"/>
        <v>0</v>
      </c>
      <c r="CT215" s="73">
        <f t="shared" si="615"/>
        <v>0</v>
      </c>
      <c r="CU215" s="73">
        <f t="shared" si="615"/>
        <v>0</v>
      </c>
      <c r="CV215" s="73"/>
      <c r="CW215" s="73"/>
      <c r="CX215" s="73">
        <f>CX216+CX217+CX218+CX219+CX220+CX221+CX222+CX223</f>
        <v>0</v>
      </c>
      <c r="CY215" s="73"/>
      <c r="CZ215" s="72"/>
      <c r="DA215" s="73">
        <f t="shared" ref="DA215:DF215" si="616">DA216+DA217+DA218+DA219+DA220+DA221+DA222+DA223</f>
        <v>0</v>
      </c>
      <c r="DB215" s="73">
        <f t="shared" si="616"/>
        <v>0</v>
      </c>
      <c r="DC215" s="73">
        <f t="shared" si="616"/>
        <v>0</v>
      </c>
      <c r="DD215" s="73">
        <f t="shared" si="616"/>
        <v>0</v>
      </c>
      <c r="DE215" s="73">
        <f t="shared" si="616"/>
        <v>0</v>
      </c>
      <c r="DF215" s="73">
        <f t="shared" si="616"/>
        <v>0</v>
      </c>
      <c r="DG215" s="73"/>
      <c r="DH215" s="73">
        <f t="shared" ref="DH215" si="617">DH216+DH217+DH218+DH219+DH220+DH221+DH222+DH223</f>
        <v>0</v>
      </c>
      <c r="DI215" s="73">
        <f t="shared" ref="DI215:DJ215" si="618">DI216+DI217+DI218+DI219+DI220+DI221+DI222+DI223</f>
        <v>0</v>
      </c>
      <c r="DJ215" s="73">
        <f t="shared" si="618"/>
        <v>0</v>
      </c>
      <c r="DK215" s="73"/>
      <c r="DL215" s="73">
        <f>DL216+DL217+DL218+DL219+DL220+DL221+DL222+DL223</f>
        <v>0</v>
      </c>
      <c r="DM215" s="73">
        <f>DM216+DM217+DM218+DM219+DM220+DM221+DM222+DM223</f>
        <v>0</v>
      </c>
      <c r="DN215" s="73">
        <f>DN216+DN217+DN218+DN219+DN220+DN221+DN222+DN223</f>
        <v>0</v>
      </c>
      <c r="DO215" s="73"/>
      <c r="DP215" s="73">
        <f>DP216+DP217+DP218+DP219+DP220+DP221+DP222+DP223</f>
        <v>0</v>
      </c>
      <c r="DQ215" s="73">
        <f>DQ216+DQ217+DQ218+DQ219+DQ220+DQ221+DQ222+DQ223</f>
        <v>0</v>
      </c>
      <c r="DR215" s="73">
        <f>DR216+DR217+DR218+DR219+DR220+DR221+DR222+DR223</f>
        <v>0</v>
      </c>
      <c r="DS215" s="73"/>
      <c r="DT215" s="73"/>
      <c r="DU215" s="73">
        <f>DU216+DU217+DU218+DU219+DU220+DU221+DU222+DU223</f>
        <v>0</v>
      </c>
      <c r="DV215" s="73">
        <f>DV216+DV217+DV218+DV219+DV220+DV221+DV222+DV223</f>
        <v>0</v>
      </c>
      <c r="DW215" s="73">
        <f>DW216+DW217+DW218+DW219+DW220+DW221+DW222+DW223</f>
        <v>0</v>
      </c>
      <c r="DX215" s="72"/>
      <c r="DY215" s="73">
        <f>DY216+DY217+DY218+DY219+DY220+DY221+DY222+DY223</f>
        <v>0</v>
      </c>
      <c r="DZ215" s="73">
        <f>DZ216+DZ217+DZ218+DZ219+DZ220+DZ221+DZ222+DZ223</f>
        <v>0</v>
      </c>
      <c r="EA215" s="72"/>
      <c r="EB215" s="72"/>
      <c r="EC215" s="73">
        <f>EC216+EC217+EC218+EC219+EC220+EC221+EC222+EC223</f>
        <v>0</v>
      </c>
      <c r="ED215" s="73">
        <f>ED216+ED217+ED218+ED219+ED220+ED221+ED222+ED223</f>
        <v>0</v>
      </c>
      <c r="EE215" s="72"/>
      <c r="EF215" s="73">
        <f>EF216+EF217+EF218+EF219+EF220+EF221+EF222+EF223</f>
        <v>500</v>
      </c>
      <c r="EG215" s="73">
        <f>EG216+EG217+EG218+EG219+EG220+EG221+EG222+EG223</f>
        <v>500</v>
      </c>
      <c r="EH215" s="73">
        <f>EH216+EH217+EH218+EH219+EH220+EH221+EH222+EH223</f>
        <v>500</v>
      </c>
      <c r="EI215" s="72">
        <f>EH215/EG215*100</f>
        <v>100</v>
      </c>
      <c r="EJ215" s="73">
        <f>EJ216+EJ217+EJ218+EJ219+EJ220+EJ221+EJ222+EJ223</f>
        <v>0</v>
      </c>
      <c r="EK215" s="73">
        <f>EK216+EK217+EK218+EK219+EK220+EK221+EK222+EK223</f>
        <v>2102.27979</v>
      </c>
      <c r="EL215" s="73">
        <f>EL216+EL217+EL218+EL219+EL220+EL221+EL222+EL223</f>
        <v>2102.27979</v>
      </c>
      <c r="EM215" s="72">
        <f>EL215/EK215*100</f>
        <v>100</v>
      </c>
      <c r="EN215" s="73"/>
      <c r="EO215" s="73"/>
      <c r="EP215" s="73"/>
      <c r="EQ215" s="72"/>
      <c r="ER215" s="73"/>
      <c r="ES215" s="73"/>
      <c r="ET215" s="73"/>
      <c r="EU215" s="72"/>
      <c r="EV215" s="73"/>
      <c r="EW215" s="73"/>
      <c r="EX215" s="73"/>
      <c r="EY215" s="72"/>
      <c r="EZ215" s="73"/>
      <c r="FA215" s="73">
        <f>FA216+FA217+FA218+FA219+FA220+FA221+FA222+FA223</f>
        <v>0</v>
      </c>
      <c r="FB215" s="73">
        <f>FB216+FB217+FB218+FB219+FB220+FB221+FB222+FB223</f>
        <v>0</v>
      </c>
      <c r="FC215" s="73">
        <f>FC216+FC217+FC218+FC219+FC220+FC221+FC222+FC223</f>
        <v>0</v>
      </c>
      <c r="FD215" s="73"/>
      <c r="FE215" s="73"/>
      <c r="FF215" s="73"/>
      <c r="FG215" s="72"/>
      <c r="FH215" s="73"/>
      <c r="FI215" s="73"/>
      <c r="FJ215" s="73"/>
      <c r="FK215" s="72"/>
      <c r="FL215" s="73"/>
      <c r="FM215" s="73"/>
      <c r="FN215" s="73"/>
      <c r="FO215" s="72"/>
      <c r="FP215" s="72"/>
      <c r="FQ215" s="72"/>
      <c r="FR215" s="72"/>
      <c r="FS215" s="72"/>
      <c r="FT215" s="77"/>
      <c r="FU215" s="77"/>
      <c r="FV215" s="77"/>
      <c r="FW215" s="77"/>
      <c r="FX215" s="73"/>
      <c r="FY215" s="73"/>
      <c r="FZ215" s="73"/>
      <c r="GA215" s="72"/>
      <c r="GB215" s="73">
        <f>SUM(GB216:GB223)</f>
        <v>7978.4693899999993</v>
      </c>
      <c r="GC215" s="73">
        <f>SUM(GC216:GC223)</f>
        <v>8793.6231099999986</v>
      </c>
      <c r="GD215" s="73">
        <f>SUM(GD216:GD223)</f>
        <v>8793.6231099999986</v>
      </c>
      <c r="GE215" s="72">
        <f>GD215/GC215*100</f>
        <v>100</v>
      </c>
      <c r="GF215" s="72"/>
      <c r="GG215" s="73"/>
      <c r="GH215" s="73"/>
      <c r="GI215" s="72"/>
      <c r="GJ215" s="72"/>
      <c r="GK215" s="73"/>
      <c r="GL215" s="73"/>
      <c r="GM215" s="72"/>
      <c r="GN215" s="72"/>
      <c r="GO215" s="73"/>
      <c r="GP215" s="73"/>
      <c r="GQ215" s="72"/>
      <c r="GR215" s="73">
        <f>SUM(GR216:GR223)</f>
        <v>0</v>
      </c>
      <c r="GS215" s="73">
        <f>SUM(GS216:GS223)</f>
        <v>0</v>
      </c>
      <c r="GT215" s="73">
        <f>SUM(GT216:GT223)</f>
        <v>0</v>
      </c>
      <c r="GU215" s="72"/>
      <c r="GV215" s="73">
        <f>SUM(GV216:GV223)</f>
        <v>0</v>
      </c>
      <c r="GW215" s="73">
        <f>SUM(GW216:GW223)</f>
        <v>0</v>
      </c>
      <c r="GX215" s="73">
        <f>SUM(GX216:GX223)</f>
        <v>0</v>
      </c>
      <c r="GY215" s="72"/>
      <c r="GZ215" s="73">
        <f>SUM(GZ216:GZ223)</f>
        <v>0</v>
      </c>
      <c r="HA215" s="73">
        <f>SUM(HA216:HA223)</f>
        <v>0</v>
      </c>
      <c r="HB215" s="73">
        <f>SUM(HB216:HB223)</f>
        <v>0</v>
      </c>
      <c r="HC215" s="72"/>
      <c r="HD215" s="73">
        <f>SUM(HD216:HD223)</f>
        <v>0</v>
      </c>
      <c r="HE215" s="73">
        <f>SUM(HE216:HE223)</f>
        <v>0</v>
      </c>
      <c r="HF215" s="73">
        <f>SUM(HF216:HF223)</f>
        <v>0</v>
      </c>
      <c r="HG215" s="72"/>
      <c r="HH215" s="73">
        <f>SUM(HH216:HH223)</f>
        <v>0</v>
      </c>
      <c r="HI215" s="73">
        <f>SUM(HI216:HI223)</f>
        <v>0</v>
      </c>
      <c r="HJ215" s="73">
        <f>SUM(HJ216:HJ223)</f>
        <v>0</v>
      </c>
      <c r="HK215" s="72"/>
      <c r="HL215" s="73">
        <f>SUM(HL216:HL223)</f>
        <v>0</v>
      </c>
      <c r="HM215" s="73">
        <f>SUM(HM216:HM223)</f>
        <v>0</v>
      </c>
      <c r="HN215" s="73">
        <f>SUM(HN216:HN223)</f>
        <v>0</v>
      </c>
      <c r="HO215" s="72"/>
      <c r="HP215" s="73">
        <f>SUM(HP216:HP223)</f>
        <v>0</v>
      </c>
      <c r="HQ215" s="73">
        <f>SUM(HQ216:HQ223)</f>
        <v>0</v>
      </c>
      <c r="HR215" s="73">
        <f>SUM(HR216:HR223)</f>
        <v>0</v>
      </c>
      <c r="HS215" s="72"/>
      <c r="HT215" s="73">
        <f>SUM(HT216:HT223)</f>
        <v>0</v>
      </c>
      <c r="HU215" s="73">
        <f>SUM(HU216:HU223)</f>
        <v>0</v>
      </c>
      <c r="HV215" s="73">
        <f>SUM(HV216:HV223)</f>
        <v>0</v>
      </c>
      <c r="HW215" s="72"/>
      <c r="HX215" s="73">
        <f>SUM(HX216:HX223)</f>
        <v>0</v>
      </c>
      <c r="HY215" s="73">
        <f>SUM(HY216:HY223)</f>
        <v>0</v>
      </c>
      <c r="HZ215" s="73">
        <f>SUM(HZ216:HZ223)</f>
        <v>0</v>
      </c>
      <c r="IA215" s="72"/>
      <c r="IB215" s="73">
        <f>SUM(IB216:IB223)</f>
        <v>0</v>
      </c>
      <c r="IC215" s="73">
        <f>SUM(IC216:IC223)</f>
        <v>0</v>
      </c>
      <c r="ID215" s="73">
        <f>SUM(ID216:ID223)</f>
        <v>0</v>
      </c>
      <c r="IE215" s="72"/>
      <c r="IF215" s="73">
        <f>SUM(IF216:IF223)</f>
        <v>0</v>
      </c>
      <c r="IG215" s="73">
        <f>SUM(IG216:IG223)</f>
        <v>111</v>
      </c>
      <c r="IH215" s="73">
        <f>SUM(IH216:IH223)</f>
        <v>110.5</v>
      </c>
      <c r="II215" s="72">
        <f t="shared" si="545"/>
        <v>99.549549549549553</v>
      </c>
      <c r="IJ215" s="73">
        <f>SUM(IJ216:IJ223)</f>
        <v>0</v>
      </c>
      <c r="IK215" s="73">
        <f>SUM(IK216:IK223)</f>
        <v>0</v>
      </c>
      <c r="IL215" s="73">
        <f>SUM(IL216:IL223)</f>
        <v>0</v>
      </c>
      <c r="IM215" s="72"/>
      <c r="IN215" s="73">
        <f>SUM(IN216:IN223)</f>
        <v>0</v>
      </c>
      <c r="IO215" s="73">
        <f>SUM(IO216:IO223)</f>
        <v>0</v>
      </c>
      <c r="IP215" s="73">
        <f>SUM(IP216:IP223)</f>
        <v>0</v>
      </c>
      <c r="IQ215" s="72"/>
      <c r="IR215" s="73">
        <f>SUM(IR216:IR223)</f>
        <v>0</v>
      </c>
      <c r="IS215" s="73">
        <f>SUM(IS216:IS223)</f>
        <v>0</v>
      </c>
      <c r="IT215" s="73">
        <f>SUM(IT216:IT223)</f>
        <v>0</v>
      </c>
      <c r="IU215" s="72"/>
      <c r="IV215" s="73">
        <f>SUM(IV216:IV223)</f>
        <v>0</v>
      </c>
      <c r="IW215" s="73">
        <f>SUM(IW216:IW223)</f>
        <v>0</v>
      </c>
      <c r="IX215" s="73">
        <f>SUM(IX216:IX223)</f>
        <v>0</v>
      </c>
      <c r="IY215" s="72"/>
      <c r="IZ215" s="73"/>
      <c r="JA215" s="73"/>
      <c r="JB215" s="73"/>
      <c r="JC215" s="72"/>
    </row>
    <row r="216" spans="1:263" ht="31.5" customHeight="1" x14ac:dyDescent="0.25">
      <c r="A216" s="10" t="s">
        <v>191</v>
      </c>
      <c r="B216" s="222">
        <f t="shared" si="590"/>
        <v>94042.841679999998</v>
      </c>
      <c r="C216" s="222">
        <f t="shared" si="591"/>
        <v>101060.87519000001</v>
      </c>
      <c r="D216" s="222">
        <f t="shared" si="592"/>
        <v>101060.87519000001</v>
      </c>
      <c r="E216" s="222"/>
      <c r="F216" s="223">
        <f t="shared" si="593"/>
        <v>100270.36661000001</v>
      </c>
      <c r="G216" s="75">
        <f t="shared" si="500"/>
        <v>99.217789695058755</v>
      </c>
      <c r="H216" s="74"/>
      <c r="I216" s="74"/>
      <c r="J216" s="74"/>
      <c r="K216" s="75"/>
      <c r="L216" s="75">
        <v>2079</v>
      </c>
      <c r="M216" s="75">
        <v>2079</v>
      </c>
      <c r="N216" s="75">
        <v>2079</v>
      </c>
      <c r="O216" s="75">
        <f>N216/M216*100</f>
        <v>100</v>
      </c>
      <c r="P216" s="74">
        <v>0</v>
      </c>
      <c r="Q216" s="74">
        <v>0</v>
      </c>
      <c r="R216" s="74">
        <v>0</v>
      </c>
      <c r="S216" s="75"/>
      <c r="T216" s="74"/>
      <c r="U216" s="74"/>
      <c r="V216" s="74"/>
      <c r="W216" s="74"/>
      <c r="X216" s="74">
        <v>112.35955</v>
      </c>
      <c r="Y216" s="74">
        <v>112.35955</v>
      </c>
      <c r="Z216" s="74">
        <v>112.35955</v>
      </c>
      <c r="AA216" s="75">
        <f>Z216/Y216*100</f>
        <v>100</v>
      </c>
      <c r="AB216" s="74">
        <v>56.179780000000001</v>
      </c>
      <c r="AC216" s="74">
        <v>56.179780000000001</v>
      </c>
      <c r="AD216" s="74">
        <v>56.179780000000001</v>
      </c>
      <c r="AE216" s="75">
        <f>AD216/AC216*100</f>
        <v>100</v>
      </c>
      <c r="AF216" s="74">
        <v>218.23295999999999</v>
      </c>
      <c r="AG216" s="74">
        <v>218.23295999999999</v>
      </c>
      <c r="AH216" s="74">
        <v>218.23295999999999</v>
      </c>
      <c r="AI216" s="75">
        <f>AH216/AG216*100</f>
        <v>100</v>
      </c>
      <c r="AJ216" s="74"/>
      <c r="AK216" s="74"/>
      <c r="AL216" s="74"/>
      <c r="AM216" s="75"/>
      <c r="AN216" s="75"/>
      <c r="AO216" s="74"/>
      <c r="AP216" s="74"/>
      <c r="AQ216" s="75"/>
      <c r="AR216" s="75"/>
      <c r="AS216" s="75"/>
      <c r="AT216" s="75"/>
      <c r="AU216" s="75"/>
      <c r="AV216" s="74">
        <v>0</v>
      </c>
      <c r="AW216" s="74">
        <v>0</v>
      </c>
      <c r="AX216" s="74"/>
      <c r="AY216" s="75"/>
      <c r="AZ216" s="74">
        <v>51145.2</v>
      </c>
      <c r="BA216" s="74">
        <v>55134.8</v>
      </c>
      <c r="BB216" s="75">
        <v>55134.8</v>
      </c>
      <c r="BC216" s="74">
        <f>BB216/BA216*100</f>
        <v>100</v>
      </c>
      <c r="BD216" s="74"/>
      <c r="BE216" s="74"/>
      <c r="BF216" s="74"/>
      <c r="BG216" s="74"/>
      <c r="BH216" s="87"/>
      <c r="BI216" s="74"/>
      <c r="BJ216" s="87"/>
      <c r="BK216" s="87"/>
      <c r="BL216" s="74"/>
      <c r="BM216" s="74"/>
      <c r="BN216" s="87"/>
      <c r="BO216" s="76"/>
      <c r="BP216" s="74"/>
      <c r="BQ216" s="74"/>
      <c r="BR216" s="87"/>
      <c r="BS216" s="87"/>
      <c r="BT216" s="87"/>
      <c r="BU216" s="74"/>
      <c r="BV216" s="87"/>
      <c r="BW216" s="87"/>
      <c r="BX216" s="74"/>
      <c r="BY216" s="74"/>
      <c r="BZ216" s="74"/>
      <c r="CA216" s="75"/>
      <c r="CB216" s="74">
        <v>29453.4</v>
      </c>
      <c r="CC216" s="74">
        <v>29453.4</v>
      </c>
      <c r="CD216" s="74">
        <v>28663.391420000004</v>
      </c>
      <c r="CE216" s="74">
        <f>CD216/CC216*100</f>
        <v>97.317767795908111</v>
      </c>
      <c r="CF216" s="74">
        <v>1000</v>
      </c>
      <c r="CG216" s="74">
        <v>1000</v>
      </c>
      <c r="CH216" s="74">
        <v>1000</v>
      </c>
      <c r="CI216" s="74">
        <f>CH216/CG216*100</f>
        <v>100</v>
      </c>
      <c r="CJ216" s="99">
        <v>1000</v>
      </c>
      <c r="CK216" s="99">
        <v>1000</v>
      </c>
      <c r="CL216" s="99">
        <v>1000</v>
      </c>
      <c r="CM216" s="74">
        <f>CL216/CK216*100</f>
        <v>100</v>
      </c>
      <c r="CN216" s="74">
        <v>500</v>
      </c>
      <c r="CO216" s="74">
        <v>500</v>
      </c>
      <c r="CP216" s="74">
        <v>500</v>
      </c>
      <c r="CQ216" s="74">
        <f>CP216/CO216*100</f>
        <v>100</v>
      </c>
      <c r="CR216" s="74"/>
      <c r="CS216" s="74"/>
      <c r="CT216" s="87"/>
      <c r="CU216" s="87"/>
      <c r="CV216" s="74"/>
      <c r="CW216" s="74"/>
      <c r="CX216" s="74"/>
      <c r="CY216" s="74"/>
      <c r="CZ216" s="75"/>
      <c r="DA216" s="74"/>
      <c r="DB216" s="74"/>
      <c r="DC216" s="74"/>
      <c r="DD216" s="74"/>
      <c r="DE216" s="74"/>
      <c r="DF216" s="74"/>
      <c r="DG216" s="74"/>
      <c r="DH216" s="74"/>
      <c r="DI216" s="74"/>
      <c r="DJ216" s="74"/>
      <c r="DK216" s="74"/>
      <c r="DL216" s="74"/>
      <c r="DM216" s="74"/>
      <c r="DN216" s="74"/>
      <c r="DO216" s="74"/>
      <c r="DP216" s="74"/>
      <c r="DQ216" s="74"/>
      <c r="DR216" s="74"/>
      <c r="DS216" s="74"/>
      <c r="DT216" s="74"/>
      <c r="DU216" s="74">
        <v>0</v>
      </c>
      <c r="DV216" s="74">
        <v>0</v>
      </c>
      <c r="DW216" s="75"/>
      <c r="DX216" s="75"/>
      <c r="DY216" s="74"/>
      <c r="DZ216" s="74"/>
      <c r="EA216" s="75"/>
      <c r="EB216" s="75"/>
      <c r="EC216" s="74"/>
      <c r="ED216" s="74"/>
      <c r="EE216" s="75"/>
      <c r="EF216" s="74">
        <v>500</v>
      </c>
      <c r="EG216" s="74">
        <v>500</v>
      </c>
      <c r="EH216" s="74">
        <v>500</v>
      </c>
      <c r="EI216" s="75">
        <f>EH216/EG216*100</f>
        <v>100</v>
      </c>
      <c r="EJ216" s="74"/>
      <c r="EK216" s="74">
        <v>2102.27979</v>
      </c>
      <c r="EL216" s="74">
        <v>2102.27979</v>
      </c>
      <c r="EM216" s="75">
        <f>EL216/EK216*100</f>
        <v>100</v>
      </c>
      <c r="EN216" s="74"/>
      <c r="EO216" s="74"/>
      <c r="EP216" s="74"/>
      <c r="EQ216" s="75"/>
      <c r="ER216" s="74"/>
      <c r="ES216" s="74"/>
      <c r="ET216" s="74"/>
      <c r="EU216" s="75"/>
      <c r="EV216" s="74"/>
      <c r="EW216" s="74"/>
      <c r="EX216" s="74"/>
      <c r="EY216" s="75"/>
      <c r="EZ216" s="87"/>
      <c r="FA216" s="74"/>
      <c r="FB216" s="87"/>
      <c r="FC216" s="87"/>
      <c r="FD216" s="74"/>
      <c r="FE216" s="74"/>
      <c r="FF216" s="74"/>
      <c r="FG216" s="75"/>
      <c r="FH216" s="74"/>
      <c r="FI216" s="74"/>
      <c r="FJ216" s="74"/>
      <c r="FK216" s="75"/>
      <c r="FL216" s="74"/>
      <c r="FM216" s="74"/>
      <c r="FN216" s="74"/>
      <c r="FO216" s="75"/>
      <c r="FP216" s="75"/>
      <c r="FQ216" s="75"/>
      <c r="FR216" s="75"/>
      <c r="FS216" s="75"/>
      <c r="FT216" s="78"/>
      <c r="FU216" s="78"/>
      <c r="FV216" s="78"/>
      <c r="FW216" s="78"/>
      <c r="FX216" s="74"/>
      <c r="FY216" s="74"/>
      <c r="FZ216" s="74"/>
      <c r="GA216" s="75"/>
      <c r="GB216" s="74">
        <v>7978.4693899999993</v>
      </c>
      <c r="GC216" s="74">
        <v>8793.6231099999986</v>
      </c>
      <c r="GD216" s="74">
        <v>8793.6231099999986</v>
      </c>
      <c r="GE216" s="75">
        <f>GD216/GC216*100</f>
        <v>100</v>
      </c>
      <c r="GF216" s="75"/>
      <c r="GG216" s="74"/>
      <c r="GH216" s="74"/>
      <c r="GI216" s="75"/>
      <c r="GJ216" s="75"/>
      <c r="GK216" s="74"/>
      <c r="GL216" s="74"/>
      <c r="GM216" s="75"/>
      <c r="GN216" s="75"/>
      <c r="GO216" s="74"/>
      <c r="GP216" s="74"/>
      <c r="GQ216" s="75"/>
      <c r="GR216" s="75"/>
      <c r="GS216" s="74"/>
      <c r="GT216" s="74"/>
      <c r="GU216" s="75"/>
      <c r="GV216" s="75"/>
      <c r="GW216" s="74"/>
      <c r="GX216" s="74"/>
      <c r="GY216" s="75"/>
      <c r="GZ216" s="75"/>
      <c r="HA216" s="74"/>
      <c r="HB216" s="74"/>
      <c r="HC216" s="75"/>
      <c r="HD216" s="75"/>
      <c r="HE216" s="74"/>
      <c r="HF216" s="74"/>
      <c r="HG216" s="75"/>
      <c r="HH216" s="75"/>
      <c r="HI216" s="74"/>
      <c r="HJ216" s="74"/>
      <c r="HK216" s="75"/>
      <c r="HL216" s="75"/>
      <c r="HM216" s="74"/>
      <c r="HN216" s="74"/>
      <c r="HO216" s="75"/>
      <c r="HP216" s="75"/>
      <c r="HQ216" s="74"/>
      <c r="HR216" s="74"/>
      <c r="HS216" s="75"/>
      <c r="HT216" s="75"/>
      <c r="HU216" s="74"/>
      <c r="HV216" s="74"/>
      <c r="HW216" s="75"/>
      <c r="HX216" s="75"/>
      <c r="HY216" s="74"/>
      <c r="HZ216" s="74"/>
      <c r="IA216" s="75"/>
      <c r="IB216" s="75"/>
      <c r="IC216" s="74"/>
      <c r="ID216" s="74"/>
      <c r="IE216" s="75"/>
      <c r="IF216" s="75"/>
      <c r="IG216" s="74">
        <v>111</v>
      </c>
      <c r="IH216" s="74">
        <v>110.5</v>
      </c>
      <c r="II216" s="75">
        <f t="shared" si="545"/>
        <v>99.549549549549553</v>
      </c>
      <c r="IJ216" s="75"/>
      <c r="IK216" s="74"/>
      <c r="IL216" s="74"/>
      <c r="IM216" s="75"/>
      <c r="IN216" s="75"/>
      <c r="IO216" s="74"/>
      <c r="IP216" s="74"/>
      <c r="IQ216" s="75"/>
      <c r="IR216" s="75"/>
      <c r="IS216" s="74"/>
      <c r="IT216" s="74"/>
      <c r="IU216" s="75"/>
      <c r="IV216" s="75"/>
      <c r="IW216" s="74"/>
      <c r="IX216" s="74"/>
      <c r="IY216" s="75"/>
      <c r="IZ216" s="75"/>
      <c r="JA216" s="74"/>
      <c r="JB216" s="74"/>
      <c r="JC216" s="75"/>
    </row>
    <row r="217" spans="1:263" ht="15.75" x14ac:dyDescent="0.25">
      <c r="A217" s="10" t="s">
        <v>401</v>
      </c>
      <c r="B217" s="222">
        <f t="shared" si="590"/>
        <v>15000</v>
      </c>
      <c r="C217" s="222">
        <f t="shared" si="591"/>
        <v>17000</v>
      </c>
      <c r="D217" s="222">
        <f t="shared" si="592"/>
        <v>17000</v>
      </c>
      <c r="E217" s="222"/>
      <c r="F217" s="223">
        <f t="shared" si="593"/>
        <v>17000</v>
      </c>
      <c r="G217" s="75">
        <f t="shared" si="500"/>
        <v>100</v>
      </c>
      <c r="H217" s="75"/>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v>2000</v>
      </c>
      <c r="AT217" s="75">
        <v>2000</v>
      </c>
      <c r="AU217" s="75">
        <f t="shared" si="507"/>
        <v>100</v>
      </c>
      <c r="AV217" s="75">
        <v>15000</v>
      </c>
      <c r="AW217" s="75">
        <v>15000</v>
      </c>
      <c r="AX217" s="75">
        <v>15000</v>
      </c>
      <c r="AY217" s="75">
        <f>AX217/AW217*100</f>
        <v>100</v>
      </c>
      <c r="AZ217" s="95"/>
      <c r="BA217" s="95"/>
      <c r="BB217" s="95"/>
      <c r="BC217" s="95"/>
      <c r="BD217" s="75"/>
      <c r="BE217" s="75"/>
      <c r="BF217" s="75"/>
      <c r="BG217" s="88"/>
      <c r="BH217" s="88"/>
      <c r="BI217" s="75"/>
      <c r="BJ217" s="75"/>
      <c r="BK217" s="88"/>
      <c r="BL217" s="75"/>
      <c r="BM217" s="75"/>
      <c r="BN217" s="75"/>
      <c r="BO217" s="76"/>
      <c r="BP217" s="75"/>
      <c r="BQ217" s="75"/>
      <c r="BR217" s="75"/>
      <c r="BS217" s="88"/>
      <c r="BT217" s="88"/>
      <c r="BU217" s="75"/>
      <c r="BV217" s="75"/>
      <c r="BW217" s="88"/>
      <c r="BX217" s="75"/>
      <c r="BY217" s="75"/>
      <c r="BZ217" s="75"/>
      <c r="CA217" s="75"/>
      <c r="CB217" s="74"/>
      <c r="CC217" s="74"/>
      <c r="CD217" s="75"/>
      <c r="CE217" s="88"/>
      <c r="CF217" s="75"/>
      <c r="CG217" s="75"/>
      <c r="CH217" s="75"/>
      <c r="CI217" s="88"/>
      <c r="CJ217" s="75"/>
      <c r="CK217" s="75"/>
      <c r="CL217" s="75"/>
      <c r="CM217" s="75"/>
      <c r="CN217" s="75"/>
      <c r="CO217" s="75"/>
      <c r="CP217" s="75"/>
      <c r="CQ217" s="75"/>
      <c r="CR217" s="74"/>
      <c r="CS217" s="74"/>
      <c r="CT217" s="75"/>
      <c r="CU217" s="88"/>
      <c r="CV217" s="75"/>
      <c r="CW217" s="75"/>
      <c r="CX217" s="75"/>
      <c r="CY217" s="88"/>
      <c r="CZ217" s="75"/>
      <c r="DA217" s="75"/>
      <c r="DB217" s="75"/>
      <c r="DC217" s="88"/>
      <c r="DD217" s="75"/>
      <c r="DE217" s="75"/>
      <c r="DF217" s="75"/>
      <c r="DG217" s="88"/>
      <c r="DH217" s="75"/>
      <c r="DI217" s="75"/>
      <c r="DJ217" s="75"/>
      <c r="DK217" s="88"/>
      <c r="DL217" s="75"/>
      <c r="DM217" s="75"/>
      <c r="DN217" s="75"/>
      <c r="DO217" s="88"/>
      <c r="DP217" s="75"/>
      <c r="DQ217" s="75"/>
      <c r="DR217" s="75"/>
      <c r="DS217" s="88"/>
      <c r="DT217" s="88"/>
      <c r="DU217" s="75"/>
      <c r="DV217" s="75"/>
      <c r="DW217" s="75"/>
      <c r="DX217" s="75"/>
      <c r="DY217" s="75"/>
      <c r="DZ217" s="75"/>
      <c r="EA217" s="75"/>
      <c r="EB217" s="75"/>
      <c r="EC217" s="75"/>
      <c r="ED217" s="75"/>
      <c r="EE217" s="75"/>
      <c r="EF217" s="75"/>
      <c r="EG217" s="75"/>
      <c r="EH217" s="75"/>
      <c r="EI217" s="75"/>
      <c r="EJ217" s="75"/>
      <c r="EK217" s="75"/>
      <c r="EL217" s="75"/>
      <c r="EM217" s="75"/>
      <c r="EN217" s="75"/>
      <c r="EO217" s="75"/>
      <c r="EP217" s="75"/>
      <c r="EQ217" s="75"/>
      <c r="ER217" s="75"/>
      <c r="ES217" s="75"/>
      <c r="ET217" s="75"/>
      <c r="EU217" s="75"/>
      <c r="EV217" s="75"/>
      <c r="EW217" s="75"/>
      <c r="EX217" s="75"/>
      <c r="EY217" s="75"/>
      <c r="EZ217" s="88"/>
      <c r="FA217" s="74"/>
      <c r="FB217" s="75"/>
      <c r="FC217" s="88"/>
      <c r="FD217" s="75"/>
      <c r="FE217" s="75"/>
      <c r="FF217" s="75"/>
      <c r="FG217" s="75"/>
      <c r="FH217" s="75"/>
      <c r="FI217" s="75"/>
      <c r="FJ217" s="75"/>
      <c r="FK217" s="75"/>
      <c r="FL217" s="75"/>
      <c r="FM217" s="75"/>
      <c r="FN217" s="75"/>
      <c r="FO217" s="75"/>
      <c r="FP217" s="75"/>
      <c r="FQ217" s="75"/>
      <c r="FR217" s="75"/>
      <c r="FS217" s="75"/>
      <c r="FT217" s="78"/>
      <c r="FU217" s="78"/>
      <c r="FV217" s="78"/>
      <c r="FW217" s="78"/>
      <c r="FX217" s="75"/>
      <c r="FY217" s="75"/>
      <c r="FZ217" s="75"/>
      <c r="GA217" s="75"/>
      <c r="GB217" s="75"/>
      <c r="GC217" s="75"/>
      <c r="GD217" s="75"/>
      <c r="GE217" s="75"/>
      <c r="GF217" s="75"/>
      <c r="GG217" s="75"/>
      <c r="GH217" s="75"/>
      <c r="GI217" s="75"/>
      <c r="GJ217" s="75"/>
      <c r="GK217" s="75"/>
      <c r="GL217" s="75"/>
      <c r="GM217" s="75"/>
      <c r="GN217" s="75"/>
      <c r="GO217" s="75"/>
      <c r="GP217" s="75"/>
      <c r="GQ217" s="75"/>
      <c r="GR217" s="75"/>
      <c r="GS217" s="75"/>
      <c r="GT217" s="75"/>
      <c r="GU217" s="75"/>
      <c r="GV217" s="75"/>
      <c r="GW217" s="75"/>
      <c r="GX217" s="75"/>
      <c r="GY217" s="75"/>
      <c r="GZ217" s="75"/>
      <c r="HA217" s="75"/>
      <c r="HB217" s="75"/>
      <c r="HC217" s="75"/>
      <c r="HD217" s="75"/>
      <c r="HE217" s="75"/>
      <c r="HF217" s="75"/>
      <c r="HG217" s="75"/>
      <c r="HH217" s="75"/>
      <c r="HI217" s="75"/>
      <c r="HJ217" s="75"/>
      <c r="HK217" s="75"/>
      <c r="HL217" s="75"/>
      <c r="HM217" s="75"/>
      <c r="HN217" s="75"/>
      <c r="HO217" s="75"/>
      <c r="HP217" s="75"/>
      <c r="HQ217" s="75"/>
      <c r="HR217" s="75"/>
      <c r="HS217" s="75"/>
      <c r="HT217" s="75"/>
      <c r="HU217" s="75"/>
      <c r="HV217" s="75"/>
      <c r="HW217" s="75"/>
      <c r="HX217" s="75"/>
      <c r="HY217" s="75"/>
      <c r="HZ217" s="75"/>
      <c r="IA217" s="75"/>
      <c r="IB217" s="75"/>
      <c r="IC217" s="75"/>
      <c r="ID217" s="75"/>
      <c r="IE217" s="75"/>
      <c r="IF217" s="75"/>
      <c r="IG217" s="75"/>
      <c r="IH217" s="75"/>
      <c r="II217" s="75"/>
      <c r="IJ217" s="75"/>
      <c r="IK217" s="75"/>
      <c r="IL217" s="75"/>
      <c r="IM217" s="75"/>
      <c r="IN217" s="75"/>
      <c r="IO217" s="75"/>
      <c r="IP217" s="75"/>
      <c r="IQ217" s="75"/>
      <c r="IR217" s="75"/>
      <c r="IS217" s="75"/>
      <c r="IT217" s="75"/>
      <c r="IU217" s="75"/>
      <c r="IV217" s="75"/>
      <c r="IW217" s="75"/>
      <c r="IX217" s="75"/>
      <c r="IY217" s="75"/>
      <c r="IZ217" s="75"/>
      <c r="JA217" s="75"/>
      <c r="JB217" s="75"/>
      <c r="JC217" s="75"/>
    </row>
    <row r="218" spans="1:263" ht="15.75" x14ac:dyDescent="0.25">
      <c r="A218" s="10" t="s">
        <v>219</v>
      </c>
      <c r="B218" s="222">
        <f t="shared" si="590"/>
        <v>14625</v>
      </c>
      <c r="C218" s="222">
        <f t="shared" si="591"/>
        <v>15965</v>
      </c>
      <c r="D218" s="222">
        <f t="shared" si="592"/>
        <v>15965</v>
      </c>
      <c r="E218" s="222"/>
      <c r="F218" s="223">
        <f t="shared" si="593"/>
        <v>15965</v>
      </c>
      <c r="G218" s="75">
        <f t="shared" si="500"/>
        <v>100</v>
      </c>
      <c r="H218" s="75"/>
      <c r="I218" s="75"/>
      <c r="J218" s="75"/>
      <c r="K218" s="75"/>
      <c r="L218" s="75"/>
      <c r="M218" s="75"/>
      <c r="N218" s="75"/>
      <c r="O218" s="75"/>
      <c r="P218" s="75"/>
      <c r="Q218" s="75"/>
      <c r="R218" s="75"/>
      <c r="S218" s="75"/>
      <c r="T218" s="75"/>
      <c r="U218" s="75"/>
      <c r="V218" s="75"/>
      <c r="W218" s="75"/>
      <c r="X218" s="75"/>
      <c r="Y218" s="75"/>
      <c r="Z218" s="75"/>
      <c r="AA218" s="75"/>
      <c r="AB218" s="75"/>
      <c r="AC218" s="75"/>
      <c r="AD218" s="75"/>
      <c r="AE218" s="75"/>
      <c r="AF218" s="75"/>
      <c r="AG218" s="75"/>
      <c r="AH218" s="75"/>
      <c r="AI218" s="75"/>
      <c r="AJ218" s="75"/>
      <c r="AK218" s="75"/>
      <c r="AL218" s="75"/>
      <c r="AM218" s="75"/>
      <c r="AN218" s="75"/>
      <c r="AO218" s="75"/>
      <c r="AP218" s="75"/>
      <c r="AQ218" s="75"/>
      <c r="AR218" s="75"/>
      <c r="AS218" s="75">
        <v>1340</v>
      </c>
      <c r="AT218" s="75">
        <v>1340</v>
      </c>
      <c r="AU218" s="75">
        <f t="shared" si="507"/>
        <v>100</v>
      </c>
      <c r="AV218" s="75"/>
      <c r="AW218" s="75"/>
      <c r="AX218" s="75"/>
      <c r="AY218" s="75"/>
      <c r="AZ218" s="95"/>
      <c r="BA218" s="95"/>
      <c r="BB218" s="95"/>
      <c r="BC218" s="95"/>
      <c r="BD218" s="75"/>
      <c r="BE218" s="75"/>
      <c r="BF218" s="75"/>
      <c r="BG218" s="88"/>
      <c r="BH218" s="88"/>
      <c r="BI218" s="75"/>
      <c r="BJ218" s="75"/>
      <c r="BK218" s="88"/>
      <c r="BL218" s="75">
        <v>14625</v>
      </c>
      <c r="BM218" s="75">
        <v>14625</v>
      </c>
      <c r="BN218" s="75">
        <v>14625</v>
      </c>
      <c r="BO218" s="76">
        <f t="shared" si="594"/>
        <v>100</v>
      </c>
      <c r="BP218" s="75"/>
      <c r="BQ218" s="75"/>
      <c r="BR218" s="75"/>
      <c r="BS218" s="88"/>
      <c r="BT218" s="88"/>
      <c r="BU218" s="75"/>
      <c r="BV218" s="75"/>
      <c r="BW218" s="88"/>
      <c r="BX218" s="75"/>
      <c r="BY218" s="75"/>
      <c r="BZ218" s="75"/>
      <c r="CA218" s="75"/>
      <c r="CB218" s="74"/>
      <c r="CC218" s="74"/>
      <c r="CD218" s="75"/>
      <c r="CE218" s="88"/>
      <c r="CF218" s="75"/>
      <c r="CG218" s="75"/>
      <c r="CH218" s="75"/>
      <c r="CI218" s="88"/>
      <c r="CJ218" s="75"/>
      <c r="CK218" s="75"/>
      <c r="CL218" s="75"/>
      <c r="CM218" s="75"/>
      <c r="CN218" s="75"/>
      <c r="CO218" s="75"/>
      <c r="CP218" s="75"/>
      <c r="CQ218" s="75"/>
      <c r="CR218" s="74"/>
      <c r="CS218" s="74"/>
      <c r="CT218" s="75"/>
      <c r="CU218" s="88"/>
      <c r="CV218" s="75"/>
      <c r="CW218" s="75"/>
      <c r="CX218" s="75"/>
      <c r="CY218" s="88"/>
      <c r="CZ218" s="75"/>
      <c r="DA218" s="75"/>
      <c r="DB218" s="75"/>
      <c r="DC218" s="88"/>
      <c r="DD218" s="75"/>
      <c r="DE218" s="75"/>
      <c r="DF218" s="75"/>
      <c r="DG218" s="88"/>
      <c r="DH218" s="75"/>
      <c r="DI218" s="75"/>
      <c r="DJ218" s="75"/>
      <c r="DK218" s="88"/>
      <c r="DL218" s="75"/>
      <c r="DM218" s="75"/>
      <c r="DN218" s="75"/>
      <c r="DO218" s="88"/>
      <c r="DP218" s="75"/>
      <c r="DQ218" s="75"/>
      <c r="DR218" s="75"/>
      <c r="DS218" s="88"/>
      <c r="DT218" s="88"/>
      <c r="DU218" s="75"/>
      <c r="DV218" s="75"/>
      <c r="DW218" s="75"/>
      <c r="DX218" s="75"/>
      <c r="DY218" s="75"/>
      <c r="DZ218" s="75"/>
      <c r="EA218" s="75"/>
      <c r="EB218" s="75"/>
      <c r="EC218" s="75"/>
      <c r="ED218" s="75"/>
      <c r="EE218" s="75"/>
      <c r="EF218" s="75"/>
      <c r="EG218" s="75"/>
      <c r="EH218" s="75"/>
      <c r="EI218" s="75"/>
      <c r="EJ218" s="75"/>
      <c r="EK218" s="75"/>
      <c r="EL218" s="75"/>
      <c r="EM218" s="75"/>
      <c r="EN218" s="75"/>
      <c r="EO218" s="75"/>
      <c r="EP218" s="75"/>
      <c r="EQ218" s="75"/>
      <c r="ER218" s="75"/>
      <c r="ES218" s="75"/>
      <c r="ET218" s="75"/>
      <c r="EU218" s="75"/>
      <c r="EV218" s="75"/>
      <c r="EW218" s="75"/>
      <c r="EX218" s="75"/>
      <c r="EY218" s="75"/>
      <c r="EZ218" s="88"/>
      <c r="FA218" s="74"/>
      <c r="FB218" s="75"/>
      <c r="FC218" s="88"/>
      <c r="FD218" s="75"/>
      <c r="FE218" s="75"/>
      <c r="FF218" s="75"/>
      <c r="FG218" s="75"/>
      <c r="FH218" s="75"/>
      <c r="FI218" s="75"/>
      <c r="FJ218" s="75"/>
      <c r="FK218" s="75"/>
      <c r="FL218" s="75"/>
      <c r="FM218" s="75"/>
      <c r="FN218" s="75"/>
      <c r="FO218" s="75"/>
      <c r="FP218" s="75"/>
      <c r="FQ218" s="75"/>
      <c r="FR218" s="75"/>
      <c r="FS218" s="75"/>
      <c r="FT218" s="78"/>
      <c r="FU218" s="78"/>
      <c r="FV218" s="78"/>
      <c r="FW218" s="78"/>
      <c r="FX218" s="75"/>
      <c r="FY218" s="75"/>
      <c r="FZ218" s="75"/>
      <c r="GA218" s="75"/>
      <c r="GB218" s="75"/>
      <c r="GC218" s="75"/>
      <c r="GD218" s="75"/>
      <c r="GE218" s="75"/>
      <c r="GF218" s="75"/>
      <c r="GG218" s="75"/>
      <c r="GH218" s="75"/>
      <c r="GI218" s="75"/>
      <c r="GJ218" s="75"/>
      <c r="GK218" s="75"/>
      <c r="GL218" s="75"/>
      <c r="GM218" s="75"/>
      <c r="GN218" s="75"/>
      <c r="GO218" s="75"/>
      <c r="GP218" s="75"/>
      <c r="GQ218" s="75"/>
      <c r="GR218" s="75"/>
      <c r="GS218" s="75"/>
      <c r="GT218" s="75"/>
      <c r="GU218" s="75"/>
      <c r="GV218" s="75"/>
      <c r="GW218" s="75"/>
      <c r="GX218" s="75"/>
      <c r="GY218" s="75"/>
      <c r="GZ218" s="75"/>
      <c r="HA218" s="75"/>
      <c r="HB218" s="75"/>
      <c r="HC218" s="75"/>
      <c r="HD218" s="75"/>
      <c r="HE218" s="75"/>
      <c r="HF218" s="75"/>
      <c r="HG218" s="75"/>
      <c r="HH218" s="75"/>
      <c r="HI218" s="75"/>
      <c r="HJ218" s="75"/>
      <c r="HK218" s="75"/>
      <c r="HL218" s="75"/>
      <c r="HM218" s="75"/>
      <c r="HN218" s="75"/>
      <c r="HO218" s="75"/>
      <c r="HP218" s="75"/>
      <c r="HQ218" s="75"/>
      <c r="HR218" s="75"/>
      <c r="HS218" s="75"/>
      <c r="HT218" s="75"/>
      <c r="HU218" s="75"/>
      <c r="HV218" s="75"/>
      <c r="HW218" s="75"/>
      <c r="HX218" s="75"/>
      <c r="HY218" s="75"/>
      <c r="HZ218" s="75"/>
      <c r="IA218" s="75"/>
      <c r="IB218" s="75"/>
      <c r="IC218" s="75"/>
      <c r="ID218" s="75"/>
      <c r="IE218" s="75"/>
      <c r="IF218" s="75"/>
      <c r="IG218" s="75"/>
      <c r="IH218" s="75"/>
      <c r="II218" s="75"/>
      <c r="IJ218" s="75"/>
      <c r="IK218" s="75"/>
      <c r="IL218" s="75"/>
      <c r="IM218" s="75"/>
      <c r="IN218" s="75"/>
      <c r="IO218" s="75"/>
      <c r="IP218" s="75"/>
      <c r="IQ218" s="75"/>
      <c r="IR218" s="75"/>
      <c r="IS218" s="75"/>
      <c r="IT218" s="75"/>
      <c r="IU218" s="75"/>
      <c r="IV218" s="75"/>
      <c r="IW218" s="75"/>
      <c r="IX218" s="75"/>
      <c r="IY218" s="75"/>
      <c r="IZ218" s="75"/>
      <c r="JA218" s="75"/>
      <c r="JB218" s="75"/>
      <c r="JC218" s="75"/>
    </row>
    <row r="219" spans="1:263" ht="15.75" x14ac:dyDescent="0.25">
      <c r="A219" s="10" t="s">
        <v>220</v>
      </c>
      <c r="B219" s="222">
        <f t="shared" si="590"/>
        <v>10347</v>
      </c>
      <c r="C219" s="222">
        <f t="shared" si="591"/>
        <v>10347</v>
      </c>
      <c r="D219" s="222">
        <f t="shared" si="592"/>
        <v>10347</v>
      </c>
      <c r="E219" s="222"/>
      <c r="F219" s="223">
        <f t="shared" si="593"/>
        <v>10347</v>
      </c>
      <c r="G219" s="75">
        <f t="shared" si="500"/>
        <v>100</v>
      </c>
      <c r="H219" s="75"/>
      <c r="I219" s="75"/>
      <c r="J219" s="75"/>
      <c r="K219" s="75"/>
      <c r="L219" s="75"/>
      <c r="M219" s="75"/>
      <c r="N219" s="75"/>
      <c r="O219" s="75"/>
      <c r="P219" s="75"/>
      <c r="Q219" s="75"/>
      <c r="R219" s="75"/>
      <c r="S219" s="75"/>
      <c r="T219" s="75"/>
      <c r="U219" s="75"/>
      <c r="V219" s="75"/>
      <c r="W219" s="75"/>
      <c r="X219" s="75"/>
      <c r="Y219" s="75"/>
      <c r="Z219" s="75"/>
      <c r="AA219" s="75"/>
      <c r="AB219" s="75"/>
      <c r="AC219" s="75"/>
      <c r="AD219" s="75"/>
      <c r="AE219" s="75"/>
      <c r="AF219" s="75"/>
      <c r="AG219" s="75"/>
      <c r="AH219" s="75"/>
      <c r="AI219" s="75"/>
      <c r="AJ219" s="75"/>
      <c r="AK219" s="75"/>
      <c r="AL219" s="75"/>
      <c r="AM219" s="75"/>
      <c r="AN219" s="75"/>
      <c r="AO219" s="75"/>
      <c r="AP219" s="75"/>
      <c r="AQ219" s="75"/>
      <c r="AR219" s="75"/>
      <c r="AS219" s="75"/>
      <c r="AT219" s="75"/>
      <c r="AU219" s="75"/>
      <c r="AV219" s="75"/>
      <c r="AW219" s="75"/>
      <c r="AX219" s="75"/>
      <c r="AY219" s="75"/>
      <c r="AZ219" s="95"/>
      <c r="BA219" s="95"/>
      <c r="BB219" s="95"/>
      <c r="BC219" s="95"/>
      <c r="BD219" s="75"/>
      <c r="BE219" s="75"/>
      <c r="BF219" s="75"/>
      <c r="BG219" s="88"/>
      <c r="BH219" s="88"/>
      <c r="BI219" s="75"/>
      <c r="BJ219" s="75"/>
      <c r="BK219" s="88"/>
      <c r="BL219" s="75">
        <v>10347</v>
      </c>
      <c r="BM219" s="75">
        <v>10347</v>
      </c>
      <c r="BN219" s="75">
        <v>10347</v>
      </c>
      <c r="BO219" s="76">
        <f t="shared" si="594"/>
        <v>100</v>
      </c>
      <c r="BP219" s="75"/>
      <c r="BQ219" s="75"/>
      <c r="BR219" s="75"/>
      <c r="BS219" s="88"/>
      <c r="BT219" s="88"/>
      <c r="BU219" s="75"/>
      <c r="BV219" s="75"/>
      <c r="BW219" s="88"/>
      <c r="BX219" s="75"/>
      <c r="BY219" s="75"/>
      <c r="BZ219" s="75"/>
      <c r="CA219" s="75"/>
      <c r="CB219" s="74"/>
      <c r="CC219" s="74"/>
      <c r="CD219" s="75"/>
      <c r="CE219" s="88"/>
      <c r="CF219" s="75"/>
      <c r="CG219" s="75"/>
      <c r="CH219" s="75"/>
      <c r="CI219" s="88"/>
      <c r="CJ219" s="75"/>
      <c r="CK219" s="75"/>
      <c r="CL219" s="75"/>
      <c r="CM219" s="75"/>
      <c r="CN219" s="75"/>
      <c r="CO219" s="75"/>
      <c r="CP219" s="75"/>
      <c r="CQ219" s="75"/>
      <c r="CR219" s="74"/>
      <c r="CS219" s="74"/>
      <c r="CT219" s="75"/>
      <c r="CU219" s="88"/>
      <c r="CV219" s="75"/>
      <c r="CW219" s="75"/>
      <c r="CX219" s="75"/>
      <c r="CY219" s="88"/>
      <c r="CZ219" s="75"/>
      <c r="DA219" s="75"/>
      <c r="DB219" s="75"/>
      <c r="DC219" s="88"/>
      <c r="DD219" s="75"/>
      <c r="DE219" s="75"/>
      <c r="DF219" s="75"/>
      <c r="DG219" s="88"/>
      <c r="DH219" s="75"/>
      <c r="DI219" s="75"/>
      <c r="DJ219" s="75"/>
      <c r="DK219" s="88"/>
      <c r="DL219" s="75"/>
      <c r="DM219" s="75"/>
      <c r="DN219" s="75"/>
      <c r="DO219" s="88"/>
      <c r="DP219" s="75"/>
      <c r="DQ219" s="75"/>
      <c r="DR219" s="75"/>
      <c r="DS219" s="88"/>
      <c r="DT219" s="88"/>
      <c r="DU219" s="75"/>
      <c r="DV219" s="75"/>
      <c r="DW219" s="75"/>
      <c r="DX219" s="75"/>
      <c r="DY219" s="75"/>
      <c r="DZ219" s="75"/>
      <c r="EA219" s="75"/>
      <c r="EB219" s="75"/>
      <c r="EC219" s="75"/>
      <c r="ED219" s="75"/>
      <c r="EE219" s="75"/>
      <c r="EF219" s="75"/>
      <c r="EG219" s="75"/>
      <c r="EH219" s="75"/>
      <c r="EI219" s="75"/>
      <c r="EJ219" s="75"/>
      <c r="EK219" s="75"/>
      <c r="EL219" s="75"/>
      <c r="EM219" s="75"/>
      <c r="EN219" s="75"/>
      <c r="EO219" s="75"/>
      <c r="EP219" s="75"/>
      <c r="EQ219" s="75"/>
      <c r="ER219" s="75"/>
      <c r="ES219" s="75"/>
      <c r="ET219" s="75"/>
      <c r="EU219" s="75"/>
      <c r="EV219" s="75"/>
      <c r="EW219" s="75"/>
      <c r="EX219" s="75"/>
      <c r="EY219" s="75"/>
      <c r="EZ219" s="88"/>
      <c r="FA219" s="74"/>
      <c r="FB219" s="75"/>
      <c r="FC219" s="88"/>
      <c r="FD219" s="75"/>
      <c r="FE219" s="75"/>
      <c r="FF219" s="75"/>
      <c r="FG219" s="75"/>
      <c r="FH219" s="75"/>
      <c r="FI219" s="75"/>
      <c r="FJ219" s="75"/>
      <c r="FK219" s="75"/>
      <c r="FL219" s="75"/>
      <c r="FM219" s="75"/>
      <c r="FN219" s="75"/>
      <c r="FO219" s="75"/>
      <c r="FP219" s="75"/>
      <c r="FQ219" s="75"/>
      <c r="FR219" s="75"/>
      <c r="FS219" s="75"/>
      <c r="FT219" s="78"/>
      <c r="FU219" s="78"/>
      <c r="FV219" s="78"/>
      <c r="FW219" s="78"/>
      <c r="FX219" s="75"/>
      <c r="FY219" s="75"/>
      <c r="FZ219" s="75"/>
      <c r="GA219" s="75"/>
      <c r="GB219" s="75"/>
      <c r="GC219" s="75"/>
      <c r="GD219" s="75"/>
      <c r="GE219" s="75"/>
      <c r="GF219" s="75"/>
      <c r="GG219" s="75"/>
      <c r="GH219" s="75"/>
      <c r="GI219" s="75"/>
      <c r="GJ219" s="75"/>
      <c r="GK219" s="75"/>
      <c r="GL219" s="75"/>
      <c r="GM219" s="75"/>
      <c r="GN219" s="75"/>
      <c r="GO219" s="75"/>
      <c r="GP219" s="75"/>
      <c r="GQ219" s="75"/>
      <c r="GR219" s="75"/>
      <c r="GS219" s="75"/>
      <c r="GT219" s="75"/>
      <c r="GU219" s="75"/>
      <c r="GV219" s="75"/>
      <c r="GW219" s="75"/>
      <c r="GX219" s="75"/>
      <c r="GY219" s="75"/>
      <c r="GZ219" s="75"/>
      <c r="HA219" s="75"/>
      <c r="HB219" s="75"/>
      <c r="HC219" s="75"/>
      <c r="HD219" s="75"/>
      <c r="HE219" s="75"/>
      <c r="HF219" s="75"/>
      <c r="HG219" s="75"/>
      <c r="HH219" s="75"/>
      <c r="HI219" s="75"/>
      <c r="HJ219" s="75"/>
      <c r="HK219" s="75"/>
      <c r="HL219" s="75"/>
      <c r="HM219" s="75"/>
      <c r="HN219" s="75"/>
      <c r="HO219" s="75"/>
      <c r="HP219" s="75"/>
      <c r="HQ219" s="75"/>
      <c r="HR219" s="75"/>
      <c r="HS219" s="75"/>
      <c r="HT219" s="75"/>
      <c r="HU219" s="75"/>
      <c r="HV219" s="75"/>
      <c r="HW219" s="75"/>
      <c r="HX219" s="75"/>
      <c r="HY219" s="75"/>
      <c r="HZ219" s="75"/>
      <c r="IA219" s="75"/>
      <c r="IB219" s="75"/>
      <c r="IC219" s="75"/>
      <c r="ID219" s="75"/>
      <c r="IE219" s="75"/>
      <c r="IF219" s="75"/>
      <c r="IG219" s="75"/>
      <c r="IH219" s="75"/>
      <c r="II219" s="75"/>
      <c r="IJ219" s="75"/>
      <c r="IK219" s="75"/>
      <c r="IL219" s="75"/>
      <c r="IM219" s="75"/>
      <c r="IN219" s="75"/>
      <c r="IO219" s="75"/>
      <c r="IP219" s="75"/>
      <c r="IQ219" s="75"/>
      <c r="IR219" s="75"/>
      <c r="IS219" s="75"/>
      <c r="IT219" s="75"/>
      <c r="IU219" s="75"/>
      <c r="IV219" s="75"/>
      <c r="IW219" s="75"/>
      <c r="IX219" s="75"/>
      <c r="IY219" s="75"/>
      <c r="IZ219" s="75"/>
      <c r="JA219" s="75"/>
      <c r="JB219" s="75"/>
      <c r="JC219" s="75"/>
    </row>
    <row r="220" spans="1:263" ht="15.75" x14ac:dyDescent="0.25">
      <c r="A220" s="10" t="s">
        <v>221</v>
      </c>
      <c r="B220" s="222">
        <f t="shared" si="590"/>
        <v>7851</v>
      </c>
      <c r="C220" s="222">
        <f t="shared" si="591"/>
        <v>8702</v>
      </c>
      <c r="D220" s="222">
        <f t="shared" si="592"/>
        <v>8702</v>
      </c>
      <c r="E220" s="222"/>
      <c r="F220" s="223">
        <f t="shared" si="593"/>
        <v>8702</v>
      </c>
      <c r="G220" s="75">
        <f t="shared" si="500"/>
        <v>100</v>
      </c>
      <c r="H220" s="75"/>
      <c r="I220" s="75"/>
      <c r="J220" s="75"/>
      <c r="K220" s="75"/>
      <c r="L220" s="75"/>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5"/>
      <c r="AJ220" s="75"/>
      <c r="AK220" s="75"/>
      <c r="AL220" s="75"/>
      <c r="AM220" s="75"/>
      <c r="AN220" s="75"/>
      <c r="AO220" s="75"/>
      <c r="AP220" s="75"/>
      <c r="AQ220" s="75"/>
      <c r="AR220" s="75"/>
      <c r="AS220" s="75">
        <v>851</v>
      </c>
      <c r="AT220" s="75">
        <v>851</v>
      </c>
      <c r="AU220" s="75">
        <f t="shared" si="507"/>
        <v>100</v>
      </c>
      <c r="AV220" s="75"/>
      <c r="AW220" s="75"/>
      <c r="AX220" s="75"/>
      <c r="AY220" s="75"/>
      <c r="AZ220" s="95"/>
      <c r="BA220" s="95"/>
      <c r="BB220" s="95"/>
      <c r="BC220" s="95"/>
      <c r="BD220" s="75"/>
      <c r="BE220" s="75"/>
      <c r="BF220" s="75"/>
      <c r="BG220" s="88"/>
      <c r="BH220" s="88"/>
      <c r="BI220" s="75"/>
      <c r="BJ220" s="75"/>
      <c r="BK220" s="88"/>
      <c r="BL220" s="75">
        <v>7851</v>
      </c>
      <c r="BM220" s="75">
        <v>7851</v>
      </c>
      <c r="BN220" s="75">
        <v>7851</v>
      </c>
      <c r="BO220" s="76">
        <f t="shared" si="594"/>
        <v>100</v>
      </c>
      <c r="BP220" s="75"/>
      <c r="BQ220" s="75"/>
      <c r="BR220" s="75"/>
      <c r="BS220" s="88"/>
      <c r="BT220" s="88"/>
      <c r="BU220" s="75"/>
      <c r="BV220" s="75"/>
      <c r="BW220" s="88"/>
      <c r="BX220" s="75"/>
      <c r="BY220" s="75"/>
      <c r="BZ220" s="75"/>
      <c r="CA220" s="75"/>
      <c r="CB220" s="74"/>
      <c r="CC220" s="74"/>
      <c r="CD220" s="75"/>
      <c r="CE220" s="88"/>
      <c r="CF220" s="75"/>
      <c r="CG220" s="75"/>
      <c r="CH220" s="75"/>
      <c r="CI220" s="88"/>
      <c r="CJ220" s="75"/>
      <c r="CK220" s="75"/>
      <c r="CL220" s="75"/>
      <c r="CM220" s="75"/>
      <c r="CN220" s="75"/>
      <c r="CO220" s="75"/>
      <c r="CP220" s="75"/>
      <c r="CQ220" s="75"/>
      <c r="CR220" s="74"/>
      <c r="CS220" s="74"/>
      <c r="CT220" s="75"/>
      <c r="CU220" s="88"/>
      <c r="CV220" s="75"/>
      <c r="CW220" s="75"/>
      <c r="CX220" s="75"/>
      <c r="CY220" s="88"/>
      <c r="CZ220" s="75"/>
      <c r="DA220" s="75"/>
      <c r="DB220" s="75"/>
      <c r="DC220" s="88"/>
      <c r="DD220" s="75"/>
      <c r="DE220" s="75"/>
      <c r="DF220" s="75"/>
      <c r="DG220" s="88"/>
      <c r="DH220" s="75"/>
      <c r="DI220" s="75"/>
      <c r="DJ220" s="75"/>
      <c r="DK220" s="88"/>
      <c r="DL220" s="75"/>
      <c r="DM220" s="75"/>
      <c r="DN220" s="75"/>
      <c r="DO220" s="88"/>
      <c r="DP220" s="75"/>
      <c r="DQ220" s="75"/>
      <c r="DR220" s="75"/>
      <c r="DS220" s="88"/>
      <c r="DT220" s="88"/>
      <c r="DU220" s="75"/>
      <c r="DV220" s="75"/>
      <c r="DW220" s="75"/>
      <c r="DX220" s="75"/>
      <c r="DY220" s="75"/>
      <c r="DZ220" s="75"/>
      <c r="EA220" s="75"/>
      <c r="EB220" s="75"/>
      <c r="EC220" s="75"/>
      <c r="ED220" s="75"/>
      <c r="EE220" s="75"/>
      <c r="EF220" s="75"/>
      <c r="EG220" s="75"/>
      <c r="EH220" s="75"/>
      <c r="EI220" s="75"/>
      <c r="EJ220" s="75"/>
      <c r="EK220" s="75"/>
      <c r="EL220" s="75"/>
      <c r="EM220" s="75"/>
      <c r="EN220" s="75"/>
      <c r="EO220" s="75"/>
      <c r="EP220" s="75"/>
      <c r="EQ220" s="75"/>
      <c r="ER220" s="75"/>
      <c r="ES220" s="75"/>
      <c r="ET220" s="75"/>
      <c r="EU220" s="75"/>
      <c r="EV220" s="75"/>
      <c r="EW220" s="75"/>
      <c r="EX220" s="75"/>
      <c r="EY220" s="75"/>
      <c r="EZ220" s="88"/>
      <c r="FA220" s="74"/>
      <c r="FB220" s="75"/>
      <c r="FC220" s="88"/>
      <c r="FD220" s="75"/>
      <c r="FE220" s="75"/>
      <c r="FF220" s="75"/>
      <c r="FG220" s="75"/>
      <c r="FH220" s="75"/>
      <c r="FI220" s="75"/>
      <c r="FJ220" s="75"/>
      <c r="FK220" s="75"/>
      <c r="FL220" s="75"/>
      <c r="FM220" s="75"/>
      <c r="FN220" s="75"/>
      <c r="FO220" s="75"/>
      <c r="FP220" s="75"/>
      <c r="FQ220" s="75"/>
      <c r="FR220" s="75"/>
      <c r="FS220" s="75"/>
      <c r="FT220" s="78"/>
      <c r="FU220" s="78"/>
      <c r="FV220" s="78"/>
      <c r="FW220" s="78"/>
      <c r="FX220" s="75"/>
      <c r="FY220" s="75"/>
      <c r="FZ220" s="75"/>
      <c r="GA220" s="75"/>
      <c r="GB220" s="75"/>
      <c r="GC220" s="75"/>
      <c r="GD220" s="75"/>
      <c r="GE220" s="75"/>
      <c r="GF220" s="75"/>
      <c r="GG220" s="75"/>
      <c r="GH220" s="75"/>
      <c r="GI220" s="75"/>
      <c r="GJ220" s="75"/>
      <c r="GK220" s="75"/>
      <c r="GL220" s="75"/>
      <c r="GM220" s="75"/>
      <c r="GN220" s="75"/>
      <c r="GO220" s="75"/>
      <c r="GP220" s="75"/>
      <c r="GQ220" s="75"/>
      <c r="GR220" s="75"/>
      <c r="GS220" s="75"/>
      <c r="GT220" s="75"/>
      <c r="GU220" s="75"/>
      <c r="GV220" s="75"/>
      <c r="GW220" s="75"/>
      <c r="GX220" s="75"/>
      <c r="GY220" s="75"/>
      <c r="GZ220" s="75"/>
      <c r="HA220" s="75"/>
      <c r="HB220" s="75"/>
      <c r="HC220" s="75"/>
      <c r="HD220" s="75"/>
      <c r="HE220" s="75"/>
      <c r="HF220" s="75"/>
      <c r="HG220" s="75"/>
      <c r="HH220" s="75"/>
      <c r="HI220" s="75"/>
      <c r="HJ220" s="75"/>
      <c r="HK220" s="75"/>
      <c r="HL220" s="75"/>
      <c r="HM220" s="75"/>
      <c r="HN220" s="75"/>
      <c r="HO220" s="75"/>
      <c r="HP220" s="75"/>
      <c r="HQ220" s="75"/>
      <c r="HR220" s="75"/>
      <c r="HS220" s="75"/>
      <c r="HT220" s="75"/>
      <c r="HU220" s="75"/>
      <c r="HV220" s="75"/>
      <c r="HW220" s="75"/>
      <c r="HX220" s="75"/>
      <c r="HY220" s="75"/>
      <c r="HZ220" s="75"/>
      <c r="IA220" s="75"/>
      <c r="IB220" s="75"/>
      <c r="IC220" s="75"/>
      <c r="ID220" s="75"/>
      <c r="IE220" s="75"/>
      <c r="IF220" s="75"/>
      <c r="IG220" s="75"/>
      <c r="IH220" s="75"/>
      <c r="II220" s="75"/>
      <c r="IJ220" s="75"/>
      <c r="IK220" s="75"/>
      <c r="IL220" s="75"/>
      <c r="IM220" s="75"/>
      <c r="IN220" s="75"/>
      <c r="IO220" s="75"/>
      <c r="IP220" s="75"/>
      <c r="IQ220" s="75"/>
      <c r="IR220" s="75"/>
      <c r="IS220" s="75"/>
      <c r="IT220" s="75"/>
      <c r="IU220" s="75"/>
      <c r="IV220" s="75"/>
      <c r="IW220" s="75"/>
      <c r="IX220" s="75"/>
      <c r="IY220" s="75"/>
      <c r="IZ220" s="75"/>
      <c r="JA220" s="75"/>
      <c r="JB220" s="75"/>
      <c r="JC220" s="75"/>
    </row>
    <row r="221" spans="1:263" ht="15.75" x14ac:dyDescent="0.25">
      <c r="A221" s="10" t="s">
        <v>402</v>
      </c>
      <c r="B221" s="222">
        <f t="shared" si="590"/>
        <v>11313</v>
      </c>
      <c r="C221" s="222">
        <f t="shared" si="591"/>
        <v>11313</v>
      </c>
      <c r="D221" s="222">
        <f t="shared" si="592"/>
        <v>11313</v>
      </c>
      <c r="E221" s="222"/>
      <c r="F221" s="223">
        <f t="shared" si="593"/>
        <v>11313</v>
      </c>
      <c r="G221" s="75">
        <f t="shared" si="500"/>
        <v>100</v>
      </c>
      <c r="H221" s="75"/>
      <c r="I221" s="75"/>
      <c r="J221" s="75"/>
      <c r="K221" s="75"/>
      <c r="L221" s="75"/>
      <c r="M221" s="75"/>
      <c r="N221" s="75"/>
      <c r="O221" s="75"/>
      <c r="P221" s="75"/>
      <c r="Q221" s="75"/>
      <c r="R221" s="75"/>
      <c r="S221" s="75"/>
      <c r="T221" s="75"/>
      <c r="U221" s="75"/>
      <c r="V221" s="75"/>
      <c r="W221" s="75"/>
      <c r="X221" s="75"/>
      <c r="Y221" s="75"/>
      <c r="Z221" s="75"/>
      <c r="AA221" s="75"/>
      <c r="AB221" s="75"/>
      <c r="AC221" s="75"/>
      <c r="AD221" s="75"/>
      <c r="AE221" s="75"/>
      <c r="AF221" s="75"/>
      <c r="AG221" s="75"/>
      <c r="AH221" s="75"/>
      <c r="AI221" s="75"/>
      <c r="AJ221" s="75"/>
      <c r="AK221" s="75"/>
      <c r="AL221" s="75"/>
      <c r="AM221" s="75"/>
      <c r="AN221" s="75"/>
      <c r="AO221" s="75"/>
      <c r="AP221" s="75"/>
      <c r="AQ221" s="75"/>
      <c r="AR221" s="75"/>
      <c r="AS221" s="75"/>
      <c r="AT221" s="75"/>
      <c r="AU221" s="75"/>
      <c r="AV221" s="75"/>
      <c r="AW221" s="75"/>
      <c r="AX221" s="75"/>
      <c r="AY221" s="75"/>
      <c r="AZ221" s="95"/>
      <c r="BA221" s="95"/>
      <c r="BB221" s="95"/>
      <c r="BC221" s="95"/>
      <c r="BD221" s="75"/>
      <c r="BE221" s="75"/>
      <c r="BF221" s="75"/>
      <c r="BG221" s="88"/>
      <c r="BH221" s="88"/>
      <c r="BI221" s="75"/>
      <c r="BJ221" s="75"/>
      <c r="BK221" s="88"/>
      <c r="BL221" s="75">
        <v>11313</v>
      </c>
      <c r="BM221" s="75">
        <v>11313</v>
      </c>
      <c r="BN221" s="75">
        <v>11313</v>
      </c>
      <c r="BO221" s="76">
        <f t="shared" si="594"/>
        <v>100</v>
      </c>
      <c r="BP221" s="75"/>
      <c r="BQ221" s="75"/>
      <c r="BR221" s="75"/>
      <c r="BS221" s="88"/>
      <c r="BT221" s="88"/>
      <c r="BU221" s="75"/>
      <c r="BV221" s="75"/>
      <c r="BW221" s="88"/>
      <c r="BX221" s="75"/>
      <c r="BY221" s="75"/>
      <c r="BZ221" s="75"/>
      <c r="CA221" s="75"/>
      <c r="CB221" s="74"/>
      <c r="CC221" s="74"/>
      <c r="CD221" s="75"/>
      <c r="CE221" s="88"/>
      <c r="CF221" s="75"/>
      <c r="CG221" s="75"/>
      <c r="CH221" s="75"/>
      <c r="CI221" s="88"/>
      <c r="CJ221" s="75"/>
      <c r="CK221" s="75"/>
      <c r="CL221" s="75"/>
      <c r="CM221" s="75"/>
      <c r="CN221" s="75"/>
      <c r="CO221" s="75"/>
      <c r="CP221" s="75"/>
      <c r="CQ221" s="75"/>
      <c r="CR221" s="74"/>
      <c r="CS221" s="74"/>
      <c r="CT221" s="75"/>
      <c r="CU221" s="88"/>
      <c r="CV221" s="75"/>
      <c r="CW221" s="75"/>
      <c r="CX221" s="75"/>
      <c r="CY221" s="88"/>
      <c r="CZ221" s="75"/>
      <c r="DA221" s="75"/>
      <c r="DB221" s="75"/>
      <c r="DC221" s="88"/>
      <c r="DD221" s="75"/>
      <c r="DE221" s="75"/>
      <c r="DF221" s="75"/>
      <c r="DG221" s="88"/>
      <c r="DH221" s="75"/>
      <c r="DI221" s="75"/>
      <c r="DJ221" s="75"/>
      <c r="DK221" s="88"/>
      <c r="DL221" s="75"/>
      <c r="DM221" s="75"/>
      <c r="DN221" s="75"/>
      <c r="DO221" s="88"/>
      <c r="DP221" s="75"/>
      <c r="DQ221" s="75"/>
      <c r="DR221" s="75"/>
      <c r="DS221" s="88"/>
      <c r="DT221" s="88"/>
      <c r="DU221" s="75"/>
      <c r="DV221" s="75"/>
      <c r="DW221" s="75"/>
      <c r="DX221" s="75"/>
      <c r="DY221" s="75"/>
      <c r="DZ221" s="75"/>
      <c r="EA221" s="75"/>
      <c r="EB221" s="75"/>
      <c r="EC221" s="75"/>
      <c r="ED221" s="75"/>
      <c r="EE221" s="75"/>
      <c r="EF221" s="75"/>
      <c r="EG221" s="75"/>
      <c r="EH221" s="75"/>
      <c r="EI221" s="75"/>
      <c r="EJ221" s="75"/>
      <c r="EK221" s="75"/>
      <c r="EL221" s="75"/>
      <c r="EM221" s="75"/>
      <c r="EN221" s="75"/>
      <c r="EO221" s="75"/>
      <c r="EP221" s="75"/>
      <c r="EQ221" s="75"/>
      <c r="ER221" s="75"/>
      <c r="ES221" s="75"/>
      <c r="ET221" s="75"/>
      <c r="EU221" s="75"/>
      <c r="EV221" s="75"/>
      <c r="EW221" s="75"/>
      <c r="EX221" s="75"/>
      <c r="EY221" s="75"/>
      <c r="EZ221" s="88"/>
      <c r="FA221" s="74"/>
      <c r="FB221" s="75"/>
      <c r="FC221" s="88"/>
      <c r="FD221" s="75"/>
      <c r="FE221" s="75"/>
      <c r="FF221" s="75"/>
      <c r="FG221" s="75"/>
      <c r="FH221" s="75"/>
      <c r="FI221" s="75"/>
      <c r="FJ221" s="75"/>
      <c r="FK221" s="75"/>
      <c r="FL221" s="75"/>
      <c r="FM221" s="75"/>
      <c r="FN221" s="75"/>
      <c r="FO221" s="75"/>
      <c r="FP221" s="75"/>
      <c r="FQ221" s="75"/>
      <c r="FR221" s="75"/>
      <c r="FS221" s="75"/>
      <c r="FT221" s="78"/>
      <c r="FU221" s="78"/>
      <c r="FV221" s="78"/>
      <c r="FW221" s="78"/>
      <c r="FX221" s="75"/>
      <c r="FY221" s="75"/>
      <c r="FZ221" s="75"/>
      <c r="GA221" s="75"/>
      <c r="GB221" s="75"/>
      <c r="GC221" s="75"/>
      <c r="GD221" s="75"/>
      <c r="GE221" s="75"/>
      <c r="GF221" s="75"/>
      <c r="GG221" s="75"/>
      <c r="GH221" s="75"/>
      <c r="GI221" s="75"/>
      <c r="GJ221" s="75"/>
      <c r="GK221" s="75"/>
      <c r="GL221" s="75"/>
      <c r="GM221" s="75"/>
      <c r="GN221" s="75"/>
      <c r="GO221" s="75"/>
      <c r="GP221" s="75"/>
      <c r="GQ221" s="75"/>
      <c r="GR221" s="75"/>
      <c r="GS221" s="75"/>
      <c r="GT221" s="75"/>
      <c r="GU221" s="75"/>
      <c r="GV221" s="75"/>
      <c r="GW221" s="75"/>
      <c r="GX221" s="75"/>
      <c r="GY221" s="75"/>
      <c r="GZ221" s="75"/>
      <c r="HA221" s="75"/>
      <c r="HB221" s="75"/>
      <c r="HC221" s="75"/>
      <c r="HD221" s="75"/>
      <c r="HE221" s="75"/>
      <c r="HF221" s="75"/>
      <c r="HG221" s="75"/>
      <c r="HH221" s="75"/>
      <c r="HI221" s="75"/>
      <c r="HJ221" s="75"/>
      <c r="HK221" s="75"/>
      <c r="HL221" s="75"/>
      <c r="HM221" s="75"/>
      <c r="HN221" s="75"/>
      <c r="HO221" s="75"/>
      <c r="HP221" s="75"/>
      <c r="HQ221" s="75"/>
      <c r="HR221" s="75"/>
      <c r="HS221" s="75"/>
      <c r="HT221" s="75"/>
      <c r="HU221" s="75"/>
      <c r="HV221" s="75"/>
      <c r="HW221" s="75"/>
      <c r="HX221" s="75"/>
      <c r="HY221" s="75"/>
      <c r="HZ221" s="75"/>
      <c r="IA221" s="75"/>
      <c r="IB221" s="75"/>
      <c r="IC221" s="75"/>
      <c r="ID221" s="75"/>
      <c r="IE221" s="75"/>
      <c r="IF221" s="75"/>
      <c r="IG221" s="75"/>
      <c r="IH221" s="75"/>
      <c r="II221" s="75"/>
      <c r="IJ221" s="75"/>
      <c r="IK221" s="75"/>
      <c r="IL221" s="75"/>
      <c r="IM221" s="75"/>
      <c r="IN221" s="75"/>
      <c r="IO221" s="75"/>
      <c r="IP221" s="75"/>
      <c r="IQ221" s="75"/>
      <c r="IR221" s="75"/>
      <c r="IS221" s="75"/>
      <c r="IT221" s="75"/>
      <c r="IU221" s="75"/>
      <c r="IV221" s="75"/>
      <c r="IW221" s="75"/>
      <c r="IX221" s="75"/>
      <c r="IY221" s="75"/>
      <c r="IZ221" s="75"/>
      <c r="JA221" s="75"/>
      <c r="JB221" s="75"/>
      <c r="JC221" s="75"/>
    </row>
    <row r="222" spans="1:263" ht="15.75" x14ac:dyDescent="0.25">
      <c r="A222" s="10" t="s">
        <v>222</v>
      </c>
      <c r="B222" s="222">
        <f t="shared" si="590"/>
        <v>23001</v>
      </c>
      <c r="C222" s="222">
        <f t="shared" si="591"/>
        <v>23001</v>
      </c>
      <c r="D222" s="222">
        <f t="shared" si="592"/>
        <v>23001</v>
      </c>
      <c r="E222" s="222"/>
      <c r="F222" s="223">
        <f t="shared" si="593"/>
        <v>23001</v>
      </c>
      <c r="G222" s="75">
        <f t="shared" si="500"/>
        <v>100</v>
      </c>
      <c r="H222" s="75"/>
      <c r="I222" s="75"/>
      <c r="J222" s="75"/>
      <c r="K222" s="75"/>
      <c r="L222" s="75"/>
      <c r="M222" s="75"/>
      <c r="N222" s="75"/>
      <c r="O222" s="75"/>
      <c r="P222" s="75"/>
      <c r="Q222" s="75"/>
      <c r="R222" s="75"/>
      <c r="S222" s="75"/>
      <c r="T222" s="74"/>
      <c r="U222" s="74"/>
      <c r="V222" s="74"/>
      <c r="W222" s="75"/>
      <c r="X222" s="75"/>
      <c r="Y222" s="75"/>
      <c r="Z222" s="75"/>
      <c r="AA222" s="75"/>
      <c r="AB222" s="75"/>
      <c r="AC222" s="75"/>
      <c r="AD222" s="75"/>
      <c r="AE222" s="75"/>
      <c r="AF222" s="75"/>
      <c r="AG222" s="75"/>
      <c r="AH222" s="75"/>
      <c r="AI222" s="75"/>
      <c r="AJ222" s="75"/>
      <c r="AK222" s="75"/>
      <c r="AL222" s="75"/>
      <c r="AM222" s="75"/>
      <c r="AN222" s="75"/>
      <c r="AO222" s="75"/>
      <c r="AP222" s="75"/>
      <c r="AQ222" s="75"/>
      <c r="AR222" s="75"/>
      <c r="AS222" s="75"/>
      <c r="AT222" s="75"/>
      <c r="AU222" s="75"/>
      <c r="AV222" s="75"/>
      <c r="AW222" s="75"/>
      <c r="AX222" s="75"/>
      <c r="AY222" s="75"/>
      <c r="AZ222" s="95"/>
      <c r="BA222" s="95"/>
      <c r="BB222" s="95"/>
      <c r="BC222" s="95"/>
      <c r="BD222" s="75"/>
      <c r="BE222" s="75"/>
      <c r="BF222" s="75"/>
      <c r="BG222" s="88"/>
      <c r="BH222" s="88"/>
      <c r="BI222" s="75"/>
      <c r="BJ222" s="75"/>
      <c r="BK222" s="88"/>
      <c r="BL222" s="75">
        <v>23001</v>
      </c>
      <c r="BM222" s="75">
        <v>23001</v>
      </c>
      <c r="BN222" s="75">
        <v>23001</v>
      </c>
      <c r="BO222" s="76">
        <f t="shared" si="594"/>
        <v>100</v>
      </c>
      <c r="BP222" s="75"/>
      <c r="BQ222" s="75"/>
      <c r="BR222" s="75"/>
      <c r="BS222" s="88"/>
      <c r="BT222" s="88"/>
      <c r="BU222" s="75"/>
      <c r="BV222" s="75"/>
      <c r="BW222" s="88"/>
      <c r="BX222" s="75"/>
      <c r="BY222" s="75"/>
      <c r="BZ222" s="75"/>
      <c r="CA222" s="75"/>
      <c r="CB222" s="74"/>
      <c r="CC222" s="74"/>
      <c r="CD222" s="75"/>
      <c r="CE222" s="88"/>
      <c r="CF222" s="75"/>
      <c r="CG222" s="75"/>
      <c r="CH222" s="75"/>
      <c r="CI222" s="88"/>
      <c r="CJ222" s="75"/>
      <c r="CK222" s="75"/>
      <c r="CL222" s="75"/>
      <c r="CM222" s="75"/>
      <c r="CN222" s="75"/>
      <c r="CO222" s="75"/>
      <c r="CP222" s="75"/>
      <c r="CQ222" s="75"/>
      <c r="CR222" s="74"/>
      <c r="CS222" s="74"/>
      <c r="CT222" s="75"/>
      <c r="CU222" s="88"/>
      <c r="CV222" s="75"/>
      <c r="CW222" s="75"/>
      <c r="CX222" s="75"/>
      <c r="CY222" s="88"/>
      <c r="CZ222" s="75"/>
      <c r="DA222" s="75"/>
      <c r="DB222" s="75"/>
      <c r="DC222" s="88"/>
      <c r="DD222" s="75"/>
      <c r="DE222" s="75"/>
      <c r="DF222" s="75"/>
      <c r="DG222" s="88"/>
      <c r="DH222" s="75"/>
      <c r="DI222" s="75"/>
      <c r="DJ222" s="75"/>
      <c r="DK222" s="88"/>
      <c r="DL222" s="75"/>
      <c r="DM222" s="75"/>
      <c r="DN222" s="75"/>
      <c r="DO222" s="88"/>
      <c r="DP222" s="75"/>
      <c r="DQ222" s="75"/>
      <c r="DR222" s="75"/>
      <c r="DS222" s="88"/>
      <c r="DT222" s="88"/>
      <c r="DU222" s="75"/>
      <c r="DV222" s="75"/>
      <c r="DW222" s="75"/>
      <c r="DX222" s="75"/>
      <c r="DY222" s="75"/>
      <c r="DZ222" s="75"/>
      <c r="EA222" s="75"/>
      <c r="EB222" s="75"/>
      <c r="EC222" s="75"/>
      <c r="ED222" s="75"/>
      <c r="EE222" s="75"/>
      <c r="EF222" s="75"/>
      <c r="EG222" s="75"/>
      <c r="EH222" s="75"/>
      <c r="EI222" s="75"/>
      <c r="EJ222" s="75"/>
      <c r="EK222" s="75"/>
      <c r="EL222" s="75"/>
      <c r="EM222" s="75"/>
      <c r="EN222" s="75"/>
      <c r="EO222" s="75"/>
      <c r="EP222" s="75"/>
      <c r="EQ222" s="75"/>
      <c r="ER222" s="75"/>
      <c r="ES222" s="75"/>
      <c r="ET222" s="75"/>
      <c r="EU222" s="75"/>
      <c r="EV222" s="75"/>
      <c r="EW222" s="75"/>
      <c r="EX222" s="75"/>
      <c r="EY222" s="75"/>
      <c r="EZ222" s="88"/>
      <c r="FA222" s="74"/>
      <c r="FB222" s="75"/>
      <c r="FC222" s="88"/>
      <c r="FD222" s="75"/>
      <c r="FE222" s="75"/>
      <c r="FF222" s="75"/>
      <c r="FG222" s="75"/>
      <c r="FH222" s="75"/>
      <c r="FI222" s="75"/>
      <c r="FJ222" s="75"/>
      <c r="FK222" s="75"/>
      <c r="FL222" s="75"/>
      <c r="FM222" s="75"/>
      <c r="FN222" s="75"/>
      <c r="FO222" s="75"/>
      <c r="FP222" s="75"/>
      <c r="FQ222" s="75"/>
      <c r="FR222" s="75"/>
      <c r="FS222" s="75"/>
      <c r="FT222" s="78"/>
      <c r="FU222" s="78"/>
      <c r="FV222" s="78"/>
      <c r="FW222" s="78"/>
      <c r="FX222" s="75"/>
      <c r="FY222" s="75"/>
      <c r="FZ222" s="75"/>
      <c r="GA222" s="75"/>
      <c r="GB222" s="75"/>
      <c r="GC222" s="75"/>
      <c r="GD222" s="75"/>
      <c r="GE222" s="75"/>
      <c r="GF222" s="75"/>
      <c r="GG222" s="75"/>
      <c r="GH222" s="75"/>
      <c r="GI222" s="75"/>
      <c r="GJ222" s="75"/>
      <c r="GK222" s="75"/>
      <c r="GL222" s="75"/>
      <c r="GM222" s="75"/>
      <c r="GN222" s="75"/>
      <c r="GO222" s="75"/>
      <c r="GP222" s="75"/>
      <c r="GQ222" s="75"/>
      <c r="GR222" s="75"/>
      <c r="GS222" s="75"/>
      <c r="GT222" s="75"/>
      <c r="GU222" s="75"/>
      <c r="GV222" s="75"/>
      <c r="GW222" s="75"/>
      <c r="GX222" s="75"/>
      <c r="GY222" s="75"/>
      <c r="GZ222" s="75"/>
      <c r="HA222" s="75"/>
      <c r="HB222" s="75"/>
      <c r="HC222" s="75"/>
      <c r="HD222" s="75"/>
      <c r="HE222" s="75"/>
      <c r="HF222" s="75"/>
      <c r="HG222" s="75"/>
      <c r="HH222" s="75"/>
      <c r="HI222" s="75"/>
      <c r="HJ222" s="75"/>
      <c r="HK222" s="75"/>
      <c r="HL222" s="75"/>
      <c r="HM222" s="75"/>
      <c r="HN222" s="75"/>
      <c r="HO222" s="75"/>
      <c r="HP222" s="75"/>
      <c r="HQ222" s="75"/>
      <c r="HR222" s="75"/>
      <c r="HS222" s="75"/>
      <c r="HT222" s="75"/>
      <c r="HU222" s="75"/>
      <c r="HV222" s="75"/>
      <c r="HW222" s="75"/>
      <c r="HX222" s="75"/>
      <c r="HY222" s="75"/>
      <c r="HZ222" s="75"/>
      <c r="IA222" s="75"/>
      <c r="IB222" s="75"/>
      <c r="IC222" s="75"/>
      <c r="ID222" s="75"/>
      <c r="IE222" s="75"/>
      <c r="IF222" s="75"/>
      <c r="IG222" s="75"/>
      <c r="IH222" s="75"/>
      <c r="II222" s="75"/>
      <c r="IJ222" s="75"/>
      <c r="IK222" s="75"/>
      <c r="IL222" s="75"/>
      <c r="IM222" s="75"/>
      <c r="IN222" s="75"/>
      <c r="IO222" s="75"/>
      <c r="IP222" s="75"/>
      <c r="IQ222" s="75"/>
      <c r="IR222" s="75"/>
      <c r="IS222" s="75"/>
      <c r="IT222" s="75"/>
      <c r="IU222" s="75"/>
      <c r="IV222" s="75"/>
      <c r="IW222" s="75"/>
      <c r="IX222" s="75"/>
      <c r="IY222" s="75"/>
      <c r="IZ222" s="75"/>
      <c r="JA222" s="75"/>
      <c r="JB222" s="75"/>
      <c r="JC222" s="75"/>
    </row>
    <row r="223" spans="1:263" ht="15.75" x14ac:dyDescent="0.25">
      <c r="A223" s="10" t="s">
        <v>223</v>
      </c>
      <c r="B223" s="222">
        <f t="shared" si="590"/>
        <v>19638</v>
      </c>
      <c r="C223" s="222">
        <f t="shared" si="591"/>
        <v>19638</v>
      </c>
      <c r="D223" s="222">
        <f t="shared" si="592"/>
        <v>19638</v>
      </c>
      <c r="E223" s="222"/>
      <c r="F223" s="223">
        <f t="shared" si="593"/>
        <v>19638</v>
      </c>
      <c r="G223" s="75">
        <f t="shared" si="500"/>
        <v>100</v>
      </c>
      <c r="H223" s="75"/>
      <c r="I223" s="75"/>
      <c r="J223" s="75"/>
      <c r="K223" s="75"/>
      <c r="L223" s="75"/>
      <c r="M223" s="75"/>
      <c r="N223" s="75"/>
      <c r="O223" s="75"/>
      <c r="P223" s="75"/>
      <c r="Q223" s="75"/>
      <c r="R223" s="75"/>
      <c r="S223" s="75"/>
      <c r="T223" s="75"/>
      <c r="U223" s="75"/>
      <c r="V223" s="75">
        <v>0</v>
      </c>
      <c r="W223" s="75"/>
      <c r="X223" s="75"/>
      <c r="Y223" s="75"/>
      <c r="Z223" s="75"/>
      <c r="AA223" s="75"/>
      <c r="AB223" s="75"/>
      <c r="AC223" s="75"/>
      <c r="AD223" s="75"/>
      <c r="AE223" s="75"/>
      <c r="AF223" s="75"/>
      <c r="AG223" s="75"/>
      <c r="AH223" s="75"/>
      <c r="AI223" s="75"/>
      <c r="AJ223" s="75"/>
      <c r="AK223" s="75"/>
      <c r="AL223" s="75"/>
      <c r="AM223" s="75"/>
      <c r="AN223" s="75"/>
      <c r="AO223" s="75"/>
      <c r="AP223" s="75"/>
      <c r="AQ223" s="75"/>
      <c r="AR223" s="75"/>
      <c r="AS223" s="75"/>
      <c r="AT223" s="75"/>
      <c r="AU223" s="75"/>
      <c r="AV223" s="75"/>
      <c r="AW223" s="75"/>
      <c r="AX223" s="75"/>
      <c r="AY223" s="75"/>
      <c r="AZ223" s="95"/>
      <c r="BA223" s="95"/>
      <c r="BB223" s="95"/>
      <c r="BC223" s="95"/>
      <c r="BD223" s="75"/>
      <c r="BE223" s="75"/>
      <c r="BF223" s="75"/>
      <c r="BG223" s="88"/>
      <c r="BH223" s="88"/>
      <c r="BI223" s="75"/>
      <c r="BJ223" s="75"/>
      <c r="BK223" s="88"/>
      <c r="BL223" s="75">
        <v>19638</v>
      </c>
      <c r="BM223" s="75">
        <v>19638</v>
      </c>
      <c r="BN223" s="75">
        <v>19638</v>
      </c>
      <c r="BO223" s="76">
        <f t="shared" si="594"/>
        <v>100</v>
      </c>
      <c r="BP223" s="75"/>
      <c r="BQ223" s="75"/>
      <c r="BR223" s="75"/>
      <c r="BS223" s="88"/>
      <c r="BT223" s="88"/>
      <c r="BU223" s="75"/>
      <c r="BV223" s="75"/>
      <c r="BW223" s="88"/>
      <c r="BX223" s="75"/>
      <c r="BY223" s="75"/>
      <c r="BZ223" s="75"/>
      <c r="CA223" s="75"/>
      <c r="CB223" s="74"/>
      <c r="CC223" s="74"/>
      <c r="CD223" s="75"/>
      <c r="CE223" s="88"/>
      <c r="CF223" s="75"/>
      <c r="CG223" s="75"/>
      <c r="CH223" s="75"/>
      <c r="CI223" s="88"/>
      <c r="CJ223" s="75"/>
      <c r="CK223" s="75"/>
      <c r="CL223" s="75"/>
      <c r="CM223" s="75"/>
      <c r="CN223" s="75"/>
      <c r="CO223" s="75"/>
      <c r="CP223" s="75"/>
      <c r="CQ223" s="74"/>
      <c r="CR223" s="74"/>
      <c r="CS223" s="74"/>
      <c r="CT223" s="75"/>
      <c r="CU223" s="88"/>
      <c r="CV223" s="75"/>
      <c r="CW223" s="75"/>
      <c r="CX223" s="75"/>
      <c r="CY223" s="88"/>
      <c r="CZ223" s="88"/>
      <c r="DA223" s="75"/>
      <c r="DB223" s="75"/>
      <c r="DC223" s="88"/>
      <c r="DD223" s="75"/>
      <c r="DE223" s="75"/>
      <c r="DF223" s="75"/>
      <c r="DG223" s="88"/>
      <c r="DH223" s="75"/>
      <c r="DI223" s="75"/>
      <c r="DJ223" s="75"/>
      <c r="DK223" s="88"/>
      <c r="DL223" s="75"/>
      <c r="DM223" s="75"/>
      <c r="DN223" s="75"/>
      <c r="DO223" s="88"/>
      <c r="DP223" s="75"/>
      <c r="DQ223" s="75"/>
      <c r="DR223" s="75"/>
      <c r="DS223" s="88"/>
      <c r="DT223" s="88"/>
      <c r="DU223" s="75"/>
      <c r="DV223" s="75"/>
      <c r="DW223" s="75"/>
      <c r="DX223" s="75"/>
      <c r="DY223" s="75"/>
      <c r="DZ223" s="75"/>
      <c r="EA223" s="75"/>
      <c r="EB223" s="75"/>
      <c r="EC223" s="75"/>
      <c r="ED223" s="75"/>
      <c r="EE223" s="75"/>
      <c r="EF223" s="75"/>
      <c r="EG223" s="75"/>
      <c r="EH223" s="75"/>
      <c r="EI223" s="75"/>
      <c r="EJ223" s="75"/>
      <c r="EK223" s="75"/>
      <c r="EL223" s="75"/>
      <c r="EM223" s="75"/>
      <c r="EN223" s="75"/>
      <c r="EO223" s="75"/>
      <c r="EP223" s="75"/>
      <c r="EQ223" s="75"/>
      <c r="ER223" s="75"/>
      <c r="ES223" s="75"/>
      <c r="ET223" s="75"/>
      <c r="EU223" s="75"/>
      <c r="EV223" s="75"/>
      <c r="EW223" s="75"/>
      <c r="EX223" s="75"/>
      <c r="EY223" s="75"/>
      <c r="EZ223" s="88"/>
      <c r="FA223" s="74"/>
      <c r="FB223" s="75"/>
      <c r="FC223" s="88"/>
      <c r="FD223" s="75"/>
      <c r="FE223" s="75"/>
      <c r="FF223" s="75"/>
      <c r="FG223" s="75"/>
      <c r="FH223" s="75"/>
      <c r="FI223" s="75"/>
      <c r="FJ223" s="75"/>
      <c r="FK223" s="75"/>
      <c r="FL223" s="75"/>
      <c r="FM223" s="75"/>
      <c r="FN223" s="75"/>
      <c r="FO223" s="75"/>
      <c r="FP223" s="75"/>
      <c r="FQ223" s="75"/>
      <c r="FR223" s="75"/>
      <c r="FS223" s="75"/>
      <c r="FT223" s="78"/>
      <c r="FU223" s="78"/>
      <c r="FV223" s="78"/>
      <c r="FW223" s="78"/>
      <c r="FX223" s="75"/>
      <c r="FY223" s="75"/>
      <c r="FZ223" s="75"/>
      <c r="GA223" s="75"/>
      <c r="GB223" s="75"/>
      <c r="GC223" s="75"/>
      <c r="GD223" s="75"/>
      <c r="GE223" s="75"/>
      <c r="GF223" s="75"/>
      <c r="GG223" s="75"/>
      <c r="GH223" s="75"/>
      <c r="GI223" s="75"/>
      <c r="GJ223" s="75"/>
      <c r="GK223" s="75"/>
      <c r="GL223" s="75"/>
      <c r="GM223" s="75"/>
      <c r="GN223" s="75"/>
      <c r="GO223" s="75"/>
      <c r="GP223" s="75"/>
      <c r="GQ223" s="75"/>
      <c r="GR223" s="75"/>
      <c r="GS223" s="75"/>
      <c r="GT223" s="75"/>
      <c r="GU223" s="75"/>
      <c r="GV223" s="75"/>
      <c r="GW223" s="75"/>
      <c r="GX223" s="75"/>
      <c r="GY223" s="75"/>
      <c r="GZ223" s="75"/>
      <c r="HA223" s="75"/>
      <c r="HB223" s="75"/>
      <c r="HC223" s="75"/>
      <c r="HD223" s="75"/>
      <c r="HE223" s="75"/>
      <c r="HF223" s="75"/>
      <c r="HG223" s="75"/>
      <c r="HH223" s="75"/>
      <c r="HI223" s="75"/>
      <c r="HJ223" s="75"/>
      <c r="HK223" s="75"/>
      <c r="HL223" s="75"/>
      <c r="HM223" s="75"/>
      <c r="HN223" s="75"/>
      <c r="HO223" s="75"/>
      <c r="HP223" s="75"/>
      <c r="HQ223" s="75"/>
      <c r="HR223" s="75"/>
      <c r="HS223" s="75"/>
      <c r="HT223" s="75"/>
      <c r="HU223" s="75"/>
      <c r="HV223" s="75"/>
      <c r="HW223" s="75"/>
      <c r="HX223" s="75"/>
      <c r="HY223" s="75"/>
      <c r="HZ223" s="75"/>
      <c r="IA223" s="75"/>
      <c r="IB223" s="75"/>
      <c r="IC223" s="75"/>
      <c r="ID223" s="75"/>
      <c r="IE223" s="75"/>
      <c r="IF223" s="75"/>
      <c r="IG223" s="75"/>
      <c r="IH223" s="75"/>
      <c r="II223" s="75"/>
      <c r="IJ223" s="75"/>
      <c r="IK223" s="75"/>
      <c r="IL223" s="75"/>
      <c r="IM223" s="75"/>
      <c r="IN223" s="75"/>
      <c r="IO223" s="75"/>
      <c r="IP223" s="75"/>
      <c r="IQ223" s="75"/>
      <c r="IR223" s="75"/>
      <c r="IS223" s="75"/>
      <c r="IT223" s="75"/>
      <c r="IU223" s="75"/>
      <c r="IV223" s="75"/>
      <c r="IW223" s="75"/>
      <c r="IX223" s="75"/>
      <c r="IY223" s="75"/>
      <c r="IZ223" s="75"/>
      <c r="JA223" s="75"/>
      <c r="JB223" s="75"/>
      <c r="JC223" s="75"/>
    </row>
    <row r="224" spans="1:263" s="70" customFormat="1" ht="31.5" x14ac:dyDescent="0.25">
      <c r="A224" s="81" t="s">
        <v>226</v>
      </c>
      <c r="B224" s="220">
        <f t="shared" si="590"/>
        <v>69511.261070000008</v>
      </c>
      <c r="C224" s="220">
        <f t="shared" si="591"/>
        <v>75576.590719999993</v>
      </c>
      <c r="D224" s="220">
        <f t="shared" si="592"/>
        <v>75576.590719999993</v>
      </c>
      <c r="E224" s="220"/>
      <c r="F224" s="221">
        <f t="shared" si="593"/>
        <v>75576.216790000006</v>
      </c>
      <c r="G224" s="72">
        <f t="shared" si="500"/>
        <v>99.999505230394192</v>
      </c>
      <c r="H224" s="73">
        <f>H225+H226+H227+H228+H229+H230</f>
        <v>0</v>
      </c>
      <c r="I224" s="73">
        <f>I225+I226+I227+I228+I229+I230</f>
        <v>0</v>
      </c>
      <c r="J224" s="73">
        <f>J225+J226+J227+J228+J229+J230</f>
        <v>0</v>
      </c>
      <c r="K224" s="73">
        <f>K225+K226+K227+K228+K229+K230</f>
        <v>0</v>
      </c>
      <c r="L224" s="73">
        <f t="shared" ref="L224" si="619">L225+L226+L227+L228+L229+L230</f>
        <v>730.22040000000004</v>
      </c>
      <c r="M224" s="73">
        <f t="shared" ref="M224:N224" si="620">M225+M226+M227+M228+M229+M230</f>
        <v>730.22040000000004</v>
      </c>
      <c r="N224" s="73">
        <f t="shared" si="620"/>
        <v>730.22040000000004</v>
      </c>
      <c r="O224" s="72">
        <f>N224/M224*100</f>
        <v>100</v>
      </c>
      <c r="P224" s="73">
        <f t="shared" ref="P224:S224" si="621">P225+P226+P227+P228+P229+P230</f>
        <v>0</v>
      </c>
      <c r="Q224" s="73">
        <f t="shared" si="621"/>
        <v>0</v>
      </c>
      <c r="R224" s="73">
        <f t="shared" si="621"/>
        <v>0</v>
      </c>
      <c r="S224" s="73">
        <f t="shared" si="621"/>
        <v>0</v>
      </c>
      <c r="T224" s="73"/>
      <c r="U224" s="73"/>
      <c r="V224" s="73"/>
      <c r="W224" s="73"/>
      <c r="X224" s="73">
        <f>X225+X226+X227+X228+X229+X230</f>
        <v>112.35955</v>
      </c>
      <c r="Y224" s="73">
        <f>Y225+Y226+Y227+Y228+Y229+Y230</f>
        <v>112.35955</v>
      </c>
      <c r="Z224" s="73">
        <f>Z225+Z226+Z227+Z228+Z229+Z230</f>
        <v>112.35955</v>
      </c>
      <c r="AA224" s="72">
        <f>Z224/Y224*100</f>
        <v>100</v>
      </c>
      <c r="AB224" s="73">
        <f t="shared" ref="AB224" si="622">AB225+AB226+AB227+AB228+AB229+AB230</f>
        <v>0</v>
      </c>
      <c r="AC224" s="73">
        <f t="shared" ref="AC224:AH224" si="623">AC225+AC226+AC227+AC228+AC229+AC230</f>
        <v>0</v>
      </c>
      <c r="AD224" s="73">
        <f t="shared" si="623"/>
        <v>0</v>
      </c>
      <c r="AE224" s="73">
        <f t="shared" si="623"/>
        <v>0</v>
      </c>
      <c r="AF224" s="73">
        <f t="shared" ref="AF224" si="624">AF225+AF226+AF227+AF228+AF229+AF230</f>
        <v>56.441120000000005</v>
      </c>
      <c r="AG224" s="73">
        <f t="shared" si="623"/>
        <v>56.441120000000005</v>
      </c>
      <c r="AH224" s="73">
        <f t="shared" si="623"/>
        <v>56.441120000000005</v>
      </c>
      <c r="AI224" s="72">
        <f>AH224/AG224*100</f>
        <v>100</v>
      </c>
      <c r="AJ224" s="73"/>
      <c r="AK224" s="73"/>
      <c r="AL224" s="73"/>
      <c r="AM224" s="72"/>
      <c r="AN224" s="72"/>
      <c r="AO224" s="73">
        <f>AO225+AO226+AO227+AO228+AO229+AO230</f>
        <v>0</v>
      </c>
      <c r="AP224" s="73">
        <f>AP225+AP226+AP227+AP228+AP229+AP230</f>
        <v>0</v>
      </c>
      <c r="AQ224" s="73">
        <f>AQ225+AQ226+AQ227+AQ228+AQ229+AQ230</f>
        <v>0</v>
      </c>
      <c r="AR224" s="73"/>
      <c r="AS224" s="73">
        <f>SUM(AS225:AS230)</f>
        <v>2541.6019999999999</v>
      </c>
      <c r="AT224" s="73">
        <f>AT225+AT226+AT227+AT228+AT229+AT230</f>
        <v>2541.2324900000003</v>
      </c>
      <c r="AU224" s="72">
        <f t="shared" si="507"/>
        <v>99.985461531742587</v>
      </c>
      <c r="AV224" s="73">
        <f>AV225+AV226+AV227+AV228+AV229+AV230</f>
        <v>8500</v>
      </c>
      <c r="AW224" s="73">
        <f>AW225+AW226+AW227+AW228+AW229+AW230</f>
        <v>8500</v>
      </c>
      <c r="AX224" s="73">
        <f>AX225+AX226+AX227+AX228+AX229+AX230</f>
        <v>8500</v>
      </c>
      <c r="AY224" s="72">
        <f>AX224/AW224*100</f>
        <v>100</v>
      </c>
      <c r="AZ224" s="73">
        <f t="shared" ref="AZ224" si="625">AZ225+AZ226+AZ227+AZ228+AZ229+AZ230</f>
        <v>29629.599999999999</v>
      </c>
      <c r="BA224" s="73">
        <f t="shared" ref="BA224:BF224" si="626">BA225+BA226+BA227+BA228+BA229+BA230</f>
        <v>31942.1</v>
      </c>
      <c r="BB224" s="73">
        <f t="shared" si="626"/>
        <v>31942.1</v>
      </c>
      <c r="BC224" s="73">
        <f t="shared" si="626"/>
        <v>100</v>
      </c>
      <c r="BD224" s="73">
        <f t="shared" si="626"/>
        <v>0</v>
      </c>
      <c r="BE224" s="73">
        <f t="shared" si="626"/>
        <v>0</v>
      </c>
      <c r="BF224" s="73">
        <f t="shared" si="626"/>
        <v>0</v>
      </c>
      <c r="BG224" s="90"/>
      <c r="BH224" s="73"/>
      <c r="BI224" s="73">
        <f>BI225+BI226+BI227+BI228+BI229+BI230</f>
        <v>0</v>
      </c>
      <c r="BJ224" s="73">
        <f>BJ225+BJ226+BJ227+BJ228+BJ229+BJ230</f>
        <v>0</v>
      </c>
      <c r="BK224" s="73">
        <f>BK225+BK226+BK227+BK228+BK229+BK230</f>
        <v>0</v>
      </c>
      <c r="BL224" s="73">
        <f t="shared" ref="BL224" si="627">BL225+BL226+BL227+BL228+BL229+BL230</f>
        <v>18144</v>
      </c>
      <c r="BM224" s="73">
        <f t="shared" ref="BM224:BS224" si="628">BM225+BM226+BM227+BM228+BM229+BM230</f>
        <v>18144</v>
      </c>
      <c r="BN224" s="73">
        <f t="shared" si="628"/>
        <v>18143.995580000003</v>
      </c>
      <c r="BO224" s="90">
        <f t="shared" si="594"/>
        <v>99.999975639329818</v>
      </c>
      <c r="BP224" s="73">
        <f t="shared" ref="BP224" si="629">BP225+BP226+BP227+BP228+BP229+BP230</f>
        <v>0</v>
      </c>
      <c r="BQ224" s="73">
        <f t="shared" si="628"/>
        <v>0</v>
      </c>
      <c r="BR224" s="73">
        <f t="shared" si="628"/>
        <v>0</v>
      </c>
      <c r="BS224" s="73">
        <f t="shared" si="628"/>
        <v>0</v>
      </c>
      <c r="BT224" s="73"/>
      <c r="BU224" s="73">
        <f>BU225+BU226+BU227+BU228+BU229+BU230</f>
        <v>0</v>
      </c>
      <c r="BV224" s="73">
        <f>BV225+BV226+BV227+BV228+BV229+BV230</f>
        <v>0</v>
      </c>
      <c r="BW224" s="73">
        <f>BW225+BW226+BW227+BW228+BW229+BW230</f>
        <v>0</v>
      </c>
      <c r="BX224" s="73"/>
      <c r="BY224" s="73"/>
      <c r="BZ224" s="73"/>
      <c r="CA224" s="72"/>
      <c r="CB224" s="73">
        <f t="shared" ref="CB224" si="630">CB225+CB226+CB227+CB228+CB229+CB230</f>
        <v>5806</v>
      </c>
      <c r="CC224" s="73">
        <f t="shared" ref="CC224:CD224" si="631">CC225+CC226+CC227+CC228+CC229+CC230</f>
        <v>5723.67904</v>
      </c>
      <c r="CD224" s="73">
        <f t="shared" si="631"/>
        <v>5723.67904</v>
      </c>
      <c r="CE224" s="73">
        <f>CD224/CC224*100</f>
        <v>100</v>
      </c>
      <c r="CF224" s="73">
        <f t="shared" ref="CF224" si="632">CF225+CF226+CF227+CF228+CF229+CF230</f>
        <v>1000</v>
      </c>
      <c r="CG224" s="73">
        <f t="shared" ref="CG224:CN224" si="633">CG225+CG226+CG227+CG228+CG229+CG230</f>
        <v>1000</v>
      </c>
      <c r="CH224" s="73">
        <f t="shared" si="633"/>
        <v>1000</v>
      </c>
      <c r="CI224" s="73">
        <f>CH224/CG224*100</f>
        <v>100</v>
      </c>
      <c r="CJ224" s="73">
        <f t="shared" ref="CJ224" si="634">CJ225+CJ226+CJ227+CJ228+CJ229+CJ230</f>
        <v>1000</v>
      </c>
      <c r="CK224" s="73">
        <f t="shared" si="633"/>
        <v>1000</v>
      </c>
      <c r="CL224" s="73">
        <f t="shared" si="633"/>
        <v>1000</v>
      </c>
      <c r="CM224" s="73">
        <f>CL224/CK224*100</f>
        <v>100</v>
      </c>
      <c r="CN224" s="73">
        <f t="shared" si="633"/>
        <v>500</v>
      </c>
      <c r="CO224" s="73">
        <f t="shared" ref="CO224:CP224" si="635">CO225+CO226+CO227+CO228+CO229+CO230</f>
        <v>500</v>
      </c>
      <c r="CP224" s="73">
        <f t="shared" si="635"/>
        <v>500</v>
      </c>
      <c r="CQ224" s="73">
        <f t="shared" ref="CQ224" si="636">CP224/CO224*100</f>
        <v>100</v>
      </c>
      <c r="CR224" s="73">
        <f t="shared" ref="CR224" si="637">CR225+CR226+CR227+CR228+CR229+CR230</f>
        <v>0</v>
      </c>
      <c r="CS224" s="73">
        <f t="shared" ref="CS224:CX224" si="638">CS225+CS226+CS227+CS228+CS229+CS230</f>
        <v>0</v>
      </c>
      <c r="CT224" s="73">
        <f t="shared" si="638"/>
        <v>0</v>
      </c>
      <c r="CU224" s="73">
        <f t="shared" si="638"/>
        <v>0</v>
      </c>
      <c r="CV224" s="73">
        <f t="shared" ref="CV224" si="639">CV225+CV226+CV227+CV228+CV229+CV230</f>
        <v>0</v>
      </c>
      <c r="CW224" s="73">
        <f t="shared" si="638"/>
        <v>0</v>
      </c>
      <c r="CX224" s="73">
        <f t="shared" si="638"/>
        <v>0</v>
      </c>
      <c r="CY224" s="73"/>
      <c r="CZ224" s="73">
        <f t="shared" ref="CZ224:DO224" si="640">CZ225+CZ226+CZ227+CZ228+CZ229+CZ230</f>
        <v>3532.6400000000003</v>
      </c>
      <c r="DA224" s="73">
        <f t="shared" si="640"/>
        <v>3532.6400000000003</v>
      </c>
      <c r="DB224" s="73">
        <f t="shared" si="640"/>
        <v>3532.6400000000003</v>
      </c>
      <c r="DC224" s="73">
        <f t="shared" ref="DC224" si="641">DB224/DA224*100</f>
        <v>100</v>
      </c>
      <c r="DD224" s="73">
        <f t="shared" si="640"/>
        <v>0</v>
      </c>
      <c r="DE224" s="73">
        <f t="shared" si="640"/>
        <v>0</v>
      </c>
      <c r="DF224" s="73">
        <f t="shared" si="640"/>
        <v>0</v>
      </c>
      <c r="DG224" s="73">
        <f t="shared" si="640"/>
        <v>0</v>
      </c>
      <c r="DH224" s="73">
        <f t="shared" si="640"/>
        <v>0</v>
      </c>
      <c r="DI224" s="73">
        <f t="shared" ref="DI224:DK224" si="642">DI225+DI226+DI227+DI228+DI229+DI230</f>
        <v>0</v>
      </c>
      <c r="DJ224" s="73">
        <f t="shared" si="642"/>
        <v>0</v>
      </c>
      <c r="DK224" s="73">
        <f t="shared" si="642"/>
        <v>0</v>
      </c>
      <c r="DL224" s="73">
        <f t="shared" si="640"/>
        <v>0</v>
      </c>
      <c r="DM224" s="73">
        <f t="shared" si="640"/>
        <v>0</v>
      </c>
      <c r="DN224" s="73">
        <f t="shared" si="640"/>
        <v>0</v>
      </c>
      <c r="DO224" s="73">
        <f t="shared" si="640"/>
        <v>0</v>
      </c>
      <c r="DP224" s="73">
        <f t="shared" ref="DP224:DS224" si="643">DP225+DP226+DP227+DP228+DP229+DP230</f>
        <v>0</v>
      </c>
      <c r="DQ224" s="73">
        <f t="shared" si="643"/>
        <v>0</v>
      </c>
      <c r="DR224" s="73">
        <f t="shared" si="643"/>
        <v>0</v>
      </c>
      <c r="DS224" s="73">
        <f t="shared" si="643"/>
        <v>0</v>
      </c>
      <c r="DT224" s="73"/>
      <c r="DU224" s="73">
        <f>DU225+DU226+DU227+DU228+DU229+DU230</f>
        <v>0</v>
      </c>
      <c r="DV224" s="73">
        <f>DV225+DV226+DV227+DV228+DV229+DV230</f>
        <v>0</v>
      </c>
      <c r="DW224" s="73">
        <f>DW225+DW226+DW227+DW228+DW229+DW230</f>
        <v>0</v>
      </c>
      <c r="DX224" s="72"/>
      <c r="DY224" s="73">
        <f>DY225+DY226+DY227+DY228+DY229+DY230</f>
        <v>0</v>
      </c>
      <c r="DZ224" s="73">
        <f>DZ225+DZ226+DZ227+DZ228+DZ229+DZ230</f>
        <v>0</v>
      </c>
      <c r="EA224" s="72"/>
      <c r="EB224" s="72"/>
      <c r="EC224" s="73">
        <f>EC225+EC226+EC227+EC228+EC229+EC230</f>
        <v>0</v>
      </c>
      <c r="ED224" s="73">
        <f>ED225+ED226+ED227+ED228+ED229+ED230</f>
        <v>0</v>
      </c>
      <c r="EE224" s="72"/>
      <c r="EF224" s="73">
        <f>EF225+EF226+EF227+EF228+EF229+EF230</f>
        <v>500</v>
      </c>
      <c r="EG224" s="73">
        <f>EG225+EG226+EG227+EG228+EG229+EG230</f>
        <v>500</v>
      </c>
      <c r="EH224" s="73">
        <f>EH225+EH226+EH227+EH228+EH229+EH230</f>
        <v>500</v>
      </c>
      <c r="EI224" s="72">
        <f>EH224/EG224*100</f>
        <v>100</v>
      </c>
      <c r="EJ224" s="73">
        <f>EJ225+EJ226+EJ227+EJ228+EJ229+EJ230</f>
        <v>0</v>
      </c>
      <c r="EK224" s="73">
        <f>EK225+EK226+EK227+EK228+EK229+EK230</f>
        <v>1025.5486100000001</v>
      </c>
      <c r="EL224" s="73">
        <f>EL225+EL226+EL227+EL228+EL229+EL230</f>
        <v>1025.5486100000001</v>
      </c>
      <c r="EM224" s="72">
        <f>EL224/EK224*100</f>
        <v>100</v>
      </c>
      <c r="EN224" s="73"/>
      <c r="EO224" s="73"/>
      <c r="EP224" s="73"/>
      <c r="EQ224" s="72"/>
      <c r="ER224" s="73"/>
      <c r="ES224" s="73"/>
      <c r="ET224" s="73"/>
      <c r="EU224" s="72"/>
      <c r="EV224" s="73"/>
      <c r="EW224" s="73"/>
      <c r="EX224" s="73"/>
      <c r="EY224" s="72"/>
      <c r="EZ224" s="73"/>
      <c r="FA224" s="73">
        <f>FA225+FA226+FA227+FA228+FA229+FA230</f>
        <v>0</v>
      </c>
      <c r="FB224" s="73">
        <f>FB225+FB226+FB227+FB228+FB229+FB230</f>
        <v>0</v>
      </c>
      <c r="FC224" s="73">
        <f>FC225+FC226+FC227+FC228+FC229+FC230</f>
        <v>0</v>
      </c>
      <c r="FD224" s="73"/>
      <c r="FE224" s="73"/>
      <c r="FF224" s="73"/>
      <c r="FG224" s="72"/>
      <c r="FH224" s="73"/>
      <c r="FI224" s="73"/>
      <c r="FJ224" s="73"/>
      <c r="FK224" s="72"/>
      <c r="FL224" s="73"/>
      <c r="FM224" s="73"/>
      <c r="FN224" s="73"/>
      <c r="FO224" s="72"/>
      <c r="FP224" s="72"/>
      <c r="FQ224" s="72"/>
      <c r="FR224" s="72"/>
      <c r="FS224" s="72"/>
      <c r="FT224" s="77"/>
      <c r="FU224" s="77"/>
      <c r="FV224" s="77"/>
      <c r="FW224" s="77"/>
      <c r="FX224" s="73"/>
      <c r="FY224" s="73"/>
      <c r="FZ224" s="73"/>
      <c r="GA224" s="72"/>
      <c r="GB224" s="73"/>
      <c r="GC224" s="73"/>
      <c r="GD224" s="73"/>
      <c r="GE224" s="72"/>
      <c r="GF224" s="72"/>
      <c r="GG224" s="73"/>
      <c r="GH224" s="73"/>
      <c r="GI224" s="72"/>
      <c r="GJ224" s="72"/>
      <c r="GK224" s="73"/>
      <c r="GL224" s="73"/>
      <c r="GM224" s="72"/>
      <c r="GN224" s="72"/>
      <c r="GO224" s="73"/>
      <c r="GP224" s="73"/>
      <c r="GQ224" s="72"/>
      <c r="GR224" s="72"/>
      <c r="GS224" s="73"/>
      <c r="GT224" s="73"/>
      <c r="GU224" s="72"/>
      <c r="GV224" s="72"/>
      <c r="GW224" s="73"/>
      <c r="GX224" s="73"/>
      <c r="GY224" s="72"/>
      <c r="GZ224" s="72"/>
      <c r="HA224" s="73"/>
      <c r="HB224" s="73"/>
      <c r="HC224" s="72"/>
      <c r="HD224" s="72"/>
      <c r="HE224" s="73"/>
      <c r="HF224" s="73"/>
      <c r="HG224" s="72"/>
      <c r="HH224" s="72"/>
      <c r="HI224" s="73"/>
      <c r="HJ224" s="73"/>
      <c r="HK224" s="72"/>
      <c r="HL224" s="72"/>
      <c r="HM224" s="73"/>
      <c r="HN224" s="73"/>
      <c r="HO224" s="72"/>
      <c r="HP224" s="72"/>
      <c r="HQ224" s="73"/>
      <c r="HR224" s="73"/>
      <c r="HS224" s="72"/>
      <c r="HT224" s="72"/>
      <c r="HU224" s="73"/>
      <c r="HV224" s="73"/>
      <c r="HW224" s="72"/>
      <c r="HX224" s="72"/>
      <c r="HY224" s="73"/>
      <c r="HZ224" s="73"/>
      <c r="IA224" s="72"/>
      <c r="IB224" s="72"/>
      <c r="IC224" s="73"/>
      <c r="ID224" s="73"/>
      <c r="IE224" s="72"/>
      <c r="IF224" s="72"/>
      <c r="IG224" s="73">
        <f>SUM(IG225:IG230)</f>
        <v>268</v>
      </c>
      <c r="IH224" s="73">
        <f>SUM(IH225:IH230)</f>
        <v>268</v>
      </c>
      <c r="II224" s="72">
        <f t="shared" si="545"/>
        <v>100</v>
      </c>
      <c r="IJ224" s="72"/>
      <c r="IK224" s="73">
        <f>SUM(IK225:IK230)</f>
        <v>0</v>
      </c>
      <c r="IL224" s="73"/>
      <c r="IM224" s="72"/>
      <c r="IN224" s="72"/>
      <c r="IO224" s="73">
        <f>SUM(IO225:IO230)</f>
        <v>0</v>
      </c>
      <c r="IP224" s="73"/>
      <c r="IQ224" s="72"/>
      <c r="IR224" s="72"/>
      <c r="IS224" s="73">
        <f>SUM(IS225:IS230)</f>
        <v>0</v>
      </c>
      <c r="IT224" s="73"/>
      <c r="IU224" s="72"/>
      <c r="IV224" s="72"/>
      <c r="IW224" s="73">
        <f>SUM(IW225:IW230)</f>
        <v>0</v>
      </c>
      <c r="IX224" s="73"/>
      <c r="IY224" s="72"/>
      <c r="IZ224" s="72"/>
      <c r="JA224" s="73"/>
      <c r="JB224" s="73"/>
      <c r="JC224" s="72"/>
    </row>
    <row r="225" spans="1:263" ht="30.75" customHeight="1" x14ac:dyDescent="0.25">
      <c r="A225" s="10" t="s">
        <v>192</v>
      </c>
      <c r="B225" s="222">
        <f t="shared" si="590"/>
        <v>39334.621069999994</v>
      </c>
      <c r="C225" s="222">
        <f t="shared" si="591"/>
        <v>42590.348720000002</v>
      </c>
      <c r="D225" s="222">
        <f t="shared" si="592"/>
        <v>42590.348720000002</v>
      </c>
      <c r="E225" s="222"/>
      <c r="F225" s="223">
        <f t="shared" si="593"/>
        <v>42590.348720000002</v>
      </c>
      <c r="G225" s="75">
        <f t="shared" si="500"/>
        <v>100</v>
      </c>
      <c r="H225" s="74"/>
      <c r="I225" s="74"/>
      <c r="J225" s="74"/>
      <c r="K225" s="75"/>
      <c r="L225" s="75">
        <v>730.22040000000004</v>
      </c>
      <c r="M225" s="75">
        <v>730.22040000000004</v>
      </c>
      <c r="N225" s="75">
        <v>730.22040000000004</v>
      </c>
      <c r="O225" s="75">
        <f>N225/M225*100</f>
        <v>100</v>
      </c>
      <c r="P225" s="74">
        <v>0</v>
      </c>
      <c r="Q225" s="74">
        <v>0</v>
      </c>
      <c r="R225" s="74">
        <v>0</v>
      </c>
      <c r="S225" s="75"/>
      <c r="T225" s="74"/>
      <c r="U225" s="74"/>
      <c r="V225" s="74"/>
      <c r="W225" s="74"/>
      <c r="X225" s="74">
        <v>112.35955</v>
      </c>
      <c r="Y225" s="74">
        <v>112.35955</v>
      </c>
      <c r="Z225" s="74">
        <v>112.35955</v>
      </c>
      <c r="AA225" s="75">
        <f>Z225/Y225*100</f>
        <v>100</v>
      </c>
      <c r="AB225" s="74"/>
      <c r="AC225" s="74"/>
      <c r="AD225" s="74"/>
      <c r="AE225" s="75"/>
      <c r="AF225" s="74">
        <v>56.441120000000005</v>
      </c>
      <c r="AG225" s="74">
        <v>56.441120000000005</v>
      </c>
      <c r="AH225" s="74">
        <v>56.441120000000005</v>
      </c>
      <c r="AI225" s="75">
        <f>AH225/AG225*100</f>
        <v>100</v>
      </c>
      <c r="AJ225" s="74"/>
      <c r="AK225" s="74"/>
      <c r="AL225" s="74"/>
      <c r="AM225" s="75"/>
      <c r="AN225" s="75"/>
      <c r="AO225" s="74"/>
      <c r="AP225" s="74"/>
      <c r="AQ225" s="75"/>
      <c r="AR225" s="75"/>
      <c r="AS225" s="75"/>
      <c r="AT225" s="75"/>
      <c r="AU225" s="75"/>
      <c r="AV225" s="74">
        <v>0</v>
      </c>
      <c r="AW225" s="74">
        <v>0</v>
      </c>
      <c r="AX225" s="74"/>
      <c r="AY225" s="75"/>
      <c r="AZ225" s="74">
        <v>29629.599999999999</v>
      </c>
      <c r="BA225" s="74">
        <v>31942.1</v>
      </c>
      <c r="BB225" s="75">
        <v>31942.1</v>
      </c>
      <c r="BC225" s="74">
        <f>BB225/BA225*100</f>
        <v>100</v>
      </c>
      <c r="BD225" s="74"/>
      <c r="BE225" s="74"/>
      <c r="BF225" s="74"/>
      <c r="BG225" s="76"/>
      <c r="BH225" s="87"/>
      <c r="BI225" s="74"/>
      <c r="BJ225" s="87"/>
      <c r="BK225" s="87"/>
      <c r="BL225" s="74"/>
      <c r="BM225" s="74"/>
      <c r="BN225" s="87"/>
      <c r="BO225" s="76"/>
      <c r="BP225" s="74"/>
      <c r="BQ225" s="74"/>
      <c r="BR225" s="87"/>
      <c r="BS225" s="87"/>
      <c r="BT225" s="87"/>
      <c r="BU225" s="74"/>
      <c r="BV225" s="87"/>
      <c r="BW225" s="87"/>
      <c r="BX225" s="74"/>
      <c r="BY225" s="74"/>
      <c r="BZ225" s="74"/>
      <c r="CA225" s="75"/>
      <c r="CB225" s="74">
        <v>5806</v>
      </c>
      <c r="CC225" s="74">
        <v>5723.67904</v>
      </c>
      <c r="CD225" s="74">
        <v>5723.67904</v>
      </c>
      <c r="CE225" s="74">
        <f>CD225/CC225*100</f>
        <v>100</v>
      </c>
      <c r="CF225" s="74">
        <v>1000</v>
      </c>
      <c r="CG225" s="74">
        <v>1000</v>
      </c>
      <c r="CH225" s="126">
        <v>1000</v>
      </c>
      <c r="CI225" s="74">
        <f>CH225/CG225*100</f>
        <v>100</v>
      </c>
      <c r="CJ225" s="99">
        <v>1000</v>
      </c>
      <c r="CK225" s="99">
        <v>1000</v>
      </c>
      <c r="CL225" s="99">
        <v>1000</v>
      </c>
      <c r="CM225" s="74">
        <f>CL225/CK225*100</f>
        <v>100</v>
      </c>
      <c r="CN225" s="99">
        <v>500</v>
      </c>
      <c r="CO225" s="99">
        <v>500</v>
      </c>
      <c r="CP225" s="99">
        <v>500</v>
      </c>
      <c r="CQ225" s="74">
        <f>CP225/CO225*100</f>
        <v>100</v>
      </c>
      <c r="CR225" s="74"/>
      <c r="CS225" s="74"/>
      <c r="CT225" s="87"/>
      <c r="CU225" s="87"/>
      <c r="CV225" s="74"/>
      <c r="CW225" s="74"/>
      <c r="CX225" s="74"/>
      <c r="CY225" s="74"/>
      <c r="CZ225" s="74"/>
      <c r="DA225" s="74"/>
      <c r="DB225" s="74"/>
      <c r="DC225" s="74"/>
      <c r="DD225" s="74"/>
      <c r="DE225" s="74"/>
      <c r="DF225" s="74"/>
      <c r="DG225" s="74"/>
      <c r="DH225" s="74"/>
      <c r="DI225" s="74"/>
      <c r="DJ225" s="74"/>
      <c r="DK225" s="74"/>
      <c r="DL225" s="74"/>
      <c r="DM225" s="74"/>
      <c r="DN225" s="74"/>
      <c r="DO225" s="74"/>
      <c r="DP225" s="74"/>
      <c r="DQ225" s="74"/>
      <c r="DR225" s="74"/>
      <c r="DS225" s="74"/>
      <c r="DT225" s="74"/>
      <c r="DU225" s="74">
        <v>0</v>
      </c>
      <c r="DV225" s="74">
        <v>0</v>
      </c>
      <c r="DW225" s="75"/>
      <c r="DX225" s="75"/>
      <c r="DY225" s="74"/>
      <c r="DZ225" s="74"/>
      <c r="EA225" s="75"/>
      <c r="EB225" s="75"/>
      <c r="EC225" s="74"/>
      <c r="ED225" s="74"/>
      <c r="EE225" s="75"/>
      <c r="EF225" s="74">
        <v>500</v>
      </c>
      <c r="EG225" s="74">
        <v>500</v>
      </c>
      <c r="EH225" s="74">
        <v>500</v>
      </c>
      <c r="EI225" s="75">
        <f>EH225/EG225*100</f>
        <v>100</v>
      </c>
      <c r="EJ225" s="74"/>
      <c r="EK225" s="74">
        <v>1025.5486100000001</v>
      </c>
      <c r="EL225" s="74">
        <v>1025.5486100000001</v>
      </c>
      <c r="EM225" s="75">
        <f>EL225/EK225*100</f>
        <v>100</v>
      </c>
      <c r="EN225" s="74"/>
      <c r="EO225" s="74"/>
      <c r="EP225" s="74"/>
      <c r="EQ225" s="75"/>
      <c r="ER225" s="74"/>
      <c r="ES225" s="74"/>
      <c r="ET225" s="74"/>
      <c r="EU225" s="75"/>
      <c r="EV225" s="74"/>
      <c r="EW225" s="74"/>
      <c r="EX225" s="74"/>
      <c r="EY225" s="75"/>
      <c r="EZ225" s="87"/>
      <c r="FA225" s="74"/>
      <c r="FB225" s="87"/>
      <c r="FC225" s="87"/>
      <c r="FD225" s="74"/>
      <c r="FE225" s="74"/>
      <c r="FF225" s="74"/>
      <c r="FG225" s="75"/>
      <c r="FH225" s="74"/>
      <c r="FI225" s="74"/>
      <c r="FJ225" s="74"/>
      <c r="FK225" s="75"/>
      <c r="FL225" s="74"/>
      <c r="FM225" s="74"/>
      <c r="FN225" s="74"/>
      <c r="FO225" s="75"/>
      <c r="FP225" s="75"/>
      <c r="FQ225" s="75"/>
      <c r="FR225" s="75"/>
      <c r="FS225" s="75"/>
      <c r="FT225" s="78"/>
      <c r="FU225" s="78"/>
      <c r="FV225" s="78"/>
      <c r="FW225" s="78"/>
      <c r="FX225" s="74"/>
      <c r="FY225" s="74"/>
      <c r="FZ225" s="74"/>
      <c r="GA225" s="75"/>
      <c r="GB225" s="74"/>
      <c r="GC225" s="74"/>
      <c r="GD225" s="74"/>
      <c r="GE225" s="75"/>
      <c r="GF225" s="75"/>
      <c r="GG225" s="74"/>
      <c r="GH225" s="74"/>
      <c r="GI225" s="75"/>
      <c r="GJ225" s="75"/>
      <c r="GK225" s="74"/>
      <c r="GL225" s="74"/>
      <c r="GM225" s="75"/>
      <c r="GN225" s="75"/>
      <c r="GO225" s="74"/>
      <c r="GP225" s="74"/>
      <c r="GQ225" s="75"/>
      <c r="GR225" s="75"/>
      <c r="GS225" s="74"/>
      <c r="GT225" s="74"/>
      <c r="GU225" s="75"/>
      <c r="GV225" s="75"/>
      <c r="GW225" s="74"/>
      <c r="GX225" s="74"/>
      <c r="GY225" s="75"/>
      <c r="GZ225" s="75"/>
      <c r="HA225" s="74"/>
      <c r="HB225" s="74"/>
      <c r="HC225" s="75"/>
      <c r="HD225" s="75"/>
      <c r="HE225" s="74"/>
      <c r="HF225" s="74"/>
      <c r="HG225" s="75"/>
      <c r="HH225" s="75"/>
      <c r="HI225" s="74"/>
      <c r="HJ225" s="74"/>
      <c r="HK225" s="75"/>
      <c r="HL225" s="75"/>
      <c r="HM225" s="74"/>
      <c r="HN225" s="74"/>
      <c r="HO225" s="75"/>
      <c r="HP225" s="75"/>
      <c r="HQ225" s="74"/>
      <c r="HR225" s="74"/>
      <c r="HS225" s="75"/>
      <c r="HT225" s="75"/>
      <c r="HU225" s="74"/>
      <c r="HV225" s="74"/>
      <c r="HW225" s="75"/>
      <c r="HX225" s="75"/>
      <c r="HY225" s="74"/>
      <c r="HZ225" s="74"/>
      <c r="IA225" s="75"/>
      <c r="IB225" s="75"/>
      <c r="IC225" s="74"/>
      <c r="ID225" s="74"/>
      <c r="IE225" s="75"/>
      <c r="IF225" s="75"/>
      <c r="IG225" s="74"/>
      <c r="IH225" s="74"/>
      <c r="II225" s="75"/>
      <c r="IJ225" s="75"/>
      <c r="IK225" s="74"/>
      <c r="IL225" s="74"/>
      <c r="IM225" s="75"/>
      <c r="IN225" s="75"/>
      <c r="IO225" s="74"/>
      <c r="IP225" s="74"/>
      <c r="IQ225" s="75"/>
      <c r="IR225" s="75"/>
      <c r="IS225" s="74"/>
      <c r="IT225" s="74"/>
      <c r="IU225" s="75"/>
      <c r="IV225" s="75"/>
      <c r="IW225" s="74"/>
      <c r="IX225" s="74"/>
      <c r="IY225" s="75"/>
      <c r="IZ225" s="75"/>
      <c r="JA225" s="74"/>
      <c r="JB225" s="74"/>
      <c r="JC225" s="75"/>
    </row>
    <row r="226" spans="1:263" ht="15.75" x14ac:dyDescent="0.25">
      <c r="A226" s="10" t="s">
        <v>403</v>
      </c>
      <c r="B226" s="222">
        <f t="shared" si="590"/>
        <v>8795.380000000001</v>
      </c>
      <c r="C226" s="222">
        <f t="shared" si="591"/>
        <v>8795.380000000001</v>
      </c>
      <c r="D226" s="222">
        <f t="shared" si="592"/>
        <v>8795.380000000001</v>
      </c>
      <c r="E226" s="222"/>
      <c r="F226" s="223">
        <f t="shared" si="593"/>
        <v>8795.380000000001</v>
      </c>
      <c r="G226" s="75">
        <f t="shared" si="500"/>
        <v>100</v>
      </c>
      <c r="H226" s="75"/>
      <c r="I226" s="75"/>
      <c r="J226" s="75"/>
      <c r="K226" s="75"/>
      <c r="L226" s="75"/>
      <c r="M226" s="75"/>
      <c r="N226" s="75"/>
      <c r="O226" s="75"/>
      <c r="P226" s="75"/>
      <c r="Q226" s="75"/>
      <c r="R226" s="75"/>
      <c r="S226" s="75"/>
      <c r="T226" s="75"/>
      <c r="U226" s="75"/>
      <c r="V226" s="75"/>
      <c r="W226" s="75"/>
      <c r="X226" s="75"/>
      <c r="Y226" s="75"/>
      <c r="Z226" s="75"/>
      <c r="AA226" s="75"/>
      <c r="AB226" s="75"/>
      <c r="AC226" s="75"/>
      <c r="AD226" s="75"/>
      <c r="AE226" s="75"/>
      <c r="AF226" s="75"/>
      <c r="AG226" s="75"/>
      <c r="AH226" s="75"/>
      <c r="AI226" s="75"/>
      <c r="AJ226" s="75"/>
      <c r="AK226" s="75"/>
      <c r="AL226" s="75"/>
      <c r="AM226" s="75"/>
      <c r="AN226" s="75"/>
      <c r="AO226" s="75"/>
      <c r="AP226" s="75"/>
      <c r="AQ226" s="75"/>
      <c r="AR226" s="75"/>
      <c r="AS226" s="75"/>
      <c r="AT226" s="75"/>
      <c r="AU226" s="75"/>
      <c r="AV226" s="75"/>
      <c r="AW226" s="75"/>
      <c r="AX226" s="75"/>
      <c r="AY226" s="75"/>
      <c r="AZ226" s="95"/>
      <c r="BA226" s="95"/>
      <c r="BB226" s="95"/>
      <c r="BC226" s="95"/>
      <c r="BD226" s="75"/>
      <c r="BE226" s="75"/>
      <c r="BF226" s="75"/>
      <c r="BG226" s="88"/>
      <c r="BH226" s="88"/>
      <c r="BI226" s="75"/>
      <c r="BJ226" s="75"/>
      <c r="BK226" s="88"/>
      <c r="BL226" s="75">
        <v>7362</v>
      </c>
      <c r="BM226" s="75">
        <v>7362</v>
      </c>
      <c r="BN226" s="75">
        <v>7362</v>
      </c>
      <c r="BO226" s="76">
        <f t="shared" si="594"/>
        <v>100</v>
      </c>
      <c r="BP226" s="75"/>
      <c r="BQ226" s="75"/>
      <c r="BR226" s="75"/>
      <c r="BS226" s="88"/>
      <c r="BT226" s="88"/>
      <c r="BU226" s="75"/>
      <c r="BV226" s="75"/>
      <c r="BW226" s="88"/>
      <c r="BX226" s="75"/>
      <c r="BY226" s="75"/>
      <c r="BZ226" s="75"/>
      <c r="CA226" s="75"/>
      <c r="CB226" s="74"/>
      <c r="CC226" s="74"/>
      <c r="CD226" s="75"/>
      <c r="CE226" s="88"/>
      <c r="CF226" s="75"/>
      <c r="CG226" s="75"/>
      <c r="CH226" s="75"/>
      <c r="CI226" s="88"/>
      <c r="CJ226" s="75"/>
      <c r="CK226" s="75"/>
      <c r="CL226" s="75"/>
      <c r="CM226" s="75"/>
      <c r="CN226" s="75"/>
      <c r="CO226" s="75"/>
      <c r="CP226" s="75"/>
      <c r="CQ226" s="75"/>
      <c r="CR226" s="74"/>
      <c r="CS226" s="74"/>
      <c r="CT226" s="75"/>
      <c r="CU226" s="88"/>
      <c r="CV226" s="75"/>
      <c r="CW226" s="75"/>
      <c r="CX226" s="75"/>
      <c r="CY226" s="88"/>
      <c r="CZ226" s="75">
        <v>1433.38</v>
      </c>
      <c r="DA226" s="75">
        <v>1433.38</v>
      </c>
      <c r="DB226" s="75">
        <v>1433.38</v>
      </c>
      <c r="DC226" s="74">
        <f>DB226/DA226*100</f>
        <v>100</v>
      </c>
      <c r="DD226" s="75"/>
      <c r="DE226" s="75"/>
      <c r="DF226" s="75"/>
      <c r="DG226" s="88"/>
      <c r="DH226" s="75"/>
      <c r="DI226" s="75"/>
      <c r="DJ226" s="75"/>
      <c r="DK226" s="88"/>
      <c r="DL226" s="75"/>
      <c r="DM226" s="75"/>
      <c r="DN226" s="75"/>
      <c r="DO226" s="88"/>
      <c r="DP226" s="75"/>
      <c r="DQ226" s="75"/>
      <c r="DR226" s="75"/>
      <c r="DS226" s="88"/>
      <c r="DT226" s="88"/>
      <c r="DU226" s="75"/>
      <c r="DV226" s="75"/>
      <c r="DW226" s="75"/>
      <c r="DX226" s="75"/>
      <c r="DY226" s="75"/>
      <c r="DZ226" s="75"/>
      <c r="EA226" s="75"/>
      <c r="EB226" s="75"/>
      <c r="EC226" s="75"/>
      <c r="ED226" s="75"/>
      <c r="EE226" s="75"/>
      <c r="EF226" s="75"/>
      <c r="EG226" s="75"/>
      <c r="EH226" s="75"/>
      <c r="EI226" s="75"/>
      <c r="EJ226" s="75"/>
      <c r="EK226" s="75"/>
      <c r="EL226" s="75"/>
      <c r="EM226" s="75"/>
      <c r="EN226" s="75"/>
      <c r="EO226" s="75"/>
      <c r="EP226" s="75"/>
      <c r="EQ226" s="75"/>
      <c r="ER226" s="75"/>
      <c r="ES226" s="75"/>
      <c r="ET226" s="75"/>
      <c r="EU226" s="75"/>
      <c r="EV226" s="75"/>
      <c r="EW226" s="75"/>
      <c r="EX226" s="75"/>
      <c r="EY226" s="75"/>
      <c r="EZ226" s="88"/>
      <c r="FA226" s="74"/>
      <c r="FB226" s="75"/>
      <c r="FC226" s="88"/>
      <c r="FD226" s="75"/>
      <c r="FE226" s="75"/>
      <c r="FF226" s="75"/>
      <c r="FG226" s="75"/>
      <c r="FH226" s="75"/>
      <c r="FI226" s="75"/>
      <c r="FJ226" s="75"/>
      <c r="FK226" s="75"/>
      <c r="FL226" s="75"/>
      <c r="FM226" s="75"/>
      <c r="FN226" s="75"/>
      <c r="FO226" s="75"/>
      <c r="FP226" s="75"/>
      <c r="FQ226" s="75"/>
      <c r="FR226" s="75"/>
      <c r="FS226" s="75"/>
      <c r="FT226" s="78"/>
      <c r="FU226" s="78"/>
      <c r="FV226" s="78"/>
      <c r="FW226" s="78"/>
      <c r="FX226" s="75"/>
      <c r="FY226" s="75"/>
      <c r="FZ226" s="75"/>
      <c r="GA226" s="75"/>
      <c r="GB226" s="75"/>
      <c r="GC226" s="75"/>
      <c r="GD226" s="75"/>
      <c r="GE226" s="75"/>
      <c r="GF226" s="75"/>
      <c r="GG226" s="75"/>
      <c r="GH226" s="75"/>
      <c r="GI226" s="75"/>
      <c r="GJ226" s="75"/>
      <c r="GK226" s="75"/>
      <c r="GL226" s="75"/>
      <c r="GM226" s="75"/>
      <c r="GN226" s="75"/>
      <c r="GO226" s="75"/>
      <c r="GP226" s="75"/>
      <c r="GQ226" s="75"/>
      <c r="GR226" s="75"/>
      <c r="GS226" s="75"/>
      <c r="GT226" s="75"/>
      <c r="GU226" s="75"/>
      <c r="GV226" s="75"/>
      <c r="GW226" s="75"/>
      <c r="GX226" s="75"/>
      <c r="GY226" s="75"/>
      <c r="GZ226" s="75"/>
      <c r="HA226" s="75"/>
      <c r="HB226" s="75"/>
      <c r="HC226" s="75"/>
      <c r="HD226" s="75"/>
      <c r="HE226" s="75"/>
      <c r="HF226" s="75"/>
      <c r="HG226" s="75"/>
      <c r="HH226" s="75"/>
      <c r="HI226" s="75"/>
      <c r="HJ226" s="75"/>
      <c r="HK226" s="75"/>
      <c r="HL226" s="75"/>
      <c r="HM226" s="75"/>
      <c r="HN226" s="75"/>
      <c r="HO226" s="75"/>
      <c r="HP226" s="75"/>
      <c r="HQ226" s="75"/>
      <c r="HR226" s="75"/>
      <c r="HS226" s="75"/>
      <c r="HT226" s="75"/>
      <c r="HU226" s="75"/>
      <c r="HV226" s="75"/>
      <c r="HW226" s="75"/>
      <c r="HX226" s="75"/>
      <c r="HY226" s="75"/>
      <c r="HZ226" s="75"/>
      <c r="IA226" s="75"/>
      <c r="IB226" s="75"/>
      <c r="IC226" s="75"/>
      <c r="ID226" s="75"/>
      <c r="IE226" s="75"/>
      <c r="IF226" s="75"/>
      <c r="IG226" s="75"/>
      <c r="IH226" s="75"/>
      <c r="II226" s="75"/>
      <c r="IJ226" s="75"/>
      <c r="IK226" s="75"/>
      <c r="IL226" s="75"/>
      <c r="IM226" s="75"/>
      <c r="IN226" s="75"/>
      <c r="IO226" s="75"/>
      <c r="IP226" s="75"/>
      <c r="IQ226" s="75"/>
      <c r="IR226" s="75"/>
      <c r="IS226" s="75"/>
      <c r="IT226" s="75"/>
      <c r="IU226" s="75"/>
      <c r="IV226" s="75"/>
      <c r="IW226" s="75"/>
      <c r="IX226" s="75"/>
      <c r="IY226" s="75"/>
      <c r="IZ226" s="75"/>
      <c r="JA226" s="75"/>
      <c r="JB226" s="75"/>
      <c r="JC226" s="75"/>
    </row>
    <row r="227" spans="1:263" ht="15.75" x14ac:dyDescent="0.25">
      <c r="A227" s="10" t="s">
        <v>327</v>
      </c>
      <c r="B227" s="222">
        <f t="shared" si="590"/>
        <v>0</v>
      </c>
      <c r="C227" s="222">
        <f t="shared" si="591"/>
        <v>0</v>
      </c>
      <c r="D227" s="222">
        <f t="shared" si="592"/>
        <v>0</v>
      </c>
      <c r="E227" s="222"/>
      <c r="F227" s="223">
        <f t="shared" si="593"/>
        <v>0</v>
      </c>
      <c r="G227" s="75"/>
      <c r="H227" s="75"/>
      <c r="I227" s="75"/>
      <c r="J227" s="75"/>
      <c r="K227" s="75"/>
      <c r="L227" s="75"/>
      <c r="M227" s="75"/>
      <c r="N227" s="75"/>
      <c r="O227" s="75"/>
      <c r="P227" s="75"/>
      <c r="Q227" s="75"/>
      <c r="R227" s="75"/>
      <c r="S227" s="75"/>
      <c r="T227" s="75"/>
      <c r="U227" s="75"/>
      <c r="V227" s="75"/>
      <c r="W227" s="75"/>
      <c r="X227" s="75"/>
      <c r="Y227" s="75"/>
      <c r="Z227" s="75"/>
      <c r="AA227" s="75"/>
      <c r="AB227" s="75"/>
      <c r="AC227" s="75"/>
      <c r="AD227" s="75"/>
      <c r="AE227" s="75"/>
      <c r="AF227" s="75"/>
      <c r="AG227" s="75"/>
      <c r="AH227" s="75"/>
      <c r="AI227" s="75"/>
      <c r="AJ227" s="75"/>
      <c r="AK227" s="75"/>
      <c r="AL227" s="75"/>
      <c r="AM227" s="75"/>
      <c r="AN227" s="75"/>
      <c r="AO227" s="75"/>
      <c r="AP227" s="75"/>
      <c r="AQ227" s="75"/>
      <c r="AR227" s="75"/>
      <c r="AS227" s="75"/>
      <c r="AT227" s="75"/>
      <c r="AU227" s="75"/>
      <c r="AV227" s="75"/>
      <c r="AW227" s="75"/>
      <c r="AX227" s="75"/>
      <c r="AY227" s="75"/>
      <c r="AZ227" s="95"/>
      <c r="BA227" s="95"/>
      <c r="BB227" s="95"/>
      <c r="BC227" s="95"/>
      <c r="BD227" s="75"/>
      <c r="BE227" s="75"/>
      <c r="BF227" s="75"/>
      <c r="BG227" s="88"/>
      <c r="BH227" s="88"/>
      <c r="BI227" s="75"/>
      <c r="BJ227" s="75"/>
      <c r="BK227" s="88"/>
      <c r="BL227" s="75"/>
      <c r="BM227" s="75"/>
      <c r="BN227" s="75"/>
      <c r="BO227" s="76"/>
      <c r="BP227" s="75"/>
      <c r="BQ227" s="75"/>
      <c r="BR227" s="75"/>
      <c r="BS227" s="88"/>
      <c r="BT227" s="88"/>
      <c r="BU227" s="75"/>
      <c r="BV227" s="75"/>
      <c r="BW227" s="88"/>
      <c r="BX227" s="75"/>
      <c r="BY227" s="75"/>
      <c r="BZ227" s="75"/>
      <c r="CA227" s="75"/>
      <c r="CB227" s="74"/>
      <c r="CC227" s="74"/>
      <c r="CD227" s="75"/>
      <c r="CE227" s="88"/>
      <c r="CF227" s="75"/>
      <c r="CG227" s="75"/>
      <c r="CH227" s="75"/>
      <c r="CI227" s="88"/>
      <c r="CJ227" s="75"/>
      <c r="CK227" s="75"/>
      <c r="CL227" s="75"/>
      <c r="CM227" s="75"/>
      <c r="CN227" s="75"/>
      <c r="CO227" s="75"/>
      <c r="CP227" s="75"/>
      <c r="CQ227" s="75"/>
      <c r="CR227" s="74"/>
      <c r="CS227" s="74"/>
      <c r="CT227" s="75"/>
      <c r="CU227" s="88"/>
      <c r="CV227" s="75"/>
      <c r="CW227" s="75"/>
      <c r="CX227" s="75"/>
      <c r="CY227" s="88"/>
      <c r="CZ227" s="75"/>
      <c r="DA227" s="75"/>
      <c r="DB227" s="75"/>
      <c r="DC227" s="74"/>
      <c r="DD227" s="75"/>
      <c r="DE227" s="75"/>
      <c r="DF227" s="75"/>
      <c r="DG227" s="88"/>
      <c r="DH227" s="75"/>
      <c r="DI227" s="75"/>
      <c r="DJ227" s="75"/>
      <c r="DK227" s="88"/>
      <c r="DL227" s="75"/>
      <c r="DM227" s="75"/>
      <c r="DN227" s="75"/>
      <c r="DO227" s="88"/>
      <c r="DP227" s="75"/>
      <c r="DQ227" s="75"/>
      <c r="DR227" s="75"/>
      <c r="DS227" s="88"/>
      <c r="DT227" s="88"/>
      <c r="DU227" s="75"/>
      <c r="DV227" s="75"/>
      <c r="DW227" s="75"/>
      <c r="DX227" s="75"/>
      <c r="DY227" s="75"/>
      <c r="DZ227" s="75"/>
      <c r="EA227" s="75"/>
      <c r="EB227" s="75"/>
      <c r="EC227" s="75"/>
      <c r="ED227" s="75"/>
      <c r="EE227" s="75"/>
      <c r="EF227" s="75"/>
      <c r="EG227" s="75"/>
      <c r="EH227" s="75"/>
      <c r="EI227" s="75"/>
      <c r="EJ227" s="75"/>
      <c r="EK227" s="75"/>
      <c r="EL227" s="75"/>
      <c r="EM227" s="75"/>
      <c r="EN227" s="75"/>
      <c r="EO227" s="75"/>
      <c r="EP227" s="75"/>
      <c r="EQ227" s="75"/>
      <c r="ER227" s="75"/>
      <c r="ES227" s="75"/>
      <c r="ET227" s="75"/>
      <c r="EU227" s="75"/>
      <c r="EV227" s="75"/>
      <c r="EW227" s="75"/>
      <c r="EX227" s="75"/>
      <c r="EY227" s="75"/>
      <c r="EZ227" s="88"/>
      <c r="FA227" s="74"/>
      <c r="FB227" s="75"/>
      <c r="FC227" s="88"/>
      <c r="FD227" s="75"/>
      <c r="FE227" s="75"/>
      <c r="FF227" s="75"/>
      <c r="FG227" s="75"/>
      <c r="FH227" s="75"/>
      <c r="FI227" s="75"/>
      <c r="FJ227" s="75"/>
      <c r="FK227" s="75"/>
      <c r="FL227" s="75"/>
      <c r="FM227" s="75"/>
      <c r="FN227" s="75"/>
      <c r="FO227" s="75"/>
      <c r="FP227" s="75"/>
      <c r="FQ227" s="75"/>
      <c r="FR227" s="75"/>
      <c r="FS227" s="75"/>
      <c r="FT227" s="78"/>
      <c r="FU227" s="78"/>
      <c r="FV227" s="78"/>
      <c r="FW227" s="78"/>
      <c r="FX227" s="75"/>
      <c r="FY227" s="75"/>
      <c r="FZ227" s="75"/>
      <c r="GA227" s="75"/>
      <c r="GB227" s="75"/>
      <c r="GC227" s="75"/>
      <c r="GD227" s="75"/>
      <c r="GE227" s="75"/>
      <c r="GF227" s="75"/>
      <c r="GG227" s="75"/>
      <c r="GH227" s="75"/>
      <c r="GI227" s="75"/>
      <c r="GJ227" s="75"/>
      <c r="GK227" s="75"/>
      <c r="GL227" s="75"/>
      <c r="GM227" s="75"/>
      <c r="GN227" s="75"/>
      <c r="GO227" s="75"/>
      <c r="GP227" s="75"/>
      <c r="GQ227" s="75"/>
      <c r="GR227" s="75"/>
      <c r="GS227" s="75"/>
      <c r="GT227" s="75"/>
      <c r="GU227" s="75"/>
      <c r="GV227" s="75"/>
      <c r="GW227" s="75"/>
      <c r="GX227" s="75"/>
      <c r="GY227" s="75"/>
      <c r="GZ227" s="75"/>
      <c r="HA227" s="75"/>
      <c r="HB227" s="75"/>
      <c r="HC227" s="75"/>
      <c r="HD227" s="75"/>
      <c r="HE227" s="75"/>
      <c r="HF227" s="75"/>
      <c r="HG227" s="75"/>
      <c r="HH227" s="75"/>
      <c r="HI227" s="75"/>
      <c r="HJ227" s="75"/>
      <c r="HK227" s="75"/>
      <c r="HL227" s="75"/>
      <c r="HM227" s="75"/>
      <c r="HN227" s="75"/>
      <c r="HO227" s="75"/>
      <c r="HP227" s="75"/>
      <c r="HQ227" s="75"/>
      <c r="HR227" s="75"/>
      <c r="HS227" s="75"/>
      <c r="HT227" s="75"/>
      <c r="HU227" s="75"/>
      <c r="HV227" s="75"/>
      <c r="HW227" s="75"/>
      <c r="HX227" s="75"/>
      <c r="HY227" s="75"/>
      <c r="HZ227" s="75"/>
      <c r="IA227" s="75"/>
      <c r="IB227" s="75"/>
      <c r="IC227" s="75"/>
      <c r="ID227" s="75"/>
      <c r="IE227" s="75"/>
      <c r="IF227" s="75"/>
      <c r="IG227" s="75"/>
      <c r="IH227" s="75"/>
      <c r="II227" s="75"/>
      <c r="IJ227" s="75"/>
      <c r="IK227" s="75"/>
      <c r="IL227" s="75"/>
      <c r="IM227" s="75"/>
      <c r="IN227" s="75"/>
      <c r="IO227" s="75"/>
      <c r="IP227" s="75"/>
      <c r="IQ227" s="75"/>
      <c r="IR227" s="75"/>
      <c r="IS227" s="75"/>
      <c r="IT227" s="75"/>
      <c r="IU227" s="75"/>
      <c r="IV227" s="75"/>
      <c r="IW227" s="75"/>
      <c r="IX227" s="75"/>
      <c r="IY227" s="75"/>
      <c r="IZ227" s="75"/>
      <c r="JA227" s="75"/>
      <c r="JB227" s="75"/>
      <c r="JC227" s="75"/>
    </row>
    <row r="228" spans="1:263" ht="15.75" x14ac:dyDescent="0.25">
      <c r="A228" s="10" t="s">
        <v>404</v>
      </c>
      <c r="B228" s="222">
        <f t="shared" si="590"/>
        <v>0</v>
      </c>
      <c r="C228" s="222">
        <f t="shared" si="591"/>
        <v>0</v>
      </c>
      <c r="D228" s="222">
        <f t="shared" si="592"/>
        <v>0</v>
      </c>
      <c r="E228" s="222"/>
      <c r="F228" s="223">
        <f t="shared" si="593"/>
        <v>0</v>
      </c>
      <c r="G228" s="75"/>
      <c r="H228" s="75"/>
      <c r="I228" s="75"/>
      <c r="J228" s="75"/>
      <c r="K228" s="75"/>
      <c r="L228" s="75"/>
      <c r="M228" s="75"/>
      <c r="N228" s="75"/>
      <c r="O228" s="75"/>
      <c r="P228" s="75"/>
      <c r="Q228" s="75"/>
      <c r="R228" s="75"/>
      <c r="S228" s="75"/>
      <c r="T228" s="75"/>
      <c r="U228" s="75"/>
      <c r="V228" s="75"/>
      <c r="W228" s="75"/>
      <c r="X228" s="75"/>
      <c r="Y228" s="75"/>
      <c r="Z228" s="75"/>
      <c r="AA228" s="75"/>
      <c r="AB228" s="75"/>
      <c r="AC228" s="75"/>
      <c r="AD228" s="75"/>
      <c r="AE228" s="75"/>
      <c r="AF228" s="75"/>
      <c r="AG228" s="75"/>
      <c r="AH228" s="75"/>
      <c r="AI228" s="75"/>
      <c r="AJ228" s="75"/>
      <c r="AK228" s="75"/>
      <c r="AL228" s="75"/>
      <c r="AM228" s="75"/>
      <c r="AN228" s="75"/>
      <c r="AO228" s="75"/>
      <c r="AP228" s="75"/>
      <c r="AQ228" s="75"/>
      <c r="AR228" s="75"/>
      <c r="AS228" s="75"/>
      <c r="AT228" s="75"/>
      <c r="AU228" s="75"/>
      <c r="AV228" s="75"/>
      <c r="AW228" s="75"/>
      <c r="AX228" s="75"/>
      <c r="AY228" s="75"/>
      <c r="AZ228" s="95"/>
      <c r="BA228" s="95"/>
      <c r="BB228" s="95"/>
      <c r="BC228" s="95"/>
      <c r="BD228" s="75"/>
      <c r="BE228" s="75"/>
      <c r="BF228" s="75"/>
      <c r="BG228" s="88"/>
      <c r="BH228" s="88"/>
      <c r="BI228" s="75"/>
      <c r="BJ228" s="75"/>
      <c r="BK228" s="88"/>
      <c r="BL228" s="75"/>
      <c r="BM228" s="75"/>
      <c r="BN228" s="75"/>
      <c r="BO228" s="76"/>
      <c r="BP228" s="75"/>
      <c r="BQ228" s="75"/>
      <c r="BR228" s="75"/>
      <c r="BS228" s="88"/>
      <c r="BT228" s="88"/>
      <c r="BU228" s="75"/>
      <c r="BV228" s="75"/>
      <c r="BW228" s="88"/>
      <c r="BX228" s="75"/>
      <c r="BY228" s="75"/>
      <c r="BZ228" s="75"/>
      <c r="CA228" s="75"/>
      <c r="CB228" s="74"/>
      <c r="CC228" s="74"/>
      <c r="CD228" s="75"/>
      <c r="CE228" s="88"/>
      <c r="CF228" s="75"/>
      <c r="CG228" s="75"/>
      <c r="CH228" s="75"/>
      <c r="CI228" s="88"/>
      <c r="CJ228" s="75"/>
      <c r="CK228" s="75"/>
      <c r="CL228" s="75"/>
      <c r="CM228" s="75"/>
      <c r="CN228" s="75"/>
      <c r="CO228" s="75"/>
      <c r="CP228" s="75"/>
      <c r="CQ228" s="75"/>
      <c r="CR228" s="74"/>
      <c r="CS228" s="74"/>
      <c r="CT228" s="75"/>
      <c r="CU228" s="88"/>
      <c r="CV228" s="75"/>
      <c r="CW228" s="75"/>
      <c r="CX228" s="75"/>
      <c r="CY228" s="88"/>
      <c r="CZ228" s="75"/>
      <c r="DA228" s="75"/>
      <c r="DB228" s="75"/>
      <c r="DC228" s="74"/>
      <c r="DD228" s="75"/>
      <c r="DE228" s="75"/>
      <c r="DF228" s="75"/>
      <c r="DG228" s="88"/>
      <c r="DH228" s="75"/>
      <c r="DI228" s="75"/>
      <c r="DJ228" s="75"/>
      <c r="DK228" s="88"/>
      <c r="DL228" s="75"/>
      <c r="DM228" s="75"/>
      <c r="DN228" s="75"/>
      <c r="DO228" s="88"/>
      <c r="DP228" s="75"/>
      <c r="DQ228" s="75"/>
      <c r="DR228" s="75"/>
      <c r="DS228" s="88"/>
      <c r="DT228" s="88"/>
      <c r="DU228" s="75"/>
      <c r="DV228" s="75"/>
      <c r="DW228" s="75"/>
      <c r="DX228" s="75"/>
      <c r="DY228" s="75"/>
      <c r="DZ228" s="75"/>
      <c r="EA228" s="75"/>
      <c r="EB228" s="75"/>
      <c r="EC228" s="75"/>
      <c r="ED228" s="75"/>
      <c r="EE228" s="75"/>
      <c r="EF228" s="75"/>
      <c r="EG228" s="75"/>
      <c r="EH228" s="75"/>
      <c r="EI228" s="75"/>
      <c r="EJ228" s="75"/>
      <c r="EK228" s="75"/>
      <c r="EL228" s="75"/>
      <c r="EM228" s="75"/>
      <c r="EN228" s="75"/>
      <c r="EO228" s="75"/>
      <c r="EP228" s="75"/>
      <c r="EQ228" s="75"/>
      <c r="ER228" s="75"/>
      <c r="ES228" s="75"/>
      <c r="ET228" s="75"/>
      <c r="EU228" s="75"/>
      <c r="EV228" s="75"/>
      <c r="EW228" s="75"/>
      <c r="EX228" s="75"/>
      <c r="EY228" s="75"/>
      <c r="EZ228" s="88"/>
      <c r="FA228" s="74"/>
      <c r="FB228" s="75"/>
      <c r="FC228" s="88"/>
      <c r="FD228" s="75"/>
      <c r="FE228" s="75"/>
      <c r="FF228" s="75"/>
      <c r="FG228" s="75"/>
      <c r="FH228" s="75"/>
      <c r="FI228" s="75"/>
      <c r="FJ228" s="75"/>
      <c r="FK228" s="75"/>
      <c r="FL228" s="75"/>
      <c r="FM228" s="75"/>
      <c r="FN228" s="75"/>
      <c r="FO228" s="75"/>
      <c r="FP228" s="75"/>
      <c r="FQ228" s="75"/>
      <c r="FR228" s="75"/>
      <c r="FS228" s="75"/>
      <c r="FT228" s="78"/>
      <c r="FU228" s="78"/>
      <c r="FV228" s="78"/>
      <c r="FW228" s="78"/>
      <c r="FX228" s="75"/>
      <c r="FY228" s="75"/>
      <c r="FZ228" s="75"/>
      <c r="GA228" s="75"/>
      <c r="GB228" s="75"/>
      <c r="GC228" s="75"/>
      <c r="GD228" s="75"/>
      <c r="GE228" s="75"/>
      <c r="GF228" s="75"/>
      <c r="GG228" s="75"/>
      <c r="GH228" s="75"/>
      <c r="GI228" s="75"/>
      <c r="GJ228" s="75"/>
      <c r="GK228" s="75"/>
      <c r="GL228" s="75"/>
      <c r="GM228" s="75"/>
      <c r="GN228" s="75"/>
      <c r="GO228" s="75"/>
      <c r="GP228" s="75"/>
      <c r="GQ228" s="75"/>
      <c r="GR228" s="75"/>
      <c r="GS228" s="75"/>
      <c r="GT228" s="75"/>
      <c r="GU228" s="75"/>
      <c r="GV228" s="75"/>
      <c r="GW228" s="75"/>
      <c r="GX228" s="75"/>
      <c r="GY228" s="75"/>
      <c r="GZ228" s="75"/>
      <c r="HA228" s="75"/>
      <c r="HB228" s="75"/>
      <c r="HC228" s="75"/>
      <c r="HD228" s="75"/>
      <c r="HE228" s="75"/>
      <c r="HF228" s="75"/>
      <c r="HG228" s="75"/>
      <c r="HH228" s="75"/>
      <c r="HI228" s="75"/>
      <c r="HJ228" s="75"/>
      <c r="HK228" s="75"/>
      <c r="HL228" s="75"/>
      <c r="HM228" s="75"/>
      <c r="HN228" s="75"/>
      <c r="HO228" s="75"/>
      <c r="HP228" s="75"/>
      <c r="HQ228" s="75"/>
      <c r="HR228" s="75"/>
      <c r="HS228" s="75"/>
      <c r="HT228" s="75"/>
      <c r="HU228" s="75"/>
      <c r="HV228" s="75"/>
      <c r="HW228" s="75"/>
      <c r="HX228" s="75"/>
      <c r="HY228" s="75"/>
      <c r="HZ228" s="75"/>
      <c r="IA228" s="75"/>
      <c r="IB228" s="75"/>
      <c r="IC228" s="75"/>
      <c r="ID228" s="75"/>
      <c r="IE228" s="75"/>
      <c r="IF228" s="75"/>
      <c r="IG228" s="75"/>
      <c r="IH228" s="75"/>
      <c r="II228" s="75"/>
      <c r="IJ228" s="75"/>
      <c r="IK228" s="75"/>
      <c r="IL228" s="75"/>
      <c r="IM228" s="75"/>
      <c r="IN228" s="75"/>
      <c r="IO228" s="75"/>
      <c r="IP228" s="75"/>
      <c r="IQ228" s="75"/>
      <c r="IR228" s="75"/>
      <c r="IS228" s="75"/>
      <c r="IT228" s="75"/>
      <c r="IU228" s="75"/>
      <c r="IV228" s="75"/>
      <c r="IW228" s="75"/>
      <c r="IX228" s="75"/>
      <c r="IY228" s="75"/>
      <c r="IZ228" s="75"/>
      <c r="JA228" s="75"/>
      <c r="JB228" s="75"/>
      <c r="JC228" s="75"/>
    </row>
    <row r="229" spans="1:263" ht="15.75" x14ac:dyDescent="0.25">
      <c r="A229" s="10" t="s">
        <v>225</v>
      </c>
      <c r="B229" s="222">
        <f t="shared" si="590"/>
        <v>8500</v>
      </c>
      <c r="C229" s="222">
        <f t="shared" si="591"/>
        <v>10268</v>
      </c>
      <c r="D229" s="222">
        <f t="shared" si="592"/>
        <v>10268</v>
      </c>
      <c r="E229" s="222"/>
      <c r="F229" s="223">
        <f t="shared" si="593"/>
        <v>10267.63049</v>
      </c>
      <c r="G229" s="75">
        <f t="shared" ref="G229:G234" si="644">F229/C229*100</f>
        <v>99.996401343981304</v>
      </c>
      <c r="H229" s="75"/>
      <c r="I229" s="75"/>
      <c r="J229" s="75"/>
      <c r="K229" s="75"/>
      <c r="L229" s="75"/>
      <c r="M229" s="75"/>
      <c r="N229" s="75"/>
      <c r="O229" s="75"/>
      <c r="P229" s="75"/>
      <c r="Q229" s="75"/>
      <c r="R229" s="75"/>
      <c r="S229" s="75"/>
      <c r="T229" s="75"/>
      <c r="U229" s="75"/>
      <c r="V229" s="75"/>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v>1500</v>
      </c>
      <c r="AT229" s="75">
        <v>1499.63049</v>
      </c>
      <c r="AU229" s="75">
        <f t="shared" si="507"/>
        <v>99.975365999999994</v>
      </c>
      <c r="AV229" s="75">
        <v>8500</v>
      </c>
      <c r="AW229" s="75">
        <v>8500</v>
      </c>
      <c r="AX229" s="75">
        <v>8500</v>
      </c>
      <c r="AY229" s="75">
        <f>AX229/AW229*100</f>
        <v>100</v>
      </c>
      <c r="AZ229" s="95"/>
      <c r="BA229" s="95"/>
      <c r="BB229" s="95"/>
      <c r="BC229" s="95"/>
      <c r="BD229" s="75"/>
      <c r="BE229" s="75"/>
      <c r="BF229" s="75"/>
      <c r="BG229" s="88"/>
      <c r="BH229" s="88"/>
      <c r="BI229" s="75"/>
      <c r="BJ229" s="75"/>
      <c r="BK229" s="88"/>
      <c r="BL229" s="75"/>
      <c r="BM229" s="75"/>
      <c r="BN229" s="75"/>
      <c r="BO229" s="76"/>
      <c r="BP229" s="75"/>
      <c r="BQ229" s="75"/>
      <c r="BR229" s="75"/>
      <c r="BS229" s="88"/>
      <c r="BT229" s="88"/>
      <c r="BU229" s="75"/>
      <c r="BV229" s="75"/>
      <c r="BW229" s="88"/>
      <c r="BX229" s="75"/>
      <c r="BY229" s="75"/>
      <c r="BZ229" s="75"/>
      <c r="CA229" s="75"/>
      <c r="CB229" s="74"/>
      <c r="CC229" s="74"/>
      <c r="CD229" s="75"/>
      <c r="CE229" s="88"/>
      <c r="CF229" s="75"/>
      <c r="CG229" s="75"/>
      <c r="CH229" s="75"/>
      <c r="CI229" s="88"/>
      <c r="CJ229" s="75"/>
      <c r="CK229" s="75"/>
      <c r="CL229" s="75"/>
      <c r="CM229" s="75"/>
      <c r="CN229" s="75"/>
      <c r="CO229" s="75"/>
      <c r="CP229" s="75"/>
      <c r="CQ229" s="75"/>
      <c r="CR229" s="74"/>
      <c r="CS229" s="74"/>
      <c r="CT229" s="75"/>
      <c r="CU229" s="88"/>
      <c r="CV229" s="75"/>
      <c r="CW229" s="75"/>
      <c r="CX229" s="75"/>
      <c r="CY229" s="88"/>
      <c r="CZ229" s="75"/>
      <c r="DA229" s="75"/>
      <c r="DB229" s="75"/>
      <c r="DC229" s="74"/>
      <c r="DD229" s="75"/>
      <c r="DE229" s="75"/>
      <c r="DF229" s="75"/>
      <c r="DG229" s="88"/>
      <c r="DH229" s="75"/>
      <c r="DI229" s="75"/>
      <c r="DJ229" s="75"/>
      <c r="DK229" s="88"/>
      <c r="DL229" s="75"/>
      <c r="DM229" s="75"/>
      <c r="DN229" s="75"/>
      <c r="DO229" s="88"/>
      <c r="DP229" s="75"/>
      <c r="DQ229" s="75"/>
      <c r="DR229" s="75"/>
      <c r="DS229" s="88"/>
      <c r="DT229" s="88"/>
      <c r="DU229" s="75"/>
      <c r="DV229" s="75"/>
      <c r="DW229" s="75"/>
      <c r="DX229" s="75"/>
      <c r="DY229" s="75"/>
      <c r="DZ229" s="75"/>
      <c r="EA229" s="75"/>
      <c r="EB229" s="75"/>
      <c r="EC229" s="75"/>
      <c r="ED229" s="75"/>
      <c r="EE229" s="75"/>
      <c r="EF229" s="75"/>
      <c r="EG229" s="75"/>
      <c r="EH229" s="75"/>
      <c r="EI229" s="75"/>
      <c r="EJ229" s="75"/>
      <c r="EK229" s="75"/>
      <c r="EL229" s="75"/>
      <c r="EM229" s="75"/>
      <c r="EN229" s="75"/>
      <c r="EO229" s="75"/>
      <c r="EP229" s="75"/>
      <c r="EQ229" s="75"/>
      <c r="ER229" s="75"/>
      <c r="ES229" s="75"/>
      <c r="ET229" s="75"/>
      <c r="EU229" s="75"/>
      <c r="EV229" s="75"/>
      <c r="EW229" s="75"/>
      <c r="EX229" s="75"/>
      <c r="EY229" s="75"/>
      <c r="EZ229" s="88"/>
      <c r="FA229" s="74"/>
      <c r="FB229" s="75"/>
      <c r="FC229" s="88"/>
      <c r="FD229" s="75"/>
      <c r="FE229" s="75"/>
      <c r="FF229" s="75"/>
      <c r="FG229" s="75"/>
      <c r="FH229" s="75"/>
      <c r="FI229" s="75"/>
      <c r="FJ229" s="75"/>
      <c r="FK229" s="75"/>
      <c r="FL229" s="75"/>
      <c r="FM229" s="75"/>
      <c r="FN229" s="75"/>
      <c r="FO229" s="75"/>
      <c r="FP229" s="75"/>
      <c r="FQ229" s="75"/>
      <c r="FR229" s="75"/>
      <c r="FS229" s="75"/>
      <c r="FT229" s="78"/>
      <c r="FU229" s="78"/>
      <c r="FV229" s="78"/>
      <c r="FW229" s="78"/>
      <c r="FX229" s="75"/>
      <c r="FY229" s="75"/>
      <c r="FZ229" s="75"/>
      <c r="GA229" s="75"/>
      <c r="GB229" s="75"/>
      <c r="GC229" s="75"/>
      <c r="GD229" s="75"/>
      <c r="GE229" s="75"/>
      <c r="GF229" s="75"/>
      <c r="GG229" s="75"/>
      <c r="GH229" s="75"/>
      <c r="GI229" s="75"/>
      <c r="GJ229" s="75"/>
      <c r="GK229" s="75"/>
      <c r="GL229" s="75"/>
      <c r="GM229" s="75"/>
      <c r="GN229" s="75"/>
      <c r="GO229" s="75"/>
      <c r="GP229" s="75"/>
      <c r="GQ229" s="75"/>
      <c r="GR229" s="75"/>
      <c r="GS229" s="75"/>
      <c r="GT229" s="75"/>
      <c r="GU229" s="75"/>
      <c r="GV229" s="75"/>
      <c r="GW229" s="75"/>
      <c r="GX229" s="75"/>
      <c r="GY229" s="75"/>
      <c r="GZ229" s="75"/>
      <c r="HA229" s="75"/>
      <c r="HB229" s="75"/>
      <c r="HC229" s="75"/>
      <c r="HD229" s="75"/>
      <c r="HE229" s="75"/>
      <c r="HF229" s="75"/>
      <c r="HG229" s="75"/>
      <c r="HH229" s="75"/>
      <c r="HI229" s="75"/>
      <c r="HJ229" s="75"/>
      <c r="HK229" s="75"/>
      <c r="HL229" s="75"/>
      <c r="HM229" s="75"/>
      <c r="HN229" s="75"/>
      <c r="HO229" s="75"/>
      <c r="HP229" s="75"/>
      <c r="HQ229" s="75"/>
      <c r="HR229" s="75"/>
      <c r="HS229" s="75"/>
      <c r="HT229" s="75"/>
      <c r="HU229" s="75"/>
      <c r="HV229" s="75"/>
      <c r="HW229" s="75"/>
      <c r="HX229" s="75"/>
      <c r="HY229" s="75"/>
      <c r="HZ229" s="75"/>
      <c r="IA229" s="75"/>
      <c r="IB229" s="75"/>
      <c r="IC229" s="75"/>
      <c r="ID229" s="75"/>
      <c r="IE229" s="75"/>
      <c r="IF229" s="75"/>
      <c r="IG229" s="75">
        <v>268</v>
      </c>
      <c r="IH229" s="75">
        <v>268</v>
      </c>
      <c r="II229" s="75">
        <f t="shared" si="545"/>
        <v>100</v>
      </c>
      <c r="IJ229" s="75"/>
      <c r="IK229" s="75"/>
      <c r="IL229" s="75"/>
      <c r="IM229" s="75"/>
      <c r="IN229" s="75"/>
      <c r="IO229" s="75"/>
      <c r="IP229" s="75"/>
      <c r="IQ229" s="75"/>
      <c r="IR229" s="75"/>
      <c r="IS229" s="75"/>
      <c r="IT229" s="75"/>
      <c r="IU229" s="75"/>
      <c r="IV229" s="75"/>
      <c r="IW229" s="75"/>
      <c r="IX229" s="75"/>
      <c r="IY229" s="75"/>
      <c r="IZ229" s="75"/>
      <c r="JA229" s="75"/>
      <c r="JB229" s="75"/>
      <c r="JC229" s="75"/>
    </row>
    <row r="230" spans="1:263" ht="15.75" x14ac:dyDescent="0.25">
      <c r="A230" s="10" t="s">
        <v>242</v>
      </c>
      <c r="B230" s="222">
        <f t="shared" si="590"/>
        <v>12881.26</v>
      </c>
      <c r="C230" s="222">
        <f t="shared" si="591"/>
        <v>13922.862000000001</v>
      </c>
      <c r="D230" s="222">
        <f t="shared" si="592"/>
        <v>13922.862000000001</v>
      </c>
      <c r="E230" s="222"/>
      <c r="F230" s="223">
        <f t="shared" si="593"/>
        <v>13922.857580000002</v>
      </c>
      <c r="G230" s="75">
        <f t="shared" si="644"/>
        <v>99.999968253653606</v>
      </c>
      <c r="H230" s="75"/>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5"/>
      <c r="AJ230" s="75"/>
      <c r="AK230" s="75"/>
      <c r="AL230" s="75"/>
      <c r="AM230" s="75"/>
      <c r="AN230" s="75"/>
      <c r="AO230" s="75"/>
      <c r="AP230" s="75"/>
      <c r="AQ230" s="75"/>
      <c r="AR230" s="75"/>
      <c r="AS230" s="75">
        <v>1041.6020000000001</v>
      </c>
      <c r="AT230" s="75">
        <v>1041.6020000000001</v>
      </c>
      <c r="AU230" s="75">
        <f t="shared" si="507"/>
        <v>100</v>
      </c>
      <c r="AV230" s="75"/>
      <c r="AW230" s="75"/>
      <c r="AX230" s="75"/>
      <c r="AY230" s="75"/>
      <c r="AZ230" s="95"/>
      <c r="BA230" s="95"/>
      <c r="BB230" s="95"/>
      <c r="BC230" s="95"/>
      <c r="BD230" s="75"/>
      <c r="BE230" s="75"/>
      <c r="BF230" s="75"/>
      <c r="BG230" s="88"/>
      <c r="BH230" s="88"/>
      <c r="BI230" s="75"/>
      <c r="BJ230" s="75"/>
      <c r="BK230" s="88"/>
      <c r="BL230" s="75">
        <v>10782</v>
      </c>
      <c r="BM230" s="75">
        <v>10782</v>
      </c>
      <c r="BN230" s="75">
        <v>10781.995580000001</v>
      </c>
      <c r="BO230" s="76">
        <f t="shared" si="594"/>
        <v>99.999959005750327</v>
      </c>
      <c r="BP230" s="75"/>
      <c r="BQ230" s="75"/>
      <c r="BR230" s="75"/>
      <c r="BS230" s="88"/>
      <c r="BT230" s="88"/>
      <c r="BU230" s="75"/>
      <c r="BV230" s="75"/>
      <c r="BW230" s="88"/>
      <c r="BX230" s="75"/>
      <c r="BY230" s="75"/>
      <c r="BZ230" s="75"/>
      <c r="CA230" s="75"/>
      <c r="CB230" s="74"/>
      <c r="CC230" s="74"/>
      <c r="CD230" s="75"/>
      <c r="CE230" s="88"/>
      <c r="CF230" s="75"/>
      <c r="CG230" s="75"/>
      <c r="CH230" s="75"/>
      <c r="CI230" s="88"/>
      <c r="CJ230" s="75"/>
      <c r="CK230" s="75"/>
      <c r="CL230" s="75"/>
      <c r="CM230" s="75"/>
      <c r="CN230" s="75"/>
      <c r="CO230" s="75"/>
      <c r="CP230" s="75"/>
      <c r="CQ230" s="75"/>
      <c r="CR230" s="74"/>
      <c r="CS230" s="74"/>
      <c r="CT230" s="75"/>
      <c r="CU230" s="88"/>
      <c r="CV230" s="75"/>
      <c r="CW230" s="75"/>
      <c r="CX230" s="75"/>
      <c r="CY230" s="88"/>
      <c r="CZ230" s="75">
        <v>2099.2600000000002</v>
      </c>
      <c r="DA230" s="75">
        <v>2099.2600000000002</v>
      </c>
      <c r="DB230" s="75">
        <v>2099.2600000000002</v>
      </c>
      <c r="DC230" s="74">
        <f t="shared" ref="DC230" si="645">DB230/DA230*100</f>
        <v>100</v>
      </c>
      <c r="DD230" s="75"/>
      <c r="DE230" s="75"/>
      <c r="DF230" s="75"/>
      <c r="DG230" s="88"/>
      <c r="DH230" s="75"/>
      <c r="DI230" s="75"/>
      <c r="DJ230" s="75"/>
      <c r="DK230" s="88"/>
      <c r="DL230" s="75"/>
      <c r="DM230" s="75"/>
      <c r="DN230" s="75"/>
      <c r="DO230" s="88"/>
      <c r="DP230" s="75"/>
      <c r="DQ230" s="75"/>
      <c r="DR230" s="75"/>
      <c r="DS230" s="88"/>
      <c r="DT230" s="88"/>
      <c r="DU230" s="75"/>
      <c r="DV230" s="75"/>
      <c r="DW230" s="75"/>
      <c r="DX230" s="75"/>
      <c r="DY230" s="75"/>
      <c r="DZ230" s="75"/>
      <c r="EA230" s="75"/>
      <c r="EB230" s="75"/>
      <c r="EC230" s="75"/>
      <c r="ED230" s="75"/>
      <c r="EE230" s="75"/>
      <c r="EF230" s="75"/>
      <c r="EG230" s="75"/>
      <c r="EH230" s="75"/>
      <c r="EI230" s="75"/>
      <c r="EJ230" s="75"/>
      <c r="EK230" s="75"/>
      <c r="EL230" s="75"/>
      <c r="EM230" s="75"/>
      <c r="EN230" s="75"/>
      <c r="EO230" s="75"/>
      <c r="EP230" s="75"/>
      <c r="EQ230" s="75"/>
      <c r="ER230" s="75"/>
      <c r="ES230" s="75"/>
      <c r="ET230" s="75"/>
      <c r="EU230" s="75"/>
      <c r="EV230" s="75"/>
      <c r="EW230" s="75"/>
      <c r="EX230" s="75"/>
      <c r="EY230" s="75"/>
      <c r="EZ230" s="88"/>
      <c r="FA230" s="74"/>
      <c r="FB230" s="75"/>
      <c r="FC230" s="88"/>
      <c r="FD230" s="75"/>
      <c r="FE230" s="75"/>
      <c r="FF230" s="75"/>
      <c r="FG230" s="75"/>
      <c r="FH230" s="75"/>
      <c r="FI230" s="75"/>
      <c r="FJ230" s="75"/>
      <c r="FK230" s="75"/>
      <c r="FL230" s="75"/>
      <c r="FM230" s="75"/>
      <c r="FN230" s="75"/>
      <c r="FO230" s="75"/>
      <c r="FP230" s="75"/>
      <c r="FQ230" s="75"/>
      <c r="FR230" s="75"/>
      <c r="FS230" s="75"/>
      <c r="FT230" s="78"/>
      <c r="FU230" s="78"/>
      <c r="FV230" s="78"/>
      <c r="FW230" s="78"/>
      <c r="FX230" s="75"/>
      <c r="FY230" s="75"/>
      <c r="FZ230" s="75"/>
      <c r="GA230" s="75"/>
      <c r="GB230" s="75"/>
      <c r="GC230" s="75"/>
      <c r="GD230" s="75"/>
      <c r="GE230" s="75"/>
      <c r="GF230" s="75"/>
      <c r="GG230" s="75"/>
      <c r="GH230" s="75"/>
      <c r="GI230" s="75"/>
      <c r="GJ230" s="75"/>
      <c r="GK230" s="75"/>
      <c r="GL230" s="75"/>
      <c r="GM230" s="75"/>
      <c r="GN230" s="75"/>
      <c r="GO230" s="75"/>
      <c r="GP230" s="75"/>
      <c r="GQ230" s="75"/>
      <c r="GR230" s="75"/>
      <c r="GS230" s="75"/>
      <c r="GT230" s="75"/>
      <c r="GU230" s="75"/>
      <c r="GV230" s="75"/>
      <c r="GW230" s="75"/>
      <c r="GX230" s="75"/>
      <c r="GY230" s="75"/>
      <c r="GZ230" s="75"/>
      <c r="HA230" s="75"/>
      <c r="HB230" s="75"/>
      <c r="HC230" s="75"/>
      <c r="HD230" s="75"/>
      <c r="HE230" s="75"/>
      <c r="HF230" s="75"/>
      <c r="HG230" s="75"/>
      <c r="HH230" s="75"/>
      <c r="HI230" s="75"/>
      <c r="HJ230" s="75"/>
      <c r="HK230" s="75"/>
      <c r="HL230" s="75"/>
      <c r="HM230" s="75"/>
      <c r="HN230" s="75"/>
      <c r="HO230" s="75"/>
      <c r="HP230" s="75"/>
      <c r="HQ230" s="75"/>
      <c r="HR230" s="75"/>
      <c r="HS230" s="75"/>
      <c r="HT230" s="75"/>
      <c r="HU230" s="75"/>
      <c r="HV230" s="75"/>
      <c r="HW230" s="75"/>
      <c r="HX230" s="75"/>
      <c r="HY230" s="75"/>
      <c r="HZ230" s="75"/>
      <c r="IA230" s="75"/>
      <c r="IB230" s="75"/>
      <c r="IC230" s="75"/>
      <c r="ID230" s="75"/>
      <c r="IE230" s="75"/>
      <c r="IF230" s="75"/>
      <c r="IG230" s="75"/>
      <c r="IH230" s="75"/>
      <c r="II230" s="75"/>
      <c r="IJ230" s="75"/>
      <c r="IK230" s="75"/>
      <c r="IL230" s="75"/>
      <c r="IM230" s="75"/>
      <c r="IN230" s="75"/>
      <c r="IO230" s="75"/>
      <c r="IP230" s="75"/>
      <c r="IQ230" s="75"/>
      <c r="IR230" s="75"/>
      <c r="IS230" s="75"/>
      <c r="IT230" s="75"/>
      <c r="IU230" s="75"/>
      <c r="IV230" s="75"/>
      <c r="IW230" s="75"/>
      <c r="IX230" s="75"/>
      <c r="IY230" s="75"/>
      <c r="IZ230" s="75"/>
      <c r="JA230" s="75"/>
      <c r="JB230" s="75"/>
      <c r="JC230" s="75"/>
    </row>
    <row r="231" spans="1:263" s="70" customFormat="1" ht="31.5" x14ac:dyDescent="0.25">
      <c r="A231" s="81" t="s">
        <v>230</v>
      </c>
      <c r="B231" s="220">
        <f t="shared" si="590"/>
        <v>111721.08013</v>
      </c>
      <c r="C231" s="220">
        <f t="shared" si="591"/>
        <v>120159.62569</v>
      </c>
      <c r="D231" s="220">
        <f t="shared" si="592"/>
        <v>120159.62569</v>
      </c>
      <c r="E231" s="220"/>
      <c r="F231" s="221">
        <f t="shared" si="593"/>
        <v>118394.93690999999</v>
      </c>
      <c r="G231" s="72">
        <f t="shared" si="644"/>
        <v>98.53137959621084</v>
      </c>
      <c r="H231" s="73">
        <f>H232+H233+H234+H235+H236+H237+H238+H239+H240+H241+H242+H243</f>
        <v>2838.7739999999999</v>
      </c>
      <c r="I231" s="73">
        <f>I232+I233+I234+I235+I236+I237+I238+I239+I240+I241+I242+I243</f>
        <v>2838.7739999999999</v>
      </c>
      <c r="J231" s="73">
        <f>J232+J233+J234+J235+J236+J237+J238+J239+J240+J241+J242+J243</f>
        <v>2838.7739999999999</v>
      </c>
      <c r="K231" s="72">
        <f>J231/I231*100</f>
        <v>100</v>
      </c>
      <c r="L231" s="73">
        <f t="shared" ref="L231" si="646">L232+L233+L234+L235+L236+L237+L238+L239+L240+L241+L242+L243</f>
        <v>177.35760000000002</v>
      </c>
      <c r="M231" s="73">
        <f t="shared" ref="M231:N231" si="647">M232+M233+M234+M235+M236+M237+M238+M239+M240+M241+M242+M243</f>
        <v>177.35760000000002</v>
      </c>
      <c r="N231" s="73">
        <f t="shared" si="647"/>
        <v>177.35760000000002</v>
      </c>
      <c r="O231" s="72">
        <f t="shared" ref="O231:O232" si="648">N231/M231*100</f>
        <v>100</v>
      </c>
      <c r="P231" s="73">
        <f t="shared" ref="P231" si="649">P232+P233+P234+P235+P236+P237+P238+P239+P240+P241+P242+P243</f>
        <v>0</v>
      </c>
      <c r="Q231" s="73">
        <f t="shared" ref="Q231:V231" si="650">Q232+Q233+Q234+Q235+Q236+Q237+Q238+Q239+Q240+Q241+Q242+Q243</f>
        <v>0</v>
      </c>
      <c r="R231" s="73">
        <f t="shared" si="650"/>
        <v>0</v>
      </c>
      <c r="S231" s="73">
        <f t="shared" si="650"/>
        <v>0</v>
      </c>
      <c r="T231" s="73">
        <f t="shared" ref="T231" si="651">T232+T233+T234+T235+T236+T237+T238+T239+T240+T241+T242+T243</f>
        <v>0</v>
      </c>
      <c r="U231" s="73">
        <f t="shared" si="650"/>
        <v>748.2</v>
      </c>
      <c r="V231" s="73">
        <f t="shared" si="650"/>
        <v>748.2</v>
      </c>
      <c r="W231" s="73">
        <f>V231/U231*100</f>
        <v>100</v>
      </c>
      <c r="X231" s="73">
        <f>X232+X233+X234+X235+X236+X237+X238+X239+X240+X241+X242+X243</f>
        <v>112.35955</v>
      </c>
      <c r="Y231" s="73">
        <f>Y232+Y233+Y234+Y235+Y236+Y237+Y238+Y239+Y240+Y241+Y242+Y243</f>
        <v>112.35955</v>
      </c>
      <c r="Z231" s="73">
        <f>Z232+Z233+Z234+Z235+Z236+Z237+Z238+Z239+Z240+Z241+Z242+Z243</f>
        <v>112.35955</v>
      </c>
      <c r="AA231" s="72">
        <f t="shared" ref="AA231:AA232" si="652">Z231/Y231*100</f>
        <v>100</v>
      </c>
      <c r="AB231" s="73">
        <f>SUM(AB232:AB243)</f>
        <v>56.179780000000001</v>
      </c>
      <c r="AC231" s="73">
        <f>SUM(AC232:AC243)</f>
        <v>56.179780000000001</v>
      </c>
      <c r="AD231" s="73">
        <f>SUM(AD232:AD243)</f>
        <v>56.179780000000001</v>
      </c>
      <c r="AE231" s="72">
        <f>AD231/AC231*100</f>
        <v>100</v>
      </c>
      <c r="AF231" s="73">
        <f>AF232+AF233+AF234+AF235+AF236+AF237+AF238+AF239+AF240+AF241+AF242+AF243</f>
        <v>100.2692</v>
      </c>
      <c r="AG231" s="73">
        <f>AG232+AG233+AG234+AG235+AG236+AG237+AG238+AG239+AG240+AG241+AG242+AG243</f>
        <v>100.2692</v>
      </c>
      <c r="AH231" s="73">
        <f>AH232+AH233+AH234+AH235+AH236+AH237+AH238+AH239+AH240+AH241+AH242+AH243</f>
        <v>100.2692</v>
      </c>
      <c r="AI231" s="72">
        <f>AH231/AG231*100</f>
        <v>100</v>
      </c>
      <c r="AJ231" s="73"/>
      <c r="AK231" s="73"/>
      <c r="AL231" s="73"/>
      <c r="AM231" s="72"/>
      <c r="AN231" s="72"/>
      <c r="AO231" s="73">
        <f>AO232+AO233+AO234+AO235+AO236+AO237+AO238+AO239+AO240+AO241+AO242+AO243</f>
        <v>0</v>
      </c>
      <c r="AP231" s="73">
        <f>AP232+AP233+AP234+AP235+AP236+AP237+AP238+AP239+AP240+AP241+AP242+AP243</f>
        <v>0</v>
      </c>
      <c r="AQ231" s="73">
        <f>AQ232+AQ233+AQ234+AQ235+AQ236+AQ237+AQ238+AQ239+AQ240+AQ241+AQ242+AQ243</f>
        <v>0</v>
      </c>
      <c r="AR231" s="73"/>
      <c r="AS231" s="73">
        <f>AS232+AS233+AS234+AS235+AS236+AS237+AS238+AS239+AS240+AS241+AS242+AS243</f>
        <v>2807.6581799999999</v>
      </c>
      <c r="AT231" s="73">
        <f>AT232+AT233+AT234+AT235+AT236+AT237+AT238+AT239+AT240+AT241+AT242+AT243</f>
        <v>2807.6581799999999</v>
      </c>
      <c r="AU231" s="72">
        <f t="shared" si="507"/>
        <v>100</v>
      </c>
      <c r="AV231" s="73">
        <f>AV232+AV233+AV234+AV235+AV236+AV237+AV238+AV239+AV240+AV241+AV242+AV243</f>
        <v>8500</v>
      </c>
      <c r="AW231" s="73">
        <f>AW232+AW233+AW234+AW235+AW236+AW237+AW238+AW239+AW240+AW241+AW242+AW243</f>
        <v>8500</v>
      </c>
      <c r="AX231" s="73">
        <f>AX232+AX233+AX234+AX235+AX236+AX237+AX238+AX239+AX240+AX241+AX242+AX243</f>
        <v>8500</v>
      </c>
      <c r="AY231" s="72">
        <f>AX231/AW231*100</f>
        <v>100</v>
      </c>
      <c r="AZ231" s="73">
        <f t="shared" ref="AZ231" si="653">AZ232+AZ233+AZ234+AZ235+AZ236+AZ237+AZ238+AZ239+AZ240+AZ241+AZ242+AZ243</f>
        <v>44636.1</v>
      </c>
      <c r="BA231" s="73">
        <f t="shared" ref="BA231:BG231" si="654">BA232+BA233+BA234+BA235+BA236+BA237+BA238+BA239+BA240+BA241+BA242+BA243</f>
        <v>48255.5</v>
      </c>
      <c r="BB231" s="73">
        <f t="shared" si="654"/>
        <v>47877.46155</v>
      </c>
      <c r="BC231" s="73">
        <f t="shared" si="654"/>
        <v>99.216589922392259</v>
      </c>
      <c r="BD231" s="73">
        <f t="shared" si="654"/>
        <v>0</v>
      </c>
      <c r="BE231" s="73">
        <f t="shared" si="654"/>
        <v>0</v>
      </c>
      <c r="BF231" s="73">
        <f t="shared" si="654"/>
        <v>0</v>
      </c>
      <c r="BG231" s="73">
        <f t="shared" si="654"/>
        <v>0</v>
      </c>
      <c r="BH231" s="73"/>
      <c r="BI231" s="73">
        <f>BI232+BI233+BI234+BI235+BI236+BI237+BI238+BI239+BI240+BI241+BI242+BI243</f>
        <v>0</v>
      </c>
      <c r="BJ231" s="73">
        <f>BJ232+BJ233+BJ234+BJ235+BJ236+BJ237+BJ238+BJ239+BJ240+BJ241+BJ242+BJ243</f>
        <v>0</v>
      </c>
      <c r="BK231" s="73">
        <f>BK232+BK233+BK234+BK235+BK236+BK237+BK238+BK239+BK240+BK241+BK242+BK243</f>
        <v>0</v>
      </c>
      <c r="BL231" s="73">
        <f t="shared" ref="BL231" si="655">BL232+BL233+BL234+BL235+BL236+BL237+BL238+BL239+BL240+BL241+BL242+BL243</f>
        <v>32826</v>
      </c>
      <c r="BM231" s="73">
        <f t="shared" ref="BM231:BS231" si="656">BM232+BM233+BM234+BM235+BM236+BM237+BM238+BM239+BM240+BM241+BM242+BM243</f>
        <v>32826</v>
      </c>
      <c r="BN231" s="73">
        <f t="shared" si="656"/>
        <v>32826</v>
      </c>
      <c r="BO231" s="90">
        <f t="shared" si="594"/>
        <v>100</v>
      </c>
      <c r="BP231" s="73">
        <f t="shared" ref="BP231" si="657">BP232+BP233+BP234+BP235+BP236+BP237+BP238+BP239+BP240+BP241+BP242+BP243</f>
        <v>0</v>
      </c>
      <c r="BQ231" s="73">
        <f t="shared" si="656"/>
        <v>0</v>
      </c>
      <c r="BR231" s="73">
        <f t="shared" si="656"/>
        <v>0</v>
      </c>
      <c r="BS231" s="73">
        <f t="shared" si="656"/>
        <v>0</v>
      </c>
      <c r="BT231" s="73"/>
      <c r="BU231" s="73">
        <f>BU232+BU233+BU234+BU235+BU236+BU237+BU238+BU239+BU240+BU241+BU242+BU243</f>
        <v>0</v>
      </c>
      <c r="BV231" s="73">
        <f>BV232+BV233+BV234+BV235+BV236+BV237+BV238+BV239+BV240+BV241+BV242+BV243</f>
        <v>0</v>
      </c>
      <c r="BW231" s="73">
        <f>BW232+BW233+BW234+BW235+BW236+BW237+BW238+BW239+BW240+BW241+BW242+BW243</f>
        <v>0</v>
      </c>
      <c r="BX231" s="73"/>
      <c r="BY231" s="73"/>
      <c r="BZ231" s="73"/>
      <c r="CA231" s="72"/>
      <c r="CB231" s="73">
        <f t="shared" ref="CB231" si="658">CB232+CB233+CB234+CB235+CB236+CB237+CB238+CB239+CB240+CB241+CB242+CB243</f>
        <v>13082.8</v>
      </c>
      <c r="CC231" s="73">
        <f t="shared" ref="CC231:CD231" si="659">CC232+CC233+CC234+CC235+CC236+CC237+CC238+CC239+CC240+CC241+CC242+CC243</f>
        <v>13082.8</v>
      </c>
      <c r="CD231" s="73">
        <f t="shared" si="659"/>
        <v>11789.331249999999</v>
      </c>
      <c r="CE231" s="73">
        <f>CD231/CC231*100</f>
        <v>90.113211621365451</v>
      </c>
      <c r="CF231" s="73">
        <f t="shared" ref="CF231" si="660">CF232+CF233+CF234+CF235+CF236+CF237+CF238+CF239+CF240+CF241+CF242+CF243</f>
        <v>1000</v>
      </c>
      <c r="CG231" s="73">
        <f t="shared" ref="CG231:CN231" si="661">CG232+CG233+CG234+CG235+CG236+CG237+CG238+CG239+CG240+CG241+CG242+CG243</f>
        <v>1000</v>
      </c>
      <c r="CH231" s="73">
        <f t="shared" si="661"/>
        <v>1000</v>
      </c>
      <c r="CI231" s="73">
        <f>CH231/CG231*100</f>
        <v>100</v>
      </c>
      <c r="CJ231" s="73">
        <f t="shared" ref="CJ231" si="662">CJ232+CJ233+CJ234+CJ235+CJ236+CJ237+CJ238+CJ239+CJ240+CJ241+CJ242+CJ243</f>
        <v>1000</v>
      </c>
      <c r="CK231" s="73">
        <f t="shared" si="661"/>
        <v>1000</v>
      </c>
      <c r="CL231" s="73">
        <f t="shared" si="661"/>
        <v>1000</v>
      </c>
      <c r="CM231" s="73">
        <f>CL231/CK231*100</f>
        <v>100</v>
      </c>
      <c r="CN231" s="73">
        <f t="shared" si="661"/>
        <v>500</v>
      </c>
      <c r="CO231" s="73">
        <f t="shared" ref="CO231:CP231" si="663">CO232+CO233+CO234+CO235+CO236+CO237+CO238+CO239+CO240+CO241+CO242+CO243</f>
        <v>500</v>
      </c>
      <c r="CP231" s="73">
        <f t="shared" si="663"/>
        <v>500</v>
      </c>
      <c r="CQ231" s="73">
        <f>CP231/CO231*100</f>
        <v>100</v>
      </c>
      <c r="CR231" s="73">
        <f t="shared" ref="CR231" si="664">CR232+CR233+CR234+CR235+CR236+CR237+CR238+CR239+CR240+CR241+CR242+CR243</f>
        <v>0</v>
      </c>
      <c r="CS231" s="73">
        <f t="shared" ref="CS231:CX231" si="665">CS232+CS233+CS234+CS235+CS236+CS237+CS238+CS239+CS240+CS241+CS242+CS243</f>
        <v>0</v>
      </c>
      <c r="CT231" s="73">
        <f t="shared" si="665"/>
        <v>0</v>
      </c>
      <c r="CU231" s="73">
        <f t="shared" si="665"/>
        <v>0</v>
      </c>
      <c r="CV231" s="73">
        <f t="shared" ref="CV231" si="666">CV232+CV233+CV234+CV235+CV236+CV237+CV238+CV239+CV240+CV241+CV242+CV243</f>
        <v>0</v>
      </c>
      <c r="CW231" s="73">
        <f t="shared" si="665"/>
        <v>0</v>
      </c>
      <c r="CX231" s="73">
        <f t="shared" si="665"/>
        <v>0</v>
      </c>
      <c r="CY231" s="73"/>
      <c r="CZ231" s="73">
        <f>CZ232+CZ233+CZ234+CZ235+CZ236+CZ237+CZ238+CZ239+CZ240+CZ241+CZ242+CZ243</f>
        <v>6391.2400000000016</v>
      </c>
      <c r="DA231" s="73">
        <f>DA232+DA233+DA234+DA235+DA236+DA237+DA238+DA239+DA240+DA241+DA242+DA243</f>
        <v>6391.2400000000016</v>
      </c>
      <c r="DB231" s="73">
        <f>DB232+DB233+DB234+DB235+DB236+DB237+DB238+DB239+DB240+DB241+DB242+DB243</f>
        <v>6298.0584900000013</v>
      </c>
      <c r="DC231" s="72">
        <f t="shared" ref="DC231" si="667">DB231/DA231*100</f>
        <v>98.542043328055271</v>
      </c>
      <c r="DD231" s="73">
        <f t="shared" ref="DD231:DO231" si="668">DD232+DD233+DD234+DD235+DD236+DD237+DD238+DD239+DD240+DD241+DD242+DD243</f>
        <v>0</v>
      </c>
      <c r="DE231" s="73">
        <f t="shared" si="668"/>
        <v>0</v>
      </c>
      <c r="DF231" s="73">
        <f t="shared" si="668"/>
        <v>0</v>
      </c>
      <c r="DG231" s="73">
        <f t="shared" si="668"/>
        <v>0</v>
      </c>
      <c r="DH231" s="73">
        <f t="shared" si="668"/>
        <v>0</v>
      </c>
      <c r="DI231" s="73">
        <f t="shared" ref="DI231:DK231" si="669">DI232+DI233+DI234+DI235+DI236+DI237+DI238+DI239+DI240+DI241+DI242+DI243</f>
        <v>0</v>
      </c>
      <c r="DJ231" s="73">
        <f t="shared" si="669"/>
        <v>0</v>
      </c>
      <c r="DK231" s="73">
        <f t="shared" si="669"/>
        <v>0</v>
      </c>
      <c r="DL231" s="73">
        <f t="shared" si="668"/>
        <v>0</v>
      </c>
      <c r="DM231" s="73">
        <f t="shared" si="668"/>
        <v>0</v>
      </c>
      <c r="DN231" s="73">
        <f t="shared" si="668"/>
        <v>0</v>
      </c>
      <c r="DO231" s="73">
        <f t="shared" si="668"/>
        <v>0</v>
      </c>
      <c r="DP231" s="73">
        <f t="shared" ref="DP231:DS231" si="670">DP232+DP233+DP234+DP235+DP236+DP237+DP238+DP239+DP240+DP241+DP242+DP243</f>
        <v>0</v>
      </c>
      <c r="DQ231" s="73">
        <f t="shared" si="670"/>
        <v>0</v>
      </c>
      <c r="DR231" s="73">
        <f t="shared" si="670"/>
        <v>0</v>
      </c>
      <c r="DS231" s="73">
        <f t="shared" si="670"/>
        <v>0</v>
      </c>
      <c r="DT231" s="73"/>
      <c r="DU231" s="73">
        <f>DU232+DU233+DU234+DU235+DU236+DU237+DU238+DU239+DU240+DU241+DU242+DU243</f>
        <v>0</v>
      </c>
      <c r="DV231" s="73">
        <f>DV232+DV233+DV234+DV235+DV236+DV237+DV238+DV239+DV240+DV241+DV242+DV243</f>
        <v>0</v>
      </c>
      <c r="DW231" s="73">
        <f>DW232+DW233+DW234+DW235+DW236+DW237+DW238+DW239+DW240+DW241+DW242+DW243</f>
        <v>0</v>
      </c>
      <c r="DX231" s="72"/>
      <c r="DY231" s="73">
        <f>DY232+DY233+DY234+DY235+DY236+DY237+DY238+DY239+DY240+DY241+DY242+DY243</f>
        <v>0</v>
      </c>
      <c r="DZ231" s="73">
        <f>DZ232+DZ233+DZ234+DZ235+DZ236+DZ237+DZ238+DZ239+DZ240+DZ241+DZ242+DZ243</f>
        <v>0</v>
      </c>
      <c r="EA231" s="72"/>
      <c r="EB231" s="72"/>
      <c r="EC231" s="73">
        <f>EC232+EC233+EC234+EC235+EC236+EC237+EC238+EC239+EC240+EC241+EC242+EC243</f>
        <v>0</v>
      </c>
      <c r="ED231" s="73">
        <f>ED232+ED233+ED234+ED235+ED236+ED237+ED238+ED239+ED240+ED241+ED242+ED243</f>
        <v>0</v>
      </c>
      <c r="EE231" s="72"/>
      <c r="EF231" s="73">
        <f>EF232+EF233+EF234+EF235+EF236+EF237+EF238+EF239+EF240+EF241+EF242+EF243</f>
        <v>500</v>
      </c>
      <c r="EG231" s="73">
        <f>EG232+EG233+EG234+EG235+EG236+EG237+EG238+EG239+EG240+EG241+EG242+EG243</f>
        <v>500</v>
      </c>
      <c r="EH231" s="73">
        <f>EH232+EH233+EH234+EH235+EH236+EH237+EH238+EH239+EH240+EH241+EH242+EH243</f>
        <v>500</v>
      </c>
      <c r="EI231" s="72">
        <f>EH231/EG231*100</f>
        <v>100</v>
      </c>
      <c r="EJ231" s="73">
        <f>EJ232+EJ233+EJ234+EJ235+EJ236+EJ237+EJ238+EJ239+EJ240+EJ241+EJ242+EJ243</f>
        <v>0</v>
      </c>
      <c r="EK231" s="73">
        <f>EK232+EK233+EK234+EK235+EK236+EK237+EK238+EK239+EK240+EK241+EK242+EK243</f>
        <v>963.28737999999998</v>
      </c>
      <c r="EL231" s="73">
        <f>EL232+EL233+EL234+EL235+EL236+EL237+EL238+EL239+EL240+EL241+EL242+EL243</f>
        <v>963.28731000000005</v>
      </c>
      <c r="EM231" s="72">
        <f>EL231/EK231*100</f>
        <v>99.999992733217383</v>
      </c>
      <c r="EN231" s="73"/>
      <c r="EO231" s="73"/>
      <c r="EP231" s="73"/>
      <c r="EQ231" s="72"/>
      <c r="ER231" s="73"/>
      <c r="ES231" s="73"/>
      <c r="ET231" s="73"/>
      <c r="EU231" s="72"/>
      <c r="EV231" s="73"/>
      <c r="EW231" s="73"/>
      <c r="EX231" s="73"/>
      <c r="EY231" s="72"/>
      <c r="EZ231" s="73"/>
      <c r="FA231" s="73">
        <f>FA232+FA233+FA234+FA235+FA236+FA237+FA238+FA239+FA240+FA241+FA242+FA243</f>
        <v>0</v>
      </c>
      <c r="FB231" s="73">
        <f>FB232+FB233+FB234+FB235+FB236+FB237+FB238+FB239+FB240+FB241+FB242+FB243</f>
        <v>0</v>
      </c>
      <c r="FC231" s="73">
        <f>FC232+FC233+FC234+FC235+FC236+FC237+FC238+FC239+FC240+FC241+FC242+FC243</f>
        <v>0</v>
      </c>
      <c r="FD231" s="73"/>
      <c r="FE231" s="73"/>
      <c r="FF231" s="73"/>
      <c r="FG231" s="72"/>
      <c r="FH231" s="73"/>
      <c r="FI231" s="73"/>
      <c r="FJ231" s="73"/>
      <c r="FK231" s="72"/>
      <c r="FL231" s="73"/>
      <c r="FM231" s="73"/>
      <c r="FN231" s="73"/>
      <c r="FO231" s="72"/>
      <c r="FP231" s="72"/>
      <c r="FQ231" s="72"/>
      <c r="FR231" s="72"/>
      <c r="FS231" s="72"/>
      <c r="FT231" s="77"/>
      <c r="FU231" s="77"/>
      <c r="FV231" s="77"/>
      <c r="FW231" s="77"/>
      <c r="FX231" s="73"/>
      <c r="FY231" s="73"/>
      <c r="FZ231" s="73"/>
      <c r="GA231" s="72"/>
      <c r="GB231" s="73"/>
      <c r="GC231" s="73"/>
      <c r="GD231" s="73"/>
      <c r="GE231" s="72"/>
      <c r="GF231" s="72"/>
      <c r="GG231" s="73"/>
      <c r="GH231" s="73"/>
      <c r="GI231" s="72"/>
      <c r="GJ231" s="72"/>
      <c r="GK231" s="73">
        <f>SUM(GK232:GK243)</f>
        <v>0</v>
      </c>
      <c r="GL231" s="73"/>
      <c r="GM231" s="72"/>
      <c r="GN231" s="72"/>
      <c r="GO231" s="73">
        <f>SUM(GO232:GO243)</f>
        <v>0</v>
      </c>
      <c r="GP231" s="73"/>
      <c r="GQ231" s="72"/>
      <c r="GR231" s="72"/>
      <c r="GS231" s="73">
        <f>SUM(GS232:GS243)</f>
        <v>0</v>
      </c>
      <c r="GT231" s="73"/>
      <c r="GU231" s="72"/>
      <c r="GV231" s="72"/>
      <c r="GW231" s="73">
        <f>SUM(GW232:GW243)</f>
        <v>0</v>
      </c>
      <c r="GX231" s="73"/>
      <c r="GY231" s="72"/>
      <c r="GZ231" s="72"/>
      <c r="HA231" s="73">
        <f>SUM(HA232:HA243)</f>
        <v>0</v>
      </c>
      <c r="HB231" s="73"/>
      <c r="HC231" s="72"/>
      <c r="HD231" s="72"/>
      <c r="HE231" s="73">
        <f>SUM(HE232:HE243)</f>
        <v>0</v>
      </c>
      <c r="HF231" s="73"/>
      <c r="HG231" s="72"/>
      <c r="HH231" s="72"/>
      <c r="HI231" s="73">
        <f>SUM(HI232:HI243)</f>
        <v>0</v>
      </c>
      <c r="HJ231" s="73"/>
      <c r="HK231" s="72"/>
      <c r="HL231" s="72"/>
      <c r="HM231" s="73">
        <f>SUM(HM232:HM243)</f>
        <v>0</v>
      </c>
      <c r="HN231" s="73"/>
      <c r="HO231" s="72"/>
      <c r="HP231" s="72"/>
      <c r="HQ231" s="73">
        <f>SUM(HQ232:HQ243)</f>
        <v>0</v>
      </c>
      <c r="HR231" s="73"/>
      <c r="HS231" s="72"/>
      <c r="HT231" s="72"/>
      <c r="HU231" s="73">
        <f>SUM(HU232:HU243)</f>
        <v>0</v>
      </c>
      <c r="HV231" s="73"/>
      <c r="HW231" s="72"/>
      <c r="HX231" s="72"/>
      <c r="HY231" s="73">
        <f>SUM(HY232:HY243)</f>
        <v>0</v>
      </c>
      <c r="HZ231" s="73"/>
      <c r="IA231" s="72"/>
      <c r="IB231" s="72"/>
      <c r="IC231" s="73">
        <f>SUM(IC232:IC243)</f>
        <v>0</v>
      </c>
      <c r="ID231" s="73"/>
      <c r="IE231" s="72"/>
      <c r="IF231" s="72"/>
      <c r="IG231" s="73">
        <f>SUM(IG232:IG243)</f>
        <v>300</v>
      </c>
      <c r="IH231" s="73">
        <f>SUM(IH232:IH243)</f>
        <v>300</v>
      </c>
      <c r="II231" s="72">
        <f t="shared" si="545"/>
        <v>100</v>
      </c>
      <c r="IJ231" s="72"/>
      <c r="IK231" s="73">
        <f>SUM(IK232:IK243)</f>
        <v>0</v>
      </c>
      <c r="IL231" s="73"/>
      <c r="IM231" s="72"/>
      <c r="IN231" s="72"/>
      <c r="IO231" s="73">
        <f>SUM(IO232:IO243)</f>
        <v>0</v>
      </c>
      <c r="IP231" s="73"/>
      <c r="IQ231" s="72"/>
      <c r="IR231" s="72"/>
      <c r="IS231" s="73">
        <f>SUM(IS232:IS243)</f>
        <v>0</v>
      </c>
      <c r="IT231" s="73"/>
      <c r="IU231" s="72"/>
      <c r="IV231" s="72"/>
      <c r="IW231" s="73">
        <f>SUM(IW232:IW243)</f>
        <v>0</v>
      </c>
      <c r="IX231" s="73"/>
      <c r="IY231" s="72"/>
      <c r="IZ231" s="72"/>
      <c r="JA231" s="73"/>
      <c r="JB231" s="73"/>
      <c r="JC231" s="72"/>
    </row>
    <row r="232" spans="1:263" ht="31.5" x14ac:dyDescent="0.25">
      <c r="A232" s="10" t="s">
        <v>210</v>
      </c>
      <c r="B232" s="222">
        <f t="shared" si="590"/>
        <v>64003.840129999997</v>
      </c>
      <c r="C232" s="222">
        <f t="shared" si="591"/>
        <v>69634.727509999997</v>
      </c>
      <c r="D232" s="222">
        <f t="shared" si="592"/>
        <v>69634.727509999997</v>
      </c>
      <c r="E232" s="222"/>
      <c r="F232" s="223">
        <f t="shared" si="593"/>
        <v>67963.220239999995</v>
      </c>
      <c r="G232" s="75">
        <f t="shared" si="644"/>
        <v>97.599606791367194</v>
      </c>
      <c r="H232" s="74">
        <v>2838.7739999999999</v>
      </c>
      <c r="I232" s="74">
        <v>2838.7739999999999</v>
      </c>
      <c r="J232" s="74">
        <v>2838.7739999999999</v>
      </c>
      <c r="K232" s="75">
        <f>J232/I232*100</f>
        <v>100</v>
      </c>
      <c r="L232" s="75">
        <v>177.35760000000002</v>
      </c>
      <c r="M232" s="75">
        <v>177.35760000000002</v>
      </c>
      <c r="N232" s="75">
        <v>177.35760000000002</v>
      </c>
      <c r="O232" s="75">
        <f t="shared" si="648"/>
        <v>100</v>
      </c>
      <c r="P232" s="74">
        <v>0</v>
      </c>
      <c r="Q232" s="74">
        <v>0</v>
      </c>
      <c r="R232" s="74">
        <v>0</v>
      </c>
      <c r="S232" s="75"/>
      <c r="T232" s="74"/>
      <c r="U232" s="74">
        <v>748.2</v>
      </c>
      <c r="V232" s="74">
        <v>748.2</v>
      </c>
      <c r="W232" s="74">
        <f>V232/U232*100</f>
        <v>100</v>
      </c>
      <c r="X232" s="74">
        <v>112.35955</v>
      </c>
      <c r="Y232" s="74">
        <v>112.35955</v>
      </c>
      <c r="Z232" s="74">
        <v>112.35955</v>
      </c>
      <c r="AA232" s="75">
        <f t="shared" si="652"/>
        <v>100</v>
      </c>
      <c r="AB232" s="74">
        <v>56.179780000000001</v>
      </c>
      <c r="AC232" s="74">
        <v>56.179780000000001</v>
      </c>
      <c r="AD232" s="74">
        <v>56.179780000000001</v>
      </c>
      <c r="AE232" s="75">
        <f>AD232/AC232*100</f>
        <v>100</v>
      </c>
      <c r="AF232" s="74">
        <v>100.2692</v>
      </c>
      <c r="AG232" s="74">
        <v>100.2692</v>
      </c>
      <c r="AH232" s="74">
        <v>100.2692</v>
      </c>
      <c r="AI232" s="75">
        <f>AH232/AG232*100</f>
        <v>100</v>
      </c>
      <c r="AJ232" s="74"/>
      <c r="AK232" s="74"/>
      <c r="AL232" s="74"/>
      <c r="AM232" s="75"/>
      <c r="AN232" s="75"/>
      <c r="AO232" s="74"/>
      <c r="AP232" s="74"/>
      <c r="AQ232" s="75"/>
      <c r="AR232" s="75"/>
      <c r="AS232" s="75"/>
      <c r="AT232" s="75"/>
      <c r="AU232" s="75"/>
      <c r="AV232" s="74">
        <v>0</v>
      </c>
      <c r="AW232" s="74">
        <v>0</v>
      </c>
      <c r="AX232" s="74"/>
      <c r="AY232" s="75"/>
      <c r="AZ232" s="74">
        <v>44636.1</v>
      </c>
      <c r="BA232" s="74">
        <v>48255.5</v>
      </c>
      <c r="BB232" s="75">
        <v>47877.46155</v>
      </c>
      <c r="BC232" s="74">
        <f>BB232/BA232*100</f>
        <v>99.216589922392259</v>
      </c>
      <c r="BD232" s="74"/>
      <c r="BE232" s="74"/>
      <c r="BF232" s="74"/>
      <c r="BG232" s="74"/>
      <c r="BH232" s="87"/>
      <c r="BI232" s="74"/>
      <c r="BJ232" s="87"/>
      <c r="BK232" s="87"/>
      <c r="BL232" s="74"/>
      <c r="BM232" s="74"/>
      <c r="BN232" s="87"/>
      <c r="BO232" s="76"/>
      <c r="BP232" s="74"/>
      <c r="BQ232" s="74"/>
      <c r="BR232" s="87"/>
      <c r="BS232" s="87"/>
      <c r="BT232" s="87"/>
      <c r="BU232" s="74"/>
      <c r="BV232" s="87"/>
      <c r="BW232" s="87"/>
      <c r="BX232" s="74"/>
      <c r="BY232" s="74"/>
      <c r="BZ232" s="74"/>
      <c r="CA232" s="75"/>
      <c r="CB232" s="74">
        <v>13082.8</v>
      </c>
      <c r="CC232" s="74">
        <v>13082.8</v>
      </c>
      <c r="CD232" s="74">
        <v>11789.331249999999</v>
      </c>
      <c r="CE232" s="74">
        <f>CD232/CC232*100</f>
        <v>90.113211621365451</v>
      </c>
      <c r="CF232" s="74">
        <v>1000</v>
      </c>
      <c r="CG232" s="74">
        <v>1000</v>
      </c>
      <c r="CH232" s="74">
        <v>1000</v>
      </c>
      <c r="CI232" s="74">
        <f>CH232/CG232*100</f>
        <v>100</v>
      </c>
      <c r="CJ232" s="74">
        <v>1000</v>
      </c>
      <c r="CK232" s="74">
        <v>1000</v>
      </c>
      <c r="CL232" s="74">
        <v>1000</v>
      </c>
      <c r="CM232" s="74">
        <f>CL232/CK232*100</f>
        <v>100</v>
      </c>
      <c r="CN232" s="74">
        <v>500</v>
      </c>
      <c r="CO232" s="74">
        <v>500</v>
      </c>
      <c r="CP232" s="74">
        <v>500</v>
      </c>
      <c r="CQ232" s="74">
        <f>CP232/CO232*100</f>
        <v>100</v>
      </c>
      <c r="CR232" s="74"/>
      <c r="CS232" s="74"/>
      <c r="CT232" s="87"/>
      <c r="CU232" s="87"/>
      <c r="CV232" s="74"/>
      <c r="CW232" s="74"/>
      <c r="CX232" s="74"/>
      <c r="CY232" s="74"/>
      <c r="CZ232" s="74"/>
      <c r="DA232" s="74"/>
      <c r="DB232" s="74"/>
      <c r="DC232" s="75"/>
      <c r="DD232" s="74"/>
      <c r="DE232" s="74"/>
      <c r="DF232" s="74"/>
      <c r="DG232" s="74"/>
      <c r="DH232" s="74"/>
      <c r="DI232" s="74"/>
      <c r="DJ232" s="74"/>
      <c r="DK232" s="74"/>
      <c r="DL232" s="74"/>
      <c r="DM232" s="74"/>
      <c r="DN232" s="74"/>
      <c r="DO232" s="74"/>
      <c r="DP232" s="74"/>
      <c r="DQ232" s="74"/>
      <c r="DR232" s="74"/>
      <c r="DS232" s="74"/>
      <c r="DT232" s="74"/>
      <c r="DU232" s="74">
        <v>0</v>
      </c>
      <c r="DV232" s="74">
        <v>0</v>
      </c>
      <c r="DW232" s="75"/>
      <c r="DX232" s="75"/>
      <c r="DY232" s="74"/>
      <c r="DZ232" s="74"/>
      <c r="EA232" s="75"/>
      <c r="EB232" s="75"/>
      <c r="EC232" s="74"/>
      <c r="ED232" s="74"/>
      <c r="EE232" s="75"/>
      <c r="EF232" s="74">
        <v>500</v>
      </c>
      <c r="EG232" s="74">
        <v>500</v>
      </c>
      <c r="EH232" s="74">
        <v>500</v>
      </c>
      <c r="EI232" s="75">
        <f>EH232/EG232*100</f>
        <v>100</v>
      </c>
      <c r="EJ232" s="74"/>
      <c r="EK232" s="74">
        <v>963.28737999999998</v>
      </c>
      <c r="EL232" s="74">
        <v>963.28731000000005</v>
      </c>
      <c r="EM232" s="75">
        <f>EL232/EK232*100</f>
        <v>99.999992733217383</v>
      </c>
      <c r="EN232" s="74"/>
      <c r="EO232" s="74"/>
      <c r="EP232" s="74"/>
      <c r="EQ232" s="75"/>
      <c r="ER232" s="74"/>
      <c r="ES232" s="74"/>
      <c r="ET232" s="74"/>
      <c r="EU232" s="75"/>
      <c r="EV232" s="74"/>
      <c r="EW232" s="74"/>
      <c r="EX232" s="74"/>
      <c r="EY232" s="75"/>
      <c r="EZ232" s="87"/>
      <c r="FA232" s="74"/>
      <c r="FB232" s="87"/>
      <c r="FC232" s="87"/>
      <c r="FD232" s="74"/>
      <c r="FE232" s="74"/>
      <c r="FF232" s="74"/>
      <c r="FG232" s="75"/>
      <c r="FH232" s="74"/>
      <c r="FI232" s="74"/>
      <c r="FJ232" s="74"/>
      <c r="FK232" s="75"/>
      <c r="FL232" s="74"/>
      <c r="FM232" s="74"/>
      <c r="FN232" s="74"/>
      <c r="FO232" s="75"/>
      <c r="FP232" s="75"/>
      <c r="FQ232" s="75"/>
      <c r="FR232" s="75"/>
      <c r="FS232" s="75"/>
      <c r="FT232" s="78"/>
      <c r="FU232" s="78"/>
      <c r="FV232" s="78"/>
      <c r="FW232" s="78"/>
      <c r="FX232" s="74"/>
      <c r="FY232" s="74"/>
      <c r="FZ232" s="74"/>
      <c r="GA232" s="75"/>
      <c r="GB232" s="74"/>
      <c r="GC232" s="74"/>
      <c r="GD232" s="74"/>
      <c r="GE232" s="75"/>
      <c r="GF232" s="75"/>
      <c r="GG232" s="74"/>
      <c r="GH232" s="74"/>
      <c r="GI232" s="75"/>
      <c r="GJ232" s="75"/>
      <c r="GK232" s="74"/>
      <c r="GL232" s="74"/>
      <c r="GM232" s="75"/>
      <c r="GN232" s="75"/>
      <c r="GO232" s="74"/>
      <c r="GP232" s="74"/>
      <c r="GQ232" s="75"/>
      <c r="GR232" s="75"/>
      <c r="GS232" s="74"/>
      <c r="GT232" s="74"/>
      <c r="GU232" s="75"/>
      <c r="GV232" s="75"/>
      <c r="GW232" s="74"/>
      <c r="GX232" s="74"/>
      <c r="GY232" s="75"/>
      <c r="GZ232" s="75"/>
      <c r="HA232" s="74"/>
      <c r="HB232" s="74"/>
      <c r="HC232" s="75"/>
      <c r="HD232" s="75"/>
      <c r="HE232" s="74"/>
      <c r="HF232" s="74"/>
      <c r="HG232" s="75"/>
      <c r="HH232" s="75"/>
      <c r="HI232" s="74"/>
      <c r="HJ232" s="74"/>
      <c r="HK232" s="75"/>
      <c r="HL232" s="75"/>
      <c r="HM232" s="74"/>
      <c r="HN232" s="74"/>
      <c r="HO232" s="75"/>
      <c r="HP232" s="75"/>
      <c r="HQ232" s="74"/>
      <c r="HR232" s="74"/>
      <c r="HS232" s="75"/>
      <c r="HT232" s="75"/>
      <c r="HU232" s="74"/>
      <c r="HV232" s="74"/>
      <c r="HW232" s="75"/>
      <c r="HX232" s="75"/>
      <c r="HY232" s="74"/>
      <c r="HZ232" s="74"/>
      <c r="IA232" s="75"/>
      <c r="IB232" s="75"/>
      <c r="IC232" s="74"/>
      <c r="ID232" s="74"/>
      <c r="IE232" s="75"/>
      <c r="IF232" s="75"/>
      <c r="IG232" s="74">
        <v>300</v>
      </c>
      <c r="IH232" s="74">
        <v>300</v>
      </c>
      <c r="II232" s="75">
        <f t="shared" si="545"/>
        <v>100</v>
      </c>
      <c r="IJ232" s="75"/>
      <c r="IK232" s="74"/>
      <c r="IL232" s="74"/>
      <c r="IM232" s="75"/>
      <c r="IN232" s="75"/>
      <c r="IO232" s="74"/>
      <c r="IP232" s="74"/>
      <c r="IQ232" s="75"/>
      <c r="IR232" s="75"/>
      <c r="IS232" s="74"/>
      <c r="IT232" s="74"/>
      <c r="IU232" s="75"/>
      <c r="IV232" s="75"/>
      <c r="IW232" s="74"/>
      <c r="IX232" s="74"/>
      <c r="IY232" s="75"/>
      <c r="IZ232" s="75"/>
      <c r="JA232" s="74"/>
      <c r="JB232" s="74"/>
      <c r="JC232" s="75"/>
    </row>
    <row r="233" spans="1:263" ht="15.75" x14ac:dyDescent="0.25">
      <c r="A233" s="10" t="s">
        <v>411</v>
      </c>
      <c r="B233" s="222">
        <f t="shared" si="590"/>
        <v>8500</v>
      </c>
      <c r="C233" s="222">
        <f t="shared" si="591"/>
        <v>8500</v>
      </c>
      <c r="D233" s="222">
        <f t="shared" si="592"/>
        <v>8500</v>
      </c>
      <c r="E233" s="222"/>
      <c r="F233" s="223">
        <f t="shared" si="593"/>
        <v>8500</v>
      </c>
      <c r="G233" s="75">
        <f t="shared" si="644"/>
        <v>100</v>
      </c>
      <c r="H233" s="75"/>
      <c r="I233" s="75"/>
      <c r="J233" s="75"/>
      <c r="K233" s="75"/>
      <c r="L233" s="75"/>
      <c r="M233" s="75"/>
      <c r="N233" s="75"/>
      <c r="O233" s="74"/>
      <c r="P233" s="75"/>
      <c r="Q233" s="75"/>
      <c r="R233" s="75"/>
      <c r="S233" s="75"/>
      <c r="T233" s="75"/>
      <c r="U233" s="75"/>
      <c r="V233" s="75">
        <v>0</v>
      </c>
      <c r="W233" s="74"/>
      <c r="X233" s="75"/>
      <c r="Y233" s="75"/>
      <c r="Z233" s="75"/>
      <c r="AA233" s="75"/>
      <c r="AB233" s="75"/>
      <c r="AC233" s="75"/>
      <c r="AD233" s="75"/>
      <c r="AE233" s="75"/>
      <c r="AF233" s="75"/>
      <c r="AG233" s="75"/>
      <c r="AH233" s="75"/>
      <c r="AI233" s="75"/>
      <c r="AJ233" s="75"/>
      <c r="AK233" s="75"/>
      <c r="AL233" s="75"/>
      <c r="AM233" s="75"/>
      <c r="AN233" s="75"/>
      <c r="AO233" s="75"/>
      <c r="AP233" s="75"/>
      <c r="AQ233" s="75"/>
      <c r="AR233" s="75"/>
      <c r="AS233" s="75"/>
      <c r="AT233" s="75"/>
      <c r="AU233" s="75"/>
      <c r="AV233" s="75">
        <v>8500</v>
      </c>
      <c r="AW233" s="75">
        <v>8500</v>
      </c>
      <c r="AX233" s="75">
        <v>8500</v>
      </c>
      <c r="AY233" s="75">
        <f>AX233/AW233*100</f>
        <v>100</v>
      </c>
      <c r="AZ233" s="95"/>
      <c r="BA233" s="95"/>
      <c r="BB233" s="95"/>
      <c r="BC233" s="95"/>
      <c r="BD233" s="75"/>
      <c r="BE233" s="75"/>
      <c r="BF233" s="75"/>
      <c r="BG233" s="88"/>
      <c r="BH233" s="88"/>
      <c r="BI233" s="75"/>
      <c r="BJ233" s="75"/>
      <c r="BK233" s="88"/>
      <c r="BL233" s="75"/>
      <c r="BM233" s="75"/>
      <c r="BN233" s="75"/>
      <c r="BO233" s="76"/>
      <c r="BP233" s="75"/>
      <c r="BQ233" s="75"/>
      <c r="BR233" s="75"/>
      <c r="BS233" s="88"/>
      <c r="BT233" s="88"/>
      <c r="BU233" s="75"/>
      <c r="BV233" s="75"/>
      <c r="BW233" s="88"/>
      <c r="BX233" s="75"/>
      <c r="BY233" s="75"/>
      <c r="BZ233" s="75"/>
      <c r="CA233" s="75"/>
      <c r="CB233" s="74"/>
      <c r="CC233" s="74"/>
      <c r="CD233" s="75"/>
      <c r="CE233" s="88"/>
      <c r="CF233" s="75"/>
      <c r="CG233" s="75"/>
      <c r="CH233" s="75"/>
      <c r="CI233" s="88"/>
      <c r="CJ233" s="75"/>
      <c r="CK233" s="75"/>
      <c r="CL233" s="75"/>
      <c r="CM233" s="75"/>
      <c r="CN233" s="75"/>
      <c r="CO233" s="75"/>
      <c r="CP233" s="75"/>
      <c r="CQ233" s="75"/>
      <c r="CR233" s="74"/>
      <c r="CS233" s="74"/>
      <c r="CT233" s="75"/>
      <c r="CU233" s="88"/>
      <c r="CV233" s="75"/>
      <c r="CW233" s="75"/>
      <c r="CX233" s="75"/>
      <c r="CY233" s="88"/>
      <c r="CZ233" s="88"/>
      <c r="DA233" s="75"/>
      <c r="DB233" s="75"/>
      <c r="DC233" s="75"/>
      <c r="DD233" s="75"/>
      <c r="DE233" s="75"/>
      <c r="DF233" s="75"/>
      <c r="DG233" s="88"/>
      <c r="DH233" s="75"/>
      <c r="DI233" s="75"/>
      <c r="DJ233" s="75"/>
      <c r="DK233" s="88"/>
      <c r="DL233" s="75"/>
      <c r="DM233" s="75"/>
      <c r="DN233" s="75"/>
      <c r="DO233" s="88"/>
      <c r="DP233" s="75"/>
      <c r="DQ233" s="75"/>
      <c r="DR233" s="75"/>
      <c r="DS233" s="88"/>
      <c r="DT233" s="88"/>
      <c r="DU233" s="75"/>
      <c r="DV233" s="75"/>
      <c r="DW233" s="75"/>
      <c r="DX233" s="75"/>
      <c r="DY233" s="75"/>
      <c r="DZ233" s="75"/>
      <c r="EA233" s="75"/>
      <c r="EB233" s="75"/>
      <c r="EC233" s="75"/>
      <c r="ED233" s="75"/>
      <c r="EE233" s="75"/>
      <c r="EF233" s="75"/>
      <c r="EG233" s="75"/>
      <c r="EH233" s="75"/>
      <c r="EI233" s="75"/>
      <c r="EJ233" s="75"/>
      <c r="EK233" s="75"/>
      <c r="EL233" s="75"/>
      <c r="EM233" s="75"/>
      <c r="EN233" s="75"/>
      <c r="EO233" s="75"/>
      <c r="EP233" s="75"/>
      <c r="EQ233" s="75"/>
      <c r="ER233" s="75"/>
      <c r="ES233" s="75"/>
      <c r="ET233" s="75"/>
      <c r="EU233" s="75"/>
      <c r="EV233" s="75"/>
      <c r="EW233" s="75"/>
      <c r="EX233" s="75"/>
      <c r="EY233" s="75"/>
      <c r="EZ233" s="88"/>
      <c r="FA233" s="74"/>
      <c r="FB233" s="75"/>
      <c r="FC233" s="88"/>
      <c r="FD233" s="75"/>
      <c r="FE233" s="75"/>
      <c r="FF233" s="75"/>
      <c r="FG233" s="75"/>
      <c r="FH233" s="75"/>
      <c r="FI233" s="75"/>
      <c r="FJ233" s="75"/>
      <c r="FK233" s="75"/>
      <c r="FL233" s="75"/>
      <c r="FM233" s="75"/>
      <c r="FN233" s="75"/>
      <c r="FO233" s="75"/>
      <c r="FP233" s="75"/>
      <c r="FQ233" s="75"/>
      <c r="FR233" s="75"/>
      <c r="FS233" s="75"/>
      <c r="FT233" s="78"/>
      <c r="FU233" s="78"/>
      <c r="FV233" s="78"/>
      <c r="FW233" s="78"/>
      <c r="FX233" s="75"/>
      <c r="FY233" s="75"/>
      <c r="FZ233" s="75"/>
      <c r="GA233" s="75"/>
      <c r="GB233" s="75"/>
      <c r="GC233" s="75"/>
      <c r="GD233" s="75"/>
      <c r="GE233" s="75"/>
      <c r="GF233" s="75"/>
      <c r="GG233" s="75"/>
      <c r="GH233" s="75"/>
      <c r="GI233" s="75"/>
      <c r="GJ233" s="75"/>
      <c r="GK233" s="75"/>
      <c r="GL233" s="75"/>
      <c r="GM233" s="75"/>
      <c r="GN233" s="75"/>
      <c r="GO233" s="75"/>
      <c r="GP233" s="75"/>
      <c r="GQ233" s="75"/>
      <c r="GR233" s="75"/>
      <c r="GS233" s="75"/>
      <c r="GT233" s="75"/>
      <c r="GU233" s="75"/>
      <c r="GV233" s="75"/>
      <c r="GW233" s="75"/>
      <c r="GX233" s="75"/>
      <c r="GY233" s="75"/>
      <c r="GZ233" s="75"/>
      <c r="HA233" s="75"/>
      <c r="HB233" s="75"/>
      <c r="HC233" s="75"/>
      <c r="HD233" s="75"/>
      <c r="HE233" s="75"/>
      <c r="HF233" s="75"/>
      <c r="HG233" s="75"/>
      <c r="HH233" s="75"/>
      <c r="HI233" s="75"/>
      <c r="HJ233" s="75"/>
      <c r="HK233" s="75"/>
      <c r="HL233" s="75"/>
      <c r="HM233" s="75"/>
      <c r="HN233" s="75"/>
      <c r="HO233" s="75"/>
      <c r="HP233" s="75"/>
      <c r="HQ233" s="75"/>
      <c r="HR233" s="75"/>
      <c r="HS233" s="75"/>
      <c r="HT233" s="75"/>
      <c r="HU233" s="75"/>
      <c r="HV233" s="75"/>
      <c r="HW233" s="75"/>
      <c r="HX233" s="75"/>
      <c r="HY233" s="75"/>
      <c r="HZ233" s="75"/>
      <c r="IA233" s="75"/>
      <c r="IB233" s="75"/>
      <c r="IC233" s="75"/>
      <c r="ID233" s="75"/>
      <c r="IE233" s="75"/>
      <c r="IF233" s="75"/>
      <c r="IG233" s="75"/>
      <c r="IH233" s="75"/>
      <c r="II233" s="75"/>
      <c r="IJ233" s="75"/>
      <c r="IK233" s="75"/>
      <c r="IL233" s="75"/>
      <c r="IM233" s="75"/>
      <c r="IN233" s="75"/>
      <c r="IO233" s="75"/>
      <c r="IP233" s="75"/>
      <c r="IQ233" s="75"/>
      <c r="IR233" s="75"/>
      <c r="IS233" s="75"/>
      <c r="IT233" s="75"/>
      <c r="IU233" s="75"/>
      <c r="IV233" s="75"/>
      <c r="IW233" s="75"/>
      <c r="IX233" s="75"/>
      <c r="IY233" s="75"/>
      <c r="IZ233" s="75"/>
      <c r="JA233" s="75"/>
      <c r="JB233" s="75"/>
      <c r="JC233" s="75"/>
    </row>
    <row r="234" spans="1:263" ht="15.75" x14ac:dyDescent="0.25">
      <c r="A234" s="10" t="s">
        <v>405</v>
      </c>
      <c r="B234" s="222">
        <f t="shared" si="590"/>
        <v>5795.49</v>
      </c>
      <c r="C234" s="222">
        <f t="shared" si="591"/>
        <v>5795.49</v>
      </c>
      <c r="D234" s="222">
        <f t="shared" si="592"/>
        <v>5795.49</v>
      </c>
      <c r="E234" s="222"/>
      <c r="F234" s="223">
        <f t="shared" si="593"/>
        <v>5795.49</v>
      </c>
      <c r="G234" s="75">
        <f t="shared" si="644"/>
        <v>100</v>
      </c>
      <c r="H234" s="75"/>
      <c r="I234" s="75"/>
      <c r="J234" s="75"/>
      <c r="K234" s="75"/>
      <c r="L234" s="75"/>
      <c r="M234" s="75"/>
      <c r="N234" s="75"/>
      <c r="O234" s="74"/>
      <c r="P234" s="75"/>
      <c r="Q234" s="75"/>
      <c r="R234" s="75"/>
      <c r="S234" s="75"/>
      <c r="T234" s="75"/>
      <c r="U234" s="75"/>
      <c r="V234" s="75"/>
      <c r="W234" s="74"/>
      <c r="X234" s="75"/>
      <c r="Y234" s="75"/>
      <c r="Z234" s="75"/>
      <c r="AA234" s="75"/>
      <c r="AB234" s="75"/>
      <c r="AC234" s="75"/>
      <c r="AD234" s="75"/>
      <c r="AE234" s="75"/>
      <c r="AF234" s="75"/>
      <c r="AG234" s="75"/>
      <c r="AH234" s="75"/>
      <c r="AI234" s="75"/>
      <c r="AJ234" s="75"/>
      <c r="AK234" s="75"/>
      <c r="AL234" s="75"/>
      <c r="AM234" s="75"/>
      <c r="AN234" s="75"/>
      <c r="AO234" s="75"/>
      <c r="AP234" s="75"/>
      <c r="AQ234" s="75"/>
      <c r="AR234" s="75"/>
      <c r="AS234" s="75"/>
      <c r="AT234" s="75"/>
      <c r="AU234" s="75"/>
      <c r="AV234" s="75"/>
      <c r="AW234" s="75"/>
      <c r="AX234" s="75"/>
      <c r="AY234" s="75"/>
      <c r="AZ234" s="95"/>
      <c r="BA234" s="95"/>
      <c r="BB234" s="95"/>
      <c r="BC234" s="95"/>
      <c r="BD234" s="75"/>
      <c r="BE234" s="75"/>
      <c r="BF234" s="75"/>
      <c r="BG234" s="88"/>
      <c r="BH234" s="88"/>
      <c r="BI234" s="75"/>
      <c r="BJ234" s="75"/>
      <c r="BK234" s="88"/>
      <c r="BL234" s="75">
        <v>4851</v>
      </c>
      <c r="BM234" s="75">
        <v>4851</v>
      </c>
      <c r="BN234" s="75">
        <v>4851</v>
      </c>
      <c r="BO234" s="76">
        <f t="shared" si="594"/>
        <v>100</v>
      </c>
      <c r="BP234" s="75"/>
      <c r="BQ234" s="75"/>
      <c r="BR234" s="75"/>
      <c r="BS234" s="88"/>
      <c r="BT234" s="88"/>
      <c r="BU234" s="75"/>
      <c r="BV234" s="75"/>
      <c r="BW234" s="88"/>
      <c r="BX234" s="75"/>
      <c r="BY234" s="75"/>
      <c r="BZ234" s="75"/>
      <c r="CA234" s="75"/>
      <c r="CB234" s="74"/>
      <c r="CC234" s="74"/>
      <c r="CD234" s="75"/>
      <c r="CE234" s="88"/>
      <c r="CF234" s="75"/>
      <c r="CG234" s="75"/>
      <c r="CH234" s="75"/>
      <c r="CI234" s="88"/>
      <c r="CJ234" s="75"/>
      <c r="CK234" s="75"/>
      <c r="CL234" s="75"/>
      <c r="CM234" s="75"/>
      <c r="CN234" s="75"/>
      <c r="CO234" s="75"/>
      <c r="CP234" s="75"/>
      <c r="CQ234" s="75"/>
      <c r="CR234" s="74"/>
      <c r="CS234" s="74"/>
      <c r="CT234" s="75"/>
      <c r="CU234" s="88"/>
      <c r="CV234" s="75"/>
      <c r="CW234" s="75"/>
      <c r="CX234" s="75"/>
      <c r="CY234" s="88"/>
      <c r="CZ234" s="75">
        <v>944.49</v>
      </c>
      <c r="DA234" s="75">
        <v>944.49</v>
      </c>
      <c r="DB234" s="75">
        <v>944.49</v>
      </c>
      <c r="DC234" s="75">
        <f t="shared" ref="DC234:DC236" si="671">DB234/DA234*100</f>
        <v>100</v>
      </c>
      <c r="DD234" s="75"/>
      <c r="DE234" s="75"/>
      <c r="DF234" s="75"/>
      <c r="DG234" s="88"/>
      <c r="DH234" s="75"/>
      <c r="DI234" s="75"/>
      <c r="DJ234" s="75"/>
      <c r="DK234" s="88"/>
      <c r="DL234" s="75"/>
      <c r="DM234" s="75"/>
      <c r="DN234" s="75"/>
      <c r="DO234" s="88"/>
      <c r="DP234" s="75"/>
      <c r="DQ234" s="75"/>
      <c r="DR234" s="75"/>
      <c r="DS234" s="88"/>
      <c r="DT234" s="88"/>
      <c r="DU234" s="75"/>
      <c r="DV234" s="75"/>
      <c r="DW234" s="75"/>
      <c r="DX234" s="75"/>
      <c r="DY234" s="75"/>
      <c r="DZ234" s="75"/>
      <c r="EA234" s="75"/>
      <c r="EB234" s="75"/>
      <c r="EC234" s="75"/>
      <c r="ED234" s="75"/>
      <c r="EE234" s="75"/>
      <c r="EF234" s="75"/>
      <c r="EG234" s="75"/>
      <c r="EH234" s="75"/>
      <c r="EI234" s="75"/>
      <c r="EJ234" s="75"/>
      <c r="EK234" s="75"/>
      <c r="EL234" s="75"/>
      <c r="EM234" s="75"/>
      <c r="EN234" s="75"/>
      <c r="EO234" s="75"/>
      <c r="EP234" s="75"/>
      <c r="EQ234" s="75"/>
      <c r="ER234" s="75"/>
      <c r="ES234" s="75"/>
      <c r="ET234" s="75"/>
      <c r="EU234" s="75"/>
      <c r="EV234" s="75"/>
      <c r="EW234" s="75"/>
      <c r="EX234" s="75"/>
      <c r="EY234" s="75"/>
      <c r="EZ234" s="88"/>
      <c r="FA234" s="74"/>
      <c r="FB234" s="75"/>
      <c r="FC234" s="88"/>
      <c r="FD234" s="75"/>
      <c r="FE234" s="75"/>
      <c r="FF234" s="75"/>
      <c r="FG234" s="75"/>
      <c r="FH234" s="75"/>
      <c r="FI234" s="75"/>
      <c r="FJ234" s="75"/>
      <c r="FK234" s="75"/>
      <c r="FL234" s="75"/>
      <c r="FM234" s="75"/>
      <c r="FN234" s="75"/>
      <c r="FO234" s="75"/>
      <c r="FP234" s="75"/>
      <c r="FQ234" s="75"/>
      <c r="FR234" s="75"/>
      <c r="FS234" s="75"/>
      <c r="FT234" s="78"/>
      <c r="FU234" s="78"/>
      <c r="FV234" s="78"/>
      <c r="FW234" s="78"/>
      <c r="FX234" s="75"/>
      <c r="FY234" s="75"/>
      <c r="FZ234" s="75"/>
      <c r="GA234" s="75"/>
      <c r="GB234" s="75"/>
      <c r="GC234" s="75"/>
      <c r="GD234" s="75"/>
      <c r="GE234" s="75"/>
      <c r="GF234" s="75"/>
      <c r="GG234" s="75"/>
      <c r="GH234" s="75"/>
      <c r="GI234" s="75"/>
      <c r="GJ234" s="75"/>
      <c r="GK234" s="75"/>
      <c r="GL234" s="75"/>
      <c r="GM234" s="75"/>
      <c r="GN234" s="75"/>
      <c r="GO234" s="75"/>
      <c r="GP234" s="75"/>
      <c r="GQ234" s="75"/>
      <c r="GR234" s="75"/>
      <c r="GS234" s="75"/>
      <c r="GT234" s="75"/>
      <c r="GU234" s="75"/>
      <c r="GV234" s="75"/>
      <c r="GW234" s="75"/>
      <c r="GX234" s="75"/>
      <c r="GY234" s="75"/>
      <c r="GZ234" s="75"/>
      <c r="HA234" s="75"/>
      <c r="HB234" s="75"/>
      <c r="HC234" s="75"/>
      <c r="HD234" s="75"/>
      <c r="HE234" s="75"/>
      <c r="HF234" s="75"/>
      <c r="HG234" s="75"/>
      <c r="HH234" s="75"/>
      <c r="HI234" s="75"/>
      <c r="HJ234" s="75"/>
      <c r="HK234" s="75"/>
      <c r="HL234" s="75"/>
      <c r="HM234" s="75"/>
      <c r="HN234" s="75"/>
      <c r="HO234" s="75"/>
      <c r="HP234" s="75"/>
      <c r="HQ234" s="75"/>
      <c r="HR234" s="75"/>
      <c r="HS234" s="75"/>
      <c r="HT234" s="75"/>
      <c r="HU234" s="75"/>
      <c r="HV234" s="75"/>
      <c r="HW234" s="75"/>
      <c r="HX234" s="75"/>
      <c r="HY234" s="75"/>
      <c r="HZ234" s="75"/>
      <c r="IA234" s="75"/>
      <c r="IB234" s="75"/>
      <c r="IC234" s="75"/>
      <c r="ID234" s="75"/>
      <c r="IE234" s="75"/>
      <c r="IF234" s="75"/>
      <c r="IG234" s="75"/>
      <c r="IH234" s="75"/>
      <c r="II234" s="75"/>
      <c r="IJ234" s="75"/>
      <c r="IK234" s="75"/>
      <c r="IL234" s="75"/>
      <c r="IM234" s="75"/>
      <c r="IN234" s="75"/>
      <c r="IO234" s="75"/>
      <c r="IP234" s="75"/>
      <c r="IQ234" s="75"/>
      <c r="IR234" s="75"/>
      <c r="IS234" s="75"/>
      <c r="IT234" s="75"/>
      <c r="IU234" s="75"/>
      <c r="IV234" s="75"/>
      <c r="IW234" s="75"/>
      <c r="IX234" s="75"/>
      <c r="IY234" s="75"/>
      <c r="IZ234" s="75"/>
      <c r="JA234" s="75"/>
      <c r="JB234" s="75"/>
      <c r="JC234" s="75"/>
    </row>
    <row r="235" spans="1:263" ht="15.75" x14ac:dyDescent="0.25">
      <c r="A235" s="10" t="s">
        <v>406</v>
      </c>
      <c r="B235" s="222">
        <f t="shared" si="590"/>
        <v>0</v>
      </c>
      <c r="C235" s="222">
        <f t="shared" si="591"/>
        <v>0</v>
      </c>
      <c r="D235" s="222">
        <f t="shared" si="592"/>
        <v>0</v>
      </c>
      <c r="E235" s="222"/>
      <c r="F235" s="223">
        <f t="shared" si="593"/>
        <v>0</v>
      </c>
      <c r="G235" s="75"/>
      <c r="H235" s="75"/>
      <c r="I235" s="75"/>
      <c r="J235" s="75"/>
      <c r="K235" s="75"/>
      <c r="L235" s="75"/>
      <c r="M235" s="75"/>
      <c r="N235" s="75"/>
      <c r="O235" s="74"/>
      <c r="P235" s="75"/>
      <c r="Q235" s="75"/>
      <c r="R235" s="75"/>
      <c r="S235" s="75"/>
      <c r="T235" s="75"/>
      <c r="U235" s="75"/>
      <c r="V235" s="75"/>
      <c r="W235" s="74"/>
      <c r="X235" s="75"/>
      <c r="Y235" s="75"/>
      <c r="Z235" s="75"/>
      <c r="AA235" s="75"/>
      <c r="AB235" s="75"/>
      <c r="AC235" s="75"/>
      <c r="AD235" s="75"/>
      <c r="AE235" s="75"/>
      <c r="AF235" s="75"/>
      <c r="AG235" s="75"/>
      <c r="AH235" s="75"/>
      <c r="AI235" s="75"/>
      <c r="AJ235" s="75"/>
      <c r="AK235" s="75"/>
      <c r="AL235" s="75"/>
      <c r="AM235" s="75"/>
      <c r="AN235" s="75"/>
      <c r="AO235" s="75"/>
      <c r="AP235" s="75"/>
      <c r="AQ235" s="75"/>
      <c r="AR235" s="75"/>
      <c r="AS235" s="75"/>
      <c r="AT235" s="75"/>
      <c r="AU235" s="75"/>
      <c r="AV235" s="75"/>
      <c r="AW235" s="75"/>
      <c r="AX235" s="75"/>
      <c r="AY235" s="75"/>
      <c r="AZ235" s="95"/>
      <c r="BA235" s="95"/>
      <c r="BB235" s="95"/>
      <c r="BC235" s="95"/>
      <c r="BD235" s="75"/>
      <c r="BE235" s="75"/>
      <c r="BF235" s="75"/>
      <c r="BG235" s="88"/>
      <c r="BH235" s="88"/>
      <c r="BI235" s="75"/>
      <c r="BJ235" s="75"/>
      <c r="BK235" s="88"/>
      <c r="BL235" s="75"/>
      <c r="BM235" s="75"/>
      <c r="BN235" s="75"/>
      <c r="BO235" s="76"/>
      <c r="BP235" s="75"/>
      <c r="BQ235" s="75"/>
      <c r="BR235" s="75"/>
      <c r="BS235" s="88"/>
      <c r="BT235" s="88"/>
      <c r="BU235" s="75"/>
      <c r="BV235" s="75"/>
      <c r="BW235" s="88"/>
      <c r="BX235" s="75"/>
      <c r="BY235" s="75"/>
      <c r="BZ235" s="75"/>
      <c r="CA235" s="75"/>
      <c r="CB235" s="74"/>
      <c r="CC235" s="74"/>
      <c r="CD235" s="75"/>
      <c r="CE235" s="88"/>
      <c r="CF235" s="75"/>
      <c r="CG235" s="75"/>
      <c r="CH235" s="75"/>
      <c r="CI235" s="88"/>
      <c r="CJ235" s="75"/>
      <c r="CK235" s="75"/>
      <c r="CL235" s="75"/>
      <c r="CM235" s="75"/>
      <c r="CN235" s="75"/>
      <c r="CO235" s="75"/>
      <c r="CP235" s="75"/>
      <c r="CQ235" s="75"/>
      <c r="CR235" s="74"/>
      <c r="CS235" s="74"/>
      <c r="CT235" s="75"/>
      <c r="CU235" s="88"/>
      <c r="CV235" s="75"/>
      <c r="CW235" s="75"/>
      <c r="CX235" s="75"/>
      <c r="CY235" s="88"/>
      <c r="CZ235" s="75"/>
      <c r="DA235" s="75"/>
      <c r="DB235" s="75"/>
      <c r="DC235" s="75"/>
      <c r="DD235" s="75"/>
      <c r="DE235" s="75"/>
      <c r="DF235" s="75"/>
      <c r="DG235" s="88"/>
      <c r="DH235" s="75"/>
      <c r="DI235" s="75"/>
      <c r="DJ235" s="75"/>
      <c r="DK235" s="88"/>
      <c r="DL235" s="75"/>
      <c r="DM235" s="75"/>
      <c r="DN235" s="75"/>
      <c r="DO235" s="88"/>
      <c r="DP235" s="75"/>
      <c r="DQ235" s="75"/>
      <c r="DR235" s="75"/>
      <c r="DS235" s="88"/>
      <c r="DT235" s="88"/>
      <c r="DU235" s="75"/>
      <c r="DV235" s="75"/>
      <c r="DW235" s="75"/>
      <c r="DX235" s="75"/>
      <c r="DY235" s="75"/>
      <c r="DZ235" s="75"/>
      <c r="EA235" s="75"/>
      <c r="EB235" s="75"/>
      <c r="EC235" s="75"/>
      <c r="ED235" s="75"/>
      <c r="EE235" s="75"/>
      <c r="EF235" s="75"/>
      <c r="EG235" s="75"/>
      <c r="EH235" s="75"/>
      <c r="EI235" s="75"/>
      <c r="EJ235" s="75"/>
      <c r="EK235" s="75"/>
      <c r="EL235" s="75"/>
      <c r="EM235" s="75"/>
      <c r="EN235" s="75"/>
      <c r="EO235" s="75"/>
      <c r="EP235" s="75"/>
      <c r="EQ235" s="75"/>
      <c r="ER235" s="75"/>
      <c r="ES235" s="75"/>
      <c r="ET235" s="75"/>
      <c r="EU235" s="75"/>
      <c r="EV235" s="75"/>
      <c r="EW235" s="75"/>
      <c r="EX235" s="75"/>
      <c r="EY235" s="75"/>
      <c r="EZ235" s="88"/>
      <c r="FA235" s="74"/>
      <c r="FB235" s="75"/>
      <c r="FC235" s="88"/>
      <c r="FD235" s="75"/>
      <c r="FE235" s="75"/>
      <c r="FF235" s="75"/>
      <c r="FG235" s="75"/>
      <c r="FH235" s="75"/>
      <c r="FI235" s="75"/>
      <c r="FJ235" s="75"/>
      <c r="FK235" s="75"/>
      <c r="FL235" s="75"/>
      <c r="FM235" s="75"/>
      <c r="FN235" s="75"/>
      <c r="FO235" s="75"/>
      <c r="FP235" s="75"/>
      <c r="FQ235" s="75"/>
      <c r="FR235" s="75"/>
      <c r="FS235" s="75"/>
      <c r="FT235" s="78"/>
      <c r="FU235" s="78"/>
      <c r="FV235" s="78"/>
      <c r="FW235" s="78"/>
      <c r="FX235" s="75"/>
      <c r="FY235" s="75"/>
      <c r="FZ235" s="75"/>
      <c r="GA235" s="75"/>
      <c r="GB235" s="75"/>
      <c r="GC235" s="75"/>
      <c r="GD235" s="75"/>
      <c r="GE235" s="75"/>
      <c r="GF235" s="75"/>
      <c r="GG235" s="75"/>
      <c r="GH235" s="75"/>
      <c r="GI235" s="75"/>
      <c r="GJ235" s="75"/>
      <c r="GK235" s="75"/>
      <c r="GL235" s="75"/>
      <c r="GM235" s="75"/>
      <c r="GN235" s="75"/>
      <c r="GO235" s="75"/>
      <c r="GP235" s="75"/>
      <c r="GQ235" s="75"/>
      <c r="GR235" s="75"/>
      <c r="GS235" s="75"/>
      <c r="GT235" s="75"/>
      <c r="GU235" s="75"/>
      <c r="GV235" s="75"/>
      <c r="GW235" s="75"/>
      <c r="GX235" s="75"/>
      <c r="GY235" s="75"/>
      <c r="GZ235" s="75"/>
      <c r="HA235" s="75"/>
      <c r="HB235" s="75"/>
      <c r="HC235" s="75"/>
      <c r="HD235" s="75"/>
      <c r="HE235" s="75"/>
      <c r="HF235" s="75"/>
      <c r="HG235" s="75"/>
      <c r="HH235" s="75"/>
      <c r="HI235" s="75"/>
      <c r="HJ235" s="75"/>
      <c r="HK235" s="75"/>
      <c r="HL235" s="75"/>
      <c r="HM235" s="75"/>
      <c r="HN235" s="75"/>
      <c r="HO235" s="75"/>
      <c r="HP235" s="75"/>
      <c r="HQ235" s="75"/>
      <c r="HR235" s="75"/>
      <c r="HS235" s="75"/>
      <c r="HT235" s="75"/>
      <c r="HU235" s="75"/>
      <c r="HV235" s="75"/>
      <c r="HW235" s="75"/>
      <c r="HX235" s="75"/>
      <c r="HY235" s="75"/>
      <c r="HZ235" s="75"/>
      <c r="IA235" s="75"/>
      <c r="IB235" s="75"/>
      <c r="IC235" s="75"/>
      <c r="ID235" s="75"/>
      <c r="IE235" s="75"/>
      <c r="IF235" s="75"/>
      <c r="IG235" s="75"/>
      <c r="IH235" s="75"/>
      <c r="II235" s="75"/>
      <c r="IJ235" s="75"/>
      <c r="IK235" s="75"/>
      <c r="IL235" s="75"/>
      <c r="IM235" s="75"/>
      <c r="IN235" s="75"/>
      <c r="IO235" s="75"/>
      <c r="IP235" s="75"/>
      <c r="IQ235" s="75"/>
      <c r="IR235" s="75"/>
      <c r="IS235" s="75"/>
      <c r="IT235" s="75"/>
      <c r="IU235" s="75"/>
      <c r="IV235" s="75"/>
      <c r="IW235" s="75"/>
      <c r="IX235" s="75"/>
      <c r="IY235" s="75"/>
      <c r="IZ235" s="75"/>
      <c r="JA235" s="75"/>
      <c r="JB235" s="75"/>
      <c r="JC235" s="75"/>
    </row>
    <row r="236" spans="1:263" ht="15.75" x14ac:dyDescent="0.25">
      <c r="A236" s="10" t="s">
        <v>407</v>
      </c>
      <c r="B236" s="222">
        <f t="shared" si="590"/>
        <v>2759.76</v>
      </c>
      <c r="C236" s="222">
        <f t="shared" si="591"/>
        <v>4034.4115000000002</v>
      </c>
      <c r="D236" s="222">
        <f t="shared" si="592"/>
        <v>4034.4115000000002</v>
      </c>
      <c r="E236" s="222"/>
      <c r="F236" s="223">
        <f t="shared" si="593"/>
        <v>4034.4115000000002</v>
      </c>
      <c r="G236" s="75">
        <f>F236/C236*100</f>
        <v>100</v>
      </c>
      <c r="H236" s="75"/>
      <c r="I236" s="75"/>
      <c r="J236" s="75"/>
      <c r="K236" s="75"/>
      <c r="L236" s="75"/>
      <c r="M236" s="75"/>
      <c r="N236" s="75"/>
      <c r="O236" s="74"/>
      <c r="P236" s="75"/>
      <c r="Q236" s="75"/>
      <c r="R236" s="75"/>
      <c r="S236" s="75"/>
      <c r="T236" s="75"/>
      <c r="U236" s="75"/>
      <c r="V236" s="75"/>
      <c r="W236" s="74"/>
      <c r="X236" s="75"/>
      <c r="Y236" s="75"/>
      <c r="Z236" s="75"/>
      <c r="AA236" s="75"/>
      <c r="AB236" s="75"/>
      <c r="AC236" s="75"/>
      <c r="AD236" s="75"/>
      <c r="AE236" s="75"/>
      <c r="AF236" s="75"/>
      <c r="AG236" s="75"/>
      <c r="AH236" s="75"/>
      <c r="AI236" s="75"/>
      <c r="AJ236" s="75"/>
      <c r="AK236" s="75"/>
      <c r="AL236" s="75"/>
      <c r="AM236" s="75"/>
      <c r="AN236" s="75"/>
      <c r="AO236" s="75"/>
      <c r="AP236" s="75"/>
      <c r="AQ236" s="75"/>
      <c r="AR236" s="75"/>
      <c r="AS236" s="75">
        <v>1274.6514999999999</v>
      </c>
      <c r="AT236" s="75">
        <v>1274.6514999999999</v>
      </c>
      <c r="AU236" s="75">
        <f t="shared" si="507"/>
        <v>100</v>
      </c>
      <c r="AV236" s="75"/>
      <c r="AW236" s="75"/>
      <c r="AX236" s="75"/>
      <c r="AY236" s="75"/>
      <c r="AZ236" s="95"/>
      <c r="BA236" s="95"/>
      <c r="BB236" s="95"/>
      <c r="BC236" s="95"/>
      <c r="BD236" s="75"/>
      <c r="BE236" s="75"/>
      <c r="BF236" s="75"/>
      <c r="BG236" s="88"/>
      <c r="BH236" s="88"/>
      <c r="BI236" s="75"/>
      <c r="BJ236" s="75"/>
      <c r="BK236" s="88"/>
      <c r="BL236" s="75">
        <v>2310</v>
      </c>
      <c r="BM236" s="75">
        <v>2310</v>
      </c>
      <c r="BN236" s="75">
        <v>2310</v>
      </c>
      <c r="BO236" s="76">
        <f t="shared" si="594"/>
        <v>100</v>
      </c>
      <c r="BP236" s="75"/>
      <c r="BQ236" s="75"/>
      <c r="BR236" s="75"/>
      <c r="BS236" s="88"/>
      <c r="BT236" s="88"/>
      <c r="BU236" s="75"/>
      <c r="BV236" s="75"/>
      <c r="BW236" s="88"/>
      <c r="BX236" s="75"/>
      <c r="BY236" s="75"/>
      <c r="BZ236" s="75"/>
      <c r="CA236" s="75"/>
      <c r="CB236" s="74"/>
      <c r="CC236" s="74"/>
      <c r="CD236" s="75"/>
      <c r="CE236" s="88"/>
      <c r="CF236" s="75"/>
      <c r="CG236" s="75"/>
      <c r="CH236" s="75"/>
      <c r="CI236" s="88"/>
      <c r="CJ236" s="75"/>
      <c r="CK236" s="75"/>
      <c r="CL236" s="75"/>
      <c r="CM236" s="75"/>
      <c r="CN236" s="75"/>
      <c r="CO236" s="75"/>
      <c r="CP236" s="75"/>
      <c r="CQ236" s="75"/>
      <c r="CR236" s="74"/>
      <c r="CS236" s="74"/>
      <c r="CT236" s="75"/>
      <c r="CU236" s="88"/>
      <c r="CV236" s="75"/>
      <c r="CW236" s="75"/>
      <c r="CX236" s="75"/>
      <c r="CY236" s="88"/>
      <c r="CZ236" s="75">
        <v>449.76</v>
      </c>
      <c r="DA236" s="75">
        <v>449.76</v>
      </c>
      <c r="DB236" s="75">
        <v>449.76</v>
      </c>
      <c r="DC236" s="75">
        <f t="shared" si="671"/>
        <v>100</v>
      </c>
      <c r="DD236" s="75"/>
      <c r="DE236" s="75"/>
      <c r="DF236" s="75"/>
      <c r="DG236" s="88"/>
      <c r="DH236" s="75"/>
      <c r="DI236" s="75"/>
      <c r="DJ236" s="75"/>
      <c r="DK236" s="88"/>
      <c r="DL236" s="75"/>
      <c r="DM236" s="75"/>
      <c r="DN236" s="75"/>
      <c r="DO236" s="88"/>
      <c r="DP236" s="75"/>
      <c r="DQ236" s="75"/>
      <c r="DR236" s="75"/>
      <c r="DS236" s="88"/>
      <c r="DT236" s="88"/>
      <c r="DU236" s="75"/>
      <c r="DV236" s="75"/>
      <c r="DW236" s="75"/>
      <c r="DX236" s="75"/>
      <c r="DY236" s="75"/>
      <c r="DZ236" s="75"/>
      <c r="EA236" s="75"/>
      <c r="EB236" s="75"/>
      <c r="EC236" s="75"/>
      <c r="ED236" s="75"/>
      <c r="EE236" s="75"/>
      <c r="EF236" s="75"/>
      <c r="EG236" s="75"/>
      <c r="EH236" s="75"/>
      <c r="EI236" s="75"/>
      <c r="EJ236" s="75"/>
      <c r="EK236" s="75"/>
      <c r="EL236" s="75"/>
      <c r="EM236" s="75"/>
      <c r="EN236" s="75"/>
      <c r="EO236" s="75"/>
      <c r="EP236" s="75"/>
      <c r="EQ236" s="75"/>
      <c r="ER236" s="75"/>
      <c r="ES236" s="75"/>
      <c r="ET236" s="75"/>
      <c r="EU236" s="75"/>
      <c r="EV236" s="75"/>
      <c r="EW236" s="75"/>
      <c r="EX236" s="75"/>
      <c r="EY236" s="75"/>
      <c r="EZ236" s="88"/>
      <c r="FA236" s="74"/>
      <c r="FB236" s="75"/>
      <c r="FC236" s="88"/>
      <c r="FD236" s="75"/>
      <c r="FE236" s="75"/>
      <c r="FF236" s="75"/>
      <c r="FG236" s="75"/>
      <c r="FH236" s="75"/>
      <c r="FI236" s="75"/>
      <c r="FJ236" s="75"/>
      <c r="FK236" s="75"/>
      <c r="FL236" s="75"/>
      <c r="FM236" s="75"/>
      <c r="FN236" s="75"/>
      <c r="FO236" s="75"/>
      <c r="FP236" s="75"/>
      <c r="FQ236" s="75"/>
      <c r="FR236" s="75"/>
      <c r="FS236" s="75"/>
      <c r="FT236" s="78"/>
      <c r="FU236" s="78"/>
      <c r="FV236" s="78"/>
      <c r="FW236" s="78"/>
      <c r="FX236" s="75"/>
      <c r="FY236" s="75"/>
      <c r="FZ236" s="75"/>
      <c r="GA236" s="75"/>
      <c r="GB236" s="75"/>
      <c r="GC236" s="75"/>
      <c r="GD236" s="75"/>
      <c r="GE236" s="75"/>
      <c r="GF236" s="75"/>
      <c r="GG236" s="75"/>
      <c r="GH236" s="75"/>
      <c r="GI236" s="75"/>
      <c r="GJ236" s="75"/>
      <c r="GK236" s="75"/>
      <c r="GL236" s="75"/>
      <c r="GM236" s="75"/>
      <c r="GN236" s="75"/>
      <c r="GO236" s="75"/>
      <c r="GP236" s="75"/>
      <c r="GQ236" s="75"/>
      <c r="GR236" s="75"/>
      <c r="GS236" s="75"/>
      <c r="GT236" s="75"/>
      <c r="GU236" s="75"/>
      <c r="GV236" s="75"/>
      <c r="GW236" s="75"/>
      <c r="GX236" s="75"/>
      <c r="GY236" s="75"/>
      <c r="GZ236" s="75"/>
      <c r="HA236" s="75"/>
      <c r="HB236" s="75"/>
      <c r="HC236" s="75"/>
      <c r="HD236" s="75"/>
      <c r="HE236" s="75"/>
      <c r="HF236" s="75"/>
      <c r="HG236" s="75"/>
      <c r="HH236" s="75"/>
      <c r="HI236" s="75"/>
      <c r="HJ236" s="75"/>
      <c r="HK236" s="75"/>
      <c r="HL236" s="75"/>
      <c r="HM236" s="75"/>
      <c r="HN236" s="75"/>
      <c r="HO236" s="75"/>
      <c r="HP236" s="75"/>
      <c r="HQ236" s="75"/>
      <c r="HR236" s="75"/>
      <c r="HS236" s="75"/>
      <c r="HT236" s="75"/>
      <c r="HU236" s="75"/>
      <c r="HV236" s="75"/>
      <c r="HW236" s="75"/>
      <c r="HX236" s="75"/>
      <c r="HY236" s="75"/>
      <c r="HZ236" s="75"/>
      <c r="IA236" s="75"/>
      <c r="IB236" s="75"/>
      <c r="IC236" s="75"/>
      <c r="ID236" s="75"/>
      <c r="IE236" s="75"/>
      <c r="IF236" s="75"/>
      <c r="IG236" s="75"/>
      <c r="IH236" s="75"/>
      <c r="II236" s="75"/>
      <c r="IJ236" s="75"/>
      <c r="IK236" s="75"/>
      <c r="IL236" s="75"/>
      <c r="IM236" s="75"/>
      <c r="IN236" s="75"/>
      <c r="IO236" s="75"/>
      <c r="IP236" s="75"/>
      <c r="IQ236" s="75"/>
      <c r="IR236" s="75"/>
      <c r="IS236" s="75"/>
      <c r="IT236" s="75"/>
      <c r="IU236" s="75"/>
      <c r="IV236" s="75"/>
      <c r="IW236" s="75"/>
      <c r="IX236" s="75"/>
      <c r="IY236" s="75"/>
      <c r="IZ236" s="75"/>
      <c r="JA236" s="75"/>
      <c r="JB236" s="75"/>
      <c r="JC236" s="75"/>
    </row>
    <row r="237" spans="1:263" ht="15.75" x14ac:dyDescent="0.25">
      <c r="A237" s="10" t="s">
        <v>408</v>
      </c>
      <c r="B237" s="222">
        <f t="shared" si="590"/>
        <v>0</v>
      </c>
      <c r="C237" s="222">
        <f t="shared" si="591"/>
        <v>0</v>
      </c>
      <c r="D237" s="222">
        <f t="shared" si="592"/>
        <v>0</v>
      </c>
      <c r="E237" s="222"/>
      <c r="F237" s="223">
        <f t="shared" si="593"/>
        <v>0</v>
      </c>
      <c r="G237" s="75"/>
      <c r="H237" s="75"/>
      <c r="I237" s="75"/>
      <c r="J237" s="75"/>
      <c r="K237" s="75"/>
      <c r="L237" s="75"/>
      <c r="M237" s="75"/>
      <c r="N237" s="75"/>
      <c r="O237" s="74"/>
      <c r="P237" s="75"/>
      <c r="Q237" s="75"/>
      <c r="R237" s="75"/>
      <c r="S237" s="75"/>
      <c r="T237" s="75"/>
      <c r="U237" s="75"/>
      <c r="V237" s="75"/>
      <c r="W237" s="74"/>
      <c r="X237" s="75"/>
      <c r="Y237" s="75"/>
      <c r="Z237" s="75"/>
      <c r="AA237" s="75"/>
      <c r="AB237" s="75"/>
      <c r="AC237" s="75"/>
      <c r="AD237" s="75"/>
      <c r="AE237" s="75"/>
      <c r="AF237" s="75"/>
      <c r="AG237" s="75"/>
      <c r="AH237" s="75"/>
      <c r="AI237" s="75"/>
      <c r="AJ237" s="75"/>
      <c r="AK237" s="75"/>
      <c r="AL237" s="75"/>
      <c r="AM237" s="75"/>
      <c r="AN237" s="75"/>
      <c r="AO237" s="75"/>
      <c r="AP237" s="75"/>
      <c r="AQ237" s="75"/>
      <c r="AR237" s="75"/>
      <c r="AS237" s="75"/>
      <c r="AT237" s="75"/>
      <c r="AU237" s="75"/>
      <c r="AV237" s="75"/>
      <c r="AW237" s="75"/>
      <c r="AX237" s="75"/>
      <c r="AY237" s="75"/>
      <c r="AZ237" s="95"/>
      <c r="BA237" s="95"/>
      <c r="BB237" s="95"/>
      <c r="BC237" s="95"/>
      <c r="BD237" s="75"/>
      <c r="BE237" s="75"/>
      <c r="BF237" s="75"/>
      <c r="BG237" s="88"/>
      <c r="BH237" s="88"/>
      <c r="BI237" s="75"/>
      <c r="BJ237" s="75"/>
      <c r="BK237" s="88"/>
      <c r="BL237" s="75"/>
      <c r="BM237" s="75"/>
      <c r="BN237" s="75"/>
      <c r="BO237" s="76"/>
      <c r="BP237" s="75"/>
      <c r="BQ237" s="75"/>
      <c r="BR237" s="75"/>
      <c r="BS237" s="88"/>
      <c r="BT237" s="88"/>
      <c r="BU237" s="75"/>
      <c r="BV237" s="75"/>
      <c r="BW237" s="88"/>
      <c r="BX237" s="75"/>
      <c r="BY237" s="75"/>
      <c r="BZ237" s="75"/>
      <c r="CA237" s="75"/>
      <c r="CB237" s="74"/>
      <c r="CC237" s="74"/>
      <c r="CD237" s="75"/>
      <c r="CE237" s="88"/>
      <c r="CF237" s="75"/>
      <c r="CG237" s="75"/>
      <c r="CH237" s="75"/>
      <c r="CI237" s="88"/>
      <c r="CJ237" s="75"/>
      <c r="CK237" s="75"/>
      <c r="CL237" s="75"/>
      <c r="CM237" s="75"/>
      <c r="CN237" s="75"/>
      <c r="CO237" s="75"/>
      <c r="CP237" s="75"/>
      <c r="CQ237" s="75"/>
      <c r="CR237" s="74"/>
      <c r="CS237" s="74"/>
      <c r="CT237" s="75"/>
      <c r="CU237" s="88"/>
      <c r="CV237" s="75"/>
      <c r="CW237" s="75"/>
      <c r="CX237" s="75"/>
      <c r="CY237" s="88"/>
      <c r="CZ237" s="75"/>
      <c r="DA237" s="75"/>
      <c r="DB237" s="75"/>
      <c r="DC237" s="75"/>
      <c r="DD237" s="75"/>
      <c r="DE237" s="75"/>
      <c r="DF237" s="75"/>
      <c r="DG237" s="88"/>
      <c r="DH237" s="75"/>
      <c r="DI237" s="75"/>
      <c r="DJ237" s="75"/>
      <c r="DK237" s="88"/>
      <c r="DL237" s="75"/>
      <c r="DM237" s="75"/>
      <c r="DN237" s="75"/>
      <c r="DO237" s="88"/>
      <c r="DP237" s="75"/>
      <c r="DQ237" s="75"/>
      <c r="DR237" s="75"/>
      <c r="DS237" s="88"/>
      <c r="DT237" s="88"/>
      <c r="DU237" s="75"/>
      <c r="DV237" s="75"/>
      <c r="DW237" s="75"/>
      <c r="DX237" s="75"/>
      <c r="DY237" s="75"/>
      <c r="DZ237" s="75"/>
      <c r="EA237" s="75"/>
      <c r="EB237" s="75"/>
      <c r="EC237" s="75"/>
      <c r="ED237" s="75"/>
      <c r="EE237" s="75"/>
      <c r="EF237" s="75"/>
      <c r="EG237" s="75"/>
      <c r="EH237" s="75"/>
      <c r="EI237" s="75"/>
      <c r="EJ237" s="75"/>
      <c r="EK237" s="75"/>
      <c r="EL237" s="75"/>
      <c r="EM237" s="75"/>
      <c r="EN237" s="75"/>
      <c r="EO237" s="75"/>
      <c r="EP237" s="75"/>
      <c r="EQ237" s="75"/>
      <c r="ER237" s="75"/>
      <c r="ES237" s="75"/>
      <c r="ET237" s="75"/>
      <c r="EU237" s="75"/>
      <c r="EV237" s="75"/>
      <c r="EW237" s="75"/>
      <c r="EX237" s="75"/>
      <c r="EY237" s="75"/>
      <c r="EZ237" s="88"/>
      <c r="FA237" s="74"/>
      <c r="FB237" s="75"/>
      <c r="FC237" s="88"/>
      <c r="FD237" s="75"/>
      <c r="FE237" s="75"/>
      <c r="FF237" s="75"/>
      <c r="FG237" s="75"/>
      <c r="FH237" s="75"/>
      <c r="FI237" s="75"/>
      <c r="FJ237" s="75"/>
      <c r="FK237" s="75"/>
      <c r="FL237" s="75"/>
      <c r="FM237" s="75"/>
      <c r="FN237" s="75"/>
      <c r="FO237" s="75"/>
      <c r="FP237" s="75"/>
      <c r="FQ237" s="75"/>
      <c r="FR237" s="75"/>
      <c r="FS237" s="75"/>
      <c r="FT237" s="78"/>
      <c r="FU237" s="78"/>
      <c r="FV237" s="78"/>
      <c r="FW237" s="78"/>
      <c r="FX237" s="75"/>
      <c r="FY237" s="75"/>
      <c r="FZ237" s="75"/>
      <c r="GA237" s="75"/>
      <c r="GB237" s="75"/>
      <c r="GC237" s="75"/>
      <c r="GD237" s="75"/>
      <c r="GE237" s="75"/>
      <c r="GF237" s="75"/>
      <c r="GG237" s="75"/>
      <c r="GH237" s="75"/>
      <c r="GI237" s="75"/>
      <c r="GJ237" s="75"/>
      <c r="GK237" s="75"/>
      <c r="GL237" s="75"/>
      <c r="GM237" s="75"/>
      <c r="GN237" s="75"/>
      <c r="GO237" s="75"/>
      <c r="GP237" s="75"/>
      <c r="GQ237" s="75"/>
      <c r="GR237" s="75"/>
      <c r="GS237" s="75"/>
      <c r="GT237" s="75"/>
      <c r="GU237" s="75"/>
      <c r="GV237" s="75"/>
      <c r="GW237" s="75"/>
      <c r="GX237" s="75"/>
      <c r="GY237" s="75"/>
      <c r="GZ237" s="75"/>
      <c r="HA237" s="75"/>
      <c r="HB237" s="75"/>
      <c r="HC237" s="75"/>
      <c r="HD237" s="75"/>
      <c r="HE237" s="75"/>
      <c r="HF237" s="75"/>
      <c r="HG237" s="75"/>
      <c r="HH237" s="75"/>
      <c r="HI237" s="75"/>
      <c r="HJ237" s="75"/>
      <c r="HK237" s="75"/>
      <c r="HL237" s="75"/>
      <c r="HM237" s="75"/>
      <c r="HN237" s="75"/>
      <c r="HO237" s="75"/>
      <c r="HP237" s="75"/>
      <c r="HQ237" s="75"/>
      <c r="HR237" s="75"/>
      <c r="HS237" s="75"/>
      <c r="HT237" s="75"/>
      <c r="HU237" s="75"/>
      <c r="HV237" s="75"/>
      <c r="HW237" s="75"/>
      <c r="HX237" s="75"/>
      <c r="HY237" s="75"/>
      <c r="HZ237" s="75"/>
      <c r="IA237" s="75"/>
      <c r="IB237" s="75"/>
      <c r="IC237" s="75"/>
      <c r="ID237" s="75"/>
      <c r="IE237" s="75"/>
      <c r="IF237" s="75"/>
      <c r="IG237" s="75"/>
      <c r="IH237" s="75"/>
      <c r="II237" s="75"/>
      <c r="IJ237" s="75"/>
      <c r="IK237" s="75"/>
      <c r="IL237" s="75"/>
      <c r="IM237" s="75"/>
      <c r="IN237" s="75"/>
      <c r="IO237" s="75"/>
      <c r="IP237" s="75"/>
      <c r="IQ237" s="75"/>
      <c r="IR237" s="75"/>
      <c r="IS237" s="75"/>
      <c r="IT237" s="75"/>
      <c r="IU237" s="75"/>
      <c r="IV237" s="75"/>
      <c r="IW237" s="75"/>
      <c r="IX237" s="75"/>
      <c r="IY237" s="75"/>
      <c r="IZ237" s="75"/>
      <c r="JA237" s="75"/>
      <c r="JB237" s="75"/>
      <c r="JC237" s="75"/>
    </row>
    <row r="238" spans="1:263" ht="15.75" x14ac:dyDescent="0.25">
      <c r="A238" s="10" t="s">
        <v>409</v>
      </c>
      <c r="B238" s="222">
        <f t="shared" si="590"/>
        <v>3067.99</v>
      </c>
      <c r="C238" s="222">
        <f t="shared" si="591"/>
        <v>3067.99</v>
      </c>
      <c r="D238" s="222">
        <f t="shared" si="592"/>
        <v>3067.99</v>
      </c>
      <c r="E238" s="222"/>
      <c r="F238" s="223">
        <f t="shared" si="593"/>
        <v>2975.53845</v>
      </c>
      <c r="G238" s="75">
        <f t="shared" ref="G238:G281" si="672">F238/C238*100</f>
        <v>96.986575901485992</v>
      </c>
      <c r="H238" s="75"/>
      <c r="I238" s="75"/>
      <c r="J238" s="75"/>
      <c r="K238" s="75"/>
      <c r="L238" s="75"/>
      <c r="M238" s="75"/>
      <c r="N238" s="75"/>
      <c r="O238" s="74"/>
      <c r="P238" s="75"/>
      <c r="Q238" s="75"/>
      <c r="R238" s="75"/>
      <c r="S238" s="75"/>
      <c r="T238" s="75"/>
      <c r="U238" s="75"/>
      <c r="V238" s="75"/>
      <c r="W238" s="74"/>
      <c r="X238" s="75"/>
      <c r="Y238" s="75"/>
      <c r="Z238" s="75"/>
      <c r="AA238" s="75"/>
      <c r="AB238" s="75"/>
      <c r="AC238" s="75"/>
      <c r="AD238" s="75"/>
      <c r="AE238" s="75"/>
      <c r="AF238" s="75"/>
      <c r="AG238" s="75"/>
      <c r="AH238" s="75"/>
      <c r="AI238" s="75"/>
      <c r="AJ238" s="75"/>
      <c r="AK238" s="75"/>
      <c r="AL238" s="75"/>
      <c r="AM238" s="75"/>
      <c r="AN238" s="75"/>
      <c r="AO238" s="75"/>
      <c r="AP238" s="75"/>
      <c r="AQ238" s="75"/>
      <c r="AR238" s="75"/>
      <c r="AS238" s="75"/>
      <c r="AT238" s="75"/>
      <c r="AU238" s="75"/>
      <c r="AV238" s="75"/>
      <c r="AW238" s="75"/>
      <c r="AX238" s="75"/>
      <c r="AY238" s="75"/>
      <c r="AZ238" s="95"/>
      <c r="BA238" s="95"/>
      <c r="BB238" s="95"/>
      <c r="BC238" s="95"/>
      <c r="BD238" s="75"/>
      <c r="BE238" s="75"/>
      <c r="BF238" s="75"/>
      <c r="BG238" s="88"/>
      <c r="BH238" s="88"/>
      <c r="BI238" s="75"/>
      <c r="BJ238" s="75"/>
      <c r="BK238" s="88"/>
      <c r="BL238" s="75">
        <v>2568</v>
      </c>
      <c r="BM238" s="75">
        <v>2568</v>
      </c>
      <c r="BN238" s="75">
        <v>2568</v>
      </c>
      <c r="BO238" s="76">
        <f t="shared" si="594"/>
        <v>100</v>
      </c>
      <c r="BP238" s="75"/>
      <c r="BQ238" s="75"/>
      <c r="BR238" s="75"/>
      <c r="BS238" s="88"/>
      <c r="BT238" s="88"/>
      <c r="BU238" s="75"/>
      <c r="BV238" s="75"/>
      <c r="BW238" s="88"/>
      <c r="BX238" s="75"/>
      <c r="BY238" s="75"/>
      <c r="BZ238" s="75"/>
      <c r="CA238" s="75"/>
      <c r="CB238" s="74"/>
      <c r="CC238" s="74"/>
      <c r="CD238" s="75"/>
      <c r="CE238" s="88"/>
      <c r="CF238" s="75"/>
      <c r="CG238" s="75"/>
      <c r="CH238" s="75"/>
      <c r="CI238" s="88"/>
      <c r="CJ238" s="75"/>
      <c r="CK238" s="75"/>
      <c r="CL238" s="75"/>
      <c r="CM238" s="75"/>
      <c r="CN238" s="75"/>
      <c r="CO238" s="75"/>
      <c r="CP238" s="75"/>
      <c r="CQ238" s="75"/>
      <c r="CR238" s="74"/>
      <c r="CS238" s="74"/>
      <c r="CT238" s="75"/>
      <c r="CU238" s="88"/>
      <c r="CV238" s="75"/>
      <c r="CW238" s="75"/>
      <c r="CX238" s="75"/>
      <c r="CY238" s="88"/>
      <c r="CZ238" s="75">
        <v>499.99</v>
      </c>
      <c r="DA238" s="75">
        <v>499.99</v>
      </c>
      <c r="DB238" s="75">
        <v>407.53845000000001</v>
      </c>
      <c r="DC238" s="75">
        <f>DB238/DA238*100</f>
        <v>81.509320186403727</v>
      </c>
      <c r="DD238" s="75"/>
      <c r="DE238" s="75"/>
      <c r="DF238" s="75"/>
      <c r="DG238" s="88"/>
      <c r="DH238" s="75"/>
      <c r="DI238" s="75"/>
      <c r="DJ238" s="75"/>
      <c r="DK238" s="88"/>
      <c r="DL238" s="75"/>
      <c r="DM238" s="75"/>
      <c r="DN238" s="75"/>
      <c r="DO238" s="88"/>
      <c r="DP238" s="75"/>
      <c r="DQ238" s="75"/>
      <c r="DR238" s="75"/>
      <c r="DS238" s="88"/>
      <c r="DT238" s="88"/>
      <c r="DU238" s="75"/>
      <c r="DV238" s="75"/>
      <c r="DW238" s="75"/>
      <c r="DX238" s="75"/>
      <c r="DY238" s="75"/>
      <c r="DZ238" s="75"/>
      <c r="EA238" s="75"/>
      <c r="EB238" s="75"/>
      <c r="EC238" s="75"/>
      <c r="ED238" s="75"/>
      <c r="EE238" s="75"/>
      <c r="EF238" s="75"/>
      <c r="EG238" s="75"/>
      <c r="EH238" s="75"/>
      <c r="EI238" s="75"/>
      <c r="EJ238" s="75"/>
      <c r="EK238" s="75"/>
      <c r="EL238" s="75"/>
      <c r="EM238" s="75"/>
      <c r="EN238" s="75"/>
      <c r="EO238" s="75"/>
      <c r="EP238" s="75"/>
      <c r="EQ238" s="75"/>
      <c r="ER238" s="75"/>
      <c r="ES238" s="75"/>
      <c r="ET238" s="75"/>
      <c r="EU238" s="75"/>
      <c r="EV238" s="75"/>
      <c r="EW238" s="75"/>
      <c r="EX238" s="75"/>
      <c r="EY238" s="75"/>
      <c r="EZ238" s="88"/>
      <c r="FA238" s="74"/>
      <c r="FB238" s="75"/>
      <c r="FC238" s="88"/>
      <c r="FD238" s="75"/>
      <c r="FE238" s="75"/>
      <c r="FF238" s="75"/>
      <c r="FG238" s="75"/>
      <c r="FH238" s="75"/>
      <c r="FI238" s="75"/>
      <c r="FJ238" s="75"/>
      <c r="FK238" s="75"/>
      <c r="FL238" s="75"/>
      <c r="FM238" s="75"/>
      <c r="FN238" s="75"/>
      <c r="FO238" s="75"/>
      <c r="FP238" s="75"/>
      <c r="FQ238" s="75"/>
      <c r="FR238" s="75"/>
      <c r="FS238" s="75"/>
      <c r="FT238" s="78"/>
      <c r="FU238" s="78"/>
      <c r="FV238" s="78"/>
      <c r="FW238" s="78"/>
      <c r="FX238" s="75"/>
      <c r="FY238" s="75"/>
      <c r="FZ238" s="75"/>
      <c r="GA238" s="75"/>
      <c r="GB238" s="75"/>
      <c r="GC238" s="75"/>
      <c r="GD238" s="75"/>
      <c r="GE238" s="75"/>
      <c r="GF238" s="75"/>
      <c r="GG238" s="75"/>
      <c r="GH238" s="75"/>
      <c r="GI238" s="75"/>
      <c r="GJ238" s="75"/>
      <c r="GK238" s="75"/>
      <c r="GL238" s="75"/>
      <c r="GM238" s="75"/>
      <c r="GN238" s="75"/>
      <c r="GO238" s="75"/>
      <c r="GP238" s="75"/>
      <c r="GQ238" s="75"/>
      <c r="GR238" s="75"/>
      <c r="GS238" s="75"/>
      <c r="GT238" s="75"/>
      <c r="GU238" s="75"/>
      <c r="GV238" s="75"/>
      <c r="GW238" s="75"/>
      <c r="GX238" s="75"/>
      <c r="GY238" s="75"/>
      <c r="GZ238" s="75"/>
      <c r="HA238" s="75"/>
      <c r="HB238" s="75"/>
      <c r="HC238" s="75"/>
      <c r="HD238" s="75"/>
      <c r="HE238" s="75"/>
      <c r="HF238" s="75"/>
      <c r="HG238" s="75"/>
      <c r="HH238" s="75"/>
      <c r="HI238" s="75"/>
      <c r="HJ238" s="75"/>
      <c r="HK238" s="75"/>
      <c r="HL238" s="75"/>
      <c r="HM238" s="75"/>
      <c r="HN238" s="75"/>
      <c r="HO238" s="75"/>
      <c r="HP238" s="75"/>
      <c r="HQ238" s="75"/>
      <c r="HR238" s="75"/>
      <c r="HS238" s="75"/>
      <c r="HT238" s="75"/>
      <c r="HU238" s="75"/>
      <c r="HV238" s="75"/>
      <c r="HW238" s="75"/>
      <c r="HX238" s="75"/>
      <c r="HY238" s="75"/>
      <c r="HZ238" s="75"/>
      <c r="IA238" s="75"/>
      <c r="IB238" s="75"/>
      <c r="IC238" s="75"/>
      <c r="ID238" s="75"/>
      <c r="IE238" s="75"/>
      <c r="IF238" s="75"/>
      <c r="IG238" s="75"/>
      <c r="IH238" s="75"/>
      <c r="II238" s="75"/>
      <c r="IJ238" s="75"/>
      <c r="IK238" s="75"/>
      <c r="IL238" s="75"/>
      <c r="IM238" s="75"/>
      <c r="IN238" s="75"/>
      <c r="IO238" s="75"/>
      <c r="IP238" s="75"/>
      <c r="IQ238" s="75"/>
      <c r="IR238" s="75"/>
      <c r="IS238" s="75"/>
      <c r="IT238" s="75"/>
      <c r="IU238" s="75"/>
      <c r="IV238" s="75"/>
      <c r="IW238" s="75"/>
      <c r="IX238" s="75"/>
      <c r="IY238" s="75"/>
      <c r="IZ238" s="75"/>
      <c r="JA238" s="75"/>
      <c r="JB238" s="75"/>
      <c r="JC238" s="75"/>
    </row>
    <row r="239" spans="1:263" ht="15.75" x14ac:dyDescent="0.25">
      <c r="A239" s="10" t="s">
        <v>228</v>
      </c>
      <c r="B239" s="222">
        <f t="shared" si="590"/>
        <v>14895.53</v>
      </c>
      <c r="C239" s="222">
        <f t="shared" si="591"/>
        <v>15183.208780000001</v>
      </c>
      <c r="D239" s="222">
        <f t="shared" si="592"/>
        <v>15183.208780000001</v>
      </c>
      <c r="E239" s="222"/>
      <c r="F239" s="223">
        <f t="shared" si="593"/>
        <v>15183.178820000001</v>
      </c>
      <c r="G239" s="75">
        <f t="shared" si="672"/>
        <v>99.999802676756715</v>
      </c>
      <c r="H239" s="75"/>
      <c r="I239" s="75"/>
      <c r="J239" s="75"/>
      <c r="K239" s="75"/>
      <c r="L239" s="75"/>
      <c r="M239" s="75"/>
      <c r="N239" s="75"/>
      <c r="O239" s="74"/>
      <c r="P239" s="75"/>
      <c r="Q239" s="75"/>
      <c r="R239" s="75"/>
      <c r="S239" s="75"/>
      <c r="T239" s="75"/>
      <c r="U239" s="75"/>
      <c r="V239" s="75"/>
      <c r="W239" s="74"/>
      <c r="X239" s="75"/>
      <c r="Y239" s="75"/>
      <c r="Z239" s="75"/>
      <c r="AA239" s="75"/>
      <c r="AB239" s="75"/>
      <c r="AC239" s="75"/>
      <c r="AD239" s="75"/>
      <c r="AE239" s="75"/>
      <c r="AF239" s="75"/>
      <c r="AG239" s="75"/>
      <c r="AH239" s="75"/>
      <c r="AI239" s="75"/>
      <c r="AJ239" s="75"/>
      <c r="AK239" s="75"/>
      <c r="AL239" s="75"/>
      <c r="AM239" s="75"/>
      <c r="AN239" s="75"/>
      <c r="AO239" s="75"/>
      <c r="AP239" s="75"/>
      <c r="AQ239" s="75"/>
      <c r="AR239" s="75"/>
      <c r="AS239" s="75">
        <v>287.67878000000002</v>
      </c>
      <c r="AT239" s="75">
        <v>287.67878000000002</v>
      </c>
      <c r="AU239" s="75">
        <f t="shared" si="507"/>
        <v>100</v>
      </c>
      <c r="AV239" s="75"/>
      <c r="AW239" s="75"/>
      <c r="AX239" s="75"/>
      <c r="AY239" s="75"/>
      <c r="AZ239" s="95"/>
      <c r="BA239" s="95"/>
      <c r="BB239" s="95"/>
      <c r="BC239" s="95"/>
      <c r="BD239" s="75"/>
      <c r="BE239" s="75"/>
      <c r="BF239" s="75"/>
      <c r="BG239" s="88"/>
      <c r="BH239" s="88"/>
      <c r="BI239" s="75"/>
      <c r="BJ239" s="75"/>
      <c r="BK239" s="88"/>
      <c r="BL239" s="75">
        <v>12468</v>
      </c>
      <c r="BM239" s="75">
        <v>12468</v>
      </c>
      <c r="BN239" s="75">
        <v>12468</v>
      </c>
      <c r="BO239" s="76">
        <f t="shared" si="594"/>
        <v>100</v>
      </c>
      <c r="BP239" s="75"/>
      <c r="BQ239" s="75"/>
      <c r="BR239" s="75"/>
      <c r="BS239" s="88"/>
      <c r="BT239" s="88"/>
      <c r="BU239" s="75"/>
      <c r="BV239" s="75"/>
      <c r="BW239" s="88"/>
      <c r="BX239" s="75"/>
      <c r="BY239" s="75"/>
      <c r="BZ239" s="75"/>
      <c r="CA239" s="75"/>
      <c r="CB239" s="74"/>
      <c r="CC239" s="74"/>
      <c r="CD239" s="75"/>
      <c r="CE239" s="88"/>
      <c r="CF239" s="75"/>
      <c r="CG239" s="75"/>
      <c r="CH239" s="75"/>
      <c r="CI239" s="88"/>
      <c r="CJ239" s="75"/>
      <c r="CK239" s="75"/>
      <c r="CL239" s="75"/>
      <c r="CM239" s="75"/>
      <c r="CN239" s="75"/>
      <c r="CO239" s="75"/>
      <c r="CP239" s="75"/>
      <c r="CQ239" s="75"/>
      <c r="CR239" s="74"/>
      <c r="CS239" s="74"/>
      <c r="CT239" s="75"/>
      <c r="CU239" s="88"/>
      <c r="CV239" s="75"/>
      <c r="CW239" s="75"/>
      <c r="CX239" s="75"/>
      <c r="CY239" s="88"/>
      <c r="CZ239" s="75">
        <v>2427.5300000000002</v>
      </c>
      <c r="DA239" s="75">
        <v>2427.5300000000002</v>
      </c>
      <c r="DB239" s="75">
        <v>2427.5000399999999</v>
      </c>
      <c r="DC239" s="75">
        <f t="shared" ref="DC239:DC243" si="673">DB239/DA239*100</f>
        <v>99.998765823697326</v>
      </c>
      <c r="DD239" s="75"/>
      <c r="DE239" s="75"/>
      <c r="DF239" s="75"/>
      <c r="DG239" s="88"/>
      <c r="DH239" s="75"/>
      <c r="DI239" s="75"/>
      <c r="DJ239" s="75"/>
      <c r="DK239" s="88"/>
      <c r="DL239" s="75"/>
      <c r="DM239" s="75"/>
      <c r="DN239" s="75"/>
      <c r="DO239" s="88"/>
      <c r="DP239" s="75"/>
      <c r="DQ239" s="75"/>
      <c r="DR239" s="75"/>
      <c r="DS239" s="88"/>
      <c r="DT239" s="88"/>
      <c r="DU239" s="75"/>
      <c r="DV239" s="75"/>
      <c r="DW239" s="75"/>
      <c r="DX239" s="75"/>
      <c r="DY239" s="75"/>
      <c r="DZ239" s="75"/>
      <c r="EA239" s="75"/>
      <c r="EB239" s="75"/>
      <c r="EC239" s="75"/>
      <c r="ED239" s="75"/>
      <c r="EE239" s="75"/>
      <c r="EF239" s="75"/>
      <c r="EG239" s="75"/>
      <c r="EH239" s="75"/>
      <c r="EI239" s="75"/>
      <c r="EJ239" s="75"/>
      <c r="EK239" s="75"/>
      <c r="EL239" s="75"/>
      <c r="EM239" s="75"/>
      <c r="EN239" s="75"/>
      <c r="EO239" s="75"/>
      <c r="EP239" s="75"/>
      <c r="EQ239" s="75"/>
      <c r="ER239" s="75"/>
      <c r="ES239" s="75"/>
      <c r="ET239" s="75"/>
      <c r="EU239" s="75"/>
      <c r="EV239" s="75"/>
      <c r="EW239" s="75"/>
      <c r="EX239" s="75"/>
      <c r="EY239" s="75"/>
      <c r="EZ239" s="88"/>
      <c r="FA239" s="74"/>
      <c r="FB239" s="75"/>
      <c r="FC239" s="88"/>
      <c r="FD239" s="75"/>
      <c r="FE239" s="75"/>
      <c r="FF239" s="75"/>
      <c r="FG239" s="75"/>
      <c r="FH239" s="75"/>
      <c r="FI239" s="75"/>
      <c r="FJ239" s="75"/>
      <c r="FK239" s="75"/>
      <c r="FL239" s="75"/>
      <c r="FM239" s="75"/>
      <c r="FN239" s="75"/>
      <c r="FO239" s="75"/>
      <c r="FP239" s="75"/>
      <c r="FQ239" s="75"/>
      <c r="FR239" s="75"/>
      <c r="FS239" s="75"/>
      <c r="FT239" s="78"/>
      <c r="FU239" s="78"/>
      <c r="FV239" s="78"/>
      <c r="FW239" s="78"/>
      <c r="FX239" s="75"/>
      <c r="FY239" s="75"/>
      <c r="FZ239" s="75"/>
      <c r="GA239" s="75"/>
      <c r="GB239" s="75"/>
      <c r="GC239" s="75"/>
      <c r="GD239" s="75"/>
      <c r="GE239" s="75"/>
      <c r="GF239" s="75"/>
      <c r="GG239" s="75"/>
      <c r="GH239" s="75"/>
      <c r="GI239" s="75"/>
      <c r="GJ239" s="75"/>
      <c r="GK239" s="75"/>
      <c r="GL239" s="75"/>
      <c r="GM239" s="75"/>
      <c r="GN239" s="75"/>
      <c r="GO239" s="75"/>
      <c r="GP239" s="75"/>
      <c r="GQ239" s="75"/>
      <c r="GR239" s="75"/>
      <c r="GS239" s="75"/>
      <c r="GT239" s="75"/>
      <c r="GU239" s="75"/>
      <c r="GV239" s="75"/>
      <c r="GW239" s="75"/>
      <c r="GX239" s="75"/>
      <c r="GY239" s="75"/>
      <c r="GZ239" s="75"/>
      <c r="HA239" s="75"/>
      <c r="HB239" s="75"/>
      <c r="HC239" s="75"/>
      <c r="HD239" s="75"/>
      <c r="HE239" s="75"/>
      <c r="HF239" s="75"/>
      <c r="HG239" s="75"/>
      <c r="HH239" s="75"/>
      <c r="HI239" s="75"/>
      <c r="HJ239" s="75"/>
      <c r="HK239" s="75"/>
      <c r="HL239" s="75"/>
      <c r="HM239" s="75"/>
      <c r="HN239" s="75"/>
      <c r="HO239" s="75"/>
      <c r="HP239" s="75"/>
      <c r="HQ239" s="75"/>
      <c r="HR239" s="75"/>
      <c r="HS239" s="75"/>
      <c r="HT239" s="75"/>
      <c r="HU239" s="75"/>
      <c r="HV239" s="75"/>
      <c r="HW239" s="75"/>
      <c r="HX239" s="75"/>
      <c r="HY239" s="75"/>
      <c r="HZ239" s="75"/>
      <c r="IA239" s="75"/>
      <c r="IB239" s="75"/>
      <c r="IC239" s="75"/>
      <c r="ID239" s="75"/>
      <c r="IE239" s="75"/>
      <c r="IF239" s="75"/>
      <c r="IG239" s="75"/>
      <c r="IH239" s="75"/>
      <c r="II239" s="75"/>
      <c r="IJ239" s="75"/>
      <c r="IK239" s="75"/>
      <c r="IL239" s="75"/>
      <c r="IM239" s="75"/>
      <c r="IN239" s="75"/>
      <c r="IO239" s="75"/>
      <c r="IP239" s="75"/>
      <c r="IQ239" s="75"/>
      <c r="IR239" s="75"/>
      <c r="IS239" s="75"/>
      <c r="IT239" s="75"/>
      <c r="IU239" s="75"/>
      <c r="IV239" s="75"/>
      <c r="IW239" s="75"/>
      <c r="IX239" s="75"/>
      <c r="IY239" s="75"/>
      <c r="IZ239" s="75"/>
      <c r="JA239" s="75"/>
      <c r="JB239" s="75"/>
      <c r="JC239" s="75"/>
    </row>
    <row r="240" spans="1:263" ht="15.75" x14ac:dyDescent="0.25">
      <c r="A240" s="10" t="s">
        <v>410</v>
      </c>
      <c r="B240" s="222">
        <f t="shared" si="590"/>
        <v>2634.31</v>
      </c>
      <c r="C240" s="222">
        <f t="shared" si="591"/>
        <v>2634.31</v>
      </c>
      <c r="D240" s="222">
        <f t="shared" si="592"/>
        <v>2634.31</v>
      </c>
      <c r="E240" s="222"/>
      <c r="F240" s="223">
        <f t="shared" si="593"/>
        <v>2634.31</v>
      </c>
      <c r="G240" s="75">
        <f t="shared" si="672"/>
        <v>100</v>
      </c>
      <c r="H240" s="75"/>
      <c r="I240" s="75"/>
      <c r="J240" s="75"/>
      <c r="K240" s="75"/>
      <c r="L240" s="75"/>
      <c r="M240" s="75"/>
      <c r="N240" s="75"/>
      <c r="O240" s="74"/>
      <c r="P240" s="75"/>
      <c r="Q240" s="75"/>
      <c r="R240" s="75"/>
      <c r="S240" s="75"/>
      <c r="T240" s="75"/>
      <c r="U240" s="75"/>
      <c r="V240" s="75"/>
      <c r="W240" s="74"/>
      <c r="X240" s="75"/>
      <c r="Y240" s="75"/>
      <c r="Z240" s="75"/>
      <c r="AA240" s="75"/>
      <c r="AB240" s="75"/>
      <c r="AC240" s="75"/>
      <c r="AD240" s="75"/>
      <c r="AE240" s="75"/>
      <c r="AF240" s="75"/>
      <c r="AG240" s="75"/>
      <c r="AH240" s="75"/>
      <c r="AI240" s="75"/>
      <c r="AJ240" s="75"/>
      <c r="AK240" s="75"/>
      <c r="AL240" s="75"/>
      <c r="AM240" s="75"/>
      <c r="AN240" s="75"/>
      <c r="AO240" s="75"/>
      <c r="AP240" s="75"/>
      <c r="AQ240" s="75"/>
      <c r="AR240" s="75"/>
      <c r="AS240" s="75"/>
      <c r="AT240" s="75"/>
      <c r="AU240" s="75"/>
      <c r="AV240" s="75"/>
      <c r="AW240" s="75"/>
      <c r="AX240" s="75"/>
      <c r="AY240" s="75"/>
      <c r="AZ240" s="95"/>
      <c r="BA240" s="95"/>
      <c r="BB240" s="95"/>
      <c r="BC240" s="95"/>
      <c r="BD240" s="75"/>
      <c r="BE240" s="75"/>
      <c r="BF240" s="75"/>
      <c r="BG240" s="88"/>
      <c r="BH240" s="88"/>
      <c r="BI240" s="75"/>
      <c r="BJ240" s="75"/>
      <c r="BK240" s="88"/>
      <c r="BL240" s="75">
        <v>2205</v>
      </c>
      <c r="BM240" s="75">
        <v>2205</v>
      </c>
      <c r="BN240" s="75">
        <v>2205</v>
      </c>
      <c r="BO240" s="76">
        <f t="shared" si="594"/>
        <v>100</v>
      </c>
      <c r="BP240" s="75"/>
      <c r="BQ240" s="75"/>
      <c r="BR240" s="75"/>
      <c r="BS240" s="88"/>
      <c r="BT240" s="88"/>
      <c r="BU240" s="75"/>
      <c r="BV240" s="75"/>
      <c r="BW240" s="88"/>
      <c r="BX240" s="75"/>
      <c r="BY240" s="75"/>
      <c r="BZ240" s="75"/>
      <c r="CA240" s="75"/>
      <c r="CB240" s="74"/>
      <c r="CC240" s="74"/>
      <c r="CD240" s="75"/>
      <c r="CE240" s="88"/>
      <c r="CF240" s="75"/>
      <c r="CG240" s="75"/>
      <c r="CH240" s="75"/>
      <c r="CI240" s="88"/>
      <c r="CJ240" s="75"/>
      <c r="CK240" s="75"/>
      <c r="CL240" s="75"/>
      <c r="CM240" s="75"/>
      <c r="CN240" s="75"/>
      <c r="CO240" s="75"/>
      <c r="CP240" s="75"/>
      <c r="CQ240" s="75"/>
      <c r="CR240" s="74"/>
      <c r="CS240" s="74"/>
      <c r="CT240" s="75"/>
      <c r="CU240" s="88"/>
      <c r="CV240" s="75"/>
      <c r="CW240" s="75"/>
      <c r="CX240" s="75"/>
      <c r="CY240" s="88"/>
      <c r="CZ240" s="75">
        <v>429.31</v>
      </c>
      <c r="DA240" s="75">
        <v>429.31</v>
      </c>
      <c r="DB240" s="75">
        <v>429.31</v>
      </c>
      <c r="DC240" s="75">
        <f t="shared" si="673"/>
        <v>100</v>
      </c>
      <c r="DD240" s="75"/>
      <c r="DE240" s="75"/>
      <c r="DF240" s="75"/>
      <c r="DG240" s="88"/>
      <c r="DH240" s="75"/>
      <c r="DI240" s="75"/>
      <c r="DJ240" s="75"/>
      <c r="DK240" s="88"/>
      <c r="DL240" s="75"/>
      <c r="DM240" s="75"/>
      <c r="DN240" s="75"/>
      <c r="DO240" s="88"/>
      <c r="DP240" s="75"/>
      <c r="DQ240" s="75"/>
      <c r="DR240" s="75"/>
      <c r="DS240" s="88"/>
      <c r="DT240" s="88"/>
      <c r="DU240" s="75"/>
      <c r="DV240" s="75"/>
      <c r="DW240" s="75"/>
      <c r="DX240" s="75"/>
      <c r="DY240" s="75"/>
      <c r="DZ240" s="75"/>
      <c r="EA240" s="75"/>
      <c r="EB240" s="75"/>
      <c r="EC240" s="75"/>
      <c r="ED240" s="75"/>
      <c r="EE240" s="75"/>
      <c r="EF240" s="75"/>
      <c r="EG240" s="75"/>
      <c r="EH240" s="75"/>
      <c r="EI240" s="75"/>
      <c r="EJ240" s="75"/>
      <c r="EK240" s="75"/>
      <c r="EL240" s="75"/>
      <c r="EM240" s="75"/>
      <c r="EN240" s="75"/>
      <c r="EO240" s="75"/>
      <c r="EP240" s="75"/>
      <c r="EQ240" s="75"/>
      <c r="ER240" s="75"/>
      <c r="ES240" s="75"/>
      <c r="ET240" s="75"/>
      <c r="EU240" s="75"/>
      <c r="EV240" s="75"/>
      <c r="EW240" s="75"/>
      <c r="EX240" s="75"/>
      <c r="EY240" s="75"/>
      <c r="EZ240" s="88"/>
      <c r="FA240" s="74"/>
      <c r="FB240" s="75"/>
      <c r="FC240" s="88"/>
      <c r="FD240" s="75"/>
      <c r="FE240" s="75"/>
      <c r="FF240" s="75"/>
      <c r="FG240" s="75"/>
      <c r="FH240" s="75"/>
      <c r="FI240" s="75"/>
      <c r="FJ240" s="75"/>
      <c r="FK240" s="75"/>
      <c r="FL240" s="75"/>
      <c r="FM240" s="75"/>
      <c r="FN240" s="75"/>
      <c r="FO240" s="75"/>
      <c r="FP240" s="75"/>
      <c r="FQ240" s="75"/>
      <c r="FR240" s="75"/>
      <c r="FS240" s="75"/>
      <c r="FT240" s="78"/>
      <c r="FU240" s="78"/>
      <c r="FV240" s="78"/>
      <c r="FW240" s="78"/>
      <c r="FX240" s="75"/>
      <c r="FY240" s="75"/>
      <c r="FZ240" s="75"/>
      <c r="GA240" s="75"/>
      <c r="GB240" s="75"/>
      <c r="GC240" s="75"/>
      <c r="GD240" s="75"/>
      <c r="GE240" s="75"/>
      <c r="GF240" s="75"/>
      <c r="GG240" s="75"/>
      <c r="GH240" s="75"/>
      <c r="GI240" s="75"/>
      <c r="GJ240" s="75"/>
      <c r="GK240" s="75"/>
      <c r="GL240" s="75"/>
      <c r="GM240" s="75"/>
      <c r="GN240" s="75"/>
      <c r="GO240" s="75"/>
      <c r="GP240" s="75"/>
      <c r="GQ240" s="75"/>
      <c r="GR240" s="75"/>
      <c r="GS240" s="75"/>
      <c r="GT240" s="75"/>
      <c r="GU240" s="75"/>
      <c r="GV240" s="75"/>
      <c r="GW240" s="75"/>
      <c r="GX240" s="75"/>
      <c r="GY240" s="75"/>
      <c r="GZ240" s="75"/>
      <c r="HA240" s="75"/>
      <c r="HB240" s="75"/>
      <c r="HC240" s="75"/>
      <c r="HD240" s="75"/>
      <c r="HE240" s="75"/>
      <c r="HF240" s="75"/>
      <c r="HG240" s="75"/>
      <c r="HH240" s="75"/>
      <c r="HI240" s="75"/>
      <c r="HJ240" s="75"/>
      <c r="HK240" s="75"/>
      <c r="HL240" s="75"/>
      <c r="HM240" s="75"/>
      <c r="HN240" s="75"/>
      <c r="HO240" s="75"/>
      <c r="HP240" s="75"/>
      <c r="HQ240" s="75"/>
      <c r="HR240" s="75"/>
      <c r="HS240" s="75"/>
      <c r="HT240" s="75"/>
      <c r="HU240" s="75"/>
      <c r="HV240" s="75"/>
      <c r="HW240" s="75"/>
      <c r="HX240" s="75"/>
      <c r="HY240" s="75"/>
      <c r="HZ240" s="75"/>
      <c r="IA240" s="75"/>
      <c r="IB240" s="75"/>
      <c r="IC240" s="75"/>
      <c r="ID240" s="75"/>
      <c r="IE240" s="75"/>
      <c r="IF240" s="75"/>
      <c r="IG240" s="75"/>
      <c r="IH240" s="75"/>
      <c r="II240" s="75"/>
      <c r="IJ240" s="75"/>
      <c r="IK240" s="75"/>
      <c r="IL240" s="75"/>
      <c r="IM240" s="75"/>
      <c r="IN240" s="75"/>
      <c r="IO240" s="75"/>
      <c r="IP240" s="75"/>
      <c r="IQ240" s="75"/>
      <c r="IR240" s="75"/>
      <c r="IS240" s="75"/>
      <c r="IT240" s="75"/>
      <c r="IU240" s="75"/>
      <c r="IV240" s="75"/>
      <c r="IW240" s="75"/>
      <c r="IX240" s="75"/>
      <c r="IY240" s="75"/>
      <c r="IZ240" s="75"/>
      <c r="JA240" s="75"/>
      <c r="JB240" s="75"/>
      <c r="JC240" s="75"/>
    </row>
    <row r="241" spans="1:263" ht="15.75" x14ac:dyDescent="0.25">
      <c r="A241" s="10" t="s">
        <v>229</v>
      </c>
      <c r="B241" s="222">
        <f t="shared" si="590"/>
        <v>2422.85</v>
      </c>
      <c r="C241" s="222">
        <f t="shared" si="591"/>
        <v>3668.1779000000001</v>
      </c>
      <c r="D241" s="222">
        <f t="shared" si="592"/>
        <v>3668.1779000000001</v>
      </c>
      <c r="E241" s="222"/>
      <c r="F241" s="223">
        <f t="shared" si="593"/>
        <v>3668.1779000000001</v>
      </c>
      <c r="G241" s="75">
        <f t="shared" si="672"/>
        <v>100</v>
      </c>
      <c r="H241" s="75"/>
      <c r="I241" s="75"/>
      <c r="J241" s="75"/>
      <c r="K241" s="75"/>
      <c r="L241" s="75"/>
      <c r="M241" s="75"/>
      <c r="N241" s="75"/>
      <c r="O241" s="74"/>
      <c r="P241" s="75"/>
      <c r="Q241" s="75"/>
      <c r="R241" s="75"/>
      <c r="S241" s="75"/>
      <c r="T241" s="75"/>
      <c r="U241" s="75"/>
      <c r="V241" s="75"/>
      <c r="W241" s="74"/>
      <c r="X241" s="75"/>
      <c r="Y241" s="75"/>
      <c r="Z241" s="75"/>
      <c r="AA241" s="75"/>
      <c r="AB241" s="75"/>
      <c r="AC241" s="75"/>
      <c r="AD241" s="75"/>
      <c r="AE241" s="75"/>
      <c r="AF241" s="75"/>
      <c r="AG241" s="75"/>
      <c r="AH241" s="75"/>
      <c r="AI241" s="75"/>
      <c r="AJ241" s="75"/>
      <c r="AK241" s="75"/>
      <c r="AL241" s="75"/>
      <c r="AM241" s="75"/>
      <c r="AN241" s="75"/>
      <c r="AO241" s="75"/>
      <c r="AP241" s="75"/>
      <c r="AQ241" s="75"/>
      <c r="AR241" s="75"/>
      <c r="AS241" s="75">
        <v>1245.3279</v>
      </c>
      <c r="AT241" s="75">
        <v>1245.3279</v>
      </c>
      <c r="AU241" s="75">
        <f t="shared" si="507"/>
        <v>100</v>
      </c>
      <c r="AV241" s="75"/>
      <c r="AW241" s="75"/>
      <c r="AX241" s="75"/>
      <c r="AY241" s="75"/>
      <c r="AZ241" s="95"/>
      <c r="BA241" s="95"/>
      <c r="BB241" s="95"/>
      <c r="BC241" s="95"/>
      <c r="BD241" s="75"/>
      <c r="BE241" s="75"/>
      <c r="BF241" s="75"/>
      <c r="BG241" s="88"/>
      <c r="BH241" s="88"/>
      <c r="BI241" s="75"/>
      <c r="BJ241" s="75"/>
      <c r="BK241" s="88"/>
      <c r="BL241" s="75">
        <v>2028</v>
      </c>
      <c r="BM241" s="75">
        <v>2028</v>
      </c>
      <c r="BN241" s="75">
        <v>2028</v>
      </c>
      <c r="BO241" s="76">
        <f t="shared" si="594"/>
        <v>100</v>
      </c>
      <c r="BP241" s="75"/>
      <c r="BQ241" s="75"/>
      <c r="BR241" s="75"/>
      <c r="BS241" s="88"/>
      <c r="BT241" s="88"/>
      <c r="BU241" s="75"/>
      <c r="BV241" s="75"/>
      <c r="BW241" s="88"/>
      <c r="BX241" s="75"/>
      <c r="BY241" s="75"/>
      <c r="BZ241" s="75"/>
      <c r="CA241" s="75"/>
      <c r="CB241" s="74"/>
      <c r="CC241" s="74"/>
      <c r="CD241" s="75"/>
      <c r="CE241" s="88"/>
      <c r="CF241" s="75"/>
      <c r="CG241" s="75"/>
      <c r="CH241" s="75"/>
      <c r="CI241" s="88"/>
      <c r="CJ241" s="75"/>
      <c r="CK241" s="75"/>
      <c r="CL241" s="75"/>
      <c r="CM241" s="75"/>
      <c r="CN241" s="75"/>
      <c r="CO241" s="75"/>
      <c r="CP241" s="75"/>
      <c r="CQ241" s="75"/>
      <c r="CR241" s="74"/>
      <c r="CS241" s="74"/>
      <c r="CT241" s="75"/>
      <c r="CU241" s="88"/>
      <c r="CV241" s="75"/>
      <c r="CW241" s="75"/>
      <c r="CX241" s="75"/>
      <c r="CY241" s="88"/>
      <c r="CZ241" s="75">
        <v>394.85</v>
      </c>
      <c r="DA241" s="75">
        <v>394.85</v>
      </c>
      <c r="DB241" s="75">
        <v>394.85</v>
      </c>
      <c r="DC241" s="75">
        <f t="shared" si="673"/>
        <v>100</v>
      </c>
      <c r="DD241" s="75"/>
      <c r="DE241" s="75"/>
      <c r="DF241" s="75"/>
      <c r="DG241" s="88"/>
      <c r="DH241" s="75"/>
      <c r="DI241" s="75"/>
      <c r="DJ241" s="75"/>
      <c r="DK241" s="88"/>
      <c r="DL241" s="75"/>
      <c r="DM241" s="75"/>
      <c r="DN241" s="75"/>
      <c r="DO241" s="88"/>
      <c r="DP241" s="75"/>
      <c r="DQ241" s="75"/>
      <c r="DR241" s="75"/>
      <c r="DS241" s="88"/>
      <c r="DT241" s="88"/>
      <c r="DU241" s="75"/>
      <c r="DV241" s="75"/>
      <c r="DW241" s="75"/>
      <c r="DX241" s="75"/>
      <c r="DY241" s="75"/>
      <c r="DZ241" s="75"/>
      <c r="EA241" s="75"/>
      <c r="EB241" s="75"/>
      <c r="EC241" s="75"/>
      <c r="ED241" s="75"/>
      <c r="EE241" s="75"/>
      <c r="EF241" s="75"/>
      <c r="EG241" s="75"/>
      <c r="EH241" s="75"/>
      <c r="EI241" s="75"/>
      <c r="EJ241" s="75"/>
      <c r="EK241" s="75"/>
      <c r="EL241" s="75"/>
      <c r="EM241" s="75"/>
      <c r="EN241" s="75"/>
      <c r="EO241" s="75"/>
      <c r="EP241" s="75"/>
      <c r="EQ241" s="75"/>
      <c r="ER241" s="75"/>
      <c r="ES241" s="75"/>
      <c r="ET241" s="75"/>
      <c r="EU241" s="75"/>
      <c r="EV241" s="75"/>
      <c r="EW241" s="75"/>
      <c r="EX241" s="75"/>
      <c r="EY241" s="75"/>
      <c r="EZ241" s="88"/>
      <c r="FA241" s="74"/>
      <c r="FB241" s="75"/>
      <c r="FC241" s="88"/>
      <c r="FD241" s="75"/>
      <c r="FE241" s="75"/>
      <c r="FF241" s="75"/>
      <c r="FG241" s="75"/>
      <c r="FH241" s="75"/>
      <c r="FI241" s="75"/>
      <c r="FJ241" s="75"/>
      <c r="FK241" s="75"/>
      <c r="FL241" s="75"/>
      <c r="FM241" s="75"/>
      <c r="FN241" s="75"/>
      <c r="FO241" s="75"/>
      <c r="FP241" s="75"/>
      <c r="FQ241" s="75"/>
      <c r="FR241" s="75"/>
      <c r="FS241" s="75"/>
      <c r="FT241" s="78"/>
      <c r="FU241" s="78"/>
      <c r="FV241" s="78"/>
      <c r="FW241" s="78"/>
      <c r="FX241" s="75"/>
      <c r="FY241" s="75"/>
      <c r="FZ241" s="75"/>
      <c r="GA241" s="75"/>
      <c r="GB241" s="75"/>
      <c r="GC241" s="75"/>
      <c r="GD241" s="75"/>
      <c r="GE241" s="75"/>
      <c r="GF241" s="75"/>
      <c r="GG241" s="75"/>
      <c r="GH241" s="75"/>
      <c r="GI241" s="75"/>
      <c r="GJ241" s="75"/>
      <c r="GK241" s="75"/>
      <c r="GL241" s="75"/>
      <c r="GM241" s="75"/>
      <c r="GN241" s="75"/>
      <c r="GO241" s="75"/>
      <c r="GP241" s="75"/>
      <c r="GQ241" s="75"/>
      <c r="GR241" s="75"/>
      <c r="GS241" s="75"/>
      <c r="GT241" s="75"/>
      <c r="GU241" s="75"/>
      <c r="GV241" s="75"/>
      <c r="GW241" s="75"/>
      <c r="GX241" s="75"/>
      <c r="GY241" s="75"/>
      <c r="GZ241" s="75"/>
      <c r="HA241" s="75"/>
      <c r="HB241" s="75"/>
      <c r="HC241" s="75"/>
      <c r="HD241" s="75"/>
      <c r="HE241" s="75"/>
      <c r="HF241" s="75"/>
      <c r="HG241" s="75"/>
      <c r="HH241" s="75"/>
      <c r="HI241" s="75"/>
      <c r="HJ241" s="75"/>
      <c r="HK241" s="75"/>
      <c r="HL241" s="75"/>
      <c r="HM241" s="75"/>
      <c r="HN241" s="75"/>
      <c r="HO241" s="75"/>
      <c r="HP241" s="75"/>
      <c r="HQ241" s="75"/>
      <c r="HR241" s="75"/>
      <c r="HS241" s="75"/>
      <c r="HT241" s="75"/>
      <c r="HU241" s="75"/>
      <c r="HV241" s="75"/>
      <c r="HW241" s="75"/>
      <c r="HX241" s="75"/>
      <c r="HY241" s="75"/>
      <c r="HZ241" s="75"/>
      <c r="IA241" s="75"/>
      <c r="IB241" s="75"/>
      <c r="IC241" s="75"/>
      <c r="ID241" s="75"/>
      <c r="IE241" s="75"/>
      <c r="IF241" s="75"/>
      <c r="IG241" s="75"/>
      <c r="IH241" s="75"/>
      <c r="II241" s="75"/>
      <c r="IJ241" s="75"/>
      <c r="IK241" s="75"/>
      <c r="IL241" s="75"/>
      <c r="IM241" s="75"/>
      <c r="IN241" s="75"/>
      <c r="IO241" s="75"/>
      <c r="IP241" s="75"/>
      <c r="IQ241" s="75"/>
      <c r="IR241" s="75"/>
      <c r="IS241" s="75"/>
      <c r="IT241" s="75"/>
      <c r="IU241" s="75"/>
      <c r="IV241" s="75"/>
      <c r="IW241" s="75"/>
      <c r="IX241" s="75"/>
      <c r="IY241" s="75"/>
      <c r="IZ241" s="75"/>
      <c r="JA241" s="75"/>
      <c r="JB241" s="75"/>
      <c r="JC241" s="75"/>
    </row>
    <row r="242" spans="1:263" ht="15.75" x14ac:dyDescent="0.25">
      <c r="A242" s="10" t="s">
        <v>413</v>
      </c>
      <c r="B242" s="222">
        <f t="shared" si="590"/>
        <v>2128.96</v>
      </c>
      <c r="C242" s="222">
        <f t="shared" si="591"/>
        <v>2128.96</v>
      </c>
      <c r="D242" s="222">
        <f t="shared" si="592"/>
        <v>2128.96</v>
      </c>
      <c r="E242" s="222"/>
      <c r="F242" s="223">
        <f t="shared" si="593"/>
        <v>2128.2600000000002</v>
      </c>
      <c r="G242" s="75">
        <f t="shared" si="672"/>
        <v>99.96712009619722</v>
      </c>
      <c r="H242" s="75"/>
      <c r="I242" s="75"/>
      <c r="J242" s="75"/>
      <c r="K242" s="75"/>
      <c r="L242" s="75"/>
      <c r="M242" s="75"/>
      <c r="N242" s="75"/>
      <c r="O242" s="74"/>
      <c r="P242" s="75"/>
      <c r="Q242" s="75"/>
      <c r="R242" s="75"/>
      <c r="S242" s="75"/>
      <c r="T242" s="75"/>
      <c r="U242" s="75"/>
      <c r="V242" s="75"/>
      <c r="W242" s="74"/>
      <c r="X242" s="75"/>
      <c r="Y242" s="75"/>
      <c r="Z242" s="75"/>
      <c r="AA242" s="75"/>
      <c r="AB242" s="75"/>
      <c r="AC242" s="75"/>
      <c r="AD242" s="75"/>
      <c r="AE242" s="75"/>
      <c r="AF242" s="75"/>
      <c r="AG242" s="75"/>
      <c r="AH242" s="75"/>
      <c r="AI242" s="75"/>
      <c r="AJ242" s="75"/>
      <c r="AK242" s="75"/>
      <c r="AL242" s="75"/>
      <c r="AM242" s="75"/>
      <c r="AN242" s="75"/>
      <c r="AO242" s="75"/>
      <c r="AP242" s="75"/>
      <c r="AQ242" s="75"/>
      <c r="AR242" s="75"/>
      <c r="AS242" s="75"/>
      <c r="AT242" s="75"/>
      <c r="AU242" s="75"/>
      <c r="AV242" s="75"/>
      <c r="AW242" s="75"/>
      <c r="AX242" s="75"/>
      <c r="AY242" s="75"/>
      <c r="AZ242" s="95"/>
      <c r="BA242" s="95"/>
      <c r="BB242" s="95"/>
      <c r="BC242" s="95"/>
      <c r="BD242" s="75"/>
      <c r="BE242" s="75"/>
      <c r="BF242" s="75"/>
      <c r="BG242" s="88"/>
      <c r="BH242" s="88"/>
      <c r="BI242" s="75"/>
      <c r="BJ242" s="75"/>
      <c r="BK242" s="88"/>
      <c r="BL242" s="75">
        <v>1782</v>
      </c>
      <c r="BM242" s="75">
        <v>1782</v>
      </c>
      <c r="BN242" s="75">
        <v>1782</v>
      </c>
      <c r="BO242" s="76">
        <f t="shared" si="594"/>
        <v>100</v>
      </c>
      <c r="BP242" s="75"/>
      <c r="BQ242" s="75"/>
      <c r="BR242" s="75"/>
      <c r="BS242" s="88"/>
      <c r="BT242" s="88"/>
      <c r="BU242" s="75"/>
      <c r="BV242" s="75"/>
      <c r="BW242" s="88"/>
      <c r="BX242" s="75"/>
      <c r="BY242" s="75"/>
      <c r="BZ242" s="75"/>
      <c r="CA242" s="75"/>
      <c r="CB242" s="74"/>
      <c r="CC242" s="74"/>
      <c r="CD242" s="75"/>
      <c r="CE242" s="88"/>
      <c r="CF242" s="75"/>
      <c r="CG242" s="75"/>
      <c r="CH242" s="75"/>
      <c r="CI242" s="88"/>
      <c r="CJ242" s="75"/>
      <c r="CK242" s="75"/>
      <c r="CL242" s="75"/>
      <c r="CM242" s="75"/>
      <c r="CN242" s="75"/>
      <c r="CO242" s="75"/>
      <c r="CP242" s="75"/>
      <c r="CQ242" s="75"/>
      <c r="CR242" s="74"/>
      <c r="CS242" s="74"/>
      <c r="CT242" s="75"/>
      <c r="CU242" s="88"/>
      <c r="CV242" s="75"/>
      <c r="CW242" s="75"/>
      <c r="CX242" s="75"/>
      <c r="CY242" s="88"/>
      <c r="CZ242" s="75">
        <v>346.96</v>
      </c>
      <c r="DA242" s="75">
        <v>346.96</v>
      </c>
      <c r="DB242" s="75">
        <v>346.26</v>
      </c>
      <c r="DC242" s="75">
        <f t="shared" si="673"/>
        <v>99.798247636615173</v>
      </c>
      <c r="DD242" s="75"/>
      <c r="DE242" s="75"/>
      <c r="DF242" s="75"/>
      <c r="DG242" s="88"/>
      <c r="DH242" s="75"/>
      <c r="DI242" s="75"/>
      <c r="DJ242" s="75"/>
      <c r="DK242" s="88"/>
      <c r="DL242" s="75"/>
      <c r="DM242" s="75"/>
      <c r="DN242" s="75"/>
      <c r="DO242" s="88"/>
      <c r="DP242" s="75"/>
      <c r="DQ242" s="75"/>
      <c r="DR242" s="75"/>
      <c r="DS242" s="88"/>
      <c r="DT242" s="88"/>
      <c r="DU242" s="75"/>
      <c r="DV242" s="75"/>
      <c r="DW242" s="75"/>
      <c r="DX242" s="75"/>
      <c r="DY242" s="75"/>
      <c r="DZ242" s="75"/>
      <c r="EA242" s="75"/>
      <c r="EB242" s="75"/>
      <c r="EC242" s="75"/>
      <c r="ED242" s="75"/>
      <c r="EE242" s="75"/>
      <c r="EF242" s="75"/>
      <c r="EG242" s="75"/>
      <c r="EH242" s="75"/>
      <c r="EI242" s="75"/>
      <c r="EJ242" s="75"/>
      <c r="EK242" s="75"/>
      <c r="EL242" s="75"/>
      <c r="EM242" s="75"/>
      <c r="EN242" s="75"/>
      <c r="EO242" s="75"/>
      <c r="EP242" s="75"/>
      <c r="EQ242" s="75"/>
      <c r="ER242" s="75"/>
      <c r="ES242" s="75"/>
      <c r="ET242" s="75"/>
      <c r="EU242" s="75"/>
      <c r="EV242" s="75"/>
      <c r="EW242" s="75"/>
      <c r="EX242" s="75"/>
      <c r="EY242" s="75"/>
      <c r="EZ242" s="88"/>
      <c r="FA242" s="74"/>
      <c r="FB242" s="75"/>
      <c r="FC242" s="88"/>
      <c r="FD242" s="75"/>
      <c r="FE242" s="75"/>
      <c r="FF242" s="75"/>
      <c r="FG242" s="75"/>
      <c r="FH242" s="75"/>
      <c r="FI242" s="75"/>
      <c r="FJ242" s="75"/>
      <c r="FK242" s="75"/>
      <c r="FL242" s="75"/>
      <c r="FM242" s="75"/>
      <c r="FN242" s="75"/>
      <c r="FO242" s="75"/>
      <c r="FP242" s="75"/>
      <c r="FQ242" s="75"/>
      <c r="FR242" s="75"/>
      <c r="FS242" s="75"/>
      <c r="FT242" s="78"/>
      <c r="FU242" s="78"/>
      <c r="FV242" s="78"/>
      <c r="FW242" s="78"/>
      <c r="FX242" s="75"/>
      <c r="FY242" s="75"/>
      <c r="FZ242" s="75"/>
      <c r="GA242" s="75"/>
      <c r="GB242" s="75"/>
      <c r="GC242" s="75"/>
      <c r="GD242" s="75"/>
      <c r="GE242" s="75"/>
      <c r="GF242" s="75"/>
      <c r="GG242" s="75"/>
      <c r="GH242" s="75"/>
      <c r="GI242" s="75"/>
      <c r="GJ242" s="75"/>
      <c r="GK242" s="75"/>
      <c r="GL242" s="75"/>
      <c r="GM242" s="75"/>
      <c r="GN242" s="75"/>
      <c r="GO242" s="75"/>
      <c r="GP242" s="75"/>
      <c r="GQ242" s="75"/>
      <c r="GR242" s="75"/>
      <c r="GS242" s="75"/>
      <c r="GT242" s="75"/>
      <c r="GU242" s="75"/>
      <c r="GV242" s="75"/>
      <c r="GW242" s="75"/>
      <c r="GX242" s="75"/>
      <c r="GY242" s="75"/>
      <c r="GZ242" s="75"/>
      <c r="HA242" s="75"/>
      <c r="HB242" s="75"/>
      <c r="HC242" s="75"/>
      <c r="HD242" s="75"/>
      <c r="HE242" s="75"/>
      <c r="HF242" s="75"/>
      <c r="HG242" s="75"/>
      <c r="HH242" s="75"/>
      <c r="HI242" s="75"/>
      <c r="HJ242" s="75"/>
      <c r="HK242" s="75"/>
      <c r="HL242" s="75"/>
      <c r="HM242" s="75"/>
      <c r="HN242" s="75"/>
      <c r="HO242" s="75"/>
      <c r="HP242" s="75"/>
      <c r="HQ242" s="75"/>
      <c r="HR242" s="75"/>
      <c r="HS242" s="75"/>
      <c r="HT242" s="75"/>
      <c r="HU242" s="75"/>
      <c r="HV242" s="75"/>
      <c r="HW242" s="75"/>
      <c r="HX242" s="75"/>
      <c r="HY242" s="75"/>
      <c r="HZ242" s="75"/>
      <c r="IA242" s="75"/>
      <c r="IB242" s="75"/>
      <c r="IC242" s="75"/>
      <c r="ID242" s="75"/>
      <c r="IE242" s="75"/>
      <c r="IF242" s="75"/>
      <c r="IG242" s="75"/>
      <c r="IH242" s="75"/>
      <c r="II242" s="75"/>
      <c r="IJ242" s="75"/>
      <c r="IK242" s="75"/>
      <c r="IL242" s="75"/>
      <c r="IM242" s="75"/>
      <c r="IN242" s="75"/>
      <c r="IO242" s="75"/>
      <c r="IP242" s="75"/>
      <c r="IQ242" s="75"/>
      <c r="IR242" s="75"/>
      <c r="IS242" s="75"/>
      <c r="IT242" s="75"/>
      <c r="IU242" s="75"/>
      <c r="IV242" s="75"/>
      <c r="IW242" s="75"/>
      <c r="IX242" s="75"/>
      <c r="IY242" s="75"/>
      <c r="IZ242" s="75"/>
      <c r="JA242" s="75"/>
      <c r="JB242" s="75"/>
      <c r="JC242" s="75"/>
    </row>
    <row r="243" spans="1:263" ht="15.75" x14ac:dyDescent="0.25">
      <c r="A243" s="10" t="s">
        <v>412</v>
      </c>
      <c r="B243" s="222">
        <f t="shared" si="590"/>
        <v>5512.35</v>
      </c>
      <c r="C243" s="222">
        <f t="shared" si="591"/>
        <v>5512.35</v>
      </c>
      <c r="D243" s="222">
        <f t="shared" si="592"/>
        <v>5512.35</v>
      </c>
      <c r="E243" s="222"/>
      <c r="F243" s="223">
        <f t="shared" si="593"/>
        <v>5512.35</v>
      </c>
      <c r="G243" s="75">
        <f t="shared" si="672"/>
        <v>100</v>
      </c>
      <c r="H243" s="75"/>
      <c r="I243" s="75"/>
      <c r="J243" s="75"/>
      <c r="K243" s="75"/>
      <c r="L243" s="75"/>
      <c r="M243" s="75"/>
      <c r="N243" s="75"/>
      <c r="O243" s="74"/>
      <c r="P243" s="75"/>
      <c r="Q243" s="75"/>
      <c r="R243" s="75"/>
      <c r="S243" s="75"/>
      <c r="T243" s="75"/>
      <c r="U243" s="75"/>
      <c r="V243" s="75"/>
      <c r="W243" s="74"/>
      <c r="X243" s="75"/>
      <c r="Y243" s="75"/>
      <c r="Z243" s="75"/>
      <c r="AA243" s="75"/>
      <c r="AB243" s="75"/>
      <c r="AC243" s="75"/>
      <c r="AD243" s="75"/>
      <c r="AE243" s="75"/>
      <c r="AF243" s="75"/>
      <c r="AG243" s="75"/>
      <c r="AH243" s="75"/>
      <c r="AI243" s="75"/>
      <c r="AJ243" s="75"/>
      <c r="AK243" s="75"/>
      <c r="AL243" s="75"/>
      <c r="AM243" s="75"/>
      <c r="AN243" s="75"/>
      <c r="AO243" s="75"/>
      <c r="AP243" s="75"/>
      <c r="AQ243" s="75"/>
      <c r="AR243" s="75"/>
      <c r="AS243" s="75"/>
      <c r="AT243" s="75"/>
      <c r="AU243" s="75"/>
      <c r="AV243" s="75"/>
      <c r="AW243" s="75"/>
      <c r="AX243" s="75"/>
      <c r="AY243" s="75"/>
      <c r="AZ243" s="95"/>
      <c r="BA243" s="95"/>
      <c r="BB243" s="95"/>
      <c r="BC243" s="95"/>
      <c r="BD243" s="75"/>
      <c r="BE243" s="75"/>
      <c r="BF243" s="75"/>
      <c r="BG243" s="88"/>
      <c r="BH243" s="88"/>
      <c r="BI243" s="75"/>
      <c r="BJ243" s="75"/>
      <c r="BK243" s="88"/>
      <c r="BL243" s="75">
        <v>4614</v>
      </c>
      <c r="BM243" s="75">
        <v>4614</v>
      </c>
      <c r="BN243" s="75">
        <v>4614</v>
      </c>
      <c r="BO243" s="76">
        <f t="shared" si="594"/>
        <v>100</v>
      </c>
      <c r="BP243" s="75"/>
      <c r="BQ243" s="75"/>
      <c r="BR243" s="75"/>
      <c r="BS243" s="88"/>
      <c r="BT243" s="88"/>
      <c r="BU243" s="75"/>
      <c r="BV243" s="75"/>
      <c r="BW243" s="88"/>
      <c r="BX243" s="75"/>
      <c r="BY243" s="75"/>
      <c r="BZ243" s="75"/>
      <c r="CA243" s="75"/>
      <c r="CB243" s="74"/>
      <c r="CC243" s="74"/>
      <c r="CD243" s="75"/>
      <c r="CE243" s="88"/>
      <c r="CF243" s="75"/>
      <c r="CG243" s="75"/>
      <c r="CH243" s="75"/>
      <c r="CI243" s="88"/>
      <c r="CJ243" s="75"/>
      <c r="CK243" s="75"/>
      <c r="CL243" s="75"/>
      <c r="CM243" s="75"/>
      <c r="CN243" s="75"/>
      <c r="CO243" s="75"/>
      <c r="CP243" s="75"/>
      <c r="CQ243" s="75"/>
      <c r="CR243" s="74"/>
      <c r="CS243" s="74"/>
      <c r="CT243" s="75"/>
      <c r="CU243" s="88"/>
      <c r="CV243" s="75"/>
      <c r="CW243" s="75"/>
      <c r="CX243" s="75"/>
      <c r="CY243" s="88"/>
      <c r="CZ243" s="75">
        <v>898.35</v>
      </c>
      <c r="DA243" s="75">
        <v>898.35</v>
      </c>
      <c r="DB243" s="75">
        <v>898.35</v>
      </c>
      <c r="DC243" s="75">
        <f t="shared" si="673"/>
        <v>100</v>
      </c>
      <c r="DD243" s="75"/>
      <c r="DE243" s="75"/>
      <c r="DF243" s="75"/>
      <c r="DG243" s="88"/>
      <c r="DH243" s="75"/>
      <c r="DI243" s="75"/>
      <c r="DJ243" s="75"/>
      <c r="DK243" s="88"/>
      <c r="DL243" s="75"/>
      <c r="DM243" s="75"/>
      <c r="DN243" s="75"/>
      <c r="DO243" s="88"/>
      <c r="DP243" s="75"/>
      <c r="DQ243" s="75"/>
      <c r="DR243" s="75"/>
      <c r="DS243" s="88"/>
      <c r="DT243" s="88"/>
      <c r="DU243" s="75"/>
      <c r="DV243" s="75"/>
      <c r="DW243" s="75"/>
      <c r="DX243" s="75"/>
      <c r="DY243" s="75"/>
      <c r="DZ243" s="75"/>
      <c r="EA243" s="75"/>
      <c r="EB243" s="75"/>
      <c r="EC243" s="75"/>
      <c r="ED243" s="75"/>
      <c r="EE243" s="75"/>
      <c r="EF243" s="75"/>
      <c r="EG243" s="75"/>
      <c r="EH243" s="75"/>
      <c r="EI243" s="75"/>
      <c r="EJ243" s="75"/>
      <c r="EK243" s="75"/>
      <c r="EL243" s="75"/>
      <c r="EM243" s="75"/>
      <c r="EN243" s="75"/>
      <c r="EO243" s="75"/>
      <c r="EP243" s="75"/>
      <c r="EQ243" s="75"/>
      <c r="ER243" s="75"/>
      <c r="ES243" s="75"/>
      <c r="ET243" s="75"/>
      <c r="EU243" s="75"/>
      <c r="EV243" s="75"/>
      <c r="EW243" s="75"/>
      <c r="EX243" s="75"/>
      <c r="EY243" s="75"/>
      <c r="EZ243" s="88"/>
      <c r="FA243" s="74"/>
      <c r="FB243" s="75"/>
      <c r="FC243" s="88"/>
      <c r="FD243" s="75"/>
      <c r="FE243" s="75"/>
      <c r="FF243" s="75"/>
      <c r="FG243" s="75"/>
      <c r="FH243" s="75"/>
      <c r="FI243" s="75"/>
      <c r="FJ243" s="75"/>
      <c r="FK243" s="75"/>
      <c r="FL243" s="75"/>
      <c r="FM243" s="75"/>
      <c r="FN243" s="75"/>
      <c r="FO243" s="75"/>
      <c r="FP243" s="75"/>
      <c r="FQ243" s="75"/>
      <c r="FR243" s="75"/>
      <c r="FS243" s="75"/>
      <c r="FT243" s="78"/>
      <c r="FU243" s="78"/>
      <c r="FV243" s="78"/>
      <c r="FW243" s="78"/>
      <c r="FX243" s="75"/>
      <c r="FY243" s="75"/>
      <c r="FZ243" s="75"/>
      <c r="GA243" s="75"/>
      <c r="GB243" s="75"/>
      <c r="GC243" s="75"/>
      <c r="GD243" s="75"/>
      <c r="GE243" s="75"/>
      <c r="GF243" s="75"/>
      <c r="GG243" s="75"/>
      <c r="GH243" s="75"/>
      <c r="GI243" s="75"/>
      <c r="GJ243" s="75"/>
      <c r="GK243" s="75"/>
      <c r="GL243" s="75"/>
      <c r="GM243" s="75"/>
      <c r="GN243" s="75"/>
      <c r="GO243" s="75"/>
      <c r="GP243" s="75"/>
      <c r="GQ243" s="75"/>
      <c r="GR243" s="75"/>
      <c r="GS243" s="75"/>
      <c r="GT243" s="75"/>
      <c r="GU243" s="75"/>
      <c r="GV243" s="75"/>
      <c r="GW243" s="75"/>
      <c r="GX243" s="75"/>
      <c r="GY243" s="75"/>
      <c r="GZ243" s="75"/>
      <c r="HA243" s="75"/>
      <c r="HB243" s="75"/>
      <c r="HC243" s="75"/>
      <c r="HD243" s="75"/>
      <c r="HE243" s="75"/>
      <c r="HF243" s="75"/>
      <c r="HG243" s="75"/>
      <c r="HH243" s="75"/>
      <c r="HI243" s="75"/>
      <c r="HJ243" s="75"/>
      <c r="HK243" s="75"/>
      <c r="HL243" s="75"/>
      <c r="HM243" s="75"/>
      <c r="HN243" s="75"/>
      <c r="HO243" s="75"/>
      <c r="HP243" s="75"/>
      <c r="HQ243" s="75"/>
      <c r="HR243" s="75"/>
      <c r="HS243" s="75"/>
      <c r="HT243" s="75"/>
      <c r="HU243" s="75"/>
      <c r="HV243" s="75"/>
      <c r="HW243" s="75"/>
      <c r="HX243" s="75"/>
      <c r="HY243" s="75"/>
      <c r="HZ243" s="75"/>
      <c r="IA243" s="75"/>
      <c r="IB243" s="75"/>
      <c r="IC243" s="75"/>
      <c r="ID243" s="75"/>
      <c r="IE243" s="75"/>
      <c r="IF243" s="75"/>
      <c r="IG243" s="75"/>
      <c r="IH243" s="75"/>
      <c r="II243" s="75"/>
      <c r="IJ243" s="75"/>
      <c r="IK243" s="75"/>
      <c r="IL243" s="75"/>
      <c r="IM243" s="75"/>
      <c r="IN243" s="75"/>
      <c r="IO243" s="75"/>
      <c r="IP243" s="75"/>
      <c r="IQ243" s="75"/>
      <c r="IR243" s="75"/>
      <c r="IS243" s="75"/>
      <c r="IT243" s="75"/>
      <c r="IU243" s="75"/>
      <c r="IV243" s="75"/>
      <c r="IW243" s="75"/>
      <c r="IX243" s="75"/>
      <c r="IY243" s="75"/>
      <c r="IZ243" s="75"/>
      <c r="JA243" s="75"/>
      <c r="JB243" s="75"/>
      <c r="JC243" s="75"/>
    </row>
    <row r="244" spans="1:263" s="70" customFormat="1" ht="31.5" x14ac:dyDescent="0.25">
      <c r="A244" s="81" t="s">
        <v>211</v>
      </c>
      <c r="B244" s="220">
        <f t="shared" si="590"/>
        <v>75565.018880000003</v>
      </c>
      <c r="C244" s="220">
        <f t="shared" si="591"/>
        <v>92867.187470000004</v>
      </c>
      <c r="D244" s="220">
        <f t="shared" si="592"/>
        <v>92867.187470000004</v>
      </c>
      <c r="E244" s="220"/>
      <c r="F244" s="221">
        <f t="shared" si="593"/>
        <v>92780.967460000014</v>
      </c>
      <c r="G244" s="72">
        <f t="shared" si="672"/>
        <v>99.907157724543083</v>
      </c>
      <c r="H244" s="73">
        <f>H245+H246+H247+H248+H249+H250+H251+H252+H253+H254+H255+H256</f>
        <v>2838.7739999999999</v>
      </c>
      <c r="I244" s="73">
        <f>I245+I246+I247+I248+I249+I250+I251+I252+I253+I254+I255+I256</f>
        <v>2838.7739999999999</v>
      </c>
      <c r="J244" s="73">
        <f>J245+J246+J247+J248+J249+J250+J251+J252+J253+J254+J255+J256</f>
        <v>2838.7739999999999</v>
      </c>
      <c r="K244" s="72">
        <f>J244/I244*100</f>
        <v>100</v>
      </c>
      <c r="L244" s="73">
        <f t="shared" ref="L244" si="674">L245+L246+L247+L248+L249+L250+L251+L252+L253+L254+L255+L256</f>
        <v>1410.8219999999999</v>
      </c>
      <c r="M244" s="73">
        <f t="shared" ref="M244:N244" si="675">M245+M246+M247+M248+M249+M250+M251+M252+M253+M254+M255+M256</f>
        <v>1410.8219999999999</v>
      </c>
      <c r="N244" s="73">
        <f t="shared" si="675"/>
        <v>1410.8219999999999</v>
      </c>
      <c r="O244" s="73">
        <f>N244/M244*100</f>
        <v>100</v>
      </c>
      <c r="P244" s="73">
        <f t="shared" ref="P244" si="676">P245+P246+P247+P248+P249+P250+P251+P252+P253+P254+P255+P256</f>
        <v>0</v>
      </c>
      <c r="Q244" s="73">
        <f t="shared" ref="Q244:V244" si="677">Q245+Q246+Q247+Q248+Q249+Q250+Q251+Q252+Q253+Q254+Q255+Q256</f>
        <v>0</v>
      </c>
      <c r="R244" s="73">
        <f t="shared" si="677"/>
        <v>0</v>
      </c>
      <c r="S244" s="73">
        <f t="shared" si="677"/>
        <v>0</v>
      </c>
      <c r="T244" s="73">
        <f t="shared" ref="T244" si="678">T245+T246+T247+T248+T249+T250+T251+T252+T253+T254+T255+T256</f>
        <v>0</v>
      </c>
      <c r="U244" s="73">
        <f t="shared" si="677"/>
        <v>748.2</v>
      </c>
      <c r="V244" s="73">
        <f t="shared" si="677"/>
        <v>748.2</v>
      </c>
      <c r="W244" s="73">
        <f>V244/U244*100</f>
        <v>100</v>
      </c>
      <c r="X244" s="73">
        <f>X245+X246+X247+X248+X249+X250+X251+X252+X253+X254+X255+X256</f>
        <v>112.35955</v>
      </c>
      <c r="Y244" s="73">
        <f>Y245+Y246+Y247+Y248+Y249+Y250+Y251+Y252+Y253+Y254+Y255+Y256</f>
        <v>112.35955</v>
      </c>
      <c r="Z244" s="73">
        <f>Z245+Z246+Z247+Z248+Z249+Z250+Z251+Z252+Z253+Z254+Z255+Z256</f>
        <v>112.35955</v>
      </c>
      <c r="AA244" s="72">
        <f t="shared" ref="AA244:AA245" si="679">Z244/Y244*100</f>
        <v>100</v>
      </c>
      <c r="AB244" s="73">
        <f>SUM(AB245:AB256)</f>
        <v>0</v>
      </c>
      <c r="AC244" s="73">
        <f>SUM(AC245:AC256)</f>
        <v>0</v>
      </c>
      <c r="AD244" s="73">
        <f>SUM(AD245:AD256)</f>
        <v>0</v>
      </c>
      <c r="AE244" s="72"/>
      <c r="AF244" s="73">
        <f>AF245+AF246+AF247+AF248+AF249+AF250+AF251+AF252+AF253+AF254+AF255+AF256</f>
        <v>54.263330000000003</v>
      </c>
      <c r="AG244" s="73">
        <f>AG245+AG246+AG247+AG248+AG249+AG250+AG251+AG252+AG253+AG254+AG255+AG256</f>
        <v>54.263330000000003</v>
      </c>
      <c r="AH244" s="73">
        <f>AH245+AH246+AH247+AH248+AH249+AH250+AH251+AH252+AH253+AH254+AH255+AH256</f>
        <v>54.263330000000003</v>
      </c>
      <c r="AI244" s="72">
        <f>AH244/AG244*100</f>
        <v>100</v>
      </c>
      <c r="AJ244" s="73"/>
      <c r="AK244" s="73"/>
      <c r="AL244" s="73"/>
      <c r="AM244" s="72"/>
      <c r="AN244" s="72"/>
      <c r="AO244" s="73">
        <f>AO245+AO246+AO247+AO248+AO249+AO250+AO251+AO252+AO253+AO254+AO255+AO256</f>
        <v>0</v>
      </c>
      <c r="AP244" s="73">
        <f>AP245+AP246+AP247+AP248+AP249+AP250+AP251+AP252+AP253+AP254+AP255+AP256</f>
        <v>0</v>
      </c>
      <c r="AQ244" s="73">
        <f>AQ245+AQ246+AQ247+AQ248+AQ249+AQ250+AQ251+AQ252+AQ253+AQ254+AQ255+AQ256</f>
        <v>0</v>
      </c>
      <c r="AR244" s="73"/>
      <c r="AS244" s="73">
        <f>SUM(AS245:AS256)</f>
        <v>8946.4500000000007</v>
      </c>
      <c r="AT244" s="73">
        <f>AT245+AT246+AT247+AT248+AT249+AT250+AT251+AT252+AT253+AT254+AT255+AT256</f>
        <v>8946.4500000000007</v>
      </c>
      <c r="AU244" s="72">
        <f t="shared" ref="AU244:AU306" si="680">AT244/AS244*100</f>
        <v>100</v>
      </c>
      <c r="AV244" s="73">
        <f>AV245+AV246+AV247+AV248+AV249+AV250+AV251+AV252+AV253+AV254+AV255+AV256</f>
        <v>8500</v>
      </c>
      <c r="AW244" s="73">
        <f>AW245+AW246+AW247+AW248+AW249+AW250+AW251+AW252+AW253+AW254+AW255+AW256</f>
        <v>8500</v>
      </c>
      <c r="AX244" s="73">
        <f>AX245+AX246+AX247+AX248+AX249+AX250+AX251+AX252+AX253+AX254+AX255+AX256</f>
        <v>8500</v>
      </c>
      <c r="AY244" s="72">
        <f>AX244/AW244*100</f>
        <v>100</v>
      </c>
      <c r="AZ244" s="73">
        <f t="shared" ref="AZ244" si="681">AZ245+AZ246+AZ247+AZ248+AZ249+AZ250+AZ251+AZ252+AZ253+AZ254+AZ255+AZ256</f>
        <v>31269.9</v>
      </c>
      <c r="BA244" s="73">
        <f t="shared" ref="BA244:BG244" si="682">BA245+BA246+BA247+BA248+BA249+BA250+BA251+BA252+BA253+BA254+BA255+BA256</f>
        <v>33835.599999999999</v>
      </c>
      <c r="BB244" s="73">
        <f t="shared" si="682"/>
        <v>33835.599999999999</v>
      </c>
      <c r="BC244" s="73">
        <f t="shared" si="682"/>
        <v>100</v>
      </c>
      <c r="BD244" s="73">
        <f t="shared" si="682"/>
        <v>0</v>
      </c>
      <c r="BE244" s="73">
        <f t="shared" si="682"/>
        <v>0</v>
      </c>
      <c r="BF244" s="73">
        <f t="shared" si="682"/>
        <v>0</v>
      </c>
      <c r="BG244" s="73">
        <f t="shared" si="682"/>
        <v>0</v>
      </c>
      <c r="BH244" s="73"/>
      <c r="BI244" s="73">
        <f>BI245+BI246+BI247+BI248+BI249+BI250+BI251+BI252+BI253+BI254+BI255+BI256</f>
        <v>0</v>
      </c>
      <c r="BJ244" s="73">
        <f>BJ245+BJ246+BJ247+BJ248+BJ249+BJ250+BJ251+BJ252+BJ253+BJ254+BJ255+BJ256</f>
        <v>0</v>
      </c>
      <c r="BK244" s="73">
        <f>BK245+BK246+BK247+BK248+BK249+BK250+BK251+BK252+BK253+BK254+BK255+BK256</f>
        <v>0</v>
      </c>
      <c r="BL244" s="73">
        <f t="shared" ref="BL244" si="683">BL245+BL246+BL247+BL248+BL249+BL250+BL251+BL252+BL253+BL254+BL255+BL256</f>
        <v>18840</v>
      </c>
      <c r="BM244" s="73">
        <f t="shared" ref="BM244:BS244" si="684">BM245+BM246+BM247+BM248+BM249+BM250+BM251+BM252+BM253+BM254+BM255+BM256</f>
        <v>18840</v>
      </c>
      <c r="BN244" s="73">
        <f t="shared" si="684"/>
        <v>18753.78</v>
      </c>
      <c r="BO244" s="90">
        <f t="shared" si="594"/>
        <v>99.542356687898078</v>
      </c>
      <c r="BP244" s="73">
        <f t="shared" ref="BP244" si="685">BP245+BP246+BP247+BP248+BP249+BP250+BP251+BP252+BP253+BP254+BP255+BP256</f>
        <v>0</v>
      </c>
      <c r="BQ244" s="73">
        <f t="shared" si="684"/>
        <v>0</v>
      </c>
      <c r="BR244" s="73">
        <f t="shared" si="684"/>
        <v>0</v>
      </c>
      <c r="BS244" s="73">
        <f t="shared" si="684"/>
        <v>0</v>
      </c>
      <c r="BT244" s="73"/>
      <c r="BU244" s="73">
        <f>BU245+BU246+BU247+BU248+BU249+BU250+BU251+BU252+BU253+BU254+BU255+BU256</f>
        <v>0</v>
      </c>
      <c r="BV244" s="73">
        <f>BV245+BV246+BV247+BV248+BV249+BV250+BV251+BV252+BV253+BV254+BV255+BV256</f>
        <v>0</v>
      </c>
      <c r="BW244" s="73">
        <f>BW245+BW246+BW247+BW248+BW249+BW250+BW251+BW252+BW253+BW254+BW255+BW256</f>
        <v>0</v>
      </c>
      <c r="BX244" s="73"/>
      <c r="BY244" s="73"/>
      <c r="BZ244" s="73"/>
      <c r="CA244" s="72"/>
      <c r="CB244" s="73">
        <f t="shared" ref="CB244" si="686">CB245+CB246+CB247+CB248+CB249+CB250+CB251+CB252+CB253+CB254+CB255+CB256</f>
        <v>9538.9</v>
      </c>
      <c r="CC244" s="73">
        <f t="shared" ref="CC244:CD244" si="687">CC245+CC246+CC247+CC248+CC249+CC250+CC251+CC252+CC253+CC254+CC255+CC256</f>
        <v>8673.2402899999997</v>
      </c>
      <c r="CD244" s="73">
        <f t="shared" si="687"/>
        <v>8673.2402899999997</v>
      </c>
      <c r="CE244" s="73">
        <f>CD244/CC244*100</f>
        <v>100</v>
      </c>
      <c r="CF244" s="73">
        <f t="shared" ref="CF244" si="688">CF245+CF246+CF247+CF248+CF249+CF250+CF251+CF252+CF253+CF254+CF255+CF256</f>
        <v>1000</v>
      </c>
      <c r="CG244" s="73">
        <f t="shared" ref="CG244:CN244" si="689">CG245+CG246+CG247+CG248+CG249+CG250+CG251+CG252+CG253+CG254+CG255+CG256</f>
        <v>1000</v>
      </c>
      <c r="CH244" s="73">
        <f t="shared" si="689"/>
        <v>1000</v>
      </c>
      <c r="CI244" s="73">
        <f>CH244/CG244*100</f>
        <v>100</v>
      </c>
      <c r="CJ244" s="73">
        <f t="shared" ref="CJ244" si="690">CJ245+CJ246+CJ247+CJ248+CJ249+CJ250+CJ251+CJ252+CJ253+CJ254+CJ255+CJ256</f>
        <v>1000</v>
      </c>
      <c r="CK244" s="73">
        <f t="shared" si="689"/>
        <v>1000</v>
      </c>
      <c r="CL244" s="73">
        <f t="shared" si="689"/>
        <v>1000</v>
      </c>
      <c r="CM244" s="73">
        <f>CL244/CK244*100</f>
        <v>100</v>
      </c>
      <c r="CN244" s="73">
        <f t="shared" si="689"/>
        <v>500</v>
      </c>
      <c r="CO244" s="73">
        <f t="shared" ref="CO244:CP244" si="691">CO245+CO246+CO247+CO248+CO249+CO250+CO251+CO252+CO253+CO254+CO255+CO256</f>
        <v>500</v>
      </c>
      <c r="CP244" s="73">
        <f t="shared" si="691"/>
        <v>500</v>
      </c>
      <c r="CQ244" s="73">
        <f>CP244/CO244*100</f>
        <v>100</v>
      </c>
      <c r="CR244" s="73">
        <f t="shared" ref="CR244:CU244" si="692">CR245+CR246+CR247+CR248+CR249+CR250+CR251+CR252+CR253+CR254+CR255+CR256</f>
        <v>0</v>
      </c>
      <c r="CS244" s="73">
        <f t="shared" si="692"/>
        <v>0</v>
      </c>
      <c r="CT244" s="73">
        <f t="shared" si="692"/>
        <v>0</v>
      </c>
      <c r="CU244" s="73">
        <f t="shared" si="692"/>
        <v>0</v>
      </c>
      <c r="CV244" s="73"/>
      <c r="CW244" s="73"/>
      <c r="CX244" s="73">
        <f>CX245+CX246+CX247+CX248+CX249+CX250+CX251+CX252+CX253+CX254+CX255+CX256</f>
        <v>0</v>
      </c>
      <c r="CY244" s="73"/>
      <c r="CZ244" s="73"/>
      <c r="DA244" s="73">
        <f>DA245+DA246+DA247+DA248+DA249+DA250+DA251+DA252+DA253+DA254+DA255+DA256</f>
        <v>0</v>
      </c>
      <c r="DB244" s="73">
        <f>DB245+DB246+DB247+DB248+DB249+DB250+DB251+DB252+DB253+DB254+DB255+DB256</f>
        <v>0</v>
      </c>
      <c r="DC244" s="72"/>
      <c r="DD244" s="73">
        <f>DD245+DD246+DD247+DD248+DD249+DD250+DD251+DD252+DD253+DD254+DD255+DD256</f>
        <v>0</v>
      </c>
      <c r="DE244" s="73">
        <f>DE245+DE246+DE247+DE248+DE249+DE250+DE251+DE252+DE253+DE254+DE255+DE256</f>
        <v>0</v>
      </c>
      <c r="DF244" s="73">
        <f>DF245+DF246+DF247+DF248+DF249+DF250+DF251+DF252+DF253+DF254+DF255+DF256</f>
        <v>0</v>
      </c>
      <c r="DG244" s="73"/>
      <c r="DH244" s="73">
        <f>DH245+DH246+DH247+DH248+DH249+DH250+DH251+DH252+DH253+DH254+DH255+DH256</f>
        <v>0</v>
      </c>
      <c r="DI244" s="73">
        <f>DI245+DI246+DI247+DI248+DI249+DI250+DI251+DI252+DI253+DI254+DI255+DI256</f>
        <v>0</v>
      </c>
      <c r="DJ244" s="73">
        <f>DJ245+DJ246+DJ247+DJ248+DJ249+DJ250+DJ251+DJ252+DJ253+DJ254+DJ255+DJ256</f>
        <v>0</v>
      </c>
      <c r="DK244" s="73"/>
      <c r="DL244" s="73">
        <f>DL245+DL246+DL247+DL248+DL249+DL250+DL251+DL252+DL253+DL254+DL255+DL256</f>
        <v>0</v>
      </c>
      <c r="DM244" s="73">
        <f>DM245+DM246+DM247+DM248+DM249+DM250+DM251+DM252+DM253+DM254+DM255+DM256</f>
        <v>0</v>
      </c>
      <c r="DN244" s="73">
        <f>DN245+DN246+DN247+DN248+DN249+DN250+DN251+DN252+DN253+DN254+DN255+DN256</f>
        <v>0</v>
      </c>
      <c r="DO244" s="73"/>
      <c r="DP244" s="73">
        <f>DP245+DP246+DP247+DP248+DP249+DP250+DP251+DP252+DP253+DP254+DP255+DP256</f>
        <v>0</v>
      </c>
      <c r="DQ244" s="73">
        <f>DQ245+DQ246+DQ247+DQ248+DQ249+DQ250+DQ251+DQ252+DQ253+DQ254+DQ255+DQ256</f>
        <v>0</v>
      </c>
      <c r="DR244" s="73">
        <f>DR245+DR246+DR247+DR248+DR249+DR250+DR251+DR252+DR253+DR254+DR255+DR256</f>
        <v>0</v>
      </c>
      <c r="DS244" s="73"/>
      <c r="DT244" s="73"/>
      <c r="DU244" s="73">
        <f>DU245+DU246+DU247+DU248+DU249+DU250+DU251+DU252+DU253+DU254+DU255+DU256</f>
        <v>0</v>
      </c>
      <c r="DV244" s="73">
        <f>DV245+DV246+DV247+DV248+DV249+DV250+DV251+DV252+DV253+DV254+DV255+DV256</f>
        <v>0</v>
      </c>
      <c r="DW244" s="73">
        <f>DW245+DW246+DW247+DW248+DW249+DW250+DW251+DW252+DW253+DW254+DW255+DW256</f>
        <v>0</v>
      </c>
      <c r="DX244" s="72"/>
      <c r="DY244" s="73">
        <f>DY245+DY246+DY247+DY248+DY249+DY250+DY251+DY252+DY253+DY254+DY255+DY256</f>
        <v>0</v>
      </c>
      <c r="DZ244" s="73">
        <f>DZ245+DZ246+DZ247+DZ248+DZ249+DZ250+DZ251+DZ252+DZ253+DZ254+DZ255+DZ256</f>
        <v>0</v>
      </c>
      <c r="EA244" s="72"/>
      <c r="EB244" s="72"/>
      <c r="EC244" s="73">
        <f>EC245+EC246+EC247+EC248+EC249+EC250+EC251+EC252+EC253+EC254+EC255+EC256</f>
        <v>0</v>
      </c>
      <c r="ED244" s="73">
        <f>ED245+ED246+ED247+ED248+ED249+ED250+ED251+ED252+ED253+ED254+ED255+ED256</f>
        <v>0</v>
      </c>
      <c r="EE244" s="72"/>
      <c r="EF244" s="73">
        <f>EF245+EF246+EF247+EF248+EF249+EF250+EF251+EF252+EF253+EF254+EF255+EF256</f>
        <v>500</v>
      </c>
      <c r="EG244" s="73">
        <f>EG245+EG246+EG247+EG248+EG249+EG250+EG251+EG252+EG253+EG254+EG255+EG256</f>
        <v>500</v>
      </c>
      <c r="EH244" s="73">
        <f>EH245+EH246+EH247+EH248+EH249+EH250+EH251+EH252+EH253+EH254+EH255+EH256</f>
        <v>500</v>
      </c>
      <c r="EI244" s="72">
        <f>EH244/EG244*100</f>
        <v>100</v>
      </c>
      <c r="EJ244" s="73">
        <f>EJ245+EJ246+EJ247+EJ248+EJ249+EJ250+EJ251+EJ252+EJ253+EJ254+EJ255+EJ256</f>
        <v>0</v>
      </c>
      <c r="EK244" s="73">
        <f>EK245+EK246+EK247+EK248+EK249+EK250+EK251+EK252+EK253+EK254+EK255+EK256</f>
        <v>1212.9343000000001</v>
      </c>
      <c r="EL244" s="73">
        <f>EL245+EL246+EL247+EL248+EL249+EL250+EL251+EL252+EL253+EL254+EL255+EL256</f>
        <v>1212.9342900000001</v>
      </c>
      <c r="EM244" s="72">
        <f>EL244/EK244*100</f>
        <v>99.999999175553029</v>
      </c>
      <c r="EN244" s="73"/>
      <c r="EO244" s="73"/>
      <c r="EP244" s="73"/>
      <c r="EQ244" s="72"/>
      <c r="ER244" s="73"/>
      <c r="ES244" s="73"/>
      <c r="ET244" s="73"/>
      <c r="EU244" s="72"/>
      <c r="EV244" s="73"/>
      <c r="EW244" s="73"/>
      <c r="EX244" s="73"/>
      <c r="EY244" s="72"/>
      <c r="EZ244" s="73"/>
      <c r="FA244" s="73">
        <f>FA245+FA246+FA247+FA248+FA249+FA250+FA251+FA252+FA253+FA254+FA255+FA256</f>
        <v>0</v>
      </c>
      <c r="FB244" s="73">
        <f>FB245+FB246+FB247+FB248+FB249+FB250+FB251+FB252+FB253+FB254+FB255+FB256</f>
        <v>0</v>
      </c>
      <c r="FC244" s="73">
        <f>FC245+FC246+FC247+FC248+FC249+FC250+FC251+FC252+FC253+FC254+FC255+FC256</f>
        <v>0</v>
      </c>
      <c r="FD244" s="73"/>
      <c r="FE244" s="73"/>
      <c r="FF244" s="73"/>
      <c r="FG244" s="72"/>
      <c r="FH244" s="73"/>
      <c r="FI244" s="73"/>
      <c r="FJ244" s="73"/>
      <c r="FK244" s="72"/>
      <c r="FL244" s="73"/>
      <c r="FM244" s="73"/>
      <c r="FN244" s="73"/>
      <c r="FO244" s="72"/>
      <c r="FP244" s="72"/>
      <c r="FQ244" s="72"/>
      <c r="FR244" s="72"/>
      <c r="FS244" s="72"/>
      <c r="FT244" s="77"/>
      <c r="FU244" s="77">
        <f>SUM(FU245:FU256)</f>
        <v>0</v>
      </c>
      <c r="FV244" s="77">
        <f>SUM(FV245:FV256)</f>
        <v>0</v>
      </c>
      <c r="FW244" s="77"/>
      <c r="FX244" s="73">
        <f>SUM(FX245:FX256)</f>
        <v>0</v>
      </c>
      <c r="FY244" s="73">
        <f>SUM(FY245:FY256)</f>
        <v>0</v>
      </c>
      <c r="FZ244" s="73">
        <f>SUM(FZ245:FZ256)</f>
        <v>0</v>
      </c>
      <c r="GA244" s="72"/>
      <c r="GB244" s="73">
        <f>SUM(GB245:GB256)</f>
        <v>0</v>
      </c>
      <c r="GC244" s="73">
        <f>SUM(GC245:GC256)</f>
        <v>0</v>
      </c>
      <c r="GD244" s="73">
        <f>SUM(GD245:GD256)</f>
        <v>0</v>
      </c>
      <c r="GE244" s="72"/>
      <c r="GF244" s="72"/>
      <c r="GG244" s="73">
        <f>SUM(GG245:GG256)</f>
        <v>0</v>
      </c>
      <c r="GH244" s="73">
        <f>SUM(GH245:GH256)</f>
        <v>0</v>
      </c>
      <c r="GI244" s="72"/>
      <c r="GJ244" s="72"/>
      <c r="GK244" s="73">
        <f>SUM(GK245:GK256)</f>
        <v>0</v>
      </c>
      <c r="GL244" s="73">
        <f>SUM(GL245:GL256)</f>
        <v>0</v>
      </c>
      <c r="GM244" s="72"/>
      <c r="GN244" s="72"/>
      <c r="GO244" s="73">
        <f>SUM(GO245:GO256)</f>
        <v>0</v>
      </c>
      <c r="GP244" s="73">
        <f>SUM(GP245:GP256)</f>
        <v>0</v>
      </c>
      <c r="GQ244" s="72"/>
      <c r="GR244" s="72"/>
      <c r="GS244" s="73">
        <f>SUM(GS245:GS256)</f>
        <v>0</v>
      </c>
      <c r="GT244" s="73">
        <f>SUM(GT245:GT256)</f>
        <v>0</v>
      </c>
      <c r="GU244" s="72"/>
      <c r="GV244" s="72"/>
      <c r="GW244" s="73">
        <f>SUM(GW245:GW256)</f>
        <v>0</v>
      </c>
      <c r="GX244" s="73">
        <f>SUM(GX245:GX256)</f>
        <v>0</v>
      </c>
      <c r="GY244" s="72"/>
      <c r="GZ244" s="72"/>
      <c r="HA244" s="73">
        <f>SUM(HA245:HA256)</f>
        <v>0</v>
      </c>
      <c r="HB244" s="73">
        <f>SUM(HB245:HB256)</f>
        <v>0</v>
      </c>
      <c r="HC244" s="72"/>
      <c r="HD244" s="72"/>
      <c r="HE244" s="73">
        <f>SUM(HE245:HE256)</f>
        <v>0</v>
      </c>
      <c r="HF244" s="73">
        <f>SUM(HF245:HF256)</f>
        <v>0</v>
      </c>
      <c r="HG244" s="72"/>
      <c r="HH244" s="72"/>
      <c r="HI244" s="73">
        <f>SUM(HI245:HI256)</f>
        <v>0</v>
      </c>
      <c r="HJ244" s="73">
        <f>SUM(HJ245:HJ256)</f>
        <v>0</v>
      </c>
      <c r="HK244" s="72"/>
      <c r="HL244" s="72"/>
      <c r="HM244" s="73">
        <f>SUM(HM245:HM256)</f>
        <v>0</v>
      </c>
      <c r="HN244" s="73">
        <f>SUM(HN245:HN256)</f>
        <v>0</v>
      </c>
      <c r="HO244" s="72"/>
      <c r="HP244" s="72"/>
      <c r="HQ244" s="73">
        <f>SUM(HQ245:HQ256)</f>
        <v>0</v>
      </c>
      <c r="HR244" s="73">
        <f>SUM(HR245:HR256)</f>
        <v>0</v>
      </c>
      <c r="HS244" s="72"/>
      <c r="HT244" s="72"/>
      <c r="HU244" s="73">
        <f>SUM(HU245:HU256)</f>
        <v>3515.0999999999995</v>
      </c>
      <c r="HV244" s="73">
        <f>SUM(HV245:HV256)</f>
        <v>3515.0999999999995</v>
      </c>
      <c r="HW244" s="72">
        <f t="shared" ref="HW244:HW254" si="693">HV244/HU244*100</f>
        <v>100</v>
      </c>
      <c r="HX244" s="72"/>
      <c r="HY244" s="73">
        <f>SUM(HY245:HY256)</f>
        <v>0</v>
      </c>
      <c r="HZ244" s="73">
        <f>SUM(HZ245:HZ256)</f>
        <v>0</v>
      </c>
      <c r="IA244" s="72"/>
      <c r="IB244" s="72"/>
      <c r="IC244" s="73">
        <f>SUM(IC245:IC256)</f>
        <v>0</v>
      </c>
      <c r="ID244" s="73">
        <f>SUM(ID245:ID256)</f>
        <v>0</v>
      </c>
      <c r="IE244" s="72"/>
      <c r="IF244" s="72"/>
      <c r="IG244" s="73">
        <f>SUM(IG245:IG256)</f>
        <v>1179.444</v>
      </c>
      <c r="IH244" s="73">
        <f>SUM(IH245:IH256)</f>
        <v>1179.444</v>
      </c>
      <c r="II244" s="72">
        <f t="shared" si="545"/>
        <v>100</v>
      </c>
      <c r="IJ244" s="72"/>
      <c r="IK244" s="73">
        <f>SUM(IK245:IK256)</f>
        <v>0</v>
      </c>
      <c r="IL244" s="73">
        <f>SUM(IL245:IL256)</f>
        <v>0</v>
      </c>
      <c r="IM244" s="72"/>
      <c r="IN244" s="72"/>
      <c r="IO244" s="73">
        <f>SUM(IO245:IO256)</f>
        <v>0</v>
      </c>
      <c r="IP244" s="73">
        <f>SUM(IP245:IP256)</f>
        <v>0</v>
      </c>
      <c r="IQ244" s="72"/>
      <c r="IR244" s="72"/>
      <c r="IS244" s="73">
        <f>SUM(IS245:IS256)</f>
        <v>0</v>
      </c>
      <c r="IT244" s="73">
        <f>SUM(IT245:IT256)</f>
        <v>0</v>
      </c>
      <c r="IU244" s="72"/>
      <c r="IV244" s="72"/>
      <c r="IW244" s="73">
        <f>SUM(IW245:IW256)</f>
        <v>0</v>
      </c>
      <c r="IX244" s="73">
        <f>SUM(IX245:IX256)</f>
        <v>0</v>
      </c>
      <c r="IY244" s="72"/>
      <c r="IZ244" s="72"/>
      <c r="JA244" s="73"/>
      <c r="JB244" s="73"/>
      <c r="JC244" s="72"/>
    </row>
    <row r="245" spans="1:263" ht="24" customHeight="1" x14ac:dyDescent="0.25">
      <c r="A245" s="10" t="s">
        <v>209</v>
      </c>
      <c r="B245" s="222">
        <f t="shared" si="590"/>
        <v>48225.018880000003</v>
      </c>
      <c r="C245" s="222">
        <f t="shared" si="591"/>
        <v>51886.193469999998</v>
      </c>
      <c r="D245" s="222">
        <f t="shared" si="592"/>
        <v>51886.193469999998</v>
      </c>
      <c r="E245" s="222"/>
      <c r="F245" s="223">
        <f t="shared" si="593"/>
        <v>51886.193459999995</v>
      </c>
      <c r="G245" s="75">
        <f t="shared" si="672"/>
        <v>99.99999998072704</v>
      </c>
      <c r="H245" s="74">
        <v>2838.7739999999999</v>
      </c>
      <c r="I245" s="74">
        <v>2838.7739999999999</v>
      </c>
      <c r="J245" s="74">
        <v>2838.7739999999999</v>
      </c>
      <c r="K245" s="75">
        <f>J245/I245*100</f>
        <v>100</v>
      </c>
      <c r="L245" s="75">
        <v>1410.8219999999999</v>
      </c>
      <c r="M245" s="75">
        <v>1410.8219999999999</v>
      </c>
      <c r="N245" s="75">
        <v>1410.8219999999999</v>
      </c>
      <c r="O245" s="74">
        <f>N245/M245*100</f>
        <v>100</v>
      </c>
      <c r="P245" s="74">
        <v>0</v>
      </c>
      <c r="Q245" s="74">
        <v>0</v>
      </c>
      <c r="R245" s="74">
        <v>0</v>
      </c>
      <c r="S245" s="75"/>
      <c r="T245" s="74"/>
      <c r="U245" s="74">
        <v>748.2</v>
      </c>
      <c r="V245" s="74">
        <v>748.2</v>
      </c>
      <c r="W245" s="74">
        <f>V245/U245*100</f>
        <v>100</v>
      </c>
      <c r="X245" s="74">
        <v>112.35955</v>
      </c>
      <c r="Y245" s="74">
        <v>112.35955</v>
      </c>
      <c r="Z245" s="74">
        <v>112.35955</v>
      </c>
      <c r="AA245" s="75">
        <f t="shared" si="679"/>
        <v>100</v>
      </c>
      <c r="AB245" s="74"/>
      <c r="AC245" s="74"/>
      <c r="AD245" s="74"/>
      <c r="AE245" s="75"/>
      <c r="AF245" s="74">
        <v>54.263330000000003</v>
      </c>
      <c r="AG245" s="74">
        <v>54.263330000000003</v>
      </c>
      <c r="AH245" s="74">
        <v>54.263330000000003</v>
      </c>
      <c r="AI245" s="75">
        <f>AH245/AG245*100</f>
        <v>100</v>
      </c>
      <c r="AJ245" s="74"/>
      <c r="AK245" s="74"/>
      <c r="AL245" s="74"/>
      <c r="AM245" s="75"/>
      <c r="AN245" s="75"/>
      <c r="AO245" s="74"/>
      <c r="AP245" s="74"/>
      <c r="AQ245" s="75"/>
      <c r="AR245" s="75"/>
      <c r="AS245" s="75"/>
      <c r="AT245" s="75"/>
      <c r="AU245" s="75"/>
      <c r="AV245" s="74">
        <v>0</v>
      </c>
      <c r="AW245" s="74">
        <v>0</v>
      </c>
      <c r="AX245" s="74"/>
      <c r="AY245" s="75"/>
      <c r="AZ245" s="74">
        <v>31269.9</v>
      </c>
      <c r="BA245" s="74">
        <v>33835.599999999999</v>
      </c>
      <c r="BB245" s="75">
        <v>33835.599999999999</v>
      </c>
      <c r="BC245" s="74">
        <f>BB245/BA245*100</f>
        <v>100</v>
      </c>
      <c r="BD245" s="74"/>
      <c r="BE245" s="74"/>
      <c r="BF245" s="74"/>
      <c r="BG245" s="74"/>
      <c r="BH245" s="87"/>
      <c r="BI245" s="74"/>
      <c r="BJ245" s="87"/>
      <c r="BK245" s="87"/>
      <c r="BL245" s="74"/>
      <c r="BM245" s="74"/>
      <c r="BN245" s="87"/>
      <c r="BO245" s="76"/>
      <c r="BP245" s="74"/>
      <c r="BQ245" s="74"/>
      <c r="BR245" s="87"/>
      <c r="BS245" s="87"/>
      <c r="BT245" s="87"/>
      <c r="BU245" s="74"/>
      <c r="BV245" s="87"/>
      <c r="BW245" s="87"/>
      <c r="BX245" s="74"/>
      <c r="BY245" s="74"/>
      <c r="BZ245" s="74"/>
      <c r="CA245" s="75"/>
      <c r="CB245" s="74">
        <v>9538.9</v>
      </c>
      <c r="CC245" s="74">
        <v>8673.2402899999997</v>
      </c>
      <c r="CD245" s="74">
        <v>8673.2402899999997</v>
      </c>
      <c r="CE245" s="74">
        <f>CD245/CC245*100</f>
        <v>100</v>
      </c>
      <c r="CF245" s="74">
        <v>1000</v>
      </c>
      <c r="CG245" s="74">
        <v>1000</v>
      </c>
      <c r="CH245" s="126">
        <v>1000</v>
      </c>
      <c r="CI245" s="74">
        <f>CH245/CG245*100</f>
        <v>100</v>
      </c>
      <c r="CJ245" s="74">
        <v>1000</v>
      </c>
      <c r="CK245" s="74">
        <v>1000</v>
      </c>
      <c r="CL245" s="74">
        <v>1000</v>
      </c>
      <c r="CM245" s="74">
        <f>CL245/CK245*100</f>
        <v>100</v>
      </c>
      <c r="CN245" s="74">
        <v>500</v>
      </c>
      <c r="CO245" s="74">
        <v>500</v>
      </c>
      <c r="CP245" s="99">
        <v>500</v>
      </c>
      <c r="CQ245" s="74">
        <f>CP245/CO245*100</f>
        <v>100</v>
      </c>
      <c r="CR245" s="74"/>
      <c r="CS245" s="74"/>
      <c r="CT245" s="87"/>
      <c r="CU245" s="87"/>
      <c r="CV245" s="74"/>
      <c r="CW245" s="74"/>
      <c r="CX245" s="74"/>
      <c r="CY245" s="74"/>
      <c r="CZ245" s="74"/>
      <c r="DA245" s="74"/>
      <c r="DB245" s="74"/>
      <c r="DC245" s="75"/>
      <c r="DD245" s="74"/>
      <c r="DE245" s="74"/>
      <c r="DF245" s="74"/>
      <c r="DG245" s="74"/>
      <c r="DH245" s="74"/>
      <c r="DI245" s="74"/>
      <c r="DJ245" s="74"/>
      <c r="DK245" s="74"/>
      <c r="DL245" s="74"/>
      <c r="DM245" s="74"/>
      <c r="DN245" s="74"/>
      <c r="DO245" s="74"/>
      <c r="DP245" s="74"/>
      <c r="DQ245" s="74"/>
      <c r="DR245" s="74"/>
      <c r="DS245" s="74"/>
      <c r="DT245" s="74"/>
      <c r="DU245" s="74">
        <v>0</v>
      </c>
      <c r="DV245" s="74">
        <v>0</v>
      </c>
      <c r="DW245" s="75"/>
      <c r="DX245" s="75"/>
      <c r="DY245" s="74"/>
      <c r="DZ245" s="74"/>
      <c r="EA245" s="75"/>
      <c r="EB245" s="75"/>
      <c r="EC245" s="74"/>
      <c r="ED245" s="74"/>
      <c r="EE245" s="75"/>
      <c r="EF245" s="74">
        <v>500</v>
      </c>
      <c r="EG245" s="74">
        <v>500</v>
      </c>
      <c r="EH245" s="74">
        <v>500</v>
      </c>
      <c r="EI245" s="75">
        <f>EH245/EG245*100</f>
        <v>100</v>
      </c>
      <c r="EJ245" s="74"/>
      <c r="EK245" s="74">
        <v>1212.9343000000001</v>
      </c>
      <c r="EL245" s="74">
        <v>1212.9342900000001</v>
      </c>
      <c r="EM245" s="75">
        <f>EL245/EK245*100</f>
        <v>99.999999175553029</v>
      </c>
      <c r="EN245" s="74"/>
      <c r="EO245" s="74"/>
      <c r="EP245" s="74"/>
      <c r="EQ245" s="75"/>
      <c r="ER245" s="74"/>
      <c r="ES245" s="74"/>
      <c r="ET245" s="74"/>
      <c r="EU245" s="75"/>
      <c r="EV245" s="74"/>
      <c r="EW245" s="74"/>
      <c r="EX245" s="74"/>
      <c r="EY245" s="75"/>
      <c r="EZ245" s="87"/>
      <c r="FA245" s="74"/>
      <c r="FB245" s="87"/>
      <c r="FC245" s="87"/>
      <c r="FD245" s="74"/>
      <c r="FE245" s="74"/>
      <c r="FF245" s="74"/>
      <c r="FG245" s="75"/>
      <c r="FH245" s="74"/>
      <c r="FI245" s="74"/>
      <c r="FJ245" s="74"/>
      <c r="FK245" s="75"/>
      <c r="FL245" s="74"/>
      <c r="FM245" s="74"/>
      <c r="FN245" s="74"/>
      <c r="FO245" s="75"/>
      <c r="FP245" s="75"/>
      <c r="FQ245" s="75"/>
      <c r="FR245" s="75"/>
      <c r="FS245" s="75"/>
      <c r="FT245" s="78"/>
      <c r="FU245" s="78"/>
      <c r="FV245" s="78"/>
      <c r="FW245" s="78"/>
      <c r="FX245" s="74"/>
      <c r="FY245" s="74"/>
      <c r="FZ245" s="74"/>
      <c r="GA245" s="75"/>
      <c r="GB245" s="74"/>
      <c r="GC245" s="74"/>
      <c r="GD245" s="74"/>
      <c r="GE245" s="75"/>
      <c r="GF245" s="75"/>
      <c r="GG245" s="74"/>
      <c r="GH245" s="74"/>
      <c r="GI245" s="75"/>
      <c r="GJ245" s="75"/>
      <c r="GK245" s="74"/>
      <c r="GL245" s="74"/>
      <c r="GM245" s="75"/>
      <c r="GN245" s="75"/>
      <c r="GO245" s="74"/>
      <c r="GP245" s="74"/>
      <c r="GQ245" s="75"/>
      <c r="GR245" s="75"/>
      <c r="GS245" s="74"/>
      <c r="GT245" s="74"/>
      <c r="GU245" s="75"/>
      <c r="GV245" s="75"/>
      <c r="GW245" s="74"/>
      <c r="GX245" s="74"/>
      <c r="GY245" s="75"/>
      <c r="GZ245" s="75"/>
      <c r="HA245" s="74"/>
      <c r="HB245" s="74"/>
      <c r="HC245" s="75"/>
      <c r="HD245" s="75"/>
      <c r="HE245" s="74"/>
      <c r="HF245" s="74"/>
      <c r="HG245" s="75"/>
      <c r="HH245" s="75"/>
      <c r="HI245" s="74"/>
      <c r="HJ245" s="74"/>
      <c r="HK245" s="75"/>
      <c r="HL245" s="75"/>
      <c r="HM245" s="74"/>
      <c r="HN245" s="74"/>
      <c r="HO245" s="75"/>
      <c r="HP245" s="75"/>
      <c r="HQ245" s="74"/>
      <c r="HR245" s="74"/>
      <c r="HS245" s="75"/>
      <c r="HT245" s="75"/>
      <c r="HU245" s="74"/>
      <c r="HV245" s="74"/>
      <c r="HW245" s="75"/>
      <c r="HX245" s="75"/>
      <c r="HY245" s="74"/>
      <c r="HZ245" s="74"/>
      <c r="IA245" s="75"/>
      <c r="IB245" s="75"/>
      <c r="IC245" s="74"/>
      <c r="ID245" s="74"/>
      <c r="IE245" s="75"/>
      <c r="IF245" s="75"/>
      <c r="IG245" s="74"/>
      <c r="IH245" s="74"/>
      <c r="II245" s="75"/>
      <c r="IJ245" s="75"/>
      <c r="IK245" s="74"/>
      <c r="IL245" s="74"/>
      <c r="IM245" s="75"/>
      <c r="IN245" s="75"/>
      <c r="IO245" s="74"/>
      <c r="IP245" s="74"/>
      <c r="IQ245" s="75"/>
      <c r="IR245" s="75"/>
      <c r="IS245" s="74"/>
      <c r="IT245" s="74"/>
      <c r="IU245" s="75"/>
      <c r="IV245" s="75"/>
      <c r="IW245" s="74"/>
      <c r="IX245" s="74"/>
      <c r="IY245" s="75"/>
      <c r="IZ245" s="75"/>
      <c r="JA245" s="74"/>
      <c r="JB245" s="74"/>
      <c r="JC245" s="75"/>
    </row>
    <row r="246" spans="1:263" ht="15.75" x14ac:dyDescent="0.25">
      <c r="A246" s="10" t="s">
        <v>414</v>
      </c>
      <c r="B246" s="222">
        <f t="shared" si="590"/>
        <v>2031</v>
      </c>
      <c r="C246" s="222">
        <f t="shared" si="591"/>
        <v>2319.7379999999998</v>
      </c>
      <c r="D246" s="222">
        <f t="shared" si="592"/>
        <v>2319.7379999999998</v>
      </c>
      <c r="E246" s="222"/>
      <c r="F246" s="223">
        <f t="shared" si="593"/>
        <v>2319.7379999999998</v>
      </c>
      <c r="G246" s="75">
        <f t="shared" si="672"/>
        <v>100</v>
      </c>
      <c r="H246" s="75"/>
      <c r="I246" s="75"/>
      <c r="J246" s="75"/>
      <c r="K246" s="75"/>
      <c r="L246" s="75"/>
      <c r="M246" s="75"/>
      <c r="N246" s="75"/>
      <c r="O246" s="75"/>
      <c r="P246" s="75"/>
      <c r="Q246" s="75"/>
      <c r="R246" s="75"/>
      <c r="S246" s="75"/>
      <c r="T246" s="75"/>
      <c r="U246" s="75"/>
      <c r="V246" s="75"/>
      <c r="W246" s="75"/>
      <c r="X246" s="75"/>
      <c r="Y246" s="75"/>
      <c r="Z246" s="75"/>
      <c r="AA246" s="75"/>
      <c r="AB246" s="75"/>
      <c r="AC246" s="75"/>
      <c r="AD246" s="75"/>
      <c r="AE246" s="75"/>
      <c r="AF246" s="75"/>
      <c r="AG246" s="75"/>
      <c r="AH246" s="75"/>
      <c r="AI246" s="75"/>
      <c r="AJ246" s="75"/>
      <c r="AK246" s="75"/>
      <c r="AL246" s="75"/>
      <c r="AM246" s="75"/>
      <c r="AN246" s="75"/>
      <c r="AO246" s="75"/>
      <c r="AP246" s="75"/>
      <c r="AQ246" s="75"/>
      <c r="AR246" s="75"/>
      <c r="AS246" s="75"/>
      <c r="AT246" s="75"/>
      <c r="AU246" s="75"/>
      <c r="AV246" s="75"/>
      <c r="AW246" s="75"/>
      <c r="AX246" s="75"/>
      <c r="AY246" s="75"/>
      <c r="AZ246" s="95"/>
      <c r="BA246" s="95"/>
      <c r="BB246" s="95"/>
      <c r="BC246" s="95"/>
      <c r="BD246" s="75"/>
      <c r="BE246" s="75"/>
      <c r="BF246" s="75"/>
      <c r="BG246" s="88"/>
      <c r="BH246" s="75"/>
      <c r="BI246" s="75"/>
      <c r="BJ246" s="75"/>
      <c r="BK246" s="88"/>
      <c r="BL246" s="75">
        <v>2031</v>
      </c>
      <c r="BM246" s="75">
        <v>2031</v>
      </c>
      <c r="BN246" s="75">
        <v>2031</v>
      </c>
      <c r="BO246" s="76">
        <f t="shared" si="594"/>
        <v>100</v>
      </c>
      <c r="BP246" s="75"/>
      <c r="BQ246" s="75"/>
      <c r="BR246" s="75"/>
      <c r="BS246" s="88"/>
      <c r="BT246" s="88"/>
      <c r="BU246" s="75"/>
      <c r="BV246" s="75"/>
      <c r="BW246" s="88"/>
      <c r="BX246" s="75"/>
      <c r="BY246" s="75"/>
      <c r="BZ246" s="75"/>
      <c r="CA246" s="75"/>
      <c r="CB246" s="74"/>
      <c r="CC246" s="74"/>
      <c r="CD246" s="75"/>
      <c r="CE246" s="88"/>
      <c r="CF246" s="75"/>
      <c r="CG246" s="75"/>
      <c r="CH246" s="75"/>
      <c r="CI246" s="88"/>
      <c r="CJ246" s="75"/>
      <c r="CK246" s="75"/>
      <c r="CL246" s="75"/>
      <c r="CM246" s="75"/>
      <c r="CN246" s="75"/>
      <c r="CO246" s="75"/>
      <c r="CP246" s="75"/>
      <c r="CQ246" s="75"/>
      <c r="CR246" s="74"/>
      <c r="CS246" s="74"/>
      <c r="CT246" s="75"/>
      <c r="CU246" s="88"/>
      <c r="CV246" s="75"/>
      <c r="CW246" s="75"/>
      <c r="CX246" s="75"/>
      <c r="CY246" s="88"/>
      <c r="CZ246" s="88"/>
      <c r="DA246" s="75"/>
      <c r="DB246" s="75"/>
      <c r="DC246" s="75"/>
      <c r="DD246" s="75"/>
      <c r="DE246" s="75"/>
      <c r="DF246" s="75"/>
      <c r="DG246" s="88"/>
      <c r="DH246" s="75"/>
      <c r="DI246" s="75"/>
      <c r="DJ246" s="75"/>
      <c r="DK246" s="88"/>
      <c r="DL246" s="75"/>
      <c r="DM246" s="75"/>
      <c r="DN246" s="75"/>
      <c r="DO246" s="88"/>
      <c r="DP246" s="75"/>
      <c r="DQ246" s="75"/>
      <c r="DR246" s="75"/>
      <c r="DS246" s="88"/>
      <c r="DT246" s="88"/>
      <c r="DU246" s="75"/>
      <c r="DV246" s="75"/>
      <c r="DW246" s="75"/>
      <c r="DX246" s="75"/>
      <c r="DY246" s="75"/>
      <c r="DZ246" s="75"/>
      <c r="EA246" s="75"/>
      <c r="EB246" s="75"/>
      <c r="EC246" s="75"/>
      <c r="ED246" s="75"/>
      <c r="EE246" s="75"/>
      <c r="EF246" s="75"/>
      <c r="EG246" s="75"/>
      <c r="EH246" s="75"/>
      <c r="EI246" s="75"/>
      <c r="EJ246" s="75"/>
      <c r="EK246" s="75"/>
      <c r="EL246" s="75"/>
      <c r="EM246" s="75"/>
      <c r="EN246" s="75"/>
      <c r="EO246" s="75"/>
      <c r="EP246" s="75"/>
      <c r="EQ246" s="75"/>
      <c r="ER246" s="75"/>
      <c r="ES246" s="75"/>
      <c r="ET246" s="75"/>
      <c r="EU246" s="75"/>
      <c r="EV246" s="75"/>
      <c r="EW246" s="75"/>
      <c r="EX246" s="75"/>
      <c r="EY246" s="75"/>
      <c r="EZ246" s="88"/>
      <c r="FA246" s="74"/>
      <c r="FB246" s="75"/>
      <c r="FC246" s="88"/>
      <c r="FD246" s="75"/>
      <c r="FE246" s="75"/>
      <c r="FF246" s="75"/>
      <c r="FG246" s="75"/>
      <c r="FH246" s="75"/>
      <c r="FI246" s="75"/>
      <c r="FJ246" s="75"/>
      <c r="FK246" s="75"/>
      <c r="FL246" s="75"/>
      <c r="FM246" s="75"/>
      <c r="FN246" s="75"/>
      <c r="FO246" s="75"/>
      <c r="FP246" s="75"/>
      <c r="FQ246" s="75"/>
      <c r="FR246" s="75"/>
      <c r="FS246" s="75"/>
      <c r="FT246" s="78"/>
      <c r="FU246" s="78"/>
      <c r="FV246" s="78"/>
      <c r="FW246" s="78"/>
      <c r="FX246" s="75"/>
      <c r="FY246" s="75"/>
      <c r="FZ246" s="75"/>
      <c r="GA246" s="75"/>
      <c r="GB246" s="75"/>
      <c r="GC246" s="75"/>
      <c r="GD246" s="75"/>
      <c r="GE246" s="75"/>
      <c r="GF246" s="75"/>
      <c r="GG246" s="75"/>
      <c r="GH246" s="75"/>
      <c r="GI246" s="75"/>
      <c r="GJ246" s="75"/>
      <c r="GK246" s="75"/>
      <c r="GL246" s="75"/>
      <c r="GM246" s="75"/>
      <c r="GN246" s="75"/>
      <c r="GO246" s="75"/>
      <c r="GP246" s="75"/>
      <c r="GQ246" s="75"/>
      <c r="GR246" s="75"/>
      <c r="GS246" s="75"/>
      <c r="GT246" s="75"/>
      <c r="GU246" s="75"/>
      <c r="GV246" s="75"/>
      <c r="GW246" s="75"/>
      <c r="GX246" s="75"/>
      <c r="GY246" s="75"/>
      <c r="GZ246" s="75"/>
      <c r="HA246" s="75"/>
      <c r="HB246" s="75"/>
      <c r="HC246" s="75"/>
      <c r="HD246" s="75"/>
      <c r="HE246" s="75"/>
      <c r="HF246" s="75"/>
      <c r="HG246" s="75"/>
      <c r="HH246" s="75"/>
      <c r="HI246" s="75"/>
      <c r="HJ246" s="75"/>
      <c r="HK246" s="75"/>
      <c r="HL246" s="75"/>
      <c r="HM246" s="75"/>
      <c r="HN246" s="75"/>
      <c r="HO246" s="75"/>
      <c r="HP246" s="75"/>
      <c r="HQ246" s="75"/>
      <c r="HR246" s="75"/>
      <c r="HS246" s="75"/>
      <c r="HT246" s="75"/>
      <c r="HU246" s="75"/>
      <c r="HV246" s="75"/>
      <c r="HW246" s="75"/>
      <c r="HX246" s="75"/>
      <c r="HY246" s="75"/>
      <c r="HZ246" s="75"/>
      <c r="IA246" s="75"/>
      <c r="IB246" s="75"/>
      <c r="IC246" s="75"/>
      <c r="ID246" s="75"/>
      <c r="IE246" s="75"/>
      <c r="IF246" s="75"/>
      <c r="IG246" s="75">
        <v>288.738</v>
      </c>
      <c r="IH246" s="75">
        <v>288.738</v>
      </c>
      <c r="II246" s="75">
        <f t="shared" si="545"/>
        <v>100</v>
      </c>
      <c r="IJ246" s="75"/>
      <c r="IK246" s="75"/>
      <c r="IL246" s="75"/>
      <c r="IM246" s="75"/>
      <c r="IN246" s="75"/>
      <c r="IO246" s="75"/>
      <c r="IP246" s="75"/>
      <c r="IQ246" s="75"/>
      <c r="IR246" s="75"/>
      <c r="IS246" s="75"/>
      <c r="IT246" s="75"/>
      <c r="IU246" s="75"/>
      <c r="IV246" s="75"/>
      <c r="IW246" s="75"/>
      <c r="IX246" s="75"/>
      <c r="IY246" s="75"/>
      <c r="IZ246" s="75"/>
      <c r="JA246" s="75"/>
      <c r="JB246" s="75"/>
      <c r="JC246" s="75"/>
    </row>
    <row r="247" spans="1:263" ht="15.75" x14ac:dyDescent="0.25">
      <c r="A247" s="10" t="s">
        <v>257</v>
      </c>
      <c r="B247" s="222">
        <f t="shared" si="590"/>
        <v>1080</v>
      </c>
      <c r="C247" s="222">
        <f t="shared" si="591"/>
        <v>1080</v>
      </c>
      <c r="D247" s="222">
        <f t="shared" si="592"/>
        <v>1080</v>
      </c>
      <c r="E247" s="222"/>
      <c r="F247" s="223">
        <f t="shared" si="593"/>
        <v>1047.5999999999999</v>
      </c>
      <c r="G247" s="75">
        <f t="shared" si="672"/>
        <v>96.999999999999986</v>
      </c>
      <c r="H247" s="75"/>
      <c r="I247" s="75"/>
      <c r="J247" s="75"/>
      <c r="K247" s="75"/>
      <c r="L247" s="75"/>
      <c r="M247" s="75"/>
      <c r="N247" s="75"/>
      <c r="O247" s="75"/>
      <c r="P247" s="75"/>
      <c r="Q247" s="75"/>
      <c r="R247" s="75"/>
      <c r="S247" s="75"/>
      <c r="T247" s="75"/>
      <c r="U247" s="75"/>
      <c r="V247" s="75"/>
      <c r="W247" s="75"/>
      <c r="X247" s="75"/>
      <c r="Y247" s="75"/>
      <c r="Z247" s="75"/>
      <c r="AA247" s="75"/>
      <c r="AB247" s="75"/>
      <c r="AC247" s="75"/>
      <c r="AD247" s="75"/>
      <c r="AE247" s="75"/>
      <c r="AF247" s="75"/>
      <c r="AG247" s="75"/>
      <c r="AH247" s="75"/>
      <c r="AI247" s="75"/>
      <c r="AJ247" s="75"/>
      <c r="AK247" s="75"/>
      <c r="AL247" s="75"/>
      <c r="AM247" s="75"/>
      <c r="AN247" s="75"/>
      <c r="AO247" s="75"/>
      <c r="AP247" s="75"/>
      <c r="AQ247" s="75"/>
      <c r="AR247" s="75"/>
      <c r="AS247" s="75"/>
      <c r="AT247" s="75"/>
      <c r="AU247" s="75"/>
      <c r="AV247" s="75"/>
      <c r="AW247" s="75"/>
      <c r="AX247" s="75"/>
      <c r="AY247" s="75"/>
      <c r="AZ247" s="95"/>
      <c r="BA247" s="95"/>
      <c r="BB247" s="95"/>
      <c r="BC247" s="95"/>
      <c r="BD247" s="75"/>
      <c r="BE247" s="75"/>
      <c r="BF247" s="75"/>
      <c r="BG247" s="88"/>
      <c r="BH247" s="75"/>
      <c r="BI247" s="75"/>
      <c r="BJ247" s="75"/>
      <c r="BK247" s="88"/>
      <c r="BL247" s="75">
        <v>1080</v>
      </c>
      <c r="BM247" s="75">
        <v>1080</v>
      </c>
      <c r="BN247" s="75">
        <v>1047.5999999999999</v>
      </c>
      <c r="BO247" s="76">
        <f t="shared" si="594"/>
        <v>96.999999999999986</v>
      </c>
      <c r="BP247" s="75"/>
      <c r="BQ247" s="75"/>
      <c r="BR247" s="75"/>
      <c r="BS247" s="88"/>
      <c r="BT247" s="88"/>
      <c r="BU247" s="75"/>
      <c r="BV247" s="75"/>
      <c r="BW247" s="88"/>
      <c r="BX247" s="75"/>
      <c r="BY247" s="75"/>
      <c r="BZ247" s="75"/>
      <c r="CA247" s="75"/>
      <c r="CB247" s="74"/>
      <c r="CC247" s="74"/>
      <c r="CD247" s="75"/>
      <c r="CE247" s="88"/>
      <c r="CF247" s="75"/>
      <c r="CG247" s="75"/>
      <c r="CH247" s="75"/>
      <c r="CI247" s="88"/>
      <c r="CJ247" s="75"/>
      <c r="CK247" s="75"/>
      <c r="CL247" s="75"/>
      <c r="CM247" s="75"/>
      <c r="CN247" s="75"/>
      <c r="CO247" s="75"/>
      <c r="CP247" s="75"/>
      <c r="CQ247" s="75"/>
      <c r="CR247" s="74"/>
      <c r="CS247" s="74"/>
      <c r="CT247" s="75"/>
      <c r="CU247" s="88"/>
      <c r="CV247" s="75"/>
      <c r="CW247" s="75"/>
      <c r="CX247" s="75"/>
      <c r="CY247" s="88"/>
      <c r="CZ247" s="88"/>
      <c r="DA247" s="75"/>
      <c r="DB247" s="75"/>
      <c r="DC247" s="75"/>
      <c r="DD247" s="75"/>
      <c r="DE247" s="75"/>
      <c r="DF247" s="75"/>
      <c r="DG247" s="88"/>
      <c r="DH247" s="75"/>
      <c r="DI247" s="75"/>
      <c r="DJ247" s="75"/>
      <c r="DK247" s="88"/>
      <c r="DL247" s="75"/>
      <c r="DM247" s="75"/>
      <c r="DN247" s="75"/>
      <c r="DO247" s="88"/>
      <c r="DP247" s="75"/>
      <c r="DQ247" s="75"/>
      <c r="DR247" s="75"/>
      <c r="DS247" s="88"/>
      <c r="DT247" s="88"/>
      <c r="DU247" s="75"/>
      <c r="DV247" s="75"/>
      <c r="DW247" s="75"/>
      <c r="DX247" s="75"/>
      <c r="DY247" s="75"/>
      <c r="DZ247" s="75"/>
      <c r="EA247" s="75"/>
      <c r="EB247" s="75"/>
      <c r="EC247" s="75"/>
      <c r="ED247" s="75"/>
      <c r="EE247" s="75"/>
      <c r="EF247" s="75"/>
      <c r="EG247" s="75"/>
      <c r="EH247" s="75"/>
      <c r="EI247" s="75"/>
      <c r="EJ247" s="75"/>
      <c r="EK247" s="75"/>
      <c r="EL247" s="75"/>
      <c r="EM247" s="75"/>
      <c r="EN247" s="75"/>
      <c r="EO247" s="75"/>
      <c r="EP247" s="75"/>
      <c r="EQ247" s="75"/>
      <c r="ER247" s="75"/>
      <c r="ES247" s="75"/>
      <c r="ET247" s="75"/>
      <c r="EU247" s="75"/>
      <c r="EV247" s="75"/>
      <c r="EW247" s="75"/>
      <c r="EX247" s="75"/>
      <c r="EY247" s="75"/>
      <c r="EZ247" s="88"/>
      <c r="FA247" s="74"/>
      <c r="FB247" s="75"/>
      <c r="FC247" s="88"/>
      <c r="FD247" s="75"/>
      <c r="FE247" s="75"/>
      <c r="FF247" s="75"/>
      <c r="FG247" s="75"/>
      <c r="FH247" s="75"/>
      <c r="FI247" s="75"/>
      <c r="FJ247" s="75"/>
      <c r="FK247" s="75"/>
      <c r="FL247" s="75"/>
      <c r="FM247" s="75"/>
      <c r="FN247" s="75"/>
      <c r="FO247" s="75"/>
      <c r="FP247" s="75"/>
      <c r="FQ247" s="75"/>
      <c r="FR247" s="75"/>
      <c r="FS247" s="75"/>
      <c r="FT247" s="78"/>
      <c r="FU247" s="78"/>
      <c r="FV247" s="78"/>
      <c r="FW247" s="78"/>
      <c r="FX247" s="75"/>
      <c r="FY247" s="75"/>
      <c r="FZ247" s="75"/>
      <c r="GA247" s="75"/>
      <c r="GB247" s="75"/>
      <c r="GC247" s="75"/>
      <c r="GD247" s="75"/>
      <c r="GE247" s="75"/>
      <c r="GF247" s="75"/>
      <c r="GG247" s="75"/>
      <c r="GH247" s="75"/>
      <c r="GI247" s="75"/>
      <c r="GJ247" s="75"/>
      <c r="GK247" s="75"/>
      <c r="GL247" s="75"/>
      <c r="GM247" s="75"/>
      <c r="GN247" s="75"/>
      <c r="GO247" s="75"/>
      <c r="GP247" s="75"/>
      <c r="GQ247" s="75"/>
      <c r="GR247" s="75"/>
      <c r="GS247" s="75"/>
      <c r="GT247" s="75"/>
      <c r="GU247" s="75"/>
      <c r="GV247" s="75"/>
      <c r="GW247" s="75"/>
      <c r="GX247" s="75"/>
      <c r="GY247" s="75"/>
      <c r="GZ247" s="75"/>
      <c r="HA247" s="75"/>
      <c r="HB247" s="75"/>
      <c r="HC247" s="75"/>
      <c r="HD247" s="75"/>
      <c r="HE247" s="75"/>
      <c r="HF247" s="75"/>
      <c r="HG247" s="75"/>
      <c r="HH247" s="75"/>
      <c r="HI247" s="75"/>
      <c r="HJ247" s="75"/>
      <c r="HK247" s="75"/>
      <c r="HL247" s="75"/>
      <c r="HM247" s="75"/>
      <c r="HN247" s="75"/>
      <c r="HO247" s="75"/>
      <c r="HP247" s="75"/>
      <c r="HQ247" s="75"/>
      <c r="HR247" s="75"/>
      <c r="HS247" s="75"/>
      <c r="HT247" s="75"/>
      <c r="HU247" s="75"/>
      <c r="HV247" s="75"/>
      <c r="HW247" s="75"/>
      <c r="HX247" s="75"/>
      <c r="HY247" s="75"/>
      <c r="HZ247" s="75"/>
      <c r="IA247" s="75"/>
      <c r="IB247" s="75"/>
      <c r="IC247" s="75"/>
      <c r="ID247" s="75"/>
      <c r="IE247" s="75"/>
      <c r="IF247" s="75"/>
      <c r="IG247" s="75"/>
      <c r="IH247" s="75"/>
      <c r="II247" s="75"/>
      <c r="IJ247" s="75"/>
      <c r="IK247" s="75"/>
      <c r="IL247" s="75"/>
      <c r="IM247" s="75"/>
      <c r="IN247" s="75"/>
      <c r="IO247" s="75"/>
      <c r="IP247" s="75"/>
      <c r="IQ247" s="75"/>
      <c r="IR247" s="75"/>
      <c r="IS247" s="75"/>
      <c r="IT247" s="75"/>
      <c r="IU247" s="75"/>
      <c r="IV247" s="75"/>
      <c r="IW247" s="75"/>
      <c r="IX247" s="75"/>
      <c r="IY247" s="75"/>
      <c r="IZ247" s="75"/>
      <c r="JA247" s="75"/>
      <c r="JB247" s="75"/>
      <c r="JC247" s="75"/>
    </row>
    <row r="248" spans="1:263" ht="15.75" x14ac:dyDescent="0.25">
      <c r="A248" s="10" t="s">
        <v>415</v>
      </c>
      <c r="B248" s="222">
        <f t="shared" si="590"/>
        <v>2301</v>
      </c>
      <c r="C248" s="222">
        <f t="shared" si="591"/>
        <v>3585</v>
      </c>
      <c r="D248" s="222">
        <f t="shared" si="592"/>
        <v>3585</v>
      </c>
      <c r="E248" s="222"/>
      <c r="F248" s="223">
        <f t="shared" si="593"/>
        <v>3585</v>
      </c>
      <c r="G248" s="75">
        <f t="shared" si="672"/>
        <v>100</v>
      </c>
      <c r="H248" s="75"/>
      <c r="I248" s="75"/>
      <c r="J248" s="75"/>
      <c r="K248" s="75"/>
      <c r="L248" s="75"/>
      <c r="M248" s="75"/>
      <c r="N248" s="75"/>
      <c r="O248" s="75"/>
      <c r="P248" s="75"/>
      <c r="Q248" s="75"/>
      <c r="R248" s="75"/>
      <c r="S248" s="75"/>
      <c r="T248" s="75"/>
      <c r="U248" s="75"/>
      <c r="V248" s="75"/>
      <c r="W248" s="75"/>
      <c r="X248" s="75"/>
      <c r="Y248" s="75"/>
      <c r="Z248" s="75"/>
      <c r="AA248" s="75"/>
      <c r="AB248" s="75"/>
      <c r="AC248" s="75"/>
      <c r="AD248" s="75"/>
      <c r="AE248" s="75"/>
      <c r="AF248" s="75"/>
      <c r="AG248" s="75"/>
      <c r="AH248" s="75"/>
      <c r="AI248" s="75"/>
      <c r="AJ248" s="75"/>
      <c r="AK248" s="75"/>
      <c r="AL248" s="75"/>
      <c r="AM248" s="75"/>
      <c r="AN248" s="75"/>
      <c r="AO248" s="75"/>
      <c r="AP248" s="75"/>
      <c r="AQ248" s="75"/>
      <c r="AR248" s="75"/>
      <c r="AS248" s="75">
        <v>1284</v>
      </c>
      <c r="AT248" s="75">
        <v>1284</v>
      </c>
      <c r="AU248" s="75">
        <f t="shared" si="680"/>
        <v>100</v>
      </c>
      <c r="AV248" s="75"/>
      <c r="AW248" s="75"/>
      <c r="AX248" s="75"/>
      <c r="AY248" s="75"/>
      <c r="AZ248" s="95"/>
      <c r="BA248" s="95"/>
      <c r="BB248" s="95"/>
      <c r="BC248" s="95"/>
      <c r="BD248" s="75"/>
      <c r="BE248" s="75"/>
      <c r="BF248" s="75"/>
      <c r="BG248" s="88"/>
      <c r="BH248" s="75"/>
      <c r="BI248" s="75"/>
      <c r="BJ248" s="75"/>
      <c r="BK248" s="88"/>
      <c r="BL248" s="75">
        <v>2301</v>
      </c>
      <c r="BM248" s="75">
        <v>2301</v>
      </c>
      <c r="BN248" s="75">
        <v>2301</v>
      </c>
      <c r="BO248" s="76">
        <f t="shared" si="594"/>
        <v>100</v>
      </c>
      <c r="BP248" s="75"/>
      <c r="BQ248" s="75"/>
      <c r="BR248" s="75"/>
      <c r="BS248" s="88"/>
      <c r="BT248" s="88"/>
      <c r="BU248" s="75"/>
      <c r="BV248" s="75"/>
      <c r="BW248" s="88"/>
      <c r="BX248" s="75"/>
      <c r="BY248" s="75"/>
      <c r="BZ248" s="75"/>
      <c r="CA248" s="75"/>
      <c r="CB248" s="74"/>
      <c r="CC248" s="74"/>
      <c r="CD248" s="75"/>
      <c r="CE248" s="88"/>
      <c r="CF248" s="75"/>
      <c r="CG248" s="75"/>
      <c r="CH248" s="75"/>
      <c r="CI248" s="88"/>
      <c r="CJ248" s="75"/>
      <c r="CK248" s="75"/>
      <c r="CL248" s="75"/>
      <c r="CM248" s="75"/>
      <c r="CN248" s="75"/>
      <c r="CO248" s="75"/>
      <c r="CP248" s="75"/>
      <c r="CQ248" s="75"/>
      <c r="CR248" s="74"/>
      <c r="CS248" s="74"/>
      <c r="CT248" s="75"/>
      <c r="CU248" s="88"/>
      <c r="CV248" s="75"/>
      <c r="CW248" s="75"/>
      <c r="CX248" s="75"/>
      <c r="CY248" s="88"/>
      <c r="CZ248" s="88"/>
      <c r="DA248" s="75"/>
      <c r="DB248" s="75"/>
      <c r="DC248" s="75"/>
      <c r="DD248" s="75"/>
      <c r="DE248" s="75"/>
      <c r="DF248" s="75"/>
      <c r="DG248" s="88"/>
      <c r="DH248" s="75"/>
      <c r="DI248" s="75"/>
      <c r="DJ248" s="75"/>
      <c r="DK248" s="88"/>
      <c r="DL248" s="75"/>
      <c r="DM248" s="75"/>
      <c r="DN248" s="75"/>
      <c r="DO248" s="88"/>
      <c r="DP248" s="75"/>
      <c r="DQ248" s="75"/>
      <c r="DR248" s="75"/>
      <c r="DS248" s="88"/>
      <c r="DT248" s="88"/>
      <c r="DU248" s="75"/>
      <c r="DV248" s="75"/>
      <c r="DW248" s="75"/>
      <c r="DX248" s="75"/>
      <c r="DY248" s="75"/>
      <c r="DZ248" s="75"/>
      <c r="EA248" s="75"/>
      <c r="EB248" s="75"/>
      <c r="EC248" s="75"/>
      <c r="ED248" s="75"/>
      <c r="EE248" s="75"/>
      <c r="EF248" s="75"/>
      <c r="EG248" s="75"/>
      <c r="EH248" s="75"/>
      <c r="EI248" s="75"/>
      <c r="EJ248" s="75"/>
      <c r="EK248" s="75"/>
      <c r="EL248" s="75"/>
      <c r="EM248" s="75"/>
      <c r="EN248" s="75"/>
      <c r="EO248" s="75"/>
      <c r="EP248" s="75"/>
      <c r="EQ248" s="75"/>
      <c r="ER248" s="75"/>
      <c r="ES248" s="75"/>
      <c r="ET248" s="75"/>
      <c r="EU248" s="75"/>
      <c r="EV248" s="75"/>
      <c r="EW248" s="75"/>
      <c r="EX248" s="75"/>
      <c r="EY248" s="75"/>
      <c r="EZ248" s="88"/>
      <c r="FA248" s="74"/>
      <c r="FB248" s="75"/>
      <c r="FC248" s="88"/>
      <c r="FD248" s="75"/>
      <c r="FE248" s="75"/>
      <c r="FF248" s="75"/>
      <c r="FG248" s="75"/>
      <c r="FH248" s="75"/>
      <c r="FI248" s="75"/>
      <c r="FJ248" s="75"/>
      <c r="FK248" s="75"/>
      <c r="FL248" s="75"/>
      <c r="FM248" s="75"/>
      <c r="FN248" s="75"/>
      <c r="FO248" s="75"/>
      <c r="FP248" s="75"/>
      <c r="FQ248" s="75"/>
      <c r="FR248" s="75"/>
      <c r="FS248" s="75"/>
      <c r="FT248" s="78"/>
      <c r="FU248" s="78"/>
      <c r="FV248" s="78"/>
      <c r="FW248" s="78"/>
      <c r="FX248" s="75"/>
      <c r="FY248" s="75"/>
      <c r="FZ248" s="75"/>
      <c r="GA248" s="75"/>
      <c r="GB248" s="75"/>
      <c r="GC248" s="75"/>
      <c r="GD248" s="75"/>
      <c r="GE248" s="75"/>
      <c r="GF248" s="75"/>
      <c r="GG248" s="75"/>
      <c r="GH248" s="75"/>
      <c r="GI248" s="75"/>
      <c r="GJ248" s="75"/>
      <c r="GK248" s="75"/>
      <c r="GL248" s="75"/>
      <c r="GM248" s="75"/>
      <c r="GN248" s="75"/>
      <c r="GO248" s="75"/>
      <c r="GP248" s="75"/>
      <c r="GQ248" s="75"/>
      <c r="GR248" s="75"/>
      <c r="GS248" s="75"/>
      <c r="GT248" s="75"/>
      <c r="GU248" s="75"/>
      <c r="GV248" s="75"/>
      <c r="GW248" s="75"/>
      <c r="GX248" s="75"/>
      <c r="GY248" s="75"/>
      <c r="GZ248" s="75"/>
      <c r="HA248" s="75"/>
      <c r="HB248" s="75"/>
      <c r="HC248" s="75"/>
      <c r="HD248" s="75"/>
      <c r="HE248" s="75"/>
      <c r="HF248" s="75"/>
      <c r="HG248" s="75"/>
      <c r="HH248" s="75"/>
      <c r="HI248" s="75"/>
      <c r="HJ248" s="75"/>
      <c r="HK248" s="75"/>
      <c r="HL248" s="75"/>
      <c r="HM248" s="75"/>
      <c r="HN248" s="75"/>
      <c r="HO248" s="75"/>
      <c r="HP248" s="75"/>
      <c r="HQ248" s="75"/>
      <c r="HR248" s="75"/>
      <c r="HS248" s="75"/>
      <c r="HT248" s="75"/>
      <c r="HU248" s="75"/>
      <c r="HV248" s="75"/>
      <c r="HW248" s="75"/>
      <c r="HX248" s="75"/>
      <c r="HY248" s="75"/>
      <c r="HZ248" s="75"/>
      <c r="IA248" s="75"/>
      <c r="IB248" s="75"/>
      <c r="IC248" s="75"/>
      <c r="ID248" s="75"/>
      <c r="IE248" s="75"/>
      <c r="IF248" s="75"/>
      <c r="IG248" s="75"/>
      <c r="IH248" s="75"/>
      <c r="II248" s="75"/>
      <c r="IJ248" s="75"/>
      <c r="IK248" s="75"/>
      <c r="IL248" s="75"/>
      <c r="IM248" s="75"/>
      <c r="IN248" s="75"/>
      <c r="IO248" s="75"/>
      <c r="IP248" s="75"/>
      <c r="IQ248" s="75"/>
      <c r="IR248" s="75"/>
      <c r="IS248" s="75"/>
      <c r="IT248" s="75"/>
      <c r="IU248" s="75"/>
      <c r="IV248" s="75"/>
      <c r="IW248" s="75"/>
      <c r="IX248" s="75"/>
      <c r="IY248" s="75"/>
      <c r="IZ248" s="75"/>
      <c r="JA248" s="75"/>
      <c r="JB248" s="75"/>
      <c r="JC248" s="75"/>
    </row>
    <row r="249" spans="1:263" ht="15.75" x14ac:dyDescent="0.25">
      <c r="A249" s="10" t="s">
        <v>221</v>
      </c>
      <c r="B249" s="222">
        <f t="shared" si="590"/>
        <v>1686</v>
      </c>
      <c r="C249" s="222">
        <f t="shared" si="591"/>
        <v>2931</v>
      </c>
      <c r="D249" s="222">
        <f t="shared" si="592"/>
        <v>2931</v>
      </c>
      <c r="E249" s="222"/>
      <c r="F249" s="223">
        <f t="shared" si="593"/>
        <v>2914.1400000000003</v>
      </c>
      <c r="G249" s="75">
        <f t="shared" si="672"/>
        <v>99.424769703172984</v>
      </c>
      <c r="H249" s="75"/>
      <c r="I249" s="75"/>
      <c r="J249" s="75"/>
      <c r="K249" s="75"/>
      <c r="L249" s="75"/>
      <c r="M249" s="75"/>
      <c r="N249" s="75"/>
      <c r="O249" s="75"/>
      <c r="P249" s="75"/>
      <c r="Q249" s="75"/>
      <c r="R249" s="75"/>
      <c r="S249" s="75"/>
      <c r="T249" s="75"/>
      <c r="U249" s="75"/>
      <c r="V249" s="75"/>
      <c r="W249" s="75"/>
      <c r="X249" s="75"/>
      <c r="Y249" s="75"/>
      <c r="Z249" s="75"/>
      <c r="AA249" s="75"/>
      <c r="AB249" s="75"/>
      <c r="AC249" s="75"/>
      <c r="AD249" s="75"/>
      <c r="AE249" s="75"/>
      <c r="AF249" s="75"/>
      <c r="AG249" s="75"/>
      <c r="AH249" s="75"/>
      <c r="AI249" s="75"/>
      <c r="AJ249" s="75"/>
      <c r="AK249" s="75"/>
      <c r="AL249" s="75"/>
      <c r="AM249" s="75"/>
      <c r="AN249" s="75"/>
      <c r="AO249" s="75"/>
      <c r="AP249" s="75"/>
      <c r="AQ249" s="75"/>
      <c r="AR249" s="75"/>
      <c r="AS249" s="75">
        <v>1245</v>
      </c>
      <c r="AT249" s="75">
        <v>1245</v>
      </c>
      <c r="AU249" s="75">
        <f t="shared" si="680"/>
        <v>100</v>
      </c>
      <c r="AV249" s="75"/>
      <c r="AW249" s="75"/>
      <c r="AX249" s="75"/>
      <c r="AY249" s="75"/>
      <c r="AZ249" s="95"/>
      <c r="BA249" s="95"/>
      <c r="BB249" s="95"/>
      <c r="BC249" s="95"/>
      <c r="BD249" s="75"/>
      <c r="BE249" s="75"/>
      <c r="BF249" s="75"/>
      <c r="BG249" s="88"/>
      <c r="BH249" s="75"/>
      <c r="BI249" s="75"/>
      <c r="BJ249" s="75"/>
      <c r="BK249" s="88"/>
      <c r="BL249" s="75">
        <v>1686</v>
      </c>
      <c r="BM249" s="75">
        <v>1686</v>
      </c>
      <c r="BN249" s="75">
        <v>1669.14</v>
      </c>
      <c r="BO249" s="76">
        <f t="shared" si="594"/>
        <v>99.000000000000014</v>
      </c>
      <c r="BP249" s="75"/>
      <c r="BQ249" s="75"/>
      <c r="BR249" s="75"/>
      <c r="BS249" s="88"/>
      <c r="BT249" s="88"/>
      <c r="BU249" s="75"/>
      <c r="BV249" s="75"/>
      <c r="BW249" s="88"/>
      <c r="BX249" s="75"/>
      <c r="BY249" s="75"/>
      <c r="BZ249" s="75"/>
      <c r="CA249" s="75"/>
      <c r="CB249" s="74"/>
      <c r="CC249" s="74"/>
      <c r="CD249" s="75"/>
      <c r="CE249" s="88"/>
      <c r="CF249" s="75"/>
      <c r="CG249" s="75"/>
      <c r="CH249" s="75"/>
      <c r="CI249" s="88"/>
      <c r="CJ249" s="75"/>
      <c r="CK249" s="75"/>
      <c r="CL249" s="75"/>
      <c r="CM249" s="75"/>
      <c r="CN249" s="75"/>
      <c r="CO249" s="75"/>
      <c r="CP249" s="75"/>
      <c r="CQ249" s="75"/>
      <c r="CR249" s="74"/>
      <c r="CS249" s="74"/>
      <c r="CT249" s="75"/>
      <c r="CU249" s="88"/>
      <c r="CV249" s="75"/>
      <c r="CW249" s="75"/>
      <c r="CX249" s="75"/>
      <c r="CY249" s="88"/>
      <c r="CZ249" s="88"/>
      <c r="DA249" s="75"/>
      <c r="DB249" s="75"/>
      <c r="DC249" s="75"/>
      <c r="DD249" s="75"/>
      <c r="DE249" s="75"/>
      <c r="DF249" s="75"/>
      <c r="DG249" s="88"/>
      <c r="DH249" s="75"/>
      <c r="DI249" s="75"/>
      <c r="DJ249" s="75"/>
      <c r="DK249" s="88"/>
      <c r="DL249" s="75"/>
      <c r="DM249" s="75"/>
      <c r="DN249" s="75"/>
      <c r="DO249" s="88"/>
      <c r="DP249" s="75"/>
      <c r="DQ249" s="75"/>
      <c r="DR249" s="75"/>
      <c r="DS249" s="88"/>
      <c r="DT249" s="88"/>
      <c r="DU249" s="75"/>
      <c r="DV249" s="75"/>
      <c r="DW249" s="75"/>
      <c r="DX249" s="75"/>
      <c r="DY249" s="75"/>
      <c r="DZ249" s="75"/>
      <c r="EA249" s="75"/>
      <c r="EB249" s="75"/>
      <c r="EC249" s="75"/>
      <c r="ED249" s="75"/>
      <c r="EE249" s="75"/>
      <c r="EF249" s="75"/>
      <c r="EG249" s="75"/>
      <c r="EH249" s="75"/>
      <c r="EI249" s="75"/>
      <c r="EJ249" s="75"/>
      <c r="EK249" s="75"/>
      <c r="EL249" s="75"/>
      <c r="EM249" s="75"/>
      <c r="EN249" s="75"/>
      <c r="EO249" s="75"/>
      <c r="EP249" s="75"/>
      <c r="EQ249" s="75"/>
      <c r="ER249" s="75"/>
      <c r="ES249" s="75"/>
      <c r="ET249" s="75"/>
      <c r="EU249" s="75"/>
      <c r="EV249" s="75"/>
      <c r="EW249" s="75"/>
      <c r="EX249" s="75"/>
      <c r="EY249" s="75"/>
      <c r="EZ249" s="88"/>
      <c r="FA249" s="74"/>
      <c r="FB249" s="75"/>
      <c r="FC249" s="88"/>
      <c r="FD249" s="75"/>
      <c r="FE249" s="75"/>
      <c r="FF249" s="75"/>
      <c r="FG249" s="75"/>
      <c r="FH249" s="75"/>
      <c r="FI249" s="75"/>
      <c r="FJ249" s="75"/>
      <c r="FK249" s="75"/>
      <c r="FL249" s="75"/>
      <c r="FM249" s="75"/>
      <c r="FN249" s="75"/>
      <c r="FO249" s="75"/>
      <c r="FP249" s="75"/>
      <c r="FQ249" s="75"/>
      <c r="FR249" s="75"/>
      <c r="FS249" s="75"/>
      <c r="FT249" s="78"/>
      <c r="FU249" s="78"/>
      <c r="FV249" s="78"/>
      <c r="FW249" s="78"/>
      <c r="FX249" s="75"/>
      <c r="FY249" s="75"/>
      <c r="FZ249" s="75"/>
      <c r="GA249" s="75"/>
      <c r="GB249" s="75"/>
      <c r="GC249" s="75"/>
      <c r="GD249" s="75"/>
      <c r="GE249" s="75"/>
      <c r="GF249" s="75"/>
      <c r="GG249" s="75"/>
      <c r="GH249" s="75"/>
      <c r="GI249" s="75"/>
      <c r="GJ249" s="75"/>
      <c r="GK249" s="75"/>
      <c r="GL249" s="75"/>
      <c r="GM249" s="75"/>
      <c r="GN249" s="75"/>
      <c r="GO249" s="75"/>
      <c r="GP249" s="75"/>
      <c r="GQ249" s="75"/>
      <c r="GR249" s="75"/>
      <c r="GS249" s="75"/>
      <c r="GT249" s="75"/>
      <c r="GU249" s="75"/>
      <c r="GV249" s="75"/>
      <c r="GW249" s="75"/>
      <c r="GX249" s="75"/>
      <c r="GY249" s="75"/>
      <c r="GZ249" s="75"/>
      <c r="HA249" s="75"/>
      <c r="HB249" s="75"/>
      <c r="HC249" s="75"/>
      <c r="HD249" s="75"/>
      <c r="HE249" s="75"/>
      <c r="HF249" s="75"/>
      <c r="HG249" s="75"/>
      <c r="HH249" s="75"/>
      <c r="HI249" s="75"/>
      <c r="HJ249" s="75"/>
      <c r="HK249" s="75"/>
      <c r="HL249" s="75"/>
      <c r="HM249" s="75"/>
      <c r="HN249" s="75"/>
      <c r="HO249" s="75"/>
      <c r="HP249" s="75"/>
      <c r="HQ249" s="75"/>
      <c r="HR249" s="75"/>
      <c r="HS249" s="75"/>
      <c r="HT249" s="75"/>
      <c r="HU249" s="75"/>
      <c r="HV249" s="75"/>
      <c r="HW249" s="75"/>
      <c r="HX249" s="75"/>
      <c r="HY249" s="75"/>
      <c r="HZ249" s="75"/>
      <c r="IA249" s="75"/>
      <c r="IB249" s="75"/>
      <c r="IC249" s="75"/>
      <c r="ID249" s="75"/>
      <c r="IE249" s="75"/>
      <c r="IF249" s="75"/>
      <c r="IG249" s="75"/>
      <c r="IH249" s="75"/>
      <c r="II249" s="75"/>
      <c r="IJ249" s="75"/>
      <c r="IK249" s="75"/>
      <c r="IL249" s="75"/>
      <c r="IM249" s="75"/>
      <c r="IN249" s="75"/>
      <c r="IO249" s="75"/>
      <c r="IP249" s="75"/>
      <c r="IQ249" s="75"/>
      <c r="IR249" s="75"/>
      <c r="IS249" s="75"/>
      <c r="IT249" s="75"/>
      <c r="IU249" s="75"/>
      <c r="IV249" s="75"/>
      <c r="IW249" s="75"/>
      <c r="IX249" s="75"/>
      <c r="IY249" s="75"/>
      <c r="IZ249" s="75"/>
      <c r="JA249" s="75"/>
      <c r="JB249" s="75"/>
      <c r="JC249" s="75"/>
    </row>
    <row r="250" spans="1:263" ht="15.75" x14ac:dyDescent="0.25">
      <c r="A250" s="10" t="s">
        <v>368</v>
      </c>
      <c r="B250" s="222">
        <f t="shared" si="590"/>
        <v>2037</v>
      </c>
      <c r="C250" s="222">
        <f t="shared" si="591"/>
        <v>3317</v>
      </c>
      <c r="D250" s="222">
        <f t="shared" si="592"/>
        <v>3317</v>
      </c>
      <c r="E250" s="222"/>
      <c r="F250" s="223">
        <f t="shared" si="593"/>
        <v>3296.63</v>
      </c>
      <c r="G250" s="75">
        <f t="shared" si="672"/>
        <v>99.385890865239674</v>
      </c>
      <c r="H250" s="75"/>
      <c r="I250" s="75"/>
      <c r="J250" s="75"/>
      <c r="K250" s="75"/>
      <c r="L250" s="75"/>
      <c r="M250" s="75"/>
      <c r="N250" s="75"/>
      <c r="O250" s="75"/>
      <c r="P250" s="75"/>
      <c r="Q250" s="75"/>
      <c r="R250" s="75"/>
      <c r="S250" s="75"/>
      <c r="T250" s="75"/>
      <c r="U250" s="75"/>
      <c r="V250" s="75"/>
      <c r="W250" s="75"/>
      <c r="X250" s="75"/>
      <c r="Y250" s="75"/>
      <c r="Z250" s="75"/>
      <c r="AA250" s="75"/>
      <c r="AB250" s="75"/>
      <c r="AC250" s="75"/>
      <c r="AD250" s="75"/>
      <c r="AE250" s="75"/>
      <c r="AF250" s="75"/>
      <c r="AG250" s="75"/>
      <c r="AH250" s="75"/>
      <c r="AI250" s="75"/>
      <c r="AJ250" s="75"/>
      <c r="AK250" s="75"/>
      <c r="AL250" s="75"/>
      <c r="AM250" s="75"/>
      <c r="AN250" s="75"/>
      <c r="AO250" s="75"/>
      <c r="AP250" s="75"/>
      <c r="AQ250" s="75"/>
      <c r="AR250" s="75"/>
      <c r="AS250" s="75">
        <v>1280</v>
      </c>
      <c r="AT250" s="75">
        <v>1280</v>
      </c>
      <c r="AU250" s="75">
        <f t="shared" si="680"/>
        <v>100</v>
      </c>
      <c r="AV250" s="75"/>
      <c r="AW250" s="75"/>
      <c r="AX250" s="75"/>
      <c r="AY250" s="75"/>
      <c r="AZ250" s="95"/>
      <c r="BA250" s="95"/>
      <c r="BB250" s="95"/>
      <c r="BC250" s="95"/>
      <c r="BD250" s="75"/>
      <c r="BE250" s="75"/>
      <c r="BF250" s="75"/>
      <c r="BG250" s="88"/>
      <c r="BH250" s="75"/>
      <c r="BI250" s="75"/>
      <c r="BJ250" s="75"/>
      <c r="BK250" s="88"/>
      <c r="BL250" s="75">
        <v>2037</v>
      </c>
      <c r="BM250" s="75">
        <v>2037</v>
      </c>
      <c r="BN250" s="75">
        <v>2016.63</v>
      </c>
      <c r="BO250" s="76">
        <f t="shared" si="594"/>
        <v>99.000000000000014</v>
      </c>
      <c r="BP250" s="75"/>
      <c r="BQ250" s="75"/>
      <c r="BR250" s="75"/>
      <c r="BS250" s="88"/>
      <c r="BT250" s="88"/>
      <c r="BU250" s="75"/>
      <c r="BV250" s="75"/>
      <c r="BW250" s="88"/>
      <c r="BX250" s="75"/>
      <c r="BY250" s="75"/>
      <c r="BZ250" s="75"/>
      <c r="CA250" s="75"/>
      <c r="CB250" s="74"/>
      <c r="CC250" s="74"/>
      <c r="CD250" s="75"/>
      <c r="CE250" s="88"/>
      <c r="CF250" s="75"/>
      <c r="CG250" s="75"/>
      <c r="CH250" s="75"/>
      <c r="CI250" s="88"/>
      <c r="CJ250" s="75"/>
      <c r="CK250" s="75"/>
      <c r="CL250" s="75"/>
      <c r="CM250" s="75"/>
      <c r="CN250" s="75"/>
      <c r="CO250" s="75"/>
      <c r="CP250" s="75"/>
      <c r="CQ250" s="75"/>
      <c r="CR250" s="74"/>
      <c r="CS250" s="74"/>
      <c r="CT250" s="75"/>
      <c r="CU250" s="88"/>
      <c r="CV250" s="75"/>
      <c r="CW250" s="75"/>
      <c r="CX250" s="75"/>
      <c r="CY250" s="88"/>
      <c r="CZ250" s="88"/>
      <c r="DA250" s="75"/>
      <c r="DB250" s="75"/>
      <c r="DC250" s="75"/>
      <c r="DD250" s="75"/>
      <c r="DE250" s="75"/>
      <c r="DF250" s="75"/>
      <c r="DG250" s="88"/>
      <c r="DH250" s="75"/>
      <c r="DI250" s="75"/>
      <c r="DJ250" s="75"/>
      <c r="DK250" s="88"/>
      <c r="DL250" s="75"/>
      <c r="DM250" s="75"/>
      <c r="DN250" s="75"/>
      <c r="DO250" s="88"/>
      <c r="DP250" s="75"/>
      <c r="DQ250" s="75"/>
      <c r="DR250" s="75"/>
      <c r="DS250" s="88"/>
      <c r="DT250" s="88"/>
      <c r="DU250" s="75"/>
      <c r="DV250" s="75"/>
      <c r="DW250" s="75"/>
      <c r="DX250" s="75"/>
      <c r="DY250" s="75"/>
      <c r="DZ250" s="75"/>
      <c r="EA250" s="75"/>
      <c r="EB250" s="75"/>
      <c r="EC250" s="75"/>
      <c r="ED250" s="75"/>
      <c r="EE250" s="75"/>
      <c r="EF250" s="75"/>
      <c r="EG250" s="75"/>
      <c r="EH250" s="75"/>
      <c r="EI250" s="75"/>
      <c r="EJ250" s="75"/>
      <c r="EK250" s="75"/>
      <c r="EL250" s="75"/>
      <c r="EM250" s="75"/>
      <c r="EN250" s="75"/>
      <c r="EO250" s="75"/>
      <c r="EP250" s="75"/>
      <c r="EQ250" s="75"/>
      <c r="ER250" s="75"/>
      <c r="ES250" s="75"/>
      <c r="ET250" s="75"/>
      <c r="EU250" s="75"/>
      <c r="EV250" s="75"/>
      <c r="EW250" s="75"/>
      <c r="EX250" s="75"/>
      <c r="EY250" s="75"/>
      <c r="EZ250" s="88"/>
      <c r="FA250" s="74"/>
      <c r="FB250" s="75"/>
      <c r="FC250" s="88"/>
      <c r="FD250" s="75"/>
      <c r="FE250" s="75"/>
      <c r="FF250" s="75"/>
      <c r="FG250" s="75"/>
      <c r="FH250" s="75"/>
      <c r="FI250" s="75"/>
      <c r="FJ250" s="75"/>
      <c r="FK250" s="75"/>
      <c r="FL250" s="75"/>
      <c r="FM250" s="75"/>
      <c r="FN250" s="75"/>
      <c r="FO250" s="75"/>
      <c r="FP250" s="75"/>
      <c r="FQ250" s="75"/>
      <c r="FR250" s="75"/>
      <c r="FS250" s="75"/>
      <c r="FT250" s="78"/>
      <c r="FU250" s="78"/>
      <c r="FV250" s="78"/>
      <c r="FW250" s="78"/>
      <c r="FX250" s="75"/>
      <c r="FY250" s="75"/>
      <c r="FZ250" s="75"/>
      <c r="GA250" s="75"/>
      <c r="GB250" s="75"/>
      <c r="GC250" s="75"/>
      <c r="GD250" s="75"/>
      <c r="GE250" s="75"/>
      <c r="GF250" s="75"/>
      <c r="GG250" s="75"/>
      <c r="GH250" s="75"/>
      <c r="GI250" s="75"/>
      <c r="GJ250" s="75"/>
      <c r="GK250" s="75"/>
      <c r="GL250" s="75"/>
      <c r="GM250" s="75"/>
      <c r="GN250" s="75"/>
      <c r="GO250" s="75"/>
      <c r="GP250" s="75"/>
      <c r="GQ250" s="75"/>
      <c r="GR250" s="75"/>
      <c r="GS250" s="75"/>
      <c r="GT250" s="75"/>
      <c r="GU250" s="75"/>
      <c r="GV250" s="75"/>
      <c r="GW250" s="75"/>
      <c r="GX250" s="75"/>
      <c r="GY250" s="75"/>
      <c r="GZ250" s="75"/>
      <c r="HA250" s="75"/>
      <c r="HB250" s="75"/>
      <c r="HC250" s="75"/>
      <c r="HD250" s="75"/>
      <c r="HE250" s="75"/>
      <c r="HF250" s="75"/>
      <c r="HG250" s="75"/>
      <c r="HH250" s="75"/>
      <c r="HI250" s="75"/>
      <c r="HJ250" s="75"/>
      <c r="HK250" s="75"/>
      <c r="HL250" s="75"/>
      <c r="HM250" s="75"/>
      <c r="HN250" s="75"/>
      <c r="HO250" s="75"/>
      <c r="HP250" s="75"/>
      <c r="HQ250" s="75"/>
      <c r="HR250" s="75"/>
      <c r="HS250" s="75"/>
      <c r="HT250" s="75"/>
      <c r="HU250" s="75"/>
      <c r="HV250" s="75"/>
      <c r="HW250" s="75"/>
      <c r="HX250" s="75"/>
      <c r="HY250" s="75"/>
      <c r="HZ250" s="75"/>
      <c r="IA250" s="75"/>
      <c r="IB250" s="75"/>
      <c r="IC250" s="75"/>
      <c r="ID250" s="75"/>
      <c r="IE250" s="75"/>
      <c r="IF250" s="75"/>
      <c r="IG250" s="75"/>
      <c r="IH250" s="75"/>
      <c r="II250" s="75"/>
      <c r="IJ250" s="75"/>
      <c r="IK250" s="75"/>
      <c r="IL250" s="75"/>
      <c r="IM250" s="75"/>
      <c r="IN250" s="75"/>
      <c r="IO250" s="75"/>
      <c r="IP250" s="75"/>
      <c r="IQ250" s="75"/>
      <c r="IR250" s="75"/>
      <c r="IS250" s="75"/>
      <c r="IT250" s="75"/>
      <c r="IU250" s="75"/>
      <c r="IV250" s="75"/>
      <c r="IW250" s="75"/>
      <c r="IX250" s="75"/>
      <c r="IY250" s="75"/>
      <c r="IZ250" s="75"/>
      <c r="JA250" s="75"/>
      <c r="JB250" s="75"/>
      <c r="JC250" s="75"/>
    </row>
    <row r="251" spans="1:263" ht="15.75" x14ac:dyDescent="0.25">
      <c r="A251" s="10" t="s">
        <v>207</v>
      </c>
      <c r="B251" s="222">
        <f t="shared" si="590"/>
        <v>8500</v>
      </c>
      <c r="C251" s="222">
        <f t="shared" si="591"/>
        <v>8500</v>
      </c>
      <c r="D251" s="222">
        <f t="shared" si="592"/>
        <v>8500</v>
      </c>
      <c r="E251" s="222"/>
      <c r="F251" s="223">
        <f t="shared" si="593"/>
        <v>8500</v>
      </c>
      <c r="G251" s="75">
        <f t="shared" si="672"/>
        <v>100</v>
      </c>
      <c r="H251" s="75"/>
      <c r="I251" s="75"/>
      <c r="J251" s="75"/>
      <c r="K251" s="75"/>
      <c r="L251" s="75"/>
      <c r="M251" s="75"/>
      <c r="N251" s="75"/>
      <c r="O251" s="75"/>
      <c r="P251" s="75"/>
      <c r="Q251" s="75"/>
      <c r="R251" s="75"/>
      <c r="S251" s="75"/>
      <c r="T251" s="75"/>
      <c r="U251" s="75"/>
      <c r="V251" s="75"/>
      <c r="W251" s="75"/>
      <c r="X251" s="75"/>
      <c r="Y251" s="75"/>
      <c r="Z251" s="75"/>
      <c r="AA251" s="75"/>
      <c r="AB251" s="75"/>
      <c r="AC251" s="75"/>
      <c r="AD251" s="75"/>
      <c r="AE251" s="75"/>
      <c r="AF251" s="75"/>
      <c r="AG251" s="75"/>
      <c r="AH251" s="75"/>
      <c r="AI251" s="75"/>
      <c r="AJ251" s="75"/>
      <c r="AK251" s="75"/>
      <c r="AL251" s="75"/>
      <c r="AM251" s="75"/>
      <c r="AN251" s="75"/>
      <c r="AO251" s="75"/>
      <c r="AP251" s="75"/>
      <c r="AQ251" s="75"/>
      <c r="AR251" s="75"/>
      <c r="AS251" s="75"/>
      <c r="AT251" s="75"/>
      <c r="AU251" s="75"/>
      <c r="AV251" s="75">
        <v>8500</v>
      </c>
      <c r="AW251" s="75">
        <v>8500</v>
      </c>
      <c r="AX251" s="75">
        <v>8500</v>
      </c>
      <c r="AY251" s="75">
        <f>AX251/AW251*100</f>
        <v>100</v>
      </c>
      <c r="AZ251" s="95"/>
      <c r="BA251" s="95"/>
      <c r="BB251" s="95"/>
      <c r="BC251" s="95"/>
      <c r="BD251" s="75"/>
      <c r="BE251" s="75"/>
      <c r="BF251" s="75"/>
      <c r="BG251" s="88"/>
      <c r="BH251" s="75"/>
      <c r="BI251" s="75"/>
      <c r="BJ251" s="75"/>
      <c r="BK251" s="88"/>
      <c r="BL251" s="75"/>
      <c r="BM251" s="75"/>
      <c r="BN251" s="75"/>
      <c r="BO251" s="76"/>
      <c r="BP251" s="75"/>
      <c r="BQ251" s="75"/>
      <c r="BR251" s="75"/>
      <c r="BS251" s="88"/>
      <c r="BT251" s="88"/>
      <c r="BU251" s="75"/>
      <c r="BV251" s="75"/>
      <c r="BW251" s="88"/>
      <c r="BX251" s="75"/>
      <c r="BY251" s="75"/>
      <c r="BZ251" s="75"/>
      <c r="CA251" s="75"/>
      <c r="CB251" s="74"/>
      <c r="CC251" s="74"/>
      <c r="CD251" s="75"/>
      <c r="CE251" s="88"/>
      <c r="CF251" s="75"/>
      <c r="CG251" s="75"/>
      <c r="CH251" s="75"/>
      <c r="CI251" s="88"/>
      <c r="CJ251" s="75"/>
      <c r="CK251" s="75"/>
      <c r="CL251" s="75"/>
      <c r="CM251" s="75"/>
      <c r="CN251" s="75"/>
      <c r="CO251" s="75"/>
      <c r="CP251" s="75"/>
      <c r="CQ251" s="75"/>
      <c r="CR251" s="74"/>
      <c r="CS251" s="74"/>
      <c r="CT251" s="75"/>
      <c r="CU251" s="88"/>
      <c r="CV251" s="75"/>
      <c r="CW251" s="75"/>
      <c r="CX251" s="75"/>
      <c r="CY251" s="88"/>
      <c r="CZ251" s="88"/>
      <c r="DA251" s="75"/>
      <c r="DB251" s="75"/>
      <c r="DC251" s="75"/>
      <c r="DD251" s="75"/>
      <c r="DE251" s="75"/>
      <c r="DF251" s="75"/>
      <c r="DG251" s="88"/>
      <c r="DH251" s="75"/>
      <c r="DI251" s="75"/>
      <c r="DJ251" s="75"/>
      <c r="DK251" s="88"/>
      <c r="DL251" s="75"/>
      <c r="DM251" s="75"/>
      <c r="DN251" s="75"/>
      <c r="DO251" s="88"/>
      <c r="DP251" s="75"/>
      <c r="DQ251" s="75"/>
      <c r="DR251" s="75"/>
      <c r="DS251" s="88"/>
      <c r="DT251" s="88"/>
      <c r="DU251" s="75"/>
      <c r="DV251" s="75"/>
      <c r="DW251" s="75"/>
      <c r="DX251" s="75"/>
      <c r="DY251" s="75"/>
      <c r="DZ251" s="75"/>
      <c r="EA251" s="75"/>
      <c r="EB251" s="75"/>
      <c r="EC251" s="75"/>
      <c r="ED251" s="75"/>
      <c r="EE251" s="75"/>
      <c r="EF251" s="75"/>
      <c r="EG251" s="75"/>
      <c r="EH251" s="75"/>
      <c r="EI251" s="75"/>
      <c r="EJ251" s="75"/>
      <c r="EK251" s="75"/>
      <c r="EL251" s="75"/>
      <c r="EM251" s="75"/>
      <c r="EN251" s="75"/>
      <c r="EO251" s="75"/>
      <c r="EP251" s="75"/>
      <c r="EQ251" s="75"/>
      <c r="ER251" s="75"/>
      <c r="ES251" s="75"/>
      <c r="ET251" s="75"/>
      <c r="EU251" s="75"/>
      <c r="EV251" s="75"/>
      <c r="EW251" s="75"/>
      <c r="EX251" s="75"/>
      <c r="EY251" s="75"/>
      <c r="EZ251" s="88"/>
      <c r="FA251" s="74"/>
      <c r="FB251" s="75"/>
      <c r="FC251" s="88"/>
      <c r="FD251" s="75"/>
      <c r="FE251" s="75"/>
      <c r="FF251" s="75"/>
      <c r="FG251" s="75"/>
      <c r="FH251" s="75"/>
      <c r="FI251" s="75"/>
      <c r="FJ251" s="75"/>
      <c r="FK251" s="75"/>
      <c r="FL251" s="75"/>
      <c r="FM251" s="75"/>
      <c r="FN251" s="75"/>
      <c r="FO251" s="75"/>
      <c r="FP251" s="75"/>
      <c r="FQ251" s="75"/>
      <c r="FR251" s="75"/>
      <c r="FS251" s="75"/>
      <c r="FT251" s="78"/>
      <c r="FU251" s="78"/>
      <c r="FV251" s="78"/>
      <c r="FW251" s="78"/>
      <c r="FX251" s="75"/>
      <c r="FY251" s="75"/>
      <c r="FZ251" s="75"/>
      <c r="GA251" s="75"/>
      <c r="GB251" s="75"/>
      <c r="GC251" s="75"/>
      <c r="GD251" s="75"/>
      <c r="GE251" s="75"/>
      <c r="GF251" s="75"/>
      <c r="GG251" s="75"/>
      <c r="GH251" s="75"/>
      <c r="GI251" s="75"/>
      <c r="GJ251" s="75"/>
      <c r="GK251" s="75"/>
      <c r="GL251" s="75"/>
      <c r="GM251" s="75"/>
      <c r="GN251" s="75"/>
      <c r="GO251" s="75"/>
      <c r="GP251" s="75"/>
      <c r="GQ251" s="75"/>
      <c r="GR251" s="75"/>
      <c r="GS251" s="75"/>
      <c r="GT251" s="75"/>
      <c r="GU251" s="75"/>
      <c r="GV251" s="75"/>
      <c r="GW251" s="75"/>
      <c r="GX251" s="75"/>
      <c r="GY251" s="75"/>
      <c r="GZ251" s="75"/>
      <c r="HA251" s="75"/>
      <c r="HB251" s="75"/>
      <c r="HC251" s="75"/>
      <c r="HD251" s="75"/>
      <c r="HE251" s="75"/>
      <c r="HF251" s="75"/>
      <c r="HG251" s="75"/>
      <c r="HH251" s="75"/>
      <c r="HI251" s="75"/>
      <c r="HJ251" s="75"/>
      <c r="HK251" s="75"/>
      <c r="HL251" s="75"/>
      <c r="HM251" s="75"/>
      <c r="HN251" s="75"/>
      <c r="HO251" s="75"/>
      <c r="HP251" s="75"/>
      <c r="HQ251" s="75"/>
      <c r="HR251" s="75"/>
      <c r="HS251" s="75"/>
      <c r="HT251" s="75"/>
      <c r="HU251" s="75"/>
      <c r="HV251" s="75"/>
      <c r="HW251" s="75"/>
      <c r="HX251" s="75"/>
      <c r="HY251" s="75"/>
      <c r="HZ251" s="75"/>
      <c r="IA251" s="75"/>
      <c r="IB251" s="75"/>
      <c r="IC251" s="75"/>
      <c r="ID251" s="75"/>
      <c r="IE251" s="75"/>
      <c r="IF251" s="75"/>
      <c r="IG251" s="75"/>
      <c r="IH251" s="75"/>
      <c r="II251" s="75"/>
      <c r="IJ251" s="75"/>
      <c r="IK251" s="75"/>
      <c r="IL251" s="75"/>
      <c r="IM251" s="75"/>
      <c r="IN251" s="75"/>
      <c r="IO251" s="75"/>
      <c r="IP251" s="75"/>
      <c r="IQ251" s="75"/>
      <c r="IR251" s="75"/>
      <c r="IS251" s="75"/>
      <c r="IT251" s="75"/>
      <c r="IU251" s="75"/>
      <c r="IV251" s="75"/>
      <c r="IW251" s="75"/>
      <c r="IX251" s="75"/>
      <c r="IY251" s="75"/>
      <c r="IZ251" s="75"/>
      <c r="JA251" s="75"/>
      <c r="JB251" s="75"/>
      <c r="JC251" s="75"/>
    </row>
    <row r="252" spans="1:263" ht="15.75" x14ac:dyDescent="0.25">
      <c r="A252" s="10" t="s">
        <v>416</v>
      </c>
      <c r="B252" s="222">
        <f t="shared" si="590"/>
        <v>1659</v>
      </c>
      <c r="C252" s="222">
        <f t="shared" si="591"/>
        <v>1659</v>
      </c>
      <c r="D252" s="222">
        <f t="shared" si="592"/>
        <v>1659</v>
      </c>
      <c r="E252" s="222"/>
      <c r="F252" s="223">
        <f t="shared" si="593"/>
        <v>1642.41</v>
      </c>
      <c r="G252" s="75">
        <f t="shared" si="672"/>
        <v>99.000000000000014</v>
      </c>
      <c r="H252" s="75"/>
      <c r="I252" s="75"/>
      <c r="J252" s="75"/>
      <c r="K252" s="75"/>
      <c r="L252" s="75"/>
      <c r="M252" s="75"/>
      <c r="N252" s="75"/>
      <c r="O252" s="75"/>
      <c r="P252" s="75"/>
      <c r="Q252" s="75"/>
      <c r="R252" s="75"/>
      <c r="S252" s="75"/>
      <c r="T252" s="75"/>
      <c r="U252" s="75"/>
      <c r="V252" s="75"/>
      <c r="W252" s="75"/>
      <c r="X252" s="75"/>
      <c r="Y252" s="75"/>
      <c r="Z252" s="75"/>
      <c r="AA252" s="75"/>
      <c r="AB252" s="75"/>
      <c r="AC252" s="75"/>
      <c r="AD252" s="75"/>
      <c r="AE252" s="75"/>
      <c r="AF252" s="75"/>
      <c r="AG252" s="75"/>
      <c r="AH252" s="75"/>
      <c r="AI252" s="75"/>
      <c r="AJ252" s="75"/>
      <c r="AK252" s="75"/>
      <c r="AL252" s="75"/>
      <c r="AM252" s="75"/>
      <c r="AN252" s="75"/>
      <c r="AO252" s="75"/>
      <c r="AP252" s="75"/>
      <c r="AQ252" s="75"/>
      <c r="AR252" s="75"/>
      <c r="AS252" s="75"/>
      <c r="AT252" s="75"/>
      <c r="AU252" s="75"/>
      <c r="AV252" s="75"/>
      <c r="AW252" s="75"/>
      <c r="AX252" s="75"/>
      <c r="AY252" s="75"/>
      <c r="AZ252" s="95"/>
      <c r="BA252" s="95"/>
      <c r="BB252" s="95"/>
      <c r="BC252" s="95"/>
      <c r="BD252" s="75"/>
      <c r="BE252" s="75"/>
      <c r="BF252" s="75"/>
      <c r="BG252" s="88"/>
      <c r="BH252" s="75"/>
      <c r="BI252" s="75"/>
      <c r="BJ252" s="75"/>
      <c r="BK252" s="88"/>
      <c r="BL252" s="75">
        <v>1659</v>
      </c>
      <c r="BM252" s="75">
        <v>1659</v>
      </c>
      <c r="BN252" s="75">
        <v>1642.41</v>
      </c>
      <c r="BO252" s="76">
        <f t="shared" si="594"/>
        <v>99.000000000000014</v>
      </c>
      <c r="BP252" s="75"/>
      <c r="BQ252" s="75"/>
      <c r="BR252" s="75"/>
      <c r="BS252" s="88"/>
      <c r="BT252" s="88"/>
      <c r="BU252" s="75"/>
      <c r="BV252" s="75"/>
      <c r="BW252" s="88"/>
      <c r="BX252" s="75"/>
      <c r="BY252" s="75"/>
      <c r="BZ252" s="75"/>
      <c r="CA252" s="75"/>
      <c r="CB252" s="74"/>
      <c r="CC252" s="74"/>
      <c r="CD252" s="75"/>
      <c r="CE252" s="88"/>
      <c r="CF252" s="75"/>
      <c r="CG252" s="75"/>
      <c r="CH252" s="75"/>
      <c r="CI252" s="88"/>
      <c r="CJ252" s="75"/>
      <c r="CK252" s="75"/>
      <c r="CL252" s="75"/>
      <c r="CM252" s="75"/>
      <c r="CN252" s="75"/>
      <c r="CO252" s="75"/>
      <c r="CP252" s="75"/>
      <c r="CQ252" s="75"/>
      <c r="CR252" s="74"/>
      <c r="CS252" s="74"/>
      <c r="CT252" s="75"/>
      <c r="CU252" s="88"/>
      <c r="CV252" s="75"/>
      <c r="CW252" s="75"/>
      <c r="CX252" s="75"/>
      <c r="CY252" s="88"/>
      <c r="CZ252" s="88"/>
      <c r="DA252" s="75"/>
      <c r="DB252" s="75"/>
      <c r="DC252" s="75"/>
      <c r="DD252" s="75"/>
      <c r="DE252" s="75"/>
      <c r="DF252" s="75"/>
      <c r="DG252" s="88"/>
      <c r="DH252" s="75"/>
      <c r="DI252" s="75"/>
      <c r="DJ252" s="75"/>
      <c r="DK252" s="88"/>
      <c r="DL252" s="75"/>
      <c r="DM252" s="75"/>
      <c r="DN252" s="75"/>
      <c r="DO252" s="88"/>
      <c r="DP252" s="75"/>
      <c r="DQ252" s="75"/>
      <c r="DR252" s="75"/>
      <c r="DS252" s="88"/>
      <c r="DT252" s="88"/>
      <c r="DU252" s="75"/>
      <c r="DV252" s="75"/>
      <c r="DW252" s="75"/>
      <c r="DX252" s="75"/>
      <c r="DY252" s="75"/>
      <c r="DZ252" s="75"/>
      <c r="EA252" s="75"/>
      <c r="EB252" s="75"/>
      <c r="EC252" s="75"/>
      <c r="ED252" s="75"/>
      <c r="EE252" s="75"/>
      <c r="EF252" s="75"/>
      <c r="EG252" s="75"/>
      <c r="EH252" s="75"/>
      <c r="EI252" s="75"/>
      <c r="EJ252" s="75"/>
      <c r="EK252" s="75"/>
      <c r="EL252" s="75"/>
      <c r="EM252" s="75"/>
      <c r="EN252" s="75"/>
      <c r="EO252" s="75"/>
      <c r="EP252" s="75"/>
      <c r="EQ252" s="75"/>
      <c r="ER252" s="75"/>
      <c r="ES252" s="75"/>
      <c r="ET252" s="75"/>
      <c r="EU252" s="75"/>
      <c r="EV252" s="75"/>
      <c r="EW252" s="75"/>
      <c r="EX252" s="75"/>
      <c r="EY252" s="75"/>
      <c r="EZ252" s="88"/>
      <c r="FA252" s="74"/>
      <c r="FB252" s="75"/>
      <c r="FC252" s="88"/>
      <c r="FD252" s="75"/>
      <c r="FE252" s="75"/>
      <c r="FF252" s="75"/>
      <c r="FG252" s="75"/>
      <c r="FH252" s="75"/>
      <c r="FI252" s="75"/>
      <c r="FJ252" s="75"/>
      <c r="FK252" s="75"/>
      <c r="FL252" s="75"/>
      <c r="FM252" s="75"/>
      <c r="FN252" s="75"/>
      <c r="FO252" s="75"/>
      <c r="FP252" s="75"/>
      <c r="FQ252" s="75"/>
      <c r="FR252" s="75"/>
      <c r="FS252" s="75"/>
      <c r="FT252" s="78"/>
      <c r="FU252" s="78"/>
      <c r="FV252" s="78"/>
      <c r="FW252" s="78"/>
      <c r="FX252" s="75"/>
      <c r="FY252" s="75"/>
      <c r="FZ252" s="75"/>
      <c r="GA252" s="75"/>
      <c r="GB252" s="75"/>
      <c r="GC252" s="75"/>
      <c r="GD252" s="75"/>
      <c r="GE252" s="75"/>
      <c r="GF252" s="75"/>
      <c r="GG252" s="75"/>
      <c r="GH252" s="75"/>
      <c r="GI252" s="75"/>
      <c r="GJ252" s="75"/>
      <c r="GK252" s="75"/>
      <c r="GL252" s="75"/>
      <c r="GM252" s="75"/>
      <c r="GN252" s="75"/>
      <c r="GO252" s="75"/>
      <c r="GP252" s="75"/>
      <c r="GQ252" s="75"/>
      <c r="GR252" s="75"/>
      <c r="GS252" s="75"/>
      <c r="GT252" s="75"/>
      <c r="GU252" s="75"/>
      <c r="GV252" s="75"/>
      <c r="GW252" s="75"/>
      <c r="GX252" s="75"/>
      <c r="GY252" s="75"/>
      <c r="GZ252" s="75"/>
      <c r="HA252" s="75"/>
      <c r="HB252" s="75"/>
      <c r="HC252" s="75"/>
      <c r="HD252" s="75"/>
      <c r="HE252" s="75"/>
      <c r="HF252" s="75"/>
      <c r="HG252" s="75"/>
      <c r="HH252" s="75"/>
      <c r="HI252" s="75"/>
      <c r="HJ252" s="75"/>
      <c r="HK252" s="75"/>
      <c r="HL252" s="75"/>
      <c r="HM252" s="75"/>
      <c r="HN252" s="75"/>
      <c r="HO252" s="75"/>
      <c r="HP252" s="75"/>
      <c r="HQ252" s="75"/>
      <c r="HR252" s="75"/>
      <c r="HS252" s="75"/>
      <c r="HT252" s="75"/>
      <c r="HU252" s="75"/>
      <c r="HV252" s="75"/>
      <c r="HW252" s="75"/>
      <c r="HX252" s="75"/>
      <c r="HY252" s="75"/>
      <c r="HZ252" s="75"/>
      <c r="IA252" s="75"/>
      <c r="IB252" s="75"/>
      <c r="IC252" s="75"/>
      <c r="ID252" s="75"/>
      <c r="IE252" s="75"/>
      <c r="IF252" s="75"/>
      <c r="IG252" s="75"/>
      <c r="IH252" s="75"/>
      <c r="II252" s="75"/>
      <c r="IJ252" s="75"/>
      <c r="IK252" s="75"/>
      <c r="IL252" s="75"/>
      <c r="IM252" s="75"/>
      <c r="IN252" s="75"/>
      <c r="IO252" s="75"/>
      <c r="IP252" s="75"/>
      <c r="IQ252" s="75"/>
      <c r="IR252" s="75"/>
      <c r="IS252" s="75"/>
      <c r="IT252" s="75"/>
      <c r="IU252" s="75"/>
      <c r="IV252" s="75"/>
      <c r="IW252" s="75"/>
      <c r="IX252" s="75"/>
      <c r="IY252" s="75"/>
      <c r="IZ252" s="75"/>
      <c r="JA252" s="75"/>
      <c r="JB252" s="75"/>
      <c r="JC252" s="75"/>
    </row>
    <row r="253" spans="1:263" ht="15.75" x14ac:dyDescent="0.25">
      <c r="A253" s="10" t="s">
        <v>417</v>
      </c>
      <c r="B253" s="222">
        <f t="shared" si="590"/>
        <v>1347</v>
      </c>
      <c r="C253" s="222">
        <f t="shared" si="591"/>
        <v>3491.806</v>
      </c>
      <c r="D253" s="222">
        <f t="shared" si="592"/>
        <v>3491.806</v>
      </c>
      <c r="E253" s="222"/>
      <c r="F253" s="223">
        <f t="shared" si="593"/>
        <v>3491.806</v>
      </c>
      <c r="G253" s="75">
        <f t="shared" si="672"/>
        <v>100</v>
      </c>
      <c r="H253" s="75"/>
      <c r="I253" s="75"/>
      <c r="J253" s="75"/>
      <c r="K253" s="75"/>
      <c r="L253" s="75"/>
      <c r="M253" s="75"/>
      <c r="N253" s="75"/>
      <c r="O253" s="75"/>
      <c r="P253" s="75"/>
      <c r="Q253" s="75"/>
      <c r="R253" s="75"/>
      <c r="S253" s="75"/>
      <c r="T253" s="75"/>
      <c r="U253" s="75"/>
      <c r="V253" s="75"/>
      <c r="W253" s="75"/>
      <c r="X253" s="75"/>
      <c r="Y253" s="75"/>
      <c r="Z253" s="75"/>
      <c r="AA253" s="75"/>
      <c r="AB253" s="75"/>
      <c r="AC253" s="75"/>
      <c r="AD253" s="75"/>
      <c r="AE253" s="75"/>
      <c r="AF253" s="75"/>
      <c r="AG253" s="75"/>
      <c r="AH253" s="75"/>
      <c r="AI253" s="75"/>
      <c r="AJ253" s="75"/>
      <c r="AK253" s="75"/>
      <c r="AL253" s="75"/>
      <c r="AM253" s="75"/>
      <c r="AN253" s="75"/>
      <c r="AO253" s="75"/>
      <c r="AP253" s="75"/>
      <c r="AQ253" s="75"/>
      <c r="AR253" s="75"/>
      <c r="AS253" s="75">
        <v>1265</v>
      </c>
      <c r="AT253" s="75">
        <v>1265</v>
      </c>
      <c r="AU253" s="75">
        <f t="shared" si="680"/>
        <v>100</v>
      </c>
      <c r="AV253" s="75"/>
      <c r="AW253" s="75"/>
      <c r="AX253" s="75"/>
      <c r="AY253" s="75"/>
      <c r="AZ253" s="95"/>
      <c r="BA253" s="95"/>
      <c r="BB253" s="95"/>
      <c r="BC253" s="95"/>
      <c r="BD253" s="75"/>
      <c r="BE253" s="75"/>
      <c r="BF253" s="75"/>
      <c r="BG253" s="88"/>
      <c r="BH253" s="75"/>
      <c r="BI253" s="75"/>
      <c r="BJ253" s="75"/>
      <c r="BK253" s="88"/>
      <c r="BL253" s="75">
        <v>1347</v>
      </c>
      <c r="BM253" s="75">
        <v>1347</v>
      </c>
      <c r="BN253" s="75">
        <v>1347</v>
      </c>
      <c r="BO253" s="76">
        <f t="shared" si="594"/>
        <v>100</v>
      </c>
      <c r="BP253" s="75"/>
      <c r="BQ253" s="75"/>
      <c r="BR253" s="75"/>
      <c r="BS253" s="88"/>
      <c r="BT253" s="88"/>
      <c r="BU253" s="75"/>
      <c r="BV253" s="75"/>
      <c r="BW253" s="88"/>
      <c r="BX253" s="75"/>
      <c r="BY253" s="75"/>
      <c r="BZ253" s="75"/>
      <c r="CA253" s="75"/>
      <c r="CB253" s="74"/>
      <c r="CC253" s="74"/>
      <c r="CD253" s="75"/>
      <c r="CE253" s="88"/>
      <c r="CF253" s="75"/>
      <c r="CG253" s="75"/>
      <c r="CH253" s="75"/>
      <c r="CI253" s="88"/>
      <c r="CJ253" s="75"/>
      <c r="CK253" s="75"/>
      <c r="CL253" s="75"/>
      <c r="CM253" s="75"/>
      <c r="CN253" s="75"/>
      <c r="CO253" s="75"/>
      <c r="CP253" s="75"/>
      <c r="CQ253" s="75"/>
      <c r="CR253" s="74"/>
      <c r="CS253" s="74"/>
      <c r="CT253" s="75"/>
      <c r="CU253" s="88"/>
      <c r="CV253" s="75"/>
      <c r="CW253" s="75"/>
      <c r="CX253" s="75"/>
      <c r="CY253" s="88"/>
      <c r="CZ253" s="88"/>
      <c r="DA253" s="75"/>
      <c r="DB253" s="75"/>
      <c r="DC253" s="75"/>
      <c r="DD253" s="75"/>
      <c r="DE253" s="75"/>
      <c r="DF253" s="75"/>
      <c r="DG253" s="88"/>
      <c r="DH253" s="75"/>
      <c r="DI253" s="75"/>
      <c r="DJ253" s="75"/>
      <c r="DK253" s="88"/>
      <c r="DL253" s="75"/>
      <c r="DM253" s="75"/>
      <c r="DN253" s="75"/>
      <c r="DO253" s="88"/>
      <c r="DP253" s="75"/>
      <c r="DQ253" s="75"/>
      <c r="DR253" s="75"/>
      <c r="DS253" s="88"/>
      <c r="DT253" s="88"/>
      <c r="DU253" s="75"/>
      <c r="DV253" s="75"/>
      <c r="DW253" s="75"/>
      <c r="DX253" s="75"/>
      <c r="DY253" s="75"/>
      <c r="DZ253" s="75"/>
      <c r="EA253" s="75"/>
      <c r="EB253" s="75"/>
      <c r="EC253" s="75"/>
      <c r="ED253" s="75"/>
      <c r="EE253" s="75"/>
      <c r="EF253" s="75"/>
      <c r="EG253" s="75"/>
      <c r="EH253" s="75"/>
      <c r="EI253" s="75"/>
      <c r="EJ253" s="75"/>
      <c r="EK253" s="75"/>
      <c r="EL253" s="75"/>
      <c r="EM253" s="75"/>
      <c r="EN253" s="75"/>
      <c r="EO253" s="75"/>
      <c r="EP253" s="75"/>
      <c r="EQ253" s="75"/>
      <c r="ER253" s="75"/>
      <c r="ES253" s="75"/>
      <c r="ET253" s="75"/>
      <c r="EU253" s="75"/>
      <c r="EV253" s="75"/>
      <c r="EW253" s="75"/>
      <c r="EX253" s="75"/>
      <c r="EY253" s="75"/>
      <c r="EZ253" s="88"/>
      <c r="FA253" s="74"/>
      <c r="FB253" s="75"/>
      <c r="FC253" s="88"/>
      <c r="FD253" s="75"/>
      <c r="FE253" s="75"/>
      <c r="FF253" s="75"/>
      <c r="FG253" s="75"/>
      <c r="FH253" s="75"/>
      <c r="FI253" s="75"/>
      <c r="FJ253" s="75"/>
      <c r="FK253" s="75"/>
      <c r="FL253" s="75"/>
      <c r="FM253" s="75"/>
      <c r="FN253" s="75"/>
      <c r="FO253" s="75"/>
      <c r="FP253" s="75"/>
      <c r="FQ253" s="75"/>
      <c r="FR253" s="75"/>
      <c r="FS253" s="75"/>
      <c r="FT253" s="78"/>
      <c r="FU253" s="78"/>
      <c r="FV253" s="78"/>
      <c r="FW253" s="78"/>
      <c r="FX253" s="75"/>
      <c r="FY253" s="75"/>
      <c r="FZ253" s="75"/>
      <c r="GA253" s="75"/>
      <c r="GB253" s="75"/>
      <c r="GC253" s="75"/>
      <c r="GD253" s="75"/>
      <c r="GE253" s="75"/>
      <c r="GF253" s="75"/>
      <c r="GG253" s="75"/>
      <c r="GH253" s="75"/>
      <c r="GI253" s="75"/>
      <c r="GJ253" s="75"/>
      <c r="GK253" s="75"/>
      <c r="GL253" s="75"/>
      <c r="GM253" s="75"/>
      <c r="GN253" s="75"/>
      <c r="GO253" s="75"/>
      <c r="GP253" s="75"/>
      <c r="GQ253" s="75"/>
      <c r="GR253" s="75"/>
      <c r="GS253" s="75"/>
      <c r="GT253" s="75"/>
      <c r="GU253" s="75"/>
      <c r="GV253" s="75"/>
      <c r="GW253" s="75"/>
      <c r="GX253" s="75"/>
      <c r="GY253" s="75"/>
      <c r="GZ253" s="75"/>
      <c r="HA253" s="75"/>
      <c r="HB253" s="75"/>
      <c r="HC253" s="75"/>
      <c r="HD253" s="75"/>
      <c r="HE253" s="75"/>
      <c r="HF253" s="75"/>
      <c r="HG253" s="75"/>
      <c r="HH253" s="75"/>
      <c r="HI253" s="75"/>
      <c r="HJ253" s="75"/>
      <c r="HK253" s="75"/>
      <c r="HL253" s="75"/>
      <c r="HM253" s="75"/>
      <c r="HN253" s="75"/>
      <c r="HO253" s="75"/>
      <c r="HP253" s="75"/>
      <c r="HQ253" s="75"/>
      <c r="HR253" s="75"/>
      <c r="HS253" s="75"/>
      <c r="HT253" s="75"/>
      <c r="HU253" s="75">
        <v>698.3</v>
      </c>
      <c r="HV253" s="75">
        <v>698.3</v>
      </c>
      <c r="HW253" s="75">
        <f t="shared" si="693"/>
        <v>100</v>
      </c>
      <c r="HX253" s="75"/>
      <c r="HY253" s="75"/>
      <c r="HZ253" s="75">
        <v>0</v>
      </c>
      <c r="IA253" s="75"/>
      <c r="IB253" s="75"/>
      <c r="IC253" s="75"/>
      <c r="ID253" s="75">
        <v>0</v>
      </c>
      <c r="IE253" s="75"/>
      <c r="IF253" s="75"/>
      <c r="IG253" s="75">
        <v>181.506</v>
      </c>
      <c r="IH253" s="75">
        <v>181.506</v>
      </c>
      <c r="II253" s="75">
        <f t="shared" si="545"/>
        <v>100</v>
      </c>
      <c r="IJ253" s="75"/>
      <c r="IK253" s="75"/>
      <c r="IL253" s="75">
        <v>0</v>
      </c>
      <c r="IM253" s="75"/>
      <c r="IN253" s="75"/>
      <c r="IO253" s="75"/>
      <c r="IP253" s="75">
        <v>0</v>
      </c>
      <c r="IQ253" s="75"/>
      <c r="IR253" s="75"/>
      <c r="IS253" s="75"/>
      <c r="IT253" s="75">
        <v>0</v>
      </c>
      <c r="IU253" s="75"/>
      <c r="IV253" s="75"/>
      <c r="IW253" s="75"/>
      <c r="IX253" s="75">
        <v>0</v>
      </c>
      <c r="IY253" s="75"/>
      <c r="IZ253" s="75"/>
      <c r="JA253" s="75"/>
      <c r="JB253" s="75"/>
      <c r="JC253" s="75"/>
    </row>
    <row r="254" spans="1:263" ht="15.75" x14ac:dyDescent="0.25">
      <c r="A254" s="10" t="s">
        <v>206</v>
      </c>
      <c r="B254" s="222">
        <f t="shared" si="590"/>
        <v>2985</v>
      </c>
      <c r="C254" s="222">
        <f t="shared" si="591"/>
        <v>5833.1</v>
      </c>
      <c r="D254" s="222">
        <f t="shared" si="592"/>
        <v>5833.1</v>
      </c>
      <c r="E254" s="222"/>
      <c r="F254" s="223">
        <f t="shared" si="593"/>
        <v>5833.1</v>
      </c>
      <c r="G254" s="75">
        <f t="shared" si="672"/>
        <v>100</v>
      </c>
      <c r="H254" s="75"/>
      <c r="I254" s="75"/>
      <c r="J254" s="75"/>
      <c r="K254" s="75"/>
      <c r="L254" s="75"/>
      <c r="M254" s="75"/>
      <c r="N254" s="75"/>
      <c r="O254" s="75"/>
      <c r="P254" s="75"/>
      <c r="Q254" s="75"/>
      <c r="R254" s="75"/>
      <c r="S254" s="75"/>
      <c r="T254" s="75"/>
      <c r="U254" s="75"/>
      <c r="V254" s="75"/>
      <c r="W254" s="75"/>
      <c r="X254" s="75"/>
      <c r="Y254" s="75"/>
      <c r="Z254" s="75"/>
      <c r="AA254" s="75"/>
      <c r="AB254" s="75"/>
      <c r="AC254" s="75"/>
      <c r="AD254" s="75"/>
      <c r="AE254" s="75"/>
      <c r="AF254" s="75"/>
      <c r="AG254" s="75"/>
      <c r="AH254" s="75"/>
      <c r="AI254" s="75"/>
      <c r="AJ254" s="75"/>
      <c r="AK254" s="75"/>
      <c r="AL254" s="75"/>
      <c r="AM254" s="75"/>
      <c r="AN254" s="75"/>
      <c r="AO254" s="75"/>
      <c r="AP254" s="75"/>
      <c r="AQ254" s="75"/>
      <c r="AR254" s="75"/>
      <c r="AS254" s="75">
        <v>1300.5</v>
      </c>
      <c r="AT254" s="75">
        <v>1300.5</v>
      </c>
      <c r="AU254" s="75">
        <f t="shared" si="680"/>
        <v>100</v>
      </c>
      <c r="AV254" s="75"/>
      <c r="AW254" s="75"/>
      <c r="AX254" s="75"/>
      <c r="AY254" s="75"/>
      <c r="AZ254" s="95"/>
      <c r="BA254" s="95"/>
      <c r="BB254" s="95"/>
      <c r="BC254" s="95"/>
      <c r="BD254" s="75"/>
      <c r="BE254" s="75"/>
      <c r="BF254" s="75"/>
      <c r="BG254" s="88"/>
      <c r="BH254" s="75"/>
      <c r="BI254" s="75"/>
      <c r="BJ254" s="75"/>
      <c r="BK254" s="88"/>
      <c r="BL254" s="75">
        <v>2985</v>
      </c>
      <c r="BM254" s="75">
        <v>2985</v>
      </c>
      <c r="BN254" s="75">
        <v>2985</v>
      </c>
      <c r="BO254" s="76">
        <f t="shared" si="594"/>
        <v>100</v>
      </c>
      <c r="BP254" s="75"/>
      <c r="BQ254" s="75"/>
      <c r="BR254" s="75"/>
      <c r="BS254" s="88"/>
      <c r="BT254" s="88"/>
      <c r="BU254" s="75"/>
      <c r="BV254" s="75"/>
      <c r="BW254" s="88"/>
      <c r="BX254" s="75"/>
      <c r="BY254" s="75"/>
      <c r="BZ254" s="75"/>
      <c r="CA254" s="75"/>
      <c r="CB254" s="74"/>
      <c r="CC254" s="74"/>
      <c r="CD254" s="75"/>
      <c r="CE254" s="88"/>
      <c r="CF254" s="75"/>
      <c r="CG254" s="75"/>
      <c r="CH254" s="75"/>
      <c r="CI254" s="88"/>
      <c r="CJ254" s="75"/>
      <c r="CK254" s="75"/>
      <c r="CL254" s="75"/>
      <c r="CM254" s="75"/>
      <c r="CN254" s="75"/>
      <c r="CO254" s="75"/>
      <c r="CP254" s="75"/>
      <c r="CQ254" s="75"/>
      <c r="CR254" s="74"/>
      <c r="CS254" s="74"/>
      <c r="CT254" s="75"/>
      <c r="CU254" s="88"/>
      <c r="CV254" s="75"/>
      <c r="CW254" s="75"/>
      <c r="CX254" s="75"/>
      <c r="CY254" s="88"/>
      <c r="CZ254" s="88"/>
      <c r="DA254" s="75"/>
      <c r="DB254" s="75"/>
      <c r="DC254" s="75"/>
      <c r="DD254" s="75"/>
      <c r="DE254" s="75"/>
      <c r="DF254" s="75"/>
      <c r="DG254" s="88"/>
      <c r="DH254" s="75"/>
      <c r="DI254" s="75"/>
      <c r="DJ254" s="75"/>
      <c r="DK254" s="88"/>
      <c r="DL254" s="75"/>
      <c r="DM254" s="75"/>
      <c r="DN254" s="75"/>
      <c r="DO254" s="88"/>
      <c r="DP254" s="75"/>
      <c r="DQ254" s="75"/>
      <c r="DR254" s="75"/>
      <c r="DS254" s="88"/>
      <c r="DT254" s="88"/>
      <c r="DU254" s="75"/>
      <c r="DV254" s="75"/>
      <c r="DW254" s="75"/>
      <c r="DX254" s="75"/>
      <c r="DY254" s="75"/>
      <c r="DZ254" s="75"/>
      <c r="EA254" s="75"/>
      <c r="EB254" s="75"/>
      <c r="EC254" s="75"/>
      <c r="ED254" s="75"/>
      <c r="EE254" s="75"/>
      <c r="EF254" s="75"/>
      <c r="EG254" s="75"/>
      <c r="EH254" s="75"/>
      <c r="EI254" s="75"/>
      <c r="EJ254" s="75"/>
      <c r="EK254" s="75"/>
      <c r="EL254" s="75"/>
      <c r="EM254" s="75"/>
      <c r="EN254" s="75"/>
      <c r="EO254" s="75"/>
      <c r="EP254" s="75"/>
      <c r="EQ254" s="75"/>
      <c r="ER254" s="75"/>
      <c r="ES254" s="75"/>
      <c r="ET254" s="75"/>
      <c r="EU254" s="75"/>
      <c r="EV254" s="75"/>
      <c r="EW254" s="75"/>
      <c r="EX254" s="75"/>
      <c r="EY254" s="75"/>
      <c r="EZ254" s="88"/>
      <c r="FA254" s="74"/>
      <c r="FB254" s="75"/>
      <c r="FC254" s="88"/>
      <c r="FD254" s="75"/>
      <c r="FE254" s="75"/>
      <c r="FF254" s="75"/>
      <c r="FG254" s="75"/>
      <c r="FH254" s="75"/>
      <c r="FI254" s="75"/>
      <c r="FJ254" s="75"/>
      <c r="FK254" s="75"/>
      <c r="FL254" s="75"/>
      <c r="FM254" s="75"/>
      <c r="FN254" s="75"/>
      <c r="FO254" s="75"/>
      <c r="FP254" s="75"/>
      <c r="FQ254" s="75"/>
      <c r="FR254" s="75"/>
      <c r="FS254" s="75"/>
      <c r="FT254" s="78"/>
      <c r="FU254" s="78"/>
      <c r="FV254" s="78"/>
      <c r="FW254" s="78"/>
      <c r="FX254" s="75"/>
      <c r="FY254" s="75"/>
      <c r="FZ254" s="75"/>
      <c r="GA254" s="75"/>
      <c r="GB254" s="75"/>
      <c r="GC254" s="75"/>
      <c r="GD254" s="75"/>
      <c r="GE254" s="75"/>
      <c r="GF254" s="75"/>
      <c r="GG254" s="75"/>
      <c r="GH254" s="75"/>
      <c r="GI254" s="75"/>
      <c r="GJ254" s="75"/>
      <c r="GK254" s="75"/>
      <c r="GL254" s="75"/>
      <c r="GM254" s="75"/>
      <c r="GN254" s="75"/>
      <c r="GO254" s="75"/>
      <c r="GP254" s="75"/>
      <c r="GQ254" s="75"/>
      <c r="GR254" s="75"/>
      <c r="GS254" s="75"/>
      <c r="GT254" s="75"/>
      <c r="GU254" s="75"/>
      <c r="GV254" s="75"/>
      <c r="GW254" s="75"/>
      <c r="GX254" s="75"/>
      <c r="GY254" s="75"/>
      <c r="GZ254" s="75"/>
      <c r="HA254" s="75"/>
      <c r="HB254" s="75"/>
      <c r="HC254" s="75"/>
      <c r="HD254" s="75"/>
      <c r="HE254" s="75"/>
      <c r="HF254" s="75"/>
      <c r="HG254" s="75"/>
      <c r="HH254" s="75"/>
      <c r="HI254" s="75"/>
      <c r="HJ254" s="75"/>
      <c r="HK254" s="75"/>
      <c r="HL254" s="75"/>
      <c r="HM254" s="75"/>
      <c r="HN254" s="75"/>
      <c r="HO254" s="75"/>
      <c r="HP254" s="75"/>
      <c r="HQ254" s="75"/>
      <c r="HR254" s="75"/>
      <c r="HS254" s="75"/>
      <c r="HT254" s="75"/>
      <c r="HU254" s="75">
        <v>1547.6</v>
      </c>
      <c r="HV254" s="75">
        <v>1547.6</v>
      </c>
      <c r="HW254" s="75">
        <f t="shared" si="693"/>
        <v>100</v>
      </c>
      <c r="HX254" s="75"/>
      <c r="HY254" s="75"/>
      <c r="HZ254" s="75">
        <v>0</v>
      </c>
      <c r="IA254" s="75"/>
      <c r="IB254" s="75"/>
      <c r="IC254" s="75"/>
      <c r="ID254" s="75">
        <v>0</v>
      </c>
      <c r="IE254" s="75"/>
      <c r="IF254" s="75"/>
      <c r="IG254" s="75"/>
      <c r="IH254" s="75">
        <v>0</v>
      </c>
      <c r="II254" s="75"/>
      <c r="IJ254" s="75"/>
      <c r="IK254" s="75"/>
      <c r="IL254" s="75">
        <v>0</v>
      </c>
      <c r="IM254" s="75"/>
      <c r="IN254" s="75"/>
      <c r="IO254" s="75"/>
      <c r="IP254" s="75">
        <v>0</v>
      </c>
      <c r="IQ254" s="75"/>
      <c r="IR254" s="75"/>
      <c r="IS254" s="75"/>
      <c r="IT254" s="75">
        <v>0</v>
      </c>
      <c r="IU254" s="75"/>
      <c r="IV254" s="75"/>
      <c r="IW254" s="75"/>
      <c r="IX254" s="75">
        <v>0</v>
      </c>
      <c r="IY254" s="75"/>
      <c r="IZ254" s="75"/>
      <c r="JA254" s="75"/>
      <c r="JB254" s="75"/>
      <c r="JC254" s="75"/>
    </row>
    <row r="255" spans="1:263" ht="15.75" x14ac:dyDescent="0.25">
      <c r="A255" s="10" t="s">
        <v>418</v>
      </c>
      <c r="B255" s="222">
        <f t="shared" si="590"/>
        <v>2448</v>
      </c>
      <c r="C255" s="222">
        <f t="shared" si="591"/>
        <v>5703.3499999999995</v>
      </c>
      <c r="D255" s="222">
        <f t="shared" si="592"/>
        <v>5703.3499999999995</v>
      </c>
      <c r="E255" s="222"/>
      <c r="F255" s="223">
        <f t="shared" si="593"/>
        <v>5703.3499999999995</v>
      </c>
      <c r="G255" s="75">
        <f t="shared" si="672"/>
        <v>100</v>
      </c>
      <c r="H255" s="75"/>
      <c r="I255" s="75"/>
      <c r="J255" s="75"/>
      <c r="K255" s="75"/>
      <c r="L255" s="75"/>
      <c r="M255" s="75"/>
      <c r="N255" s="75"/>
      <c r="O255" s="75"/>
      <c r="P255" s="75"/>
      <c r="Q255" s="75"/>
      <c r="R255" s="75"/>
      <c r="S255" s="75"/>
      <c r="T255" s="75"/>
      <c r="U255" s="75"/>
      <c r="V255" s="75"/>
      <c r="W255" s="75"/>
      <c r="X255" s="75"/>
      <c r="Y255" s="75"/>
      <c r="Z255" s="75"/>
      <c r="AA255" s="75"/>
      <c r="AB255" s="75"/>
      <c r="AC255" s="75"/>
      <c r="AD255" s="75"/>
      <c r="AE255" s="75"/>
      <c r="AF255" s="75"/>
      <c r="AG255" s="75"/>
      <c r="AH255" s="75"/>
      <c r="AI255" s="75"/>
      <c r="AJ255" s="75"/>
      <c r="AK255" s="75"/>
      <c r="AL255" s="75"/>
      <c r="AM255" s="75"/>
      <c r="AN255" s="75"/>
      <c r="AO255" s="75"/>
      <c r="AP255" s="75"/>
      <c r="AQ255" s="75"/>
      <c r="AR255" s="75"/>
      <c r="AS255" s="75">
        <v>1276.95</v>
      </c>
      <c r="AT255" s="75">
        <v>1276.95</v>
      </c>
      <c r="AU255" s="75">
        <f t="shared" si="680"/>
        <v>100</v>
      </c>
      <c r="AV255" s="75"/>
      <c r="AW255" s="75"/>
      <c r="AX255" s="75"/>
      <c r="AY255" s="75"/>
      <c r="AZ255" s="95"/>
      <c r="BA255" s="95"/>
      <c r="BB255" s="95"/>
      <c r="BC255" s="95"/>
      <c r="BD255" s="75"/>
      <c r="BE255" s="75"/>
      <c r="BF255" s="75"/>
      <c r="BG255" s="88"/>
      <c r="BH255" s="75"/>
      <c r="BI255" s="75"/>
      <c r="BJ255" s="75"/>
      <c r="BK255" s="88"/>
      <c r="BL255" s="75">
        <v>2448</v>
      </c>
      <c r="BM255" s="75">
        <v>2448</v>
      </c>
      <c r="BN255" s="75">
        <v>2448</v>
      </c>
      <c r="BO255" s="76">
        <f t="shared" si="594"/>
        <v>100</v>
      </c>
      <c r="BP255" s="75"/>
      <c r="BQ255" s="75"/>
      <c r="BR255" s="75"/>
      <c r="BS255" s="88"/>
      <c r="BT255" s="88"/>
      <c r="BU255" s="75"/>
      <c r="BV255" s="75"/>
      <c r="BW255" s="88"/>
      <c r="BX255" s="75"/>
      <c r="BY255" s="75"/>
      <c r="BZ255" s="75"/>
      <c r="CA255" s="75"/>
      <c r="CB255" s="74"/>
      <c r="CC255" s="74"/>
      <c r="CD255" s="75"/>
      <c r="CE255" s="88"/>
      <c r="CF255" s="75"/>
      <c r="CG255" s="75"/>
      <c r="CH255" s="75"/>
      <c r="CI255" s="88"/>
      <c r="CJ255" s="75"/>
      <c r="CK255" s="75"/>
      <c r="CL255" s="75"/>
      <c r="CM255" s="75"/>
      <c r="CN255" s="75"/>
      <c r="CO255" s="75"/>
      <c r="CP255" s="75"/>
      <c r="CQ255" s="75"/>
      <c r="CR255" s="74"/>
      <c r="CS255" s="74"/>
      <c r="CT255" s="75"/>
      <c r="CU255" s="88"/>
      <c r="CV255" s="75"/>
      <c r="CW255" s="75"/>
      <c r="CX255" s="75"/>
      <c r="CY255" s="88"/>
      <c r="CZ255" s="88"/>
      <c r="DA255" s="75"/>
      <c r="DB255" s="75"/>
      <c r="DC255" s="75"/>
      <c r="DD255" s="75"/>
      <c r="DE255" s="75"/>
      <c r="DF255" s="75"/>
      <c r="DG255" s="88"/>
      <c r="DH255" s="75"/>
      <c r="DI255" s="75"/>
      <c r="DJ255" s="75"/>
      <c r="DK255" s="88"/>
      <c r="DL255" s="75"/>
      <c r="DM255" s="75"/>
      <c r="DN255" s="75"/>
      <c r="DO255" s="88"/>
      <c r="DP255" s="75"/>
      <c r="DQ255" s="75"/>
      <c r="DR255" s="75"/>
      <c r="DS255" s="88"/>
      <c r="DT255" s="88"/>
      <c r="DU255" s="75"/>
      <c r="DV255" s="75"/>
      <c r="DW255" s="75"/>
      <c r="DX255" s="75"/>
      <c r="DY255" s="75"/>
      <c r="DZ255" s="75"/>
      <c r="EA255" s="75"/>
      <c r="EB255" s="75"/>
      <c r="EC255" s="75"/>
      <c r="ED255" s="75"/>
      <c r="EE255" s="75"/>
      <c r="EF255" s="75"/>
      <c r="EG255" s="75"/>
      <c r="EH255" s="75"/>
      <c r="EI255" s="75"/>
      <c r="EJ255" s="75"/>
      <c r="EK255" s="75"/>
      <c r="EL255" s="75"/>
      <c r="EM255" s="75"/>
      <c r="EN255" s="75"/>
      <c r="EO255" s="75"/>
      <c r="EP255" s="75"/>
      <c r="EQ255" s="75"/>
      <c r="ER255" s="75"/>
      <c r="ES255" s="75"/>
      <c r="ET255" s="75"/>
      <c r="EU255" s="75"/>
      <c r="EV255" s="75"/>
      <c r="EW255" s="75"/>
      <c r="EX255" s="75"/>
      <c r="EY255" s="75"/>
      <c r="EZ255" s="88"/>
      <c r="FA255" s="74"/>
      <c r="FB255" s="75"/>
      <c r="FC255" s="88"/>
      <c r="FD255" s="75"/>
      <c r="FE255" s="75"/>
      <c r="FF255" s="75"/>
      <c r="FG255" s="75"/>
      <c r="FH255" s="75"/>
      <c r="FI255" s="75"/>
      <c r="FJ255" s="75"/>
      <c r="FK255" s="75"/>
      <c r="FL255" s="75"/>
      <c r="FM255" s="75"/>
      <c r="FN255" s="75"/>
      <c r="FO255" s="75"/>
      <c r="FP255" s="75"/>
      <c r="FQ255" s="75"/>
      <c r="FR255" s="75"/>
      <c r="FS255" s="75"/>
      <c r="FT255" s="78"/>
      <c r="FU255" s="78"/>
      <c r="FV255" s="78"/>
      <c r="FW255" s="78"/>
      <c r="FX255" s="75"/>
      <c r="FY255" s="75"/>
      <c r="FZ255" s="75"/>
      <c r="GA255" s="75"/>
      <c r="GB255" s="75"/>
      <c r="GC255" s="75"/>
      <c r="GD255" s="75"/>
      <c r="GE255" s="75"/>
      <c r="GF255" s="75"/>
      <c r="GG255" s="75"/>
      <c r="GH255" s="75"/>
      <c r="GI255" s="75"/>
      <c r="GJ255" s="75"/>
      <c r="GK255" s="75"/>
      <c r="GL255" s="75"/>
      <c r="GM255" s="75"/>
      <c r="GN255" s="75"/>
      <c r="GO255" s="75"/>
      <c r="GP255" s="75"/>
      <c r="GQ255" s="75"/>
      <c r="GR255" s="75"/>
      <c r="GS255" s="75"/>
      <c r="GT255" s="75"/>
      <c r="GU255" s="75"/>
      <c r="GV255" s="75"/>
      <c r="GW255" s="75"/>
      <c r="GX255" s="75"/>
      <c r="GY255" s="75"/>
      <c r="GZ255" s="75"/>
      <c r="HA255" s="75"/>
      <c r="HB255" s="75"/>
      <c r="HC255" s="75"/>
      <c r="HD255" s="75"/>
      <c r="HE255" s="75"/>
      <c r="HF255" s="75"/>
      <c r="HG255" s="75"/>
      <c r="HH255" s="75"/>
      <c r="HI255" s="75"/>
      <c r="HJ255" s="75"/>
      <c r="HK255" s="75"/>
      <c r="HL255" s="75"/>
      <c r="HM255" s="75"/>
      <c r="HN255" s="75"/>
      <c r="HO255" s="75"/>
      <c r="HP255" s="75"/>
      <c r="HQ255" s="75"/>
      <c r="HR255" s="75"/>
      <c r="HS255" s="75"/>
      <c r="HT255" s="75"/>
      <c r="HU255" s="75">
        <v>1269.2</v>
      </c>
      <c r="HV255" s="75">
        <v>1269.2</v>
      </c>
      <c r="HW255" s="75">
        <f>HV255/HU255*100</f>
        <v>100</v>
      </c>
      <c r="HX255" s="75"/>
      <c r="HY255" s="75"/>
      <c r="HZ255" s="75">
        <v>0</v>
      </c>
      <c r="IA255" s="75"/>
      <c r="IB255" s="75"/>
      <c r="IC255" s="75"/>
      <c r="ID255" s="75">
        <v>0</v>
      </c>
      <c r="IE255" s="75"/>
      <c r="IF255" s="75"/>
      <c r="IG255" s="75">
        <v>709.2</v>
      </c>
      <c r="IH255" s="75">
        <v>709.2</v>
      </c>
      <c r="II255" s="75">
        <f t="shared" ref="II255:II311" si="694">IH255/IG255*100</f>
        <v>100</v>
      </c>
      <c r="IJ255" s="75"/>
      <c r="IK255" s="75"/>
      <c r="IL255" s="75">
        <v>0</v>
      </c>
      <c r="IM255" s="75"/>
      <c r="IN255" s="75"/>
      <c r="IO255" s="75"/>
      <c r="IP255" s="75">
        <v>0</v>
      </c>
      <c r="IQ255" s="75"/>
      <c r="IR255" s="75"/>
      <c r="IS255" s="75"/>
      <c r="IT255" s="75">
        <v>0</v>
      </c>
      <c r="IU255" s="75"/>
      <c r="IV255" s="75"/>
      <c r="IW255" s="75"/>
      <c r="IX255" s="75">
        <v>0</v>
      </c>
      <c r="IY255" s="75"/>
      <c r="IZ255" s="75"/>
      <c r="JA255" s="75"/>
      <c r="JB255" s="75"/>
      <c r="JC255" s="75"/>
    </row>
    <row r="256" spans="1:263" ht="15.75" x14ac:dyDescent="0.25">
      <c r="A256" s="10" t="s">
        <v>419</v>
      </c>
      <c r="B256" s="222">
        <f t="shared" si="590"/>
        <v>1266</v>
      </c>
      <c r="C256" s="222">
        <f t="shared" si="591"/>
        <v>2561</v>
      </c>
      <c r="D256" s="222">
        <f t="shared" si="592"/>
        <v>2561</v>
      </c>
      <c r="E256" s="222"/>
      <c r="F256" s="223">
        <f t="shared" si="593"/>
        <v>2561</v>
      </c>
      <c r="G256" s="75">
        <f t="shared" si="672"/>
        <v>100</v>
      </c>
      <c r="H256" s="75"/>
      <c r="I256" s="75"/>
      <c r="J256" s="75"/>
      <c r="K256" s="75"/>
      <c r="L256" s="75"/>
      <c r="M256" s="75"/>
      <c r="N256" s="75"/>
      <c r="O256" s="75"/>
      <c r="P256" s="75"/>
      <c r="Q256" s="75"/>
      <c r="R256" s="75"/>
      <c r="S256" s="75"/>
      <c r="T256" s="75"/>
      <c r="U256" s="75"/>
      <c r="V256" s="75"/>
      <c r="W256" s="75"/>
      <c r="X256" s="75"/>
      <c r="Y256" s="75"/>
      <c r="Z256" s="75"/>
      <c r="AA256" s="75"/>
      <c r="AB256" s="75"/>
      <c r="AC256" s="75"/>
      <c r="AD256" s="75"/>
      <c r="AE256" s="75"/>
      <c r="AF256" s="75"/>
      <c r="AG256" s="75"/>
      <c r="AH256" s="75"/>
      <c r="AI256" s="75"/>
      <c r="AJ256" s="75"/>
      <c r="AK256" s="75"/>
      <c r="AL256" s="75"/>
      <c r="AM256" s="75"/>
      <c r="AN256" s="75"/>
      <c r="AO256" s="75"/>
      <c r="AP256" s="75"/>
      <c r="AQ256" s="75"/>
      <c r="AR256" s="75"/>
      <c r="AS256" s="75">
        <v>1295</v>
      </c>
      <c r="AT256" s="75">
        <v>1295</v>
      </c>
      <c r="AU256" s="75">
        <f t="shared" si="680"/>
        <v>100</v>
      </c>
      <c r="AV256" s="75"/>
      <c r="AW256" s="75"/>
      <c r="AX256" s="75"/>
      <c r="AY256" s="75"/>
      <c r="AZ256" s="95"/>
      <c r="BA256" s="95"/>
      <c r="BB256" s="95"/>
      <c r="BC256" s="95"/>
      <c r="BD256" s="75"/>
      <c r="BE256" s="75"/>
      <c r="BF256" s="75"/>
      <c r="BG256" s="88"/>
      <c r="BH256" s="88"/>
      <c r="BI256" s="75"/>
      <c r="BJ256" s="75"/>
      <c r="BK256" s="88"/>
      <c r="BL256" s="75">
        <v>1266</v>
      </c>
      <c r="BM256" s="75">
        <v>1266</v>
      </c>
      <c r="BN256" s="75">
        <v>1266</v>
      </c>
      <c r="BO256" s="76">
        <f t="shared" si="594"/>
        <v>100</v>
      </c>
      <c r="BP256" s="75"/>
      <c r="BQ256" s="75"/>
      <c r="BR256" s="75"/>
      <c r="BS256" s="88"/>
      <c r="BT256" s="88"/>
      <c r="BU256" s="75"/>
      <c r="BV256" s="75"/>
      <c r="BW256" s="88"/>
      <c r="BX256" s="75"/>
      <c r="BY256" s="75"/>
      <c r="BZ256" s="75"/>
      <c r="CA256" s="75"/>
      <c r="CB256" s="74"/>
      <c r="CC256" s="74"/>
      <c r="CD256" s="75"/>
      <c r="CE256" s="88"/>
      <c r="CF256" s="75"/>
      <c r="CG256" s="75"/>
      <c r="CH256" s="75"/>
      <c r="CI256" s="88"/>
      <c r="CJ256" s="75"/>
      <c r="CK256" s="75"/>
      <c r="CL256" s="75"/>
      <c r="CM256" s="75"/>
      <c r="CN256" s="75"/>
      <c r="CO256" s="75"/>
      <c r="CP256" s="75"/>
      <c r="CQ256" s="75"/>
      <c r="CR256" s="74"/>
      <c r="CS256" s="74"/>
      <c r="CT256" s="75"/>
      <c r="CU256" s="88"/>
      <c r="CV256" s="75"/>
      <c r="CW256" s="75"/>
      <c r="CX256" s="75"/>
      <c r="CY256" s="88"/>
      <c r="CZ256" s="88"/>
      <c r="DA256" s="75"/>
      <c r="DB256" s="75"/>
      <c r="DC256" s="75"/>
      <c r="DD256" s="75"/>
      <c r="DE256" s="75"/>
      <c r="DF256" s="75"/>
      <c r="DG256" s="88"/>
      <c r="DH256" s="75"/>
      <c r="DI256" s="75"/>
      <c r="DJ256" s="75"/>
      <c r="DK256" s="88"/>
      <c r="DL256" s="75"/>
      <c r="DM256" s="75"/>
      <c r="DN256" s="75"/>
      <c r="DO256" s="88"/>
      <c r="DP256" s="75"/>
      <c r="DQ256" s="75"/>
      <c r="DR256" s="75"/>
      <c r="DS256" s="88"/>
      <c r="DT256" s="88"/>
      <c r="DU256" s="75"/>
      <c r="DV256" s="75"/>
      <c r="DW256" s="75"/>
      <c r="DX256" s="75"/>
      <c r="DY256" s="75"/>
      <c r="DZ256" s="75"/>
      <c r="EA256" s="75"/>
      <c r="EB256" s="75"/>
      <c r="EC256" s="75"/>
      <c r="ED256" s="75"/>
      <c r="EE256" s="75"/>
      <c r="EF256" s="75"/>
      <c r="EG256" s="75"/>
      <c r="EH256" s="75"/>
      <c r="EI256" s="75"/>
      <c r="EJ256" s="75"/>
      <c r="EK256" s="75"/>
      <c r="EL256" s="75"/>
      <c r="EM256" s="75"/>
      <c r="EN256" s="75"/>
      <c r="EO256" s="75"/>
      <c r="EP256" s="75"/>
      <c r="EQ256" s="75"/>
      <c r="ER256" s="75"/>
      <c r="ES256" s="75"/>
      <c r="ET256" s="75"/>
      <c r="EU256" s="75"/>
      <c r="EV256" s="75"/>
      <c r="EW256" s="75"/>
      <c r="EX256" s="75"/>
      <c r="EY256" s="75"/>
      <c r="EZ256" s="88"/>
      <c r="FA256" s="74"/>
      <c r="FB256" s="75"/>
      <c r="FC256" s="88"/>
      <c r="FD256" s="75"/>
      <c r="FE256" s="75"/>
      <c r="FF256" s="75"/>
      <c r="FG256" s="75"/>
      <c r="FH256" s="75"/>
      <c r="FI256" s="75"/>
      <c r="FJ256" s="75"/>
      <c r="FK256" s="75"/>
      <c r="FL256" s="75"/>
      <c r="FM256" s="75"/>
      <c r="FN256" s="75"/>
      <c r="FO256" s="75"/>
      <c r="FP256" s="75"/>
      <c r="FQ256" s="75"/>
      <c r="FR256" s="75"/>
      <c r="FS256" s="75"/>
      <c r="FT256" s="78"/>
      <c r="FU256" s="78"/>
      <c r="FV256" s="78"/>
      <c r="FW256" s="78"/>
      <c r="FX256" s="75"/>
      <c r="FY256" s="75"/>
      <c r="FZ256" s="75"/>
      <c r="GA256" s="75"/>
      <c r="GB256" s="75"/>
      <c r="GC256" s="75"/>
      <c r="GD256" s="75"/>
      <c r="GE256" s="75"/>
      <c r="GF256" s="75"/>
      <c r="GG256" s="75"/>
      <c r="GH256" s="75"/>
      <c r="GI256" s="75"/>
      <c r="GJ256" s="75"/>
      <c r="GK256" s="75"/>
      <c r="GL256" s="75"/>
      <c r="GM256" s="75"/>
      <c r="GN256" s="75"/>
      <c r="GO256" s="75"/>
      <c r="GP256" s="75"/>
      <c r="GQ256" s="75"/>
      <c r="GR256" s="75"/>
      <c r="GS256" s="75"/>
      <c r="GT256" s="75"/>
      <c r="GU256" s="75"/>
      <c r="GV256" s="75"/>
      <c r="GW256" s="75"/>
      <c r="GX256" s="75"/>
      <c r="GY256" s="75"/>
      <c r="GZ256" s="75"/>
      <c r="HA256" s="75"/>
      <c r="HB256" s="75"/>
      <c r="HC256" s="75"/>
      <c r="HD256" s="75"/>
      <c r="HE256" s="75"/>
      <c r="HF256" s="75"/>
      <c r="HG256" s="75"/>
      <c r="HH256" s="75"/>
      <c r="HI256" s="75"/>
      <c r="HJ256" s="75"/>
      <c r="HK256" s="75"/>
      <c r="HL256" s="75"/>
      <c r="HM256" s="75"/>
      <c r="HN256" s="75"/>
      <c r="HO256" s="75"/>
      <c r="HP256" s="75"/>
      <c r="HQ256" s="75"/>
      <c r="HR256" s="75"/>
      <c r="HS256" s="75"/>
      <c r="HT256" s="75"/>
      <c r="HU256" s="75"/>
      <c r="HV256" s="75"/>
      <c r="HW256" s="75"/>
      <c r="HX256" s="75"/>
      <c r="HY256" s="75"/>
      <c r="HZ256" s="75"/>
      <c r="IA256" s="75"/>
      <c r="IB256" s="75"/>
      <c r="IC256" s="75"/>
      <c r="ID256" s="75"/>
      <c r="IE256" s="75"/>
      <c r="IF256" s="75"/>
      <c r="IG256" s="75"/>
      <c r="IH256" s="75"/>
      <c r="II256" s="75"/>
      <c r="IJ256" s="75"/>
      <c r="IK256" s="75"/>
      <c r="IL256" s="75"/>
      <c r="IM256" s="75"/>
      <c r="IN256" s="75"/>
      <c r="IO256" s="75"/>
      <c r="IP256" s="75"/>
      <c r="IQ256" s="75"/>
      <c r="IR256" s="75"/>
      <c r="IS256" s="75"/>
      <c r="IT256" s="75"/>
      <c r="IU256" s="75"/>
      <c r="IV256" s="75"/>
      <c r="IW256" s="75"/>
      <c r="IX256" s="75"/>
      <c r="IY256" s="75"/>
      <c r="IZ256" s="75"/>
      <c r="JA256" s="75"/>
      <c r="JB256" s="75"/>
      <c r="JC256" s="75"/>
    </row>
    <row r="257" spans="1:263" s="70" customFormat="1" ht="31.5" x14ac:dyDescent="0.25">
      <c r="A257" s="81" t="s">
        <v>244</v>
      </c>
      <c r="B257" s="220">
        <f t="shared" si="590"/>
        <v>93793.500579999993</v>
      </c>
      <c r="C257" s="220">
        <f t="shared" si="591"/>
        <v>81223.740579999998</v>
      </c>
      <c r="D257" s="220">
        <f t="shared" si="592"/>
        <v>81223.740579999998</v>
      </c>
      <c r="E257" s="220"/>
      <c r="F257" s="221">
        <f t="shared" si="593"/>
        <v>80239.88367000001</v>
      </c>
      <c r="G257" s="72">
        <f t="shared" si="672"/>
        <v>98.788707706669882</v>
      </c>
      <c r="H257" s="73">
        <f>H258+H259+H260+H261+H262+H263+H264+H265+H266+H267</f>
        <v>0</v>
      </c>
      <c r="I257" s="73">
        <f>I258+I259+I260+I261+I262+I263+I264+I265+I266+I267</f>
        <v>0</v>
      </c>
      <c r="J257" s="73">
        <f>J258+J259+J260+J261+J262+J263+J264+J265+J266+J267</f>
        <v>0</v>
      </c>
      <c r="K257" s="73">
        <f>K258+K259+K260+K261+K262+K263+K264+K265+K266+K267</f>
        <v>0</v>
      </c>
      <c r="L257" s="73">
        <f t="shared" ref="L257" si="695">L258+L259+L260+L261+L262+L263+L264+L265+L266+L267</f>
        <v>0</v>
      </c>
      <c r="M257" s="73">
        <f t="shared" ref="M257:O257" si="696">M258+M259+M260+M261+M262+M263+M264+M265+M266+M267</f>
        <v>0</v>
      </c>
      <c r="N257" s="73">
        <f t="shared" si="696"/>
        <v>0</v>
      </c>
      <c r="O257" s="73">
        <f t="shared" si="696"/>
        <v>0</v>
      </c>
      <c r="P257" s="73">
        <f t="shared" ref="P257" si="697">P258+P259+P260+P261+P262+P263+P264+P265+P266+P267</f>
        <v>0</v>
      </c>
      <c r="Q257" s="73">
        <f t="shared" ref="Q257:V257" si="698">Q258+Q259+Q260+Q261+Q262+Q263+Q264+Q265+Q266+Q267</f>
        <v>0</v>
      </c>
      <c r="R257" s="73">
        <f t="shared" si="698"/>
        <v>0</v>
      </c>
      <c r="S257" s="73">
        <f t="shared" si="698"/>
        <v>0</v>
      </c>
      <c r="T257" s="73">
        <f t="shared" ref="T257" si="699">T258+T259+T260+T261+T262+T263+T264+T265+T266+T267</f>
        <v>0</v>
      </c>
      <c r="U257" s="73">
        <f t="shared" si="698"/>
        <v>0</v>
      </c>
      <c r="V257" s="73">
        <f t="shared" si="698"/>
        <v>0</v>
      </c>
      <c r="W257" s="73"/>
      <c r="X257" s="73">
        <f>X258+X259+X260+X261+X262+X263+X264+X265+X266+X267</f>
        <v>0</v>
      </c>
      <c r="Y257" s="73">
        <f>Y258+Y259+Y260+Y261+Y262+Y263+Y264+Y265+Y266+Y267</f>
        <v>0</v>
      </c>
      <c r="Z257" s="73">
        <f>Z258+Z259+Z260+Z261+Z262+Z263+Z264+Z265+Z266+Z267</f>
        <v>0</v>
      </c>
      <c r="AA257" s="72"/>
      <c r="AB257" s="73">
        <f>AB258+AB259+AB260+AB261+AB262+AB263+AB264+AB265+AB266+AB267</f>
        <v>112.35955</v>
      </c>
      <c r="AC257" s="73">
        <f>AC258+AC259+AC260+AC261+AC262+AC263+AC264+AC265+AC266+AC267</f>
        <v>112.35955</v>
      </c>
      <c r="AD257" s="73">
        <f>AD258+AD259+AD260+AD261+AD262+AD263+AD264+AD265+AD266+AD267</f>
        <v>112.35955</v>
      </c>
      <c r="AE257" s="72">
        <f>AD257/AC257*100</f>
        <v>100</v>
      </c>
      <c r="AF257" s="73">
        <f>AF258+AF259+AF260+AF261+AF262+AF263+AF264+AF265+AF266+AF267</f>
        <v>41.741030000000002</v>
      </c>
      <c r="AG257" s="73">
        <f>AG258+AG259+AG260+AG261+AG262+AG263+AG264+AG265+AG266+AG267</f>
        <v>41.741030000000002</v>
      </c>
      <c r="AH257" s="73">
        <f>AH258+AH259+AH260+AH261+AH262+AH263+AH264+AH265+AH266+AH267</f>
        <v>41.741030000000002</v>
      </c>
      <c r="AI257" s="72">
        <f>AH257/AG257*100</f>
        <v>100</v>
      </c>
      <c r="AJ257" s="73">
        <f>SUM(AJ258:AJ270)</f>
        <v>20396.7</v>
      </c>
      <c r="AK257" s="73"/>
      <c r="AL257" s="73"/>
      <c r="AM257" s="72"/>
      <c r="AN257" s="72"/>
      <c r="AO257" s="73">
        <f>AO258+AO259+AO260+AO261+AO262+AO263+AO264+AO265+AO266+AO267</f>
        <v>0</v>
      </c>
      <c r="AP257" s="73">
        <f>AP258+AP259+AP260+AP261+AP262+AP263+AP264+AP265+AP266+AP267</f>
        <v>0</v>
      </c>
      <c r="AQ257" s="73">
        <f>AQ258+AQ259+AQ260+AQ261+AQ262+AQ263+AQ264+AQ265+AQ266+AQ267</f>
        <v>0</v>
      </c>
      <c r="AR257" s="73"/>
      <c r="AS257" s="73">
        <f>SUM(AS258:AS270)</f>
        <v>863.52746000000002</v>
      </c>
      <c r="AT257" s="73">
        <f>SUM(AT258:AT270)</f>
        <v>863.52746000000002</v>
      </c>
      <c r="AU257" s="72">
        <f t="shared" si="680"/>
        <v>100</v>
      </c>
      <c r="AV257" s="73">
        <f>AV258+AV259+AV260+AV261+AV262+AV263+AV264+AV265+AV266+AV267</f>
        <v>8500</v>
      </c>
      <c r="AW257" s="73">
        <f>AW258+AW259+AW260+AW261+AW262+AW263+AW264+AW265+AW266+AW267</f>
        <v>8500</v>
      </c>
      <c r="AX257" s="73">
        <f>AX258+AX259+AX260+AX261+AX262+AX263+AX264+AX265+AX266+AX267</f>
        <v>8500</v>
      </c>
      <c r="AY257" s="72">
        <f>AX257/AW257*100</f>
        <v>100</v>
      </c>
      <c r="AZ257" s="73">
        <f t="shared" ref="AZ257" si="700">AZ258+AZ259+AZ260+AZ261+AZ262+AZ263+AZ264+AZ265+AZ266+AZ267</f>
        <v>22497</v>
      </c>
      <c r="BA257" s="73">
        <f t="shared" ref="BA257:BG257" si="701">BA258+BA259+BA260+BA261+BA262+BA263+BA264+BA265+BA266+BA267</f>
        <v>24638.3</v>
      </c>
      <c r="BB257" s="73">
        <f t="shared" si="701"/>
        <v>24638.3</v>
      </c>
      <c r="BC257" s="73">
        <f t="shared" si="701"/>
        <v>100</v>
      </c>
      <c r="BD257" s="73">
        <f t="shared" si="701"/>
        <v>0</v>
      </c>
      <c r="BE257" s="73">
        <f t="shared" si="701"/>
        <v>0</v>
      </c>
      <c r="BF257" s="73">
        <f t="shared" si="701"/>
        <v>0</v>
      </c>
      <c r="BG257" s="73">
        <f t="shared" si="701"/>
        <v>0</v>
      </c>
      <c r="BH257" s="73"/>
      <c r="BI257" s="73">
        <f>BI258+BI259+BI260+BI261+BI262+BI263+BI264+BI265+BI266+BI267</f>
        <v>0</v>
      </c>
      <c r="BJ257" s="73">
        <f>BJ258+BJ259+BJ260+BJ261+BJ262+BJ263+BJ264+BJ265+BJ266+BJ267</f>
        <v>0</v>
      </c>
      <c r="BK257" s="73">
        <f>BK258+BK259+BK260+BK261+BK262+BK263+BK264+BK265+BK266+BK267</f>
        <v>0</v>
      </c>
      <c r="BL257" s="73">
        <f>BL258+BL259+BL260+BL261+BL262+BL263+BL264+BL265+BL266+BL267+BL268+BL269+BL270</f>
        <v>32880</v>
      </c>
      <c r="BM257" s="73">
        <f>BM258+BM259+BM260+BM261+BM262+BM263+BM264+BM265+BM266+BM267+BM268+BM269+BM270</f>
        <v>32880</v>
      </c>
      <c r="BN257" s="73">
        <f>BN258+BN259+BN260+BN261+BN262+BN263+BN264+BN265+BN266+BN267+BN268+BN269+BN270</f>
        <v>32640.083060000001</v>
      </c>
      <c r="BO257" s="90">
        <f t="shared" si="594"/>
        <v>99.270325608272515</v>
      </c>
      <c r="BP257" s="73">
        <f t="shared" ref="BP257" si="702">BP258+BP259+BP260+BP261+BP262+BP263+BP264+BP265+BP266+BP267</f>
        <v>0</v>
      </c>
      <c r="BQ257" s="73">
        <f t="shared" ref="BQ257:BS257" si="703">BQ258+BQ259+BQ260+BQ261+BQ262+BQ263+BQ264+BQ265+BQ266+BQ267</f>
        <v>0</v>
      </c>
      <c r="BR257" s="73">
        <f t="shared" si="703"/>
        <v>0</v>
      </c>
      <c r="BS257" s="73">
        <f t="shared" si="703"/>
        <v>0</v>
      </c>
      <c r="BT257" s="73"/>
      <c r="BU257" s="73">
        <f>BU258+BU259+BU260+BU261+BU262+BU263+BU264+BU265+BU266+BU267</f>
        <v>0</v>
      </c>
      <c r="BV257" s="73">
        <f>BV258+BV259+BV260+BV261+BV262+BV263+BV264+BV265+BV266+BV267</f>
        <v>0</v>
      </c>
      <c r="BW257" s="73">
        <f>BW258+BW259+BW260+BW261+BW262+BW263+BW264+BW265+BW266+BW267</f>
        <v>0</v>
      </c>
      <c r="BX257" s="73"/>
      <c r="BY257" s="73">
        <f>BY258+BY259+BY260+BY261+BY262+BY263+BY264+BY265+BY266+BY267</f>
        <v>1000</v>
      </c>
      <c r="BZ257" s="73">
        <f>BZ258+BZ259+BZ260+BZ261+BZ262+BZ263+BZ264+BZ265+BZ266+BZ267</f>
        <v>1000</v>
      </c>
      <c r="CA257" s="72">
        <f>BZ257/BY257*100</f>
        <v>100</v>
      </c>
      <c r="CB257" s="73">
        <f t="shared" ref="CB257" si="704">CB258+CB259+CB260+CB261+CB262+CB263+CB264+CB265+CB266+CB267</f>
        <v>6865.7</v>
      </c>
      <c r="CC257" s="73">
        <f t="shared" ref="CC257:CD257" si="705">CC258+CC259+CC260+CC261+CC262+CC263+CC264+CC265+CC266+CC267</f>
        <v>5965.7</v>
      </c>
      <c r="CD257" s="73">
        <f t="shared" si="705"/>
        <v>5221.7600300000004</v>
      </c>
      <c r="CE257" s="73">
        <f>CD257/CC257*100</f>
        <v>87.529712020383201</v>
      </c>
      <c r="CF257" s="73">
        <f t="shared" ref="CF257" si="706">CF258+CF259+CF260+CF261+CF262+CF263+CF264+CF265+CF266+CF267</f>
        <v>1000</v>
      </c>
      <c r="CG257" s="73">
        <f t="shared" ref="CG257:CN257" si="707">CG258+CG259+CG260+CG261+CG262+CG263+CG264+CG265+CG266+CG267</f>
        <v>1000</v>
      </c>
      <c r="CH257" s="73">
        <f t="shared" si="707"/>
        <v>1000</v>
      </c>
      <c r="CI257" s="73">
        <f>CH257/CG257*100</f>
        <v>100</v>
      </c>
      <c r="CJ257" s="73">
        <f t="shared" ref="CJ257" si="708">CJ258+CJ259+CJ260+CJ261+CJ262+CJ263+CJ264+CJ265+CJ266+CJ267</f>
        <v>1000</v>
      </c>
      <c r="CK257" s="73">
        <f t="shared" si="707"/>
        <v>1000</v>
      </c>
      <c r="CL257" s="73">
        <f t="shared" si="707"/>
        <v>1000</v>
      </c>
      <c r="CM257" s="73">
        <f>CL257/CK257*100</f>
        <v>100</v>
      </c>
      <c r="CN257" s="73">
        <f t="shared" si="707"/>
        <v>0</v>
      </c>
      <c r="CO257" s="73">
        <f t="shared" ref="CO257:CP257" si="709">CO258+CO259+CO260+CO261+CO262+CO263+CO264+CO265+CO266+CO267</f>
        <v>0</v>
      </c>
      <c r="CP257" s="73">
        <f t="shared" si="709"/>
        <v>0</v>
      </c>
      <c r="CQ257" s="73"/>
      <c r="CR257" s="73">
        <f t="shared" ref="CR257:CU257" si="710">CR258+CR259+CR260+CR261+CR262+CR263+CR264+CR265+CR266+CR267</f>
        <v>0</v>
      </c>
      <c r="CS257" s="73">
        <f t="shared" si="710"/>
        <v>0</v>
      </c>
      <c r="CT257" s="73">
        <f t="shared" si="710"/>
        <v>0</v>
      </c>
      <c r="CU257" s="73">
        <f t="shared" si="710"/>
        <v>0</v>
      </c>
      <c r="CV257" s="73"/>
      <c r="CW257" s="73"/>
      <c r="CX257" s="73">
        <f>CX258+CX259+CX260+CX261+CX262+CX263+CX264+CX265+CX266+CX267</f>
        <v>0</v>
      </c>
      <c r="CY257" s="73"/>
      <c r="CZ257" s="72"/>
      <c r="DA257" s="73">
        <f>SUM(DA258:DA270)</f>
        <v>0</v>
      </c>
      <c r="DB257" s="73">
        <f>SUM(DB258:DB270)</f>
        <v>0</v>
      </c>
      <c r="DC257" s="73"/>
      <c r="DD257" s="73">
        <f>DD258+DD259+DD260+DD261+DD262+DD263+DD264+DD265+DD266+DD267</f>
        <v>0</v>
      </c>
      <c r="DE257" s="73">
        <f>DE258+DE259+DE260+DE261+DE262+DE263+DE264+DE265+DE266+DE267</f>
        <v>0</v>
      </c>
      <c r="DF257" s="73">
        <f>DF258+DF259+DF260+DF261+DF262+DF263+DF264+DF265+DF266+DF267</f>
        <v>0</v>
      </c>
      <c r="DG257" s="73"/>
      <c r="DH257" s="73">
        <f>DH258+DH259+DH260+DH261+DH262+DH263+DH264+DH265+DH266+DH267</f>
        <v>0</v>
      </c>
      <c r="DI257" s="73">
        <f>DI258+DI259+DI260+DI261+DI262+DI263+DI264+DI265+DI266+DI267</f>
        <v>0</v>
      </c>
      <c r="DJ257" s="73">
        <f>DJ258+DJ259+DJ260+DJ261+DJ262+DJ263+DJ264+DJ265+DJ266+DJ267</f>
        <v>0</v>
      </c>
      <c r="DK257" s="73"/>
      <c r="DL257" s="73">
        <f>DL258+DL259+DL260+DL261+DL262+DL263+DL264+DL265+DL266+DL267</f>
        <v>0</v>
      </c>
      <c r="DM257" s="73">
        <f>DM258+DM259+DM260+DM261+DM262+DM263+DM264+DM265+DM266+DM267</f>
        <v>0</v>
      </c>
      <c r="DN257" s="73">
        <f>DN258+DN259+DN260+DN261+DN262+DN263+DN264+DN265+DN266+DN267</f>
        <v>0</v>
      </c>
      <c r="DO257" s="73"/>
      <c r="DP257" s="73">
        <f>DP258+DP259+DP260+DP261+DP262+DP263+DP264+DP265+DP266+DP267</f>
        <v>0</v>
      </c>
      <c r="DQ257" s="73">
        <f>DQ258+DQ259+DQ260+DQ261+DQ262+DQ263+DQ264+DQ265+DQ266+DQ267</f>
        <v>0</v>
      </c>
      <c r="DR257" s="73">
        <f>DR258+DR259+DR260+DR261+DR262+DR263+DR264+DR265+DR266+DR267</f>
        <v>0</v>
      </c>
      <c r="DS257" s="73"/>
      <c r="DT257" s="73"/>
      <c r="DU257" s="73">
        <f>DU258+DU259+DU260+DU261+DU262+DU263+DU264+DU265+DU266+DU267</f>
        <v>0</v>
      </c>
      <c r="DV257" s="73">
        <f>DV258+DV259+DV260+DV261+DV262+DV263+DV264+DV265+DV266+DV267</f>
        <v>0</v>
      </c>
      <c r="DW257" s="73">
        <f>DW258+DW259+DW260+DW261+DW262+DW263+DW264+DW265+DW266+DW267</f>
        <v>0</v>
      </c>
      <c r="DX257" s="72"/>
      <c r="DY257" s="73">
        <f>DY258+DY259+DY260+DY261+DY262+DY263+DY264+DY265+DY266+DY267</f>
        <v>0</v>
      </c>
      <c r="DZ257" s="73">
        <f>DZ258+DZ259+DZ260+DZ261+DZ262+DZ263+DZ264+DZ265+DZ266+DZ267</f>
        <v>0</v>
      </c>
      <c r="EA257" s="72"/>
      <c r="EB257" s="72"/>
      <c r="EC257" s="73">
        <f>EC258+EC259+EC260+EC261+EC262+EC263+EC264+EC265+EC266+EC267</f>
        <v>0</v>
      </c>
      <c r="ED257" s="73">
        <f>ED258+ED259+ED260+ED261+ED262+ED263+ED264+ED265+ED266+ED267</f>
        <v>0</v>
      </c>
      <c r="EE257" s="72"/>
      <c r="EF257" s="73">
        <f>EF258+EF259+EF260+EF261+EF262+EF263+EF264+EF265+EF266+EF267</f>
        <v>500</v>
      </c>
      <c r="EG257" s="73">
        <f>EG258+EG259+EG260+EG261+EG262+EG263+EG264+EG265+EG266+EG267</f>
        <v>500</v>
      </c>
      <c r="EH257" s="73">
        <f>EH258+EH259+EH260+EH261+EH262+EH263+EH264+EH265+EH266+EH267</f>
        <v>500</v>
      </c>
      <c r="EI257" s="72">
        <f>EH257/EG257*100</f>
        <v>100</v>
      </c>
      <c r="EJ257" s="73">
        <f>EJ258+EJ259+EJ260+EJ261+EJ262+EJ263+EJ264+EJ265+EJ266+EJ267</f>
        <v>0</v>
      </c>
      <c r="EK257" s="73">
        <f>EK258+EK259+EK260+EK261+EK262+EK263+EK264+EK265+EK266+EK267</f>
        <v>723.11254000000008</v>
      </c>
      <c r="EL257" s="73">
        <f>EL258+EL259+EL260+EL261+EL262+EL263+EL264+EL265+EL266+EL267</f>
        <v>723.11254000000008</v>
      </c>
      <c r="EM257" s="72">
        <f>EL257/EK257*100</f>
        <v>100</v>
      </c>
      <c r="EN257" s="73"/>
      <c r="EO257" s="73"/>
      <c r="EP257" s="73"/>
      <c r="EQ257" s="72"/>
      <c r="ER257" s="73"/>
      <c r="ES257" s="73"/>
      <c r="ET257" s="73"/>
      <c r="EU257" s="72"/>
      <c r="EV257" s="73"/>
      <c r="EW257" s="73"/>
      <c r="EX257" s="73"/>
      <c r="EY257" s="72"/>
      <c r="EZ257" s="73"/>
      <c r="FA257" s="73">
        <f>FA258+FA259+FA260+FA261+FA262+FA263+FA264+FA265+FA266+FA267</f>
        <v>0</v>
      </c>
      <c r="FB257" s="73">
        <f>FB258+FB259+FB260+FB261+FB262+FB263+FB264+FB265+FB266+FB267</f>
        <v>0</v>
      </c>
      <c r="FC257" s="73">
        <f>FC258+FC259+FC260+FC261+FC262+FC263+FC264+FC265+FC266+FC267</f>
        <v>0</v>
      </c>
      <c r="FD257" s="73"/>
      <c r="FE257" s="73"/>
      <c r="FF257" s="73"/>
      <c r="FG257" s="72"/>
      <c r="FH257" s="73"/>
      <c r="FI257" s="73"/>
      <c r="FJ257" s="73"/>
      <c r="FK257" s="72"/>
      <c r="FL257" s="73"/>
      <c r="FM257" s="73"/>
      <c r="FN257" s="73"/>
      <c r="FO257" s="72"/>
      <c r="FP257" s="72"/>
      <c r="FQ257" s="72"/>
      <c r="FR257" s="72"/>
      <c r="FS257" s="72"/>
      <c r="FT257" s="77"/>
      <c r="FU257" s="77"/>
      <c r="FV257" s="77"/>
      <c r="FW257" s="77"/>
      <c r="FX257" s="73"/>
      <c r="FY257" s="73"/>
      <c r="FZ257" s="73"/>
      <c r="GA257" s="72"/>
      <c r="GB257" s="73"/>
      <c r="GC257" s="73"/>
      <c r="GD257" s="73"/>
      <c r="GE257" s="72"/>
      <c r="GF257" s="72"/>
      <c r="GG257" s="73"/>
      <c r="GH257" s="73"/>
      <c r="GI257" s="72"/>
      <c r="GJ257" s="72"/>
      <c r="GK257" s="73"/>
      <c r="GL257" s="73"/>
      <c r="GM257" s="72"/>
      <c r="GN257" s="72"/>
      <c r="GO257" s="73"/>
      <c r="GP257" s="73"/>
      <c r="GQ257" s="72"/>
      <c r="GR257" s="72"/>
      <c r="GS257" s="73"/>
      <c r="GT257" s="73"/>
      <c r="GU257" s="72"/>
      <c r="GV257" s="72"/>
      <c r="GW257" s="73"/>
      <c r="GX257" s="73"/>
      <c r="GY257" s="72"/>
      <c r="GZ257" s="72"/>
      <c r="HA257" s="73"/>
      <c r="HB257" s="73"/>
      <c r="HC257" s="72"/>
      <c r="HD257" s="72"/>
      <c r="HE257" s="73"/>
      <c r="HF257" s="73"/>
      <c r="HG257" s="72"/>
      <c r="HH257" s="72"/>
      <c r="HI257" s="73"/>
      <c r="HJ257" s="73"/>
      <c r="HK257" s="72"/>
      <c r="HL257" s="72"/>
      <c r="HM257" s="73"/>
      <c r="HN257" s="73"/>
      <c r="HO257" s="72"/>
      <c r="HP257" s="72"/>
      <c r="HQ257" s="73"/>
      <c r="HR257" s="73"/>
      <c r="HS257" s="72"/>
      <c r="HT257" s="72"/>
      <c r="HU257" s="73">
        <f>SUM(HU258:HU270)</f>
        <v>3599</v>
      </c>
      <c r="HV257" s="73">
        <f>SUM(HV258:HV270)</f>
        <v>3599</v>
      </c>
      <c r="HW257" s="72">
        <f t="shared" ref="HW257:HW260" si="711">HV257/HU257*100</f>
        <v>100</v>
      </c>
      <c r="HX257" s="72"/>
      <c r="HY257" s="73">
        <f>SUM(HY258:HY270)</f>
        <v>0</v>
      </c>
      <c r="HZ257" s="73"/>
      <c r="IA257" s="72"/>
      <c r="IB257" s="72"/>
      <c r="IC257" s="73">
        <f>SUM(IC258:IC270)</f>
        <v>0</v>
      </c>
      <c r="ID257" s="73"/>
      <c r="IE257" s="72"/>
      <c r="IF257" s="72"/>
      <c r="IG257" s="73">
        <f>SUM(IG258:IG270)</f>
        <v>400</v>
      </c>
      <c r="IH257" s="73">
        <f>SUM(IH258:IH270)</f>
        <v>400</v>
      </c>
      <c r="II257" s="72">
        <f t="shared" si="694"/>
        <v>100</v>
      </c>
      <c r="IJ257" s="72"/>
      <c r="IK257" s="73">
        <f>SUM(IK258:IK270)</f>
        <v>0</v>
      </c>
      <c r="IL257" s="73"/>
      <c r="IM257" s="72"/>
      <c r="IN257" s="72"/>
      <c r="IO257" s="73">
        <f>SUM(IO258:IO270)</f>
        <v>0</v>
      </c>
      <c r="IP257" s="73"/>
      <c r="IQ257" s="72"/>
      <c r="IR257" s="72"/>
      <c r="IS257" s="73">
        <f>SUM(IS258:IS270)</f>
        <v>0</v>
      </c>
      <c r="IT257" s="73"/>
      <c r="IU257" s="72"/>
      <c r="IV257" s="72"/>
      <c r="IW257" s="73">
        <f>SUM(IW258:IW270)</f>
        <v>0</v>
      </c>
      <c r="IX257" s="73"/>
      <c r="IY257" s="72"/>
      <c r="IZ257" s="72"/>
      <c r="JA257" s="73"/>
      <c r="JB257" s="73"/>
      <c r="JC257" s="72"/>
    </row>
    <row r="258" spans="1:263" ht="39" customHeight="1" x14ac:dyDescent="0.25">
      <c r="A258" s="10" t="s">
        <v>205</v>
      </c>
      <c r="B258" s="222">
        <f t="shared" si="590"/>
        <v>52413.500579999993</v>
      </c>
      <c r="C258" s="222">
        <f t="shared" si="591"/>
        <v>34381.21312</v>
      </c>
      <c r="D258" s="222">
        <f t="shared" si="592"/>
        <v>34381.21312</v>
      </c>
      <c r="E258" s="222"/>
      <c r="F258" s="223">
        <f t="shared" si="593"/>
        <v>33637.273150000001</v>
      </c>
      <c r="G258" s="75">
        <f t="shared" si="672"/>
        <v>97.836202092685213</v>
      </c>
      <c r="H258" s="74"/>
      <c r="I258" s="74"/>
      <c r="J258" s="74"/>
      <c r="K258" s="75"/>
      <c r="L258" s="75"/>
      <c r="M258" s="75"/>
      <c r="N258" s="75"/>
      <c r="O258" s="74"/>
      <c r="P258" s="74">
        <v>0</v>
      </c>
      <c r="Q258" s="74">
        <v>0</v>
      </c>
      <c r="R258" s="74">
        <v>0</v>
      </c>
      <c r="S258" s="75"/>
      <c r="T258" s="74"/>
      <c r="U258" s="74"/>
      <c r="V258" s="74"/>
      <c r="W258" s="74"/>
      <c r="X258" s="74"/>
      <c r="Y258" s="74"/>
      <c r="Z258" s="74"/>
      <c r="AA258" s="75"/>
      <c r="AB258" s="74">
        <v>112.35955</v>
      </c>
      <c r="AC258" s="74">
        <v>112.35955</v>
      </c>
      <c r="AD258" s="74">
        <v>112.35955</v>
      </c>
      <c r="AE258" s="75">
        <f>AD258/AC258*100</f>
        <v>100</v>
      </c>
      <c r="AF258" s="74">
        <v>41.741030000000002</v>
      </c>
      <c r="AG258" s="74">
        <v>41.741030000000002</v>
      </c>
      <c r="AH258" s="74">
        <v>41.741030000000002</v>
      </c>
      <c r="AI258" s="75">
        <f>AH258/AG258*100</f>
        <v>100</v>
      </c>
      <c r="AJ258" s="74">
        <v>20396.7</v>
      </c>
      <c r="AK258" s="74"/>
      <c r="AL258" s="74"/>
      <c r="AM258" s="75"/>
      <c r="AN258" s="75"/>
      <c r="AO258" s="74"/>
      <c r="AP258" s="74"/>
      <c r="AQ258" s="75"/>
      <c r="AR258" s="75"/>
      <c r="AS258" s="75"/>
      <c r="AT258" s="75"/>
      <c r="AU258" s="75"/>
      <c r="AV258" s="74">
        <v>0</v>
      </c>
      <c r="AW258" s="74">
        <v>0</v>
      </c>
      <c r="AX258" s="74"/>
      <c r="AY258" s="75"/>
      <c r="AZ258" s="74">
        <v>22497</v>
      </c>
      <c r="BA258" s="74">
        <v>24638.3</v>
      </c>
      <c r="BB258" s="75">
        <v>24638.3</v>
      </c>
      <c r="BC258" s="74">
        <f>BB258/BA258*100</f>
        <v>100</v>
      </c>
      <c r="BD258" s="74"/>
      <c r="BE258" s="74"/>
      <c r="BF258" s="74"/>
      <c r="BG258" s="74"/>
      <c r="BH258" s="87"/>
      <c r="BI258" s="74"/>
      <c r="BJ258" s="87"/>
      <c r="BK258" s="87"/>
      <c r="BL258" s="74"/>
      <c r="BM258" s="74"/>
      <c r="BN258" s="87"/>
      <c r="BO258" s="76"/>
      <c r="BP258" s="74"/>
      <c r="BQ258" s="74"/>
      <c r="BR258" s="87"/>
      <c r="BS258" s="87"/>
      <c r="BT258" s="87"/>
      <c r="BU258" s="74"/>
      <c r="BV258" s="87"/>
      <c r="BW258" s="87"/>
      <c r="BX258" s="74"/>
      <c r="BY258" s="74"/>
      <c r="BZ258" s="74"/>
      <c r="CA258" s="75"/>
      <c r="CB258" s="74">
        <v>6865.7</v>
      </c>
      <c r="CC258" s="74">
        <v>5965.7</v>
      </c>
      <c r="CD258" s="74">
        <v>5221.7600300000004</v>
      </c>
      <c r="CE258" s="74">
        <f>CD258/CC258*100</f>
        <v>87.529712020383201</v>
      </c>
      <c r="CF258" s="74">
        <v>1000</v>
      </c>
      <c r="CG258" s="74">
        <v>1000</v>
      </c>
      <c r="CH258" s="74">
        <v>1000</v>
      </c>
      <c r="CI258" s="74">
        <f>CH258/CG258*100</f>
        <v>100</v>
      </c>
      <c r="CJ258" s="74">
        <v>1000</v>
      </c>
      <c r="CK258" s="74">
        <v>1000</v>
      </c>
      <c r="CL258" s="99">
        <v>1000</v>
      </c>
      <c r="CM258" s="74">
        <f>CL258/CK258*100</f>
        <v>100</v>
      </c>
      <c r="CN258" s="74"/>
      <c r="CO258" s="74"/>
      <c r="CP258" s="74"/>
      <c r="CQ258" s="74"/>
      <c r="CR258" s="74"/>
      <c r="CS258" s="74"/>
      <c r="CT258" s="87"/>
      <c r="CU258" s="87"/>
      <c r="CV258" s="74"/>
      <c r="CW258" s="74"/>
      <c r="CX258" s="74"/>
      <c r="CY258" s="74"/>
      <c r="CZ258" s="75"/>
      <c r="DA258" s="74"/>
      <c r="DB258" s="74"/>
      <c r="DC258" s="74"/>
      <c r="DD258" s="74"/>
      <c r="DE258" s="74"/>
      <c r="DF258" s="74"/>
      <c r="DG258" s="74"/>
      <c r="DH258" s="74"/>
      <c r="DI258" s="74"/>
      <c r="DJ258" s="74"/>
      <c r="DK258" s="74"/>
      <c r="DL258" s="74"/>
      <c r="DM258" s="74"/>
      <c r="DN258" s="74"/>
      <c r="DO258" s="74"/>
      <c r="DP258" s="74"/>
      <c r="DQ258" s="74"/>
      <c r="DR258" s="74"/>
      <c r="DS258" s="74"/>
      <c r="DT258" s="74"/>
      <c r="DU258" s="74">
        <v>0</v>
      </c>
      <c r="DV258" s="74">
        <v>0</v>
      </c>
      <c r="DW258" s="75"/>
      <c r="DX258" s="75"/>
      <c r="DY258" s="74"/>
      <c r="DZ258" s="74"/>
      <c r="EA258" s="75"/>
      <c r="EB258" s="75"/>
      <c r="EC258" s="74"/>
      <c r="ED258" s="74"/>
      <c r="EE258" s="75"/>
      <c r="EF258" s="74">
        <v>500</v>
      </c>
      <c r="EG258" s="74">
        <v>500</v>
      </c>
      <c r="EH258" s="74">
        <v>500</v>
      </c>
      <c r="EI258" s="75">
        <f>EH258/EG258*100</f>
        <v>100</v>
      </c>
      <c r="EJ258" s="74"/>
      <c r="EK258" s="74">
        <v>723.11254000000008</v>
      </c>
      <c r="EL258" s="74">
        <v>723.11254000000008</v>
      </c>
      <c r="EM258" s="75">
        <f>EL258/EK258*100</f>
        <v>100</v>
      </c>
      <c r="EN258" s="74"/>
      <c r="EO258" s="74"/>
      <c r="EP258" s="74"/>
      <c r="EQ258" s="75"/>
      <c r="ER258" s="74"/>
      <c r="ES258" s="74"/>
      <c r="ET258" s="74"/>
      <c r="EU258" s="75"/>
      <c r="EV258" s="74"/>
      <c r="EW258" s="74"/>
      <c r="EX258" s="74"/>
      <c r="EY258" s="75"/>
      <c r="EZ258" s="87"/>
      <c r="FA258" s="74"/>
      <c r="FB258" s="87"/>
      <c r="FC258" s="87"/>
      <c r="FD258" s="74"/>
      <c r="FE258" s="74"/>
      <c r="FF258" s="74"/>
      <c r="FG258" s="75"/>
      <c r="FH258" s="74"/>
      <c r="FI258" s="74"/>
      <c r="FJ258" s="74"/>
      <c r="FK258" s="75"/>
      <c r="FL258" s="74"/>
      <c r="FM258" s="74"/>
      <c r="FN258" s="74"/>
      <c r="FO258" s="75"/>
      <c r="FP258" s="75"/>
      <c r="FQ258" s="75"/>
      <c r="FR258" s="75"/>
      <c r="FS258" s="75"/>
      <c r="FT258" s="78"/>
      <c r="FU258" s="78"/>
      <c r="FV258" s="78"/>
      <c r="FW258" s="78"/>
      <c r="FX258" s="74"/>
      <c r="FY258" s="74"/>
      <c r="FZ258" s="74"/>
      <c r="GA258" s="75"/>
      <c r="GB258" s="74"/>
      <c r="GC258" s="74"/>
      <c r="GD258" s="74"/>
      <c r="GE258" s="75"/>
      <c r="GF258" s="75"/>
      <c r="GG258" s="74"/>
      <c r="GH258" s="74"/>
      <c r="GI258" s="75"/>
      <c r="GJ258" s="75"/>
      <c r="GK258" s="74"/>
      <c r="GL258" s="74"/>
      <c r="GM258" s="75"/>
      <c r="GN258" s="75"/>
      <c r="GO258" s="74"/>
      <c r="GP258" s="74"/>
      <c r="GQ258" s="75"/>
      <c r="GR258" s="75"/>
      <c r="GS258" s="74"/>
      <c r="GT258" s="74"/>
      <c r="GU258" s="75"/>
      <c r="GV258" s="75"/>
      <c r="GW258" s="74"/>
      <c r="GX258" s="74"/>
      <c r="GY258" s="75"/>
      <c r="GZ258" s="75"/>
      <c r="HA258" s="74"/>
      <c r="HB258" s="74"/>
      <c r="HC258" s="75"/>
      <c r="HD258" s="75"/>
      <c r="HE258" s="74"/>
      <c r="HF258" s="74"/>
      <c r="HG258" s="75"/>
      <c r="HH258" s="75"/>
      <c r="HI258" s="74"/>
      <c r="HJ258" s="74"/>
      <c r="HK258" s="75"/>
      <c r="HL258" s="75"/>
      <c r="HM258" s="74"/>
      <c r="HN258" s="74"/>
      <c r="HO258" s="75"/>
      <c r="HP258" s="75"/>
      <c r="HQ258" s="74"/>
      <c r="HR258" s="74"/>
      <c r="HS258" s="75"/>
      <c r="HT258" s="75"/>
      <c r="HU258" s="74"/>
      <c r="HV258" s="74"/>
      <c r="HW258" s="75"/>
      <c r="HX258" s="75"/>
      <c r="HY258" s="74"/>
      <c r="HZ258" s="74"/>
      <c r="IA258" s="75"/>
      <c r="IB258" s="75"/>
      <c r="IC258" s="74"/>
      <c r="ID258" s="74"/>
      <c r="IE258" s="75"/>
      <c r="IF258" s="75"/>
      <c r="IG258" s="74">
        <v>400</v>
      </c>
      <c r="IH258" s="74">
        <v>400</v>
      </c>
      <c r="II258" s="75">
        <f t="shared" si="694"/>
        <v>100</v>
      </c>
      <c r="IJ258" s="75"/>
      <c r="IK258" s="74"/>
      <c r="IL258" s="74"/>
      <c r="IM258" s="75"/>
      <c r="IN258" s="75"/>
      <c r="IO258" s="74"/>
      <c r="IP258" s="74"/>
      <c r="IQ258" s="75"/>
      <c r="IR258" s="75"/>
      <c r="IS258" s="74"/>
      <c r="IT258" s="74"/>
      <c r="IU258" s="75"/>
      <c r="IV258" s="75"/>
      <c r="IW258" s="74"/>
      <c r="IX258" s="74"/>
      <c r="IY258" s="75"/>
      <c r="IZ258" s="75"/>
      <c r="JA258" s="74"/>
      <c r="JB258" s="74"/>
      <c r="JC258" s="75"/>
    </row>
    <row r="259" spans="1:263" ht="15.75" x14ac:dyDescent="0.25">
      <c r="A259" s="10" t="s">
        <v>233</v>
      </c>
      <c r="B259" s="222">
        <f t="shared" si="590"/>
        <v>1860</v>
      </c>
      <c r="C259" s="222">
        <f t="shared" si="591"/>
        <v>1860</v>
      </c>
      <c r="D259" s="222">
        <f t="shared" si="592"/>
        <v>1860</v>
      </c>
      <c r="E259" s="222"/>
      <c r="F259" s="223">
        <f t="shared" si="593"/>
        <v>1860</v>
      </c>
      <c r="G259" s="75">
        <f t="shared" si="672"/>
        <v>100</v>
      </c>
      <c r="H259" s="75"/>
      <c r="I259" s="75"/>
      <c r="J259" s="75"/>
      <c r="K259" s="75"/>
      <c r="L259" s="75"/>
      <c r="M259" s="75"/>
      <c r="N259" s="75"/>
      <c r="O259" s="75"/>
      <c r="P259" s="75"/>
      <c r="Q259" s="75"/>
      <c r="R259" s="75"/>
      <c r="S259" s="75"/>
      <c r="T259" s="75"/>
      <c r="U259" s="75"/>
      <c r="V259" s="75"/>
      <c r="W259" s="75"/>
      <c r="X259" s="75"/>
      <c r="Y259" s="75"/>
      <c r="Z259" s="75"/>
      <c r="AA259" s="75"/>
      <c r="AB259" s="75"/>
      <c r="AC259" s="75"/>
      <c r="AD259" s="75"/>
      <c r="AE259" s="75"/>
      <c r="AF259" s="75"/>
      <c r="AG259" s="75"/>
      <c r="AH259" s="75"/>
      <c r="AI259" s="75"/>
      <c r="AJ259" s="75"/>
      <c r="AK259" s="75"/>
      <c r="AL259" s="75"/>
      <c r="AM259" s="75"/>
      <c r="AN259" s="75"/>
      <c r="AO259" s="75"/>
      <c r="AP259" s="75"/>
      <c r="AQ259" s="75"/>
      <c r="AR259" s="75"/>
      <c r="AS259" s="75"/>
      <c r="AT259" s="75"/>
      <c r="AU259" s="75"/>
      <c r="AV259" s="75"/>
      <c r="AW259" s="75"/>
      <c r="AX259" s="75"/>
      <c r="AY259" s="75"/>
      <c r="AZ259" s="95"/>
      <c r="BA259" s="95"/>
      <c r="BB259" s="95"/>
      <c r="BC259" s="95"/>
      <c r="BD259" s="75"/>
      <c r="BE259" s="75"/>
      <c r="BF259" s="75"/>
      <c r="BG259" s="88"/>
      <c r="BH259" s="88"/>
      <c r="BI259" s="75"/>
      <c r="BJ259" s="75"/>
      <c r="BK259" s="88"/>
      <c r="BL259" s="75">
        <v>1860</v>
      </c>
      <c r="BM259" s="75">
        <v>1860</v>
      </c>
      <c r="BN259" s="75">
        <v>1860</v>
      </c>
      <c r="BO259" s="76">
        <f t="shared" si="594"/>
        <v>100</v>
      </c>
      <c r="BP259" s="75"/>
      <c r="BQ259" s="75"/>
      <c r="BR259" s="75"/>
      <c r="BS259" s="88"/>
      <c r="BT259" s="88"/>
      <c r="BU259" s="75"/>
      <c r="BV259" s="75"/>
      <c r="BW259" s="88"/>
      <c r="BX259" s="75"/>
      <c r="BY259" s="75"/>
      <c r="BZ259" s="75"/>
      <c r="CA259" s="75"/>
      <c r="CB259" s="74"/>
      <c r="CC259" s="74"/>
      <c r="CD259" s="75"/>
      <c r="CE259" s="88"/>
      <c r="CF259" s="75"/>
      <c r="CG259" s="75"/>
      <c r="CH259" s="75"/>
      <c r="CI259" s="88"/>
      <c r="CJ259" s="75"/>
      <c r="CK259" s="75"/>
      <c r="CL259" s="75"/>
      <c r="CM259" s="75"/>
      <c r="CN259" s="75"/>
      <c r="CO259" s="75"/>
      <c r="CP259" s="75"/>
      <c r="CQ259" s="75"/>
      <c r="CR259" s="74"/>
      <c r="CS259" s="74"/>
      <c r="CT259" s="75"/>
      <c r="CU259" s="88"/>
      <c r="CV259" s="75"/>
      <c r="CW259" s="75"/>
      <c r="CX259" s="75"/>
      <c r="CY259" s="88"/>
      <c r="CZ259" s="75"/>
      <c r="DA259" s="75"/>
      <c r="DB259" s="75"/>
      <c r="DC259" s="74"/>
      <c r="DD259" s="75"/>
      <c r="DE259" s="75"/>
      <c r="DF259" s="75"/>
      <c r="DG259" s="88"/>
      <c r="DH259" s="75"/>
      <c r="DI259" s="75"/>
      <c r="DJ259" s="75"/>
      <c r="DK259" s="88"/>
      <c r="DL259" s="75"/>
      <c r="DM259" s="75"/>
      <c r="DN259" s="75"/>
      <c r="DO259" s="88"/>
      <c r="DP259" s="75"/>
      <c r="DQ259" s="75"/>
      <c r="DR259" s="75"/>
      <c r="DS259" s="88"/>
      <c r="DT259" s="88"/>
      <c r="DU259" s="75"/>
      <c r="DV259" s="75"/>
      <c r="DW259" s="75"/>
      <c r="DX259" s="75"/>
      <c r="DY259" s="75"/>
      <c r="DZ259" s="75"/>
      <c r="EA259" s="75"/>
      <c r="EB259" s="75"/>
      <c r="EC259" s="75"/>
      <c r="ED259" s="75"/>
      <c r="EE259" s="75"/>
      <c r="EF259" s="75"/>
      <c r="EG259" s="75"/>
      <c r="EH259" s="75"/>
      <c r="EI259" s="75"/>
      <c r="EJ259" s="75"/>
      <c r="EK259" s="75"/>
      <c r="EL259" s="75"/>
      <c r="EM259" s="75"/>
      <c r="EN259" s="75"/>
      <c r="EO259" s="75"/>
      <c r="EP259" s="75"/>
      <c r="EQ259" s="75"/>
      <c r="ER259" s="75"/>
      <c r="ES259" s="75"/>
      <c r="ET259" s="75"/>
      <c r="EU259" s="75"/>
      <c r="EV259" s="75"/>
      <c r="EW259" s="75"/>
      <c r="EX259" s="75"/>
      <c r="EY259" s="75"/>
      <c r="EZ259" s="88"/>
      <c r="FA259" s="74"/>
      <c r="FB259" s="75"/>
      <c r="FC259" s="88"/>
      <c r="FD259" s="75"/>
      <c r="FE259" s="75"/>
      <c r="FF259" s="75"/>
      <c r="FG259" s="75"/>
      <c r="FH259" s="75"/>
      <c r="FI259" s="75"/>
      <c r="FJ259" s="75"/>
      <c r="FK259" s="75"/>
      <c r="FL259" s="75"/>
      <c r="FM259" s="75"/>
      <c r="FN259" s="75"/>
      <c r="FO259" s="75"/>
      <c r="FP259" s="75"/>
      <c r="FQ259" s="75"/>
      <c r="FR259" s="75"/>
      <c r="FS259" s="75"/>
      <c r="FT259" s="78"/>
      <c r="FU259" s="78"/>
      <c r="FV259" s="78"/>
      <c r="FW259" s="78"/>
      <c r="FX259" s="75"/>
      <c r="FY259" s="75"/>
      <c r="FZ259" s="75"/>
      <c r="GA259" s="75"/>
      <c r="GB259" s="75"/>
      <c r="GC259" s="75"/>
      <c r="GD259" s="75"/>
      <c r="GE259" s="75"/>
      <c r="GF259" s="75"/>
      <c r="GG259" s="75"/>
      <c r="GH259" s="75"/>
      <c r="GI259" s="75"/>
      <c r="GJ259" s="75"/>
      <c r="GK259" s="75"/>
      <c r="GL259" s="75"/>
      <c r="GM259" s="75"/>
      <c r="GN259" s="75"/>
      <c r="GO259" s="75"/>
      <c r="GP259" s="75"/>
      <c r="GQ259" s="75"/>
      <c r="GR259" s="75"/>
      <c r="GS259" s="75"/>
      <c r="GT259" s="75"/>
      <c r="GU259" s="75"/>
      <c r="GV259" s="75"/>
      <c r="GW259" s="75"/>
      <c r="GX259" s="75"/>
      <c r="GY259" s="75"/>
      <c r="GZ259" s="75"/>
      <c r="HA259" s="75"/>
      <c r="HB259" s="75"/>
      <c r="HC259" s="75"/>
      <c r="HD259" s="75"/>
      <c r="HE259" s="75"/>
      <c r="HF259" s="75"/>
      <c r="HG259" s="75"/>
      <c r="HH259" s="75"/>
      <c r="HI259" s="75"/>
      <c r="HJ259" s="75"/>
      <c r="HK259" s="75"/>
      <c r="HL259" s="75"/>
      <c r="HM259" s="75"/>
      <c r="HN259" s="75"/>
      <c r="HO259" s="75"/>
      <c r="HP259" s="75"/>
      <c r="HQ259" s="75"/>
      <c r="HR259" s="75"/>
      <c r="HS259" s="75"/>
      <c r="HT259" s="75"/>
      <c r="HU259" s="75"/>
      <c r="HV259" s="75"/>
      <c r="HW259" s="75"/>
      <c r="HX259" s="75"/>
      <c r="HY259" s="75"/>
      <c r="HZ259" s="75"/>
      <c r="IA259" s="75"/>
      <c r="IB259" s="75"/>
      <c r="IC259" s="75"/>
      <c r="ID259" s="75"/>
      <c r="IE259" s="75"/>
      <c r="IF259" s="75"/>
      <c r="IG259" s="75"/>
      <c r="IH259" s="75"/>
      <c r="II259" s="75"/>
      <c r="IJ259" s="75"/>
      <c r="IK259" s="75"/>
      <c r="IL259" s="75"/>
      <c r="IM259" s="75"/>
      <c r="IN259" s="75"/>
      <c r="IO259" s="75"/>
      <c r="IP259" s="75"/>
      <c r="IQ259" s="75"/>
      <c r="IR259" s="75"/>
      <c r="IS259" s="75"/>
      <c r="IT259" s="75"/>
      <c r="IU259" s="75"/>
      <c r="IV259" s="75"/>
      <c r="IW259" s="75"/>
      <c r="IX259" s="75"/>
      <c r="IY259" s="75"/>
      <c r="IZ259" s="75"/>
      <c r="JA259" s="75"/>
      <c r="JB259" s="75"/>
      <c r="JC259" s="75"/>
    </row>
    <row r="260" spans="1:263" ht="15.75" x14ac:dyDescent="0.25">
      <c r="A260" s="10" t="s">
        <v>234</v>
      </c>
      <c r="B260" s="222">
        <f t="shared" si="590"/>
        <v>1959</v>
      </c>
      <c r="C260" s="222">
        <f t="shared" si="591"/>
        <v>2974.6</v>
      </c>
      <c r="D260" s="222">
        <f t="shared" si="592"/>
        <v>2974.6</v>
      </c>
      <c r="E260" s="222"/>
      <c r="F260" s="223">
        <f t="shared" si="593"/>
        <v>2974.6</v>
      </c>
      <c r="G260" s="75">
        <f t="shared" si="672"/>
        <v>100</v>
      </c>
      <c r="H260" s="75"/>
      <c r="I260" s="75"/>
      <c r="J260" s="75"/>
      <c r="K260" s="75"/>
      <c r="L260" s="75"/>
      <c r="M260" s="75"/>
      <c r="N260" s="75"/>
      <c r="O260" s="75"/>
      <c r="P260" s="75"/>
      <c r="Q260" s="75"/>
      <c r="R260" s="75"/>
      <c r="S260" s="75"/>
      <c r="T260" s="75"/>
      <c r="U260" s="75"/>
      <c r="V260" s="75"/>
      <c r="W260" s="75"/>
      <c r="X260" s="75"/>
      <c r="Y260" s="75"/>
      <c r="Z260" s="75"/>
      <c r="AA260" s="75"/>
      <c r="AB260" s="75"/>
      <c r="AC260" s="75"/>
      <c r="AD260" s="75"/>
      <c r="AE260" s="75"/>
      <c r="AF260" s="75"/>
      <c r="AG260" s="75"/>
      <c r="AH260" s="75"/>
      <c r="AI260" s="75"/>
      <c r="AJ260" s="75"/>
      <c r="AK260" s="75"/>
      <c r="AL260" s="75"/>
      <c r="AM260" s="75"/>
      <c r="AN260" s="75"/>
      <c r="AO260" s="75"/>
      <c r="AP260" s="75"/>
      <c r="AQ260" s="75"/>
      <c r="AR260" s="75"/>
      <c r="AS260" s="75"/>
      <c r="AT260" s="75"/>
      <c r="AU260" s="75"/>
      <c r="AV260" s="75"/>
      <c r="AW260" s="75"/>
      <c r="AX260" s="75"/>
      <c r="AY260" s="75"/>
      <c r="AZ260" s="95"/>
      <c r="BA260" s="95"/>
      <c r="BB260" s="95"/>
      <c r="BC260" s="95"/>
      <c r="BD260" s="75"/>
      <c r="BE260" s="75"/>
      <c r="BF260" s="75"/>
      <c r="BG260" s="88"/>
      <c r="BH260" s="88"/>
      <c r="BI260" s="75"/>
      <c r="BJ260" s="75"/>
      <c r="BK260" s="88"/>
      <c r="BL260" s="75">
        <v>1959</v>
      </c>
      <c r="BM260" s="75">
        <v>1959</v>
      </c>
      <c r="BN260" s="75">
        <v>1959</v>
      </c>
      <c r="BO260" s="76">
        <f t="shared" si="594"/>
        <v>100</v>
      </c>
      <c r="BP260" s="75"/>
      <c r="BQ260" s="75"/>
      <c r="BR260" s="75"/>
      <c r="BS260" s="88"/>
      <c r="BT260" s="88"/>
      <c r="BU260" s="75"/>
      <c r="BV260" s="75"/>
      <c r="BW260" s="88"/>
      <c r="BX260" s="75"/>
      <c r="BY260" s="75"/>
      <c r="BZ260" s="75"/>
      <c r="CA260" s="75"/>
      <c r="CB260" s="74"/>
      <c r="CC260" s="74"/>
      <c r="CD260" s="75"/>
      <c r="CE260" s="88"/>
      <c r="CF260" s="75"/>
      <c r="CG260" s="75"/>
      <c r="CH260" s="75"/>
      <c r="CI260" s="88"/>
      <c r="CJ260" s="75"/>
      <c r="CK260" s="75"/>
      <c r="CL260" s="75"/>
      <c r="CM260" s="75"/>
      <c r="CN260" s="75"/>
      <c r="CO260" s="75"/>
      <c r="CP260" s="75"/>
      <c r="CQ260" s="75"/>
      <c r="CR260" s="74"/>
      <c r="CS260" s="74"/>
      <c r="CT260" s="75"/>
      <c r="CU260" s="88"/>
      <c r="CV260" s="75"/>
      <c r="CW260" s="75"/>
      <c r="CX260" s="75"/>
      <c r="CY260" s="88"/>
      <c r="CZ260" s="75"/>
      <c r="DA260" s="75"/>
      <c r="DB260" s="75"/>
      <c r="DC260" s="74"/>
      <c r="DD260" s="75"/>
      <c r="DE260" s="75"/>
      <c r="DF260" s="75"/>
      <c r="DG260" s="88"/>
      <c r="DH260" s="75"/>
      <c r="DI260" s="75"/>
      <c r="DJ260" s="75"/>
      <c r="DK260" s="88"/>
      <c r="DL260" s="75"/>
      <c r="DM260" s="75"/>
      <c r="DN260" s="75"/>
      <c r="DO260" s="88"/>
      <c r="DP260" s="75"/>
      <c r="DQ260" s="75"/>
      <c r="DR260" s="75"/>
      <c r="DS260" s="88"/>
      <c r="DT260" s="88"/>
      <c r="DU260" s="75"/>
      <c r="DV260" s="75"/>
      <c r="DW260" s="75"/>
      <c r="DX260" s="75"/>
      <c r="DY260" s="75"/>
      <c r="DZ260" s="75"/>
      <c r="EA260" s="75"/>
      <c r="EB260" s="75"/>
      <c r="EC260" s="75"/>
      <c r="ED260" s="75"/>
      <c r="EE260" s="75"/>
      <c r="EF260" s="75"/>
      <c r="EG260" s="75"/>
      <c r="EH260" s="75"/>
      <c r="EI260" s="75"/>
      <c r="EJ260" s="75"/>
      <c r="EK260" s="75"/>
      <c r="EL260" s="75"/>
      <c r="EM260" s="75"/>
      <c r="EN260" s="75"/>
      <c r="EO260" s="75"/>
      <c r="EP260" s="75"/>
      <c r="EQ260" s="75"/>
      <c r="ER260" s="75"/>
      <c r="ES260" s="75"/>
      <c r="ET260" s="75"/>
      <c r="EU260" s="75"/>
      <c r="EV260" s="75"/>
      <c r="EW260" s="75"/>
      <c r="EX260" s="75"/>
      <c r="EY260" s="75"/>
      <c r="EZ260" s="88"/>
      <c r="FA260" s="74"/>
      <c r="FB260" s="75"/>
      <c r="FC260" s="88"/>
      <c r="FD260" s="75"/>
      <c r="FE260" s="75"/>
      <c r="FF260" s="75"/>
      <c r="FG260" s="75"/>
      <c r="FH260" s="75"/>
      <c r="FI260" s="75"/>
      <c r="FJ260" s="75"/>
      <c r="FK260" s="75"/>
      <c r="FL260" s="75"/>
      <c r="FM260" s="75"/>
      <c r="FN260" s="75"/>
      <c r="FO260" s="75"/>
      <c r="FP260" s="75"/>
      <c r="FQ260" s="75"/>
      <c r="FR260" s="75"/>
      <c r="FS260" s="75"/>
      <c r="FT260" s="78"/>
      <c r="FU260" s="78"/>
      <c r="FV260" s="78"/>
      <c r="FW260" s="78"/>
      <c r="FX260" s="75"/>
      <c r="FY260" s="75"/>
      <c r="FZ260" s="75"/>
      <c r="GA260" s="75"/>
      <c r="GB260" s="75"/>
      <c r="GC260" s="75"/>
      <c r="GD260" s="75"/>
      <c r="GE260" s="75"/>
      <c r="GF260" s="75"/>
      <c r="GG260" s="75"/>
      <c r="GH260" s="75"/>
      <c r="GI260" s="75"/>
      <c r="GJ260" s="75"/>
      <c r="GK260" s="75"/>
      <c r="GL260" s="75"/>
      <c r="GM260" s="75"/>
      <c r="GN260" s="75"/>
      <c r="GO260" s="75"/>
      <c r="GP260" s="75"/>
      <c r="GQ260" s="75"/>
      <c r="GR260" s="75"/>
      <c r="GS260" s="75"/>
      <c r="GT260" s="75"/>
      <c r="GU260" s="75"/>
      <c r="GV260" s="75"/>
      <c r="GW260" s="75"/>
      <c r="GX260" s="75"/>
      <c r="GY260" s="75"/>
      <c r="GZ260" s="75"/>
      <c r="HA260" s="75"/>
      <c r="HB260" s="75"/>
      <c r="HC260" s="75"/>
      <c r="HD260" s="75"/>
      <c r="HE260" s="75"/>
      <c r="HF260" s="75"/>
      <c r="HG260" s="75"/>
      <c r="HH260" s="75"/>
      <c r="HI260" s="75"/>
      <c r="HJ260" s="75"/>
      <c r="HK260" s="75"/>
      <c r="HL260" s="75"/>
      <c r="HM260" s="75"/>
      <c r="HN260" s="75"/>
      <c r="HO260" s="75"/>
      <c r="HP260" s="75"/>
      <c r="HQ260" s="75"/>
      <c r="HR260" s="75"/>
      <c r="HS260" s="75"/>
      <c r="HT260" s="75"/>
      <c r="HU260" s="75">
        <v>1015.6</v>
      </c>
      <c r="HV260" s="75">
        <v>1015.6</v>
      </c>
      <c r="HW260" s="75">
        <f t="shared" si="711"/>
        <v>100</v>
      </c>
      <c r="HX260" s="75"/>
      <c r="HY260" s="75"/>
      <c r="HZ260" s="75">
        <v>0</v>
      </c>
      <c r="IA260" s="75"/>
      <c r="IB260" s="75"/>
      <c r="IC260" s="75"/>
      <c r="ID260" s="75">
        <v>0</v>
      </c>
      <c r="IE260" s="75"/>
      <c r="IF260" s="75"/>
      <c r="IG260" s="75"/>
      <c r="IH260" s="75">
        <v>0</v>
      </c>
      <c r="II260" s="75"/>
      <c r="IJ260" s="75"/>
      <c r="IK260" s="75"/>
      <c r="IL260" s="75">
        <v>0</v>
      </c>
      <c r="IM260" s="75"/>
      <c r="IN260" s="75"/>
      <c r="IO260" s="75"/>
      <c r="IP260" s="75">
        <v>0</v>
      </c>
      <c r="IQ260" s="75"/>
      <c r="IR260" s="75"/>
      <c r="IS260" s="75"/>
      <c r="IT260" s="75">
        <v>0</v>
      </c>
      <c r="IU260" s="75"/>
      <c r="IV260" s="75"/>
      <c r="IW260" s="75"/>
      <c r="IX260" s="75">
        <v>0</v>
      </c>
      <c r="IY260" s="75"/>
      <c r="IZ260" s="75"/>
      <c r="JA260" s="75"/>
      <c r="JB260" s="75"/>
      <c r="JC260" s="75"/>
    </row>
    <row r="261" spans="1:263" ht="15.75" x14ac:dyDescent="0.25">
      <c r="A261" s="10" t="s">
        <v>235</v>
      </c>
      <c r="B261" s="222">
        <f t="shared" si="590"/>
        <v>1068</v>
      </c>
      <c r="C261" s="222">
        <f t="shared" si="591"/>
        <v>1621.7</v>
      </c>
      <c r="D261" s="222">
        <f t="shared" si="592"/>
        <v>1621.7</v>
      </c>
      <c r="E261" s="222"/>
      <c r="F261" s="223">
        <f t="shared" si="593"/>
        <v>1621.7</v>
      </c>
      <c r="G261" s="75">
        <f t="shared" si="672"/>
        <v>100</v>
      </c>
      <c r="H261" s="75"/>
      <c r="I261" s="75"/>
      <c r="J261" s="75"/>
      <c r="K261" s="75"/>
      <c r="L261" s="75"/>
      <c r="M261" s="75"/>
      <c r="N261" s="75"/>
      <c r="O261" s="75"/>
      <c r="P261" s="75"/>
      <c r="Q261" s="75"/>
      <c r="R261" s="75"/>
      <c r="S261" s="75"/>
      <c r="T261" s="75"/>
      <c r="U261" s="75"/>
      <c r="V261" s="75"/>
      <c r="W261" s="75"/>
      <c r="X261" s="75"/>
      <c r="Y261" s="75"/>
      <c r="Z261" s="75"/>
      <c r="AA261" s="75"/>
      <c r="AB261" s="75"/>
      <c r="AC261" s="75"/>
      <c r="AD261" s="75"/>
      <c r="AE261" s="75"/>
      <c r="AF261" s="75"/>
      <c r="AG261" s="75"/>
      <c r="AH261" s="75"/>
      <c r="AI261" s="75"/>
      <c r="AJ261" s="75"/>
      <c r="AK261" s="75"/>
      <c r="AL261" s="75"/>
      <c r="AM261" s="75"/>
      <c r="AN261" s="75"/>
      <c r="AO261" s="75"/>
      <c r="AP261" s="75"/>
      <c r="AQ261" s="75"/>
      <c r="AR261" s="75"/>
      <c r="AS261" s="75"/>
      <c r="AT261" s="75"/>
      <c r="AU261" s="75"/>
      <c r="AV261" s="75"/>
      <c r="AW261" s="75"/>
      <c r="AX261" s="75"/>
      <c r="AY261" s="75"/>
      <c r="AZ261" s="95"/>
      <c r="BA261" s="95"/>
      <c r="BB261" s="95"/>
      <c r="BC261" s="95"/>
      <c r="BD261" s="75"/>
      <c r="BE261" s="75"/>
      <c r="BF261" s="75"/>
      <c r="BG261" s="88"/>
      <c r="BH261" s="88"/>
      <c r="BI261" s="75"/>
      <c r="BJ261" s="75"/>
      <c r="BK261" s="88"/>
      <c r="BL261" s="75">
        <v>1068</v>
      </c>
      <c r="BM261" s="75">
        <v>1068</v>
      </c>
      <c r="BN261" s="75">
        <v>1068</v>
      </c>
      <c r="BO261" s="76">
        <f t="shared" si="594"/>
        <v>100</v>
      </c>
      <c r="BP261" s="75"/>
      <c r="BQ261" s="75"/>
      <c r="BR261" s="75"/>
      <c r="BS261" s="88"/>
      <c r="BT261" s="88"/>
      <c r="BU261" s="75"/>
      <c r="BV261" s="75"/>
      <c r="BW261" s="88"/>
      <c r="BX261" s="75"/>
      <c r="BY261" s="75"/>
      <c r="BZ261" s="75"/>
      <c r="CA261" s="75"/>
      <c r="CB261" s="74"/>
      <c r="CC261" s="74"/>
      <c r="CD261" s="75"/>
      <c r="CE261" s="88"/>
      <c r="CF261" s="75"/>
      <c r="CG261" s="75"/>
      <c r="CH261" s="75"/>
      <c r="CI261" s="88"/>
      <c r="CJ261" s="75"/>
      <c r="CK261" s="75"/>
      <c r="CL261" s="75"/>
      <c r="CM261" s="75"/>
      <c r="CN261" s="75"/>
      <c r="CO261" s="75"/>
      <c r="CP261" s="75"/>
      <c r="CQ261" s="75"/>
      <c r="CR261" s="74"/>
      <c r="CS261" s="74"/>
      <c r="CT261" s="75"/>
      <c r="CU261" s="88"/>
      <c r="CV261" s="75"/>
      <c r="CW261" s="75"/>
      <c r="CX261" s="75"/>
      <c r="CY261" s="88"/>
      <c r="CZ261" s="75"/>
      <c r="DA261" s="75"/>
      <c r="DB261" s="75"/>
      <c r="DC261" s="74"/>
      <c r="DD261" s="75"/>
      <c r="DE261" s="75"/>
      <c r="DF261" s="75"/>
      <c r="DG261" s="88"/>
      <c r="DH261" s="75"/>
      <c r="DI261" s="75"/>
      <c r="DJ261" s="75"/>
      <c r="DK261" s="88"/>
      <c r="DL261" s="75"/>
      <c r="DM261" s="75"/>
      <c r="DN261" s="75"/>
      <c r="DO261" s="88"/>
      <c r="DP261" s="75"/>
      <c r="DQ261" s="75"/>
      <c r="DR261" s="75"/>
      <c r="DS261" s="88"/>
      <c r="DT261" s="88"/>
      <c r="DU261" s="75"/>
      <c r="DV261" s="75"/>
      <c r="DW261" s="75"/>
      <c r="DX261" s="75"/>
      <c r="DY261" s="75"/>
      <c r="DZ261" s="75"/>
      <c r="EA261" s="75"/>
      <c r="EB261" s="75"/>
      <c r="EC261" s="75"/>
      <c r="ED261" s="75"/>
      <c r="EE261" s="75"/>
      <c r="EF261" s="75"/>
      <c r="EG261" s="75"/>
      <c r="EH261" s="75"/>
      <c r="EI261" s="75"/>
      <c r="EJ261" s="75"/>
      <c r="EK261" s="75"/>
      <c r="EL261" s="75"/>
      <c r="EM261" s="75"/>
      <c r="EN261" s="75"/>
      <c r="EO261" s="75"/>
      <c r="EP261" s="75"/>
      <c r="EQ261" s="75"/>
      <c r="ER261" s="75"/>
      <c r="ES261" s="75"/>
      <c r="ET261" s="75"/>
      <c r="EU261" s="75"/>
      <c r="EV261" s="75"/>
      <c r="EW261" s="75"/>
      <c r="EX261" s="75"/>
      <c r="EY261" s="75"/>
      <c r="EZ261" s="88"/>
      <c r="FA261" s="74"/>
      <c r="FB261" s="75"/>
      <c r="FC261" s="88"/>
      <c r="FD261" s="75"/>
      <c r="FE261" s="75"/>
      <c r="FF261" s="75"/>
      <c r="FG261" s="75"/>
      <c r="FH261" s="75"/>
      <c r="FI261" s="75"/>
      <c r="FJ261" s="75"/>
      <c r="FK261" s="75"/>
      <c r="FL261" s="75"/>
      <c r="FM261" s="75"/>
      <c r="FN261" s="75"/>
      <c r="FO261" s="75"/>
      <c r="FP261" s="75"/>
      <c r="FQ261" s="75"/>
      <c r="FR261" s="75"/>
      <c r="FS261" s="75"/>
      <c r="FT261" s="78"/>
      <c r="FU261" s="78"/>
      <c r="FV261" s="78"/>
      <c r="FW261" s="78"/>
      <c r="FX261" s="75"/>
      <c r="FY261" s="75"/>
      <c r="FZ261" s="75"/>
      <c r="GA261" s="75"/>
      <c r="GB261" s="75"/>
      <c r="GC261" s="75"/>
      <c r="GD261" s="75"/>
      <c r="GE261" s="75"/>
      <c r="GF261" s="75"/>
      <c r="GG261" s="75"/>
      <c r="GH261" s="75"/>
      <c r="GI261" s="75"/>
      <c r="GJ261" s="75"/>
      <c r="GK261" s="75"/>
      <c r="GL261" s="75"/>
      <c r="GM261" s="75"/>
      <c r="GN261" s="75"/>
      <c r="GO261" s="75"/>
      <c r="GP261" s="75"/>
      <c r="GQ261" s="75"/>
      <c r="GR261" s="75"/>
      <c r="GS261" s="75"/>
      <c r="GT261" s="75"/>
      <c r="GU261" s="75"/>
      <c r="GV261" s="75"/>
      <c r="GW261" s="75"/>
      <c r="GX261" s="75"/>
      <c r="GY261" s="75"/>
      <c r="GZ261" s="75"/>
      <c r="HA261" s="75"/>
      <c r="HB261" s="75"/>
      <c r="HC261" s="75"/>
      <c r="HD261" s="75"/>
      <c r="HE261" s="75"/>
      <c r="HF261" s="75"/>
      <c r="HG261" s="75"/>
      <c r="HH261" s="75"/>
      <c r="HI261" s="75"/>
      <c r="HJ261" s="75"/>
      <c r="HK261" s="75"/>
      <c r="HL261" s="75"/>
      <c r="HM261" s="75"/>
      <c r="HN261" s="75"/>
      <c r="HO261" s="75"/>
      <c r="HP261" s="75"/>
      <c r="HQ261" s="75"/>
      <c r="HR261" s="75"/>
      <c r="HS261" s="75"/>
      <c r="HT261" s="75"/>
      <c r="HU261" s="75">
        <v>553.70000000000005</v>
      </c>
      <c r="HV261" s="75">
        <v>553.70000000000005</v>
      </c>
      <c r="HW261" s="75">
        <f>HV261/HU261*100</f>
        <v>100</v>
      </c>
      <c r="HX261" s="75"/>
      <c r="HY261" s="75"/>
      <c r="HZ261" s="75">
        <v>0</v>
      </c>
      <c r="IA261" s="75"/>
      <c r="IB261" s="75"/>
      <c r="IC261" s="75"/>
      <c r="ID261" s="75">
        <v>0</v>
      </c>
      <c r="IE261" s="75"/>
      <c r="IF261" s="75"/>
      <c r="IG261" s="75"/>
      <c r="IH261" s="75">
        <v>0</v>
      </c>
      <c r="II261" s="75"/>
      <c r="IJ261" s="75"/>
      <c r="IK261" s="75"/>
      <c r="IL261" s="75">
        <v>0</v>
      </c>
      <c r="IM261" s="75"/>
      <c r="IN261" s="75"/>
      <c r="IO261" s="75"/>
      <c r="IP261" s="75">
        <v>0</v>
      </c>
      <c r="IQ261" s="75"/>
      <c r="IR261" s="75"/>
      <c r="IS261" s="75"/>
      <c r="IT261" s="75">
        <v>0</v>
      </c>
      <c r="IU261" s="75"/>
      <c r="IV261" s="75"/>
      <c r="IW261" s="75"/>
      <c r="IX261" s="75">
        <v>0</v>
      </c>
      <c r="IY261" s="75"/>
      <c r="IZ261" s="75"/>
      <c r="JA261" s="75"/>
      <c r="JB261" s="75"/>
      <c r="JC261" s="75"/>
    </row>
    <row r="262" spans="1:263" ht="15.75" x14ac:dyDescent="0.25">
      <c r="A262" s="10" t="s">
        <v>236</v>
      </c>
      <c r="B262" s="222">
        <f t="shared" si="590"/>
        <v>2466</v>
      </c>
      <c r="C262" s="222">
        <f t="shared" si="591"/>
        <v>2466</v>
      </c>
      <c r="D262" s="222">
        <f t="shared" si="592"/>
        <v>2466</v>
      </c>
      <c r="E262" s="222"/>
      <c r="F262" s="223">
        <f t="shared" si="593"/>
        <v>2226.0830599999999</v>
      </c>
      <c r="G262" s="75">
        <f t="shared" si="672"/>
        <v>90.271008110300073</v>
      </c>
      <c r="H262" s="75"/>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5"/>
      <c r="AH262" s="75"/>
      <c r="AI262" s="75"/>
      <c r="AJ262" s="75"/>
      <c r="AK262" s="75"/>
      <c r="AL262" s="75"/>
      <c r="AM262" s="75"/>
      <c r="AN262" s="75"/>
      <c r="AO262" s="75"/>
      <c r="AP262" s="75"/>
      <c r="AQ262" s="75"/>
      <c r="AR262" s="75"/>
      <c r="AS262" s="75"/>
      <c r="AT262" s="75"/>
      <c r="AU262" s="75"/>
      <c r="AV262" s="75"/>
      <c r="AW262" s="75"/>
      <c r="AX262" s="75"/>
      <c r="AY262" s="75"/>
      <c r="AZ262" s="95"/>
      <c r="BA262" s="95"/>
      <c r="BB262" s="95"/>
      <c r="BC262" s="95"/>
      <c r="BD262" s="75"/>
      <c r="BE262" s="75"/>
      <c r="BF262" s="75"/>
      <c r="BG262" s="88"/>
      <c r="BH262" s="88"/>
      <c r="BI262" s="75"/>
      <c r="BJ262" s="75"/>
      <c r="BK262" s="88"/>
      <c r="BL262" s="75">
        <v>2466</v>
      </c>
      <c r="BM262" s="75">
        <v>2466</v>
      </c>
      <c r="BN262" s="75">
        <v>2226.0830599999999</v>
      </c>
      <c r="BO262" s="76">
        <f t="shared" si="594"/>
        <v>90.271008110300073</v>
      </c>
      <c r="BP262" s="75"/>
      <c r="BQ262" s="75"/>
      <c r="BR262" s="75"/>
      <c r="BS262" s="88"/>
      <c r="BT262" s="88"/>
      <c r="BU262" s="75"/>
      <c r="BV262" s="75"/>
      <c r="BW262" s="88"/>
      <c r="BX262" s="75"/>
      <c r="BY262" s="75"/>
      <c r="BZ262" s="75"/>
      <c r="CA262" s="75"/>
      <c r="CB262" s="74"/>
      <c r="CC262" s="74"/>
      <c r="CD262" s="75"/>
      <c r="CE262" s="88"/>
      <c r="CF262" s="75"/>
      <c r="CG262" s="75"/>
      <c r="CH262" s="75"/>
      <c r="CI262" s="88"/>
      <c r="CJ262" s="75"/>
      <c r="CK262" s="75"/>
      <c r="CL262" s="75"/>
      <c r="CM262" s="75"/>
      <c r="CN262" s="75"/>
      <c r="CO262" s="75"/>
      <c r="CP262" s="75"/>
      <c r="CQ262" s="75"/>
      <c r="CR262" s="74"/>
      <c r="CS262" s="74"/>
      <c r="CT262" s="75"/>
      <c r="CU262" s="88"/>
      <c r="CV262" s="75"/>
      <c r="CW262" s="75"/>
      <c r="CX262" s="75"/>
      <c r="CY262" s="88"/>
      <c r="CZ262" s="75"/>
      <c r="DA262" s="75"/>
      <c r="DB262" s="75"/>
      <c r="DC262" s="74"/>
      <c r="DD262" s="75"/>
      <c r="DE262" s="75"/>
      <c r="DF262" s="75"/>
      <c r="DG262" s="88"/>
      <c r="DH262" s="75"/>
      <c r="DI262" s="75"/>
      <c r="DJ262" s="75"/>
      <c r="DK262" s="88"/>
      <c r="DL262" s="75"/>
      <c r="DM262" s="75"/>
      <c r="DN262" s="75"/>
      <c r="DO262" s="88"/>
      <c r="DP262" s="75"/>
      <c r="DQ262" s="75"/>
      <c r="DR262" s="75"/>
      <c r="DS262" s="88"/>
      <c r="DT262" s="88"/>
      <c r="DU262" s="75"/>
      <c r="DV262" s="75"/>
      <c r="DW262" s="75"/>
      <c r="DX262" s="75"/>
      <c r="DY262" s="75"/>
      <c r="DZ262" s="75"/>
      <c r="EA262" s="75"/>
      <c r="EB262" s="75"/>
      <c r="EC262" s="75"/>
      <c r="ED262" s="75"/>
      <c r="EE262" s="75"/>
      <c r="EF262" s="75"/>
      <c r="EG262" s="75"/>
      <c r="EH262" s="75"/>
      <c r="EI262" s="75"/>
      <c r="EJ262" s="75"/>
      <c r="EK262" s="75"/>
      <c r="EL262" s="75"/>
      <c r="EM262" s="75"/>
      <c r="EN262" s="75"/>
      <c r="EO262" s="75"/>
      <c r="EP262" s="75"/>
      <c r="EQ262" s="75"/>
      <c r="ER262" s="75"/>
      <c r="ES262" s="75"/>
      <c r="ET262" s="75"/>
      <c r="EU262" s="75"/>
      <c r="EV262" s="75"/>
      <c r="EW262" s="75"/>
      <c r="EX262" s="75"/>
      <c r="EY262" s="75"/>
      <c r="EZ262" s="88"/>
      <c r="FA262" s="74"/>
      <c r="FB262" s="75"/>
      <c r="FC262" s="88"/>
      <c r="FD262" s="75"/>
      <c r="FE262" s="75"/>
      <c r="FF262" s="75"/>
      <c r="FG262" s="75"/>
      <c r="FH262" s="75"/>
      <c r="FI262" s="75"/>
      <c r="FJ262" s="75"/>
      <c r="FK262" s="75"/>
      <c r="FL262" s="75"/>
      <c r="FM262" s="75"/>
      <c r="FN262" s="75"/>
      <c r="FO262" s="75"/>
      <c r="FP262" s="75"/>
      <c r="FQ262" s="75"/>
      <c r="FR262" s="75"/>
      <c r="FS262" s="75"/>
      <c r="FT262" s="78"/>
      <c r="FU262" s="78"/>
      <c r="FV262" s="78"/>
      <c r="FW262" s="78"/>
      <c r="FX262" s="75"/>
      <c r="FY262" s="75"/>
      <c r="FZ262" s="75"/>
      <c r="GA262" s="75"/>
      <c r="GB262" s="75"/>
      <c r="GC262" s="75"/>
      <c r="GD262" s="75"/>
      <c r="GE262" s="75"/>
      <c r="GF262" s="75"/>
      <c r="GG262" s="75"/>
      <c r="GH262" s="75"/>
      <c r="GI262" s="75"/>
      <c r="GJ262" s="75"/>
      <c r="GK262" s="75"/>
      <c r="GL262" s="75"/>
      <c r="GM262" s="75"/>
      <c r="GN262" s="75"/>
      <c r="GO262" s="75"/>
      <c r="GP262" s="75"/>
      <c r="GQ262" s="75"/>
      <c r="GR262" s="75"/>
      <c r="GS262" s="75"/>
      <c r="GT262" s="75"/>
      <c r="GU262" s="75"/>
      <c r="GV262" s="75"/>
      <c r="GW262" s="75"/>
      <c r="GX262" s="75"/>
      <c r="GY262" s="75"/>
      <c r="GZ262" s="75"/>
      <c r="HA262" s="75"/>
      <c r="HB262" s="75"/>
      <c r="HC262" s="75"/>
      <c r="HD262" s="75"/>
      <c r="HE262" s="75"/>
      <c r="HF262" s="75"/>
      <c r="HG262" s="75"/>
      <c r="HH262" s="75"/>
      <c r="HI262" s="75"/>
      <c r="HJ262" s="75"/>
      <c r="HK262" s="75"/>
      <c r="HL262" s="75"/>
      <c r="HM262" s="75"/>
      <c r="HN262" s="75"/>
      <c r="HO262" s="75"/>
      <c r="HP262" s="75"/>
      <c r="HQ262" s="75"/>
      <c r="HR262" s="75"/>
      <c r="HS262" s="75"/>
      <c r="HT262" s="75"/>
      <c r="HU262" s="75"/>
      <c r="HV262" s="75"/>
      <c r="HW262" s="75"/>
      <c r="HX262" s="75"/>
      <c r="HY262" s="75"/>
      <c r="HZ262" s="75"/>
      <c r="IA262" s="75"/>
      <c r="IB262" s="75"/>
      <c r="IC262" s="75"/>
      <c r="ID262" s="75"/>
      <c r="IE262" s="75"/>
      <c r="IF262" s="75"/>
      <c r="IG262" s="75"/>
      <c r="IH262" s="75"/>
      <c r="II262" s="75"/>
      <c r="IJ262" s="75"/>
      <c r="IK262" s="75"/>
      <c r="IL262" s="75"/>
      <c r="IM262" s="75"/>
      <c r="IN262" s="75"/>
      <c r="IO262" s="75"/>
      <c r="IP262" s="75"/>
      <c r="IQ262" s="75"/>
      <c r="IR262" s="75"/>
      <c r="IS262" s="75"/>
      <c r="IT262" s="75"/>
      <c r="IU262" s="75"/>
      <c r="IV262" s="75"/>
      <c r="IW262" s="75"/>
      <c r="IX262" s="75"/>
      <c r="IY262" s="75"/>
      <c r="IZ262" s="75"/>
      <c r="JA262" s="75"/>
      <c r="JB262" s="75"/>
      <c r="JC262" s="75"/>
    </row>
    <row r="263" spans="1:263" ht="15.75" x14ac:dyDescent="0.25">
      <c r="A263" s="10" t="s">
        <v>237</v>
      </c>
      <c r="B263" s="222">
        <f t="shared" si="590"/>
        <v>1851</v>
      </c>
      <c r="C263" s="222">
        <f t="shared" si="591"/>
        <v>1851</v>
      </c>
      <c r="D263" s="222">
        <f t="shared" si="592"/>
        <v>1851</v>
      </c>
      <c r="E263" s="222"/>
      <c r="F263" s="223">
        <f t="shared" si="593"/>
        <v>1851</v>
      </c>
      <c r="G263" s="75">
        <f t="shared" si="672"/>
        <v>100</v>
      </c>
      <c r="H263" s="75"/>
      <c r="I263" s="75"/>
      <c r="J263" s="75"/>
      <c r="K263" s="75"/>
      <c r="L263" s="75"/>
      <c r="M263" s="75"/>
      <c r="N263" s="75"/>
      <c r="O263" s="75"/>
      <c r="P263" s="75"/>
      <c r="Q263" s="75"/>
      <c r="R263" s="75"/>
      <c r="S263" s="75"/>
      <c r="T263" s="75"/>
      <c r="U263" s="75"/>
      <c r="V263" s="75"/>
      <c r="W263" s="75"/>
      <c r="X263" s="75"/>
      <c r="Y263" s="75"/>
      <c r="Z263" s="75"/>
      <c r="AA263" s="75"/>
      <c r="AB263" s="75"/>
      <c r="AC263" s="75"/>
      <c r="AD263" s="75"/>
      <c r="AE263" s="75"/>
      <c r="AF263" s="75"/>
      <c r="AG263" s="75"/>
      <c r="AH263" s="75"/>
      <c r="AI263" s="75"/>
      <c r="AJ263" s="75"/>
      <c r="AK263" s="75"/>
      <c r="AL263" s="75"/>
      <c r="AM263" s="75"/>
      <c r="AN263" s="75"/>
      <c r="AO263" s="75"/>
      <c r="AP263" s="75"/>
      <c r="AQ263" s="75"/>
      <c r="AR263" s="75"/>
      <c r="AS263" s="75"/>
      <c r="AT263" s="75"/>
      <c r="AU263" s="75"/>
      <c r="AV263" s="75"/>
      <c r="AW263" s="75"/>
      <c r="AX263" s="75"/>
      <c r="AY263" s="75"/>
      <c r="AZ263" s="95"/>
      <c r="BA263" s="95"/>
      <c r="BB263" s="95"/>
      <c r="BC263" s="95"/>
      <c r="BD263" s="75"/>
      <c r="BE263" s="75"/>
      <c r="BF263" s="75"/>
      <c r="BG263" s="88"/>
      <c r="BH263" s="88"/>
      <c r="BI263" s="75"/>
      <c r="BJ263" s="75"/>
      <c r="BK263" s="88"/>
      <c r="BL263" s="75">
        <v>1851</v>
      </c>
      <c r="BM263" s="75">
        <v>1851</v>
      </c>
      <c r="BN263" s="75">
        <v>1851</v>
      </c>
      <c r="BO263" s="76">
        <f t="shared" si="594"/>
        <v>100</v>
      </c>
      <c r="BP263" s="75"/>
      <c r="BQ263" s="75"/>
      <c r="BR263" s="75"/>
      <c r="BS263" s="88"/>
      <c r="BT263" s="88"/>
      <c r="BU263" s="75"/>
      <c r="BV263" s="75"/>
      <c r="BW263" s="88"/>
      <c r="BX263" s="75"/>
      <c r="BY263" s="75"/>
      <c r="BZ263" s="75"/>
      <c r="CA263" s="75"/>
      <c r="CB263" s="74"/>
      <c r="CC263" s="74"/>
      <c r="CD263" s="75"/>
      <c r="CE263" s="88"/>
      <c r="CF263" s="75"/>
      <c r="CG263" s="75"/>
      <c r="CH263" s="75"/>
      <c r="CI263" s="88"/>
      <c r="CJ263" s="75"/>
      <c r="CK263" s="75"/>
      <c r="CL263" s="75"/>
      <c r="CM263" s="75"/>
      <c r="CN263" s="75"/>
      <c r="CO263" s="75"/>
      <c r="CP263" s="75"/>
      <c r="CQ263" s="75"/>
      <c r="CR263" s="74"/>
      <c r="CS263" s="74"/>
      <c r="CT263" s="75"/>
      <c r="CU263" s="88"/>
      <c r="CV263" s="75"/>
      <c r="CW263" s="75"/>
      <c r="CX263" s="75"/>
      <c r="CY263" s="88"/>
      <c r="CZ263" s="88"/>
      <c r="DA263" s="75"/>
      <c r="DB263" s="75"/>
      <c r="DC263" s="74"/>
      <c r="DD263" s="75"/>
      <c r="DE263" s="75"/>
      <c r="DF263" s="75"/>
      <c r="DG263" s="88"/>
      <c r="DH263" s="75"/>
      <c r="DI263" s="75"/>
      <c r="DJ263" s="75"/>
      <c r="DK263" s="88"/>
      <c r="DL263" s="75"/>
      <c r="DM263" s="75"/>
      <c r="DN263" s="75"/>
      <c r="DO263" s="88"/>
      <c r="DP263" s="75"/>
      <c r="DQ263" s="75"/>
      <c r="DR263" s="75"/>
      <c r="DS263" s="88"/>
      <c r="DT263" s="88"/>
      <c r="DU263" s="75"/>
      <c r="DV263" s="75"/>
      <c r="DW263" s="75"/>
      <c r="DX263" s="75"/>
      <c r="DY263" s="75"/>
      <c r="DZ263" s="75"/>
      <c r="EA263" s="75"/>
      <c r="EB263" s="75"/>
      <c r="EC263" s="75"/>
      <c r="ED263" s="75"/>
      <c r="EE263" s="75"/>
      <c r="EF263" s="75"/>
      <c r="EG263" s="75"/>
      <c r="EH263" s="75"/>
      <c r="EI263" s="75"/>
      <c r="EJ263" s="75"/>
      <c r="EK263" s="75"/>
      <c r="EL263" s="75"/>
      <c r="EM263" s="75"/>
      <c r="EN263" s="75"/>
      <c r="EO263" s="75"/>
      <c r="EP263" s="75"/>
      <c r="EQ263" s="75"/>
      <c r="ER263" s="75"/>
      <c r="ES263" s="75"/>
      <c r="ET263" s="75"/>
      <c r="EU263" s="75"/>
      <c r="EV263" s="75"/>
      <c r="EW263" s="75"/>
      <c r="EX263" s="75"/>
      <c r="EY263" s="75"/>
      <c r="EZ263" s="88"/>
      <c r="FA263" s="74"/>
      <c r="FB263" s="75"/>
      <c r="FC263" s="88"/>
      <c r="FD263" s="75"/>
      <c r="FE263" s="75"/>
      <c r="FF263" s="75"/>
      <c r="FG263" s="75"/>
      <c r="FH263" s="75"/>
      <c r="FI263" s="75"/>
      <c r="FJ263" s="75"/>
      <c r="FK263" s="75"/>
      <c r="FL263" s="75"/>
      <c r="FM263" s="75"/>
      <c r="FN263" s="75"/>
      <c r="FO263" s="75"/>
      <c r="FP263" s="75"/>
      <c r="FQ263" s="75"/>
      <c r="FR263" s="75"/>
      <c r="FS263" s="75"/>
      <c r="FT263" s="78"/>
      <c r="FU263" s="78"/>
      <c r="FV263" s="78"/>
      <c r="FW263" s="78"/>
      <c r="FX263" s="75"/>
      <c r="FY263" s="75"/>
      <c r="FZ263" s="75"/>
      <c r="GA263" s="75"/>
      <c r="GB263" s="75"/>
      <c r="GC263" s="75"/>
      <c r="GD263" s="75"/>
      <c r="GE263" s="75"/>
      <c r="GF263" s="75"/>
      <c r="GG263" s="75"/>
      <c r="GH263" s="75"/>
      <c r="GI263" s="75"/>
      <c r="GJ263" s="75"/>
      <c r="GK263" s="75"/>
      <c r="GL263" s="75"/>
      <c r="GM263" s="75"/>
      <c r="GN263" s="75"/>
      <c r="GO263" s="75"/>
      <c r="GP263" s="75"/>
      <c r="GQ263" s="75"/>
      <c r="GR263" s="75"/>
      <c r="GS263" s="75"/>
      <c r="GT263" s="75"/>
      <c r="GU263" s="75"/>
      <c r="GV263" s="75"/>
      <c r="GW263" s="75"/>
      <c r="GX263" s="75"/>
      <c r="GY263" s="75"/>
      <c r="GZ263" s="75"/>
      <c r="HA263" s="75"/>
      <c r="HB263" s="75"/>
      <c r="HC263" s="75"/>
      <c r="HD263" s="75"/>
      <c r="HE263" s="75"/>
      <c r="HF263" s="75"/>
      <c r="HG263" s="75"/>
      <c r="HH263" s="75"/>
      <c r="HI263" s="75"/>
      <c r="HJ263" s="75"/>
      <c r="HK263" s="75"/>
      <c r="HL263" s="75"/>
      <c r="HM263" s="75"/>
      <c r="HN263" s="75"/>
      <c r="HO263" s="75"/>
      <c r="HP263" s="75"/>
      <c r="HQ263" s="75"/>
      <c r="HR263" s="75"/>
      <c r="HS263" s="75"/>
      <c r="HT263" s="75"/>
      <c r="HU263" s="75"/>
      <c r="HV263" s="75"/>
      <c r="HW263" s="75"/>
      <c r="HX263" s="75"/>
      <c r="HY263" s="75"/>
      <c r="HZ263" s="75"/>
      <c r="IA263" s="75"/>
      <c r="IB263" s="75"/>
      <c r="IC263" s="75"/>
      <c r="ID263" s="75"/>
      <c r="IE263" s="75"/>
      <c r="IF263" s="75"/>
      <c r="IG263" s="75"/>
      <c r="IH263" s="75"/>
      <c r="II263" s="75"/>
      <c r="IJ263" s="75"/>
      <c r="IK263" s="75"/>
      <c r="IL263" s="75"/>
      <c r="IM263" s="75"/>
      <c r="IN263" s="75"/>
      <c r="IO263" s="75"/>
      <c r="IP263" s="75"/>
      <c r="IQ263" s="75"/>
      <c r="IR263" s="75"/>
      <c r="IS263" s="75"/>
      <c r="IT263" s="75"/>
      <c r="IU263" s="75"/>
      <c r="IV263" s="75"/>
      <c r="IW263" s="75"/>
      <c r="IX263" s="75"/>
      <c r="IY263" s="75"/>
      <c r="IZ263" s="75"/>
      <c r="JA263" s="75"/>
      <c r="JB263" s="75"/>
      <c r="JC263" s="75"/>
    </row>
    <row r="264" spans="1:263" ht="15.75" x14ac:dyDescent="0.25">
      <c r="A264" s="10" t="s">
        <v>238</v>
      </c>
      <c r="B264" s="222">
        <f t="shared" si="590"/>
        <v>1530</v>
      </c>
      <c r="C264" s="222">
        <f t="shared" si="591"/>
        <v>1530</v>
      </c>
      <c r="D264" s="222">
        <f t="shared" si="592"/>
        <v>1530</v>
      </c>
      <c r="E264" s="222"/>
      <c r="F264" s="223">
        <f t="shared" si="593"/>
        <v>1530</v>
      </c>
      <c r="G264" s="75">
        <f t="shared" si="672"/>
        <v>100</v>
      </c>
      <c r="H264" s="75"/>
      <c r="I264" s="75"/>
      <c r="J264" s="75"/>
      <c r="K264" s="75"/>
      <c r="L264" s="75"/>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5"/>
      <c r="AJ264" s="75"/>
      <c r="AK264" s="75"/>
      <c r="AL264" s="75"/>
      <c r="AM264" s="75"/>
      <c r="AN264" s="75"/>
      <c r="AO264" s="75"/>
      <c r="AP264" s="75"/>
      <c r="AQ264" s="75"/>
      <c r="AR264" s="75"/>
      <c r="AS264" s="75"/>
      <c r="AT264" s="75"/>
      <c r="AU264" s="75"/>
      <c r="AV264" s="75"/>
      <c r="AW264" s="75"/>
      <c r="AX264" s="75"/>
      <c r="AY264" s="75"/>
      <c r="AZ264" s="95"/>
      <c r="BA264" s="95"/>
      <c r="BB264" s="95"/>
      <c r="BC264" s="95"/>
      <c r="BD264" s="75"/>
      <c r="BE264" s="75"/>
      <c r="BF264" s="75"/>
      <c r="BG264" s="88"/>
      <c r="BH264" s="88"/>
      <c r="BI264" s="75"/>
      <c r="BJ264" s="75"/>
      <c r="BK264" s="88"/>
      <c r="BL264" s="75">
        <v>1530</v>
      </c>
      <c r="BM264" s="75">
        <v>1530</v>
      </c>
      <c r="BN264" s="75">
        <v>1530</v>
      </c>
      <c r="BO264" s="76">
        <f t="shared" si="594"/>
        <v>100</v>
      </c>
      <c r="BP264" s="75"/>
      <c r="BQ264" s="75"/>
      <c r="BR264" s="75"/>
      <c r="BS264" s="88"/>
      <c r="BT264" s="88"/>
      <c r="BU264" s="75"/>
      <c r="BV264" s="75"/>
      <c r="BW264" s="88"/>
      <c r="BX264" s="75"/>
      <c r="BY264" s="75"/>
      <c r="BZ264" s="75"/>
      <c r="CA264" s="75"/>
      <c r="CB264" s="74"/>
      <c r="CC264" s="74"/>
      <c r="CD264" s="75"/>
      <c r="CE264" s="88"/>
      <c r="CF264" s="75"/>
      <c r="CG264" s="75"/>
      <c r="CH264" s="75"/>
      <c r="CI264" s="88"/>
      <c r="CJ264" s="75"/>
      <c r="CK264" s="75"/>
      <c r="CL264" s="75"/>
      <c r="CM264" s="75"/>
      <c r="CN264" s="75"/>
      <c r="CO264" s="75"/>
      <c r="CP264" s="75"/>
      <c r="CQ264" s="75"/>
      <c r="CR264" s="74"/>
      <c r="CS264" s="74"/>
      <c r="CT264" s="75"/>
      <c r="CU264" s="88"/>
      <c r="CV264" s="75"/>
      <c r="CW264" s="75"/>
      <c r="CX264" s="75"/>
      <c r="CY264" s="88"/>
      <c r="CZ264" s="88"/>
      <c r="DA264" s="75"/>
      <c r="DB264" s="75"/>
      <c r="DC264" s="74"/>
      <c r="DD264" s="75"/>
      <c r="DE264" s="75"/>
      <c r="DF264" s="75"/>
      <c r="DG264" s="88"/>
      <c r="DH264" s="75"/>
      <c r="DI264" s="75"/>
      <c r="DJ264" s="75"/>
      <c r="DK264" s="88"/>
      <c r="DL264" s="75"/>
      <c r="DM264" s="75"/>
      <c r="DN264" s="75"/>
      <c r="DO264" s="88"/>
      <c r="DP264" s="75"/>
      <c r="DQ264" s="75"/>
      <c r="DR264" s="75"/>
      <c r="DS264" s="88"/>
      <c r="DT264" s="88"/>
      <c r="DU264" s="75"/>
      <c r="DV264" s="75"/>
      <c r="DW264" s="75"/>
      <c r="DX264" s="75"/>
      <c r="DY264" s="75"/>
      <c r="DZ264" s="75"/>
      <c r="EA264" s="75"/>
      <c r="EB264" s="75"/>
      <c r="EC264" s="75"/>
      <c r="ED264" s="75"/>
      <c r="EE264" s="75"/>
      <c r="EF264" s="75"/>
      <c r="EG264" s="75"/>
      <c r="EH264" s="75"/>
      <c r="EI264" s="75"/>
      <c r="EJ264" s="75"/>
      <c r="EK264" s="75"/>
      <c r="EL264" s="75"/>
      <c r="EM264" s="75"/>
      <c r="EN264" s="75"/>
      <c r="EO264" s="75"/>
      <c r="EP264" s="75"/>
      <c r="EQ264" s="75"/>
      <c r="ER264" s="75"/>
      <c r="ES264" s="75"/>
      <c r="ET264" s="75"/>
      <c r="EU264" s="75"/>
      <c r="EV264" s="75"/>
      <c r="EW264" s="75"/>
      <c r="EX264" s="75"/>
      <c r="EY264" s="75"/>
      <c r="EZ264" s="88"/>
      <c r="FA264" s="74"/>
      <c r="FB264" s="75"/>
      <c r="FC264" s="88"/>
      <c r="FD264" s="75"/>
      <c r="FE264" s="75"/>
      <c r="FF264" s="75"/>
      <c r="FG264" s="75"/>
      <c r="FH264" s="75"/>
      <c r="FI264" s="75"/>
      <c r="FJ264" s="75"/>
      <c r="FK264" s="75"/>
      <c r="FL264" s="75"/>
      <c r="FM264" s="75"/>
      <c r="FN264" s="75"/>
      <c r="FO264" s="75"/>
      <c r="FP264" s="75"/>
      <c r="FQ264" s="75"/>
      <c r="FR264" s="75"/>
      <c r="FS264" s="75"/>
      <c r="FT264" s="78"/>
      <c r="FU264" s="78"/>
      <c r="FV264" s="78"/>
      <c r="FW264" s="78"/>
      <c r="FX264" s="75"/>
      <c r="FY264" s="75"/>
      <c r="FZ264" s="75"/>
      <c r="GA264" s="75"/>
      <c r="GB264" s="75"/>
      <c r="GC264" s="75"/>
      <c r="GD264" s="75"/>
      <c r="GE264" s="75"/>
      <c r="GF264" s="75"/>
      <c r="GG264" s="75"/>
      <c r="GH264" s="75"/>
      <c r="GI264" s="75"/>
      <c r="GJ264" s="75"/>
      <c r="GK264" s="75"/>
      <c r="GL264" s="75"/>
      <c r="GM264" s="75"/>
      <c r="GN264" s="75"/>
      <c r="GO264" s="75"/>
      <c r="GP264" s="75"/>
      <c r="GQ264" s="75"/>
      <c r="GR264" s="75"/>
      <c r="GS264" s="75"/>
      <c r="GT264" s="75"/>
      <c r="GU264" s="75"/>
      <c r="GV264" s="75"/>
      <c r="GW264" s="75"/>
      <c r="GX264" s="75"/>
      <c r="GY264" s="75"/>
      <c r="GZ264" s="75"/>
      <c r="HA264" s="75"/>
      <c r="HB264" s="75"/>
      <c r="HC264" s="75"/>
      <c r="HD264" s="75"/>
      <c r="HE264" s="75"/>
      <c r="HF264" s="75"/>
      <c r="HG264" s="75"/>
      <c r="HH264" s="75"/>
      <c r="HI264" s="75"/>
      <c r="HJ264" s="75"/>
      <c r="HK264" s="75"/>
      <c r="HL264" s="75"/>
      <c r="HM264" s="75"/>
      <c r="HN264" s="75"/>
      <c r="HO264" s="75"/>
      <c r="HP264" s="75"/>
      <c r="HQ264" s="75"/>
      <c r="HR264" s="75"/>
      <c r="HS264" s="75"/>
      <c r="HT264" s="75"/>
      <c r="HU264" s="75"/>
      <c r="HV264" s="75"/>
      <c r="HW264" s="75"/>
      <c r="HX264" s="75"/>
      <c r="HY264" s="75"/>
      <c r="HZ264" s="75"/>
      <c r="IA264" s="75"/>
      <c r="IB264" s="75"/>
      <c r="IC264" s="75"/>
      <c r="ID264" s="75"/>
      <c r="IE264" s="75"/>
      <c r="IF264" s="75"/>
      <c r="IG264" s="75"/>
      <c r="IH264" s="75"/>
      <c r="II264" s="75"/>
      <c r="IJ264" s="75"/>
      <c r="IK264" s="75"/>
      <c r="IL264" s="75"/>
      <c r="IM264" s="75"/>
      <c r="IN264" s="75"/>
      <c r="IO264" s="75"/>
      <c r="IP264" s="75"/>
      <c r="IQ264" s="75"/>
      <c r="IR264" s="75"/>
      <c r="IS264" s="75"/>
      <c r="IT264" s="75"/>
      <c r="IU264" s="75"/>
      <c r="IV264" s="75"/>
      <c r="IW264" s="75"/>
      <c r="IX264" s="75"/>
      <c r="IY264" s="75"/>
      <c r="IZ264" s="75"/>
      <c r="JA264" s="75"/>
      <c r="JB264" s="75"/>
      <c r="JC264" s="75"/>
    </row>
    <row r="265" spans="1:263" ht="15.75" x14ac:dyDescent="0.25">
      <c r="A265" s="10" t="s">
        <v>143</v>
      </c>
      <c r="B265" s="222">
        <f t="shared" si="590"/>
        <v>1557</v>
      </c>
      <c r="C265" s="222">
        <f t="shared" si="591"/>
        <v>1557</v>
      </c>
      <c r="D265" s="222">
        <f t="shared" si="592"/>
        <v>1557</v>
      </c>
      <c r="E265" s="222"/>
      <c r="F265" s="223">
        <f t="shared" si="593"/>
        <v>1557</v>
      </c>
      <c r="G265" s="75">
        <f t="shared" si="672"/>
        <v>100</v>
      </c>
      <c r="H265" s="75"/>
      <c r="I265" s="75"/>
      <c r="J265" s="75"/>
      <c r="K265" s="75"/>
      <c r="L265" s="75"/>
      <c r="M265" s="75"/>
      <c r="N265" s="75"/>
      <c r="O265" s="75"/>
      <c r="P265" s="75"/>
      <c r="Q265" s="75"/>
      <c r="R265" s="75"/>
      <c r="S265" s="75"/>
      <c r="T265" s="75"/>
      <c r="U265" s="75"/>
      <c r="V265" s="75"/>
      <c r="W265" s="75"/>
      <c r="X265" s="75"/>
      <c r="Y265" s="75"/>
      <c r="Z265" s="75"/>
      <c r="AA265" s="75"/>
      <c r="AB265" s="75"/>
      <c r="AC265" s="75"/>
      <c r="AD265" s="75"/>
      <c r="AE265" s="75"/>
      <c r="AF265" s="75"/>
      <c r="AG265" s="75"/>
      <c r="AH265" s="75"/>
      <c r="AI265" s="75"/>
      <c r="AJ265" s="75"/>
      <c r="AK265" s="75"/>
      <c r="AL265" s="75"/>
      <c r="AM265" s="75"/>
      <c r="AN265" s="75"/>
      <c r="AO265" s="75"/>
      <c r="AP265" s="75"/>
      <c r="AQ265" s="75"/>
      <c r="AR265" s="75"/>
      <c r="AS265" s="75"/>
      <c r="AT265" s="75"/>
      <c r="AU265" s="75"/>
      <c r="AV265" s="75"/>
      <c r="AW265" s="75"/>
      <c r="AX265" s="75"/>
      <c r="AY265" s="75"/>
      <c r="AZ265" s="95"/>
      <c r="BA265" s="95"/>
      <c r="BB265" s="95"/>
      <c r="BC265" s="95"/>
      <c r="BD265" s="75"/>
      <c r="BE265" s="75"/>
      <c r="BF265" s="75"/>
      <c r="BG265" s="88"/>
      <c r="BH265" s="88"/>
      <c r="BI265" s="75"/>
      <c r="BJ265" s="75"/>
      <c r="BK265" s="88"/>
      <c r="BL265" s="75">
        <v>1557</v>
      </c>
      <c r="BM265" s="75">
        <v>1557</v>
      </c>
      <c r="BN265" s="75">
        <v>1557</v>
      </c>
      <c r="BO265" s="76">
        <f t="shared" si="594"/>
        <v>100</v>
      </c>
      <c r="BP265" s="75"/>
      <c r="BQ265" s="75"/>
      <c r="BR265" s="75"/>
      <c r="BS265" s="88"/>
      <c r="BT265" s="88"/>
      <c r="BU265" s="75"/>
      <c r="BV265" s="75"/>
      <c r="BW265" s="88"/>
      <c r="BX265" s="75"/>
      <c r="BY265" s="75"/>
      <c r="BZ265" s="75"/>
      <c r="CA265" s="75"/>
      <c r="CB265" s="74"/>
      <c r="CC265" s="74"/>
      <c r="CD265" s="75"/>
      <c r="CE265" s="88"/>
      <c r="CF265" s="75"/>
      <c r="CG265" s="75"/>
      <c r="CH265" s="75"/>
      <c r="CI265" s="88"/>
      <c r="CJ265" s="75"/>
      <c r="CK265" s="75"/>
      <c r="CL265" s="75"/>
      <c r="CM265" s="75"/>
      <c r="CN265" s="75"/>
      <c r="CO265" s="75"/>
      <c r="CP265" s="75"/>
      <c r="CQ265" s="75"/>
      <c r="CR265" s="74"/>
      <c r="CS265" s="74"/>
      <c r="CT265" s="75"/>
      <c r="CU265" s="88"/>
      <c r="CV265" s="75"/>
      <c r="CW265" s="75"/>
      <c r="CX265" s="75"/>
      <c r="CY265" s="88"/>
      <c r="CZ265" s="88"/>
      <c r="DA265" s="75"/>
      <c r="DB265" s="75"/>
      <c r="DC265" s="74"/>
      <c r="DD265" s="75"/>
      <c r="DE265" s="75"/>
      <c r="DF265" s="75"/>
      <c r="DG265" s="88"/>
      <c r="DH265" s="75"/>
      <c r="DI265" s="75"/>
      <c r="DJ265" s="75"/>
      <c r="DK265" s="88"/>
      <c r="DL265" s="75"/>
      <c r="DM265" s="75"/>
      <c r="DN265" s="75"/>
      <c r="DO265" s="88"/>
      <c r="DP265" s="75"/>
      <c r="DQ265" s="75"/>
      <c r="DR265" s="75"/>
      <c r="DS265" s="88"/>
      <c r="DT265" s="88"/>
      <c r="DU265" s="75"/>
      <c r="DV265" s="75"/>
      <c r="DW265" s="75"/>
      <c r="DX265" s="75"/>
      <c r="DY265" s="75"/>
      <c r="DZ265" s="75"/>
      <c r="EA265" s="75"/>
      <c r="EB265" s="75"/>
      <c r="EC265" s="75"/>
      <c r="ED265" s="75"/>
      <c r="EE265" s="75"/>
      <c r="EF265" s="75"/>
      <c r="EG265" s="75"/>
      <c r="EH265" s="75"/>
      <c r="EI265" s="75"/>
      <c r="EJ265" s="75"/>
      <c r="EK265" s="75"/>
      <c r="EL265" s="75"/>
      <c r="EM265" s="75"/>
      <c r="EN265" s="75"/>
      <c r="EO265" s="75"/>
      <c r="EP265" s="75"/>
      <c r="EQ265" s="75"/>
      <c r="ER265" s="75"/>
      <c r="ES265" s="75"/>
      <c r="ET265" s="75"/>
      <c r="EU265" s="75"/>
      <c r="EV265" s="75"/>
      <c r="EW265" s="75"/>
      <c r="EX265" s="75"/>
      <c r="EY265" s="75"/>
      <c r="EZ265" s="88"/>
      <c r="FA265" s="74"/>
      <c r="FB265" s="75"/>
      <c r="FC265" s="88"/>
      <c r="FD265" s="75"/>
      <c r="FE265" s="75"/>
      <c r="FF265" s="75"/>
      <c r="FG265" s="75"/>
      <c r="FH265" s="75"/>
      <c r="FI265" s="75"/>
      <c r="FJ265" s="75"/>
      <c r="FK265" s="75"/>
      <c r="FL265" s="75"/>
      <c r="FM265" s="75"/>
      <c r="FN265" s="75"/>
      <c r="FO265" s="75"/>
      <c r="FP265" s="75"/>
      <c r="FQ265" s="75"/>
      <c r="FR265" s="75"/>
      <c r="FS265" s="75"/>
      <c r="FT265" s="78"/>
      <c r="FU265" s="78"/>
      <c r="FV265" s="78"/>
      <c r="FW265" s="78"/>
      <c r="FX265" s="75"/>
      <c r="FY265" s="75"/>
      <c r="FZ265" s="75"/>
      <c r="GA265" s="75"/>
      <c r="GB265" s="75"/>
      <c r="GC265" s="75"/>
      <c r="GD265" s="75"/>
      <c r="GE265" s="75"/>
      <c r="GF265" s="75"/>
      <c r="GG265" s="75"/>
      <c r="GH265" s="75"/>
      <c r="GI265" s="75"/>
      <c r="GJ265" s="75"/>
      <c r="GK265" s="75"/>
      <c r="GL265" s="75"/>
      <c r="GM265" s="75"/>
      <c r="GN265" s="75"/>
      <c r="GO265" s="75"/>
      <c r="GP265" s="75"/>
      <c r="GQ265" s="75"/>
      <c r="GR265" s="75"/>
      <c r="GS265" s="75"/>
      <c r="GT265" s="75"/>
      <c r="GU265" s="75"/>
      <c r="GV265" s="75"/>
      <c r="GW265" s="75"/>
      <c r="GX265" s="75"/>
      <c r="GY265" s="75"/>
      <c r="GZ265" s="75"/>
      <c r="HA265" s="75"/>
      <c r="HB265" s="75"/>
      <c r="HC265" s="75"/>
      <c r="HD265" s="75"/>
      <c r="HE265" s="75"/>
      <c r="HF265" s="75"/>
      <c r="HG265" s="75"/>
      <c r="HH265" s="75"/>
      <c r="HI265" s="75"/>
      <c r="HJ265" s="75"/>
      <c r="HK265" s="75"/>
      <c r="HL265" s="75"/>
      <c r="HM265" s="75"/>
      <c r="HN265" s="75"/>
      <c r="HO265" s="75"/>
      <c r="HP265" s="75"/>
      <c r="HQ265" s="75"/>
      <c r="HR265" s="75"/>
      <c r="HS265" s="75"/>
      <c r="HT265" s="75"/>
      <c r="HU265" s="75"/>
      <c r="HV265" s="75"/>
      <c r="HW265" s="75"/>
      <c r="HX265" s="75"/>
      <c r="HY265" s="75"/>
      <c r="HZ265" s="75"/>
      <c r="IA265" s="75"/>
      <c r="IB265" s="75"/>
      <c r="IC265" s="75"/>
      <c r="ID265" s="75"/>
      <c r="IE265" s="75"/>
      <c r="IF265" s="75"/>
      <c r="IG265" s="75"/>
      <c r="IH265" s="75"/>
      <c r="II265" s="75"/>
      <c r="IJ265" s="75"/>
      <c r="IK265" s="75"/>
      <c r="IL265" s="75"/>
      <c r="IM265" s="75"/>
      <c r="IN265" s="75"/>
      <c r="IO265" s="75"/>
      <c r="IP265" s="75"/>
      <c r="IQ265" s="75"/>
      <c r="IR265" s="75"/>
      <c r="IS265" s="75"/>
      <c r="IT265" s="75"/>
      <c r="IU265" s="75"/>
      <c r="IV265" s="75"/>
      <c r="IW265" s="75"/>
      <c r="IX265" s="75"/>
      <c r="IY265" s="75"/>
      <c r="IZ265" s="75"/>
      <c r="JA265" s="75"/>
      <c r="JB265" s="75"/>
      <c r="JC265" s="75"/>
    </row>
    <row r="266" spans="1:263" ht="15.75" x14ac:dyDescent="0.25">
      <c r="A266" s="10" t="s">
        <v>239</v>
      </c>
      <c r="B266" s="222">
        <f t="shared" si="590"/>
        <v>1134</v>
      </c>
      <c r="C266" s="222">
        <f t="shared" si="591"/>
        <v>1134</v>
      </c>
      <c r="D266" s="222">
        <f t="shared" si="592"/>
        <v>1134</v>
      </c>
      <c r="E266" s="222"/>
      <c r="F266" s="223">
        <f t="shared" si="593"/>
        <v>1134</v>
      </c>
      <c r="G266" s="75">
        <f t="shared" si="672"/>
        <v>100</v>
      </c>
      <c r="H266" s="75"/>
      <c r="I266" s="75"/>
      <c r="J266" s="75"/>
      <c r="K266" s="75"/>
      <c r="L266" s="75"/>
      <c r="M266" s="75"/>
      <c r="N266" s="75"/>
      <c r="O266" s="75"/>
      <c r="P266" s="75"/>
      <c r="Q266" s="75"/>
      <c r="R266" s="75"/>
      <c r="S266" s="75"/>
      <c r="T266" s="75"/>
      <c r="U266" s="75"/>
      <c r="V266" s="75"/>
      <c r="W266" s="75"/>
      <c r="X266" s="75"/>
      <c r="Y266" s="75"/>
      <c r="Z266" s="75"/>
      <c r="AA266" s="75"/>
      <c r="AB266" s="75"/>
      <c r="AC266" s="75"/>
      <c r="AD266" s="75"/>
      <c r="AE266" s="75"/>
      <c r="AF266" s="75"/>
      <c r="AG266" s="75"/>
      <c r="AH266" s="75"/>
      <c r="AI266" s="75"/>
      <c r="AJ266" s="75"/>
      <c r="AK266" s="75"/>
      <c r="AL266" s="75"/>
      <c r="AM266" s="75"/>
      <c r="AN266" s="75"/>
      <c r="AO266" s="75"/>
      <c r="AP266" s="75"/>
      <c r="AQ266" s="75"/>
      <c r="AR266" s="75"/>
      <c r="AS266" s="75"/>
      <c r="AT266" s="75"/>
      <c r="AU266" s="75"/>
      <c r="AV266" s="75"/>
      <c r="AW266" s="75"/>
      <c r="AX266" s="75"/>
      <c r="AY266" s="75"/>
      <c r="AZ266" s="95"/>
      <c r="BA266" s="95"/>
      <c r="BB266" s="95"/>
      <c r="BC266" s="95"/>
      <c r="BD266" s="75"/>
      <c r="BE266" s="75"/>
      <c r="BF266" s="75"/>
      <c r="BG266" s="88"/>
      <c r="BH266" s="88"/>
      <c r="BI266" s="75"/>
      <c r="BJ266" s="75"/>
      <c r="BK266" s="88"/>
      <c r="BL266" s="75">
        <v>1134</v>
      </c>
      <c r="BM266" s="75">
        <v>1134</v>
      </c>
      <c r="BN266" s="75">
        <v>1134</v>
      </c>
      <c r="BO266" s="76">
        <f t="shared" si="594"/>
        <v>100</v>
      </c>
      <c r="BP266" s="75"/>
      <c r="BQ266" s="75"/>
      <c r="BR266" s="75"/>
      <c r="BS266" s="88"/>
      <c r="BT266" s="88"/>
      <c r="BU266" s="75"/>
      <c r="BV266" s="75"/>
      <c r="BW266" s="88"/>
      <c r="BX266" s="75"/>
      <c r="BY266" s="75"/>
      <c r="BZ266" s="75"/>
      <c r="CA266" s="75"/>
      <c r="CB266" s="74"/>
      <c r="CC266" s="74"/>
      <c r="CD266" s="75"/>
      <c r="CE266" s="88"/>
      <c r="CF266" s="75"/>
      <c r="CG266" s="75"/>
      <c r="CH266" s="75"/>
      <c r="CI266" s="88"/>
      <c r="CJ266" s="75"/>
      <c r="CK266" s="75"/>
      <c r="CL266" s="75"/>
      <c r="CM266" s="75"/>
      <c r="CN266" s="75"/>
      <c r="CO266" s="75"/>
      <c r="CP266" s="75"/>
      <c r="CQ266" s="75"/>
      <c r="CR266" s="74"/>
      <c r="CS266" s="74"/>
      <c r="CT266" s="75"/>
      <c r="CU266" s="88"/>
      <c r="CV266" s="75"/>
      <c r="CW266" s="75"/>
      <c r="CX266" s="75"/>
      <c r="CY266" s="88"/>
      <c r="CZ266" s="88"/>
      <c r="DA266" s="75"/>
      <c r="DB266" s="75"/>
      <c r="DC266" s="74"/>
      <c r="DD266" s="75"/>
      <c r="DE266" s="75"/>
      <c r="DF266" s="75"/>
      <c r="DG266" s="88"/>
      <c r="DH266" s="75"/>
      <c r="DI266" s="75"/>
      <c r="DJ266" s="75"/>
      <c r="DK266" s="88"/>
      <c r="DL266" s="75"/>
      <c r="DM266" s="75"/>
      <c r="DN266" s="75"/>
      <c r="DO266" s="88"/>
      <c r="DP266" s="75"/>
      <c r="DQ266" s="75"/>
      <c r="DR266" s="75"/>
      <c r="DS266" s="88"/>
      <c r="DT266" s="88"/>
      <c r="DU266" s="75"/>
      <c r="DV266" s="75"/>
      <c r="DW266" s="75"/>
      <c r="DX266" s="75"/>
      <c r="DY266" s="75"/>
      <c r="DZ266" s="75"/>
      <c r="EA266" s="75"/>
      <c r="EB266" s="75"/>
      <c r="EC266" s="75"/>
      <c r="ED266" s="75"/>
      <c r="EE266" s="75"/>
      <c r="EF266" s="75"/>
      <c r="EG266" s="75"/>
      <c r="EH266" s="75"/>
      <c r="EI266" s="75"/>
      <c r="EJ266" s="75"/>
      <c r="EK266" s="75"/>
      <c r="EL266" s="75"/>
      <c r="EM266" s="75"/>
      <c r="EN266" s="75"/>
      <c r="EO266" s="75"/>
      <c r="EP266" s="75"/>
      <c r="EQ266" s="75"/>
      <c r="ER266" s="75"/>
      <c r="ES266" s="75"/>
      <c r="ET266" s="75"/>
      <c r="EU266" s="75"/>
      <c r="EV266" s="75"/>
      <c r="EW266" s="75"/>
      <c r="EX266" s="75"/>
      <c r="EY266" s="75"/>
      <c r="EZ266" s="88"/>
      <c r="FA266" s="74"/>
      <c r="FB266" s="75"/>
      <c r="FC266" s="88"/>
      <c r="FD266" s="75"/>
      <c r="FE266" s="75"/>
      <c r="FF266" s="75"/>
      <c r="FG266" s="75"/>
      <c r="FH266" s="75"/>
      <c r="FI266" s="75"/>
      <c r="FJ266" s="75"/>
      <c r="FK266" s="75"/>
      <c r="FL266" s="75"/>
      <c r="FM266" s="75"/>
      <c r="FN266" s="75"/>
      <c r="FO266" s="75"/>
      <c r="FP266" s="75"/>
      <c r="FQ266" s="75"/>
      <c r="FR266" s="75"/>
      <c r="FS266" s="75"/>
      <c r="FT266" s="78"/>
      <c r="FU266" s="78"/>
      <c r="FV266" s="78"/>
      <c r="FW266" s="78"/>
      <c r="FX266" s="75"/>
      <c r="FY266" s="75"/>
      <c r="FZ266" s="75"/>
      <c r="GA266" s="75"/>
      <c r="GB266" s="75"/>
      <c r="GC266" s="75"/>
      <c r="GD266" s="75"/>
      <c r="GE266" s="75"/>
      <c r="GF266" s="75"/>
      <c r="GG266" s="75"/>
      <c r="GH266" s="75"/>
      <c r="GI266" s="75"/>
      <c r="GJ266" s="75"/>
      <c r="GK266" s="75"/>
      <c r="GL266" s="75"/>
      <c r="GM266" s="75"/>
      <c r="GN266" s="75"/>
      <c r="GO266" s="75"/>
      <c r="GP266" s="75"/>
      <c r="GQ266" s="75"/>
      <c r="GR266" s="75"/>
      <c r="GS266" s="75"/>
      <c r="GT266" s="75"/>
      <c r="GU266" s="75"/>
      <c r="GV266" s="75"/>
      <c r="GW266" s="75"/>
      <c r="GX266" s="75"/>
      <c r="GY266" s="75"/>
      <c r="GZ266" s="75"/>
      <c r="HA266" s="75"/>
      <c r="HB266" s="75"/>
      <c r="HC266" s="75"/>
      <c r="HD266" s="75"/>
      <c r="HE266" s="75"/>
      <c r="HF266" s="75"/>
      <c r="HG266" s="75"/>
      <c r="HH266" s="75"/>
      <c r="HI266" s="75"/>
      <c r="HJ266" s="75"/>
      <c r="HK266" s="75"/>
      <c r="HL266" s="75"/>
      <c r="HM266" s="75"/>
      <c r="HN266" s="75"/>
      <c r="HO266" s="75"/>
      <c r="HP266" s="75"/>
      <c r="HQ266" s="75"/>
      <c r="HR266" s="75"/>
      <c r="HS266" s="75"/>
      <c r="HT266" s="75"/>
      <c r="HU266" s="75"/>
      <c r="HV266" s="75"/>
      <c r="HW266" s="75"/>
      <c r="HX266" s="75"/>
      <c r="HY266" s="75"/>
      <c r="HZ266" s="75"/>
      <c r="IA266" s="75"/>
      <c r="IB266" s="75"/>
      <c r="IC266" s="75"/>
      <c r="ID266" s="75"/>
      <c r="IE266" s="75"/>
      <c r="IF266" s="75"/>
      <c r="IG266" s="75"/>
      <c r="IH266" s="75"/>
      <c r="II266" s="75"/>
      <c r="IJ266" s="75"/>
      <c r="IK266" s="75"/>
      <c r="IL266" s="75"/>
      <c r="IM266" s="75"/>
      <c r="IN266" s="75"/>
      <c r="IO266" s="75"/>
      <c r="IP266" s="75"/>
      <c r="IQ266" s="75"/>
      <c r="IR266" s="75"/>
      <c r="IS266" s="75"/>
      <c r="IT266" s="75"/>
      <c r="IU266" s="75"/>
      <c r="IV266" s="75"/>
      <c r="IW266" s="75"/>
      <c r="IX266" s="75"/>
      <c r="IY266" s="75"/>
      <c r="IZ266" s="75"/>
      <c r="JA266" s="75"/>
      <c r="JB266" s="75"/>
      <c r="JC266" s="75"/>
    </row>
    <row r="267" spans="1:263" ht="15.75" x14ac:dyDescent="0.25">
      <c r="A267" s="10" t="s">
        <v>240</v>
      </c>
      <c r="B267" s="222">
        <f t="shared" si="590"/>
        <v>23062</v>
      </c>
      <c r="C267" s="222">
        <f t="shared" si="591"/>
        <v>24062</v>
      </c>
      <c r="D267" s="222">
        <f t="shared" si="592"/>
        <v>24062</v>
      </c>
      <c r="E267" s="222"/>
      <c r="F267" s="223">
        <f t="shared" si="593"/>
        <v>24062</v>
      </c>
      <c r="G267" s="75">
        <f t="shared" si="672"/>
        <v>100</v>
      </c>
      <c r="H267" s="75"/>
      <c r="I267" s="75"/>
      <c r="J267" s="75"/>
      <c r="K267" s="75"/>
      <c r="L267" s="75"/>
      <c r="M267" s="75"/>
      <c r="N267" s="75"/>
      <c r="O267" s="75"/>
      <c r="P267" s="75"/>
      <c r="Q267" s="75"/>
      <c r="R267" s="75"/>
      <c r="S267" s="75"/>
      <c r="T267" s="75"/>
      <c r="U267" s="75"/>
      <c r="V267" s="75"/>
      <c r="W267" s="75"/>
      <c r="X267" s="75"/>
      <c r="Y267" s="75"/>
      <c r="Z267" s="75"/>
      <c r="AA267" s="75"/>
      <c r="AB267" s="75"/>
      <c r="AC267" s="75"/>
      <c r="AD267" s="75"/>
      <c r="AE267" s="75"/>
      <c r="AF267" s="75"/>
      <c r="AG267" s="75"/>
      <c r="AH267" s="75"/>
      <c r="AI267" s="75"/>
      <c r="AJ267" s="75"/>
      <c r="AK267" s="75"/>
      <c r="AL267" s="75"/>
      <c r="AM267" s="75"/>
      <c r="AN267" s="75"/>
      <c r="AO267" s="75"/>
      <c r="AP267" s="75"/>
      <c r="AQ267" s="75"/>
      <c r="AR267" s="75"/>
      <c r="AS267" s="75"/>
      <c r="AT267" s="75"/>
      <c r="AU267" s="75"/>
      <c r="AV267" s="75">
        <v>8500</v>
      </c>
      <c r="AW267" s="75">
        <v>8500</v>
      </c>
      <c r="AX267" s="75">
        <v>8500</v>
      </c>
      <c r="AY267" s="75">
        <f>AX267/AW267*100</f>
        <v>100</v>
      </c>
      <c r="AZ267" s="95"/>
      <c r="BA267" s="95"/>
      <c r="BB267" s="95"/>
      <c r="BC267" s="95"/>
      <c r="BD267" s="75"/>
      <c r="BE267" s="75"/>
      <c r="BF267" s="75"/>
      <c r="BG267" s="88"/>
      <c r="BH267" s="88"/>
      <c r="BI267" s="75"/>
      <c r="BJ267" s="75"/>
      <c r="BK267" s="88"/>
      <c r="BL267" s="75">
        <v>14562</v>
      </c>
      <c r="BM267" s="75">
        <v>14562</v>
      </c>
      <c r="BN267" s="75">
        <v>14562</v>
      </c>
      <c r="BO267" s="76">
        <f t="shared" si="594"/>
        <v>100</v>
      </c>
      <c r="BP267" s="75"/>
      <c r="BQ267" s="75"/>
      <c r="BR267" s="75"/>
      <c r="BS267" s="88"/>
      <c r="BT267" s="88"/>
      <c r="BU267" s="75"/>
      <c r="BV267" s="75"/>
      <c r="BW267" s="88"/>
      <c r="BX267" s="75"/>
      <c r="BY267" s="75">
        <v>1000</v>
      </c>
      <c r="BZ267" s="75">
        <v>1000</v>
      </c>
      <c r="CA267" s="75">
        <f t="shared" ref="CA267" si="712">BZ267/BY267*100</f>
        <v>100</v>
      </c>
      <c r="CB267" s="74"/>
      <c r="CC267" s="74"/>
      <c r="CD267" s="75"/>
      <c r="CE267" s="88"/>
      <c r="CF267" s="75"/>
      <c r="CG267" s="75"/>
      <c r="CH267" s="75"/>
      <c r="CI267" s="88"/>
      <c r="CJ267" s="75"/>
      <c r="CK267" s="75"/>
      <c r="CL267" s="75"/>
      <c r="CM267" s="75"/>
      <c r="CN267" s="75"/>
      <c r="CO267" s="75"/>
      <c r="CP267" s="75"/>
      <c r="CQ267" s="75"/>
      <c r="CR267" s="74"/>
      <c r="CS267" s="74"/>
      <c r="CT267" s="75"/>
      <c r="CU267" s="88"/>
      <c r="CV267" s="75"/>
      <c r="CW267" s="75"/>
      <c r="CX267" s="75"/>
      <c r="CY267" s="88"/>
      <c r="CZ267" s="88"/>
      <c r="DA267" s="75"/>
      <c r="DB267" s="75"/>
      <c r="DC267" s="74"/>
      <c r="DD267" s="75"/>
      <c r="DE267" s="75"/>
      <c r="DF267" s="75"/>
      <c r="DG267" s="88"/>
      <c r="DH267" s="75"/>
      <c r="DI267" s="75"/>
      <c r="DJ267" s="75"/>
      <c r="DK267" s="88"/>
      <c r="DL267" s="75"/>
      <c r="DM267" s="75"/>
      <c r="DN267" s="75"/>
      <c r="DO267" s="88"/>
      <c r="DP267" s="75"/>
      <c r="DQ267" s="75"/>
      <c r="DR267" s="75"/>
      <c r="DS267" s="88"/>
      <c r="DT267" s="88"/>
      <c r="DU267" s="75"/>
      <c r="DV267" s="75"/>
      <c r="DW267" s="75"/>
      <c r="DX267" s="75"/>
      <c r="DY267" s="75"/>
      <c r="DZ267" s="75"/>
      <c r="EA267" s="75"/>
      <c r="EB267" s="75"/>
      <c r="EC267" s="75"/>
      <c r="ED267" s="75"/>
      <c r="EE267" s="75"/>
      <c r="EF267" s="75"/>
      <c r="EG267" s="75"/>
      <c r="EH267" s="75"/>
      <c r="EI267" s="75"/>
      <c r="EJ267" s="75"/>
      <c r="EK267" s="75"/>
      <c r="EL267" s="75"/>
      <c r="EM267" s="75"/>
      <c r="EN267" s="75"/>
      <c r="EO267" s="75"/>
      <c r="EP267" s="75"/>
      <c r="EQ267" s="75"/>
      <c r="ER267" s="75"/>
      <c r="ES267" s="75"/>
      <c r="ET267" s="75"/>
      <c r="EU267" s="75"/>
      <c r="EV267" s="75"/>
      <c r="EW267" s="75"/>
      <c r="EX267" s="75"/>
      <c r="EY267" s="75"/>
      <c r="EZ267" s="88"/>
      <c r="FA267" s="74"/>
      <c r="FB267" s="75"/>
      <c r="FC267" s="88"/>
      <c r="FD267" s="75"/>
      <c r="FE267" s="75"/>
      <c r="FF267" s="75"/>
      <c r="FG267" s="75"/>
      <c r="FH267" s="75"/>
      <c r="FI267" s="75"/>
      <c r="FJ267" s="75"/>
      <c r="FK267" s="75"/>
      <c r="FL267" s="75"/>
      <c r="FM267" s="75"/>
      <c r="FN267" s="75"/>
      <c r="FO267" s="75"/>
      <c r="FP267" s="75"/>
      <c r="FQ267" s="75"/>
      <c r="FR267" s="75"/>
      <c r="FS267" s="75"/>
      <c r="FT267" s="78"/>
      <c r="FU267" s="78"/>
      <c r="FV267" s="78"/>
      <c r="FW267" s="78"/>
      <c r="FX267" s="75"/>
      <c r="FY267" s="75"/>
      <c r="FZ267" s="75"/>
      <c r="GA267" s="75"/>
      <c r="GB267" s="75"/>
      <c r="GC267" s="75"/>
      <c r="GD267" s="75"/>
      <c r="GE267" s="75"/>
      <c r="GF267" s="75"/>
      <c r="GG267" s="75"/>
      <c r="GH267" s="75"/>
      <c r="GI267" s="75"/>
      <c r="GJ267" s="75"/>
      <c r="GK267" s="75"/>
      <c r="GL267" s="75"/>
      <c r="GM267" s="75"/>
      <c r="GN267" s="75"/>
      <c r="GO267" s="75"/>
      <c r="GP267" s="75"/>
      <c r="GQ267" s="75"/>
      <c r="GR267" s="75"/>
      <c r="GS267" s="75"/>
      <c r="GT267" s="75"/>
      <c r="GU267" s="75"/>
      <c r="GV267" s="75"/>
      <c r="GW267" s="75"/>
      <c r="GX267" s="75"/>
      <c r="GY267" s="75"/>
      <c r="GZ267" s="75"/>
      <c r="HA267" s="75"/>
      <c r="HB267" s="75"/>
      <c r="HC267" s="75"/>
      <c r="HD267" s="75"/>
      <c r="HE267" s="75"/>
      <c r="HF267" s="75"/>
      <c r="HG267" s="75"/>
      <c r="HH267" s="75"/>
      <c r="HI267" s="75"/>
      <c r="HJ267" s="75"/>
      <c r="HK267" s="75"/>
      <c r="HL267" s="75"/>
      <c r="HM267" s="75"/>
      <c r="HN267" s="75"/>
      <c r="HO267" s="75"/>
      <c r="HP267" s="75"/>
      <c r="HQ267" s="75"/>
      <c r="HR267" s="75"/>
      <c r="HS267" s="75"/>
      <c r="HT267" s="75"/>
      <c r="HU267" s="75"/>
      <c r="HV267" s="75"/>
      <c r="HW267" s="75"/>
      <c r="HX267" s="75"/>
      <c r="HY267" s="75"/>
      <c r="HZ267" s="75"/>
      <c r="IA267" s="75"/>
      <c r="IB267" s="75"/>
      <c r="IC267" s="75"/>
      <c r="ID267" s="75"/>
      <c r="IE267" s="75"/>
      <c r="IF267" s="75"/>
      <c r="IG267" s="75"/>
      <c r="IH267" s="75"/>
      <c r="II267" s="75"/>
      <c r="IJ267" s="75"/>
      <c r="IK267" s="75"/>
      <c r="IL267" s="75"/>
      <c r="IM267" s="75"/>
      <c r="IN267" s="75"/>
      <c r="IO267" s="75"/>
      <c r="IP267" s="75"/>
      <c r="IQ267" s="75"/>
      <c r="IR267" s="75"/>
      <c r="IS267" s="75"/>
      <c r="IT267" s="75"/>
      <c r="IU267" s="75"/>
      <c r="IV267" s="75"/>
      <c r="IW267" s="75"/>
      <c r="IX267" s="75"/>
      <c r="IY267" s="75"/>
      <c r="IZ267" s="75"/>
      <c r="JA267" s="75"/>
      <c r="JB267" s="75"/>
      <c r="JC267" s="75"/>
    </row>
    <row r="268" spans="1:263" ht="15.75" x14ac:dyDescent="0.25">
      <c r="A268" s="10" t="s">
        <v>241</v>
      </c>
      <c r="B268" s="222">
        <f t="shared" si="590"/>
        <v>2115</v>
      </c>
      <c r="C268" s="222">
        <f t="shared" si="591"/>
        <v>3211.5</v>
      </c>
      <c r="D268" s="222">
        <f t="shared" si="592"/>
        <v>3211.5</v>
      </c>
      <c r="E268" s="222"/>
      <c r="F268" s="223">
        <f t="shared" si="593"/>
        <v>3211.5</v>
      </c>
      <c r="G268" s="75">
        <f t="shared" si="672"/>
        <v>100</v>
      </c>
      <c r="H268" s="75"/>
      <c r="I268" s="75"/>
      <c r="J268" s="75"/>
      <c r="K268" s="75"/>
      <c r="L268" s="75"/>
      <c r="M268" s="75"/>
      <c r="N268" s="75"/>
      <c r="O268" s="75"/>
      <c r="P268" s="75"/>
      <c r="Q268" s="75"/>
      <c r="R268" s="75"/>
      <c r="S268" s="75"/>
      <c r="T268" s="75"/>
      <c r="U268" s="75"/>
      <c r="V268" s="75"/>
      <c r="W268" s="75"/>
      <c r="X268" s="75"/>
      <c r="Y268" s="75"/>
      <c r="Z268" s="75"/>
      <c r="AA268" s="75"/>
      <c r="AB268" s="75"/>
      <c r="AC268" s="75"/>
      <c r="AD268" s="75"/>
      <c r="AE268" s="75"/>
      <c r="AF268" s="75"/>
      <c r="AG268" s="75"/>
      <c r="AH268" s="75"/>
      <c r="AI268" s="75"/>
      <c r="AJ268" s="75"/>
      <c r="AK268" s="75"/>
      <c r="AL268" s="75"/>
      <c r="AM268" s="75"/>
      <c r="AN268" s="75"/>
      <c r="AO268" s="75"/>
      <c r="AP268" s="75"/>
      <c r="AQ268" s="75"/>
      <c r="AR268" s="75"/>
      <c r="AS268" s="75"/>
      <c r="AT268" s="75"/>
      <c r="AU268" s="75"/>
      <c r="AV268" s="75"/>
      <c r="AW268" s="75"/>
      <c r="AX268" s="75"/>
      <c r="AY268" s="75"/>
      <c r="AZ268" s="95"/>
      <c r="BA268" s="95"/>
      <c r="BB268" s="95"/>
      <c r="BC268" s="95"/>
      <c r="BD268" s="75"/>
      <c r="BE268" s="75"/>
      <c r="BF268" s="75"/>
      <c r="BG268" s="88"/>
      <c r="BH268" s="88"/>
      <c r="BI268" s="75"/>
      <c r="BJ268" s="75"/>
      <c r="BK268" s="88"/>
      <c r="BL268" s="75">
        <v>2115</v>
      </c>
      <c r="BM268" s="75">
        <v>2115</v>
      </c>
      <c r="BN268" s="75">
        <v>2115</v>
      </c>
      <c r="BO268" s="76">
        <f t="shared" si="594"/>
        <v>100</v>
      </c>
      <c r="BP268" s="75"/>
      <c r="BQ268" s="75"/>
      <c r="BR268" s="75"/>
      <c r="BS268" s="88"/>
      <c r="BT268" s="88"/>
      <c r="BU268" s="75"/>
      <c r="BV268" s="75"/>
      <c r="BW268" s="88"/>
      <c r="BX268" s="75"/>
      <c r="BY268" s="75"/>
      <c r="BZ268" s="75"/>
      <c r="CA268" s="75"/>
      <c r="CB268" s="74"/>
      <c r="CC268" s="74"/>
      <c r="CD268" s="75"/>
      <c r="CE268" s="88"/>
      <c r="CF268" s="75"/>
      <c r="CG268" s="75"/>
      <c r="CH268" s="75"/>
      <c r="CI268" s="88"/>
      <c r="CJ268" s="75"/>
      <c r="CK268" s="75"/>
      <c r="CL268" s="75"/>
      <c r="CM268" s="75"/>
      <c r="CN268" s="75"/>
      <c r="CO268" s="75"/>
      <c r="CP268" s="75"/>
      <c r="CQ268" s="75"/>
      <c r="CR268" s="74"/>
      <c r="CS268" s="74"/>
      <c r="CT268" s="75"/>
      <c r="CU268" s="88"/>
      <c r="CV268" s="75"/>
      <c r="CW268" s="75"/>
      <c r="CX268" s="75"/>
      <c r="CY268" s="88"/>
      <c r="CZ268" s="88"/>
      <c r="DA268" s="75"/>
      <c r="DB268" s="75"/>
      <c r="DC268" s="74"/>
      <c r="DD268" s="75"/>
      <c r="DE268" s="75"/>
      <c r="DF268" s="75"/>
      <c r="DG268" s="88"/>
      <c r="DH268" s="75"/>
      <c r="DI268" s="75"/>
      <c r="DJ268" s="75"/>
      <c r="DK268" s="88"/>
      <c r="DL268" s="75"/>
      <c r="DM268" s="75"/>
      <c r="DN268" s="75"/>
      <c r="DO268" s="88"/>
      <c r="DP268" s="75"/>
      <c r="DQ268" s="75"/>
      <c r="DR268" s="75"/>
      <c r="DS268" s="88"/>
      <c r="DT268" s="88"/>
      <c r="DU268" s="75"/>
      <c r="DV268" s="75"/>
      <c r="DW268" s="75"/>
      <c r="DX268" s="75"/>
      <c r="DY268" s="75"/>
      <c r="DZ268" s="75"/>
      <c r="EA268" s="75"/>
      <c r="EB268" s="75"/>
      <c r="EC268" s="75"/>
      <c r="ED268" s="75"/>
      <c r="EE268" s="75"/>
      <c r="EF268" s="75"/>
      <c r="EG268" s="75"/>
      <c r="EH268" s="75"/>
      <c r="EI268" s="75"/>
      <c r="EJ268" s="75"/>
      <c r="EK268" s="75"/>
      <c r="EL268" s="75"/>
      <c r="EM268" s="75"/>
      <c r="EN268" s="75"/>
      <c r="EO268" s="75"/>
      <c r="EP268" s="75"/>
      <c r="EQ268" s="75"/>
      <c r="ER268" s="75"/>
      <c r="ES268" s="75"/>
      <c r="ET268" s="75"/>
      <c r="EU268" s="75"/>
      <c r="EV268" s="75"/>
      <c r="EW268" s="75"/>
      <c r="EX268" s="75"/>
      <c r="EY268" s="75"/>
      <c r="EZ268" s="88"/>
      <c r="FA268" s="74"/>
      <c r="FB268" s="75"/>
      <c r="FC268" s="88"/>
      <c r="FD268" s="75"/>
      <c r="FE268" s="75"/>
      <c r="FF268" s="75"/>
      <c r="FG268" s="75"/>
      <c r="FH268" s="75"/>
      <c r="FI268" s="75"/>
      <c r="FJ268" s="75"/>
      <c r="FK268" s="75"/>
      <c r="FL268" s="75"/>
      <c r="FM268" s="75"/>
      <c r="FN268" s="75"/>
      <c r="FO268" s="75"/>
      <c r="FP268" s="75"/>
      <c r="FQ268" s="75"/>
      <c r="FR268" s="75"/>
      <c r="FS268" s="75"/>
      <c r="FT268" s="78"/>
      <c r="FU268" s="78"/>
      <c r="FV268" s="78"/>
      <c r="FW268" s="78"/>
      <c r="FX268" s="75"/>
      <c r="FY268" s="75"/>
      <c r="FZ268" s="75"/>
      <c r="GA268" s="75"/>
      <c r="GB268" s="75"/>
      <c r="GC268" s="75"/>
      <c r="GD268" s="75"/>
      <c r="GE268" s="75"/>
      <c r="GF268" s="75"/>
      <c r="GG268" s="75"/>
      <c r="GH268" s="75"/>
      <c r="GI268" s="75"/>
      <c r="GJ268" s="75"/>
      <c r="GK268" s="75"/>
      <c r="GL268" s="75"/>
      <c r="GM268" s="75"/>
      <c r="GN268" s="75"/>
      <c r="GO268" s="75"/>
      <c r="GP268" s="75"/>
      <c r="GQ268" s="75"/>
      <c r="GR268" s="75"/>
      <c r="GS268" s="75"/>
      <c r="GT268" s="75"/>
      <c r="GU268" s="75"/>
      <c r="GV268" s="75"/>
      <c r="GW268" s="75"/>
      <c r="GX268" s="75"/>
      <c r="GY268" s="75"/>
      <c r="GZ268" s="75"/>
      <c r="HA268" s="75"/>
      <c r="HB268" s="75"/>
      <c r="HC268" s="75"/>
      <c r="HD268" s="75"/>
      <c r="HE268" s="75"/>
      <c r="HF268" s="75"/>
      <c r="HG268" s="75"/>
      <c r="HH268" s="75"/>
      <c r="HI268" s="75"/>
      <c r="HJ268" s="75"/>
      <c r="HK268" s="75"/>
      <c r="HL268" s="75"/>
      <c r="HM268" s="75"/>
      <c r="HN268" s="75"/>
      <c r="HO268" s="75"/>
      <c r="HP268" s="75"/>
      <c r="HQ268" s="75"/>
      <c r="HR268" s="75"/>
      <c r="HS268" s="75"/>
      <c r="HT268" s="75"/>
      <c r="HU268" s="75">
        <v>1096.5</v>
      </c>
      <c r="HV268" s="75">
        <v>1096.5</v>
      </c>
      <c r="HW268" s="75">
        <f t="shared" ref="HW268:HW270" si="713">HV268/HU268*100</f>
        <v>100</v>
      </c>
      <c r="HX268" s="75"/>
      <c r="HY268" s="75"/>
      <c r="HZ268" s="75"/>
      <c r="IA268" s="75"/>
      <c r="IB268" s="75"/>
      <c r="IC268" s="75"/>
      <c r="ID268" s="75"/>
      <c r="IE268" s="75"/>
      <c r="IF268" s="75"/>
      <c r="IG268" s="75"/>
      <c r="IH268" s="75"/>
      <c r="II268" s="75"/>
      <c r="IJ268" s="75"/>
      <c r="IK268" s="75"/>
      <c r="IL268" s="75"/>
      <c r="IM268" s="75"/>
      <c r="IN268" s="75"/>
      <c r="IO268" s="75"/>
      <c r="IP268" s="75"/>
      <c r="IQ268" s="75"/>
      <c r="IR268" s="75"/>
      <c r="IS268" s="75"/>
      <c r="IT268" s="75"/>
      <c r="IU268" s="75"/>
      <c r="IV268" s="75"/>
      <c r="IW268" s="75"/>
      <c r="IX268" s="75"/>
      <c r="IY268" s="75"/>
      <c r="IZ268" s="75"/>
      <c r="JA268" s="75"/>
      <c r="JB268" s="75"/>
      <c r="JC268" s="75"/>
    </row>
    <row r="269" spans="1:263" ht="15.75" x14ac:dyDescent="0.25">
      <c r="A269" s="10" t="s">
        <v>242</v>
      </c>
      <c r="B269" s="222">
        <f t="shared" si="590"/>
        <v>978</v>
      </c>
      <c r="C269" s="222">
        <f t="shared" si="591"/>
        <v>1841.52746</v>
      </c>
      <c r="D269" s="222">
        <f t="shared" si="592"/>
        <v>1841.52746</v>
      </c>
      <c r="E269" s="222"/>
      <c r="F269" s="223">
        <f t="shared" si="593"/>
        <v>1841.52746</v>
      </c>
      <c r="G269" s="75">
        <f t="shared" si="672"/>
        <v>100</v>
      </c>
      <c r="H269" s="75"/>
      <c r="I269" s="75"/>
      <c r="J269" s="75"/>
      <c r="K269" s="75"/>
      <c r="L269" s="75"/>
      <c r="M269" s="75"/>
      <c r="N269" s="75"/>
      <c r="O269" s="75"/>
      <c r="P269" s="75"/>
      <c r="Q269" s="75"/>
      <c r="R269" s="75"/>
      <c r="S269" s="75"/>
      <c r="T269" s="75"/>
      <c r="U269" s="75"/>
      <c r="V269" s="75"/>
      <c r="W269" s="75"/>
      <c r="X269" s="75"/>
      <c r="Y269" s="75"/>
      <c r="Z269" s="75"/>
      <c r="AA269" s="75"/>
      <c r="AB269" s="75"/>
      <c r="AC269" s="75"/>
      <c r="AD269" s="75"/>
      <c r="AE269" s="75"/>
      <c r="AF269" s="75"/>
      <c r="AG269" s="75"/>
      <c r="AH269" s="75"/>
      <c r="AI269" s="75"/>
      <c r="AJ269" s="75"/>
      <c r="AK269" s="75"/>
      <c r="AL269" s="75"/>
      <c r="AM269" s="75"/>
      <c r="AN269" s="75"/>
      <c r="AO269" s="75"/>
      <c r="AP269" s="75"/>
      <c r="AQ269" s="75"/>
      <c r="AR269" s="75"/>
      <c r="AS269" s="75">
        <v>863.52746000000002</v>
      </c>
      <c r="AT269" s="75">
        <v>863.52746000000002</v>
      </c>
      <c r="AU269" s="75">
        <f t="shared" si="680"/>
        <v>100</v>
      </c>
      <c r="AV269" s="75"/>
      <c r="AW269" s="75"/>
      <c r="AX269" s="75"/>
      <c r="AY269" s="75"/>
      <c r="AZ269" s="95"/>
      <c r="BA269" s="95"/>
      <c r="BB269" s="95"/>
      <c r="BC269" s="95"/>
      <c r="BD269" s="75"/>
      <c r="BE269" s="75"/>
      <c r="BF269" s="75"/>
      <c r="BG269" s="88"/>
      <c r="BH269" s="88"/>
      <c r="BI269" s="75"/>
      <c r="BJ269" s="75"/>
      <c r="BK269" s="88"/>
      <c r="BL269" s="75">
        <v>978</v>
      </c>
      <c r="BM269" s="75">
        <v>978</v>
      </c>
      <c r="BN269" s="75">
        <v>978</v>
      </c>
      <c r="BO269" s="76">
        <f t="shared" si="594"/>
        <v>100</v>
      </c>
      <c r="BP269" s="75"/>
      <c r="BQ269" s="75"/>
      <c r="BR269" s="75"/>
      <c r="BS269" s="88"/>
      <c r="BT269" s="88"/>
      <c r="BU269" s="75"/>
      <c r="BV269" s="75"/>
      <c r="BW269" s="88"/>
      <c r="BX269" s="75"/>
      <c r="BY269" s="75"/>
      <c r="BZ269" s="75"/>
      <c r="CA269" s="75"/>
      <c r="CB269" s="74"/>
      <c r="CC269" s="74"/>
      <c r="CD269" s="75"/>
      <c r="CE269" s="88"/>
      <c r="CF269" s="75"/>
      <c r="CG269" s="75"/>
      <c r="CH269" s="75"/>
      <c r="CI269" s="88"/>
      <c r="CJ269" s="75"/>
      <c r="CK269" s="75"/>
      <c r="CL269" s="75"/>
      <c r="CM269" s="75"/>
      <c r="CN269" s="75"/>
      <c r="CO269" s="75"/>
      <c r="CP269" s="75"/>
      <c r="CQ269" s="75"/>
      <c r="CR269" s="74"/>
      <c r="CS269" s="74"/>
      <c r="CT269" s="75"/>
      <c r="CU269" s="88"/>
      <c r="CV269" s="75"/>
      <c r="CW269" s="75"/>
      <c r="CX269" s="75"/>
      <c r="CY269" s="88"/>
      <c r="CZ269" s="88"/>
      <c r="DA269" s="75"/>
      <c r="DB269" s="75"/>
      <c r="DC269" s="74"/>
      <c r="DD269" s="75"/>
      <c r="DE269" s="75"/>
      <c r="DF269" s="75"/>
      <c r="DG269" s="88"/>
      <c r="DH269" s="75"/>
      <c r="DI269" s="75"/>
      <c r="DJ269" s="75"/>
      <c r="DK269" s="88"/>
      <c r="DL269" s="75"/>
      <c r="DM269" s="75"/>
      <c r="DN269" s="75"/>
      <c r="DO269" s="88"/>
      <c r="DP269" s="75"/>
      <c r="DQ269" s="75"/>
      <c r="DR269" s="75"/>
      <c r="DS269" s="88"/>
      <c r="DT269" s="88"/>
      <c r="DU269" s="75"/>
      <c r="DV269" s="75"/>
      <c r="DW269" s="75"/>
      <c r="DX269" s="75"/>
      <c r="DY269" s="75"/>
      <c r="DZ269" s="75"/>
      <c r="EA269" s="75"/>
      <c r="EB269" s="75"/>
      <c r="EC269" s="75"/>
      <c r="ED269" s="75"/>
      <c r="EE269" s="75"/>
      <c r="EF269" s="75"/>
      <c r="EG269" s="75"/>
      <c r="EH269" s="75"/>
      <c r="EI269" s="75"/>
      <c r="EJ269" s="75"/>
      <c r="EK269" s="75"/>
      <c r="EL269" s="75"/>
      <c r="EM269" s="75"/>
      <c r="EN269" s="75"/>
      <c r="EO269" s="75"/>
      <c r="EP269" s="75"/>
      <c r="EQ269" s="75"/>
      <c r="ER269" s="75"/>
      <c r="ES269" s="75"/>
      <c r="ET269" s="75"/>
      <c r="EU269" s="75"/>
      <c r="EV269" s="75"/>
      <c r="EW269" s="75"/>
      <c r="EX269" s="75"/>
      <c r="EY269" s="75"/>
      <c r="EZ269" s="88"/>
      <c r="FA269" s="74"/>
      <c r="FB269" s="75"/>
      <c r="FC269" s="88"/>
      <c r="FD269" s="75"/>
      <c r="FE269" s="75"/>
      <c r="FF269" s="75"/>
      <c r="FG269" s="75"/>
      <c r="FH269" s="75"/>
      <c r="FI269" s="75"/>
      <c r="FJ269" s="75"/>
      <c r="FK269" s="75"/>
      <c r="FL269" s="75"/>
      <c r="FM269" s="75"/>
      <c r="FN269" s="75"/>
      <c r="FO269" s="75"/>
      <c r="FP269" s="75"/>
      <c r="FQ269" s="75"/>
      <c r="FR269" s="75"/>
      <c r="FS269" s="75"/>
      <c r="FT269" s="78"/>
      <c r="FU269" s="78"/>
      <c r="FV269" s="78"/>
      <c r="FW269" s="78"/>
      <c r="FX269" s="75"/>
      <c r="FY269" s="75"/>
      <c r="FZ269" s="75"/>
      <c r="GA269" s="75"/>
      <c r="GB269" s="75"/>
      <c r="GC269" s="75"/>
      <c r="GD269" s="75"/>
      <c r="GE269" s="75"/>
      <c r="GF269" s="75"/>
      <c r="GG269" s="75"/>
      <c r="GH269" s="75"/>
      <c r="GI269" s="75"/>
      <c r="GJ269" s="75"/>
      <c r="GK269" s="75"/>
      <c r="GL269" s="75"/>
      <c r="GM269" s="75"/>
      <c r="GN269" s="75"/>
      <c r="GO269" s="75"/>
      <c r="GP269" s="75"/>
      <c r="GQ269" s="75"/>
      <c r="GR269" s="75"/>
      <c r="GS269" s="75"/>
      <c r="GT269" s="75"/>
      <c r="GU269" s="75"/>
      <c r="GV269" s="75"/>
      <c r="GW269" s="75"/>
      <c r="GX269" s="75"/>
      <c r="GY269" s="75"/>
      <c r="GZ269" s="75"/>
      <c r="HA269" s="75"/>
      <c r="HB269" s="75"/>
      <c r="HC269" s="75"/>
      <c r="HD269" s="75"/>
      <c r="HE269" s="75"/>
      <c r="HF269" s="75"/>
      <c r="HG269" s="75"/>
      <c r="HH269" s="75"/>
      <c r="HI269" s="75"/>
      <c r="HJ269" s="75"/>
      <c r="HK269" s="75"/>
      <c r="HL269" s="75"/>
      <c r="HM269" s="75"/>
      <c r="HN269" s="75"/>
      <c r="HO269" s="75"/>
      <c r="HP269" s="75"/>
      <c r="HQ269" s="75"/>
      <c r="HR269" s="75"/>
      <c r="HS269" s="75"/>
      <c r="HT269" s="75"/>
      <c r="HU269" s="75"/>
      <c r="HV269" s="75"/>
      <c r="HW269" s="75"/>
      <c r="HX269" s="75"/>
      <c r="HY269" s="75"/>
      <c r="HZ269" s="75"/>
      <c r="IA269" s="75"/>
      <c r="IB269" s="75"/>
      <c r="IC269" s="75"/>
      <c r="ID269" s="75"/>
      <c r="IE269" s="75"/>
      <c r="IF269" s="75"/>
      <c r="IG269" s="75"/>
      <c r="IH269" s="75"/>
      <c r="II269" s="75"/>
      <c r="IJ269" s="75"/>
      <c r="IK269" s="75"/>
      <c r="IL269" s="75"/>
      <c r="IM269" s="75"/>
      <c r="IN269" s="75"/>
      <c r="IO269" s="75"/>
      <c r="IP269" s="75"/>
      <c r="IQ269" s="75"/>
      <c r="IR269" s="75"/>
      <c r="IS269" s="75"/>
      <c r="IT269" s="75"/>
      <c r="IU269" s="75"/>
      <c r="IV269" s="75"/>
      <c r="IW269" s="75"/>
      <c r="IX269" s="75"/>
      <c r="IY269" s="75"/>
      <c r="IZ269" s="75"/>
      <c r="JA269" s="75"/>
      <c r="JB269" s="75"/>
      <c r="JC269" s="75"/>
    </row>
    <row r="270" spans="1:263" ht="15.75" x14ac:dyDescent="0.25">
      <c r="A270" s="10" t="s">
        <v>243</v>
      </c>
      <c r="B270" s="222">
        <f t="shared" ref="B270:B333" si="714">H270+L270+P270+T270+X270+AB270+AF270+AJ270+AN270+AR270+AV270+AZ270+BD270+BH270+BL270+BP270+BT270+BX270+CB270+CF270+CJ270+CN270+CR270+CV270+CZ270+DD270+DH270+DL270+DP270+DT270+DX270+EB270+EF270+EJ270+EN270+ER270+EV270+EZ270+FD270+FH270+FL270+FP270+FT270+FX270+GB270+GF270+GJ270+GN270+GR270+GV270+GZ270+HD270+HH270+HL270+HP270+HT270+HX270+IB270+IF270+IJ270+IN270+IR270+IV270+IZ270</f>
        <v>1800</v>
      </c>
      <c r="C270" s="222">
        <f t="shared" ref="C270:C333" si="715">I270+M270+Q270+U270+Y270+AC270+AG270+AK270+AO270+AS270+AW270+BA270+BE270+BI270+BM270+BQ270+BU270+BY270+CC270+CG270+CK270+CO270+CS270+CW270+DA270+DE270+DI270+DM270+DQ270+DU270+DY270+EC270+EG270+EK270+EO270+ES270+EW270+FA270+FE270+FI270+FM270+FQ270+FU270+FY270+GC270+GG270+GK270+GO270+GS270+GW270+HA270+HE270+HI270+HM270+HQ270+HU270+HY270+IC270+IG270+IS270+IW270+JA270</f>
        <v>2733.2</v>
      </c>
      <c r="D270" s="222">
        <f t="shared" ref="D270:D333" si="716">I270+M270+Q270+U270+Y270+AC270+AG270+AK270+AO270+AS270+AW270+BA270+BE270+BI270+BM270+BQ270+BU270+BY270+CC270+CG270+CK270+CO270+CS270+CW270+DA270+DE270+DI270+DM270+DQ270+DU270+DY270+EC270+EG270+EK270+EO270+ES270+EW270+FA270+FE270+FI270+FM270+FQ270+FU270+FY270+GC270+GG270+GK270+GO270+GS270+GW270+HA270+HE270+HI270+HM270+HQ270+HU270+HY270+IC270+IG270+IK270+IO270+IS270+IW270+JA270</f>
        <v>2733.2</v>
      </c>
      <c r="E270" s="222"/>
      <c r="F270" s="223">
        <f t="shared" ref="F270:F333" si="717">J270+N270+R270+V270+Z270+AD270+AH270+AL270+AP270+AT270+AX270+BB270+BF270+BJ270+BN270+BR270+BV270+BZ270+CD270+CH270+CL270+CP270+CT270+CX270+DB270+DF270+DJ270+DN270+DR270+DV270+DZ270+ED270+EH270+EL270+EP270+ET270+EX270+FB270+FF270+FJ270+FN270+FR270+FV270+FZ270+GD270+GH270+GL270+GP270+GT270+GX270+HB270+HF270+HJ270+HN270+HR270+HV270+HZ270+ID270+IH270+IL270+IP270+IT270+IX270+JB270</f>
        <v>2733.2</v>
      </c>
      <c r="G270" s="75">
        <f t="shared" si="672"/>
        <v>100</v>
      </c>
      <c r="H270" s="75"/>
      <c r="I270" s="75"/>
      <c r="J270" s="75"/>
      <c r="K270" s="75"/>
      <c r="L270" s="75"/>
      <c r="M270" s="75"/>
      <c r="N270" s="75"/>
      <c r="O270" s="75"/>
      <c r="P270" s="75"/>
      <c r="Q270" s="75"/>
      <c r="R270" s="75"/>
      <c r="S270" s="75"/>
      <c r="T270" s="75"/>
      <c r="U270" s="75"/>
      <c r="V270" s="75"/>
      <c r="W270" s="75"/>
      <c r="X270" s="75"/>
      <c r="Y270" s="75"/>
      <c r="Z270" s="75"/>
      <c r="AA270" s="75"/>
      <c r="AB270" s="75"/>
      <c r="AC270" s="75"/>
      <c r="AD270" s="75"/>
      <c r="AE270" s="75"/>
      <c r="AF270" s="75"/>
      <c r="AG270" s="75"/>
      <c r="AH270" s="75"/>
      <c r="AI270" s="75"/>
      <c r="AJ270" s="75"/>
      <c r="AK270" s="75"/>
      <c r="AL270" s="75"/>
      <c r="AM270" s="75"/>
      <c r="AN270" s="75"/>
      <c r="AO270" s="75"/>
      <c r="AP270" s="75"/>
      <c r="AQ270" s="75"/>
      <c r="AR270" s="75"/>
      <c r="AS270" s="75"/>
      <c r="AT270" s="75"/>
      <c r="AU270" s="75"/>
      <c r="AV270" s="75"/>
      <c r="AW270" s="75"/>
      <c r="AX270" s="75"/>
      <c r="AY270" s="75"/>
      <c r="AZ270" s="95"/>
      <c r="BA270" s="95"/>
      <c r="BB270" s="95"/>
      <c r="BC270" s="95"/>
      <c r="BD270" s="75"/>
      <c r="BE270" s="75"/>
      <c r="BF270" s="75"/>
      <c r="BG270" s="88"/>
      <c r="BH270" s="88"/>
      <c r="BI270" s="75"/>
      <c r="BJ270" s="75"/>
      <c r="BK270" s="88"/>
      <c r="BL270" s="75">
        <v>1800</v>
      </c>
      <c r="BM270" s="75">
        <v>1800</v>
      </c>
      <c r="BN270" s="75">
        <v>1800</v>
      </c>
      <c r="BO270" s="76">
        <f t="shared" si="594"/>
        <v>100</v>
      </c>
      <c r="BP270" s="75"/>
      <c r="BQ270" s="75"/>
      <c r="BR270" s="75"/>
      <c r="BS270" s="88"/>
      <c r="BT270" s="88"/>
      <c r="BU270" s="75"/>
      <c r="BV270" s="75"/>
      <c r="BW270" s="88"/>
      <c r="BX270" s="75"/>
      <c r="BY270" s="75"/>
      <c r="BZ270" s="75"/>
      <c r="CA270" s="75"/>
      <c r="CB270" s="74"/>
      <c r="CC270" s="74"/>
      <c r="CD270" s="75"/>
      <c r="CE270" s="88"/>
      <c r="CF270" s="75"/>
      <c r="CG270" s="75"/>
      <c r="CH270" s="75"/>
      <c r="CI270" s="88"/>
      <c r="CJ270" s="75"/>
      <c r="CK270" s="75"/>
      <c r="CL270" s="75"/>
      <c r="CM270" s="75"/>
      <c r="CN270" s="75"/>
      <c r="CO270" s="75"/>
      <c r="CP270" s="75"/>
      <c r="CQ270" s="75"/>
      <c r="CR270" s="74"/>
      <c r="CS270" s="74"/>
      <c r="CT270" s="75"/>
      <c r="CU270" s="88"/>
      <c r="CV270" s="75"/>
      <c r="CW270" s="75"/>
      <c r="CX270" s="75"/>
      <c r="CY270" s="88"/>
      <c r="CZ270" s="88"/>
      <c r="DA270" s="75"/>
      <c r="DB270" s="75"/>
      <c r="DC270" s="74"/>
      <c r="DD270" s="75"/>
      <c r="DE270" s="75"/>
      <c r="DF270" s="75"/>
      <c r="DG270" s="88"/>
      <c r="DH270" s="75"/>
      <c r="DI270" s="75"/>
      <c r="DJ270" s="75"/>
      <c r="DK270" s="88"/>
      <c r="DL270" s="75"/>
      <c r="DM270" s="75"/>
      <c r="DN270" s="75"/>
      <c r="DO270" s="88"/>
      <c r="DP270" s="75"/>
      <c r="DQ270" s="75"/>
      <c r="DR270" s="75"/>
      <c r="DS270" s="88"/>
      <c r="DT270" s="88"/>
      <c r="DU270" s="75"/>
      <c r="DV270" s="75"/>
      <c r="DW270" s="75"/>
      <c r="DX270" s="75"/>
      <c r="DY270" s="75"/>
      <c r="DZ270" s="75"/>
      <c r="EA270" s="75"/>
      <c r="EB270" s="75"/>
      <c r="EC270" s="75"/>
      <c r="ED270" s="75"/>
      <c r="EE270" s="75"/>
      <c r="EF270" s="75"/>
      <c r="EG270" s="75"/>
      <c r="EH270" s="75"/>
      <c r="EI270" s="75"/>
      <c r="EJ270" s="75"/>
      <c r="EK270" s="75"/>
      <c r="EL270" s="75"/>
      <c r="EM270" s="75"/>
      <c r="EN270" s="75"/>
      <c r="EO270" s="75"/>
      <c r="EP270" s="75"/>
      <c r="EQ270" s="75"/>
      <c r="ER270" s="75"/>
      <c r="ES270" s="75"/>
      <c r="ET270" s="75"/>
      <c r="EU270" s="75"/>
      <c r="EV270" s="75"/>
      <c r="EW270" s="75"/>
      <c r="EX270" s="75"/>
      <c r="EY270" s="75"/>
      <c r="EZ270" s="88"/>
      <c r="FA270" s="74"/>
      <c r="FB270" s="75"/>
      <c r="FC270" s="88"/>
      <c r="FD270" s="75"/>
      <c r="FE270" s="75"/>
      <c r="FF270" s="75"/>
      <c r="FG270" s="75"/>
      <c r="FH270" s="75"/>
      <c r="FI270" s="75"/>
      <c r="FJ270" s="75"/>
      <c r="FK270" s="75"/>
      <c r="FL270" s="75"/>
      <c r="FM270" s="75"/>
      <c r="FN270" s="75"/>
      <c r="FO270" s="75"/>
      <c r="FP270" s="75"/>
      <c r="FQ270" s="75"/>
      <c r="FR270" s="75"/>
      <c r="FS270" s="75"/>
      <c r="FT270" s="78"/>
      <c r="FU270" s="78"/>
      <c r="FV270" s="78"/>
      <c r="FW270" s="78"/>
      <c r="FX270" s="75"/>
      <c r="FY270" s="75"/>
      <c r="FZ270" s="75"/>
      <c r="GA270" s="75"/>
      <c r="GB270" s="75"/>
      <c r="GC270" s="75"/>
      <c r="GD270" s="75"/>
      <c r="GE270" s="75"/>
      <c r="GF270" s="75"/>
      <c r="GG270" s="75"/>
      <c r="GH270" s="75"/>
      <c r="GI270" s="75"/>
      <c r="GJ270" s="75"/>
      <c r="GK270" s="75"/>
      <c r="GL270" s="75"/>
      <c r="GM270" s="75"/>
      <c r="GN270" s="75"/>
      <c r="GO270" s="75"/>
      <c r="GP270" s="75"/>
      <c r="GQ270" s="75"/>
      <c r="GR270" s="75"/>
      <c r="GS270" s="75"/>
      <c r="GT270" s="75"/>
      <c r="GU270" s="75"/>
      <c r="GV270" s="75"/>
      <c r="GW270" s="75"/>
      <c r="GX270" s="75"/>
      <c r="GY270" s="75"/>
      <c r="GZ270" s="75"/>
      <c r="HA270" s="75"/>
      <c r="HB270" s="75"/>
      <c r="HC270" s="75"/>
      <c r="HD270" s="75"/>
      <c r="HE270" s="75"/>
      <c r="HF270" s="75"/>
      <c r="HG270" s="75"/>
      <c r="HH270" s="75"/>
      <c r="HI270" s="75"/>
      <c r="HJ270" s="75"/>
      <c r="HK270" s="75"/>
      <c r="HL270" s="75"/>
      <c r="HM270" s="75"/>
      <c r="HN270" s="75"/>
      <c r="HO270" s="75"/>
      <c r="HP270" s="75"/>
      <c r="HQ270" s="75"/>
      <c r="HR270" s="75"/>
      <c r="HS270" s="75"/>
      <c r="HT270" s="75"/>
      <c r="HU270" s="75">
        <v>933.2</v>
      </c>
      <c r="HV270" s="75">
        <v>933.2</v>
      </c>
      <c r="HW270" s="75">
        <f t="shared" si="713"/>
        <v>100</v>
      </c>
      <c r="HX270" s="75"/>
      <c r="HY270" s="75"/>
      <c r="HZ270" s="75"/>
      <c r="IA270" s="75"/>
      <c r="IB270" s="75"/>
      <c r="IC270" s="75"/>
      <c r="ID270" s="75"/>
      <c r="IE270" s="75"/>
      <c r="IF270" s="75"/>
      <c r="IG270" s="75"/>
      <c r="IH270" s="75"/>
      <c r="II270" s="75"/>
      <c r="IJ270" s="75"/>
      <c r="IK270" s="75"/>
      <c r="IL270" s="75"/>
      <c r="IM270" s="75"/>
      <c r="IN270" s="75"/>
      <c r="IO270" s="75"/>
      <c r="IP270" s="75"/>
      <c r="IQ270" s="75"/>
      <c r="IR270" s="75"/>
      <c r="IS270" s="75"/>
      <c r="IT270" s="75"/>
      <c r="IU270" s="75"/>
      <c r="IV270" s="75"/>
      <c r="IW270" s="75"/>
      <c r="IX270" s="75"/>
      <c r="IY270" s="75"/>
      <c r="IZ270" s="75"/>
      <c r="JA270" s="75"/>
      <c r="JB270" s="75"/>
      <c r="JC270" s="75"/>
    </row>
    <row r="271" spans="1:263" s="70" customFormat="1" ht="31.5" x14ac:dyDescent="0.25">
      <c r="A271" s="81" t="s">
        <v>232</v>
      </c>
      <c r="B271" s="220">
        <f t="shared" si="714"/>
        <v>224422.06712000002</v>
      </c>
      <c r="C271" s="220">
        <f t="shared" si="715"/>
        <v>232706.47046000004</v>
      </c>
      <c r="D271" s="220">
        <f t="shared" si="716"/>
        <v>232706.47046000004</v>
      </c>
      <c r="E271" s="220"/>
      <c r="F271" s="221">
        <f t="shared" si="717"/>
        <v>230831.36891000002</v>
      </c>
      <c r="G271" s="72">
        <f t="shared" si="672"/>
        <v>99.194220278321694</v>
      </c>
      <c r="H271" s="73">
        <f t="shared" ref="H271:J271" si="718">H272+H273+H274+H275+H276+H277+H278</f>
        <v>0</v>
      </c>
      <c r="I271" s="73">
        <f t="shared" si="718"/>
        <v>0</v>
      </c>
      <c r="J271" s="73">
        <f t="shared" si="718"/>
        <v>0</v>
      </c>
      <c r="K271" s="72"/>
      <c r="L271" s="73">
        <f t="shared" ref="L271" si="719">L272+L273+L274+L275+L276+L277+L278</f>
        <v>2106.4050000000002</v>
      </c>
      <c r="M271" s="73">
        <f t="shared" ref="M271:N271" si="720">M272+M273+M274+M275+M276+M277+M278</f>
        <v>2106.4050000000002</v>
      </c>
      <c r="N271" s="73">
        <f t="shared" si="720"/>
        <v>2106.4050000000002</v>
      </c>
      <c r="O271" s="73">
        <f>N271/M271*100</f>
        <v>100</v>
      </c>
      <c r="P271" s="73">
        <f t="shared" ref="P271" si="721">P272+P273+P274+P275+P276+P277+P278</f>
        <v>0</v>
      </c>
      <c r="Q271" s="73">
        <f t="shared" ref="Q271:V271" si="722">Q272+Q273+Q274+Q275+Q276+Q277+Q278</f>
        <v>0</v>
      </c>
      <c r="R271" s="73">
        <f t="shared" si="722"/>
        <v>0</v>
      </c>
      <c r="S271" s="73">
        <f t="shared" si="722"/>
        <v>0</v>
      </c>
      <c r="T271" s="73">
        <f t="shared" ref="T271" si="723">T272+T273+T274+T275+T276+T277+T278</f>
        <v>0</v>
      </c>
      <c r="U271" s="73">
        <f t="shared" si="722"/>
        <v>0</v>
      </c>
      <c r="V271" s="73">
        <f t="shared" si="722"/>
        <v>0</v>
      </c>
      <c r="W271" s="73"/>
      <c r="X271" s="73">
        <f>X272+X273+X274+X275+X276+X277+X278</f>
        <v>224.7191</v>
      </c>
      <c r="Y271" s="73">
        <f>Y272+Y273+Y274+Y275+Y276+Y277+Y278</f>
        <v>224.7191</v>
      </c>
      <c r="Z271" s="73">
        <f>Z272+Z273+Z274+Z275+Z276+Z277+Z278</f>
        <v>224.7191</v>
      </c>
      <c r="AA271" s="73">
        <f>Z271/Y271*100</f>
        <v>100</v>
      </c>
      <c r="AB271" s="73">
        <f t="shared" ref="AB271" si="724">AB272+AB273+AB274+AB275+AB276+AB277+AB278</f>
        <v>0</v>
      </c>
      <c r="AC271" s="73">
        <f t="shared" ref="AC271:AH271" si="725">AC272+AC273+AC274+AC275+AC276+AC277+AC278</f>
        <v>0</v>
      </c>
      <c r="AD271" s="73">
        <f t="shared" si="725"/>
        <v>0</v>
      </c>
      <c r="AE271" s="73">
        <f t="shared" si="725"/>
        <v>0</v>
      </c>
      <c r="AF271" s="73">
        <f t="shared" ref="AF271" si="726">AF272+AF273+AF274+AF275+AF276+AF277+AF278</f>
        <v>137.29167000000001</v>
      </c>
      <c r="AG271" s="73">
        <f t="shared" si="725"/>
        <v>137.29167000000001</v>
      </c>
      <c r="AH271" s="73">
        <f t="shared" si="725"/>
        <v>137.29167000000001</v>
      </c>
      <c r="AI271" s="72">
        <f>AH271/AG271*100</f>
        <v>100</v>
      </c>
      <c r="AJ271" s="73"/>
      <c r="AK271" s="73"/>
      <c r="AL271" s="73"/>
      <c r="AM271" s="72"/>
      <c r="AN271" s="72"/>
      <c r="AO271" s="73">
        <f>AO272+AO273+AO274+AO275+AO276+AO277+AO278</f>
        <v>0</v>
      </c>
      <c r="AP271" s="73">
        <f>AP272+AP273+AP274+AP275+AP276+AP277+AP278</f>
        <v>0</v>
      </c>
      <c r="AQ271" s="73">
        <f>AQ272+AQ273+AQ274+AQ275+AQ276+AQ277+AQ278</f>
        <v>0</v>
      </c>
      <c r="AR271" s="73"/>
      <c r="AS271" s="73">
        <f>AS272+AS273+AS274+AS275+AS276+AS277+AS278</f>
        <v>3000</v>
      </c>
      <c r="AT271" s="73">
        <f>AT272+AT273+AT274+AT275+AT276+AT277+AT278</f>
        <v>3000</v>
      </c>
      <c r="AU271" s="72">
        <f t="shared" si="680"/>
        <v>100</v>
      </c>
      <c r="AV271" s="73">
        <f>AV272+AV273+AV274+AV275+AV276+AV277+AV278</f>
        <v>15000</v>
      </c>
      <c r="AW271" s="73">
        <f>AW272+AW273+AW274+AW275+AW276+AW277+AW278</f>
        <v>15000</v>
      </c>
      <c r="AX271" s="73">
        <f>AX272+AX273+AX274+AX275+AX276+AX277+AX278</f>
        <v>15000</v>
      </c>
      <c r="AY271" s="72">
        <f>AX271/AW271*100</f>
        <v>100</v>
      </c>
      <c r="AZ271" s="73">
        <f t="shared" ref="AZ271" si="727">AZ272+AZ273+AZ274+AZ275+AZ276+AZ277+AZ278</f>
        <v>47350.6</v>
      </c>
      <c r="BA271" s="73">
        <f t="shared" ref="BA271:BF271" si="728">BA272+BA273+BA274+BA275+BA276+BA277+BA278</f>
        <v>51247.1</v>
      </c>
      <c r="BB271" s="73">
        <f t="shared" si="728"/>
        <v>49371.998450000006</v>
      </c>
      <c r="BC271" s="73">
        <f t="shared" si="728"/>
        <v>96.341058225733761</v>
      </c>
      <c r="BD271" s="73">
        <f t="shared" si="728"/>
        <v>0</v>
      </c>
      <c r="BE271" s="73">
        <f t="shared" si="728"/>
        <v>0</v>
      </c>
      <c r="BF271" s="73">
        <f t="shared" si="728"/>
        <v>0</v>
      </c>
      <c r="BG271" s="73"/>
      <c r="BH271" s="73"/>
      <c r="BI271" s="73">
        <f>BI272+BI273+BI274+BI275+BI276+BI277+BI278</f>
        <v>0</v>
      </c>
      <c r="BJ271" s="73">
        <f>BJ272+BJ273+BJ274+BJ275+BJ276+BJ277+BJ278</f>
        <v>0</v>
      </c>
      <c r="BK271" s="73">
        <f>BK272+BK273+BK274+BK275+BK276+BK277+BK278</f>
        <v>0</v>
      </c>
      <c r="BL271" s="73">
        <f t="shared" ref="BL271" si="729">BL272+BL273+BL274+BL275+BL276+BL277+BL278</f>
        <v>31590</v>
      </c>
      <c r="BM271" s="73">
        <f t="shared" ref="BM271:BS271" si="730">BM272+BM273+BM274+BM275+BM276+BM277+BM278</f>
        <v>31590</v>
      </c>
      <c r="BN271" s="73">
        <f t="shared" si="730"/>
        <v>31590</v>
      </c>
      <c r="BO271" s="90">
        <f t="shared" si="594"/>
        <v>100</v>
      </c>
      <c r="BP271" s="73">
        <f t="shared" ref="BP271" si="731">BP272+BP273+BP274+BP275+BP276+BP277+BP278</f>
        <v>0</v>
      </c>
      <c r="BQ271" s="73">
        <f t="shared" si="730"/>
        <v>0</v>
      </c>
      <c r="BR271" s="73">
        <f t="shared" si="730"/>
        <v>0</v>
      </c>
      <c r="BS271" s="73">
        <f t="shared" si="730"/>
        <v>0</v>
      </c>
      <c r="BT271" s="73"/>
      <c r="BU271" s="73">
        <f>BU272+BU273+BU274+BU275+BU276+BU277+BU278</f>
        <v>0</v>
      </c>
      <c r="BV271" s="73">
        <f>BV272+BV273+BV274+BV275+BV276+BV277+BV278</f>
        <v>0</v>
      </c>
      <c r="BW271" s="73">
        <f>BW272+BW273+BW274+BW275+BW276+BW277+BW278</f>
        <v>0</v>
      </c>
      <c r="BX271" s="73"/>
      <c r="BY271" s="73"/>
      <c r="BZ271" s="73"/>
      <c r="CA271" s="72"/>
      <c r="CB271" s="73">
        <f t="shared" ref="CB271" si="732">CB272+CB273+CB274+CB275+CB276+CB277+CB278</f>
        <v>13732.1</v>
      </c>
      <c r="CC271" s="73">
        <f t="shared" ref="CC271:CD271" si="733">CC272+CC273+CC274+CC275+CC276+CC277+CC278</f>
        <v>13732.1</v>
      </c>
      <c r="CD271" s="73">
        <f t="shared" si="733"/>
        <v>13732.1</v>
      </c>
      <c r="CE271" s="73">
        <f>CD271/CC271*100</f>
        <v>100</v>
      </c>
      <c r="CF271" s="73">
        <f t="shared" ref="CF271" si="734">CF272+CF273+CF274+CF275+CF276+CF277+CF278</f>
        <v>1000</v>
      </c>
      <c r="CG271" s="73">
        <f t="shared" ref="CG271:CN271" si="735">CG272+CG273+CG274+CG275+CG276+CG277+CG278</f>
        <v>1000</v>
      </c>
      <c r="CH271" s="73">
        <f t="shared" si="735"/>
        <v>1000</v>
      </c>
      <c r="CI271" s="73">
        <f>CH271/CG271*100</f>
        <v>100</v>
      </c>
      <c r="CJ271" s="73">
        <f t="shared" ref="CJ271" si="736">CJ272+CJ273+CJ274+CJ275+CJ276+CJ277+CJ278</f>
        <v>1000</v>
      </c>
      <c r="CK271" s="73">
        <f t="shared" si="735"/>
        <v>1000</v>
      </c>
      <c r="CL271" s="73">
        <f t="shared" si="735"/>
        <v>1000</v>
      </c>
      <c r="CM271" s="73">
        <f>CL271/CK271*100</f>
        <v>100</v>
      </c>
      <c r="CN271" s="73">
        <f t="shared" si="735"/>
        <v>500</v>
      </c>
      <c r="CO271" s="73">
        <f t="shared" ref="CO271:CP271" si="737">CO272+CO273+CO274+CO275+CO276+CO277+CO278</f>
        <v>500</v>
      </c>
      <c r="CP271" s="73">
        <f t="shared" si="737"/>
        <v>500</v>
      </c>
      <c r="CQ271" s="73">
        <f>CP271/CO271*100</f>
        <v>100</v>
      </c>
      <c r="CR271" s="73">
        <f t="shared" ref="CR271" si="738">CR272+CR273+CR274+CR275+CR276+CR277+CR278</f>
        <v>0</v>
      </c>
      <c r="CS271" s="73">
        <f t="shared" ref="CS271:CX271" si="739">CS272+CS273+CS274+CS275+CS276+CS277+CS278</f>
        <v>0</v>
      </c>
      <c r="CT271" s="73">
        <f t="shared" si="739"/>
        <v>0</v>
      </c>
      <c r="CU271" s="73">
        <f t="shared" si="739"/>
        <v>0</v>
      </c>
      <c r="CV271" s="73">
        <f t="shared" ref="CV271" si="740">CV272+CV273+CV274+CV275+CV276+CV277+CV278</f>
        <v>0</v>
      </c>
      <c r="CW271" s="73">
        <f t="shared" si="739"/>
        <v>0</v>
      </c>
      <c r="CX271" s="73">
        <f t="shared" si="739"/>
        <v>0</v>
      </c>
      <c r="CY271" s="73"/>
      <c r="CZ271" s="73"/>
      <c r="DA271" s="73">
        <f t="shared" ref="DA271:DO271" si="741">DA272+DA273+DA274+DA275+DA276+DA277+DA278</f>
        <v>0</v>
      </c>
      <c r="DB271" s="73">
        <f t="shared" si="741"/>
        <v>0</v>
      </c>
      <c r="DC271" s="73">
        <f t="shared" si="741"/>
        <v>0</v>
      </c>
      <c r="DD271" s="73">
        <f t="shared" si="741"/>
        <v>0</v>
      </c>
      <c r="DE271" s="73">
        <f t="shared" si="741"/>
        <v>0</v>
      </c>
      <c r="DF271" s="73">
        <f t="shared" si="741"/>
        <v>0</v>
      </c>
      <c r="DG271" s="73">
        <f t="shared" si="741"/>
        <v>0</v>
      </c>
      <c r="DH271" s="73">
        <f t="shared" si="741"/>
        <v>0</v>
      </c>
      <c r="DI271" s="73">
        <f t="shared" ref="DI271:DK271" si="742">DI272+DI273+DI274+DI275+DI276+DI277+DI278</f>
        <v>0</v>
      </c>
      <c r="DJ271" s="73">
        <f t="shared" si="742"/>
        <v>0</v>
      </c>
      <c r="DK271" s="73">
        <f t="shared" si="742"/>
        <v>0</v>
      </c>
      <c r="DL271" s="73">
        <f t="shared" si="741"/>
        <v>0</v>
      </c>
      <c r="DM271" s="73">
        <f t="shared" si="741"/>
        <v>0</v>
      </c>
      <c r="DN271" s="73">
        <f t="shared" si="741"/>
        <v>0</v>
      </c>
      <c r="DO271" s="73">
        <f t="shared" si="741"/>
        <v>0</v>
      </c>
      <c r="DP271" s="73">
        <f t="shared" ref="DP271:DS271" si="743">DP272+DP273+DP274+DP275+DP276+DP277+DP278</f>
        <v>0</v>
      </c>
      <c r="DQ271" s="73">
        <f t="shared" si="743"/>
        <v>0</v>
      </c>
      <c r="DR271" s="73">
        <f t="shared" si="743"/>
        <v>0</v>
      </c>
      <c r="DS271" s="73">
        <f t="shared" si="743"/>
        <v>0</v>
      </c>
      <c r="DT271" s="73"/>
      <c r="DU271" s="73">
        <f>DU272+DU273+DU274+DU275+DU276+DU277+DU278</f>
        <v>0</v>
      </c>
      <c r="DV271" s="73">
        <f>DV272+DV273+DV274+DV275+DV276+DV277+DV278</f>
        <v>0</v>
      </c>
      <c r="DW271" s="73">
        <f>DW272+DW273+DW274+DW275+DW276+DW277+DW278</f>
        <v>0</v>
      </c>
      <c r="DX271" s="72"/>
      <c r="DY271" s="73">
        <f>DY272+DY273+DY274+DY275+DY276+DY277+DY278</f>
        <v>0</v>
      </c>
      <c r="DZ271" s="73">
        <f>DZ272+DZ273+DZ274+DZ275+DZ276+DZ277+DZ278</f>
        <v>0</v>
      </c>
      <c r="EA271" s="72"/>
      <c r="EB271" s="72"/>
      <c r="EC271" s="73">
        <f>EC272+EC273+EC274+EC275+EC276+EC277+EC278</f>
        <v>0</v>
      </c>
      <c r="ED271" s="73">
        <f>ED272+ED273+ED274+ED275+ED276+ED277+ED278</f>
        <v>0</v>
      </c>
      <c r="EE271" s="72"/>
      <c r="EF271" s="73">
        <f>EF272+EF273+EF274+EF275+EF276+EF277+EF278</f>
        <v>500</v>
      </c>
      <c r="EG271" s="73">
        <f>EG272+EG273+EG274+EG275+EG276+EG277+EG278</f>
        <v>500</v>
      </c>
      <c r="EH271" s="73">
        <f>EH272+EH273+EH274+EH275+EH276+EH277+EH278</f>
        <v>500</v>
      </c>
      <c r="EI271" s="72">
        <f>EH271/EG271*100</f>
        <v>100</v>
      </c>
      <c r="EJ271" s="73">
        <f>EJ272+EJ273+EJ274+EJ275+EJ276+EJ277+EJ278</f>
        <v>0</v>
      </c>
      <c r="EK271" s="73">
        <f>EK272+EK273+EK274+EK275+EK276+EK277+EK278</f>
        <v>1332.95334</v>
      </c>
      <c r="EL271" s="73">
        <f>EL272+EL273+EL274+EL275+EL276+EL277+EL278</f>
        <v>1332.95334</v>
      </c>
      <c r="EM271" s="72">
        <f>EL271/EK271*100</f>
        <v>100</v>
      </c>
      <c r="EN271" s="73">
        <f>SUM(EN272:EN278)</f>
        <v>0</v>
      </c>
      <c r="EO271" s="73">
        <f>SUM(EO272:EO278)</f>
        <v>0</v>
      </c>
      <c r="EP271" s="73">
        <f>SUM(EP272:EP278)</f>
        <v>0</v>
      </c>
      <c r="EQ271" s="72"/>
      <c r="ER271" s="73">
        <f>SUM(ER272:ER278)</f>
        <v>12134.18367</v>
      </c>
      <c r="ES271" s="73">
        <f>SUM(ES272:ES278)</f>
        <v>12134.18367</v>
      </c>
      <c r="ET271" s="73">
        <f>SUM(ET272:ET278)</f>
        <v>12134.18367</v>
      </c>
      <c r="EU271" s="72">
        <f>ET271/ES271*100</f>
        <v>100</v>
      </c>
      <c r="EV271" s="73"/>
      <c r="EW271" s="73"/>
      <c r="EX271" s="73"/>
      <c r="EY271" s="72"/>
      <c r="EZ271" s="73"/>
      <c r="FA271" s="73">
        <f>FA272+FA273+FA274+FA275+FA276+FA277+FA278</f>
        <v>0</v>
      </c>
      <c r="FB271" s="73">
        <f>FB272+FB273+FB274+FB275+FB276+FB277+FB278</f>
        <v>0</v>
      </c>
      <c r="FC271" s="73"/>
      <c r="FD271" s="73"/>
      <c r="FE271" s="73"/>
      <c r="FF271" s="73"/>
      <c r="FG271" s="72"/>
      <c r="FH271" s="73"/>
      <c r="FI271" s="73"/>
      <c r="FJ271" s="73"/>
      <c r="FK271" s="72"/>
      <c r="FL271" s="73">
        <f>SUM(FL272:FL278)</f>
        <v>91146.767680000004</v>
      </c>
      <c r="FM271" s="73">
        <f>SUM(FM272:FM278)</f>
        <v>91146.767680000004</v>
      </c>
      <c r="FN271" s="73">
        <f>SUM(FN272:FN278)</f>
        <v>91146.767680000004</v>
      </c>
      <c r="FO271" s="72">
        <f t="shared" ref="FO271" si="744">FN271/FM271*100</f>
        <v>100</v>
      </c>
      <c r="FP271" s="72"/>
      <c r="FQ271" s="72"/>
      <c r="FR271" s="72"/>
      <c r="FS271" s="72"/>
      <c r="FT271" s="77"/>
      <c r="FU271" s="77"/>
      <c r="FV271" s="77"/>
      <c r="FW271" s="77"/>
      <c r="FX271" s="73">
        <f>SUM(FX272:FX278)</f>
        <v>8000</v>
      </c>
      <c r="FY271" s="73">
        <f>SUM(FY272:FY278)</f>
        <v>8000</v>
      </c>
      <c r="FZ271" s="73">
        <f>SUM(FZ272:FZ278)</f>
        <v>8000</v>
      </c>
      <c r="GA271" s="72">
        <f>FZ271/FY271*100</f>
        <v>100</v>
      </c>
      <c r="GB271" s="73">
        <f>SUM(GB272:GB278)</f>
        <v>0</v>
      </c>
      <c r="GC271" s="73">
        <f>SUM(GC272:GC278)</f>
        <v>0</v>
      </c>
      <c r="GD271" s="73">
        <f>SUM(GD272:GD278)</f>
        <v>0</v>
      </c>
      <c r="GE271" s="72"/>
      <c r="GF271" s="72"/>
      <c r="GG271" s="73"/>
      <c r="GH271" s="73"/>
      <c r="GI271" s="72"/>
      <c r="GJ271" s="72"/>
      <c r="GK271" s="73"/>
      <c r="GL271" s="73"/>
      <c r="GM271" s="72"/>
      <c r="GN271" s="72"/>
      <c r="GO271" s="73"/>
      <c r="GP271" s="73"/>
      <c r="GQ271" s="72"/>
      <c r="GR271" s="72"/>
      <c r="GS271" s="73">
        <f>SUM(GS272:GS278)</f>
        <v>0</v>
      </c>
      <c r="GT271" s="73">
        <f>SUM(GT272:GT278)</f>
        <v>0</v>
      </c>
      <c r="GU271" s="72"/>
      <c r="GV271" s="72"/>
      <c r="GW271" s="73">
        <f>SUM(GW272:GW278)</f>
        <v>0</v>
      </c>
      <c r="GX271" s="73">
        <f>SUM(GX272:GX278)</f>
        <v>0</v>
      </c>
      <c r="GY271" s="72"/>
      <c r="GZ271" s="72"/>
      <c r="HA271" s="73">
        <f>SUM(HA272:HA278)</f>
        <v>0</v>
      </c>
      <c r="HB271" s="73">
        <f>SUM(HB272:HB278)</f>
        <v>0</v>
      </c>
      <c r="HC271" s="72"/>
      <c r="HD271" s="72"/>
      <c r="HE271" s="73">
        <f>SUM(HE272:HE278)</f>
        <v>0</v>
      </c>
      <c r="HF271" s="73">
        <f>SUM(HF272:HF278)</f>
        <v>0</v>
      </c>
      <c r="HG271" s="72"/>
      <c r="HH271" s="72"/>
      <c r="HI271" s="73">
        <f>SUM(HI272:HI278)</f>
        <v>0</v>
      </c>
      <c r="HJ271" s="73">
        <f>SUM(HJ272:HJ278)</f>
        <v>0</v>
      </c>
      <c r="HK271" s="72"/>
      <c r="HL271" s="72"/>
      <c r="HM271" s="73">
        <f>SUM(HM272:HM278)</f>
        <v>0</v>
      </c>
      <c r="HN271" s="73">
        <f>SUM(HN272:HN278)</f>
        <v>0</v>
      </c>
      <c r="HO271" s="72"/>
      <c r="HP271" s="72"/>
      <c r="HQ271" s="73">
        <f>SUM(HQ272:HQ278)</f>
        <v>0</v>
      </c>
      <c r="HR271" s="73">
        <f>SUM(HR272:HR278)</f>
        <v>0</v>
      </c>
      <c r="HS271" s="72"/>
      <c r="HT271" s="72"/>
      <c r="HU271" s="73">
        <f>SUM(HU272:HU278)</f>
        <v>0</v>
      </c>
      <c r="HV271" s="73">
        <f>SUM(HV272:HV278)</f>
        <v>0</v>
      </c>
      <c r="HW271" s="72"/>
      <c r="HX271" s="72"/>
      <c r="HY271" s="73">
        <f>SUM(HY272:HY278)</f>
        <v>0</v>
      </c>
      <c r="HZ271" s="73">
        <f>SUM(HZ272:HZ278)</f>
        <v>0</v>
      </c>
      <c r="IA271" s="72"/>
      <c r="IB271" s="72"/>
      <c r="IC271" s="73">
        <f>SUM(IC272:IC278)</f>
        <v>0</v>
      </c>
      <c r="ID271" s="73">
        <f>SUM(ID272:ID278)</f>
        <v>0</v>
      </c>
      <c r="IE271" s="72"/>
      <c r="IF271" s="72"/>
      <c r="IG271" s="73">
        <f>SUM(IG272:IG278)</f>
        <v>54.95</v>
      </c>
      <c r="IH271" s="73">
        <f>SUM(IH272:IH278)</f>
        <v>54.95</v>
      </c>
      <c r="II271" s="72">
        <f t="shared" si="694"/>
        <v>100</v>
      </c>
      <c r="IJ271" s="72"/>
      <c r="IK271" s="73">
        <f>SUM(IK272:IK278)</f>
        <v>0</v>
      </c>
      <c r="IL271" s="73">
        <f>SUM(IL272:IL278)</f>
        <v>0</v>
      </c>
      <c r="IM271" s="72"/>
      <c r="IN271" s="72"/>
      <c r="IO271" s="73">
        <f>SUM(IO272:IO278)</f>
        <v>0</v>
      </c>
      <c r="IP271" s="73">
        <f>SUM(IP272:IP278)</f>
        <v>0</v>
      </c>
      <c r="IQ271" s="72"/>
      <c r="IR271" s="72"/>
      <c r="IS271" s="73">
        <f>SUM(IS272:IS278)</f>
        <v>0</v>
      </c>
      <c r="IT271" s="73">
        <f>SUM(IT272:IT278)</f>
        <v>0</v>
      </c>
      <c r="IU271" s="72"/>
      <c r="IV271" s="72"/>
      <c r="IW271" s="73">
        <f>SUM(IW272:IW278)</f>
        <v>0</v>
      </c>
      <c r="IX271" s="73">
        <f>SUM(IX272:IX278)</f>
        <v>0</v>
      </c>
      <c r="IY271" s="72"/>
      <c r="IZ271" s="72"/>
      <c r="JA271" s="73"/>
      <c r="JB271" s="73"/>
      <c r="JC271" s="72"/>
    </row>
    <row r="272" spans="1:263" ht="31.5" customHeight="1" x14ac:dyDescent="0.25">
      <c r="A272" s="10" t="s">
        <v>204</v>
      </c>
      <c r="B272" s="222">
        <f t="shared" si="714"/>
        <v>86685.299440000003</v>
      </c>
      <c r="C272" s="222">
        <f t="shared" si="715"/>
        <v>91954.75278000001</v>
      </c>
      <c r="D272" s="222">
        <f t="shared" si="716"/>
        <v>91954.75278000001</v>
      </c>
      <c r="E272" s="222"/>
      <c r="F272" s="223">
        <f t="shared" si="717"/>
        <v>90079.651230000018</v>
      </c>
      <c r="G272" s="75">
        <f t="shared" si="672"/>
        <v>97.960843248106883</v>
      </c>
      <c r="H272" s="74"/>
      <c r="I272" s="74"/>
      <c r="J272" s="74"/>
      <c r="K272" s="75"/>
      <c r="L272" s="75">
        <v>2106.4050000000002</v>
      </c>
      <c r="M272" s="75">
        <v>2106.4050000000002</v>
      </c>
      <c r="N272" s="75">
        <v>2106.4050000000002</v>
      </c>
      <c r="O272" s="74">
        <f>N272/M272*100</f>
        <v>100</v>
      </c>
      <c r="P272" s="74">
        <v>0</v>
      </c>
      <c r="Q272" s="74">
        <v>0</v>
      </c>
      <c r="R272" s="74">
        <v>0</v>
      </c>
      <c r="S272" s="75"/>
      <c r="T272" s="74"/>
      <c r="U272" s="74"/>
      <c r="V272" s="74"/>
      <c r="W272" s="74"/>
      <c r="X272" s="74">
        <v>224.7191</v>
      </c>
      <c r="Y272" s="74">
        <v>224.7191</v>
      </c>
      <c r="Z272" s="74">
        <v>224.7191</v>
      </c>
      <c r="AA272" s="74">
        <f>Z272/Y272*100</f>
        <v>100</v>
      </c>
      <c r="AB272" s="74"/>
      <c r="AC272" s="74"/>
      <c r="AD272" s="74"/>
      <c r="AE272" s="75"/>
      <c r="AF272" s="74">
        <v>137.29167000000001</v>
      </c>
      <c r="AG272" s="74">
        <v>137.29167000000001</v>
      </c>
      <c r="AH272" s="74">
        <v>137.29167000000001</v>
      </c>
      <c r="AI272" s="75">
        <f>AH272/AG272*100</f>
        <v>100</v>
      </c>
      <c r="AJ272" s="74"/>
      <c r="AK272" s="74"/>
      <c r="AL272" s="74"/>
      <c r="AM272" s="75"/>
      <c r="AN272" s="75"/>
      <c r="AO272" s="74"/>
      <c r="AP272" s="74"/>
      <c r="AQ272" s="75"/>
      <c r="AR272" s="75"/>
      <c r="AS272" s="75"/>
      <c r="AT272" s="75"/>
      <c r="AU272" s="75"/>
      <c r="AV272" s="74">
        <v>0</v>
      </c>
      <c r="AW272" s="74">
        <v>0</v>
      </c>
      <c r="AX272" s="74"/>
      <c r="AY272" s="75"/>
      <c r="AZ272" s="74">
        <v>47350.6</v>
      </c>
      <c r="BA272" s="74">
        <v>51247.1</v>
      </c>
      <c r="BB272" s="75">
        <v>49371.998450000006</v>
      </c>
      <c r="BC272" s="74">
        <f>BB272/BA272*100</f>
        <v>96.341058225733761</v>
      </c>
      <c r="BD272" s="74"/>
      <c r="BE272" s="74"/>
      <c r="BF272" s="74"/>
      <c r="BG272" s="74"/>
      <c r="BH272" s="87"/>
      <c r="BI272" s="74"/>
      <c r="BJ272" s="87"/>
      <c r="BK272" s="87"/>
      <c r="BL272" s="74"/>
      <c r="BM272" s="74"/>
      <c r="BN272" s="87"/>
      <c r="BO272" s="76"/>
      <c r="BP272" s="74"/>
      <c r="BQ272" s="74"/>
      <c r="BR272" s="87"/>
      <c r="BS272" s="87"/>
      <c r="BT272" s="87"/>
      <c r="BU272" s="74"/>
      <c r="BV272" s="87"/>
      <c r="BW272" s="87"/>
      <c r="BX272" s="74"/>
      <c r="BY272" s="74"/>
      <c r="BZ272" s="74"/>
      <c r="CA272" s="75"/>
      <c r="CB272" s="74">
        <v>13732.1</v>
      </c>
      <c r="CC272" s="74">
        <v>13732.1</v>
      </c>
      <c r="CD272" s="74">
        <v>13732.1</v>
      </c>
      <c r="CE272" s="74">
        <f>CD272/CC272*100</f>
        <v>100</v>
      </c>
      <c r="CF272" s="74">
        <v>1000</v>
      </c>
      <c r="CG272" s="74">
        <v>1000</v>
      </c>
      <c r="CH272" s="74">
        <v>1000</v>
      </c>
      <c r="CI272" s="74">
        <f>CH272/CG272*100</f>
        <v>100</v>
      </c>
      <c r="CJ272" s="74">
        <v>1000</v>
      </c>
      <c r="CK272" s="74">
        <v>1000</v>
      </c>
      <c r="CL272" s="99">
        <v>1000</v>
      </c>
      <c r="CM272" s="74">
        <f>CL272/CK272*100</f>
        <v>100</v>
      </c>
      <c r="CN272" s="74">
        <v>500</v>
      </c>
      <c r="CO272" s="74">
        <v>500</v>
      </c>
      <c r="CP272" s="99">
        <v>500</v>
      </c>
      <c r="CQ272" s="74">
        <f>CP272/CO272*100</f>
        <v>100</v>
      </c>
      <c r="CR272" s="74"/>
      <c r="CS272" s="74"/>
      <c r="CT272" s="87"/>
      <c r="CU272" s="87"/>
      <c r="CV272" s="74"/>
      <c r="CW272" s="74"/>
      <c r="CX272" s="74"/>
      <c r="CY272" s="74"/>
      <c r="CZ272" s="74"/>
      <c r="DA272" s="74"/>
      <c r="DB272" s="74"/>
      <c r="DC272" s="74"/>
      <c r="DD272" s="74"/>
      <c r="DE272" s="74"/>
      <c r="DF272" s="74"/>
      <c r="DG272" s="74"/>
      <c r="DH272" s="74"/>
      <c r="DI272" s="74"/>
      <c r="DJ272" s="74"/>
      <c r="DK272" s="74"/>
      <c r="DL272" s="74"/>
      <c r="DM272" s="74"/>
      <c r="DN272" s="74"/>
      <c r="DO272" s="74"/>
      <c r="DP272" s="74"/>
      <c r="DQ272" s="74"/>
      <c r="DR272" s="74"/>
      <c r="DS272" s="74"/>
      <c r="DT272" s="74"/>
      <c r="DU272" s="74">
        <v>0</v>
      </c>
      <c r="DV272" s="74">
        <v>0</v>
      </c>
      <c r="DW272" s="75"/>
      <c r="DX272" s="75"/>
      <c r="DY272" s="74"/>
      <c r="DZ272" s="74"/>
      <c r="EA272" s="75"/>
      <c r="EB272" s="75"/>
      <c r="EC272" s="74"/>
      <c r="ED272" s="74"/>
      <c r="EE272" s="75"/>
      <c r="EF272" s="74">
        <v>500</v>
      </c>
      <c r="EG272" s="74">
        <v>500</v>
      </c>
      <c r="EH272" s="74">
        <v>500</v>
      </c>
      <c r="EI272" s="75">
        <f>EH272/EG272*100</f>
        <v>100</v>
      </c>
      <c r="EJ272" s="74"/>
      <c r="EK272" s="74">
        <v>1332.95334</v>
      </c>
      <c r="EL272" s="74">
        <v>1332.95334</v>
      </c>
      <c r="EM272" s="75">
        <f>EL272/EK272*100</f>
        <v>100</v>
      </c>
      <c r="EN272" s="74"/>
      <c r="EO272" s="74"/>
      <c r="EP272" s="74"/>
      <c r="EQ272" s="75"/>
      <c r="ER272" s="74">
        <v>12134.18367</v>
      </c>
      <c r="ES272" s="74">
        <v>12134.18367</v>
      </c>
      <c r="ET272" s="74">
        <v>12134.18367</v>
      </c>
      <c r="EU272" s="75">
        <f>ET272/ES272*100</f>
        <v>100</v>
      </c>
      <c r="EV272" s="74"/>
      <c r="EW272" s="74"/>
      <c r="EX272" s="74"/>
      <c r="EY272" s="75"/>
      <c r="EZ272" s="74"/>
      <c r="FA272" s="74"/>
      <c r="FB272" s="74"/>
      <c r="FC272" s="74"/>
      <c r="FD272" s="74"/>
      <c r="FE272" s="74"/>
      <c r="FF272" s="74"/>
      <c r="FG272" s="75"/>
      <c r="FH272" s="74"/>
      <c r="FI272" s="74"/>
      <c r="FJ272" s="74"/>
      <c r="FK272" s="75"/>
      <c r="FL272" s="74"/>
      <c r="FM272" s="74"/>
      <c r="FN272" s="74"/>
      <c r="FO272" s="75"/>
      <c r="FP272" s="75"/>
      <c r="FQ272" s="75"/>
      <c r="FR272" s="75"/>
      <c r="FS272" s="75"/>
      <c r="FT272" s="78"/>
      <c r="FU272" s="78"/>
      <c r="FV272" s="78"/>
      <c r="FW272" s="78"/>
      <c r="FX272" s="74">
        <v>8000</v>
      </c>
      <c r="FY272" s="74">
        <v>8000</v>
      </c>
      <c r="FZ272" s="74">
        <v>8000</v>
      </c>
      <c r="GA272" s="75">
        <f>FZ272/FY272*100</f>
        <v>100</v>
      </c>
      <c r="GB272" s="74"/>
      <c r="GC272" s="74"/>
      <c r="GD272" s="74"/>
      <c r="GE272" s="75"/>
      <c r="GF272" s="75"/>
      <c r="GG272" s="74"/>
      <c r="GH272" s="74"/>
      <c r="GI272" s="75"/>
      <c r="GJ272" s="75"/>
      <c r="GK272" s="74"/>
      <c r="GL272" s="74"/>
      <c r="GM272" s="75"/>
      <c r="GN272" s="75"/>
      <c r="GO272" s="74"/>
      <c r="GP272" s="74"/>
      <c r="GQ272" s="75"/>
      <c r="GR272" s="75"/>
      <c r="GS272" s="74"/>
      <c r="GT272" s="74"/>
      <c r="GU272" s="75"/>
      <c r="GV272" s="75"/>
      <c r="GW272" s="74"/>
      <c r="GX272" s="74"/>
      <c r="GY272" s="75"/>
      <c r="GZ272" s="75"/>
      <c r="HA272" s="74"/>
      <c r="HB272" s="74"/>
      <c r="HC272" s="75"/>
      <c r="HD272" s="75"/>
      <c r="HE272" s="74"/>
      <c r="HF272" s="74"/>
      <c r="HG272" s="75"/>
      <c r="HH272" s="75"/>
      <c r="HI272" s="74"/>
      <c r="HJ272" s="74"/>
      <c r="HK272" s="75"/>
      <c r="HL272" s="75"/>
      <c r="HM272" s="74"/>
      <c r="HN272" s="74"/>
      <c r="HO272" s="75"/>
      <c r="HP272" s="75"/>
      <c r="HQ272" s="74"/>
      <c r="HR272" s="74"/>
      <c r="HS272" s="75"/>
      <c r="HT272" s="75"/>
      <c r="HU272" s="74"/>
      <c r="HV272" s="74"/>
      <c r="HW272" s="75"/>
      <c r="HX272" s="75"/>
      <c r="HY272" s="74"/>
      <c r="HZ272" s="74"/>
      <c r="IA272" s="75"/>
      <c r="IB272" s="75"/>
      <c r="IC272" s="74"/>
      <c r="ID272" s="74"/>
      <c r="IE272" s="75"/>
      <c r="IF272" s="75"/>
      <c r="IG272" s="74">
        <v>40</v>
      </c>
      <c r="IH272" s="74">
        <v>40</v>
      </c>
      <c r="II272" s="75">
        <f t="shared" si="694"/>
        <v>100</v>
      </c>
      <c r="IJ272" s="75"/>
      <c r="IK272" s="74"/>
      <c r="IL272" s="74"/>
      <c r="IM272" s="75"/>
      <c r="IN272" s="75"/>
      <c r="IO272" s="74"/>
      <c r="IP272" s="74"/>
      <c r="IQ272" s="75"/>
      <c r="IR272" s="75"/>
      <c r="IS272" s="74"/>
      <c r="IT272" s="74"/>
      <c r="IU272" s="75"/>
      <c r="IV272" s="75"/>
      <c r="IW272" s="74"/>
      <c r="IX272" s="74"/>
      <c r="IY272" s="75"/>
      <c r="IZ272" s="75"/>
      <c r="JA272" s="74"/>
      <c r="JB272" s="74"/>
      <c r="JC272" s="75"/>
    </row>
    <row r="273" spans="1:263" ht="15.75" x14ac:dyDescent="0.25">
      <c r="A273" s="10" t="s">
        <v>231</v>
      </c>
      <c r="B273" s="222">
        <f t="shared" si="714"/>
        <v>106146.76768</v>
      </c>
      <c r="C273" s="222">
        <f t="shared" si="715"/>
        <v>106146.76768</v>
      </c>
      <c r="D273" s="222">
        <f t="shared" si="716"/>
        <v>106146.76768</v>
      </c>
      <c r="E273" s="222"/>
      <c r="F273" s="223">
        <f t="shared" si="717"/>
        <v>106146.76768</v>
      </c>
      <c r="G273" s="75">
        <f t="shared" si="672"/>
        <v>100</v>
      </c>
      <c r="H273" s="75"/>
      <c r="I273" s="75"/>
      <c r="J273" s="75"/>
      <c r="K273" s="75"/>
      <c r="L273" s="75"/>
      <c r="M273" s="75"/>
      <c r="N273" s="75"/>
      <c r="O273" s="74"/>
      <c r="P273" s="75"/>
      <c r="Q273" s="75"/>
      <c r="R273" s="75"/>
      <c r="S273" s="75"/>
      <c r="T273" s="75"/>
      <c r="U273" s="75"/>
      <c r="V273" s="75"/>
      <c r="W273" s="74"/>
      <c r="X273" s="75"/>
      <c r="Y273" s="75"/>
      <c r="Z273" s="75"/>
      <c r="AA273" s="75"/>
      <c r="AB273" s="75"/>
      <c r="AC273" s="75"/>
      <c r="AD273" s="75"/>
      <c r="AE273" s="75"/>
      <c r="AF273" s="75"/>
      <c r="AG273" s="75"/>
      <c r="AH273" s="75"/>
      <c r="AI273" s="75"/>
      <c r="AJ273" s="75"/>
      <c r="AK273" s="75"/>
      <c r="AL273" s="75"/>
      <c r="AM273" s="75"/>
      <c r="AN273" s="75"/>
      <c r="AO273" s="75"/>
      <c r="AP273" s="75"/>
      <c r="AQ273" s="75"/>
      <c r="AR273" s="75"/>
      <c r="AS273" s="75"/>
      <c r="AT273" s="75"/>
      <c r="AU273" s="75"/>
      <c r="AV273" s="75">
        <v>15000</v>
      </c>
      <c r="AW273" s="75">
        <v>15000</v>
      </c>
      <c r="AX273" s="75">
        <v>15000</v>
      </c>
      <c r="AY273" s="75">
        <f>AX273/AW273*100</f>
        <v>100</v>
      </c>
      <c r="AZ273" s="95"/>
      <c r="BA273" s="95"/>
      <c r="BB273" s="95"/>
      <c r="BC273" s="95"/>
      <c r="BD273" s="75"/>
      <c r="BE273" s="75"/>
      <c r="BF273" s="75"/>
      <c r="BG273" s="88"/>
      <c r="BH273" s="88"/>
      <c r="BI273" s="75"/>
      <c r="BJ273" s="75"/>
      <c r="BK273" s="88"/>
      <c r="BL273" s="75"/>
      <c r="BM273" s="75"/>
      <c r="BN273" s="75"/>
      <c r="BO273" s="76"/>
      <c r="BP273" s="75"/>
      <c r="BQ273" s="75"/>
      <c r="BR273" s="75"/>
      <c r="BS273" s="88"/>
      <c r="BT273" s="88"/>
      <c r="BU273" s="75"/>
      <c r="BV273" s="75"/>
      <c r="BW273" s="88"/>
      <c r="BX273" s="75"/>
      <c r="BY273" s="75"/>
      <c r="BZ273" s="75"/>
      <c r="CA273" s="75"/>
      <c r="CB273" s="74"/>
      <c r="CC273" s="74"/>
      <c r="CD273" s="75"/>
      <c r="CE273" s="88"/>
      <c r="CF273" s="75"/>
      <c r="CG273" s="75"/>
      <c r="CH273" s="75"/>
      <c r="CI273" s="88"/>
      <c r="CJ273" s="75"/>
      <c r="CK273" s="75"/>
      <c r="CL273" s="75"/>
      <c r="CM273" s="75"/>
      <c r="CN273" s="75"/>
      <c r="CO273" s="75"/>
      <c r="CP273" s="75"/>
      <c r="CQ273" s="75"/>
      <c r="CR273" s="74"/>
      <c r="CS273" s="74"/>
      <c r="CT273" s="75"/>
      <c r="CU273" s="88"/>
      <c r="CV273" s="75"/>
      <c r="CW273" s="75"/>
      <c r="CX273" s="75"/>
      <c r="CY273" s="88"/>
      <c r="CZ273" s="88"/>
      <c r="DA273" s="75"/>
      <c r="DB273" s="75"/>
      <c r="DC273" s="88"/>
      <c r="DD273" s="75"/>
      <c r="DE273" s="75"/>
      <c r="DF273" s="75"/>
      <c r="DG273" s="88"/>
      <c r="DH273" s="75"/>
      <c r="DI273" s="75"/>
      <c r="DJ273" s="75"/>
      <c r="DK273" s="88"/>
      <c r="DL273" s="75"/>
      <c r="DM273" s="75"/>
      <c r="DN273" s="75"/>
      <c r="DO273" s="88"/>
      <c r="DP273" s="75"/>
      <c r="DQ273" s="75"/>
      <c r="DR273" s="75"/>
      <c r="DS273" s="88"/>
      <c r="DT273" s="74"/>
      <c r="DU273" s="75"/>
      <c r="DV273" s="75"/>
      <c r="DW273" s="75"/>
      <c r="DX273" s="75"/>
      <c r="DY273" s="75"/>
      <c r="DZ273" s="75"/>
      <c r="EA273" s="75"/>
      <c r="EB273" s="75"/>
      <c r="EC273" s="75"/>
      <c r="ED273" s="75"/>
      <c r="EE273" s="75"/>
      <c r="EF273" s="75"/>
      <c r="EG273" s="75"/>
      <c r="EH273" s="75"/>
      <c r="EI273" s="75"/>
      <c r="EJ273" s="75"/>
      <c r="EK273" s="75"/>
      <c r="EL273" s="75"/>
      <c r="EM273" s="75"/>
      <c r="EN273" s="75"/>
      <c r="EO273" s="75"/>
      <c r="EP273" s="75"/>
      <c r="EQ273" s="75"/>
      <c r="ER273" s="75"/>
      <c r="ES273" s="75"/>
      <c r="ET273" s="75"/>
      <c r="EU273" s="75"/>
      <c r="EV273" s="75"/>
      <c r="EW273" s="75"/>
      <c r="EX273" s="75"/>
      <c r="EY273" s="75"/>
      <c r="EZ273" s="88"/>
      <c r="FA273" s="74"/>
      <c r="FB273" s="75"/>
      <c r="FC273" s="88"/>
      <c r="FD273" s="75"/>
      <c r="FE273" s="75"/>
      <c r="FF273" s="75"/>
      <c r="FG273" s="75"/>
      <c r="FH273" s="75"/>
      <c r="FI273" s="75"/>
      <c r="FJ273" s="75"/>
      <c r="FK273" s="75"/>
      <c r="FL273" s="74">
        <v>91146.767680000004</v>
      </c>
      <c r="FM273" s="74">
        <v>91146.767680000004</v>
      </c>
      <c r="FN273" s="74">
        <v>91146.767680000004</v>
      </c>
      <c r="FO273" s="75">
        <f>FN273/FM273*100</f>
        <v>100</v>
      </c>
      <c r="FP273" s="75"/>
      <c r="FQ273" s="75"/>
      <c r="FR273" s="75"/>
      <c r="FS273" s="75"/>
      <c r="FT273" s="78"/>
      <c r="FU273" s="78"/>
      <c r="FV273" s="78"/>
      <c r="FW273" s="78"/>
      <c r="FX273" s="75"/>
      <c r="FY273" s="75"/>
      <c r="FZ273" s="75"/>
      <c r="GA273" s="75"/>
      <c r="GB273" s="75"/>
      <c r="GC273" s="75"/>
      <c r="GD273" s="75"/>
      <c r="GE273" s="75"/>
      <c r="GF273" s="75"/>
      <c r="GG273" s="75"/>
      <c r="GH273" s="75"/>
      <c r="GI273" s="75"/>
      <c r="GJ273" s="75"/>
      <c r="GK273" s="75"/>
      <c r="GL273" s="75"/>
      <c r="GM273" s="75"/>
      <c r="GN273" s="75"/>
      <c r="GO273" s="75"/>
      <c r="GP273" s="75"/>
      <c r="GQ273" s="75"/>
      <c r="GR273" s="75"/>
      <c r="GS273" s="75"/>
      <c r="GT273" s="75"/>
      <c r="GU273" s="75"/>
      <c r="GV273" s="75"/>
      <c r="GW273" s="75"/>
      <c r="GX273" s="75"/>
      <c r="GY273" s="75"/>
      <c r="GZ273" s="75"/>
      <c r="HA273" s="75"/>
      <c r="HB273" s="75"/>
      <c r="HC273" s="75"/>
      <c r="HD273" s="75"/>
      <c r="HE273" s="75"/>
      <c r="HF273" s="75"/>
      <c r="HG273" s="75"/>
      <c r="HH273" s="75"/>
      <c r="HI273" s="75"/>
      <c r="HJ273" s="75"/>
      <c r="HK273" s="75"/>
      <c r="HL273" s="75"/>
      <c r="HM273" s="75"/>
      <c r="HN273" s="75"/>
      <c r="HO273" s="75"/>
      <c r="HP273" s="75"/>
      <c r="HQ273" s="75"/>
      <c r="HR273" s="75"/>
      <c r="HS273" s="75"/>
      <c r="HT273" s="75"/>
      <c r="HU273" s="75"/>
      <c r="HV273" s="75"/>
      <c r="HW273" s="75"/>
      <c r="HX273" s="75"/>
      <c r="HY273" s="75"/>
      <c r="HZ273" s="75"/>
      <c r="IA273" s="75"/>
      <c r="IB273" s="75"/>
      <c r="IC273" s="75"/>
      <c r="ID273" s="75"/>
      <c r="IE273" s="75"/>
      <c r="IF273" s="75"/>
      <c r="IG273" s="75"/>
      <c r="IH273" s="75"/>
      <c r="II273" s="75"/>
      <c r="IJ273" s="75"/>
      <c r="IK273" s="75"/>
      <c r="IL273" s="75"/>
      <c r="IM273" s="75"/>
      <c r="IN273" s="75"/>
      <c r="IO273" s="75"/>
      <c r="IP273" s="75"/>
      <c r="IQ273" s="75"/>
      <c r="IR273" s="75"/>
      <c r="IS273" s="75"/>
      <c r="IT273" s="75"/>
      <c r="IU273" s="75"/>
      <c r="IV273" s="75"/>
      <c r="IW273" s="75"/>
      <c r="IX273" s="75"/>
      <c r="IY273" s="75"/>
      <c r="IZ273" s="75"/>
      <c r="JA273" s="75"/>
      <c r="JB273" s="75"/>
      <c r="JC273" s="75"/>
    </row>
    <row r="274" spans="1:263" ht="15.75" x14ac:dyDescent="0.25">
      <c r="A274" s="10" t="s">
        <v>420</v>
      </c>
      <c r="B274" s="222">
        <f t="shared" si="714"/>
        <v>5004</v>
      </c>
      <c r="C274" s="222">
        <f t="shared" si="715"/>
        <v>5018.95</v>
      </c>
      <c r="D274" s="222">
        <f t="shared" si="716"/>
        <v>5018.95</v>
      </c>
      <c r="E274" s="222"/>
      <c r="F274" s="223">
        <f t="shared" si="717"/>
        <v>5018.95</v>
      </c>
      <c r="G274" s="75">
        <f t="shared" si="672"/>
        <v>100</v>
      </c>
      <c r="H274" s="75"/>
      <c r="I274" s="75"/>
      <c r="J274" s="75"/>
      <c r="K274" s="75"/>
      <c r="L274" s="75"/>
      <c r="M274" s="75"/>
      <c r="N274" s="75"/>
      <c r="O274" s="74"/>
      <c r="P274" s="75"/>
      <c r="Q274" s="75"/>
      <c r="R274" s="75"/>
      <c r="S274" s="75"/>
      <c r="T274" s="75"/>
      <c r="U274" s="75"/>
      <c r="V274" s="75"/>
      <c r="W274" s="74"/>
      <c r="X274" s="75"/>
      <c r="Y274" s="75"/>
      <c r="Z274" s="75"/>
      <c r="AA274" s="75"/>
      <c r="AB274" s="75"/>
      <c r="AC274" s="75"/>
      <c r="AD274" s="75"/>
      <c r="AE274" s="75"/>
      <c r="AF274" s="75"/>
      <c r="AG274" s="75"/>
      <c r="AH274" s="75"/>
      <c r="AI274" s="75"/>
      <c r="AJ274" s="75"/>
      <c r="AK274" s="75"/>
      <c r="AL274" s="75"/>
      <c r="AM274" s="75"/>
      <c r="AN274" s="75"/>
      <c r="AO274" s="75"/>
      <c r="AP274" s="75"/>
      <c r="AQ274" s="75"/>
      <c r="AR274" s="75"/>
      <c r="AS274" s="75"/>
      <c r="AT274" s="75"/>
      <c r="AU274" s="75"/>
      <c r="AV274" s="75"/>
      <c r="AW274" s="75"/>
      <c r="AX274" s="75"/>
      <c r="AY274" s="75"/>
      <c r="AZ274" s="95"/>
      <c r="BA274" s="95"/>
      <c r="BB274" s="95"/>
      <c r="BC274" s="95"/>
      <c r="BD274" s="75"/>
      <c r="BE274" s="75"/>
      <c r="BF274" s="75"/>
      <c r="BG274" s="88"/>
      <c r="BH274" s="88"/>
      <c r="BI274" s="75"/>
      <c r="BJ274" s="75"/>
      <c r="BK274" s="88"/>
      <c r="BL274" s="75">
        <v>5004</v>
      </c>
      <c r="BM274" s="75">
        <v>5004</v>
      </c>
      <c r="BN274" s="75">
        <v>5004</v>
      </c>
      <c r="BO274" s="76">
        <f t="shared" ref="BO274:BO335" si="745">BN274/BM274*100</f>
        <v>100</v>
      </c>
      <c r="BP274" s="75"/>
      <c r="BQ274" s="75"/>
      <c r="BR274" s="75"/>
      <c r="BS274" s="88"/>
      <c r="BT274" s="88"/>
      <c r="BU274" s="75"/>
      <c r="BV274" s="75"/>
      <c r="BW274" s="88"/>
      <c r="BX274" s="75"/>
      <c r="BY274" s="75"/>
      <c r="BZ274" s="75"/>
      <c r="CA274" s="75"/>
      <c r="CB274" s="74"/>
      <c r="CC274" s="74"/>
      <c r="CD274" s="75"/>
      <c r="CE274" s="88"/>
      <c r="CF274" s="75"/>
      <c r="CG274" s="75"/>
      <c r="CH274" s="75"/>
      <c r="CI274" s="88"/>
      <c r="CJ274" s="75"/>
      <c r="CK274" s="75"/>
      <c r="CL274" s="75"/>
      <c r="CM274" s="75"/>
      <c r="CN274" s="75"/>
      <c r="CO274" s="75"/>
      <c r="CP274" s="75"/>
      <c r="CQ274" s="75"/>
      <c r="CR274" s="74"/>
      <c r="CS274" s="74"/>
      <c r="CT274" s="75"/>
      <c r="CU274" s="88"/>
      <c r="CV274" s="75"/>
      <c r="CW274" s="75"/>
      <c r="CX274" s="75"/>
      <c r="CY274" s="88"/>
      <c r="CZ274" s="88"/>
      <c r="DA274" s="75"/>
      <c r="DB274" s="75"/>
      <c r="DC274" s="88"/>
      <c r="DD274" s="75"/>
      <c r="DE274" s="75"/>
      <c r="DF274" s="75"/>
      <c r="DG274" s="88"/>
      <c r="DH274" s="75"/>
      <c r="DI274" s="75"/>
      <c r="DJ274" s="75"/>
      <c r="DK274" s="88"/>
      <c r="DL274" s="75"/>
      <c r="DM274" s="75"/>
      <c r="DN274" s="75"/>
      <c r="DO274" s="88"/>
      <c r="DP274" s="75"/>
      <c r="DQ274" s="75"/>
      <c r="DR274" s="75"/>
      <c r="DS274" s="88"/>
      <c r="DT274" s="74"/>
      <c r="DU274" s="75"/>
      <c r="DV274" s="75"/>
      <c r="DW274" s="75"/>
      <c r="DX274" s="75"/>
      <c r="DY274" s="75"/>
      <c r="DZ274" s="75"/>
      <c r="EA274" s="75"/>
      <c r="EB274" s="75"/>
      <c r="EC274" s="75"/>
      <c r="ED274" s="75"/>
      <c r="EE274" s="75"/>
      <c r="EF274" s="75"/>
      <c r="EG274" s="75"/>
      <c r="EH274" s="75"/>
      <c r="EI274" s="75"/>
      <c r="EJ274" s="75"/>
      <c r="EK274" s="75"/>
      <c r="EL274" s="75"/>
      <c r="EM274" s="75"/>
      <c r="EN274" s="75"/>
      <c r="EO274" s="75"/>
      <c r="EP274" s="75"/>
      <c r="EQ274" s="75"/>
      <c r="ER274" s="75"/>
      <c r="ES274" s="75"/>
      <c r="ET274" s="75"/>
      <c r="EU274" s="75"/>
      <c r="EV274" s="75"/>
      <c r="EW274" s="75"/>
      <c r="EX274" s="75"/>
      <c r="EY274" s="75"/>
      <c r="EZ274" s="88"/>
      <c r="FA274" s="74"/>
      <c r="FB274" s="75"/>
      <c r="FC274" s="88"/>
      <c r="FD274" s="75"/>
      <c r="FE274" s="75"/>
      <c r="FF274" s="75"/>
      <c r="FG274" s="75"/>
      <c r="FH274" s="75"/>
      <c r="FI274" s="75"/>
      <c r="FJ274" s="75"/>
      <c r="FK274" s="75"/>
      <c r="FL274" s="75"/>
      <c r="FM274" s="75"/>
      <c r="FN274" s="75"/>
      <c r="FO274" s="75"/>
      <c r="FP274" s="75"/>
      <c r="FQ274" s="75"/>
      <c r="FR274" s="75"/>
      <c r="FS274" s="75"/>
      <c r="FT274" s="78"/>
      <c r="FU274" s="78"/>
      <c r="FV274" s="78"/>
      <c r="FW274" s="78"/>
      <c r="FX274" s="75"/>
      <c r="FY274" s="75"/>
      <c r="FZ274" s="75"/>
      <c r="GA274" s="75"/>
      <c r="GB274" s="75"/>
      <c r="GC274" s="75"/>
      <c r="GD274" s="75"/>
      <c r="GE274" s="75"/>
      <c r="GF274" s="75"/>
      <c r="GG274" s="75"/>
      <c r="GH274" s="75"/>
      <c r="GI274" s="75"/>
      <c r="GJ274" s="75"/>
      <c r="GK274" s="75"/>
      <c r="GL274" s="75"/>
      <c r="GM274" s="75"/>
      <c r="GN274" s="75"/>
      <c r="GO274" s="75"/>
      <c r="GP274" s="75"/>
      <c r="GQ274" s="75"/>
      <c r="GR274" s="75"/>
      <c r="GS274" s="75"/>
      <c r="GT274" s="75"/>
      <c r="GU274" s="75"/>
      <c r="GV274" s="75"/>
      <c r="GW274" s="75"/>
      <c r="GX274" s="75"/>
      <c r="GY274" s="75"/>
      <c r="GZ274" s="75"/>
      <c r="HA274" s="75"/>
      <c r="HB274" s="75"/>
      <c r="HC274" s="75"/>
      <c r="HD274" s="75"/>
      <c r="HE274" s="75"/>
      <c r="HF274" s="75"/>
      <c r="HG274" s="75"/>
      <c r="HH274" s="75"/>
      <c r="HI274" s="75"/>
      <c r="HJ274" s="75"/>
      <c r="HK274" s="75"/>
      <c r="HL274" s="75"/>
      <c r="HM274" s="75"/>
      <c r="HN274" s="75"/>
      <c r="HO274" s="75"/>
      <c r="HP274" s="75"/>
      <c r="HQ274" s="75"/>
      <c r="HR274" s="75"/>
      <c r="HS274" s="75"/>
      <c r="HT274" s="75"/>
      <c r="HU274" s="75"/>
      <c r="HV274" s="75"/>
      <c r="HW274" s="75"/>
      <c r="HX274" s="75"/>
      <c r="HY274" s="75"/>
      <c r="HZ274" s="75"/>
      <c r="IA274" s="75"/>
      <c r="IB274" s="75"/>
      <c r="IC274" s="75"/>
      <c r="ID274" s="75"/>
      <c r="IE274" s="75"/>
      <c r="IF274" s="75"/>
      <c r="IG274" s="75">
        <v>14.95</v>
      </c>
      <c r="IH274" s="75">
        <v>14.95</v>
      </c>
      <c r="II274" s="75">
        <f t="shared" si="694"/>
        <v>100</v>
      </c>
      <c r="IJ274" s="75"/>
      <c r="IK274" s="75"/>
      <c r="IL274" s="75"/>
      <c r="IM274" s="75"/>
      <c r="IN274" s="75"/>
      <c r="IO274" s="75"/>
      <c r="IP274" s="75"/>
      <c r="IQ274" s="75"/>
      <c r="IR274" s="75"/>
      <c r="IS274" s="75"/>
      <c r="IT274" s="75"/>
      <c r="IU274" s="75"/>
      <c r="IV274" s="75"/>
      <c r="IW274" s="75"/>
      <c r="IX274" s="75"/>
      <c r="IY274" s="75"/>
      <c r="IZ274" s="75"/>
      <c r="JA274" s="75"/>
      <c r="JB274" s="75"/>
      <c r="JC274" s="75"/>
    </row>
    <row r="275" spans="1:263" ht="15.75" x14ac:dyDescent="0.25">
      <c r="A275" s="10" t="s">
        <v>421</v>
      </c>
      <c r="B275" s="222">
        <f t="shared" si="714"/>
        <v>6243</v>
      </c>
      <c r="C275" s="222">
        <f t="shared" si="715"/>
        <v>6243</v>
      </c>
      <c r="D275" s="222">
        <f t="shared" si="716"/>
        <v>6243</v>
      </c>
      <c r="E275" s="222"/>
      <c r="F275" s="223">
        <f t="shared" si="717"/>
        <v>6243</v>
      </c>
      <c r="G275" s="75">
        <f t="shared" si="672"/>
        <v>100</v>
      </c>
      <c r="H275" s="75"/>
      <c r="I275" s="75"/>
      <c r="J275" s="75"/>
      <c r="K275" s="75"/>
      <c r="L275" s="75"/>
      <c r="M275" s="75"/>
      <c r="N275" s="75"/>
      <c r="O275" s="74"/>
      <c r="P275" s="75"/>
      <c r="Q275" s="75"/>
      <c r="R275" s="75"/>
      <c r="S275" s="75"/>
      <c r="T275" s="75"/>
      <c r="U275" s="75"/>
      <c r="V275" s="75"/>
      <c r="W275" s="74"/>
      <c r="X275" s="75"/>
      <c r="Y275" s="75"/>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95"/>
      <c r="BA275" s="95"/>
      <c r="BB275" s="95"/>
      <c r="BC275" s="95"/>
      <c r="BD275" s="75"/>
      <c r="BE275" s="75"/>
      <c r="BF275" s="75"/>
      <c r="BG275" s="88"/>
      <c r="BH275" s="88"/>
      <c r="BI275" s="75"/>
      <c r="BJ275" s="75"/>
      <c r="BK275" s="88"/>
      <c r="BL275" s="75">
        <v>6243</v>
      </c>
      <c r="BM275" s="75">
        <v>6243</v>
      </c>
      <c r="BN275" s="75">
        <v>6243</v>
      </c>
      <c r="BO275" s="76">
        <f t="shared" si="745"/>
        <v>100</v>
      </c>
      <c r="BP275" s="75"/>
      <c r="BQ275" s="75"/>
      <c r="BR275" s="75"/>
      <c r="BS275" s="88"/>
      <c r="BT275" s="88"/>
      <c r="BU275" s="75"/>
      <c r="BV275" s="75"/>
      <c r="BW275" s="88"/>
      <c r="BX275" s="75"/>
      <c r="BY275" s="75"/>
      <c r="BZ275" s="75"/>
      <c r="CA275" s="75"/>
      <c r="CB275" s="74"/>
      <c r="CC275" s="74"/>
      <c r="CD275" s="75"/>
      <c r="CE275" s="88"/>
      <c r="CF275" s="75"/>
      <c r="CG275" s="75"/>
      <c r="CH275" s="75"/>
      <c r="CI275" s="88"/>
      <c r="CJ275" s="75"/>
      <c r="CK275" s="75"/>
      <c r="CL275" s="75"/>
      <c r="CM275" s="75"/>
      <c r="CN275" s="75"/>
      <c r="CO275" s="75"/>
      <c r="CP275" s="75"/>
      <c r="CQ275" s="75"/>
      <c r="CR275" s="74"/>
      <c r="CS275" s="74"/>
      <c r="CT275" s="75"/>
      <c r="CU275" s="88"/>
      <c r="CV275" s="75"/>
      <c r="CW275" s="75"/>
      <c r="CX275" s="75"/>
      <c r="CY275" s="88"/>
      <c r="CZ275" s="88"/>
      <c r="DA275" s="75"/>
      <c r="DB275" s="75"/>
      <c r="DC275" s="88"/>
      <c r="DD275" s="75"/>
      <c r="DE275" s="75"/>
      <c r="DF275" s="75"/>
      <c r="DG275" s="88"/>
      <c r="DH275" s="75"/>
      <c r="DI275" s="75"/>
      <c r="DJ275" s="75"/>
      <c r="DK275" s="88"/>
      <c r="DL275" s="75"/>
      <c r="DM275" s="75"/>
      <c r="DN275" s="75"/>
      <c r="DO275" s="88"/>
      <c r="DP275" s="75"/>
      <c r="DQ275" s="75"/>
      <c r="DR275" s="75"/>
      <c r="DS275" s="88"/>
      <c r="DT275" s="74"/>
      <c r="DU275" s="75"/>
      <c r="DV275" s="75"/>
      <c r="DW275" s="75"/>
      <c r="DX275" s="75"/>
      <c r="DY275" s="75"/>
      <c r="DZ275" s="75"/>
      <c r="EA275" s="75"/>
      <c r="EB275" s="75"/>
      <c r="EC275" s="75"/>
      <c r="ED275" s="75"/>
      <c r="EE275" s="75"/>
      <c r="EF275" s="75"/>
      <c r="EG275" s="75"/>
      <c r="EH275" s="75"/>
      <c r="EI275" s="75"/>
      <c r="EJ275" s="75"/>
      <c r="EK275" s="75"/>
      <c r="EL275" s="75"/>
      <c r="EM275" s="75"/>
      <c r="EN275" s="75"/>
      <c r="EO275" s="75"/>
      <c r="EP275" s="75"/>
      <c r="EQ275" s="75"/>
      <c r="ER275" s="75"/>
      <c r="ES275" s="75"/>
      <c r="ET275" s="75"/>
      <c r="EU275" s="75"/>
      <c r="EV275" s="75"/>
      <c r="EW275" s="75"/>
      <c r="EX275" s="75"/>
      <c r="EY275" s="75"/>
      <c r="EZ275" s="88"/>
      <c r="FA275" s="74"/>
      <c r="FB275" s="75"/>
      <c r="FC275" s="88"/>
      <c r="FD275" s="75"/>
      <c r="FE275" s="75"/>
      <c r="FF275" s="75"/>
      <c r="FG275" s="75"/>
      <c r="FH275" s="75"/>
      <c r="FI275" s="75"/>
      <c r="FJ275" s="75"/>
      <c r="FK275" s="75"/>
      <c r="FL275" s="75"/>
      <c r="FM275" s="75"/>
      <c r="FN275" s="75"/>
      <c r="FO275" s="75"/>
      <c r="FP275" s="75"/>
      <c r="FQ275" s="75"/>
      <c r="FR275" s="75"/>
      <c r="FS275" s="75"/>
      <c r="FT275" s="78"/>
      <c r="FU275" s="78"/>
      <c r="FV275" s="78"/>
      <c r="FW275" s="78"/>
      <c r="FX275" s="75"/>
      <c r="FY275" s="75"/>
      <c r="FZ275" s="75"/>
      <c r="GA275" s="75"/>
      <c r="GB275" s="75"/>
      <c r="GC275" s="75"/>
      <c r="GD275" s="75"/>
      <c r="GE275" s="75"/>
      <c r="GF275" s="75"/>
      <c r="GG275" s="75"/>
      <c r="GH275" s="75"/>
      <c r="GI275" s="75"/>
      <c r="GJ275" s="75"/>
      <c r="GK275" s="75"/>
      <c r="GL275" s="75"/>
      <c r="GM275" s="75"/>
      <c r="GN275" s="75"/>
      <c r="GO275" s="75"/>
      <c r="GP275" s="75"/>
      <c r="GQ275" s="75"/>
      <c r="GR275" s="75"/>
      <c r="GS275" s="75"/>
      <c r="GT275" s="75"/>
      <c r="GU275" s="75"/>
      <c r="GV275" s="75"/>
      <c r="GW275" s="75"/>
      <c r="GX275" s="75"/>
      <c r="GY275" s="75"/>
      <c r="GZ275" s="75"/>
      <c r="HA275" s="75"/>
      <c r="HB275" s="75"/>
      <c r="HC275" s="75"/>
      <c r="HD275" s="75"/>
      <c r="HE275" s="75"/>
      <c r="HF275" s="75"/>
      <c r="HG275" s="75"/>
      <c r="HH275" s="75"/>
      <c r="HI275" s="75"/>
      <c r="HJ275" s="75"/>
      <c r="HK275" s="75"/>
      <c r="HL275" s="75"/>
      <c r="HM275" s="75"/>
      <c r="HN275" s="75"/>
      <c r="HO275" s="75"/>
      <c r="HP275" s="75"/>
      <c r="HQ275" s="75"/>
      <c r="HR275" s="75"/>
      <c r="HS275" s="75"/>
      <c r="HT275" s="75"/>
      <c r="HU275" s="75"/>
      <c r="HV275" s="75"/>
      <c r="HW275" s="75"/>
      <c r="HX275" s="75"/>
      <c r="HY275" s="75"/>
      <c r="HZ275" s="75"/>
      <c r="IA275" s="75"/>
      <c r="IB275" s="75"/>
      <c r="IC275" s="75"/>
      <c r="ID275" s="75"/>
      <c r="IE275" s="75"/>
      <c r="IF275" s="75"/>
      <c r="IG275" s="75"/>
      <c r="IH275" s="75"/>
      <c r="II275" s="75"/>
      <c r="IJ275" s="75"/>
      <c r="IK275" s="75"/>
      <c r="IL275" s="75"/>
      <c r="IM275" s="75"/>
      <c r="IN275" s="75"/>
      <c r="IO275" s="75"/>
      <c r="IP275" s="75"/>
      <c r="IQ275" s="75"/>
      <c r="IR275" s="75"/>
      <c r="IS275" s="75"/>
      <c r="IT275" s="75"/>
      <c r="IU275" s="75"/>
      <c r="IV275" s="75"/>
      <c r="IW275" s="75"/>
      <c r="IX275" s="75"/>
      <c r="IY275" s="75"/>
      <c r="IZ275" s="75"/>
      <c r="JA275" s="75"/>
      <c r="JB275" s="75"/>
      <c r="JC275" s="75"/>
    </row>
    <row r="276" spans="1:263" ht="15.75" x14ac:dyDescent="0.25">
      <c r="A276" s="10" t="s">
        <v>338</v>
      </c>
      <c r="B276" s="222">
        <f t="shared" si="714"/>
        <v>7863</v>
      </c>
      <c r="C276" s="222">
        <f t="shared" si="715"/>
        <v>9363</v>
      </c>
      <c r="D276" s="222">
        <f t="shared" si="716"/>
        <v>9363</v>
      </c>
      <c r="E276" s="222"/>
      <c r="F276" s="223">
        <f t="shared" si="717"/>
        <v>9363</v>
      </c>
      <c r="G276" s="75">
        <f t="shared" si="672"/>
        <v>100</v>
      </c>
      <c r="H276" s="75"/>
      <c r="I276" s="75"/>
      <c r="J276" s="75"/>
      <c r="K276" s="75"/>
      <c r="L276" s="75"/>
      <c r="M276" s="75"/>
      <c r="N276" s="75"/>
      <c r="O276" s="74"/>
      <c r="P276" s="75"/>
      <c r="Q276" s="75"/>
      <c r="R276" s="75"/>
      <c r="S276" s="75"/>
      <c r="T276" s="75"/>
      <c r="U276" s="75"/>
      <c r="V276" s="75"/>
      <c r="W276" s="74"/>
      <c r="X276" s="75"/>
      <c r="Y276" s="75"/>
      <c r="Z276" s="75"/>
      <c r="AA276" s="75"/>
      <c r="AB276" s="75"/>
      <c r="AC276" s="75"/>
      <c r="AD276" s="75"/>
      <c r="AE276" s="75"/>
      <c r="AF276" s="75"/>
      <c r="AG276" s="75"/>
      <c r="AH276" s="75"/>
      <c r="AI276" s="75"/>
      <c r="AJ276" s="75"/>
      <c r="AK276" s="75"/>
      <c r="AL276" s="75"/>
      <c r="AM276" s="75"/>
      <c r="AN276" s="75"/>
      <c r="AO276" s="75"/>
      <c r="AP276" s="75"/>
      <c r="AQ276" s="75"/>
      <c r="AR276" s="75"/>
      <c r="AS276" s="75">
        <v>1500</v>
      </c>
      <c r="AT276" s="75">
        <v>1500</v>
      </c>
      <c r="AU276" s="75">
        <f t="shared" si="680"/>
        <v>100</v>
      </c>
      <c r="AV276" s="75"/>
      <c r="AW276" s="75"/>
      <c r="AX276" s="75"/>
      <c r="AY276" s="75"/>
      <c r="AZ276" s="95"/>
      <c r="BA276" s="95"/>
      <c r="BB276" s="95"/>
      <c r="BC276" s="95"/>
      <c r="BD276" s="75"/>
      <c r="BE276" s="75"/>
      <c r="BF276" s="75"/>
      <c r="BG276" s="88"/>
      <c r="BH276" s="88"/>
      <c r="BI276" s="75"/>
      <c r="BJ276" s="75"/>
      <c r="BK276" s="88"/>
      <c r="BL276" s="75">
        <v>7863</v>
      </c>
      <c r="BM276" s="75">
        <v>7863</v>
      </c>
      <c r="BN276" s="75">
        <v>7863</v>
      </c>
      <c r="BO276" s="76">
        <f t="shared" si="745"/>
        <v>100</v>
      </c>
      <c r="BP276" s="75"/>
      <c r="BQ276" s="75"/>
      <c r="BR276" s="75"/>
      <c r="BS276" s="88"/>
      <c r="BT276" s="88"/>
      <c r="BU276" s="75"/>
      <c r="BV276" s="75"/>
      <c r="BW276" s="88"/>
      <c r="BX276" s="75"/>
      <c r="BY276" s="75"/>
      <c r="BZ276" s="75"/>
      <c r="CA276" s="75"/>
      <c r="CB276" s="74"/>
      <c r="CC276" s="74"/>
      <c r="CD276" s="75"/>
      <c r="CE276" s="88"/>
      <c r="CF276" s="75"/>
      <c r="CG276" s="75"/>
      <c r="CH276" s="75"/>
      <c r="CI276" s="88"/>
      <c r="CJ276" s="75"/>
      <c r="CK276" s="75"/>
      <c r="CL276" s="75"/>
      <c r="CM276" s="75"/>
      <c r="CN276" s="75"/>
      <c r="CO276" s="75"/>
      <c r="CP276" s="75"/>
      <c r="CQ276" s="75"/>
      <c r="CR276" s="74"/>
      <c r="CS276" s="74"/>
      <c r="CT276" s="75"/>
      <c r="CU276" s="88"/>
      <c r="CV276" s="75"/>
      <c r="CW276" s="75"/>
      <c r="CX276" s="75"/>
      <c r="CY276" s="88"/>
      <c r="CZ276" s="88"/>
      <c r="DA276" s="75"/>
      <c r="DB276" s="75"/>
      <c r="DC276" s="88"/>
      <c r="DD276" s="75"/>
      <c r="DE276" s="75"/>
      <c r="DF276" s="75"/>
      <c r="DG276" s="88"/>
      <c r="DH276" s="75"/>
      <c r="DI276" s="75"/>
      <c r="DJ276" s="75"/>
      <c r="DK276" s="88"/>
      <c r="DL276" s="75"/>
      <c r="DM276" s="75"/>
      <c r="DN276" s="75"/>
      <c r="DO276" s="88"/>
      <c r="DP276" s="75"/>
      <c r="DQ276" s="75"/>
      <c r="DR276" s="75"/>
      <c r="DS276" s="88"/>
      <c r="DT276" s="74"/>
      <c r="DU276" s="75"/>
      <c r="DV276" s="75"/>
      <c r="DW276" s="75"/>
      <c r="DX276" s="75"/>
      <c r="DY276" s="75"/>
      <c r="DZ276" s="75"/>
      <c r="EA276" s="75"/>
      <c r="EB276" s="75"/>
      <c r="EC276" s="75"/>
      <c r="ED276" s="75"/>
      <c r="EE276" s="75"/>
      <c r="EF276" s="75"/>
      <c r="EG276" s="75"/>
      <c r="EH276" s="75"/>
      <c r="EI276" s="75"/>
      <c r="EJ276" s="75"/>
      <c r="EK276" s="75"/>
      <c r="EL276" s="75"/>
      <c r="EM276" s="75"/>
      <c r="EN276" s="75"/>
      <c r="EO276" s="75"/>
      <c r="EP276" s="75"/>
      <c r="EQ276" s="75"/>
      <c r="ER276" s="75"/>
      <c r="ES276" s="75"/>
      <c r="ET276" s="75"/>
      <c r="EU276" s="75"/>
      <c r="EV276" s="75"/>
      <c r="EW276" s="75"/>
      <c r="EX276" s="75"/>
      <c r="EY276" s="75"/>
      <c r="EZ276" s="88"/>
      <c r="FA276" s="74"/>
      <c r="FB276" s="75"/>
      <c r="FC276" s="88"/>
      <c r="FD276" s="75"/>
      <c r="FE276" s="75"/>
      <c r="FF276" s="75"/>
      <c r="FG276" s="75"/>
      <c r="FH276" s="75"/>
      <c r="FI276" s="75"/>
      <c r="FJ276" s="75"/>
      <c r="FK276" s="75"/>
      <c r="FL276" s="75"/>
      <c r="FM276" s="75"/>
      <c r="FN276" s="75"/>
      <c r="FO276" s="75"/>
      <c r="FP276" s="75"/>
      <c r="FQ276" s="75"/>
      <c r="FR276" s="75"/>
      <c r="FS276" s="75"/>
      <c r="FT276" s="78"/>
      <c r="FU276" s="78"/>
      <c r="FV276" s="78"/>
      <c r="FW276" s="78"/>
      <c r="FX276" s="75"/>
      <c r="FY276" s="75"/>
      <c r="FZ276" s="75"/>
      <c r="GA276" s="75"/>
      <c r="GB276" s="75"/>
      <c r="GC276" s="75"/>
      <c r="GD276" s="75"/>
      <c r="GE276" s="75"/>
      <c r="GF276" s="75"/>
      <c r="GG276" s="75"/>
      <c r="GH276" s="75"/>
      <c r="GI276" s="75"/>
      <c r="GJ276" s="75"/>
      <c r="GK276" s="75"/>
      <c r="GL276" s="75"/>
      <c r="GM276" s="75"/>
      <c r="GN276" s="75"/>
      <c r="GO276" s="75"/>
      <c r="GP276" s="75"/>
      <c r="GQ276" s="75"/>
      <c r="GR276" s="75"/>
      <c r="GS276" s="75"/>
      <c r="GT276" s="75"/>
      <c r="GU276" s="75"/>
      <c r="GV276" s="75"/>
      <c r="GW276" s="75"/>
      <c r="GX276" s="75"/>
      <c r="GY276" s="75"/>
      <c r="GZ276" s="75"/>
      <c r="HA276" s="75"/>
      <c r="HB276" s="75"/>
      <c r="HC276" s="75"/>
      <c r="HD276" s="75"/>
      <c r="HE276" s="75"/>
      <c r="HF276" s="75"/>
      <c r="HG276" s="75"/>
      <c r="HH276" s="75"/>
      <c r="HI276" s="75"/>
      <c r="HJ276" s="75"/>
      <c r="HK276" s="75"/>
      <c r="HL276" s="75"/>
      <c r="HM276" s="75"/>
      <c r="HN276" s="75"/>
      <c r="HO276" s="75"/>
      <c r="HP276" s="75"/>
      <c r="HQ276" s="75"/>
      <c r="HR276" s="75"/>
      <c r="HS276" s="75"/>
      <c r="HT276" s="75"/>
      <c r="HU276" s="75"/>
      <c r="HV276" s="75"/>
      <c r="HW276" s="75"/>
      <c r="HX276" s="75"/>
      <c r="HY276" s="75"/>
      <c r="HZ276" s="75"/>
      <c r="IA276" s="75"/>
      <c r="IB276" s="75"/>
      <c r="IC276" s="75"/>
      <c r="ID276" s="75"/>
      <c r="IE276" s="75"/>
      <c r="IF276" s="75"/>
      <c r="IG276" s="75"/>
      <c r="IH276" s="75"/>
      <c r="II276" s="75"/>
      <c r="IJ276" s="75"/>
      <c r="IK276" s="75"/>
      <c r="IL276" s="75"/>
      <c r="IM276" s="75"/>
      <c r="IN276" s="75"/>
      <c r="IO276" s="75"/>
      <c r="IP276" s="75"/>
      <c r="IQ276" s="75"/>
      <c r="IR276" s="75"/>
      <c r="IS276" s="75"/>
      <c r="IT276" s="75"/>
      <c r="IU276" s="75"/>
      <c r="IV276" s="75"/>
      <c r="IW276" s="75"/>
      <c r="IX276" s="75"/>
      <c r="IY276" s="75"/>
      <c r="IZ276" s="75"/>
      <c r="JA276" s="75"/>
      <c r="JB276" s="75"/>
      <c r="JC276" s="75"/>
    </row>
    <row r="277" spans="1:263" ht="15.75" x14ac:dyDescent="0.25">
      <c r="A277" s="10" t="s">
        <v>422</v>
      </c>
      <c r="B277" s="222">
        <f t="shared" si="714"/>
        <v>6825</v>
      </c>
      <c r="C277" s="222">
        <f t="shared" si="715"/>
        <v>8325</v>
      </c>
      <c r="D277" s="222">
        <f t="shared" si="716"/>
        <v>8325</v>
      </c>
      <c r="E277" s="222"/>
      <c r="F277" s="223">
        <f t="shared" si="717"/>
        <v>8325</v>
      </c>
      <c r="G277" s="75">
        <f t="shared" si="672"/>
        <v>100</v>
      </c>
      <c r="H277" s="75"/>
      <c r="I277" s="75"/>
      <c r="J277" s="75"/>
      <c r="K277" s="75"/>
      <c r="L277" s="75"/>
      <c r="M277" s="75"/>
      <c r="N277" s="75"/>
      <c r="O277" s="74"/>
      <c r="P277" s="75"/>
      <c r="Q277" s="75"/>
      <c r="R277" s="75"/>
      <c r="S277" s="75"/>
      <c r="T277" s="75"/>
      <c r="U277" s="75"/>
      <c r="V277" s="75"/>
      <c r="W277" s="74"/>
      <c r="X277" s="75"/>
      <c r="Y277" s="75"/>
      <c r="Z277" s="75"/>
      <c r="AA277" s="75"/>
      <c r="AB277" s="75"/>
      <c r="AC277" s="75"/>
      <c r="AD277" s="75"/>
      <c r="AE277" s="75"/>
      <c r="AF277" s="75"/>
      <c r="AG277" s="75"/>
      <c r="AH277" s="75"/>
      <c r="AI277" s="75"/>
      <c r="AJ277" s="75"/>
      <c r="AK277" s="75"/>
      <c r="AL277" s="75"/>
      <c r="AM277" s="75"/>
      <c r="AN277" s="75"/>
      <c r="AO277" s="75"/>
      <c r="AP277" s="75"/>
      <c r="AQ277" s="75"/>
      <c r="AR277" s="75"/>
      <c r="AS277" s="75">
        <v>1500</v>
      </c>
      <c r="AT277" s="75">
        <v>1500</v>
      </c>
      <c r="AU277" s="75">
        <f t="shared" si="680"/>
        <v>100</v>
      </c>
      <c r="AV277" s="75"/>
      <c r="AW277" s="75"/>
      <c r="AX277" s="75"/>
      <c r="AY277" s="75"/>
      <c r="AZ277" s="95"/>
      <c r="BA277" s="95"/>
      <c r="BB277" s="95"/>
      <c r="BC277" s="95"/>
      <c r="BD277" s="75"/>
      <c r="BE277" s="75"/>
      <c r="BF277" s="75"/>
      <c r="BG277" s="88"/>
      <c r="BH277" s="88"/>
      <c r="BI277" s="75"/>
      <c r="BJ277" s="75"/>
      <c r="BK277" s="88"/>
      <c r="BL277" s="75">
        <v>6825</v>
      </c>
      <c r="BM277" s="75">
        <v>6825</v>
      </c>
      <c r="BN277" s="75">
        <v>6825</v>
      </c>
      <c r="BO277" s="76">
        <f t="shared" si="745"/>
        <v>100</v>
      </c>
      <c r="BP277" s="75"/>
      <c r="BQ277" s="75"/>
      <c r="BR277" s="75"/>
      <c r="BS277" s="88"/>
      <c r="BT277" s="88"/>
      <c r="BU277" s="75"/>
      <c r="BV277" s="75"/>
      <c r="BW277" s="88"/>
      <c r="BX277" s="75"/>
      <c r="BY277" s="75"/>
      <c r="BZ277" s="75"/>
      <c r="CA277" s="75"/>
      <c r="CB277" s="74"/>
      <c r="CC277" s="74"/>
      <c r="CD277" s="75"/>
      <c r="CE277" s="88"/>
      <c r="CF277" s="75"/>
      <c r="CG277" s="75"/>
      <c r="CH277" s="75"/>
      <c r="CI277" s="88"/>
      <c r="CJ277" s="75"/>
      <c r="CK277" s="75"/>
      <c r="CL277" s="75"/>
      <c r="CM277" s="75"/>
      <c r="CN277" s="75"/>
      <c r="CO277" s="75"/>
      <c r="CP277" s="75"/>
      <c r="CQ277" s="75"/>
      <c r="CR277" s="74"/>
      <c r="CS277" s="74"/>
      <c r="CT277" s="75"/>
      <c r="CU277" s="88"/>
      <c r="CV277" s="75"/>
      <c r="CW277" s="75"/>
      <c r="CX277" s="75"/>
      <c r="CY277" s="88"/>
      <c r="CZ277" s="88"/>
      <c r="DA277" s="75"/>
      <c r="DB277" s="75"/>
      <c r="DC277" s="88"/>
      <c r="DD277" s="75"/>
      <c r="DE277" s="75"/>
      <c r="DF277" s="75"/>
      <c r="DG277" s="88"/>
      <c r="DH277" s="75"/>
      <c r="DI277" s="75"/>
      <c r="DJ277" s="75"/>
      <c r="DK277" s="88"/>
      <c r="DL277" s="75"/>
      <c r="DM277" s="75"/>
      <c r="DN277" s="75"/>
      <c r="DO277" s="88"/>
      <c r="DP277" s="75"/>
      <c r="DQ277" s="75"/>
      <c r="DR277" s="75"/>
      <c r="DS277" s="88"/>
      <c r="DT277" s="74"/>
      <c r="DU277" s="75"/>
      <c r="DV277" s="75"/>
      <c r="DW277" s="75"/>
      <c r="DX277" s="75"/>
      <c r="DY277" s="75"/>
      <c r="DZ277" s="75"/>
      <c r="EA277" s="75"/>
      <c r="EB277" s="75"/>
      <c r="EC277" s="75"/>
      <c r="ED277" s="75"/>
      <c r="EE277" s="75"/>
      <c r="EF277" s="75"/>
      <c r="EG277" s="75"/>
      <c r="EH277" s="75"/>
      <c r="EI277" s="75"/>
      <c r="EJ277" s="75"/>
      <c r="EK277" s="75"/>
      <c r="EL277" s="75"/>
      <c r="EM277" s="75"/>
      <c r="EN277" s="75"/>
      <c r="EO277" s="75"/>
      <c r="EP277" s="75"/>
      <c r="EQ277" s="75"/>
      <c r="ER277" s="75"/>
      <c r="ES277" s="75"/>
      <c r="ET277" s="75"/>
      <c r="EU277" s="75"/>
      <c r="EV277" s="75"/>
      <c r="EW277" s="75"/>
      <c r="EX277" s="75"/>
      <c r="EY277" s="75"/>
      <c r="EZ277" s="88"/>
      <c r="FA277" s="74"/>
      <c r="FB277" s="75"/>
      <c r="FC277" s="88"/>
      <c r="FD277" s="75"/>
      <c r="FE277" s="75"/>
      <c r="FF277" s="75"/>
      <c r="FG277" s="75"/>
      <c r="FH277" s="75"/>
      <c r="FI277" s="75"/>
      <c r="FJ277" s="75"/>
      <c r="FK277" s="75"/>
      <c r="FL277" s="75"/>
      <c r="FM277" s="75"/>
      <c r="FN277" s="75"/>
      <c r="FO277" s="75"/>
      <c r="FP277" s="75"/>
      <c r="FQ277" s="75"/>
      <c r="FR277" s="75"/>
      <c r="FS277" s="75"/>
      <c r="FT277" s="78"/>
      <c r="FU277" s="78"/>
      <c r="FV277" s="78"/>
      <c r="FW277" s="78"/>
      <c r="FX277" s="75"/>
      <c r="FY277" s="75"/>
      <c r="FZ277" s="75"/>
      <c r="GA277" s="75"/>
      <c r="GB277" s="75"/>
      <c r="GC277" s="75"/>
      <c r="GD277" s="75"/>
      <c r="GE277" s="75"/>
      <c r="GF277" s="75"/>
      <c r="GG277" s="75"/>
      <c r="GH277" s="75"/>
      <c r="GI277" s="75"/>
      <c r="GJ277" s="75"/>
      <c r="GK277" s="75"/>
      <c r="GL277" s="75"/>
      <c r="GM277" s="75"/>
      <c r="GN277" s="75"/>
      <c r="GO277" s="75"/>
      <c r="GP277" s="75"/>
      <c r="GQ277" s="75"/>
      <c r="GR277" s="75"/>
      <c r="GS277" s="75"/>
      <c r="GT277" s="75"/>
      <c r="GU277" s="75"/>
      <c r="GV277" s="75"/>
      <c r="GW277" s="75"/>
      <c r="GX277" s="75"/>
      <c r="GY277" s="75"/>
      <c r="GZ277" s="75"/>
      <c r="HA277" s="75"/>
      <c r="HB277" s="75"/>
      <c r="HC277" s="75"/>
      <c r="HD277" s="75"/>
      <c r="HE277" s="75"/>
      <c r="HF277" s="75"/>
      <c r="HG277" s="75"/>
      <c r="HH277" s="75"/>
      <c r="HI277" s="75"/>
      <c r="HJ277" s="75"/>
      <c r="HK277" s="75"/>
      <c r="HL277" s="75"/>
      <c r="HM277" s="75"/>
      <c r="HN277" s="75"/>
      <c r="HO277" s="75"/>
      <c r="HP277" s="75"/>
      <c r="HQ277" s="75"/>
      <c r="HR277" s="75"/>
      <c r="HS277" s="75"/>
      <c r="HT277" s="75"/>
      <c r="HU277" s="75"/>
      <c r="HV277" s="75"/>
      <c r="HW277" s="75"/>
      <c r="HX277" s="75"/>
      <c r="HY277" s="75"/>
      <c r="HZ277" s="75"/>
      <c r="IA277" s="75"/>
      <c r="IB277" s="75"/>
      <c r="IC277" s="75"/>
      <c r="ID277" s="75"/>
      <c r="IE277" s="75"/>
      <c r="IF277" s="75"/>
      <c r="IG277" s="75"/>
      <c r="IH277" s="75"/>
      <c r="II277" s="75"/>
      <c r="IJ277" s="75"/>
      <c r="IK277" s="75"/>
      <c r="IL277" s="75"/>
      <c r="IM277" s="75"/>
      <c r="IN277" s="75"/>
      <c r="IO277" s="75"/>
      <c r="IP277" s="75"/>
      <c r="IQ277" s="75"/>
      <c r="IR277" s="75"/>
      <c r="IS277" s="75"/>
      <c r="IT277" s="75"/>
      <c r="IU277" s="75"/>
      <c r="IV277" s="75"/>
      <c r="IW277" s="75"/>
      <c r="IX277" s="75"/>
      <c r="IY277" s="75"/>
      <c r="IZ277" s="75"/>
      <c r="JA277" s="75"/>
      <c r="JB277" s="75"/>
      <c r="JC277" s="75"/>
    </row>
    <row r="278" spans="1:263" ht="15.75" x14ac:dyDescent="0.25">
      <c r="A278" s="10" t="s">
        <v>423</v>
      </c>
      <c r="B278" s="222">
        <f t="shared" si="714"/>
        <v>5655</v>
      </c>
      <c r="C278" s="222">
        <f t="shared" si="715"/>
        <v>5655</v>
      </c>
      <c r="D278" s="222">
        <f t="shared" si="716"/>
        <v>5655</v>
      </c>
      <c r="E278" s="222"/>
      <c r="F278" s="223">
        <f t="shared" si="717"/>
        <v>5655</v>
      </c>
      <c r="G278" s="75">
        <f t="shared" si="672"/>
        <v>100</v>
      </c>
      <c r="H278" s="75"/>
      <c r="I278" s="75"/>
      <c r="J278" s="75"/>
      <c r="K278" s="75"/>
      <c r="L278" s="75"/>
      <c r="M278" s="75"/>
      <c r="N278" s="75"/>
      <c r="O278" s="74"/>
      <c r="P278" s="75"/>
      <c r="Q278" s="75"/>
      <c r="R278" s="75"/>
      <c r="S278" s="75"/>
      <c r="T278" s="75"/>
      <c r="U278" s="75"/>
      <c r="V278" s="75"/>
      <c r="W278" s="74"/>
      <c r="X278" s="75"/>
      <c r="Y278" s="75"/>
      <c r="Z278" s="75"/>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95"/>
      <c r="BA278" s="95"/>
      <c r="BB278" s="95"/>
      <c r="BC278" s="95"/>
      <c r="BD278" s="75"/>
      <c r="BE278" s="75"/>
      <c r="BF278" s="75"/>
      <c r="BG278" s="88"/>
      <c r="BH278" s="88"/>
      <c r="BI278" s="75"/>
      <c r="BJ278" s="75"/>
      <c r="BK278" s="88"/>
      <c r="BL278" s="75">
        <v>5655</v>
      </c>
      <c r="BM278" s="75">
        <v>5655</v>
      </c>
      <c r="BN278" s="75">
        <v>5655</v>
      </c>
      <c r="BO278" s="76">
        <f t="shared" si="745"/>
        <v>100</v>
      </c>
      <c r="BP278" s="75"/>
      <c r="BQ278" s="75"/>
      <c r="BR278" s="75"/>
      <c r="BS278" s="88"/>
      <c r="BT278" s="88"/>
      <c r="BU278" s="75"/>
      <c r="BV278" s="75"/>
      <c r="BW278" s="88"/>
      <c r="BX278" s="75"/>
      <c r="BY278" s="75"/>
      <c r="BZ278" s="75"/>
      <c r="CA278" s="75"/>
      <c r="CB278" s="74"/>
      <c r="CC278" s="74"/>
      <c r="CD278" s="75"/>
      <c r="CE278" s="88"/>
      <c r="CF278" s="75"/>
      <c r="CG278" s="75"/>
      <c r="CH278" s="75"/>
      <c r="CI278" s="88"/>
      <c r="CJ278" s="75"/>
      <c r="CK278" s="75"/>
      <c r="CL278" s="75"/>
      <c r="CM278" s="75"/>
      <c r="CN278" s="75"/>
      <c r="CO278" s="75"/>
      <c r="CP278" s="75"/>
      <c r="CQ278" s="75"/>
      <c r="CR278" s="74"/>
      <c r="CS278" s="74"/>
      <c r="CT278" s="75"/>
      <c r="CU278" s="88"/>
      <c r="CV278" s="75"/>
      <c r="CW278" s="75"/>
      <c r="CX278" s="75"/>
      <c r="CY278" s="88"/>
      <c r="CZ278" s="88"/>
      <c r="DA278" s="75"/>
      <c r="DB278" s="75"/>
      <c r="DC278" s="88"/>
      <c r="DD278" s="75"/>
      <c r="DE278" s="75"/>
      <c r="DF278" s="75"/>
      <c r="DG278" s="88"/>
      <c r="DH278" s="75"/>
      <c r="DI278" s="75"/>
      <c r="DJ278" s="75"/>
      <c r="DK278" s="88"/>
      <c r="DL278" s="75"/>
      <c r="DM278" s="75"/>
      <c r="DN278" s="75"/>
      <c r="DO278" s="88"/>
      <c r="DP278" s="75"/>
      <c r="DQ278" s="75"/>
      <c r="DR278" s="75"/>
      <c r="DS278" s="88"/>
      <c r="DT278" s="74"/>
      <c r="DU278" s="75"/>
      <c r="DV278" s="75"/>
      <c r="DW278" s="75"/>
      <c r="DX278" s="75"/>
      <c r="DY278" s="75"/>
      <c r="DZ278" s="75"/>
      <c r="EA278" s="75"/>
      <c r="EB278" s="75"/>
      <c r="EC278" s="75"/>
      <c r="ED278" s="75"/>
      <c r="EE278" s="75"/>
      <c r="EF278" s="75"/>
      <c r="EG278" s="75"/>
      <c r="EH278" s="75"/>
      <c r="EI278" s="75"/>
      <c r="EJ278" s="75"/>
      <c r="EK278" s="75"/>
      <c r="EL278" s="75"/>
      <c r="EM278" s="75"/>
      <c r="EN278" s="75"/>
      <c r="EO278" s="75"/>
      <c r="EP278" s="75"/>
      <c r="EQ278" s="75"/>
      <c r="ER278" s="75"/>
      <c r="ES278" s="75"/>
      <c r="ET278" s="75"/>
      <c r="EU278" s="75"/>
      <c r="EV278" s="75"/>
      <c r="EW278" s="75"/>
      <c r="EX278" s="75"/>
      <c r="EY278" s="75"/>
      <c r="EZ278" s="88"/>
      <c r="FA278" s="74"/>
      <c r="FB278" s="75"/>
      <c r="FC278" s="88"/>
      <c r="FD278" s="75"/>
      <c r="FE278" s="75"/>
      <c r="FF278" s="75"/>
      <c r="FG278" s="75"/>
      <c r="FH278" s="75"/>
      <c r="FI278" s="75"/>
      <c r="FJ278" s="75"/>
      <c r="FK278" s="75"/>
      <c r="FL278" s="75"/>
      <c r="FM278" s="75"/>
      <c r="FN278" s="75"/>
      <c r="FO278" s="75"/>
      <c r="FP278" s="75"/>
      <c r="FQ278" s="75"/>
      <c r="FR278" s="75"/>
      <c r="FS278" s="75"/>
      <c r="FT278" s="78"/>
      <c r="FU278" s="78"/>
      <c r="FV278" s="78"/>
      <c r="FW278" s="78"/>
      <c r="FX278" s="75"/>
      <c r="FY278" s="75"/>
      <c r="FZ278" s="75"/>
      <c r="GA278" s="75"/>
      <c r="GB278" s="75"/>
      <c r="GC278" s="75"/>
      <c r="GD278" s="75"/>
      <c r="GE278" s="75"/>
      <c r="GF278" s="75"/>
      <c r="GG278" s="75"/>
      <c r="GH278" s="75"/>
      <c r="GI278" s="75"/>
      <c r="GJ278" s="75"/>
      <c r="GK278" s="75"/>
      <c r="GL278" s="75"/>
      <c r="GM278" s="75"/>
      <c r="GN278" s="75"/>
      <c r="GO278" s="75"/>
      <c r="GP278" s="75"/>
      <c r="GQ278" s="75"/>
      <c r="GR278" s="75"/>
      <c r="GS278" s="75"/>
      <c r="GT278" s="75"/>
      <c r="GU278" s="75"/>
      <c r="GV278" s="75"/>
      <c r="GW278" s="75"/>
      <c r="GX278" s="75"/>
      <c r="GY278" s="75"/>
      <c r="GZ278" s="75"/>
      <c r="HA278" s="75"/>
      <c r="HB278" s="75"/>
      <c r="HC278" s="75"/>
      <c r="HD278" s="75"/>
      <c r="HE278" s="75"/>
      <c r="HF278" s="75"/>
      <c r="HG278" s="75"/>
      <c r="HH278" s="75"/>
      <c r="HI278" s="75"/>
      <c r="HJ278" s="75"/>
      <c r="HK278" s="75"/>
      <c r="HL278" s="75"/>
      <c r="HM278" s="75"/>
      <c r="HN278" s="75"/>
      <c r="HO278" s="75"/>
      <c r="HP278" s="75"/>
      <c r="HQ278" s="75"/>
      <c r="HR278" s="75"/>
      <c r="HS278" s="75"/>
      <c r="HT278" s="75"/>
      <c r="HU278" s="75"/>
      <c r="HV278" s="75"/>
      <c r="HW278" s="75"/>
      <c r="HX278" s="75"/>
      <c r="HY278" s="75"/>
      <c r="HZ278" s="75"/>
      <c r="IA278" s="75"/>
      <c r="IB278" s="75"/>
      <c r="IC278" s="75"/>
      <c r="ID278" s="75"/>
      <c r="IE278" s="75"/>
      <c r="IF278" s="75"/>
      <c r="IG278" s="75"/>
      <c r="IH278" s="75"/>
      <c r="II278" s="75"/>
      <c r="IJ278" s="75"/>
      <c r="IK278" s="75"/>
      <c r="IL278" s="75"/>
      <c r="IM278" s="75"/>
      <c r="IN278" s="75"/>
      <c r="IO278" s="75"/>
      <c r="IP278" s="75"/>
      <c r="IQ278" s="75"/>
      <c r="IR278" s="75"/>
      <c r="IS278" s="75"/>
      <c r="IT278" s="75"/>
      <c r="IU278" s="75"/>
      <c r="IV278" s="75"/>
      <c r="IW278" s="75"/>
      <c r="IX278" s="75"/>
      <c r="IY278" s="75"/>
      <c r="IZ278" s="75"/>
      <c r="JA278" s="75"/>
      <c r="JB278" s="75"/>
      <c r="JC278" s="75"/>
    </row>
    <row r="279" spans="1:263" s="70" customFormat="1" ht="31.5" x14ac:dyDescent="0.25">
      <c r="A279" s="81" t="s">
        <v>268</v>
      </c>
      <c r="B279" s="220">
        <f t="shared" si="714"/>
        <v>89390.50824000001</v>
      </c>
      <c r="C279" s="220">
        <f t="shared" si="715"/>
        <v>97102.053679999997</v>
      </c>
      <c r="D279" s="220">
        <f t="shared" si="716"/>
        <v>97102.053679999997</v>
      </c>
      <c r="E279" s="220"/>
      <c r="F279" s="221">
        <f t="shared" si="717"/>
        <v>94258.659749999992</v>
      </c>
      <c r="G279" s="72">
        <f t="shared" si="672"/>
        <v>97.071746866064828</v>
      </c>
      <c r="H279" s="73">
        <f t="shared" ref="H279:J279" si="746">H280+H281+H282+H283+H284+H286+H287+H288</f>
        <v>2838.7739999999999</v>
      </c>
      <c r="I279" s="73">
        <f t="shared" si="746"/>
        <v>2838.7739999999999</v>
      </c>
      <c r="J279" s="73">
        <f t="shared" si="746"/>
        <v>2838.7739999999999</v>
      </c>
      <c r="K279" s="72">
        <f>J279/I279*100</f>
        <v>100</v>
      </c>
      <c r="L279" s="73">
        <f t="shared" ref="L279" si="747">L280+L281+L282+L283+L284+L286+L287+L288</f>
        <v>608.86350000000004</v>
      </c>
      <c r="M279" s="73">
        <f t="shared" ref="M279:N279" si="748">M280+M281+M282+M283+M284+M286+M287+M288</f>
        <v>608.86350000000004</v>
      </c>
      <c r="N279" s="73">
        <f t="shared" si="748"/>
        <v>608.86350000000004</v>
      </c>
      <c r="O279" s="73">
        <f>N279/M279*100</f>
        <v>100</v>
      </c>
      <c r="P279" s="73">
        <f t="shared" ref="P279:S279" si="749">P280+P281+P282+P283+P284+P286+P287+P288</f>
        <v>0</v>
      </c>
      <c r="Q279" s="73">
        <f t="shared" si="749"/>
        <v>0</v>
      </c>
      <c r="R279" s="73">
        <f t="shared" si="749"/>
        <v>0</v>
      </c>
      <c r="S279" s="73">
        <f t="shared" si="749"/>
        <v>0</v>
      </c>
      <c r="T279" s="73"/>
      <c r="U279" s="73">
        <f>SUM(U280:U288)</f>
        <v>748.2</v>
      </c>
      <c r="V279" s="73">
        <f>SUM(V280:V288)</f>
        <v>748.2</v>
      </c>
      <c r="W279" s="73">
        <f>V279/U279*100</f>
        <v>100</v>
      </c>
      <c r="X279" s="73">
        <f>X280+X281+X282+X283+X284+X286+X287+X288</f>
        <v>0</v>
      </c>
      <c r="Y279" s="73">
        <f>Y280+Y281+Y282+Y283+Y284+Y286+Y287+Y288</f>
        <v>0</v>
      </c>
      <c r="Z279" s="73">
        <f>Z280+Z281+Z282+Z283+Z284+Z286+Z287+Z288</f>
        <v>0</v>
      </c>
      <c r="AA279" s="73">
        <f>AA280+AA281+AA282+AA283+AA284+AA286+AA287+AA288</f>
        <v>0</v>
      </c>
      <c r="AB279" s="73"/>
      <c r="AC279" s="73"/>
      <c r="AD279" s="73"/>
      <c r="AE279" s="72"/>
      <c r="AF279" s="73">
        <f>AF280+AF281+AF282+AF283+AF284+AF286+AF287+AF288</f>
        <v>55.170739999999995</v>
      </c>
      <c r="AG279" s="73">
        <f>AG280+AG281+AG282+AG283+AG284+AG286+AG287+AG288</f>
        <v>55.170739999999995</v>
      </c>
      <c r="AH279" s="73">
        <f>AH280+AH281+AH282+AH283+AH284+AH286+AH287+AH288</f>
        <v>55.170739999999995</v>
      </c>
      <c r="AI279" s="72">
        <f>AH279/AG279*100</f>
        <v>100</v>
      </c>
      <c r="AJ279" s="73"/>
      <c r="AK279" s="73"/>
      <c r="AL279" s="73"/>
      <c r="AM279" s="72"/>
      <c r="AN279" s="72"/>
      <c r="AO279" s="73">
        <f>AO280+AO281+AO282+AO283+AO284+AO286+AO287+AO288</f>
        <v>0</v>
      </c>
      <c r="AP279" s="73">
        <f>AP280+AP281+AP282+AP283+AP284+AP286+AP287+AP288</f>
        <v>0</v>
      </c>
      <c r="AQ279" s="73">
        <f>AQ280+AQ281+AQ282+AQ283+AQ284+AQ286+AQ287+AQ288</f>
        <v>0</v>
      </c>
      <c r="AR279" s="73"/>
      <c r="AS279" s="73">
        <f>SUM(AS280:AS288)</f>
        <v>3276.4120000000003</v>
      </c>
      <c r="AT279" s="73">
        <f>SUM(AT280:AT288)</f>
        <v>3276.4120000000003</v>
      </c>
      <c r="AU279" s="72">
        <f t="shared" si="680"/>
        <v>100</v>
      </c>
      <c r="AV279" s="73">
        <f>AV280+AV281+AV282+AV283+AV284+AV286+AV287+AV288</f>
        <v>8500</v>
      </c>
      <c r="AW279" s="73">
        <f>AW280+AW281+AW282+AW283+AW284+AW286+AW287+AW288</f>
        <v>8500</v>
      </c>
      <c r="AX279" s="73">
        <f>AX280+AX281+AX282+AX283+AX284+AX286+AX287+AX288</f>
        <v>8500</v>
      </c>
      <c r="AY279" s="72">
        <f>AX279/AW279*100</f>
        <v>100</v>
      </c>
      <c r="AZ279" s="73">
        <f t="shared" ref="AZ279" si="750">AZ280+AZ281+AZ282+AZ283+AZ284+AZ286+AZ287+AZ288</f>
        <v>25886.400000000001</v>
      </c>
      <c r="BA279" s="73">
        <f t="shared" ref="BA279:BF279" si="751">BA280+BA281+BA282+BA283+BA284+BA286+BA287+BA288</f>
        <v>27998.1</v>
      </c>
      <c r="BB279" s="73">
        <f t="shared" si="751"/>
        <v>25154.70607</v>
      </c>
      <c r="BC279" s="73">
        <f t="shared" si="751"/>
        <v>89.844332543994071</v>
      </c>
      <c r="BD279" s="73">
        <f t="shared" si="751"/>
        <v>0</v>
      </c>
      <c r="BE279" s="73">
        <f t="shared" si="751"/>
        <v>0</v>
      </c>
      <c r="BF279" s="73">
        <f t="shared" si="751"/>
        <v>0</v>
      </c>
      <c r="BG279" s="73"/>
      <c r="BH279" s="73"/>
      <c r="BI279" s="73">
        <f>BI280+BI281+BI282+BI283+BI284+BI286+BI287+BI288</f>
        <v>0</v>
      </c>
      <c r="BJ279" s="73">
        <f>BJ280+BJ281+BJ282+BJ283+BJ284+BJ286+BJ287+BJ288</f>
        <v>0</v>
      </c>
      <c r="BK279" s="73">
        <f>BK280+BK281+BK282+BK283+BK284+BK286+BK287+BK288</f>
        <v>0</v>
      </c>
      <c r="BL279" s="73">
        <f>BL280+BL281+BL282+BL283+BL284+BL286+BL287+BL288+BL285</f>
        <v>43509</v>
      </c>
      <c r="BM279" s="73">
        <f>BM280+BM281+BM282+BM283+BM284+BM286+BM287+BM288+BM285</f>
        <v>43509</v>
      </c>
      <c r="BN279" s="73">
        <f>BN280+BN281+BN282+BN283+BN284+BN286+BN287+BN288+BN285</f>
        <v>43509</v>
      </c>
      <c r="BO279" s="90">
        <f t="shared" si="745"/>
        <v>100</v>
      </c>
      <c r="BP279" s="73">
        <f t="shared" ref="BP279" si="752">BP280+BP281+BP282+BP283+BP284+BP286+BP287+BP288</f>
        <v>0</v>
      </c>
      <c r="BQ279" s="73">
        <f t="shared" ref="BQ279:BS279" si="753">BQ280+BQ281+BQ282+BQ283+BQ284+BQ286+BQ287+BQ288</f>
        <v>0</v>
      </c>
      <c r="BR279" s="73">
        <f t="shared" si="753"/>
        <v>0</v>
      </c>
      <c r="BS279" s="73">
        <f t="shared" si="753"/>
        <v>0</v>
      </c>
      <c r="BT279" s="73"/>
      <c r="BU279" s="73">
        <f>BU280+BU281+BU282+BU283+BU284+BU286+BU287+BU288</f>
        <v>0</v>
      </c>
      <c r="BV279" s="73">
        <f>BV280+BV281+BV282+BV283+BV284+BV286+BV287+BV288</f>
        <v>0</v>
      </c>
      <c r="BW279" s="73">
        <f>BW280+BW281+BW282+BW283+BW284+BW286+BW287+BW288</f>
        <v>0</v>
      </c>
      <c r="BX279" s="73"/>
      <c r="BY279" s="73">
        <f>BY280+BY281+BY282+BY283+BY284+BY286+BY287+BY288</f>
        <v>1000</v>
      </c>
      <c r="BZ279" s="73">
        <f>BZ280+BZ281+BZ282+BZ283+BZ284+BZ286+BZ287+BZ288</f>
        <v>1000</v>
      </c>
      <c r="CA279" s="72">
        <f>BZ279/BY279*100</f>
        <v>100</v>
      </c>
      <c r="CB279" s="73">
        <f t="shared" ref="CB279" si="754">CB280+CB281+CB282+CB283+CB284+CB286+CB287+CB288</f>
        <v>4992.3</v>
      </c>
      <c r="CC279" s="73">
        <f t="shared" ref="CC279:CD279" si="755">CC280+CC281+CC282+CC283+CC284+CC286+CC287+CC288</f>
        <v>4992.3</v>
      </c>
      <c r="CD279" s="73">
        <f t="shared" si="755"/>
        <v>4992.3</v>
      </c>
      <c r="CE279" s="73">
        <f>CD279/CC279*100</f>
        <v>100</v>
      </c>
      <c r="CF279" s="73">
        <f t="shared" ref="CF279" si="756">CF280+CF281+CF282+CF283+CF284+CF286+CF287+CF288</f>
        <v>1000</v>
      </c>
      <c r="CG279" s="73">
        <f t="shared" ref="CG279:CN279" si="757">CG280+CG281+CG282+CG283+CG284+CG286+CG287+CG288</f>
        <v>1000</v>
      </c>
      <c r="CH279" s="73">
        <f t="shared" si="757"/>
        <v>1000</v>
      </c>
      <c r="CI279" s="73">
        <f>CH279/CG279*100</f>
        <v>100</v>
      </c>
      <c r="CJ279" s="73">
        <f t="shared" ref="CJ279" si="758">CJ280+CJ281+CJ282+CJ283+CJ284+CJ286+CJ287+CJ288</f>
        <v>1000</v>
      </c>
      <c r="CK279" s="73">
        <f t="shared" si="757"/>
        <v>1000</v>
      </c>
      <c r="CL279" s="73">
        <f t="shared" si="757"/>
        <v>1000</v>
      </c>
      <c r="CM279" s="73">
        <f>CL279/CK279*100</f>
        <v>100</v>
      </c>
      <c r="CN279" s="73">
        <f t="shared" si="757"/>
        <v>500</v>
      </c>
      <c r="CO279" s="73">
        <f t="shared" ref="CO279:CP279" si="759">CO280+CO281+CO282+CO283+CO284+CO286+CO287+CO288</f>
        <v>500</v>
      </c>
      <c r="CP279" s="73">
        <f t="shared" si="759"/>
        <v>500</v>
      </c>
      <c r="CQ279" s="73">
        <f>CP279/CO279*100</f>
        <v>100</v>
      </c>
      <c r="CR279" s="73">
        <f t="shared" ref="CR279:CU279" si="760">CR280+CR281+CR282+CR283+CR284+CR286+CR287+CR288</f>
        <v>0</v>
      </c>
      <c r="CS279" s="73">
        <f t="shared" si="760"/>
        <v>0</v>
      </c>
      <c r="CT279" s="73">
        <f t="shared" si="760"/>
        <v>0</v>
      </c>
      <c r="CU279" s="73">
        <f t="shared" si="760"/>
        <v>0</v>
      </c>
      <c r="CV279" s="73"/>
      <c r="CW279" s="73"/>
      <c r="CX279" s="73">
        <f>CX280+CX281+CX282+CX283+CX284+CX286+CX287+CX288</f>
        <v>0</v>
      </c>
      <c r="CY279" s="73"/>
      <c r="CZ279" s="73"/>
      <c r="DA279" s="73">
        <f>SUM(DA280:DA288)</f>
        <v>0</v>
      </c>
      <c r="DB279" s="73">
        <f>SUM(DB280:DB288)</f>
        <v>0</v>
      </c>
      <c r="DC279" s="72"/>
      <c r="DD279" s="73">
        <f t="shared" ref="DD279:DN279" si="761">DD280+DD281+DD282+DD283+DD284+DD286+DD287+DD288</f>
        <v>0</v>
      </c>
      <c r="DE279" s="73">
        <f t="shared" si="761"/>
        <v>0</v>
      </c>
      <c r="DF279" s="73">
        <f t="shared" si="761"/>
        <v>0</v>
      </c>
      <c r="DG279" s="73"/>
      <c r="DH279" s="73">
        <f t="shared" si="761"/>
        <v>0</v>
      </c>
      <c r="DI279" s="73">
        <f t="shared" ref="DI279:DK279" si="762">DI280+DI281+DI282+DI283+DI284+DI286+DI287+DI288</f>
        <v>0</v>
      </c>
      <c r="DJ279" s="73">
        <f t="shared" si="762"/>
        <v>0</v>
      </c>
      <c r="DK279" s="73">
        <f t="shared" si="762"/>
        <v>0</v>
      </c>
      <c r="DL279" s="73">
        <f t="shared" si="761"/>
        <v>0</v>
      </c>
      <c r="DM279" s="73">
        <f t="shared" si="761"/>
        <v>0</v>
      </c>
      <c r="DN279" s="73">
        <f t="shared" si="761"/>
        <v>0</v>
      </c>
      <c r="DO279" s="73"/>
      <c r="DP279" s="73">
        <f t="shared" ref="DP279:DR279" si="763">DP280+DP281+DP282+DP283+DP284+DP286+DP287+DP288</f>
        <v>0</v>
      </c>
      <c r="DQ279" s="73">
        <f t="shared" si="763"/>
        <v>0</v>
      </c>
      <c r="DR279" s="73">
        <f t="shared" si="763"/>
        <v>0</v>
      </c>
      <c r="DS279" s="73"/>
      <c r="DT279" s="73"/>
      <c r="DU279" s="73">
        <f>DU280+DU281+DU282+DU283+DU284+DU286+DU287+DU288</f>
        <v>0</v>
      </c>
      <c r="DV279" s="73">
        <f>DV280+DV281+DV282+DV283+DV284+DV286+DV287+DV288</f>
        <v>0</v>
      </c>
      <c r="DW279" s="73">
        <f>DW280+DW281+DW282+DW283+DW284+DW286+DW287+DW288</f>
        <v>0</v>
      </c>
      <c r="DX279" s="72"/>
      <c r="DY279" s="73">
        <f>DY280+DY281+DY282+DY283+DY284+DY286+DY287+DY288</f>
        <v>0</v>
      </c>
      <c r="DZ279" s="73">
        <f>DZ280+DZ281+DZ282+DZ283+DZ284+DZ286+DZ287+DZ288</f>
        <v>0</v>
      </c>
      <c r="EA279" s="72"/>
      <c r="EB279" s="72"/>
      <c r="EC279" s="73">
        <f>EC280+EC281+EC282+EC283+EC284+EC286+EC287+EC288</f>
        <v>0</v>
      </c>
      <c r="ED279" s="73">
        <f>ED280+ED281+ED282+ED283+ED284+ED286+ED287+ED288</f>
        <v>0</v>
      </c>
      <c r="EE279" s="72"/>
      <c r="EF279" s="73">
        <f>EF280+EF281+EF282+EF283+EF284+EF286+EF287+EF288</f>
        <v>500</v>
      </c>
      <c r="EG279" s="73">
        <f>EG280+EG281+EG282+EG283+EG284+EG286+EG287+EG288</f>
        <v>500</v>
      </c>
      <c r="EH279" s="73">
        <f>EH280+EH281+EH282+EH283+EH284+EH286+EH287+EH288</f>
        <v>500</v>
      </c>
      <c r="EI279" s="72">
        <f>EH279/EG279*100</f>
        <v>100</v>
      </c>
      <c r="EJ279" s="73">
        <f>EJ280+EJ281+EJ282+EJ283+EJ284+EJ286+EJ287+EJ288</f>
        <v>0</v>
      </c>
      <c r="EK279" s="73">
        <f>EK280+EK281+EK282+EK283+EK284+EK286+EK287+EK288</f>
        <v>335.23344000000003</v>
      </c>
      <c r="EL279" s="73">
        <f>EL280+EL281+EL282+EL283+EL284+EL286+EL287+EL288</f>
        <v>335.23344000000003</v>
      </c>
      <c r="EM279" s="72">
        <f>EL279/EK279*100</f>
        <v>100</v>
      </c>
      <c r="EN279" s="73"/>
      <c r="EO279" s="73"/>
      <c r="EP279" s="73"/>
      <c r="EQ279" s="72"/>
      <c r="ER279" s="73"/>
      <c r="ES279" s="73"/>
      <c r="ET279" s="73"/>
      <c r="EU279" s="72"/>
      <c r="EV279" s="73"/>
      <c r="EW279" s="73"/>
      <c r="EX279" s="73"/>
      <c r="EY279" s="72"/>
      <c r="EZ279" s="73"/>
      <c r="FA279" s="73">
        <f>FA280+FA281+FA282+FA283+FA284+FA286+FA287+FA288</f>
        <v>0</v>
      </c>
      <c r="FB279" s="73">
        <f>FB280+FB281+FB282+FB283+FB284+FB286+FB287+FB288</f>
        <v>0</v>
      </c>
      <c r="FC279" s="73">
        <f>FC280+FC281+FC282+FC283+FC284+FC286+FC287+FC288</f>
        <v>0</v>
      </c>
      <c r="FD279" s="73"/>
      <c r="FE279" s="73"/>
      <c r="FF279" s="73"/>
      <c r="FG279" s="72"/>
      <c r="FH279" s="73"/>
      <c r="FI279" s="73"/>
      <c r="FJ279" s="73"/>
      <c r="FK279" s="72"/>
      <c r="FL279" s="73"/>
      <c r="FM279" s="73"/>
      <c r="FN279" s="73"/>
      <c r="FO279" s="72"/>
      <c r="FP279" s="72"/>
      <c r="FQ279" s="72"/>
      <c r="FR279" s="72"/>
      <c r="FS279" s="72"/>
      <c r="FT279" s="77"/>
      <c r="FU279" s="77"/>
      <c r="FV279" s="77"/>
      <c r="FW279" s="77"/>
      <c r="FX279" s="73">
        <f>SUM(FX280:FX288)</f>
        <v>0</v>
      </c>
      <c r="FY279" s="73">
        <f>SUM(FY280:FY288)</f>
        <v>0</v>
      </c>
      <c r="FZ279" s="73">
        <f>SUM(FZ280:FZ288)</f>
        <v>0</v>
      </c>
      <c r="GA279" s="72"/>
      <c r="GB279" s="73">
        <f>SUM(GB280:GB288)</f>
        <v>0</v>
      </c>
      <c r="GC279" s="73">
        <f>SUM(GC280:GC288)</f>
        <v>0</v>
      </c>
      <c r="GD279" s="73">
        <f>SUM(GD280:GD288)</f>
        <v>0</v>
      </c>
      <c r="GE279" s="72"/>
      <c r="GF279" s="72"/>
      <c r="GG279" s="73">
        <f>SUM(GG280:GG288)</f>
        <v>0</v>
      </c>
      <c r="GH279" s="73">
        <f>SUM(GH280:GH288)</f>
        <v>0</v>
      </c>
      <c r="GI279" s="72"/>
      <c r="GJ279" s="72"/>
      <c r="GK279" s="73">
        <f>SUM(GK280:GK288)</f>
        <v>0</v>
      </c>
      <c r="GL279" s="73">
        <f>SUM(GL280:GL288)</f>
        <v>0</v>
      </c>
      <c r="GM279" s="72"/>
      <c r="GN279" s="72"/>
      <c r="GO279" s="73">
        <f>SUM(GO280:GO288)</f>
        <v>0</v>
      </c>
      <c r="GP279" s="73">
        <f>SUM(GP280:GP288)</f>
        <v>0</v>
      </c>
      <c r="GQ279" s="72"/>
      <c r="GR279" s="72"/>
      <c r="GS279" s="73">
        <f>SUM(GS280:GS288)</f>
        <v>0</v>
      </c>
      <c r="GT279" s="73">
        <f>SUM(GT280:GT288)</f>
        <v>0</v>
      </c>
      <c r="GU279" s="72"/>
      <c r="GV279" s="72"/>
      <c r="GW279" s="73">
        <f>SUM(GW280:GW288)</f>
        <v>0</v>
      </c>
      <c r="GX279" s="73">
        <f>SUM(GX280:GX288)</f>
        <v>0</v>
      </c>
      <c r="GY279" s="72"/>
      <c r="GZ279" s="72"/>
      <c r="HA279" s="73">
        <f>SUM(HA280:HA288)</f>
        <v>0</v>
      </c>
      <c r="HB279" s="73">
        <f>SUM(HB280:HB288)</f>
        <v>0</v>
      </c>
      <c r="HC279" s="72"/>
      <c r="HD279" s="72"/>
      <c r="HE279" s="73">
        <f>SUM(HE280:HE288)</f>
        <v>0</v>
      </c>
      <c r="HF279" s="73">
        <f>SUM(HF280:HF288)</f>
        <v>0</v>
      </c>
      <c r="HG279" s="72"/>
      <c r="HH279" s="72"/>
      <c r="HI279" s="73">
        <f>SUM(HI280:HI288)</f>
        <v>0</v>
      </c>
      <c r="HJ279" s="73">
        <f>SUM(HJ280:HJ288)</f>
        <v>0</v>
      </c>
      <c r="HK279" s="72"/>
      <c r="HL279" s="72"/>
      <c r="HM279" s="73">
        <f>SUM(HM280:HM288)</f>
        <v>0</v>
      </c>
      <c r="HN279" s="73">
        <f>SUM(HN280:HN288)</f>
        <v>0</v>
      </c>
      <c r="HO279" s="72"/>
      <c r="HP279" s="72"/>
      <c r="HQ279" s="73">
        <f>SUM(HQ280:HQ288)</f>
        <v>0</v>
      </c>
      <c r="HR279" s="73">
        <f>SUM(HR280:HR288)</f>
        <v>0</v>
      </c>
      <c r="HS279" s="72"/>
      <c r="HT279" s="72"/>
      <c r="HU279" s="73">
        <f>SUM(HU280:HU288)</f>
        <v>0</v>
      </c>
      <c r="HV279" s="73">
        <f>SUM(HV280:HV288)</f>
        <v>0</v>
      </c>
      <c r="HW279" s="72"/>
      <c r="HX279" s="72"/>
      <c r="HY279" s="73">
        <f>SUM(HY280:HY288)</f>
        <v>0</v>
      </c>
      <c r="HZ279" s="73">
        <f>SUM(HZ280:HZ288)</f>
        <v>0</v>
      </c>
      <c r="IA279" s="72"/>
      <c r="IB279" s="72"/>
      <c r="IC279" s="73">
        <f>SUM(IC280:IC288)</f>
        <v>0</v>
      </c>
      <c r="ID279" s="73">
        <f>SUM(ID280:ID288)</f>
        <v>0</v>
      </c>
      <c r="IE279" s="72"/>
      <c r="IF279" s="72"/>
      <c r="IG279" s="73">
        <f>SUM(IG280:IG288)</f>
        <v>240</v>
      </c>
      <c r="IH279" s="73">
        <f>SUM(IH280:IH288)</f>
        <v>240</v>
      </c>
      <c r="II279" s="72">
        <f t="shared" si="694"/>
        <v>100</v>
      </c>
      <c r="IJ279" s="72"/>
      <c r="IK279" s="73">
        <f>SUM(IK280:IK288)</f>
        <v>0</v>
      </c>
      <c r="IL279" s="73">
        <f>SUM(IL280:IL288)</f>
        <v>0</v>
      </c>
      <c r="IM279" s="72"/>
      <c r="IN279" s="72"/>
      <c r="IO279" s="73">
        <f>SUM(IO280:IO288)</f>
        <v>0</v>
      </c>
      <c r="IP279" s="73">
        <f>SUM(IP280:IP288)</f>
        <v>0</v>
      </c>
      <c r="IQ279" s="72"/>
      <c r="IR279" s="72"/>
      <c r="IS279" s="73">
        <f>SUM(IS280:IS288)</f>
        <v>0</v>
      </c>
      <c r="IT279" s="73">
        <f>SUM(IT280:IT288)</f>
        <v>0</v>
      </c>
      <c r="IU279" s="72"/>
      <c r="IV279" s="72"/>
      <c r="IW279" s="73">
        <f>SUM(IW280:IW288)</f>
        <v>0</v>
      </c>
      <c r="IX279" s="73">
        <f>SUM(IX280:IX288)</f>
        <v>0</v>
      </c>
      <c r="IY279" s="72"/>
      <c r="IZ279" s="72"/>
      <c r="JA279" s="73"/>
      <c r="JB279" s="73"/>
      <c r="JC279" s="72"/>
    </row>
    <row r="280" spans="1:263" ht="18" customHeight="1" x14ac:dyDescent="0.25">
      <c r="A280" s="10" t="s">
        <v>203</v>
      </c>
      <c r="B280" s="222">
        <f t="shared" si="714"/>
        <v>37381.508240000003</v>
      </c>
      <c r="C280" s="222">
        <f t="shared" si="715"/>
        <v>40576.641680000001</v>
      </c>
      <c r="D280" s="222">
        <f t="shared" si="716"/>
        <v>40576.641680000001</v>
      </c>
      <c r="E280" s="222"/>
      <c r="F280" s="223">
        <f t="shared" si="717"/>
        <v>37733.247750000002</v>
      </c>
      <c r="G280" s="75">
        <f t="shared" si="672"/>
        <v>92.992535083549086</v>
      </c>
      <c r="H280" s="74">
        <v>2838.7739999999999</v>
      </c>
      <c r="I280" s="74">
        <v>2838.7739999999999</v>
      </c>
      <c r="J280" s="74">
        <v>2838.7739999999999</v>
      </c>
      <c r="K280" s="75">
        <f>J280/I280*100</f>
        <v>100</v>
      </c>
      <c r="L280" s="75">
        <v>608.86350000000004</v>
      </c>
      <c r="M280" s="75">
        <v>608.86350000000004</v>
      </c>
      <c r="N280" s="75">
        <v>608.86350000000004</v>
      </c>
      <c r="O280" s="74">
        <f>N280/M280*100</f>
        <v>100</v>
      </c>
      <c r="P280" s="74">
        <v>0</v>
      </c>
      <c r="Q280" s="74">
        <v>0</v>
      </c>
      <c r="R280" s="74">
        <v>0</v>
      </c>
      <c r="S280" s="75"/>
      <c r="T280" s="74"/>
      <c r="U280" s="74">
        <v>748.2</v>
      </c>
      <c r="V280" s="74">
        <v>748.2</v>
      </c>
      <c r="W280" s="74">
        <f>V280/U280*100</f>
        <v>100</v>
      </c>
      <c r="X280" s="74"/>
      <c r="Y280" s="74"/>
      <c r="Z280" s="74"/>
      <c r="AA280" s="75"/>
      <c r="AB280" s="74"/>
      <c r="AC280" s="74"/>
      <c r="AD280" s="74"/>
      <c r="AE280" s="75"/>
      <c r="AF280" s="74">
        <v>55.170739999999995</v>
      </c>
      <c r="AG280" s="74">
        <v>55.170739999999995</v>
      </c>
      <c r="AH280" s="74">
        <v>55.170739999999995</v>
      </c>
      <c r="AI280" s="75">
        <f>AH280/AG280*100</f>
        <v>100</v>
      </c>
      <c r="AJ280" s="74"/>
      <c r="AK280" s="74"/>
      <c r="AL280" s="74"/>
      <c r="AM280" s="75"/>
      <c r="AN280" s="75"/>
      <c r="AO280" s="74"/>
      <c r="AP280" s="74"/>
      <c r="AQ280" s="75"/>
      <c r="AR280" s="75"/>
      <c r="AS280" s="75"/>
      <c r="AT280" s="75"/>
      <c r="AU280" s="75"/>
      <c r="AV280" s="74">
        <v>0</v>
      </c>
      <c r="AW280" s="74">
        <v>0</v>
      </c>
      <c r="AX280" s="74"/>
      <c r="AY280" s="75"/>
      <c r="AZ280" s="74">
        <v>25886.400000000001</v>
      </c>
      <c r="BA280" s="74">
        <v>27998.1</v>
      </c>
      <c r="BB280" s="75">
        <v>25154.70607</v>
      </c>
      <c r="BC280" s="74">
        <f>BB280/BA280*100</f>
        <v>89.844332543994071</v>
      </c>
      <c r="BD280" s="74"/>
      <c r="BE280" s="74"/>
      <c r="BF280" s="74"/>
      <c r="BG280" s="74"/>
      <c r="BH280" s="87"/>
      <c r="BI280" s="74"/>
      <c r="BJ280" s="87"/>
      <c r="BK280" s="87"/>
      <c r="BL280" s="74"/>
      <c r="BM280" s="74"/>
      <c r="BN280" s="87"/>
      <c r="BO280" s="76"/>
      <c r="BP280" s="74"/>
      <c r="BQ280" s="74"/>
      <c r="BR280" s="87"/>
      <c r="BS280" s="87"/>
      <c r="BT280" s="87"/>
      <c r="BU280" s="74"/>
      <c r="BV280" s="87"/>
      <c r="BW280" s="87"/>
      <c r="BX280" s="74"/>
      <c r="BY280" s="74"/>
      <c r="BZ280" s="74"/>
      <c r="CA280" s="75"/>
      <c r="CB280" s="74">
        <v>4992.3</v>
      </c>
      <c r="CC280" s="74">
        <v>4992.3</v>
      </c>
      <c r="CD280" s="74">
        <v>4992.3</v>
      </c>
      <c r="CE280" s="74">
        <f>CD280/CC280*100</f>
        <v>100</v>
      </c>
      <c r="CF280" s="74">
        <v>1000</v>
      </c>
      <c r="CG280" s="74">
        <v>1000</v>
      </c>
      <c r="CH280" s="126">
        <v>1000</v>
      </c>
      <c r="CI280" s="74">
        <f>CH280/CG280*100</f>
        <v>100</v>
      </c>
      <c r="CJ280" s="99">
        <v>1000</v>
      </c>
      <c r="CK280" s="99">
        <v>1000</v>
      </c>
      <c r="CL280" s="99">
        <v>1000</v>
      </c>
      <c r="CM280" s="74">
        <f>CL280/CK280*100</f>
        <v>100</v>
      </c>
      <c r="CN280" s="74">
        <v>500</v>
      </c>
      <c r="CO280" s="74">
        <v>500</v>
      </c>
      <c r="CP280" s="74">
        <v>500</v>
      </c>
      <c r="CQ280" s="74">
        <f>CP280/CO280*100</f>
        <v>100</v>
      </c>
      <c r="CR280" s="74"/>
      <c r="CS280" s="74"/>
      <c r="CT280" s="87"/>
      <c r="CU280" s="87"/>
      <c r="CV280" s="74"/>
      <c r="CW280" s="74"/>
      <c r="CX280" s="74"/>
      <c r="CY280" s="74"/>
      <c r="CZ280" s="74"/>
      <c r="DA280" s="74"/>
      <c r="DB280" s="74"/>
      <c r="DC280" s="75"/>
      <c r="DD280" s="74"/>
      <c r="DE280" s="74"/>
      <c r="DF280" s="74"/>
      <c r="DG280" s="74"/>
      <c r="DH280" s="74"/>
      <c r="DI280" s="74"/>
      <c r="DJ280" s="74"/>
      <c r="DK280" s="74"/>
      <c r="DL280" s="74"/>
      <c r="DM280" s="74"/>
      <c r="DN280" s="74"/>
      <c r="DO280" s="74"/>
      <c r="DP280" s="74"/>
      <c r="DQ280" s="74"/>
      <c r="DR280" s="74"/>
      <c r="DS280" s="74"/>
      <c r="DT280" s="74"/>
      <c r="DU280" s="74">
        <v>0</v>
      </c>
      <c r="DV280" s="74">
        <v>0</v>
      </c>
      <c r="DW280" s="75"/>
      <c r="DX280" s="75"/>
      <c r="DY280" s="74"/>
      <c r="DZ280" s="74"/>
      <c r="EA280" s="75"/>
      <c r="EB280" s="75"/>
      <c r="EC280" s="74"/>
      <c r="ED280" s="74"/>
      <c r="EE280" s="75"/>
      <c r="EF280" s="74">
        <v>500</v>
      </c>
      <c r="EG280" s="74">
        <v>500</v>
      </c>
      <c r="EH280" s="74">
        <v>500</v>
      </c>
      <c r="EI280" s="75">
        <f>EH280/EG280*100</f>
        <v>100</v>
      </c>
      <c r="EJ280" s="74"/>
      <c r="EK280" s="74">
        <v>335.23344000000003</v>
      </c>
      <c r="EL280" s="74">
        <v>335.23344000000003</v>
      </c>
      <c r="EM280" s="75">
        <f>EL280/EK280*100</f>
        <v>100</v>
      </c>
      <c r="EN280" s="74"/>
      <c r="EO280" s="74"/>
      <c r="EP280" s="74"/>
      <c r="EQ280" s="75"/>
      <c r="ER280" s="74"/>
      <c r="ES280" s="74"/>
      <c r="ET280" s="74"/>
      <c r="EU280" s="75"/>
      <c r="EV280" s="74"/>
      <c r="EW280" s="74"/>
      <c r="EX280" s="74"/>
      <c r="EY280" s="75"/>
      <c r="EZ280" s="87"/>
      <c r="FA280" s="74"/>
      <c r="FB280" s="87"/>
      <c r="FC280" s="87"/>
      <c r="FD280" s="74"/>
      <c r="FE280" s="74"/>
      <c r="FF280" s="74"/>
      <c r="FG280" s="75"/>
      <c r="FH280" s="74"/>
      <c r="FI280" s="74"/>
      <c r="FJ280" s="74"/>
      <c r="FK280" s="75"/>
      <c r="FL280" s="74"/>
      <c r="FM280" s="74"/>
      <c r="FN280" s="74"/>
      <c r="FO280" s="75"/>
      <c r="FP280" s="75"/>
      <c r="FQ280" s="75"/>
      <c r="FR280" s="75"/>
      <c r="FS280" s="75"/>
      <c r="FT280" s="78"/>
      <c r="FU280" s="78"/>
      <c r="FV280" s="78"/>
      <c r="FW280" s="78"/>
      <c r="FX280" s="74"/>
      <c r="FY280" s="74"/>
      <c r="FZ280" s="74"/>
      <c r="GA280" s="75"/>
      <c r="GB280" s="74"/>
      <c r="GC280" s="74"/>
      <c r="GD280" s="74"/>
      <c r="GE280" s="75"/>
      <c r="GF280" s="75"/>
      <c r="GG280" s="74"/>
      <c r="GH280" s="74"/>
      <c r="GI280" s="75"/>
      <c r="GJ280" s="75"/>
      <c r="GK280" s="74"/>
      <c r="GL280" s="74"/>
      <c r="GM280" s="75"/>
      <c r="GN280" s="75"/>
      <c r="GO280" s="74"/>
      <c r="GP280" s="74"/>
      <c r="GQ280" s="75"/>
      <c r="GR280" s="75"/>
      <c r="GS280" s="74"/>
      <c r="GT280" s="74"/>
      <c r="GU280" s="75"/>
      <c r="GV280" s="75"/>
      <c r="GW280" s="74"/>
      <c r="GX280" s="74"/>
      <c r="GY280" s="75"/>
      <c r="GZ280" s="75"/>
      <c r="HA280" s="74"/>
      <c r="HB280" s="74"/>
      <c r="HC280" s="75"/>
      <c r="HD280" s="75"/>
      <c r="HE280" s="74"/>
      <c r="HF280" s="74"/>
      <c r="HG280" s="75"/>
      <c r="HH280" s="75"/>
      <c r="HI280" s="74"/>
      <c r="HJ280" s="74"/>
      <c r="HK280" s="75"/>
      <c r="HL280" s="75"/>
      <c r="HM280" s="74"/>
      <c r="HN280" s="74"/>
      <c r="HO280" s="75"/>
      <c r="HP280" s="75"/>
      <c r="HQ280" s="74"/>
      <c r="HR280" s="74"/>
      <c r="HS280" s="75"/>
      <c r="HT280" s="75"/>
      <c r="HU280" s="74"/>
      <c r="HV280" s="74"/>
      <c r="HW280" s="75"/>
      <c r="HX280" s="75"/>
      <c r="HY280" s="74"/>
      <c r="HZ280" s="74"/>
      <c r="IA280" s="75"/>
      <c r="IB280" s="75"/>
      <c r="IC280" s="74"/>
      <c r="ID280" s="74"/>
      <c r="IE280" s="75"/>
      <c r="IF280" s="75"/>
      <c r="IG280" s="74"/>
      <c r="IH280" s="74"/>
      <c r="II280" s="75"/>
      <c r="IJ280" s="75"/>
      <c r="IK280" s="74"/>
      <c r="IL280" s="74"/>
      <c r="IM280" s="75"/>
      <c r="IN280" s="75"/>
      <c r="IO280" s="74"/>
      <c r="IP280" s="74"/>
      <c r="IQ280" s="75"/>
      <c r="IR280" s="75"/>
      <c r="IS280" s="74"/>
      <c r="IT280" s="74"/>
      <c r="IU280" s="75"/>
      <c r="IV280" s="75"/>
      <c r="IW280" s="74"/>
      <c r="IX280" s="74"/>
      <c r="IY280" s="75"/>
      <c r="IZ280" s="75"/>
      <c r="JA280" s="74"/>
      <c r="JB280" s="74"/>
      <c r="JC280" s="75"/>
    </row>
    <row r="281" spans="1:263" ht="15.75" x14ac:dyDescent="0.25">
      <c r="A281" s="10" t="s">
        <v>424</v>
      </c>
      <c r="B281" s="222">
        <f t="shared" si="714"/>
        <v>2763</v>
      </c>
      <c r="C281" s="222">
        <f t="shared" si="715"/>
        <v>2763</v>
      </c>
      <c r="D281" s="222">
        <f t="shared" si="716"/>
        <v>2763</v>
      </c>
      <c r="E281" s="222"/>
      <c r="F281" s="223">
        <f t="shared" si="717"/>
        <v>2763</v>
      </c>
      <c r="G281" s="75">
        <f t="shared" si="672"/>
        <v>100</v>
      </c>
      <c r="H281" s="75"/>
      <c r="I281" s="75"/>
      <c r="J281" s="75"/>
      <c r="K281" s="75"/>
      <c r="L281" s="75"/>
      <c r="M281" s="75"/>
      <c r="N281" s="75"/>
      <c r="O281" s="74"/>
      <c r="P281" s="75"/>
      <c r="Q281" s="75"/>
      <c r="R281" s="75"/>
      <c r="S281" s="75"/>
      <c r="T281" s="75"/>
      <c r="U281" s="75"/>
      <c r="V281" s="75"/>
      <c r="W281" s="75"/>
      <c r="X281" s="75"/>
      <c r="Y281" s="75"/>
      <c r="Z281" s="75"/>
      <c r="AA281" s="75"/>
      <c r="AB281" s="75"/>
      <c r="AC281" s="75"/>
      <c r="AD281" s="75"/>
      <c r="AE281" s="75"/>
      <c r="AF281" s="75"/>
      <c r="AG281" s="75"/>
      <c r="AH281" s="75"/>
      <c r="AI281" s="75"/>
      <c r="AJ281" s="75"/>
      <c r="AK281" s="75"/>
      <c r="AL281" s="75"/>
      <c r="AM281" s="75"/>
      <c r="AN281" s="75"/>
      <c r="AO281" s="75"/>
      <c r="AP281" s="75"/>
      <c r="AQ281" s="75"/>
      <c r="AR281" s="75"/>
      <c r="AS281" s="75"/>
      <c r="AT281" s="75"/>
      <c r="AU281" s="75"/>
      <c r="AV281" s="75"/>
      <c r="AW281" s="75"/>
      <c r="AX281" s="75"/>
      <c r="AY281" s="75"/>
      <c r="AZ281" s="95"/>
      <c r="BA281" s="95"/>
      <c r="BB281" s="95"/>
      <c r="BC281" s="95"/>
      <c r="BD281" s="75"/>
      <c r="BE281" s="75"/>
      <c r="BF281" s="75"/>
      <c r="BG281" s="88"/>
      <c r="BH281" s="88"/>
      <c r="BI281" s="75"/>
      <c r="BJ281" s="75"/>
      <c r="BK281" s="88"/>
      <c r="BL281" s="75">
        <v>2763</v>
      </c>
      <c r="BM281" s="75">
        <v>2763</v>
      </c>
      <c r="BN281" s="75">
        <v>2763</v>
      </c>
      <c r="BO281" s="76">
        <f t="shared" si="745"/>
        <v>100</v>
      </c>
      <c r="BP281" s="75"/>
      <c r="BQ281" s="75"/>
      <c r="BR281" s="75"/>
      <c r="BS281" s="88"/>
      <c r="BT281" s="88"/>
      <c r="BU281" s="75"/>
      <c r="BV281" s="75"/>
      <c r="BW281" s="88"/>
      <c r="BX281" s="75"/>
      <c r="BY281" s="75"/>
      <c r="BZ281" s="75"/>
      <c r="CA281" s="75"/>
      <c r="CB281" s="74"/>
      <c r="CC281" s="74"/>
      <c r="CD281" s="75"/>
      <c r="CE281" s="88"/>
      <c r="CF281" s="75"/>
      <c r="CG281" s="75"/>
      <c r="CH281" s="75"/>
      <c r="CI281" s="88"/>
      <c r="CJ281" s="75"/>
      <c r="CK281" s="75"/>
      <c r="CL281" s="75"/>
      <c r="CM281" s="75"/>
      <c r="CN281" s="75"/>
      <c r="CO281" s="75"/>
      <c r="CP281" s="75"/>
      <c r="CQ281" s="75"/>
      <c r="CR281" s="74"/>
      <c r="CS281" s="74"/>
      <c r="CT281" s="75"/>
      <c r="CU281" s="88"/>
      <c r="CV281" s="75"/>
      <c r="CW281" s="75"/>
      <c r="CX281" s="75"/>
      <c r="CY281" s="88"/>
      <c r="CZ281" s="88"/>
      <c r="DA281" s="75"/>
      <c r="DB281" s="75"/>
      <c r="DC281" s="75"/>
      <c r="DD281" s="75"/>
      <c r="DE281" s="75"/>
      <c r="DF281" s="75"/>
      <c r="DG281" s="88"/>
      <c r="DH281" s="75"/>
      <c r="DI281" s="75"/>
      <c r="DJ281" s="75"/>
      <c r="DK281" s="88"/>
      <c r="DL281" s="75"/>
      <c r="DM281" s="75"/>
      <c r="DN281" s="75"/>
      <c r="DO281" s="74"/>
      <c r="DP281" s="75"/>
      <c r="DQ281" s="75"/>
      <c r="DR281" s="75"/>
      <c r="DS281" s="74"/>
      <c r="DT281" s="74"/>
      <c r="DU281" s="75"/>
      <c r="DV281" s="75"/>
      <c r="DW281" s="75"/>
      <c r="DX281" s="75"/>
      <c r="DY281" s="75"/>
      <c r="DZ281" s="75"/>
      <c r="EA281" s="75"/>
      <c r="EB281" s="75"/>
      <c r="EC281" s="75"/>
      <c r="ED281" s="75"/>
      <c r="EE281" s="75"/>
      <c r="EF281" s="75"/>
      <c r="EG281" s="75"/>
      <c r="EH281" s="75"/>
      <c r="EI281" s="75"/>
      <c r="EJ281" s="75"/>
      <c r="EK281" s="75"/>
      <c r="EL281" s="75"/>
      <c r="EM281" s="75"/>
      <c r="EN281" s="75"/>
      <c r="EO281" s="75"/>
      <c r="EP281" s="75"/>
      <c r="EQ281" s="75"/>
      <c r="ER281" s="75"/>
      <c r="ES281" s="75"/>
      <c r="ET281" s="75"/>
      <c r="EU281" s="75"/>
      <c r="EV281" s="75"/>
      <c r="EW281" s="75"/>
      <c r="EX281" s="75"/>
      <c r="EY281" s="75"/>
      <c r="EZ281" s="88"/>
      <c r="FA281" s="74"/>
      <c r="FB281" s="75"/>
      <c r="FC281" s="88"/>
      <c r="FD281" s="75"/>
      <c r="FE281" s="75"/>
      <c r="FF281" s="75"/>
      <c r="FG281" s="75"/>
      <c r="FH281" s="75"/>
      <c r="FI281" s="75"/>
      <c r="FJ281" s="75"/>
      <c r="FK281" s="75"/>
      <c r="FL281" s="75"/>
      <c r="FM281" s="75"/>
      <c r="FN281" s="75"/>
      <c r="FO281" s="75"/>
      <c r="FP281" s="75"/>
      <c r="FQ281" s="75"/>
      <c r="FR281" s="75"/>
      <c r="FS281" s="75"/>
      <c r="FT281" s="78"/>
      <c r="FU281" s="78"/>
      <c r="FV281" s="78"/>
      <c r="FW281" s="78"/>
      <c r="FX281" s="75"/>
      <c r="FY281" s="75"/>
      <c r="FZ281" s="75"/>
      <c r="GA281" s="75"/>
      <c r="GB281" s="75"/>
      <c r="GC281" s="75"/>
      <c r="GD281" s="75"/>
      <c r="GE281" s="75"/>
      <c r="GF281" s="75"/>
      <c r="GG281" s="75"/>
      <c r="GH281" s="75"/>
      <c r="GI281" s="75"/>
      <c r="GJ281" s="75"/>
      <c r="GK281" s="75"/>
      <c r="GL281" s="75"/>
      <c r="GM281" s="75"/>
      <c r="GN281" s="75"/>
      <c r="GO281" s="75"/>
      <c r="GP281" s="75"/>
      <c r="GQ281" s="75"/>
      <c r="GR281" s="75"/>
      <c r="GS281" s="75"/>
      <c r="GT281" s="75"/>
      <c r="GU281" s="75"/>
      <c r="GV281" s="75"/>
      <c r="GW281" s="75"/>
      <c r="GX281" s="75"/>
      <c r="GY281" s="75"/>
      <c r="GZ281" s="75"/>
      <c r="HA281" s="75"/>
      <c r="HB281" s="75"/>
      <c r="HC281" s="75"/>
      <c r="HD281" s="75"/>
      <c r="HE281" s="75"/>
      <c r="HF281" s="75"/>
      <c r="HG281" s="75"/>
      <c r="HH281" s="75"/>
      <c r="HI281" s="75"/>
      <c r="HJ281" s="75"/>
      <c r="HK281" s="75"/>
      <c r="HL281" s="75"/>
      <c r="HM281" s="75"/>
      <c r="HN281" s="75"/>
      <c r="HO281" s="75"/>
      <c r="HP281" s="75"/>
      <c r="HQ281" s="75"/>
      <c r="HR281" s="75"/>
      <c r="HS281" s="75"/>
      <c r="HT281" s="75"/>
      <c r="HU281" s="75"/>
      <c r="HV281" s="75"/>
      <c r="HW281" s="75"/>
      <c r="HX281" s="75"/>
      <c r="HY281" s="75"/>
      <c r="HZ281" s="75"/>
      <c r="IA281" s="75"/>
      <c r="IB281" s="75"/>
      <c r="IC281" s="75"/>
      <c r="ID281" s="75"/>
      <c r="IE281" s="75"/>
      <c r="IF281" s="75"/>
      <c r="IG281" s="75"/>
      <c r="IH281" s="75"/>
      <c r="II281" s="75"/>
      <c r="IJ281" s="75"/>
      <c r="IK281" s="75"/>
      <c r="IL281" s="75"/>
      <c r="IM281" s="75"/>
      <c r="IN281" s="75"/>
      <c r="IO281" s="75"/>
      <c r="IP281" s="75"/>
      <c r="IQ281" s="75"/>
      <c r="IR281" s="75"/>
      <c r="IS281" s="75"/>
      <c r="IT281" s="75"/>
      <c r="IU281" s="75"/>
      <c r="IV281" s="75"/>
      <c r="IW281" s="75"/>
      <c r="IX281" s="75"/>
      <c r="IY281" s="75"/>
      <c r="IZ281" s="75"/>
      <c r="JA281" s="75"/>
      <c r="JB281" s="75"/>
      <c r="JC281" s="75"/>
    </row>
    <row r="282" spans="1:263" ht="15.75" x14ac:dyDescent="0.25">
      <c r="A282" s="10" t="s">
        <v>425</v>
      </c>
      <c r="B282" s="222">
        <f t="shared" si="714"/>
        <v>0</v>
      </c>
      <c r="C282" s="222">
        <f t="shared" si="715"/>
        <v>0</v>
      </c>
      <c r="D282" s="222">
        <f t="shared" si="716"/>
        <v>0</v>
      </c>
      <c r="E282" s="222"/>
      <c r="F282" s="223">
        <f t="shared" si="717"/>
        <v>0</v>
      </c>
      <c r="G282" s="75"/>
      <c r="H282" s="75"/>
      <c r="I282" s="75"/>
      <c r="J282" s="75"/>
      <c r="K282" s="75"/>
      <c r="L282" s="75"/>
      <c r="M282" s="75"/>
      <c r="N282" s="75"/>
      <c r="O282" s="74"/>
      <c r="P282" s="75"/>
      <c r="Q282" s="75"/>
      <c r="R282" s="75"/>
      <c r="S282" s="75"/>
      <c r="T282" s="75"/>
      <c r="U282" s="75"/>
      <c r="V282" s="75"/>
      <c r="W282" s="75"/>
      <c r="X282" s="75"/>
      <c r="Y282" s="75"/>
      <c r="Z282" s="75"/>
      <c r="AA282" s="75"/>
      <c r="AB282" s="75"/>
      <c r="AC282" s="75"/>
      <c r="AD282" s="75"/>
      <c r="AE282" s="75"/>
      <c r="AF282" s="75"/>
      <c r="AG282" s="75"/>
      <c r="AH282" s="75"/>
      <c r="AI282" s="75"/>
      <c r="AJ282" s="75"/>
      <c r="AK282" s="75"/>
      <c r="AL282" s="75"/>
      <c r="AM282" s="75"/>
      <c r="AN282" s="75"/>
      <c r="AO282" s="75"/>
      <c r="AP282" s="75"/>
      <c r="AQ282" s="75"/>
      <c r="AR282" s="75"/>
      <c r="AS282" s="75"/>
      <c r="AT282" s="75"/>
      <c r="AU282" s="75"/>
      <c r="AV282" s="75"/>
      <c r="AW282" s="75"/>
      <c r="AX282" s="75"/>
      <c r="AY282" s="75"/>
      <c r="AZ282" s="95"/>
      <c r="BA282" s="95"/>
      <c r="BB282" s="95"/>
      <c r="BC282" s="95"/>
      <c r="BD282" s="75"/>
      <c r="BE282" s="75"/>
      <c r="BF282" s="75"/>
      <c r="BG282" s="88"/>
      <c r="BH282" s="88"/>
      <c r="BI282" s="75"/>
      <c r="BJ282" s="75"/>
      <c r="BK282" s="88"/>
      <c r="BL282" s="75"/>
      <c r="BM282" s="75"/>
      <c r="BN282" s="75"/>
      <c r="BO282" s="76"/>
      <c r="BP282" s="75"/>
      <c r="BQ282" s="75"/>
      <c r="BR282" s="75"/>
      <c r="BS282" s="88"/>
      <c r="BT282" s="88"/>
      <c r="BU282" s="75"/>
      <c r="BV282" s="75"/>
      <c r="BW282" s="88"/>
      <c r="BX282" s="75"/>
      <c r="BY282" s="75"/>
      <c r="BZ282" s="75"/>
      <c r="CA282" s="75"/>
      <c r="CB282" s="74"/>
      <c r="CC282" s="74"/>
      <c r="CD282" s="75"/>
      <c r="CE282" s="88"/>
      <c r="CF282" s="75"/>
      <c r="CG282" s="75"/>
      <c r="CH282" s="75"/>
      <c r="CI282" s="88"/>
      <c r="CJ282" s="75"/>
      <c r="CK282" s="75"/>
      <c r="CL282" s="75"/>
      <c r="CM282" s="75"/>
      <c r="CN282" s="75"/>
      <c r="CO282" s="75"/>
      <c r="CP282" s="75"/>
      <c r="CQ282" s="75"/>
      <c r="CR282" s="74"/>
      <c r="CS282" s="74"/>
      <c r="CT282" s="75"/>
      <c r="CU282" s="88"/>
      <c r="CV282" s="75"/>
      <c r="CW282" s="75"/>
      <c r="CX282" s="75"/>
      <c r="CY282" s="88"/>
      <c r="CZ282" s="88"/>
      <c r="DA282" s="75"/>
      <c r="DB282" s="75"/>
      <c r="DC282" s="75"/>
      <c r="DD282" s="75"/>
      <c r="DE282" s="75"/>
      <c r="DF282" s="75"/>
      <c r="DG282" s="88"/>
      <c r="DH282" s="75"/>
      <c r="DI282" s="75"/>
      <c r="DJ282" s="75"/>
      <c r="DK282" s="88"/>
      <c r="DL282" s="75"/>
      <c r="DM282" s="75"/>
      <c r="DN282" s="75"/>
      <c r="DO282" s="74"/>
      <c r="DP282" s="75"/>
      <c r="DQ282" s="75"/>
      <c r="DR282" s="75"/>
      <c r="DS282" s="74"/>
      <c r="DT282" s="74"/>
      <c r="DU282" s="75"/>
      <c r="DV282" s="75"/>
      <c r="DW282" s="75"/>
      <c r="DX282" s="75"/>
      <c r="DY282" s="75"/>
      <c r="DZ282" s="75"/>
      <c r="EA282" s="75"/>
      <c r="EB282" s="75"/>
      <c r="EC282" s="75"/>
      <c r="ED282" s="75"/>
      <c r="EE282" s="75"/>
      <c r="EF282" s="75"/>
      <c r="EG282" s="75"/>
      <c r="EH282" s="75"/>
      <c r="EI282" s="75"/>
      <c r="EJ282" s="75"/>
      <c r="EK282" s="75"/>
      <c r="EL282" s="75"/>
      <c r="EM282" s="75"/>
      <c r="EN282" s="75"/>
      <c r="EO282" s="75"/>
      <c r="EP282" s="75"/>
      <c r="EQ282" s="75"/>
      <c r="ER282" s="75"/>
      <c r="ES282" s="75"/>
      <c r="ET282" s="75"/>
      <c r="EU282" s="75"/>
      <c r="EV282" s="75"/>
      <c r="EW282" s="75"/>
      <c r="EX282" s="75"/>
      <c r="EY282" s="75"/>
      <c r="EZ282" s="88"/>
      <c r="FA282" s="74"/>
      <c r="FB282" s="75"/>
      <c r="FC282" s="88"/>
      <c r="FD282" s="75"/>
      <c r="FE282" s="75"/>
      <c r="FF282" s="75"/>
      <c r="FG282" s="75"/>
      <c r="FH282" s="75"/>
      <c r="FI282" s="75"/>
      <c r="FJ282" s="75"/>
      <c r="FK282" s="75"/>
      <c r="FL282" s="75"/>
      <c r="FM282" s="75"/>
      <c r="FN282" s="75"/>
      <c r="FO282" s="75"/>
      <c r="FP282" s="75"/>
      <c r="FQ282" s="75"/>
      <c r="FR282" s="75"/>
      <c r="FS282" s="75"/>
      <c r="FT282" s="78"/>
      <c r="FU282" s="78"/>
      <c r="FV282" s="78"/>
      <c r="FW282" s="78"/>
      <c r="FX282" s="75"/>
      <c r="FY282" s="75"/>
      <c r="FZ282" s="75"/>
      <c r="GA282" s="75"/>
      <c r="GB282" s="75"/>
      <c r="GC282" s="75"/>
      <c r="GD282" s="75"/>
      <c r="GE282" s="75"/>
      <c r="GF282" s="75"/>
      <c r="GG282" s="75"/>
      <c r="GH282" s="75"/>
      <c r="GI282" s="75"/>
      <c r="GJ282" s="75"/>
      <c r="GK282" s="75"/>
      <c r="GL282" s="75"/>
      <c r="GM282" s="75"/>
      <c r="GN282" s="75"/>
      <c r="GO282" s="75"/>
      <c r="GP282" s="75"/>
      <c r="GQ282" s="75"/>
      <c r="GR282" s="75"/>
      <c r="GS282" s="75"/>
      <c r="GT282" s="75"/>
      <c r="GU282" s="75"/>
      <c r="GV282" s="75"/>
      <c r="GW282" s="75"/>
      <c r="GX282" s="75"/>
      <c r="GY282" s="75"/>
      <c r="GZ282" s="75"/>
      <c r="HA282" s="75"/>
      <c r="HB282" s="75"/>
      <c r="HC282" s="75"/>
      <c r="HD282" s="75"/>
      <c r="HE282" s="75"/>
      <c r="HF282" s="75"/>
      <c r="HG282" s="75"/>
      <c r="HH282" s="75"/>
      <c r="HI282" s="75"/>
      <c r="HJ282" s="75"/>
      <c r="HK282" s="75"/>
      <c r="HL282" s="75"/>
      <c r="HM282" s="75"/>
      <c r="HN282" s="75"/>
      <c r="HO282" s="75"/>
      <c r="HP282" s="75"/>
      <c r="HQ282" s="75"/>
      <c r="HR282" s="75"/>
      <c r="HS282" s="75"/>
      <c r="HT282" s="75"/>
      <c r="HU282" s="75"/>
      <c r="HV282" s="75"/>
      <c r="HW282" s="75"/>
      <c r="HX282" s="75"/>
      <c r="HY282" s="75"/>
      <c r="HZ282" s="75"/>
      <c r="IA282" s="75"/>
      <c r="IB282" s="75"/>
      <c r="IC282" s="75"/>
      <c r="ID282" s="75"/>
      <c r="IE282" s="75"/>
      <c r="IF282" s="75"/>
      <c r="IG282" s="75"/>
      <c r="IH282" s="75"/>
      <c r="II282" s="75"/>
      <c r="IJ282" s="75"/>
      <c r="IK282" s="75"/>
      <c r="IL282" s="75"/>
      <c r="IM282" s="75"/>
      <c r="IN282" s="75"/>
      <c r="IO282" s="75"/>
      <c r="IP282" s="75"/>
      <c r="IQ282" s="75"/>
      <c r="IR282" s="75"/>
      <c r="IS282" s="75"/>
      <c r="IT282" s="75"/>
      <c r="IU282" s="75"/>
      <c r="IV282" s="75"/>
      <c r="IW282" s="75"/>
      <c r="IX282" s="75"/>
      <c r="IY282" s="75"/>
      <c r="IZ282" s="75"/>
      <c r="JA282" s="75"/>
      <c r="JB282" s="75"/>
      <c r="JC282" s="75"/>
    </row>
    <row r="283" spans="1:263" ht="15.75" x14ac:dyDescent="0.25">
      <c r="A283" s="10" t="s">
        <v>428</v>
      </c>
      <c r="B283" s="222">
        <f t="shared" si="714"/>
        <v>3210</v>
      </c>
      <c r="C283" s="222">
        <f t="shared" si="715"/>
        <v>3210</v>
      </c>
      <c r="D283" s="222">
        <f t="shared" si="716"/>
        <v>3210</v>
      </c>
      <c r="E283" s="222"/>
      <c r="F283" s="223">
        <f t="shared" si="717"/>
        <v>3210</v>
      </c>
      <c r="G283" s="75">
        <f>F283/C283*100</f>
        <v>100</v>
      </c>
      <c r="H283" s="75"/>
      <c r="I283" s="75"/>
      <c r="J283" s="75"/>
      <c r="K283" s="75"/>
      <c r="L283" s="75"/>
      <c r="M283" s="75"/>
      <c r="N283" s="75"/>
      <c r="O283" s="74"/>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95"/>
      <c r="BA283" s="95"/>
      <c r="BB283" s="95"/>
      <c r="BC283" s="95"/>
      <c r="BD283" s="75"/>
      <c r="BE283" s="75"/>
      <c r="BF283" s="75"/>
      <c r="BG283" s="88"/>
      <c r="BH283" s="88"/>
      <c r="BI283" s="75"/>
      <c r="BJ283" s="75"/>
      <c r="BK283" s="88"/>
      <c r="BL283" s="75">
        <v>3210</v>
      </c>
      <c r="BM283" s="75">
        <v>3210</v>
      </c>
      <c r="BN283" s="75">
        <v>3210</v>
      </c>
      <c r="BO283" s="76">
        <f t="shared" si="745"/>
        <v>100</v>
      </c>
      <c r="BP283" s="75"/>
      <c r="BQ283" s="75"/>
      <c r="BR283" s="75"/>
      <c r="BS283" s="88"/>
      <c r="BT283" s="88"/>
      <c r="BU283" s="75"/>
      <c r="BV283" s="75"/>
      <c r="BW283" s="88"/>
      <c r="BX283" s="75"/>
      <c r="BY283" s="75"/>
      <c r="BZ283" s="75"/>
      <c r="CA283" s="75"/>
      <c r="CB283" s="74"/>
      <c r="CC283" s="74"/>
      <c r="CD283" s="75"/>
      <c r="CE283" s="88"/>
      <c r="CF283" s="75"/>
      <c r="CG283" s="75"/>
      <c r="CH283" s="75"/>
      <c r="CI283" s="88"/>
      <c r="CJ283" s="75"/>
      <c r="CK283" s="75"/>
      <c r="CL283" s="75"/>
      <c r="CM283" s="75"/>
      <c r="CN283" s="75"/>
      <c r="CO283" s="75"/>
      <c r="CP283" s="75"/>
      <c r="CQ283" s="75"/>
      <c r="CR283" s="74"/>
      <c r="CS283" s="74"/>
      <c r="CT283" s="75"/>
      <c r="CU283" s="88"/>
      <c r="CV283" s="75"/>
      <c r="CW283" s="75"/>
      <c r="CX283" s="75"/>
      <c r="CY283" s="88"/>
      <c r="CZ283" s="88"/>
      <c r="DA283" s="75"/>
      <c r="DB283" s="75"/>
      <c r="DC283" s="75"/>
      <c r="DD283" s="75"/>
      <c r="DE283" s="75"/>
      <c r="DF283" s="75"/>
      <c r="DG283" s="88"/>
      <c r="DH283" s="75"/>
      <c r="DI283" s="75"/>
      <c r="DJ283" s="75"/>
      <c r="DK283" s="88"/>
      <c r="DL283" s="75"/>
      <c r="DM283" s="75"/>
      <c r="DN283" s="75"/>
      <c r="DO283" s="74"/>
      <c r="DP283" s="75"/>
      <c r="DQ283" s="75"/>
      <c r="DR283" s="75"/>
      <c r="DS283" s="74"/>
      <c r="DT283" s="74"/>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88"/>
      <c r="FA283" s="74"/>
      <c r="FB283" s="75"/>
      <c r="FC283" s="88"/>
      <c r="FD283" s="75"/>
      <c r="FE283" s="75"/>
      <c r="FF283" s="75"/>
      <c r="FG283" s="75"/>
      <c r="FH283" s="75"/>
      <c r="FI283" s="75"/>
      <c r="FJ283" s="75"/>
      <c r="FK283" s="75"/>
      <c r="FL283" s="75"/>
      <c r="FM283" s="75"/>
      <c r="FN283" s="75"/>
      <c r="FO283" s="75"/>
      <c r="FP283" s="75"/>
      <c r="FQ283" s="75"/>
      <c r="FR283" s="75"/>
      <c r="FS283" s="75"/>
      <c r="FT283" s="78"/>
      <c r="FU283" s="78"/>
      <c r="FV283" s="78"/>
      <c r="FW283" s="78"/>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75"/>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row>
    <row r="284" spans="1:263" ht="15.75" x14ac:dyDescent="0.25">
      <c r="A284" s="10" t="s">
        <v>267</v>
      </c>
      <c r="B284" s="222">
        <f t="shared" si="714"/>
        <v>7533</v>
      </c>
      <c r="C284" s="222">
        <f t="shared" si="715"/>
        <v>7966</v>
      </c>
      <c r="D284" s="222">
        <f t="shared" si="716"/>
        <v>7966</v>
      </c>
      <c r="E284" s="222"/>
      <c r="F284" s="223">
        <f t="shared" si="717"/>
        <v>7966</v>
      </c>
      <c r="G284" s="75">
        <f>F284/C284*100</f>
        <v>100</v>
      </c>
      <c r="H284" s="75"/>
      <c r="I284" s="75"/>
      <c r="J284" s="75"/>
      <c r="K284" s="75"/>
      <c r="L284" s="75"/>
      <c r="M284" s="75"/>
      <c r="N284" s="75"/>
      <c r="O284" s="74"/>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v>433</v>
      </c>
      <c r="AT284" s="75">
        <v>433</v>
      </c>
      <c r="AU284" s="75">
        <f t="shared" si="680"/>
        <v>100</v>
      </c>
      <c r="AV284" s="75"/>
      <c r="AW284" s="75"/>
      <c r="AX284" s="75"/>
      <c r="AY284" s="75"/>
      <c r="AZ284" s="95"/>
      <c r="BA284" s="95"/>
      <c r="BB284" s="95"/>
      <c r="BC284" s="95"/>
      <c r="BD284" s="75"/>
      <c r="BE284" s="75"/>
      <c r="BF284" s="75"/>
      <c r="BG284" s="88"/>
      <c r="BH284" s="88"/>
      <c r="BI284" s="75"/>
      <c r="BJ284" s="75"/>
      <c r="BK284" s="88"/>
      <c r="BL284" s="75">
        <v>7533</v>
      </c>
      <c r="BM284" s="75">
        <v>7533</v>
      </c>
      <c r="BN284" s="75">
        <v>7533</v>
      </c>
      <c r="BO284" s="76">
        <f t="shared" si="745"/>
        <v>100</v>
      </c>
      <c r="BP284" s="75"/>
      <c r="BQ284" s="75"/>
      <c r="BR284" s="75"/>
      <c r="BS284" s="88"/>
      <c r="BT284" s="88"/>
      <c r="BU284" s="75"/>
      <c r="BV284" s="75"/>
      <c r="BW284" s="88"/>
      <c r="BX284" s="75"/>
      <c r="BY284" s="75"/>
      <c r="BZ284" s="75"/>
      <c r="CA284" s="75"/>
      <c r="CB284" s="74"/>
      <c r="CC284" s="74"/>
      <c r="CD284" s="75"/>
      <c r="CE284" s="88"/>
      <c r="CF284" s="75"/>
      <c r="CG284" s="75"/>
      <c r="CH284" s="75"/>
      <c r="CI284" s="88"/>
      <c r="CJ284" s="75"/>
      <c r="CK284" s="75"/>
      <c r="CL284" s="75"/>
      <c r="CM284" s="75"/>
      <c r="CN284" s="75"/>
      <c r="CO284" s="75"/>
      <c r="CP284" s="75"/>
      <c r="CQ284" s="75"/>
      <c r="CR284" s="74"/>
      <c r="CS284" s="74"/>
      <c r="CT284" s="75"/>
      <c r="CU284" s="88"/>
      <c r="CV284" s="75"/>
      <c r="CW284" s="75"/>
      <c r="CX284" s="75"/>
      <c r="CY284" s="88"/>
      <c r="CZ284" s="88"/>
      <c r="DA284" s="75"/>
      <c r="DB284" s="75"/>
      <c r="DC284" s="75"/>
      <c r="DD284" s="75"/>
      <c r="DE284" s="75"/>
      <c r="DF284" s="75"/>
      <c r="DG284" s="88"/>
      <c r="DH284" s="75"/>
      <c r="DI284" s="75"/>
      <c r="DJ284" s="75"/>
      <c r="DK284" s="88"/>
      <c r="DL284" s="75"/>
      <c r="DM284" s="75"/>
      <c r="DN284" s="75"/>
      <c r="DO284" s="74"/>
      <c r="DP284" s="75"/>
      <c r="DQ284" s="75"/>
      <c r="DR284" s="75"/>
      <c r="DS284" s="74"/>
      <c r="DT284" s="74"/>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88"/>
      <c r="FA284" s="74"/>
      <c r="FB284" s="75"/>
      <c r="FC284" s="88"/>
      <c r="FD284" s="75"/>
      <c r="FE284" s="75"/>
      <c r="FF284" s="75"/>
      <c r="FG284" s="75"/>
      <c r="FH284" s="75"/>
      <c r="FI284" s="75"/>
      <c r="FJ284" s="75"/>
      <c r="FK284" s="75"/>
      <c r="FL284" s="75"/>
      <c r="FM284" s="75"/>
      <c r="FN284" s="75"/>
      <c r="FO284" s="75"/>
      <c r="FP284" s="75"/>
      <c r="FQ284" s="75"/>
      <c r="FR284" s="75"/>
      <c r="FS284" s="75"/>
      <c r="FT284" s="78"/>
      <c r="FU284" s="78"/>
      <c r="FV284" s="78"/>
      <c r="FW284" s="78"/>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75"/>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row>
    <row r="285" spans="1:263" ht="15.75" x14ac:dyDescent="0.25">
      <c r="A285" s="10" t="s">
        <v>496</v>
      </c>
      <c r="B285" s="222">
        <f t="shared" si="714"/>
        <v>2520</v>
      </c>
      <c r="C285" s="222">
        <f t="shared" si="715"/>
        <v>2520</v>
      </c>
      <c r="D285" s="222">
        <f t="shared" si="716"/>
        <v>2520</v>
      </c>
      <c r="E285" s="222"/>
      <c r="F285" s="223">
        <f t="shared" si="717"/>
        <v>2520</v>
      </c>
      <c r="G285" s="75">
        <f>F285/C285*100</f>
        <v>100</v>
      </c>
      <c r="H285" s="75"/>
      <c r="I285" s="75"/>
      <c r="J285" s="75"/>
      <c r="K285" s="75"/>
      <c r="L285" s="75"/>
      <c r="M285" s="75"/>
      <c r="N285" s="75"/>
      <c r="O285" s="74"/>
      <c r="P285" s="75"/>
      <c r="Q285" s="75"/>
      <c r="R285" s="75"/>
      <c r="S285" s="75"/>
      <c r="T285" s="75"/>
      <c r="U285" s="75"/>
      <c r="V285" s="75"/>
      <c r="W285" s="75"/>
      <c r="X285" s="75"/>
      <c r="Y285" s="75"/>
      <c r="Z285" s="75"/>
      <c r="AA285" s="75"/>
      <c r="AB285" s="75"/>
      <c r="AC285" s="75"/>
      <c r="AD285" s="75"/>
      <c r="AE285" s="75"/>
      <c r="AF285" s="75"/>
      <c r="AG285" s="75"/>
      <c r="AH285" s="75"/>
      <c r="AI285" s="75"/>
      <c r="AJ285" s="75"/>
      <c r="AK285" s="75"/>
      <c r="AL285" s="75"/>
      <c r="AM285" s="75"/>
      <c r="AN285" s="75"/>
      <c r="AO285" s="75"/>
      <c r="AP285" s="75"/>
      <c r="AQ285" s="75"/>
      <c r="AR285" s="75"/>
      <c r="AS285" s="75"/>
      <c r="AT285" s="75"/>
      <c r="AU285" s="75"/>
      <c r="AV285" s="75"/>
      <c r="AW285" s="75"/>
      <c r="AX285" s="75"/>
      <c r="AY285" s="75"/>
      <c r="AZ285" s="95"/>
      <c r="BA285" s="95"/>
      <c r="BB285" s="95"/>
      <c r="BC285" s="95"/>
      <c r="BD285" s="75"/>
      <c r="BE285" s="75"/>
      <c r="BF285" s="75"/>
      <c r="BG285" s="88"/>
      <c r="BH285" s="88"/>
      <c r="BI285" s="75"/>
      <c r="BJ285" s="75"/>
      <c r="BK285" s="88"/>
      <c r="BL285" s="75">
        <v>2520</v>
      </c>
      <c r="BM285" s="75">
        <v>2520</v>
      </c>
      <c r="BN285" s="75">
        <v>2520</v>
      </c>
      <c r="BO285" s="76">
        <f t="shared" si="745"/>
        <v>100</v>
      </c>
      <c r="BP285" s="75"/>
      <c r="BQ285" s="75"/>
      <c r="BR285" s="75"/>
      <c r="BS285" s="88"/>
      <c r="BT285" s="88"/>
      <c r="BU285" s="75"/>
      <c r="BV285" s="75"/>
      <c r="BW285" s="88"/>
      <c r="BX285" s="75"/>
      <c r="BY285" s="75"/>
      <c r="BZ285" s="75"/>
      <c r="CA285" s="75"/>
      <c r="CB285" s="74"/>
      <c r="CC285" s="74"/>
      <c r="CD285" s="75"/>
      <c r="CE285" s="88"/>
      <c r="CF285" s="75"/>
      <c r="CG285" s="75"/>
      <c r="CH285" s="75"/>
      <c r="CI285" s="88"/>
      <c r="CJ285" s="75"/>
      <c r="CK285" s="75"/>
      <c r="CL285" s="75"/>
      <c r="CM285" s="75"/>
      <c r="CN285" s="75"/>
      <c r="CO285" s="75"/>
      <c r="CP285" s="75"/>
      <c r="CQ285" s="75"/>
      <c r="CR285" s="74"/>
      <c r="CS285" s="74"/>
      <c r="CT285" s="75"/>
      <c r="CU285" s="88"/>
      <c r="CV285" s="75"/>
      <c r="CW285" s="75"/>
      <c r="CX285" s="75"/>
      <c r="CY285" s="88"/>
      <c r="CZ285" s="88"/>
      <c r="DA285" s="75"/>
      <c r="DB285" s="75"/>
      <c r="DC285" s="75"/>
      <c r="DD285" s="75"/>
      <c r="DE285" s="75"/>
      <c r="DF285" s="75"/>
      <c r="DG285" s="88"/>
      <c r="DH285" s="75"/>
      <c r="DI285" s="75"/>
      <c r="DJ285" s="75"/>
      <c r="DK285" s="88"/>
      <c r="DL285" s="75"/>
      <c r="DM285" s="75"/>
      <c r="DN285" s="75"/>
      <c r="DO285" s="74"/>
      <c r="DP285" s="75"/>
      <c r="DQ285" s="75"/>
      <c r="DR285" s="75"/>
      <c r="DS285" s="74"/>
      <c r="DT285" s="74"/>
      <c r="DU285" s="75"/>
      <c r="DV285" s="75"/>
      <c r="DW285" s="75"/>
      <c r="DX285" s="75"/>
      <c r="DY285" s="75"/>
      <c r="DZ285" s="75"/>
      <c r="EA285" s="75"/>
      <c r="EB285" s="75"/>
      <c r="EC285" s="75"/>
      <c r="ED285" s="75"/>
      <c r="EE285" s="75"/>
      <c r="EF285" s="75"/>
      <c r="EG285" s="75"/>
      <c r="EH285" s="75"/>
      <c r="EI285" s="75"/>
      <c r="EJ285" s="75"/>
      <c r="EK285" s="75"/>
      <c r="EL285" s="75"/>
      <c r="EM285" s="75"/>
      <c r="EN285" s="75"/>
      <c r="EO285" s="75"/>
      <c r="EP285" s="75"/>
      <c r="EQ285" s="75"/>
      <c r="ER285" s="75"/>
      <c r="ES285" s="75"/>
      <c r="ET285" s="75"/>
      <c r="EU285" s="75"/>
      <c r="EV285" s="75"/>
      <c r="EW285" s="75"/>
      <c r="EX285" s="75"/>
      <c r="EY285" s="75"/>
      <c r="EZ285" s="88"/>
      <c r="FA285" s="74"/>
      <c r="FB285" s="75"/>
      <c r="FC285" s="88"/>
      <c r="FD285" s="75"/>
      <c r="FE285" s="75"/>
      <c r="FF285" s="75"/>
      <c r="FG285" s="75"/>
      <c r="FH285" s="75"/>
      <c r="FI285" s="75"/>
      <c r="FJ285" s="75"/>
      <c r="FK285" s="75"/>
      <c r="FL285" s="75"/>
      <c r="FM285" s="75"/>
      <c r="FN285" s="75"/>
      <c r="FO285" s="75"/>
      <c r="FP285" s="75"/>
      <c r="FQ285" s="75"/>
      <c r="FR285" s="75"/>
      <c r="FS285" s="75"/>
      <c r="FT285" s="78"/>
      <c r="FU285" s="78"/>
      <c r="FV285" s="78"/>
      <c r="FW285" s="78"/>
      <c r="FX285" s="75"/>
      <c r="FY285" s="75"/>
      <c r="FZ285" s="75"/>
      <c r="GA285" s="75"/>
      <c r="GB285" s="75"/>
      <c r="GC285" s="75"/>
      <c r="GD285" s="75"/>
      <c r="GE285" s="75"/>
      <c r="GF285" s="75"/>
      <c r="GG285" s="75"/>
      <c r="GH285" s="75"/>
      <c r="GI285" s="75"/>
      <c r="GJ285" s="75"/>
      <c r="GK285" s="75"/>
      <c r="GL285" s="75"/>
      <c r="GM285" s="75"/>
      <c r="GN285" s="75"/>
      <c r="GO285" s="75"/>
      <c r="GP285" s="75"/>
      <c r="GQ285" s="75"/>
      <c r="GR285" s="75"/>
      <c r="GS285" s="75"/>
      <c r="GT285" s="75"/>
      <c r="GU285" s="75"/>
      <c r="GV285" s="75"/>
      <c r="GW285" s="75"/>
      <c r="GX285" s="75"/>
      <c r="GY285" s="75"/>
      <c r="GZ285" s="75"/>
      <c r="HA285" s="75"/>
      <c r="HB285" s="75"/>
      <c r="HC285" s="75"/>
      <c r="HD285" s="75"/>
      <c r="HE285" s="75"/>
      <c r="HF285" s="75"/>
      <c r="HG285" s="75"/>
      <c r="HH285" s="75"/>
      <c r="HI285" s="75"/>
      <c r="HJ285" s="75"/>
      <c r="HK285" s="75"/>
      <c r="HL285" s="75"/>
      <c r="HM285" s="75"/>
      <c r="HN285" s="75"/>
      <c r="HO285" s="75"/>
      <c r="HP285" s="75"/>
      <c r="HQ285" s="75"/>
      <c r="HR285" s="75"/>
      <c r="HS285" s="75"/>
      <c r="HT285" s="75"/>
      <c r="HU285" s="75"/>
      <c r="HV285" s="75"/>
      <c r="HW285" s="75"/>
      <c r="HX285" s="75"/>
      <c r="HY285" s="75"/>
      <c r="HZ285" s="75"/>
      <c r="IA285" s="75"/>
      <c r="IB285" s="75"/>
      <c r="IC285" s="75"/>
      <c r="ID285" s="75"/>
      <c r="IE285" s="75"/>
      <c r="IF285" s="75"/>
      <c r="IG285" s="75"/>
      <c r="IH285" s="75"/>
      <c r="II285" s="75"/>
      <c r="IJ285" s="75"/>
      <c r="IK285" s="75"/>
      <c r="IL285" s="75"/>
      <c r="IM285" s="75"/>
      <c r="IN285" s="75"/>
      <c r="IO285" s="75"/>
      <c r="IP285" s="75"/>
      <c r="IQ285" s="75"/>
      <c r="IR285" s="75"/>
      <c r="IS285" s="75"/>
      <c r="IT285" s="75"/>
      <c r="IU285" s="75"/>
      <c r="IV285" s="75"/>
      <c r="IW285" s="75"/>
      <c r="IX285" s="75"/>
      <c r="IY285" s="75"/>
      <c r="IZ285" s="75"/>
      <c r="JA285" s="75"/>
      <c r="JB285" s="75"/>
      <c r="JC285" s="75"/>
    </row>
    <row r="286" spans="1:263" ht="15.75" x14ac:dyDescent="0.25">
      <c r="A286" s="10" t="s">
        <v>426</v>
      </c>
      <c r="B286" s="222">
        <f t="shared" si="714"/>
        <v>6669</v>
      </c>
      <c r="C286" s="222">
        <f t="shared" si="715"/>
        <v>8012.4120000000003</v>
      </c>
      <c r="D286" s="222">
        <f t="shared" si="716"/>
        <v>8012.4120000000003</v>
      </c>
      <c r="E286" s="222"/>
      <c r="F286" s="223">
        <f t="shared" si="717"/>
        <v>8012.4120000000003</v>
      </c>
      <c r="G286" s="75">
        <f>F286/C286*100</f>
        <v>100</v>
      </c>
      <c r="H286" s="75"/>
      <c r="I286" s="75"/>
      <c r="J286" s="75"/>
      <c r="K286" s="75"/>
      <c r="L286" s="75"/>
      <c r="M286" s="75"/>
      <c r="N286" s="75"/>
      <c r="O286" s="74"/>
      <c r="P286" s="75"/>
      <c r="Q286" s="75"/>
      <c r="R286" s="75"/>
      <c r="S286" s="75"/>
      <c r="T286" s="75"/>
      <c r="U286" s="75"/>
      <c r="V286" s="75"/>
      <c r="W286" s="75"/>
      <c r="X286" s="75"/>
      <c r="Y286" s="75"/>
      <c r="Z286" s="75"/>
      <c r="AA286" s="75"/>
      <c r="AB286" s="75"/>
      <c r="AC286" s="75"/>
      <c r="AD286" s="75"/>
      <c r="AE286" s="75"/>
      <c r="AF286" s="75"/>
      <c r="AG286" s="75"/>
      <c r="AH286" s="75"/>
      <c r="AI286" s="75"/>
      <c r="AJ286" s="75"/>
      <c r="AK286" s="75"/>
      <c r="AL286" s="75"/>
      <c r="AM286" s="75"/>
      <c r="AN286" s="75"/>
      <c r="AO286" s="75"/>
      <c r="AP286" s="75"/>
      <c r="AQ286" s="75"/>
      <c r="AR286" s="75"/>
      <c r="AS286" s="75">
        <v>1343.412</v>
      </c>
      <c r="AT286" s="75">
        <v>1343.412</v>
      </c>
      <c r="AU286" s="75">
        <f t="shared" si="680"/>
        <v>100</v>
      </c>
      <c r="AV286" s="75"/>
      <c r="AW286" s="75"/>
      <c r="AX286" s="75"/>
      <c r="AY286" s="75"/>
      <c r="AZ286" s="95"/>
      <c r="BA286" s="95"/>
      <c r="BB286" s="95"/>
      <c r="BC286" s="95"/>
      <c r="BD286" s="75"/>
      <c r="BE286" s="75"/>
      <c r="BF286" s="75"/>
      <c r="BG286" s="88"/>
      <c r="BH286" s="88"/>
      <c r="BI286" s="75"/>
      <c r="BJ286" s="75"/>
      <c r="BK286" s="88"/>
      <c r="BL286" s="75">
        <v>6669</v>
      </c>
      <c r="BM286" s="75">
        <v>6669</v>
      </c>
      <c r="BN286" s="75">
        <v>6669</v>
      </c>
      <c r="BO286" s="76">
        <f t="shared" si="745"/>
        <v>100</v>
      </c>
      <c r="BP286" s="75"/>
      <c r="BQ286" s="75"/>
      <c r="BR286" s="75"/>
      <c r="BS286" s="88"/>
      <c r="BT286" s="88"/>
      <c r="BU286" s="75"/>
      <c r="BV286" s="75"/>
      <c r="BW286" s="88"/>
      <c r="BX286" s="75"/>
      <c r="BY286" s="75"/>
      <c r="BZ286" s="75"/>
      <c r="CA286" s="75"/>
      <c r="CB286" s="74"/>
      <c r="CC286" s="74"/>
      <c r="CD286" s="75"/>
      <c r="CE286" s="88"/>
      <c r="CF286" s="75"/>
      <c r="CG286" s="75"/>
      <c r="CH286" s="75"/>
      <c r="CI286" s="88"/>
      <c r="CJ286" s="75"/>
      <c r="CK286" s="75"/>
      <c r="CL286" s="75"/>
      <c r="CM286" s="75"/>
      <c r="CN286" s="75"/>
      <c r="CO286" s="75"/>
      <c r="CP286" s="75"/>
      <c r="CQ286" s="75"/>
      <c r="CR286" s="74"/>
      <c r="CS286" s="74"/>
      <c r="CT286" s="75"/>
      <c r="CU286" s="88"/>
      <c r="CV286" s="75"/>
      <c r="CW286" s="75"/>
      <c r="CX286" s="75"/>
      <c r="CY286" s="88"/>
      <c r="CZ286" s="88"/>
      <c r="DA286" s="75"/>
      <c r="DB286" s="75"/>
      <c r="DC286" s="75"/>
      <c r="DD286" s="75"/>
      <c r="DE286" s="75"/>
      <c r="DF286" s="75"/>
      <c r="DG286" s="88"/>
      <c r="DH286" s="75"/>
      <c r="DI286" s="75"/>
      <c r="DJ286" s="75"/>
      <c r="DK286" s="88"/>
      <c r="DL286" s="75"/>
      <c r="DM286" s="75"/>
      <c r="DN286" s="75"/>
      <c r="DO286" s="74"/>
      <c r="DP286" s="75"/>
      <c r="DQ286" s="75"/>
      <c r="DR286" s="75"/>
      <c r="DS286" s="74"/>
      <c r="DT286" s="74"/>
      <c r="DU286" s="75"/>
      <c r="DV286" s="75"/>
      <c r="DW286" s="75"/>
      <c r="DX286" s="75"/>
      <c r="DY286" s="75"/>
      <c r="DZ286" s="75"/>
      <c r="EA286" s="75"/>
      <c r="EB286" s="75"/>
      <c r="EC286" s="75"/>
      <c r="ED286" s="75"/>
      <c r="EE286" s="75"/>
      <c r="EF286" s="75"/>
      <c r="EG286" s="75"/>
      <c r="EH286" s="75"/>
      <c r="EI286" s="75"/>
      <c r="EJ286" s="75"/>
      <c r="EK286" s="75"/>
      <c r="EL286" s="75"/>
      <c r="EM286" s="75"/>
      <c r="EN286" s="75"/>
      <c r="EO286" s="75"/>
      <c r="EP286" s="75"/>
      <c r="EQ286" s="75"/>
      <c r="ER286" s="75"/>
      <c r="ES286" s="75"/>
      <c r="ET286" s="75"/>
      <c r="EU286" s="75"/>
      <c r="EV286" s="75"/>
      <c r="EW286" s="75"/>
      <c r="EX286" s="75"/>
      <c r="EY286" s="75"/>
      <c r="EZ286" s="88"/>
      <c r="FA286" s="74"/>
      <c r="FB286" s="75"/>
      <c r="FC286" s="88"/>
      <c r="FD286" s="75"/>
      <c r="FE286" s="75"/>
      <c r="FF286" s="75"/>
      <c r="FG286" s="75"/>
      <c r="FH286" s="75"/>
      <c r="FI286" s="75"/>
      <c r="FJ286" s="75"/>
      <c r="FK286" s="75"/>
      <c r="FL286" s="75"/>
      <c r="FM286" s="75"/>
      <c r="FN286" s="75"/>
      <c r="FO286" s="75"/>
      <c r="FP286" s="75"/>
      <c r="FQ286" s="75"/>
      <c r="FR286" s="75"/>
      <c r="FS286" s="75"/>
      <c r="FT286" s="78"/>
      <c r="FU286" s="78"/>
      <c r="FV286" s="78"/>
      <c r="FW286" s="78"/>
      <c r="FX286" s="75"/>
      <c r="FY286" s="75"/>
      <c r="FZ286" s="75"/>
      <c r="GA286" s="75"/>
      <c r="GB286" s="75"/>
      <c r="GC286" s="75"/>
      <c r="GD286" s="75"/>
      <c r="GE286" s="75"/>
      <c r="GF286" s="75"/>
      <c r="GG286" s="75"/>
      <c r="GH286" s="75"/>
      <c r="GI286" s="75"/>
      <c r="GJ286" s="75"/>
      <c r="GK286" s="75"/>
      <c r="GL286" s="75"/>
      <c r="GM286" s="75"/>
      <c r="GN286" s="75"/>
      <c r="GO286" s="75"/>
      <c r="GP286" s="75"/>
      <c r="GQ286" s="75"/>
      <c r="GR286" s="75"/>
      <c r="GS286" s="75"/>
      <c r="GT286" s="75"/>
      <c r="GU286" s="75"/>
      <c r="GV286" s="75"/>
      <c r="GW286" s="75"/>
      <c r="GX286" s="75"/>
      <c r="GY286" s="75"/>
      <c r="GZ286" s="75"/>
      <c r="HA286" s="75"/>
      <c r="HB286" s="75"/>
      <c r="HC286" s="75"/>
      <c r="HD286" s="75"/>
      <c r="HE286" s="75"/>
      <c r="HF286" s="75"/>
      <c r="HG286" s="75"/>
      <c r="HH286" s="75"/>
      <c r="HI286" s="75"/>
      <c r="HJ286" s="75"/>
      <c r="HK286" s="75"/>
      <c r="HL286" s="75"/>
      <c r="HM286" s="75"/>
      <c r="HN286" s="75"/>
      <c r="HO286" s="75"/>
      <c r="HP286" s="75"/>
      <c r="HQ286" s="75"/>
      <c r="HR286" s="75"/>
      <c r="HS286" s="75"/>
      <c r="HT286" s="75"/>
      <c r="HU286" s="75"/>
      <c r="HV286" s="75"/>
      <c r="HW286" s="75"/>
      <c r="HX286" s="75"/>
      <c r="HY286" s="75"/>
      <c r="HZ286" s="75"/>
      <c r="IA286" s="75"/>
      <c r="IB286" s="75"/>
      <c r="IC286" s="75"/>
      <c r="ID286" s="75"/>
      <c r="IE286" s="75"/>
      <c r="IF286" s="75"/>
      <c r="IG286" s="75"/>
      <c r="IH286" s="75"/>
      <c r="II286" s="75"/>
      <c r="IJ286" s="75"/>
      <c r="IK286" s="75"/>
      <c r="IL286" s="75"/>
      <c r="IM286" s="75"/>
      <c r="IN286" s="75"/>
      <c r="IO286" s="75"/>
      <c r="IP286" s="75"/>
      <c r="IQ286" s="75"/>
      <c r="IR286" s="75"/>
      <c r="IS286" s="75"/>
      <c r="IT286" s="75"/>
      <c r="IU286" s="75"/>
      <c r="IV286" s="75"/>
      <c r="IW286" s="75"/>
      <c r="IX286" s="75"/>
      <c r="IY286" s="75"/>
      <c r="IZ286" s="75"/>
      <c r="JA286" s="75"/>
      <c r="JB286" s="75"/>
      <c r="JC286" s="75"/>
    </row>
    <row r="287" spans="1:263" ht="15.75" x14ac:dyDescent="0.25">
      <c r="A287" s="10" t="s">
        <v>157</v>
      </c>
      <c r="B287" s="222">
        <f t="shared" si="714"/>
        <v>0</v>
      </c>
      <c r="C287" s="222">
        <f t="shared" si="715"/>
        <v>0</v>
      </c>
      <c r="D287" s="222">
        <f t="shared" si="716"/>
        <v>0</v>
      </c>
      <c r="E287" s="222"/>
      <c r="F287" s="223">
        <f t="shared" si="717"/>
        <v>0</v>
      </c>
      <c r="G287" s="75"/>
      <c r="H287" s="75"/>
      <c r="I287" s="75"/>
      <c r="J287" s="75"/>
      <c r="K287" s="75"/>
      <c r="L287" s="75"/>
      <c r="M287" s="75"/>
      <c r="N287" s="75"/>
      <c r="O287" s="74"/>
      <c r="P287" s="75"/>
      <c r="Q287" s="75"/>
      <c r="R287" s="75"/>
      <c r="S287" s="75"/>
      <c r="T287" s="75"/>
      <c r="U287" s="75"/>
      <c r="V287" s="75"/>
      <c r="W287" s="75"/>
      <c r="X287" s="75"/>
      <c r="Y287" s="75"/>
      <c r="Z287" s="75"/>
      <c r="AA287" s="75"/>
      <c r="AB287" s="75"/>
      <c r="AC287" s="75"/>
      <c r="AD287" s="75"/>
      <c r="AE287" s="75"/>
      <c r="AF287" s="75"/>
      <c r="AG287" s="75"/>
      <c r="AH287" s="75"/>
      <c r="AI287" s="75"/>
      <c r="AJ287" s="75"/>
      <c r="AK287" s="75"/>
      <c r="AL287" s="75"/>
      <c r="AM287" s="75"/>
      <c r="AN287" s="75"/>
      <c r="AO287" s="75"/>
      <c r="AP287" s="75"/>
      <c r="AQ287" s="75"/>
      <c r="AR287" s="75"/>
      <c r="AS287" s="75"/>
      <c r="AT287" s="75"/>
      <c r="AU287" s="75"/>
      <c r="AV287" s="75"/>
      <c r="AW287" s="75"/>
      <c r="AX287" s="75"/>
      <c r="AY287" s="75"/>
      <c r="AZ287" s="95"/>
      <c r="BA287" s="95"/>
      <c r="BB287" s="95"/>
      <c r="BC287" s="95"/>
      <c r="BD287" s="75"/>
      <c r="BE287" s="75"/>
      <c r="BF287" s="75"/>
      <c r="BG287" s="88"/>
      <c r="BH287" s="88"/>
      <c r="BI287" s="75"/>
      <c r="BJ287" s="75"/>
      <c r="BK287" s="88"/>
      <c r="BL287" s="75"/>
      <c r="BM287" s="75"/>
      <c r="BN287" s="75"/>
      <c r="BO287" s="76"/>
      <c r="BP287" s="75"/>
      <c r="BQ287" s="75"/>
      <c r="BR287" s="75"/>
      <c r="BS287" s="88"/>
      <c r="BT287" s="88"/>
      <c r="BU287" s="75"/>
      <c r="BV287" s="75"/>
      <c r="BW287" s="88"/>
      <c r="BX287" s="75"/>
      <c r="BY287" s="75"/>
      <c r="BZ287" s="75"/>
      <c r="CA287" s="75"/>
      <c r="CB287" s="74"/>
      <c r="CC287" s="74"/>
      <c r="CD287" s="75"/>
      <c r="CE287" s="88"/>
      <c r="CF287" s="75"/>
      <c r="CG287" s="75"/>
      <c r="CH287" s="75"/>
      <c r="CI287" s="88"/>
      <c r="CJ287" s="75"/>
      <c r="CK287" s="75"/>
      <c r="CL287" s="75"/>
      <c r="CM287" s="75"/>
      <c r="CN287" s="75"/>
      <c r="CO287" s="75"/>
      <c r="CP287" s="75"/>
      <c r="CQ287" s="75"/>
      <c r="CR287" s="74"/>
      <c r="CS287" s="74"/>
      <c r="CT287" s="75"/>
      <c r="CU287" s="88"/>
      <c r="CV287" s="75"/>
      <c r="CW287" s="75"/>
      <c r="CX287" s="75"/>
      <c r="CY287" s="88"/>
      <c r="CZ287" s="88"/>
      <c r="DA287" s="75"/>
      <c r="DB287" s="75"/>
      <c r="DC287" s="75"/>
      <c r="DD287" s="75"/>
      <c r="DE287" s="75"/>
      <c r="DF287" s="75"/>
      <c r="DG287" s="88"/>
      <c r="DH287" s="75"/>
      <c r="DI287" s="75"/>
      <c r="DJ287" s="75"/>
      <c r="DK287" s="88"/>
      <c r="DL287" s="75"/>
      <c r="DM287" s="75"/>
      <c r="DN287" s="75"/>
      <c r="DO287" s="74"/>
      <c r="DP287" s="75"/>
      <c r="DQ287" s="75"/>
      <c r="DR287" s="75"/>
      <c r="DS287" s="74"/>
      <c r="DT287" s="74"/>
      <c r="DU287" s="75"/>
      <c r="DV287" s="75"/>
      <c r="DW287" s="75"/>
      <c r="DX287" s="75"/>
      <c r="DY287" s="75"/>
      <c r="DZ287" s="75"/>
      <c r="EA287" s="75"/>
      <c r="EB287" s="75"/>
      <c r="EC287" s="75"/>
      <c r="ED287" s="75"/>
      <c r="EE287" s="75"/>
      <c r="EF287" s="75"/>
      <c r="EG287" s="75"/>
      <c r="EH287" s="75"/>
      <c r="EI287" s="75"/>
      <c r="EJ287" s="75"/>
      <c r="EK287" s="75"/>
      <c r="EL287" s="75"/>
      <c r="EM287" s="75"/>
      <c r="EN287" s="75"/>
      <c r="EO287" s="75"/>
      <c r="EP287" s="75"/>
      <c r="EQ287" s="75"/>
      <c r="ER287" s="75"/>
      <c r="ES287" s="75"/>
      <c r="ET287" s="75"/>
      <c r="EU287" s="75"/>
      <c r="EV287" s="75"/>
      <c r="EW287" s="75"/>
      <c r="EX287" s="75"/>
      <c r="EY287" s="75"/>
      <c r="EZ287" s="88"/>
      <c r="FA287" s="74"/>
      <c r="FB287" s="75"/>
      <c r="FC287" s="88"/>
      <c r="FD287" s="75"/>
      <c r="FE287" s="75"/>
      <c r="FF287" s="75"/>
      <c r="FG287" s="75"/>
      <c r="FH287" s="75"/>
      <c r="FI287" s="75"/>
      <c r="FJ287" s="75"/>
      <c r="FK287" s="75"/>
      <c r="FL287" s="75"/>
      <c r="FM287" s="75"/>
      <c r="FN287" s="75"/>
      <c r="FO287" s="75"/>
      <c r="FP287" s="75"/>
      <c r="FQ287" s="75"/>
      <c r="FR287" s="75"/>
      <c r="FS287" s="75"/>
      <c r="FT287" s="78"/>
      <c r="FU287" s="78"/>
      <c r="FV287" s="78"/>
      <c r="FW287" s="78"/>
      <c r="FX287" s="75"/>
      <c r="FY287" s="75"/>
      <c r="FZ287" s="75"/>
      <c r="GA287" s="75"/>
      <c r="GB287" s="75"/>
      <c r="GC287" s="75"/>
      <c r="GD287" s="75"/>
      <c r="GE287" s="75"/>
      <c r="GF287" s="75"/>
      <c r="GG287" s="75"/>
      <c r="GH287" s="75"/>
      <c r="GI287" s="75"/>
      <c r="GJ287" s="75"/>
      <c r="GK287" s="75"/>
      <c r="GL287" s="75"/>
      <c r="GM287" s="75"/>
      <c r="GN287" s="75"/>
      <c r="GO287" s="75"/>
      <c r="GP287" s="75"/>
      <c r="GQ287" s="75"/>
      <c r="GR287" s="75"/>
      <c r="GS287" s="75"/>
      <c r="GT287" s="75"/>
      <c r="GU287" s="75"/>
      <c r="GV287" s="75"/>
      <c r="GW287" s="75"/>
      <c r="GX287" s="75"/>
      <c r="GY287" s="75"/>
      <c r="GZ287" s="75"/>
      <c r="HA287" s="75"/>
      <c r="HB287" s="75"/>
      <c r="HC287" s="75"/>
      <c r="HD287" s="75"/>
      <c r="HE287" s="75"/>
      <c r="HF287" s="75"/>
      <c r="HG287" s="75"/>
      <c r="HH287" s="75"/>
      <c r="HI287" s="75"/>
      <c r="HJ287" s="75"/>
      <c r="HK287" s="75"/>
      <c r="HL287" s="75"/>
      <c r="HM287" s="75"/>
      <c r="HN287" s="75"/>
      <c r="HO287" s="75"/>
      <c r="HP287" s="75"/>
      <c r="HQ287" s="75"/>
      <c r="HR287" s="75"/>
      <c r="HS287" s="75"/>
      <c r="HT287" s="75"/>
      <c r="HU287" s="75"/>
      <c r="HV287" s="75"/>
      <c r="HW287" s="75"/>
      <c r="HX287" s="75"/>
      <c r="HY287" s="75"/>
      <c r="HZ287" s="75"/>
      <c r="IA287" s="75"/>
      <c r="IB287" s="75"/>
      <c r="IC287" s="75"/>
      <c r="ID287" s="75"/>
      <c r="IE287" s="75"/>
      <c r="IF287" s="75"/>
      <c r="IG287" s="75"/>
      <c r="IH287" s="75"/>
      <c r="II287" s="75"/>
      <c r="IJ287" s="75"/>
      <c r="IK287" s="75"/>
      <c r="IL287" s="75"/>
      <c r="IM287" s="75"/>
      <c r="IN287" s="75"/>
      <c r="IO287" s="75"/>
      <c r="IP287" s="75"/>
      <c r="IQ287" s="75"/>
      <c r="IR287" s="75"/>
      <c r="IS287" s="75"/>
      <c r="IT287" s="75"/>
      <c r="IU287" s="75"/>
      <c r="IV287" s="75"/>
      <c r="IW287" s="75"/>
      <c r="IX287" s="75"/>
      <c r="IY287" s="75"/>
      <c r="IZ287" s="75"/>
      <c r="JA287" s="75"/>
      <c r="JB287" s="75"/>
      <c r="JC287" s="75"/>
    </row>
    <row r="288" spans="1:263" ht="15.75" x14ac:dyDescent="0.25">
      <c r="A288" s="10" t="s">
        <v>427</v>
      </c>
      <c r="B288" s="222">
        <f t="shared" si="714"/>
        <v>29314</v>
      </c>
      <c r="C288" s="222">
        <f t="shared" si="715"/>
        <v>32054</v>
      </c>
      <c r="D288" s="222">
        <f t="shared" si="716"/>
        <v>32054</v>
      </c>
      <c r="E288" s="222"/>
      <c r="F288" s="223">
        <f t="shared" si="717"/>
        <v>32054</v>
      </c>
      <c r="G288" s="75">
        <f t="shared" ref="G288:G311" si="764">F288/C288*100</f>
        <v>100</v>
      </c>
      <c r="H288" s="75"/>
      <c r="I288" s="75"/>
      <c r="J288" s="75"/>
      <c r="K288" s="75"/>
      <c r="L288" s="75"/>
      <c r="M288" s="75"/>
      <c r="N288" s="75"/>
      <c r="O288" s="74"/>
      <c r="P288" s="75"/>
      <c r="Q288" s="75"/>
      <c r="R288" s="75"/>
      <c r="S288" s="75"/>
      <c r="T288" s="75"/>
      <c r="U288" s="75"/>
      <c r="V288" s="75"/>
      <c r="W288" s="75"/>
      <c r="X288" s="75"/>
      <c r="Y288" s="75"/>
      <c r="Z288" s="75"/>
      <c r="AA288" s="75"/>
      <c r="AB288" s="75"/>
      <c r="AC288" s="75"/>
      <c r="AD288" s="75"/>
      <c r="AE288" s="75"/>
      <c r="AF288" s="75"/>
      <c r="AG288" s="75"/>
      <c r="AH288" s="75"/>
      <c r="AI288" s="75"/>
      <c r="AJ288" s="75"/>
      <c r="AK288" s="75"/>
      <c r="AL288" s="75"/>
      <c r="AM288" s="75"/>
      <c r="AN288" s="75"/>
      <c r="AO288" s="75"/>
      <c r="AP288" s="75"/>
      <c r="AQ288" s="75"/>
      <c r="AR288" s="75"/>
      <c r="AS288" s="75">
        <v>1500</v>
      </c>
      <c r="AT288" s="75">
        <v>1500</v>
      </c>
      <c r="AU288" s="75">
        <f t="shared" si="680"/>
        <v>100</v>
      </c>
      <c r="AV288" s="75">
        <v>8500</v>
      </c>
      <c r="AW288" s="75">
        <v>8500</v>
      </c>
      <c r="AX288" s="75">
        <v>8500</v>
      </c>
      <c r="AY288" s="75">
        <f>AX288/AW288*100</f>
        <v>100</v>
      </c>
      <c r="AZ288" s="95"/>
      <c r="BA288" s="95"/>
      <c r="BB288" s="95"/>
      <c r="BC288" s="95"/>
      <c r="BD288" s="75"/>
      <c r="BE288" s="75"/>
      <c r="BF288" s="75"/>
      <c r="BG288" s="88"/>
      <c r="BH288" s="88"/>
      <c r="BI288" s="75"/>
      <c r="BJ288" s="75"/>
      <c r="BK288" s="88"/>
      <c r="BL288" s="75">
        <v>20814</v>
      </c>
      <c r="BM288" s="75">
        <v>20814</v>
      </c>
      <c r="BN288" s="75">
        <v>20814</v>
      </c>
      <c r="BO288" s="76">
        <f t="shared" si="745"/>
        <v>100</v>
      </c>
      <c r="BP288" s="75"/>
      <c r="BQ288" s="75"/>
      <c r="BR288" s="75"/>
      <c r="BS288" s="88"/>
      <c r="BT288" s="88"/>
      <c r="BU288" s="75"/>
      <c r="BV288" s="75"/>
      <c r="BW288" s="88"/>
      <c r="BX288" s="75"/>
      <c r="BY288" s="75">
        <v>1000</v>
      </c>
      <c r="BZ288" s="75">
        <v>1000</v>
      </c>
      <c r="CA288" s="75">
        <f t="shared" ref="CA288" si="765">BZ288/BY288*100</f>
        <v>100</v>
      </c>
      <c r="CB288" s="74"/>
      <c r="CC288" s="74"/>
      <c r="CD288" s="75"/>
      <c r="CE288" s="88"/>
      <c r="CF288" s="75"/>
      <c r="CG288" s="75"/>
      <c r="CH288" s="75"/>
      <c r="CI288" s="88"/>
      <c r="CJ288" s="75"/>
      <c r="CK288" s="75"/>
      <c r="CL288" s="75"/>
      <c r="CM288" s="75"/>
      <c r="CN288" s="75"/>
      <c r="CO288" s="75"/>
      <c r="CP288" s="75"/>
      <c r="CQ288" s="75"/>
      <c r="CR288" s="74"/>
      <c r="CS288" s="74"/>
      <c r="CT288" s="75"/>
      <c r="CU288" s="88"/>
      <c r="CV288" s="75"/>
      <c r="CW288" s="75"/>
      <c r="CX288" s="75"/>
      <c r="CY288" s="88"/>
      <c r="CZ288" s="88"/>
      <c r="DA288" s="75"/>
      <c r="DB288" s="75"/>
      <c r="DC288" s="75"/>
      <c r="DD288" s="75"/>
      <c r="DE288" s="75"/>
      <c r="DF288" s="75"/>
      <c r="DG288" s="88"/>
      <c r="DH288" s="75"/>
      <c r="DI288" s="75"/>
      <c r="DJ288" s="75"/>
      <c r="DK288" s="88"/>
      <c r="DL288" s="75"/>
      <c r="DM288" s="75"/>
      <c r="DN288" s="75"/>
      <c r="DO288" s="74"/>
      <c r="DP288" s="75"/>
      <c r="DQ288" s="75"/>
      <c r="DR288" s="75"/>
      <c r="DS288" s="74"/>
      <c r="DT288" s="74"/>
      <c r="DU288" s="75"/>
      <c r="DV288" s="75"/>
      <c r="DW288" s="75"/>
      <c r="DX288" s="75"/>
      <c r="DY288" s="75"/>
      <c r="DZ288" s="75"/>
      <c r="EA288" s="75"/>
      <c r="EB288" s="75"/>
      <c r="EC288" s="75"/>
      <c r="ED288" s="75"/>
      <c r="EE288" s="75"/>
      <c r="EF288" s="75"/>
      <c r="EG288" s="75"/>
      <c r="EH288" s="75"/>
      <c r="EI288" s="75"/>
      <c r="EJ288" s="75"/>
      <c r="EK288" s="75"/>
      <c r="EL288" s="75"/>
      <c r="EM288" s="75"/>
      <c r="EN288" s="75"/>
      <c r="EO288" s="75"/>
      <c r="EP288" s="75"/>
      <c r="EQ288" s="75"/>
      <c r="ER288" s="75"/>
      <c r="ES288" s="75"/>
      <c r="ET288" s="75"/>
      <c r="EU288" s="75"/>
      <c r="EV288" s="75"/>
      <c r="EW288" s="75"/>
      <c r="EX288" s="75"/>
      <c r="EY288" s="75"/>
      <c r="EZ288" s="88"/>
      <c r="FA288" s="74"/>
      <c r="FB288" s="75"/>
      <c r="FC288" s="88"/>
      <c r="FD288" s="75"/>
      <c r="FE288" s="75"/>
      <c r="FF288" s="75"/>
      <c r="FG288" s="75"/>
      <c r="FH288" s="75"/>
      <c r="FI288" s="75"/>
      <c r="FJ288" s="75"/>
      <c r="FK288" s="75"/>
      <c r="FL288" s="75"/>
      <c r="FM288" s="75"/>
      <c r="FN288" s="75"/>
      <c r="FO288" s="75"/>
      <c r="FP288" s="75"/>
      <c r="FQ288" s="75"/>
      <c r="FR288" s="75"/>
      <c r="FS288" s="75"/>
      <c r="FT288" s="78"/>
      <c r="FU288" s="78"/>
      <c r="FV288" s="78"/>
      <c r="FW288" s="78"/>
      <c r="FX288" s="75"/>
      <c r="FY288" s="75"/>
      <c r="FZ288" s="75"/>
      <c r="GA288" s="75"/>
      <c r="GB288" s="75"/>
      <c r="GC288" s="75"/>
      <c r="GD288" s="75"/>
      <c r="GE288" s="75"/>
      <c r="GF288" s="75"/>
      <c r="GG288" s="75"/>
      <c r="GH288" s="75"/>
      <c r="GI288" s="75"/>
      <c r="GJ288" s="75"/>
      <c r="GK288" s="75"/>
      <c r="GL288" s="75"/>
      <c r="GM288" s="75"/>
      <c r="GN288" s="75"/>
      <c r="GO288" s="75"/>
      <c r="GP288" s="75"/>
      <c r="GQ288" s="75"/>
      <c r="GR288" s="75"/>
      <c r="GS288" s="75"/>
      <c r="GT288" s="75"/>
      <c r="GU288" s="75"/>
      <c r="GV288" s="75"/>
      <c r="GW288" s="75"/>
      <c r="GX288" s="75"/>
      <c r="GY288" s="75"/>
      <c r="GZ288" s="75"/>
      <c r="HA288" s="75"/>
      <c r="HB288" s="75"/>
      <c r="HC288" s="75"/>
      <c r="HD288" s="75"/>
      <c r="HE288" s="75"/>
      <c r="HF288" s="75"/>
      <c r="HG288" s="75"/>
      <c r="HH288" s="75"/>
      <c r="HI288" s="75"/>
      <c r="HJ288" s="75"/>
      <c r="HK288" s="75"/>
      <c r="HL288" s="75"/>
      <c r="HM288" s="75"/>
      <c r="HN288" s="75"/>
      <c r="HO288" s="75"/>
      <c r="HP288" s="75"/>
      <c r="HQ288" s="75"/>
      <c r="HR288" s="75"/>
      <c r="HS288" s="75"/>
      <c r="HT288" s="75"/>
      <c r="HU288" s="75"/>
      <c r="HV288" s="75"/>
      <c r="HW288" s="75"/>
      <c r="HX288" s="75"/>
      <c r="HY288" s="75"/>
      <c r="HZ288" s="75"/>
      <c r="IA288" s="75"/>
      <c r="IB288" s="75"/>
      <c r="IC288" s="75"/>
      <c r="ID288" s="75"/>
      <c r="IE288" s="75"/>
      <c r="IF288" s="75"/>
      <c r="IG288" s="75">
        <v>240</v>
      </c>
      <c r="IH288" s="75">
        <v>240</v>
      </c>
      <c r="II288" s="75">
        <f t="shared" si="694"/>
        <v>100</v>
      </c>
      <c r="IJ288" s="75"/>
      <c r="IK288" s="75"/>
      <c r="IL288" s="75"/>
      <c r="IM288" s="75"/>
      <c r="IN288" s="75"/>
      <c r="IO288" s="75"/>
      <c r="IP288" s="75"/>
      <c r="IQ288" s="75"/>
      <c r="IR288" s="75"/>
      <c r="IS288" s="75"/>
      <c r="IT288" s="75"/>
      <c r="IU288" s="75"/>
      <c r="IV288" s="75"/>
      <c r="IW288" s="75"/>
      <c r="IX288" s="75"/>
      <c r="IY288" s="75"/>
      <c r="IZ288" s="75"/>
      <c r="JA288" s="75"/>
      <c r="JB288" s="75"/>
      <c r="JC288" s="75"/>
    </row>
    <row r="289" spans="1:263" s="70" customFormat="1" ht="31.5" x14ac:dyDescent="0.25">
      <c r="A289" s="81" t="s">
        <v>260</v>
      </c>
      <c r="B289" s="220">
        <f t="shared" si="714"/>
        <v>310251.96623000002</v>
      </c>
      <c r="C289" s="220">
        <f t="shared" si="715"/>
        <v>337761.67128000001</v>
      </c>
      <c r="D289" s="220">
        <f t="shared" si="716"/>
        <v>337761.67128000001</v>
      </c>
      <c r="E289" s="220"/>
      <c r="F289" s="221">
        <f t="shared" si="717"/>
        <v>335901.96443000005</v>
      </c>
      <c r="G289" s="72">
        <f t="shared" si="764"/>
        <v>99.449402638566923</v>
      </c>
      <c r="H289" s="73">
        <f>H290+H291+H292+H293+H294+H295+H296+H297+H298+H299</f>
        <v>2838.7739999999999</v>
      </c>
      <c r="I289" s="73">
        <f>I290+I291+I292+I293+I294+I295+I296+I297+I298+I299</f>
        <v>2838.7739999999999</v>
      </c>
      <c r="J289" s="73">
        <f>J290+J291+J292+J293+J294+J295+J296+J297+J298+J299</f>
        <v>2838.7739999999999</v>
      </c>
      <c r="K289" s="72">
        <f>J289/I289*100</f>
        <v>100</v>
      </c>
      <c r="L289" s="73">
        <f t="shared" ref="L289" si="766">L290+L291+L292+L293+L294+L295+L296+L297+L298+L299</f>
        <v>7120.2222000000002</v>
      </c>
      <c r="M289" s="73">
        <f t="shared" ref="M289:N289" si="767">M290+M291+M292+M293+M294+M295+M296+M297+M298+M299</f>
        <v>7120.2222000000002</v>
      </c>
      <c r="N289" s="73">
        <f t="shared" si="767"/>
        <v>7120.2222000000002</v>
      </c>
      <c r="O289" s="73">
        <f>N289/M289*100</f>
        <v>100</v>
      </c>
      <c r="P289" s="73">
        <f t="shared" ref="P289" si="768">P290+P291+P292+P293+P294+P295+P296+P297+P298+P299</f>
        <v>0</v>
      </c>
      <c r="Q289" s="73">
        <f t="shared" ref="Q289:V289" si="769">Q290+Q291+Q292+Q293+Q294+Q295+Q296+Q297+Q298+Q299</f>
        <v>0</v>
      </c>
      <c r="R289" s="73">
        <f t="shared" si="769"/>
        <v>0</v>
      </c>
      <c r="S289" s="73">
        <f t="shared" si="769"/>
        <v>0</v>
      </c>
      <c r="T289" s="73">
        <f t="shared" ref="T289" si="770">T290+T291+T292+T293+T294+T295+T296+T297+T298+T299</f>
        <v>0</v>
      </c>
      <c r="U289" s="73">
        <f t="shared" si="769"/>
        <v>748.2</v>
      </c>
      <c r="V289" s="73">
        <f t="shared" si="769"/>
        <v>748.2</v>
      </c>
      <c r="W289" s="73">
        <f>V289/U289*100</f>
        <v>100</v>
      </c>
      <c r="X289" s="73">
        <f>X290+X291+X292+X293+X294+X295+X296+X297+X298+X299</f>
        <v>112.35955</v>
      </c>
      <c r="Y289" s="73">
        <f>Y290+Y291+Y292+Y293+Y294+Y295+Y296+Y297+Y298+Y299</f>
        <v>112.35955</v>
      </c>
      <c r="Z289" s="73">
        <f>Z290+Z291+Z292+Z293+Z294+Z295+Z296+Z297+Z298+Z299</f>
        <v>112.35955</v>
      </c>
      <c r="AA289" s="72">
        <f>Z289/Y289*100</f>
        <v>100</v>
      </c>
      <c r="AB289" s="73">
        <f>AB290+AB291+AB292+AB293+AB294+AB295+AB296+AB297+AB298+AB299</f>
        <v>56.179780000000001</v>
      </c>
      <c r="AC289" s="73">
        <f>AC290+AC291+AC292+AC293+AC294+AC295+AC296+AC297+AC298+AC299</f>
        <v>56.179780000000001</v>
      </c>
      <c r="AD289" s="73">
        <f>AD290+AD291+AD292+AD293+AD294+AD295+AD296+AD297+AD298+AD299</f>
        <v>56.179780000000001</v>
      </c>
      <c r="AE289" s="72">
        <f t="shared" ref="AE289:AE290" si="771">AD289/AC289*100</f>
        <v>100</v>
      </c>
      <c r="AF289" s="73">
        <f>AF290+AF291+AF292+AF293+AF294+AF295+AF296+AF297+AF298+AF299</f>
        <v>206.89029000000002</v>
      </c>
      <c r="AG289" s="73">
        <f>AG290+AG291+AG292+AG293+AG294+AG295+AG296+AG297+AG298+AG299</f>
        <v>206.89029000000002</v>
      </c>
      <c r="AH289" s="73">
        <f>AH290+AH291+AH292+AH293+AH294+AH295+AH296+AH297+AH298+AH299</f>
        <v>206.89029000000002</v>
      </c>
      <c r="AI289" s="72">
        <f>AH289/AG289*100</f>
        <v>100</v>
      </c>
      <c r="AJ289" s="73"/>
      <c r="AK289" s="73"/>
      <c r="AL289" s="73"/>
      <c r="AM289" s="72"/>
      <c r="AN289" s="72"/>
      <c r="AO289" s="73">
        <f>AO290+AO291+AO292+AO293+AO294+AO295+AO296+AO297+AO298+AO299</f>
        <v>0</v>
      </c>
      <c r="AP289" s="73">
        <f>AP290+AP291+AP292+AP293+AP294+AP295+AP296+AP297+AP298+AP299</f>
        <v>0</v>
      </c>
      <c r="AQ289" s="73">
        <f>AQ290+AQ291+AQ292+AQ293+AQ294+AQ295+AQ296+AQ297+AQ298+AQ299</f>
        <v>0</v>
      </c>
      <c r="AR289" s="73"/>
      <c r="AS289" s="73">
        <f>AS290+AS291+AS292+AS293+AS294+AS295+AS296+AS297+AS298+AS299</f>
        <v>3935.9397899999999</v>
      </c>
      <c r="AT289" s="73">
        <f>AT290+AT291+AT292+AT293+AT294+AT295+AT296+AT297+AT298+AT299</f>
        <v>3935.51856</v>
      </c>
      <c r="AU289" s="72">
        <f t="shared" si="680"/>
        <v>99.989297854579235</v>
      </c>
      <c r="AV289" s="73">
        <f>AV290+AV291+AV292+AV293+AV294+AV295+AV296+AV297+AV298+AV299</f>
        <v>15000</v>
      </c>
      <c r="AW289" s="73">
        <f>AW290+AW291+AW292+AW293+AW294+AW295+AW296+AW297+AW298+AW299</f>
        <v>15000</v>
      </c>
      <c r="AX289" s="73">
        <f>AX290+AX291+AX292+AX293+AX294+AX295+AX296+AX297+AX298+AX299</f>
        <v>15000</v>
      </c>
      <c r="AY289" s="72">
        <f>AX289/AW289*100</f>
        <v>100</v>
      </c>
      <c r="AZ289" s="73">
        <f t="shared" ref="AZ289" si="772">AZ290+AZ291+AZ292+AZ293+AZ294+AZ295+AZ296+AZ297+AZ298+AZ299</f>
        <v>69648.899999999994</v>
      </c>
      <c r="BA289" s="73">
        <f t="shared" ref="BA289:BG289" si="773">BA290+BA291+BA292+BA293+BA294+BA295+BA296+BA297+BA298+BA299</f>
        <v>75131.3</v>
      </c>
      <c r="BB289" s="73">
        <f t="shared" si="773"/>
        <v>75131.3</v>
      </c>
      <c r="BC289" s="73">
        <f t="shared" si="773"/>
        <v>100</v>
      </c>
      <c r="BD289" s="73">
        <f t="shared" si="773"/>
        <v>0</v>
      </c>
      <c r="BE289" s="73">
        <f t="shared" si="773"/>
        <v>0</v>
      </c>
      <c r="BF289" s="73">
        <f t="shared" si="773"/>
        <v>0</v>
      </c>
      <c r="BG289" s="73">
        <f t="shared" si="773"/>
        <v>0</v>
      </c>
      <c r="BH289" s="72"/>
      <c r="BI289" s="73">
        <f>BI290+BI291+BI292+BI293+BI294+BI295+BI296+BI297+BI298+BI299</f>
        <v>0</v>
      </c>
      <c r="BJ289" s="73">
        <f>BJ290+BJ291+BJ292+BJ293+BJ294+BJ295+BJ296+BJ297+BJ298+BJ299</f>
        <v>0</v>
      </c>
      <c r="BK289" s="73">
        <f>BK290+BK291+BK292+BK293+BK294+BK295+BK296+BK297+BK298+BK299</f>
        <v>0</v>
      </c>
      <c r="BL289" s="73">
        <f t="shared" ref="BL289" si="774">BL290+BL291+BL292+BL293+BL294+BL295+BL296+BL297+BL298+BL299</f>
        <v>42363</v>
      </c>
      <c r="BM289" s="73">
        <f t="shared" ref="BM289:BR289" si="775">BM290+BM291+BM292+BM293+BM294+BM295+BM296+BM297+BM298+BM299</f>
        <v>42363</v>
      </c>
      <c r="BN289" s="73">
        <f t="shared" si="775"/>
        <v>40503.714380000005</v>
      </c>
      <c r="BO289" s="90">
        <f t="shared" si="745"/>
        <v>95.611062436560218</v>
      </c>
      <c r="BP289" s="73">
        <f t="shared" ref="BP289" si="776">BP290+BP291+BP292+BP293+BP294+BP295+BP296+BP297+BP298+BP299</f>
        <v>0</v>
      </c>
      <c r="BQ289" s="73">
        <f t="shared" si="775"/>
        <v>0</v>
      </c>
      <c r="BR289" s="73">
        <f t="shared" si="775"/>
        <v>0</v>
      </c>
      <c r="BS289" s="90"/>
      <c r="BT289" s="73"/>
      <c r="BU289" s="73">
        <f>BU290+BU291+BU292+BU293+BU294+BU295+BU296+BU297+BU298+BU299</f>
        <v>0</v>
      </c>
      <c r="BV289" s="73">
        <f>BV290+BV291+BV292+BV293+BV294+BV295+BV296+BV297+BV298+BV299</f>
        <v>0</v>
      </c>
      <c r="BW289" s="73">
        <f>BW290+BW291+BW292+BW293+BW294+BW295+BW296+BW297+BW298+BW299</f>
        <v>0</v>
      </c>
      <c r="BX289" s="73"/>
      <c r="BY289" s="73">
        <f>BY290+BY291+BY292+BY293+BY294+BY295+BY296+BY297+BY298+BY299</f>
        <v>0</v>
      </c>
      <c r="BZ289" s="73">
        <f>BZ290+BZ291+BZ292+BZ293+BZ294+BZ295+BZ296+BZ297+BZ298+BZ299</f>
        <v>0</v>
      </c>
      <c r="CA289" s="72"/>
      <c r="CB289" s="73">
        <f t="shared" ref="CB289" si="777">CB290+CB291+CB292+CB293+CB294+CB295+CB296+CB297+CB298+CB299</f>
        <v>24891.599999999999</v>
      </c>
      <c r="CC289" s="73">
        <f t="shared" ref="CC289:CD289" si="778">CC290+CC291+CC292+CC293+CC294+CC295+CC296+CC297+CC298+CC299</f>
        <v>23792.170999999998</v>
      </c>
      <c r="CD289" s="73">
        <f t="shared" si="778"/>
        <v>23792.170999999998</v>
      </c>
      <c r="CE289" s="73">
        <f>CD289/CC289*100</f>
        <v>100</v>
      </c>
      <c r="CF289" s="73">
        <f t="shared" ref="CF289" si="779">CF290+CF291+CF292+CF293+CF294+CF295+CF296+CF297+CF298+CF299</f>
        <v>1000</v>
      </c>
      <c r="CG289" s="73">
        <f t="shared" ref="CG289:CN289" si="780">CG290+CG291+CG292+CG293+CG294+CG295+CG296+CG297+CG298+CG299</f>
        <v>1000</v>
      </c>
      <c r="CH289" s="73">
        <f t="shared" si="780"/>
        <v>1000</v>
      </c>
      <c r="CI289" s="73">
        <f>CH289/CG289*100</f>
        <v>100</v>
      </c>
      <c r="CJ289" s="73">
        <f t="shared" ref="CJ289" si="781">CJ290+CJ291+CJ292+CJ293+CJ294+CJ295+CJ296+CJ297+CJ298+CJ299</f>
        <v>1000</v>
      </c>
      <c r="CK289" s="73">
        <f t="shared" si="780"/>
        <v>10900</v>
      </c>
      <c r="CL289" s="73">
        <f t="shared" si="780"/>
        <v>10900</v>
      </c>
      <c r="CM289" s="73">
        <f>CL289/CK289*100</f>
        <v>100</v>
      </c>
      <c r="CN289" s="73">
        <f t="shared" si="780"/>
        <v>500</v>
      </c>
      <c r="CO289" s="73">
        <f t="shared" ref="CO289:CP289" si="782">CO290+CO291+CO292+CO293+CO294+CO295+CO296+CO297+CO298+CO299</f>
        <v>500</v>
      </c>
      <c r="CP289" s="73">
        <f t="shared" si="782"/>
        <v>500</v>
      </c>
      <c r="CQ289" s="73">
        <f>CP289/CO289*100</f>
        <v>100</v>
      </c>
      <c r="CR289" s="73">
        <f t="shared" ref="CR289" si="783">CR290+CR291+CR292+CR293+CR294+CR295+CR296+CR297+CR298+CR299</f>
        <v>0</v>
      </c>
      <c r="CS289" s="73">
        <f t="shared" ref="CS289:CX289" si="784">CS290+CS291+CS292+CS293+CS294+CS295+CS296+CS297+CS298+CS299</f>
        <v>0</v>
      </c>
      <c r="CT289" s="73">
        <f t="shared" si="784"/>
        <v>0</v>
      </c>
      <c r="CU289" s="73">
        <f t="shared" si="784"/>
        <v>0</v>
      </c>
      <c r="CV289" s="73">
        <f t="shared" ref="CV289" si="785">CV290+CV291+CV292+CV293+CV294+CV295+CV296+CV297+CV298+CV299</f>
        <v>0</v>
      </c>
      <c r="CW289" s="73">
        <f t="shared" si="784"/>
        <v>0</v>
      </c>
      <c r="CX289" s="73">
        <f t="shared" si="784"/>
        <v>0</v>
      </c>
      <c r="CY289" s="73"/>
      <c r="CZ289" s="73"/>
      <c r="DA289" s="73">
        <f t="shared" ref="DA289:DN289" si="786">DA290+DA291+DA292+DA293+DA294+DA295+DA296+DA297+DA298+DA299</f>
        <v>0</v>
      </c>
      <c r="DB289" s="73">
        <f t="shared" si="786"/>
        <v>0</v>
      </c>
      <c r="DC289" s="90"/>
      <c r="DD289" s="73">
        <f t="shared" si="786"/>
        <v>0</v>
      </c>
      <c r="DE289" s="73">
        <f t="shared" si="786"/>
        <v>0</v>
      </c>
      <c r="DF289" s="73">
        <f t="shared" si="786"/>
        <v>0</v>
      </c>
      <c r="DG289" s="73">
        <f t="shared" si="786"/>
        <v>0</v>
      </c>
      <c r="DH289" s="73">
        <f t="shared" si="786"/>
        <v>53867.272729999997</v>
      </c>
      <c r="DI289" s="73">
        <f t="shared" ref="DI289:DJ289" si="787">DI290+DI291+DI292+DI293+DI294+DI295+DI296+DI297+DI298+DI299</f>
        <v>53867.272729999997</v>
      </c>
      <c r="DJ289" s="73">
        <f t="shared" si="787"/>
        <v>53867.272729999997</v>
      </c>
      <c r="DK289" s="73">
        <f>DJ289/DI289*100</f>
        <v>100</v>
      </c>
      <c r="DL289" s="73">
        <f t="shared" si="786"/>
        <v>0</v>
      </c>
      <c r="DM289" s="73">
        <f t="shared" si="786"/>
        <v>0</v>
      </c>
      <c r="DN289" s="73">
        <f t="shared" si="786"/>
        <v>0</v>
      </c>
      <c r="DO289" s="73"/>
      <c r="DP289" s="73">
        <f t="shared" ref="DP289:DR289" si="788">DP290+DP291+DP292+DP293+DP294+DP295+DP296+DP297+DP298+DP299</f>
        <v>0</v>
      </c>
      <c r="DQ289" s="73">
        <f t="shared" si="788"/>
        <v>7100</v>
      </c>
      <c r="DR289" s="73">
        <f t="shared" si="788"/>
        <v>7100</v>
      </c>
      <c r="DS289" s="73">
        <f>DR289/DQ289*100</f>
        <v>100</v>
      </c>
      <c r="DT289" s="73"/>
      <c r="DU289" s="73">
        <f>DU290+DU291+DU292+DU293+DU294+DU295+DU296+DU297+DU298+DU299</f>
        <v>0</v>
      </c>
      <c r="DV289" s="73">
        <f>DV290+DV291+DV292+DV293+DV294+DV295+DV296+DV297+DV298+DV299</f>
        <v>0</v>
      </c>
      <c r="DW289" s="73">
        <f>DW290+DW291+DW292+DW293+DW294+DW295+DW296+DW297+DW298+DW299</f>
        <v>0</v>
      </c>
      <c r="DX289" s="72"/>
      <c r="DY289" s="73">
        <f>DY290+DY291+DY292+DY293+DY294+DY295+DY296+DY297+DY298+DY299</f>
        <v>0</v>
      </c>
      <c r="DZ289" s="73">
        <f>DZ290+DZ291+DZ292+DZ293+DZ294+DZ295+DZ296+DZ297+DZ298+DZ299</f>
        <v>0</v>
      </c>
      <c r="EA289" s="72"/>
      <c r="EB289" s="72"/>
      <c r="EC289" s="73">
        <f>EC290+EC291+EC292+EC293+EC294+EC295+EC296+EC297+EC298+EC299</f>
        <v>0</v>
      </c>
      <c r="ED289" s="73">
        <f>ED290+ED291+ED292+ED293+ED294+ED295+ED296+ED297+ED298+ED299</f>
        <v>0</v>
      </c>
      <c r="EE289" s="72"/>
      <c r="EF289" s="73">
        <f>EF290+EF291+EF292+EF293+EF294+EF295+EF296+EF297+EF298+EF299</f>
        <v>500</v>
      </c>
      <c r="EG289" s="73">
        <f>EG290+EG291+EG292+EG293+EG294+EG295+EG296+EG297+EG298+EG299</f>
        <v>500</v>
      </c>
      <c r="EH289" s="73">
        <f>EH290+EH291+EH292+EH293+EH294+EH295+EH296+EH297+EH298+EH299</f>
        <v>500</v>
      </c>
      <c r="EI289" s="72">
        <f>EH289/EG289*100</f>
        <v>100</v>
      </c>
      <c r="EJ289" s="73">
        <f>EJ290+EJ291+EJ292+EJ293+EJ294+EJ295+EJ296+EJ297+EJ298+EJ299</f>
        <v>0</v>
      </c>
      <c r="EK289" s="73">
        <f>EK290+EK291+EK292+EK293+EK294+EK295+EK296+EK297+EK298+EK299</f>
        <v>1182.5942600000001</v>
      </c>
      <c r="EL289" s="73">
        <f>EL290+EL291+EL292+EL293+EL294+EL295+EL296+EL297+EL298+EL299</f>
        <v>1182.5942600000001</v>
      </c>
      <c r="EM289" s="72">
        <f>EL289/EK289*100</f>
        <v>100</v>
      </c>
      <c r="EN289" s="73"/>
      <c r="EO289" s="73"/>
      <c r="EP289" s="73"/>
      <c r="EQ289" s="72"/>
      <c r="ER289" s="73"/>
      <c r="ES289" s="73"/>
      <c r="ET289" s="73"/>
      <c r="EU289" s="72"/>
      <c r="EV289" s="73"/>
      <c r="EW289" s="73"/>
      <c r="EX289" s="73"/>
      <c r="EY289" s="72"/>
      <c r="EZ289" s="102"/>
      <c r="FA289" s="73">
        <f>FA290+FA291+FA292+FA293+FA294+FA295+FA296+FA297+FA298+FA299</f>
        <v>0</v>
      </c>
      <c r="FB289" s="73">
        <f>FB290+FB291+FB292+FB293+FB294+FB295+FB296+FB297+FB298+FB299</f>
        <v>0</v>
      </c>
      <c r="FC289" s="73"/>
      <c r="FD289" s="73"/>
      <c r="FE289" s="73"/>
      <c r="FF289" s="73"/>
      <c r="FG289" s="72"/>
      <c r="FH289" s="73"/>
      <c r="FI289" s="73"/>
      <c r="FJ289" s="73"/>
      <c r="FK289" s="72"/>
      <c r="FL289" s="73">
        <f>SUM(FL290:FL299)</f>
        <v>91146.767680000004</v>
      </c>
      <c r="FM289" s="73">
        <f>SUM(FM290:FM299)</f>
        <v>91146.767680000004</v>
      </c>
      <c r="FN289" s="73">
        <f>SUM(FN290:FN299)</f>
        <v>91146.767680000004</v>
      </c>
      <c r="FO289" s="72">
        <f t="shared" ref="FO289" si="789">FN289/FM289*100</f>
        <v>100</v>
      </c>
      <c r="FP289" s="72"/>
      <c r="FQ289" s="72"/>
      <c r="FR289" s="72"/>
      <c r="FS289" s="72"/>
      <c r="FT289" s="77"/>
      <c r="FU289" s="77"/>
      <c r="FV289" s="77"/>
      <c r="FW289" s="77"/>
      <c r="FX289" s="73"/>
      <c r="FY289" s="73"/>
      <c r="FZ289" s="73"/>
      <c r="GA289" s="72"/>
      <c r="GB289" s="73"/>
      <c r="GC289" s="73"/>
      <c r="GD289" s="73"/>
      <c r="GE289" s="72"/>
      <c r="GF289" s="72"/>
      <c r="GG289" s="73"/>
      <c r="GH289" s="73"/>
      <c r="GI289" s="72"/>
      <c r="GJ289" s="72"/>
      <c r="GK289" s="73">
        <f>SUM(GK290:GK299)</f>
        <v>0</v>
      </c>
      <c r="GL289" s="73">
        <f>SUM(GL290:GL299)</f>
        <v>0</v>
      </c>
      <c r="GM289" s="72"/>
      <c r="GN289" s="72"/>
      <c r="GO289" s="73">
        <f>SUM(GO290:GO299)</f>
        <v>0</v>
      </c>
      <c r="GP289" s="73">
        <f>SUM(GP290:GP299)</f>
        <v>0</v>
      </c>
      <c r="GQ289" s="72"/>
      <c r="GR289" s="72"/>
      <c r="GS289" s="73">
        <f>SUM(GS290:GS299)</f>
        <v>0</v>
      </c>
      <c r="GT289" s="73">
        <f>SUM(GT290:GT299)</f>
        <v>0</v>
      </c>
      <c r="GU289" s="72"/>
      <c r="GV289" s="72"/>
      <c r="GW289" s="73">
        <f>SUM(GW290:GW299)</f>
        <v>0</v>
      </c>
      <c r="GX289" s="73">
        <f>SUM(GX290:GX299)</f>
        <v>0</v>
      </c>
      <c r="GY289" s="72"/>
      <c r="GZ289" s="72"/>
      <c r="HA289" s="73">
        <f>SUM(HA290:HA299)</f>
        <v>0</v>
      </c>
      <c r="HB289" s="73">
        <f>SUM(HB290:HB299)</f>
        <v>0</v>
      </c>
      <c r="HC289" s="72"/>
      <c r="HD289" s="72"/>
      <c r="HE289" s="73">
        <f>SUM(HE290:HE299)</f>
        <v>0</v>
      </c>
      <c r="HF289" s="73">
        <f>SUM(HF290:HF299)</f>
        <v>0</v>
      </c>
      <c r="HG289" s="72"/>
      <c r="HH289" s="72"/>
      <c r="HI289" s="73">
        <f>SUM(HI290:HI299)</f>
        <v>0</v>
      </c>
      <c r="HJ289" s="73">
        <f>SUM(HJ290:HJ299)</f>
        <v>0</v>
      </c>
      <c r="HK289" s="72"/>
      <c r="HL289" s="72"/>
      <c r="HM289" s="73">
        <f>SUM(HM290:HM299)</f>
        <v>0</v>
      </c>
      <c r="HN289" s="73">
        <f>SUM(HN290:HN299)</f>
        <v>0</v>
      </c>
      <c r="HO289" s="72"/>
      <c r="HP289" s="72"/>
      <c r="HQ289" s="73">
        <f>SUM(HQ290:HQ299)</f>
        <v>0</v>
      </c>
      <c r="HR289" s="73">
        <f>SUM(HR290:HR299)</f>
        <v>0</v>
      </c>
      <c r="HS289" s="72"/>
      <c r="HT289" s="72"/>
      <c r="HU289" s="73">
        <f>SUM(HU290:HU299)</f>
        <v>0</v>
      </c>
      <c r="HV289" s="73">
        <f>SUM(HV290:HV299)</f>
        <v>0</v>
      </c>
      <c r="HW289" s="72"/>
      <c r="HX289" s="72"/>
      <c r="HY289" s="73">
        <f>SUM(HY290:HY299)</f>
        <v>0</v>
      </c>
      <c r="HZ289" s="73">
        <f>SUM(HZ290:HZ299)</f>
        <v>0</v>
      </c>
      <c r="IA289" s="72"/>
      <c r="IB289" s="72"/>
      <c r="IC289" s="73">
        <f>SUM(IC290:IC299)</f>
        <v>0</v>
      </c>
      <c r="ID289" s="73">
        <f>SUM(ID290:ID299)</f>
        <v>0</v>
      </c>
      <c r="IE289" s="72"/>
      <c r="IF289" s="72"/>
      <c r="IG289" s="73">
        <f>SUM(IG290:IG299)</f>
        <v>260</v>
      </c>
      <c r="IH289" s="73">
        <f>SUM(IH290:IH299)</f>
        <v>260</v>
      </c>
      <c r="II289" s="72">
        <f t="shared" si="694"/>
        <v>100</v>
      </c>
      <c r="IJ289" s="72"/>
      <c r="IK289" s="73">
        <f>SUM(IK290:IK299)</f>
        <v>0</v>
      </c>
      <c r="IL289" s="73">
        <f>SUM(IL290:IL299)</f>
        <v>0</v>
      </c>
      <c r="IM289" s="72"/>
      <c r="IN289" s="72"/>
      <c r="IO289" s="73">
        <f>SUM(IO290:IO299)</f>
        <v>0</v>
      </c>
      <c r="IP289" s="73">
        <f>SUM(IP290:IP299)</f>
        <v>0</v>
      </c>
      <c r="IQ289" s="72"/>
      <c r="IR289" s="72"/>
      <c r="IS289" s="73">
        <f>SUM(IS290:IS299)</f>
        <v>0</v>
      </c>
      <c r="IT289" s="73">
        <f>SUM(IT290:IT299)</f>
        <v>0</v>
      </c>
      <c r="IU289" s="72"/>
      <c r="IV289" s="72"/>
      <c r="IW289" s="73">
        <f>SUM(IW290:IW299)</f>
        <v>0</v>
      </c>
      <c r="IX289" s="73">
        <f>SUM(IX290:IX299)</f>
        <v>0</v>
      </c>
      <c r="IY289" s="72"/>
      <c r="IZ289" s="72"/>
      <c r="JA289" s="73"/>
      <c r="JB289" s="73"/>
      <c r="JC289" s="72"/>
    </row>
    <row r="290" spans="1:263" ht="27.75" customHeight="1" x14ac:dyDescent="0.25">
      <c r="A290" s="10" t="s">
        <v>202</v>
      </c>
      <c r="B290" s="222">
        <f t="shared" si="714"/>
        <v>161742.19855</v>
      </c>
      <c r="C290" s="222">
        <f t="shared" si="715"/>
        <v>185315.96381000002</v>
      </c>
      <c r="D290" s="222">
        <f t="shared" si="716"/>
        <v>185315.96381000002</v>
      </c>
      <c r="E290" s="222"/>
      <c r="F290" s="223">
        <f t="shared" si="717"/>
        <v>185315.96381000002</v>
      </c>
      <c r="G290" s="75">
        <f t="shared" si="764"/>
        <v>100</v>
      </c>
      <c r="H290" s="74">
        <v>2838.7739999999999</v>
      </c>
      <c r="I290" s="74">
        <v>2838.7739999999999</v>
      </c>
      <c r="J290" s="74">
        <v>2838.7739999999999</v>
      </c>
      <c r="K290" s="75">
        <f>J290/I290*100</f>
        <v>100</v>
      </c>
      <c r="L290" s="75">
        <v>7120.2222000000002</v>
      </c>
      <c r="M290" s="75">
        <v>7120.2222000000002</v>
      </c>
      <c r="N290" s="75">
        <v>7120.2222000000002</v>
      </c>
      <c r="O290" s="74">
        <f>N290/M290*100</f>
        <v>100</v>
      </c>
      <c r="P290" s="74">
        <v>0</v>
      </c>
      <c r="Q290" s="74">
        <v>0</v>
      </c>
      <c r="R290" s="74">
        <v>0</v>
      </c>
      <c r="S290" s="75"/>
      <c r="T290" s="74"/>
      <c r="U290" s="74">
        <v>748.2</v>
      </c>
      <c r="V290" s="74">
        <v>748.2</v>
      </c>
      <c r="W290" s="74">
        <f>V290/U290*100</f>
        <v>100</v>
      </c>
      <c r="X290" s="74">
        <v>112.35955</v>
      </c>
      <c r="Y290" s="74">
        <v>112.35955</v>
      </c>
      <c r="Z290" s="74">
        <v>112.35955</v>
      </c>
      <c r="AA290" s="75">
        <f>Z290/Y290*100</f>
        <v>100</v>
      </c>
      <c r="AB290" s="74">
        <v>56.179780000000001</v>
      </c>
      <c r="AC290" s="74">
        <v>56.179780000000001</v>
      </c>
      <c r="AD290" s="74">
        <v>56.179780000000001</v>
      </c>
      <c r="AE290" s="75">
        <f t="shared" si="771"/>
        <v>100</v>
      </c>
      <c r="AF290" s="74">
        <v>206.89029000000002</v>
      </c>
      <c r="AG290" s="74">
        <v>206.89029000000002</v>
      </c>
      <c r="AH290" s="74">
        <v>206.89029000000002</v>
      </c>
      <c r="AI290" s="75">
        <f>AH290/AG290*100</f>
        <v>100</v>
      </c>
      <c r="AJ290" s="74"/>
      <c r="AK290" s="74"/>
      <c r="AL290" s="74"/>
      <c r="AM290" s="75"/>
      <c r="AN290" s="75"/>
      <c r="AO290" s="74"/>
      <c r="AP290" s="74"/>
      <c r="AQ290" s="75"/>
      <c r="AR290" s="75"/>
      <c r="AS290" s="75"/>
      <c r="AT290" s="75"/>
      <c r="AU290" s="75"/>
      <c r="AV290" s="74">
        <v>0</v>
      </c>
      <c r="AW290" s="74">
        <v>0</v>
      </c>
      <c r="AX290" s="74"/>
      <c r="AY290" s="75"/>
      <c r="AZ290" s="74">
        <v>69648.899999999994</v>
      </c>
      <c r="BA290" s="74">
        <v>75131.3</v>
      </c>
      <c r="BB290" s="75">
        <v>75131.3</v>
      </c>
      <c r="BC290" s="74">
        <f>BB290/BA290*100</f>
        <v>100</v>
      </c>
      <c r="BD290" s="74"/>
      <c r="BE290" s="74"/>
      <c r="BF290" s="74"/>
      <c r="BG290" s="74"/>
      <c r="BH290" s="75"/>
      <c r="BI290" s="74"/>
      <c r="BJ290" s="87"/>
      <c r="BK290" s="87"/>
      <c r="BL290" s="74"/>
      <c r="BM290" s="74"/>
      <c r="BN290" s="87"/>
      <c r="BO290" s="76"/>
      <c r="BP290" s="74"/>
      <c r="BQ290" s="74"/>
      <c r="BR290" s="87"/>
      <c r="BS290" s="76"/>
      <c r="BT290" s="87"/>
      <c r="BU290" s="74"/>
      <c r="BV290" s="87"/>
      <c r="BW290" s="87"/>
      <c r="BX290" s="74"/>
      <c r="BY290" s="74"/>
      <c r="BZ290" s="74"/>
      <c r="CA290" s="75"/>
      <c r="CB290" s="74">
        <v>24891.599999999999</v>
      </c>
      <c r="CC290" s="74">
        <v>23792.170999999998</v>
      </c>
      <c r="CD290" s="74">
        <v>23792.170999999998</v>
      </c>
      <c r="CE290" s="74">
        <f>CD290/CC290*100</f>
        <v>100</v>
      </c>
      <c r="CF290" s="74">
        <v>1000</v>
      </c>
      <c r="CG290" s="74">
        <v>1000</v>
      </c>
      <c r="CH290" s="74">
        <v>1000</v>
      </c>
      <c r="CI290" s="74">
        <f>CH290/CG290*100</f>
        <v>100</v>
      </c>
      <c r="CJ290" s="99">
        <v>1000</v>
      </c>
      <c r="CK290" s="99">
        <v>10900</v>
      </c>
      <c r="CL290" s="126">
        <v>10900</v>
      </c>
      <c r="CM290" s="74">
        <f>CL290/CK290*100</f>
        <v>100</v>
      </c>
      <c r="CN290" s="74">
        <v>500</v>
      </c>
      <c r="CO290" s="74">
        <v>500</v>
      </c>
      <c r="CP290" s="99">
        <v>500</v>
      </c>
      <c r="CQ290" s="74">
        <f>CP290/CO290*100</f>
        <v>100</v>
      </c>
      <c r="CR290" s="74"/>
      <c r="CS290" s="74"/>
      <c r="CT290" s="87"/>
      <c r="CU290" s="87"/>
      <c r="CV290" s="74"/>
      <c r="CW290" s="74"/>
      <c r="CX290" s="74"/>
      <c r="CY290" s="74"/>
      <c r="CZ290" s="74"/>
      <c r="DA290" s="74"/>
      <c r="DB290" s="74"/>
      <c r="DC290" s="76"/>
      <c r="DD290" s="74"/>
      <c r="DE290" s="74"/>
      <c r="DF290" s="74"/>
      <c r="DG290" s="74"/>
      <c r="DH290" s="74">
        <v>53867.272729999997</v>
      </c>
      <c r="DI290" s="74">
        <v>53867.272729999997</v>
      </c>
      <c r="DJ290" s="74">
        <v>53867.272729999997</v>
      </c>
      <c r="DK290" s="74">
        <f>DJ290/DI290*100</f>
        <v>100</v>
      </c>
      <c r="DL290" s="74"/>
      <c r="DM290" s="74"/>
      <c r="DN290" s="74"/>
      <c r="DO290" s="74"/>
      <c r="DP290" s="74"/>
      <c r="DQ290" s="74">
        <v>7100</v>
      </c>
      <c r="DR290" s="74">
        <v>7100</v>
      </c>
      <c r="DS290" s="74">
        <f>DR290/DQ290*100</f>
        <v>100</v>
      </c>
      <c r="DT290" s="74"/>
      <c r="DU290" s="74">
        <v>0</v>
      </c>
      <c r="DV290" s="74">
        <v>0</v>
      </c>
      <c r="DW290" s="75"/>
      <c r="DX290" s="75"/>
      <c r="DY290" s="74"/>
      <c r="DZ290" s="74"/>
      <c r="EA290" s="75"/>
      <c r="EB290" s="75"/>
      <c r="EC290" s="74"/>
      <c r="ED290" s="74"/>
      <c r="EE290" s="75"/>
      <c r="EF290" s="74">
        <v>500</v>
      </c>
      <c r="EG290" s="74">
        <v>500</v>
      </c>
      <c r="EH290" s="74">
        <v>500</v>
      </c>
      <c r="EI290" s="75">
        <f>EH290/EG290*100</f>
        <v>100</v>
      </c>
      <c r="EJ290" s="74"/>
      <c r="EK290" s="74">
        <v>1182.5942600000001</v>
      </c>
      <c r="EL290" s="74">
        <v>1182.5942600000001</v>
      </c>
      <c r="EM290" s="75">
        <f>EL290/EK290*100</f>
        <v>100</v>
      </c>
      <c r="EN290" s="74"/>
      <c r="EO290" s="74"/>
      <c r="EP290" s="74"/>
      <c r="EQ290" s="75"/>
      <c r="ER290" s="74"/>
      <c r="ES290" s="74"/>
      <c r="ET290" s="74"/>
      <c r="EU290" s="75"/>
      <c r="EV290" s="74"/>
      <c r="EW290" s="74"/>
      <c r="EX290" s="74"/>
      <c r="EY290" s="75"/>
      <c r="EZ290" s="103"/>
      <c r="FA290" s="74"/>
      <c r="FB290" s="74"/>
      <c r="FC290" s="74"/>
      <c r="FD290" s="74"/>
      <c r="FE290" s="74"/>
      <c r="FF290" s="74"/>
      <c r="FG290" s="75"/>
      <c r="FH290" s="74"/>
      <c r="FI290" s="74"/>
      <c r="FJ290" s="74"/>
      <c r="FK290" s="75"/>
      <c r="FL290" s="74"/>
      <c r="FM290" s="74"/>
      <c r="FN290" s="74"/>
      <c r="FO290" s="75"/>
      <c r="FP290" s="75"/>
      <c r="FQ290" s="75"/>
      <c r="FR290" s="75"/>
      <c r="FS290" s="75"/>
      <c r="FT290" s="78"/>
      <c r="FU290" s="78"/>
      <c r="FV290" s="78"/>
      <c r="FW290" s="78"/>
      <c r="FX290" s="74"/>
      <c r="FY290" s="74"/>
      <c r="FZ290" s="74"/>
      <c r="GA290" s="75"/>
      <c r="GB290" s="74"/>
      <c r="GC290" s="74"/>
      <c r="GD290" s="74"/>
      <c r="GE290" s="75"/>
      <c r="GF290" s="75"/>
      <c r="GG290" s="74"/>
      <c r="GH290" s="74"/>
      <c r="GI290" s="75"/>
      <c r="GJ290" s="75"/>
      <c r="GK290" s="74"/>
      <c r="GL290" s="74"/>
      <c r="GM290" s="75"/>
      <c r="GN290" s="75"/>
      <c r="GO290" s="74"/>
      <c r="GP290" s="74"/>
      <c r="GQ290" s="75"/>
      <c r="GR290" s="75"/>
      <c r="GS290" s="74"/>
      <c r="GT290" s="74"/>
      <c r="GU290" s="75"/>
      <c r="GV290" s="75"/>
      <c r="GW290" s="74"/>
      <c r="GX290" s="74"/>
      <c r="GY290" s="75"/>
      <c r="GZ290" s="75"/>
      <c r="HA290" s="74"/>
      <c r="HB290" s="74"/>
      <c r="HC290" s="75"/>
      <c r="HD290" s="75"/>
      <c r="HE290" s="74"/>
      <c r="HF290" s="74"/>
      <c r="HG290" s="75"/>
      <c r="HH290" s="75"/>
      <c r="HI290" s="74"/>
      <c r="HJ290" s="74"/>
      <c r="HK290" s="75"/>
      <c r="HL290" s="75"/>
      <c r="HM290" s="74"/>
      <c r="HN290" s="74"/>
      <c r="HO290" s="75"/>
      <c r="HP290" s="75"/>
      <c r="HQ290" s="74"/>
      <c r="HR290" s="74"/>
      <c r="HS290" s="75"/>
      <c r="HT290" s="75"/>
      <c r="HU290" s="74"/>
      <c r="HV290" s="74"/>
      <c r="HW290" s="75"/>
      <c r="HX290" s="75"/>
      <c r="HY290" s="74"/>
      <c r="HZ290" s="74"/>
      <c r="IA290" s="75"/>
      <c r="IB290" s="75"/>
      <c r="IC290" s="74"/>
      <c r="ID290" s="74"/>
      <c r="IE290" s="75"/>
      <c r="IF290" s="75"/>
      <c r="IG290" s="74">
        <v>260</v>
      </c>
      <c r="IH290" s="74">
        <v>260</v>
      </c>
      <c r="II290" s="75">
        <f t="shared" si="694"/>
        <v>100</v>
      </c>
      <c r="IJ290" s="75"/>
      <c r="IK290" s="74"/>
      <c r="IL290" s="74"/>
      <c r="IM290" s="75"/>
      <c r="IN290" s="75"/>
      <c r="IO290" s="74"/>
      <c r="IP290" s="74"/>
      <c r="IQ290" s="75"/>
      <c r="IR290" s="75"/>
      <c r="IS290" s="74"/>
      <c r="IT290" s="74"/>
      <c r="IU290" s="75"/>
      <c r="IV290" s="75"/>
      <c r="IW290" s="74"/>
      <c r="IX290" s="74"/>
      <c r="IY290" s="75"/>
      <c r="IZ290" s="75"/>
      <c r="JA290" s="74"/>
      <c r="JB290" s="74"/>
      <c r="JC290" s="75"/>
    </row>
    <row r="291" spans="1:263" ht="15.75" x14ac:dyDescent="0.25">
      <c r="A291" s="10" t="s">
        <v>429</v>
      </c>
      <c r="B291" s="222">
        <f t="shared" si="714"/>
        <v>106146.76768</v>
      </c>
      <c r="C291" s="222">
        <f t="shared" si="715"/>
        <v>106146.76768</v>
      </c>
      <c r="D291" s="222">
        <f t="shared" si="716"/>
        <v>106146.76768</v>
      </c>
      <c r="E291" s="222"/>
      <c r="F291" s="223">
        <f t="shared" si="717"/>
        <v>106146.76768</v>
      </c>
      <c r="G291" s="75">
        <f t="shared" si="764"/>
        <v>100</v>
      </c>
      <c r="H291" s="75"/>
      <c r="I291" s="75"/>
      <c r="J291" s="75"/>
      <c r="K291" s="75"/>
      <c r="L291" s="75"/>
      <c r="M291" s="75"/>
      <c r="N291" s="75"/>
      <c r="O291" s="75"/>
      <c r="P291" s="75"/>
      <c r="Q291" s="75"/>
      <c r="R291" s="75"/>
      <c r="S291" s="75"/>
      <c r="T291" s="75"/>
      <c r="U291" s="75"/>
      <c r="V291" s="75">
        <v>0</v>
      </c>
      <c r="W291" s="74"/>
      <c r="X291" s="75"/>
      <c r="Y291" s="75"/>
      <c r="Z291" s="75"/>
      <c r="AA291" s="75"/>
      <c r="AB291" s="75"/>
      <c r="AC291" s="75"/>
      <c r="AD291" s="75"/>
      <c r="AE291" s="75"/>
      <c r="AF291" s="75"/>
      <c r="AG291" s="75"/>
      <c r="AH291" s="75"/>
      <c r="AI291" s="75"/>
      <c r="AJ291" s="75"/>
      <c r="AK291" s="75"/>
      <c r="AL291" s="75"/>
      <c r="AM291" s="75"/>
      <c r="AN291" s="75"/>
      <c r="AO291" s="75"/>
      <c r="AP291" s="75"/>
      <c r="AQ291" s="75"/>
      <c r="AR291" s="75"/>
      <c r="AS291" s="75"/>
      <c r="AT291" s="75"/>
      <c r="AU291" s="75"/>
      <c r="AV291" s="75">
        <v>15000</v>
      </c>
      <c r="AW291" s="75">
        <v>15000</v>
      </c>
      <c r="AX291" s="75">
        <v>15000</v>
      </c>
      <c r="AY291" s="75">
        <f>AX291/AW291*100</f>
        <v>100</v>
      </c>
      <c r="AZ291" s="95"/>
      <c r="BA291" s="95"/>
      <c r="BB291" s="95"/>
      <c r="BC291" s="95"/>
      <c r="BD291" s="75"/>
      <c r="BE291" s="75"/>
      <c r="BF291" s="75"/>
      <c r="BG291" s="88"/>
      <c r="BH291" s="75"/>
      <c r="BI291" s="75"/>
      <c r="BJ291" s="75"/>
      <c r="BK291" s="88"/>
      <c r="BL291" s="75"/>
      <c r="BM291" s="75"/>
      <c r="BN291" s="75"/>
      <c r="BO291" s="76"/>
      <c r="BP291" s="75"/>
      <c r="BQ291" s="75"/>
      <c r="BR291" s="75"/>
      <c r="BS291" s="76"/>
      <c r="BT291" s="88"/>
      <c r="BU291" s="75"/>
      <c r="BV291" s="75"/>
      <c r="BW291" s="88"/>
      <c r="BX291" s="75"/>
      <c r="BY291" s="75"/>
      <c r="BZ291" s="75"/>
      <c r="CA291" s="75"/>
      <c r="CB291" s="74"/>
      <c r="CC291" s="74"/>
      <c r="CD291" s="75"/>
      <c r="CE291" s="88"/>
      <c r="CF291" s="75"/>
      <c r="CG291" s="75"/>
      <c r="CH291" s="75"/>
      <c r="CI291" s="88"/>
      <c r="CJ291" s="75"/>
      <c r="CK291" s="75"/>
      <c r="CL291" s="75"/>
      <c r="CM291" s="75"/>
      <c r="CN291" s="75"/>
      <c r="CO291" s="75"/>
      <c r="CP291" s="75"/>
      <c r="CQ291" s="75"/>
      <c r="CR291" s="74"/>
      <c r="CS291" s="74"/>
      <c r="CT291" s="75"/>
      <c r="CU291" s="88"/>
      <c r="CV291" s="75"/>
      <c r="CW291" s="75"/>
      <c r="CX291" s="75"/>
      <c r="CY291" s="88"/>
      <c r="CZ291" s="88"/>
      <c r="DA291" s="75"/>
      <c r="DB291" s="75"/>
      <c r="DC291" s="76"/>
      <c r="DD291" s="75"/>
      <c r="DE291" s="75"/>
      <c r="DF291" s="75"/>
      <c r="DG291" s="88"/>
      <c r="DH291" s="75"/>
      <c r="DI291" s="75"/>
      <c r="DJ291" s="75"/>
      <c r="DK291" s="88"/>
      <c r="DL291" s="75"/>
      <c r="DM291" s="75"/>
      <c r="DN291" s="75"/>
      <c r="DO291" s="88"/>
      <c r="DP291" s="75"/>
      <c r="DQ291" s="75"/>
      <c r="DR291" s="75"/>
      <c r="DS291" s="88"/>
      <c r="DT291" s="74"/>
      <c r="DU291" s="75"/>
      <c r="DV291" s="75"/>
      <c r="DW291" s="75"/>
      <c r="DX291" s="75"/>
      <c r="DY291" s="75"/>
      <c r="DZ291" s="75"/>
      <c r="EA291" s="75"/>
      <c r="EB291" s="75"/>
      <c r="EC291" s="75"/>
      <c r="ED291" s="75"/>
      <c r="EE291" s="75"/>
      <c r="EF291" s="75"/>
      <c r="EG291" s="75"/>
      <c r="EH291" s="75"/>
      <c r="EI291" s="75"/>
      <c r="EJ291" s="75"/>
      <c r="EK291" s="75"/>
      <c r="EL291" s="75"/>
      <c r="EM291" s="75"/>
      <c r="EN291" s="75"/>
      <c r="EO291" s="75"/>
      <c r="EP291" s="75"/>
      <c r="EQ291" s="75"/>
      <c r="ER291" s="75"/>
      <c r="ES291" s="75"/>
      <c r="ET291" s="75"/>
      <c r="EU291" s="75"/>
      <c r="EV291" s="75"/>
      <c r="EW291" s="75"/>
      <c r="EX291" s="75"/>
      <c r="EY291" s="75"/>
      <c r="EZ291" s="88"/>
      <c r="FA291" s="74"/>
      <c r="FB291" s="75"/>
      <c r="FC291" s="74"/>
      <c r="FD291" s="75"/>
      <c r="FE291" s="75"/>
      <c r="FF291" s="75"/>
      <c r="FG291" s="75"/>
      <c r="FH291" s="75"/>
      <c r="FI291" s="75"/>
      <c r="FJ291" s="75"/>
      <c r="FK291" s="75"/>
      <c r="FL291" s="75">
        <v>91146.767680000004</v>
      </c>
      <c r="FM291" s="75">
        <v>91146.767680000004</v>
      </c>
      <c r="FN291" s="75">
        <v>91146.767680000004</v>
      </c>
      <c r="FO291" s="75">
        <f>FN291/FM291*100</f>
        <v>100</v>
      </c>
      <c r="FP291" s="75"/>
      <c r="FQ291" s="75"/>
      <c r="FR291" s="75"/>
      <c r="FS291" s="75"/>
      <c r="FT291" s="78"/>
      <c r="FU291" s="78"/>
      <c r="FV291" s="78"/>
      <c r="FW291" s="78"/>
      <c r="FX291" s="75"/>
      <c r="FY291" s="75"/>
      <c r="FZ291" s="75"/>
      <c r="GA291" s="75"/>
      <c r="GB291" s="75"/>
      <c r="GC291" s="75"/>
      <c r="GD291" s="75"/>
      <c r="GE291" s="75"/>
      <c r="GF291" s="75"/>
      <c r="GG291" s="75"/>
      <c r="GH291" s="75"/>
      <c r="GI291" s="75"/>
      <c r="GJ291" s="75"/>
      <c r="GK291" s="75"/>
      <c r="GL291" s="75"/>
      <c r="GM291" s="75"/>
      <c r="GN291" s="75"/>
      <c r="GO291" s="75"/>
      <c r="GP291" s="75"/>
      <c r="GQ291" s="75"/>
      <c r="GR291" s="75"/>
      <c r="GS291" s="75"/>
      <c r="GT291" s="75"/>
      <c r="GU291" s="75"/>
      <c r="GV291" s="75"/>
      <c r="GW291" s="75"/>
      <c r="GX291" s="75"/>
      <c r="GY291" s="75"/>
      <c r="GZ291" s="75"/>
      <c r="HA291" s="75"/>
      <c r="HB291" s="75"/>
      <c r="HC291" s="75"/>
      <c r="HD291" s="75"/>
      <c r="HE291" s="75"/>
      <c r="HF291" s="75"/>
      <c r="HG291" s="75"/>
      <c r="HH291" s="75"/>
      <c r="HI291" s="75"/>
      <c r="HJ291" s="75"/>
      <c r="HK291" s="75"/>
      <c r="HL291" s="75"/>
      <c r="HM291" s="75"/>
      <c r="HN291" s="75"/>
      <c r="HO291" s="75"/>
      <c r="HP291" s="75"/>
      <c r="HQ291" s="75"/>
      <c r="HR291" s="75"/>
      <c r="HS291" s="75"/>
      <c r="HT291" s="75"/>
      <c r="HU291" s="75"/>
      <c r="HV291" s="75"/>
      <c r="HW291" s="75"/>
      <c r="HX291" s="75"/>
      <c r="HY291" s="75"/>
      <c r="HZ291" s="75"/>
      <c r="IA291" s="75"/>
      <c r="IB291" s="75"/>
      <c r="IC291" s="75"/>
      <c r="ID291" s="75"/>
      <c r="IE291" s="75"/>
      <c r="IF291" s="75"/>
      <c r="IG291" s="75"/>
      <c r="IH291" s="75"/>
      <c r="II291" s="75"/>
      <c r="IJ291" s="75"/>
      <c r="IK291" s="75"/>
      <c r="IL291" s="75"/>
      <c r="IM291" s="75"/>
      <c r="IN291" s="75"/>
      <c r="IO291" s="75"/>
      <c r="IP291" s="75"/>
      <c r="IQ291" s="75"/>
      <c r="IR291" s="75"/>
      <c r="IS291" s="75"/>
      <c r="IT291" s="75"/>
      <c r="IU291" s="75"/>
      <c r="IV291" s="75"/>
      <c r="IW291" s="75"/>
      <c r="IX291" s="75"/>
      <c r="IY291" s="75"/>
      <c r="IZ291" s="75"/>
      <c r="JA291" s="75"/>
      <c r="JB291" s="75"/>
      <c r="JC291" s="75"/>
    </row>
    <row r="292" spans="1:263" ht="15.75" x14ac:dyDescent="0.25">
      <c r="A292" s="10" t="s">
        <v>430</v>
      </c>
      <c r="B292" s="222">
        <f t="shared" si="714"/>
        <v>5892</v>
      </c>
      <c r="C292" s="222">
        <f t="shared" si="715"/>
        <v>7391.2437900000004</v>
      </c>
      <c r="D292" s="222">
        <f t="shared" si="716"/>
        <v>7391.2437900000004</v>
      </c>
      <c r="E292" s="222"/>
      <c r="F292" s="223">
        <f t="shared" si="717"/>
        <v>7391.2437900000004</v>
      </c>
      <c r="G292" s="75">
        <f t="shared" si="764"/>
        <v>100</v>
      </c>
      <c r="H292" s="75"/>
      <c r="I292" s="75"/>
      <c r="J292" s="75"/>
      <c r="K292" s="75"/>
      <c r="L292" s="75"/>
      <c r="M292" s="75"/>
      <c r="N292" s="75"/>
      <c r="O292" s="75"/>
      <c r="P292" s="75"/>
      <c r="Q292" s="75"/>
      <c r="R292" s="75"/>
      <c r="S292" s="75"/>
      <c r="T292" s="75"/>
      <c r="U292" s="75"/>
      <c r="V292" s="75">
        <v>0</v>
      </c>
      <c r="W292" s="74"/>
      <c r="X292" s="75"/>
      <c r="Y292" s="75"/>
      <c r="Z292" s="75"/>
      <c r="AA292" s="75"/>
      <c r="AB292" s="75"/>
      <c r="AC292" s="75"/>
      <c r="AD292" s="75"/>
      <c r="AE292" s="75"/>
      <c r="AF292" s="75"/>
      <c r="AG292" s="75"/>
      <c r="AH292" s="75"/>
      <c r="AI292" s="75"/>
      <c r="AJ292" s="75"/>
      <c r="AK292" s="75"/>
      <c r="AL292" s="75"/>
      <c r="AM292" s="75"/>
      <c r="AN292" s="75"/>
      <c r="AO292" s="75"/>
      <c r="AP292" s="75"/>
      <c r="AQ292" s="75"/>
      <c r="AR292" s="75"/>
      <c r="AS292" s="75">
        <v>1499.24379</v>
      </c>
      <c r="AT292" s="75">
        <v>1499.24379</v>
      </c>
      <c r="AU292" s="75">
        <f t="shared" si="680"/>
        <v>100</v>
      </c>
      <c r="AV292" s="75"/>
      <c r="AW292" s="75"/>
      <c r="AX292" s="75"/>
      <c r="AY292" s="75"/>
      <c r="AZ292" s="95"/>
      <c r="BA292" s="95"/>
      <c r="BB292" s="95"/>
      <c r="BC292" s="95"/>
      <c r="BD292" s="75"/>
      <c r="BE292" s="75"/>
      <c r="BF292" s="75"/>
      <c r="BG292" s="88"/>
      <c r="BH292" s="75"/>
      <c r="BI292" s="75"/>
      <c r="BJ292" s="75"/>
      <c r="BK292" s="88"/>
      <c r="BL292" s="75">
        <v>5892</v>
      </c>
      <c r="BM292" s="75">
        <v>5892</v>
      </c>
      <c r="BN292" s="75">
        <v>5892</v>
      </c>
      <c r="BO292" s="76">
        <f t="shared" si="745"/>
        <v>100</v>
      </c>
      <c r="BP292" s="75"/>
      <c r="BQ292" s="75"/>
      <c r="BR292" s="75"/>
      <c r="BS292" s="76"/>
      <c r="BT292" s="88"/>
      <c r="BU292" s="75"/>
      <c r="BV292" s="75"/>
      <c r="BW292" s="88"/>
      <c r="BX292" s="75"/>
      <c r="BY292" s="75"/>
      <c r="BZ292" s="75"/>
      <c r="CA292" s="75"/>
      <c r="CB292" s="74"/>
      <c r="CC292" s="74"/>
      <c r="CD292" s="75"/>
      <c r="CE292" s="88"/>
      <c r="CF292" s="75"/>
      <c r="CG292" s="75"/>
      <c r="CH292" s="75"/>
      <c r="CI292" s="88"/>
      <c r="CJ292" s="75"/>
      <c r="CK292" s="75"/>
      <c r="CL292" s="75"/>
      <c r="CM292" s="75"/>
      <c r="CN292" s="75"/>
      <c r="CO292" s="75"/>
      <c r="CP292" s="75"/>
      <c r="CQ292" s="75"/>
      <c r="CR292" s="74"/>
      <c r="CS292" s="74"/>
      <c r="CT292" s="75"/>
      <c r="CU292" s="88"/>
      <c r="CV292" s="75"/>
      <c r="CW292" s="75"/>
      <c r="CX292" s="75"/>
      <c r="CY292" s="88"/>
      <c r="CZ292" s="88"/>
      <c r="DA292" s="75"/>
      <c r="DB292" s="75"/>
      <c r="DC292" s="76"/>
      <c r="DD292" s="75"/>
      <c r="DE292" s="75"/>
      <c r="DF292" s="75"/>
      <c r="DG292" s="88"/>
      <c r="DH292" s="75"/>
      <c r="DI292" s="75"/>
      <c r="DJ292" s="75"/>
      <c r="DK292" s="88"/>
      <c r="DL292" s="75"/>
      <c r="DM292" s="75"/>
      <c r="DN292" s="75"/>
      <c r="DO292" s="88"/>
      <c r="DP292" s="75"/>
      <c r="DQ292" s="75"/>
      <c r="DR292" s="75"/>
      <c r="DS292" s="88"/>
      <c r="DT292" s="74"/>
      <c r="DU292" s="75"/>
      <c r="DV292" s="75"/>
      <c r="DW292" s="75"/>
      <c r="DX292" s="75"/>
      <c r="DY292" s="75"/>
      <c r="DZ292" s="75"/>
      <c r="EA292" s="75"/>
      <c r="EB292" s="75"/>
      <c r="EC292" s="75"/>
      <c r="ED292" s="75"/>
      <c r="EE292" s="75"/>
      <c r="EF292" s="75"/>
      <c r="EG292" s="75"/>
      <c r="EH292" s="75"/>
      <c r="EI292" s="75"/>
      <c r="EJ292" s="75"/>
      <c r="EK292" s="75"/>
      <c r="EL292" s="75"/>
      <c r="EM292" s="75"/>
      <c r="EN292" s="75"/>
      <c r="EO292" s="75"/>
      <c r="EP292" s="75"/>
      <c r="EQ292" s="75"/>
      <c r="ER292" s="75"/>
      <c r="ES292" s="75"/>
      <c r="ET292" s="75"/>
      <c r="EU292" s="75"/>
      <c r="EV292" s="75"/>
      <c r="EW292" s="75"/>
      <c r="EX292" s="75"/>
      <c r="EY292" s="75"/>
      <c r="EZ292" s="88"/>
      <c r="FA292" s="74"/>
      <c r="FB292" s="75"/>
      <c r="FC292" s="74"/>
      <c r="FD292" s="75"/>
      <c r="FE292" s="75"/>
      <c r="FF292" s="75"/>
      <c r="FG292" s="75"/>
      <c r="FH292" s="75"/>
      <c r="FI292" s="75"/>
      <c r="FJ292" s="75"/>
      <c r="FK292" s="75"/>
      <c r="FL292" s="75"/>
      <c r="FM292" s="75"/>
      <c r="FN292" s="75"/>
      <c r="FO292" s="75"/>
      <c r="FP292" s="75"/>
      <c r="FQ292" s="75"/>
      <c r="FR292" s="75"/>
      <c r="FS292" s="75"/>
      <c r="FT292" s="78"/>
      <c r="FU292" s="78"/>
      <c r="FV292" s="78"/>
      <c r="FW292" s="78"/>
      <c r="FX292" s="75"/>
      <c r="FY292" s="75"/>
      <c r="FZ292" s="75"/>
      <c r="GA292" s="75"/>
      <c r="GB292" s="75"/>
      <c r="GC292" s="75"/>
      <c r="GD292" s="75"/>
      <c r="GE292" s="75"/>
      <c r="GF292" s="75"/>
      <c r="GG292" s="75"/>
      <c r="GH292" s="75"/>
      <c r="GI292" s="75"/>
      <c r="GJ292" s="75"/>
      <c r="GK292" s="75"/>
      <c r="GL292" s="75"/>
      <c r="GM292" s="75"/>
      <c r="GN292" s="75"/>
      <c r="GO292" s="75"/>
      <c r="GP292" s="75"/>
      <c r="GQ292" s="75"/>
      <c r="GR292" s="75"/>
      <c r="GS292" s="75"/>
      <c r="GT292" s="75"/>
      <c r="GU292" s="75"/>
      <c r="GV292" s="75"/>
      <c r="GW292" s="75"/>
      <c r="GX292" s="75"/>
      <c r="GY292" s="75"/>
      <c r="GZ292" s="75"/>
      <c r="HA292" s="75"/>
      <c r="HB292" s="75"/>
      <c r="HC292" s="75"/>
      <c r="HD292" s="75"/>
      <c r="HE292" s="75"/>
      <c r="HF292" s="75"/>
      <c r="HG292" s="75"/>
      <c r="HH292" s="75"/>
      <c r="HI292" s="75"/>
      <c r="HJ292" s="75"/>
      <c r="HK292" s="75"/>
      <c r="HL292" s="75"/>
      <c r="HM292" s="75"/>
      <c r="HN292" s="75"/>
      <c r="HO292" s="75"/>
      <c r="HP292" s="75"/>
      <c r="HQ292" s="75"/>
      <c r="HR292" s="75"/>
      <c r="HS292" s="75"/>
      <c r="HT292" s="75"/>
      <c r="HU292" s="75"/>
      <c r="HV292" s="75"/>
      <c r="HW292" s="75"/>
      <c r="HX292" s="75"/>
      <c r="HY292" s="75"/>
      <c r="HZ292" s="75"/>
      <c r="IA292" s="75"/>
      <c r="IB292" s="75"/>
      <c r="IC292" s="75"/>
      <c r="ID292" s="75"/>
      <c r="IE292" s="75"/>
      <c r="IF292" s="75"/>
      <c r="IG292" s="75"/>
      <c r="IH292" s="75"/>
      <c r="II292" s="75"/>
      <c r="IJ292" s="75"/>
      <c r="IK292" s="75"/>
      <c r="IL292" s="75"/>
      <c r="IM292" s="75"/>
      <c r="IN292" s="75"/>
      <c r="IO292" s="75"/>
      <c r="IP292" s="75"/>
      <c r="IQ292" s="75"/>
      <c r="IR292" s="75"/>
      <c r="IS292" s="75"/>
      <c r="IT292" s="75"/>
      <c r="IU292" s="75"/>
      <c r="IV292" s="75"/>
      <c r="IW292" s="75"/>
      <c r="IX292" s="75"/>
      <c r="IY292" s="75"/>
      <c r="IZ292" s="75"/>
      <c r="JA292" s="75"/>
      <c r="JB292" s="75"/>
      <c r="JC292" s="75"/>
    </row>
    <row r="293" spans="1:263" ht="15.75" x14ac:dyDescent="0.25">
      <c r="A293" s="10" t="s">
        <v>257</v>
      </c>
      <c r="B293" s="222">
        <f t="shared" si="714"/>
        <v>11643</v>
      </c>
      <c r="C293" s="222">
        <f t="shared" si="715"/>
        <v>13143</v>
      </c>
      <c r="D293" s="222">
        <f t="shared" si="716"/>
        <v>13143</v>
      </c>
      <c r="E293" s="222"/>
      <c r="F293" s="223">
        <f t="shared" si="717"/>
        <v>11283.293150000001</v>
      </c>
      <c r="G293" s="75">
        <f t="shared" si="764"/>
        <v>85.850210378148077</v>
      </c>
      <c r="H293" s="75"/>
      <c r="I293" s="75"/>
      <c r="J293" s="75"/>
      <c r="K293" s="75"/>
      <c r="L293" s="75"/>
      <c r="M293" s="75"/>
      <c r="N293" s="75"/>
      <c r="O293" s="75"/>
      <c r="P293" s="75"/>
      <c r="Q293" s="75"/>
      <c r="R293" s="75"/>
      <c r="S293" s="75"/>
      <c r="T293" s="75"/>
      <c r="U293" s="75"/>
      <c r="V293" s="75"/>
      <c r="W293" s="74"/>
      <c r="X293" s="75"/>
      <c r="Y293" s="75"/>
      <c r="Z293" s="75"/>
      <c r="AA293" s="75"/>
      <c r="AB293" s="75"/>
      <c r="AC293" s="75"/>
      <c r="AD293" s="75"/>
      <c r="AE293" s="75"/>
      <c r="AF293" s="75"/>
      <c r="AG293" s="75"/>
      <c r="AH293" s="75"/>
      <c r="AI293" s="75"/>
      <c r="AJ293" s="75"/>
      <c r="AK293" s="75"/>
      <c r="AL293" s="75"/>
      <c r="AM293" s="75"/>
      <c r="AN293" s="75"/>
      <c r="AO293" s="75"/>
      <c r="AP293" s="75"/>
      <c r="AQ293" s="75"/>
      <c r="AR293" s="75"/>
      <c r="AS293" s="75">
        <v>1500</v>
      </c>
      <c r="AT293" s="75">
        <v>1499.5787700000001</v>
      </c>
      <c r="AU293" s="75">
        <f t="shared" si="680"/>
        <v>99.971918000000002</v>
      </c>
      <c r="AV293" s="75"/>
      <c r="AW293" s="75"/>
      <c r="AX293" s="75"/>
      <c r="AY293" s="75"/>
      <c r="AZ293" s="95"/>
      <c r="BA293" s="95"/>
      <c r="BB293" s="95"/>
      <c r="BC293" s="95"/>
      <c r="BD293" s="75"/>
      <c r="BE293" s="75"/>
      <c r="BF293" s="75"/>
      <c r="BG293" s="88"/>
      <c r="BH293" s="75"/>
      <c r="BI293" s="75"/>
      <c r="BJ293" s="75"/>
      <c r="BK293" s="75"/>
      <c r="BL293" s="75">
        <v>11643</v>
      </c>
      <c r="BM293" s="75">
        <v>11643</v>
      </c>
      <c r="BN293" s="75">
        <v>9783.7143800000013</v>
      </c>
      <c r="BO293" s="76">
        <f t="shared" si="745"/>
        <v>84.030871596667538</v>
      </c>
      <c r="BP293" s="75"/>
      <c r="BQ293" s="75"/>
      <c r="BR293" s="75"/>
      <c r="BS293" s="76"/>
      <c r="BT293" s="75"/>
      <c r="BU293" s="75"/>
      <c r="BV293" s="75"/>
      <c r="BW293" s="75"/>
      <c r="BX293" s="75"/>
      <c r="BY293" s="75"/>
      <c r="BZ293" s="75"/>
      <c r="CA293" s="75"/>
      <c r="CB293" s="74"/>
      <c r="CC293" s="74"/>
      <c r="CD293" s="75"/>
      <c r="CE293" s="75"/>
      <c r="CF293" s="75"/>
      <c r="CG293" s="75"/>
      <c r="CH293" s="75"/>
      <c r="CI293" s="88"/>
      <c r="CJ293" s="75"/>
      <c r="CK293" s="75"/>
      <c r="CL293" s="75"/>
      <c r="CM293" s="75"/>
      <c r="CN293" s="75"/>
      <c r="CO293" s="75"/>
      <c r="CP293" s="75"/>
      <c r="CQ293" s="75"/>
      <c r="CR293" s="74"/>
      <c r="CS293" s="74"/>
      <c r="CT293" s="75"/>
      <c r="CU293" s="75"/>
      <c r="CV293" s="75"/>
      <c r="CW293" s="75"/>
      <c r="CX293" s="75"/>
      <c r="CY293" s="88"/>
      <c r="CZ293" s="88"/>
      <c r="DA293" s="75"/>
      <c r="DB293" s="75"/>
      <c r="DC293" s="76"/>
      <c r="DD293" s="75"/>
      <c r="DE293" s="75"/>
      <c r="DF293" s="75"/>
      <c r="DG293" s="88"/>
      <c r="DH293" s="75"/>
      <c r="DI293" s="75"/>
      <c r="DJ293" s="75"/>
      <c r="DK293" s="88"/>
      <c r="DL293" s="75"/>
      <c r="DM293" s="75"/>
      <c r="DN293" s="75"/>
      <c r="DO293" s="88"/>
      <c r="DP293" s="75"/>
      <c r="DQ293" s="75"/>
      <c r="DR293" s="75"/>
      <c r="DS293" s="88"/>
      <c r="DT293" s="74"/>
      <c r="DU293" s="75"/>
      <c r="DV293" s="75"/>
      <c r="DW293" s="75"/>
      <c r="DX293" s="75"/>
      <c r="DY293" s="75"/>
      <c r="DZ293" s="75"/>
      <c r="EA293" s="75"/>
      <c r="EB293" s="75"/>
      <c r="EC293" s="75"/>
      <c r="ED293" s="75"/>
      <c r="EE293" s="75"/>
      <c r="EF293" s="75"/>
      <c r="EG293" s="75"/>
      <c r="EH293" s="75"/>
      <c r="EI293" s="75"/>
      <c r="EJ293" s="75"/>
      <c r="EK293" s="75"/>
      <c r="EL293" s="75"/>
      <c r="EM293" s="75"/>
      <c r="EN293" s="75"/>
      <c r="EO293" s="75"/>
      <c r="EP293" s="75"/>
      <c r="EQ293" s="75"/>
      <c r="ER293" s="75"/>
      <c r="ES293" s="75"/>
      <c r="ET293" s="75"/>
      <c r="EU293" s="75"/>
      <c r="EV293" s="75"/>
      <c r="EW293" s="75"/>
      <c r="EX293" s="75"/>
      <c r="EY293" s="75"/>
      <c r="EZ293" s="75"/>
      <c r="FA293" s="74"/>
      <c r="FB293" s="75"/>
      <c r="FC293" s="74"/>
      <c r="FD293" s="75"/>
      <c r="FE293" s="75"/>
      <c r="FF293" s="75"/>
      <c r="FG293" s="75"/>
      <c r="FH293" s="75"/>
      <c r="FI293" s="75"/>
      <c r="FJ293" s="75"/>
      <c r="FK293" s="75"/>
      <c r="FL293" s="75"/>
      <c r="FM293" s="75"/>
      <c r="FN293" s="75"/>
      <c r="FO293" s="75"/>
      <c r="FP293" s="75"/>
      <c r="FQ293" s="75"/>
      <c r="FR293" s="75"/>
      <c r="FS293" s="75"/>
      <c r="FT293" s="78"/>
      <c r="FU293" s="78"/>
      <c r="FV293" s="78"/>
      <c r="FW293" s="78"/>
      <c r="FX293" s="75"/>
      <c r="FY293" s="75"/>
      <c r="FZ293" s="75"/>
      <c r="GA293" s="75"/>
      <c r="GB293" s="75"/>
      <c r="GC293" s="75"/>
      <c r="GD293" s="75"/>
      <c r="GE293" s="75"/>
      <c r="GF293" s="75"/>
      <c r="GG293" s="75"/>
      <c r="GH293" s="75"/>
      <c r="GI293" s="75"/>
      <c r="GJ293" s="75"/>
      <c r="GK293" s="75"/>
      <c r="GL293" s="75"/>
      <c r="GM293" s="75"/>
      <c r="GN293" s="75"/>
      <c r="GO293" s="75"/>
      <c r="GP293" s="75"/>
      <c r="GQ293" s="75"/>
      <c r="GR293" s="75"/>
      <c r="GS293" s="75"/>
      <c r="GT293" s="75"/>
      <c r="GU293" s="75"/>
      <c r="GV293" s="75"/>
      <c r="GW293" s="75"/>
      <c r="GX293" s="75"/>
      <c r="GY293" s="75"/>
      <c r="GZ293" s="75"/>
      <c r="HA293" s="75"/>
      <c r="HB293" s="75"/>
      <c r="HC293" s="75"/>
      <c r="HD293" s="75"/>
      <c r="HE293" s="75"/>
      <c r="HF293" s="75"/>
      <c r="HG293" s="75"/>
      <c r="HH293" s="75"/>
      <c r="HI293" s="75"/>
      <c r="HJ293" s="75"/>
      <c r="HK293" s="75"/>
      <c r="HL293" s="75"/>
      <c r="HM293" s="75"/>
      <c r="HN293" s="75"/>
      <c r="HO293" s="75"/>
      <c r="HP293" s="75"/>
      <c r="HQ293" s="75"/>
      <c r="HR293" s="75"/>
      <c r="HS293" s="75"/>
      <c r="HT293" s="75"/>
      <c r="HU293" s="75"/>
      <c r="HV293" s="75"/>
      <c r="HW293" s="75"/>
      <c r="HX293" s="75"/>
      <c r="HY293" s="75"/>
      <c r="HZ293" s="75"/>
      <c r="IA293" s="75"/>
      <c r="IB293" s="75"/>
      <c r="IC293" s="75"/>
      <c r="ID293" s="75"/>
      <c r="IE293" s="75"/>
      <c r="IF293" s="75"/>
      <c r="IG293" s="75"/>
      <c r="IH293" s="75"/>
      <c r="II293" s="75"/>
      <c r="IJ293" s="75"/>
      <c r="IK293" s="75"/>
      <c r="IL293" s="75"/>
      <c r="IM293" s="75"/>
      <c r="IN293" s="75"/>
      <c r="IO293" s="75"/>
      <c r="IP293" s="75"/>
      <c r="IQ293" s="75"/>
      <c r="IR293" s="75"/>
      <c r="IS293" s="75"/>
      <c r="IT293" s="75"/>
      <c r="IU293" s="75"/>
      <c r="IV293" s="75"/>
      <c r="IW293" s="75"/>
      <c r="IX293" s="75"/>
      <c r="IY293" s="75"/>
      <c r="IZ293" s="75"/>
      <c r="JA293" s="75"/>
      <c r="JB293" s="75"/>
      <c r="JC293" s="75"/>
    </row>
    <row r="294" spans="1:263" ht="15.75" x14ac:dyDescent="0.25">
      <c r="A294" s="10" t="s">
        <v>258</v>
      </c>
      <c r="B294" s="222">
        <f t="shared" si="714"/>
        <v>3222</v>
      </c>
      <c r="C294" s="222">
        <f t="shared" si="715"/>
        <v>3222</v>
      </c>
      <c r="D294" s="222">
        <f t="shared" si="716"/>
        <v>3222</v>
      </c>
      <c r="E294" s="222"/>
      <c r="F294" s="223">
        <f t="shared" si="717"/>
        <v>3222</v>
      </c>
      <c r="G294" s="75">
        <f t="shared" si="764"/>
        <v>100</v>
      </c>
      <c r="H294" s="75"/>
      <c r="I294" s="75"/>
      <c r="J294" s="75"/>
      <c r="K294" s="75"/>
      <c r="L294" s="75"/>
      <c r="M294" s="75"/>
      <c r="N294" s="75"/>
      <c r="O294" s="75"/>
      <c r="P294" s="75"/>
      <c r="Q294" s="75"/>
      <c r="R294" s="75"/>
      <c r="S294" s="75"/>
      <c r="T294" s="75"/>
      <c r="U294" s="75"/>
      <c r="V294" s="75"/>
      <c r="W294" s="74"/>
      <c r="X294" s="75"/>
      <c r="Y294" s="75"/>
      <c r="Z294" s="75"/>
      <c r="AA294" s="75"/>
      <c r="AB294" s="75"/>
      <c r="AC294" s="75"/>
      <c r="AD294" s="75"/>
      <c r="AE294" s="75"/>
      <c r="AF294" s="75"/>
      <c r="AG294" s="75"/>
      <c r="AH294" s="75"/>
      <c r="AI294" s="75"/>
      <c r="AJ294" s="75"/>
      <c r="AK294" s="75"/>
      <c r="AL294" s="75"/>
      <c r="AM294" s="75"/>
      <c r="AN294" s="75"/>
      <c r="AO294" s="75"/>
      <c r="AP294" s="75"/>
      <c r="AQ294" s="75"/>
      <c r="AR294" s="75"/>
      <c r="AS294" s="75"/>
      <c r="AT294" s="75"/>
      <c r="AU294" s="75"/>
      <c r="AV294" s="75"/>
      <c r="AW294" s="75"/>
      <c r="AX294" s="75"/>
      <c r="AY294" s="75"/>
      <c r="AZ294" s="95"/>
      <c r="BA294" s="95"/>
      <c r="BB294" s="95"/>
      <c r="BC294" s="95"/>
      <c r="BD294" s="75"/>
      <c r="BE294" s="75"/>
      <c r="BF294" s="75"/>
      <c r="BG294" s="88"/>
      <c r="BH294" s="75"/>
      <c r="BI294" s="75"/>
      <c r="BJ294" s="75"/>
      <c r="BK294" s="88"/>
      <c r="BL294" s="75">
        <v>3222</v>
      </c>
      <c r="BM294" s="75">
        <v>3222</v>
      </c>
      <c r="BN294" s="75">
        <v>3222</v>
      </c>
      <c r="BO294" s="76">
        <f t="shared" si="745"/>
        <v>100</v>
      </c>
      <c r="BP294" s="75"/>
      <c r="BQ294" s="75"/>
      <c r="BR294" s="75"/>
      <c r="BS294" s="88"/>
      <c r="BT294" s="88"/>
      <c r="BU294" s="75"/>
      <c r="BV294" s="75"/>
      <c r="BW294" s="88"/>
      <c r="BX294" s="75"/>
      <c r="BY294" s="75"/>
      <c r="BZ294" s="75"/>
      <c r="CA294" s="75"/>
      <c r="CB294" s="74"/>
      <c r="CC294" s="74"/>
      <c r="CD294" s="75"/>
      <c r="CE294" s="88"/>
      <c r="CF294" s="75"/>
      <c r="CG294" s="75"/>
      <c r="CH294" s="75"/>
      <c r="CI294" s="88"/>
      <c r="CJ294" s="75"/>
      <c r="CK294" s="75"/>
      <c r="CL294" s="75"/>
      <c r="CM294" s="75"/>
      <c r="CN294" s="75"/>
      <c r="CO294" s="75"/>
      <c r="CP294" s="75"/>
      <c r="CQ294" s="75"/>
      <c r="CR294" s="74"/>
      <c r="CS294" s="74"/>
      <c r="CT294" s="75"/>
      <c r="CU294" s="88"/>
      <c r="CV294" s="75"/>
      <c r="CW294" s="75"/>
      <c r="CX294" s="75"/>
      <c r="CY294" s="88"/>
      <c r="CZ294" s="88"/>
      <c r="DA294" s="75"/>
      <c r="DB294" s="75"/>
      <c r="DC294" s="76"/>
      <c r="DD294" s="75"/>
      <c r="DE294" s="75"/>
      <c r="DF294" s="75"/>
      <c r="DG294" s="88"/>
      <c r="DH294" s="75"/>
      <c r="DI294" s="75"/>
      <c r="DJ294" s="75"/>
      <c r="DK294" s="88"/>
      <c r="DL294" s="75"/>
      <c r="DM294" s="75"/>
      <c r="DN294" s="75"/>
      <c r="DO294" s="88"/>
      <c r="DP294" s="75"/>
      <c r="DQ294" s="75"/>
      <c r="DR294" s="75"/>
      <c r="DS294" s="88"/>
      <c r="DT294" s="88"/>
      <c r="DU294" s="75"/>
      <c r="DV294" s="75"/>
      <c r="DW294" s="75"/>
      <c r="DX294" s="75"/>
      <c r="DY294" s="75"/>
      <c r="DZ294" s="75"/>
      <c r="EA294" s="75"/>
      <c r="EB294" s="75"/>
      <c r="EC294" s="75"/>
      <c r="ED294" s="75"/>
      <c r="EE294" s="75"/>
      <c r="EF294" s="75"/>
      <c r="EG294" s="75"/>
      <c r="EH294" s="75"/>
      <c r="EI294" s="75"/>
      <c r="EJ294" s="75"/>
      <c r="EK294" s="75"/>
      <c r="EL294" s="75"/>
      <c r="EM294" s="75"/>
      <c r="EN294" s="75"/>
      <c r="EO294" s="75"/>
      <c r="EP294" s="75"/>
      <c r="EQ294" s="75"/>
      <c r="ER294" s="75"/>
      <c r="ES294" s="75"/>
      <c r="ET294" s="75"/>
      <c r="EU294" s="75"/>
      <c r="EV294" s="75"/>
      <c r="EW294" s="75"/>
      <c r="EX294" s="75"/>
      <c r="EY294" s="75"/>
      <c r="EZ294" s="88"/>
      <c r="FA294" s="74"/>
      <c r="FB294" s="75"/>
      <c r="FC294" s="74"/>
      <c r="FD294" s="75"/>
      <c r="FE294" s="75"/>
      <c r="FF294" s="75"/>
      <c r="FG294" s="75"/>
      <c r="FH294" s="75"/>
      <c r="FI294" s="75"/>
      <c r="FJ294" s="75"/>
      <c r="FK294" s="75"/>
      <c r="FL294" s="75"/>
      <c r="FM294" s="75"/>
      <c r="FN294" s="75"/>
      <c r="FO294" s="75"/>
      <c r="FP294" s="75"/>
      <c r="FQ294" s="75"/>
      <c r="FR294" s="75"/>
      <c r="FS294" s="75"/>
      <c r="FT294" s="78"/>
      <c r="FU294" s="78"/>
      <c r="FV294" s="78"/>
      <c r="FW294" s="78"/>
      <c r="FX294" s="75"/>
      <c r="FY294" s="75"/>
      <c r="FZ294" s="75"/>
      <c r="GA294" s="75"/>
      <c r="GB294" s="75"/>
      <c r="GC294" s="75"/>
      <c r="GD294" s="75"/>
      <c r="GE294" s="75"/>
      <c r="GF294" s="75"/>
      <c r="GG294" s="75"/>
      <c r="GH294" s="75"/>
      <c r="GI294" s="75"/>
      <c r="GJ294" s="75"/>
      <c r="GK294" s="75"/>
      <c r="GL294" s="75"/>
      <c r="GM294" s="75"/>
      <c r="GN294" s="75"/>
      <c r="GO294" s="75"/>
      <c r="GP294" s="75"/>
      <c r="GQ294" s="75"/>
      <c r="GR294" s="75"/>
      <c r="GS294" s="75"/>
      <c r="GT294" s="75"/>
      <c r="GU294" s="75"/>
      <c r="GV294" s="75"/>
      <c r="GW294" s="75"/>
      <c r="GX294" s="75"/>
      <c r="GY294" s="75"/>
      <c r="GZ294" s="75"/>
      <c r="HA294" s="75"/>
      <c r="HB294" s="75"/>
      <c r="HC294" s="75"/>
      <c r="HD294" s="75"/>
      <c r="HE294" s="75"/>
      <c r="HF294" s="75"/>
      <c r="HG294" s="75"/>
      <c r="HH294" s="75"/>
      <c r="HI294" s="75"/>
      <c r="HJ294" s="75"/>
      <c r="HK294" s="75"/>
      <c r="HL294" s="75"/>
      <c r="HM294" s="75"/>
      <c r="HN294" s="75"/>
      <c r="HO294" s="75"/>
      <c r="HP294" s="75"/>
      <c r="HQ294" s="75"/>
      <c r="HR294" s="75"/>
      <c r="HS294" s="75"/>
      <c r="HT294" s="75"/>
      <c r="HU294" s="75"/>
      <c r="HV294" s="75"/>
      <c r="HW294" s="75"/>
      <c r="HX294" s="75"/>
      <c r="HY294" s="75"/>
      <c r="HZ294" s="75"/>
      <c r="IA294" s="75"/>
      <c r="IB294" s="75"/>
      <c r="IC294" s="75"/>
      <c r="ID294" s="75"/>
      <c r="IE294" s="75"/>
      <c r="IF294" s="75"/>
      <c r="IG294" s="75"/>
      <c r="IH294" s="75"/>
      <c r="II294" s="75"/>
      <c r="IJ294" s="75"/>
      <c r="IK294" s="75"/>
      <c r="IL294" s="75"/>
      <c r="IM294" s="75"/>
      <c r="IN294" s="75"/>
      <c r="IO294" s="75"/>
      <c r="IP294" s="75"/>
      <c r="IQ294" s="75"/>
      <c r="IR294" s="75"/>
      <c r="IS294" s="75"/>
      <c r="IT294" s="75"/>
      <c r="IU294" s="75"/>
      <c r="IV294" s="75"/>
      <c r="IW294" s="75"/>
      <c r="IX294" s="75"/>
      <c r="IY294" s="75"/>
      <c r="IZ294" s="75"/>
      <c r="JA294" s="75"/>
      <c r="JB294" s="75"/>
      <c r="JC294" s="75"/>
    </row>
    <row r="295" spans="1:263" ht="15.75" x14ac:dyDescent="0.25">
      <c r="A295" s="10" t="s">
        <v>431</v>
      </c>
      <c r="B295" s="222">
        <f t="shared" si="714"/>
        <v>4278</v>
      </c>
      <c r="C295" s="222">
        <f t="shared" si="715"/>
        <v>4278</v>
      </c>
      <c r="D295" s="222">
        <f t="shared" si="716"/>
        <v>4278</v>
      </c>
      <c r="E295" s="222"/>
      <c r="F295" s="223">
        <f t="shared" si="717"/>
        <v>4278</v>
      </c>
      <c r="G295" s="75">
        <f t="shared" si="764"/>
        <v>100</v>
      </c>
      <c r="H295" s="75"/>
      <c r="I295" s="75"/>
      <c r="J295" s="75"/>
      <c r="K295" s="75"/>
      <c r="L295" s="75"/>
      <c r="M295" s="75"/>
      <c r="N295" s="75"/>
      <c r="O295" s="75"/>
      <c r="P295" s="75"/>
      <c r="Q295" s="75"/>
      <c r="R295" s="75"/>
      <c r="S295" s="75"/>
      <c r="T295" s="75"/>
      <c r="U295" s="75"/>
      <c r="V295" s="75"/>
      <c r="W295" s="74"/>
      <c r="X295" s="75"/>
      <c r="Y295" s="75"/>
      <c r="Z295" s="75"/>
      <c r="AA295" s="75"/>
      <c r="AB295" s="75"/>
      <c r="AC295" s="75"/>
      <c r="AD295" s="75"/>
      <c r="AE295" s="75"/>
      <c r="AF295" s="75"/>
      <c r="AG295" s="75"/>
      <c r="AH295" s="75"/>
      <c r="AI295" s="75"/>
      <c r="AJ295" s="75"/>
      <c r="AK295" s="75"/>
      <c r="AL295" s="75"/>
      <c r="AM295" s="75"/>
      <c r="AN295" s="75"/>
      <c r="AO295" s="75"/>
      <c r="AP295" s="75"/>
      <c r="AQ295" s="75"/>
      <c r="AR295" s="75"/>
      <c r="AS295" s="75"/>
      <c r="AT295" s="75"/>
      <c r="AU295" s="75"/>
      <c r="AV295" s="75"/>
      <c r="AW295" s="75"/>
      <c r="AX295" s="75"/>
      <c r="AY295" s="75"/>
      <c r="AZ295" s="95"/>
      <c r="BA295" s="95"/>
      <c r="BB295" s="95"/>
      <c r="BC295" s="95"/>
      <c r="BD295" s="75"/>
      <c r="BE295" s="75"/>
      <c r="BF295" s="75"/>
      <c r="BG295" s="88"/>
      <c r="BH295" s="75"/>
      <c r="BI295" s="75"/>
      <c r="BJ295" s="75"/>
      <c r="BK295" s="88"/>
      <c r="BL295" s="75">
        <v>4278</v>
      </c>
      <c r="BM295" s="75">
        <v>4278</v>
      </c>
      <c r="BN295" s="75">
        <v>4278</v>
      </c>
      <c r="BO295" s="76">
        <f t="shared" si="745"/>
        <v>100</v>
      </c>
      <c r="BP295" s="75"/>
      <c r="BQ295" s="75"/>
      <c r="BR295" s="75"/>
      <c r="BS295" s="88"/>
      <c r="BT295" s="88"/>
      <c r="BU295" s="75"/>
      <c r="BV295" s="75"/>
      <c r="BW295" s="88"/>
      <c r="BX295" s="75"/>
      <c r="BY295" s="75"/>
      <c r="BZ295" s="75"/>
      <c r="CA295" s="75"/>
      <c r="CB295" s="74"/>
      <c r="CC295" s="74"/>
      <c r="CD295" s="75"/>
      <c r="CE295" s="88"/>
      <c r="CF295" s="75"/>
      <c r="CG295" s="75"/>
      <c r="CH295" s="75"/>
      <c r="CI295" s="88"/>
      <c r="CJ295" s="75"/>
      <c r="CK295" s="75"/>
      <c r="CL295" s="75"/>
      <c r="CM295" s="75"/>
      <c r="CN295" s="75"/>
      <c r="CO295" s="75"/>
      <c r="CP295" s="75"/>
      <c r="CQ295" s="75"/>
      <c r="CR295" s="74"/>
      <c r="CS295" s="74"/>
      <c r="CT295" s="75"/>
      <c r="CU295" s="88"/>
      <c r="CV295" s="75"/>
      <c r="CW295" s="75"/>
      <c r="CX295" s="75"/>
      <c r="CY295" s="88"/>
      <c r="CZ295" s="88"/>
      <c r="DA295" s="75"/>
      <c r="DB295" s="75"/>
      <c r="DC295" s="76"/>
      <c r="DD295" s="75"/>
      <c r="DE295" s="75"/>
      <c r="DF295" s="75"/>
      <c r="DG295" s="88"/>
      <c r="DH295" s="75"/>
      <c r="DI295" s="75"/>
      <c r="DJ295" s="75"/>
      <c r="DK295" s="88"/>
      <c r="DL295" s="75"/>
      <c r="DM295" s="75"/>
      <c r="DN295" s="75"/>
      <c r="DO295" s="88"/>
      <c r="DP295" s="75"/>
      <c r="DQ295" s="75"/>
      <c r="DR295" s="75"/>
      <c r="DS295" s="88"/>
      <c r="DT295" s="88"/>
      <c r="DU295" s="75"/>
      <c r="DV295" s="75"/>
      <c r="DW295" s="75"/>
      <c r="DX295" s="75"/>
      <c r="DY295" s="75"/>
      <c r="DZ295" s="75"/>
      <c r="EA295" s="75"/>
      <c r="EB295" s="75"/>
      <c r="EC295" s="75"/>
      <c r="ED295" s="75"/>
      <c r="EE295" s="75"/>
      <c r="EF295" s="75"/>
      <c r="EG295" s="75"/>
      <c r="EH295" s="75"/>
      <c r="EI295" s="75"/>
      <c r="EJ295" s="75"/>
      <c r="EK295" s="75"/>
      <c r="EL295" s="75"/>
      <c r="EM295" s="75"/>
      <c r="EN295" s="75"/>
      <c r="EO295" s="75"/>
      <c r="EP295" s="75"/>
      <c r="EQ295" s="75"/>
      <c r="ER295" s="75"/>
      <c r="ES295" s="75"/>
      <c r="ET295" s="75"/>
      <c r="EU295" s="75"/>
      <c r="EV295" s="75"/>
      <c r="EW295" s="75"/>
      <c r="EX295" s="75"/>
      <c r="EY295" s="75"/>
      <c r="EZ295" s="88"/>
      <c r="FA295" s="74"/>
      <c r="FB295" s="75"/>
      <c r="FC295" s="74"/>
      <c r="FD295" s="75"/>
      <c r="FE295" s="75"/>
      <c r="FF295" s="75"/>
      <c r="FG295" s="75"/>
      <c r="FH295" s="75"/>
      <c r="FI295" s="75"/>
      <c r="FJ295" s="75"/>
      <c r="FK295" s="75"/>
      <c r="FL295" s="75"/>
      <c r="FM295" s="75"/>
      <c r="FN295" s="75"/>
      <c r="FO295" s="75"/>
      <c r="FP295" s="75"/>
      <c r="FQ295" s="75"/>
      <c r="FR295" s="75"/>
      <c r="FS295" s="75"/>
      <c r="FT295" s="78"/>
      <c r="FU295" s="78"/>
      <c r="FV295" s="78"/>
      <c r="FW295" s="78"/>
      <c r="FX295" s="75"/>
      <c r="FY295" s="75"/>
      <c r="FZ295" s="75"/>
      <c r="GA295" s="75"/>
      <c r="GB295" s="75"/>
      <c r="GC295" s="75"/>
      <c r="GD295" s="75"/>
      <c r="GE295" s="75"/>
      <c r="GF295" s="75"/>
      <c r="GG295" s="75"/>
      <c r="GH295" s="75"/>
      <c r="GI295" s="75"/>
      <c r="GJ295" s="75"/>
      <c r="GK295" s="75"/>
      <c r="GL295" s="75"/>
      <c r="GM295" s="75"/>
      <c r="GN295" s="75"/>
      <c r="GO295" s="75"/>
      <c r="GP295" s="75"/>
      <c r="GQ295" s="75"/>
      <c r="GR295" s="75"/>
      <c r="GS295" s="75"/>
      <c r="GT295" s="75"/>
      <c r="GU295" s="75"/>
      <c r="GV295" s="75"/>
      <c r="GW295" s="75"/>
      <c r="GX295" s="75"/>
      <c r="GY295" s="75"/>
      <c r="GZ295" s="75"/>
      <c r="HA295" s="75"/>
      <c r="HB295" s="75"/>
      <c r="HC295" s="75"/>
      <c r="HD295" s="75"/>
      <c r="HE295" s="75"/>
      <c r="HF295" s="75"/>
      <c r="HG295" s="75"/>
      <c r="HH295" s="75"/>
      <c r="HI295" s="75"/>
      <c r="HJ295" s="75"/>
      <c r="HK295" s="75"/>
      <c r="HL295" s="75"/>
      <c r="HM295" s="75"/>
      <c r="HN295" s="75"/>
      <c r="HO295" s="75"/>
      <c r="HP295" s="75"/>
      <c r="HQ295" s="75"/>
      <c r="HR295" s="75"/>
      <c r="HS295" s="75"/>
      <c r="HT295" s="75"/>
      <c r="HU295" s="75"/>
      <c r="HV295" s="75"/>
      <c r="HW295" s="75"/>
      <c r="HX295" s="75"/>
      <c r="HY295" s="75"/>
      <c r="HZ295" s="75"/>
      <c r="IA295" s="75"/>
      <c r="IB295" s="75"/>
      <c r="IC295" s="75"/>
      <c r="ID295" s="75"/>
      <c r="IE295" s="75"/>
      <c r="IF295" s="75"/>
      <c r="IG295" s="75"/>
      <c r="IH295" s="75"/>
      <c r="II295" s="75"/>
      <c r="IJ295" s="75"/>
      <c r="IK295" s="75"/>
      <c r="IL295" s="75"/>
      <c r="IM295" s="75"/>
      <c r="IN295" s="75"/>
      <c r="IO295" s="75"/>
      <c r="IP295" s="75"/>
      <c r="IQ295" s="75"/>
      <c r="IR295" s="75"/>
      <c r="IS295" s="75"/>
      <c r="IT295" s="75"/>
      <c r="IU295" s="75"/>
      <c r="IV295" s="75"/>
      <c r="IW295" s="75"/>
      <c r="IX295" s="75"/>
      <c r="IY295" s="75"/>
      <c r="IZ295" s="75"/>
      <c r="JA295" s="75"/>
      <c r="JB295" s="75"/>
      <c r="JC295" s="75"/>
    </row>
    <row r="296" spans="1:263" ht="15.75" x14ac:dyDescent="0.25">
      <c r="A296" s="10" t="s">
        <v>433</v>
      </c>
      <c r="B296" s="222">
        <f t="shared" si="714"/>
        <v>2823</v>
      </c>
      <c r="C296" s="222">
        <f t="shared" si="715"/>
        <v>2823</v>
      </c>
      <c r="D296" s="222">
        <f t="shared" si="716"/>
        <v>2823</v>
      </c>
      <c r="E296" s="222"/>
      <c r="F296" s="223">
        <f t="shared" si="717"/>
        <v>2823</v>
      </c>
      <c r="G296" s="75">
        <f t="shared" si="764"/>
        <v>100</v>
      </c>
      <c r="H296" s="75"/>
      <c r="I296" s="75"/>
      <c r="J296" s="75"/>
      <c r="K296" s="75"/>
      <c r="L296" s="75"/>
      <c r="M296" s="75"/>
      <c r="N296" s="75"/>
      <c r="O296" s="75"/>
      <c r="P296" s="75"/>
      <c r="Q296" s="75"/>
      <c r="R296" s="75"/>
      <c r="S296" s="75"/>
      <c r="T296" s="75"/>
      <c r="U296" s="75"/>
      <c r="V296" s="75"/>
      <c r="W296" s="74"/>
      <c r="X296" s="75"/>
      <c r="Y296" s="75"/>
      <c r="Z296" s="75"/>
      <c r="AA296" s="75"/>
      <c r="AB296" s="75"/>
      <c r="AC296" s="75"/>
      <c r="AD296" s="75"/>
      <c r="AE296" s="75"/>
      <c r="AF296" s="75"/>
      <c r="AG296" s="75"/>
      <c r="AH296" s="75"/>
      <c r="AI296" s="75"/>
      <c r="AJ296" s="75"/>
      <c r="AK296" s="75"/>
      <c r="AL296" s="75"/>
      <c r="AM296" s="75"/>
      <c r="AN296" s="75"/>
      <c r="AO296" s="75"/>
      <c r="AP296" s="75"/>
      <c r="AQ296" s="75"/>
      <c r="AR296" s="75"/>
      <c r="AS296" s="75"/>
      <c r="AT296" s="75"/>
      <c r="AU296" s="75"/>
      <c r="AV296" s="75"/>
      <c r="AW296" s="75"/>
      <c r="AX296" s="75"/>
      <c r="AY296" s="75"/>
      <c r="AZ296" s="95"/>
      <c r="BA296" s="95"/>
      <c r="BB296" s="95"/>
      <c r="BC296" s="95"/>
      <c r="BD296" s="75"/>
      <c r="BE296" s="75"/>
      <c r="BF296" s="75"/>
      <c r="BG296" s="88"/>
      <c r="BH296" s="75"/>
      <c r="BI296" s="75"/>
      <c r="BJ296" s="75"/>
      <c r="BK296" s="88"/>
      <c r="BL296" s="75">
        <v>2823</v>
      </c>
      <c r="BM296" s="75">
        <v>2823</v>
      </c>
      <c r="BN296" s="75">
        <v>2823</v>
      </c>
      <c r="BO296" s="76">
        <f t="shared" si="745"/>
        <v>100</v>
      </c>
      <c r="BP296" s="75"/>
      <c r="BQ296" s="75"/>
      <c r="BR296" s="75"/>
      <c r="BS296" s="88"/>
      <c r="BT296" s="88"/>
      <c r="BU296" s="75"/>
      <c r="BV296" s="75"/>
      <c r="BW296" s="88"/>
      <c r="BX296" s="75"/>
      <c r="BY296" s="75"/>
      <c r="BZ296" s="75"/>
      <c r="CA296" s="75"/>
      <c r="CB296" s="74"/>
      <c r="CC296" s="74"/>
      <c r="CD296" s="75"/>
      <c r="CE296" s="88"/>
      <c r="CF296" s="75"/>
      <c r="CG296" s="75"/>
      <c r="CH296" s="75"/>
      <c r="CI296" s="88"/>
      <c r="CJ296" s="75"/>
      <c r="CK296" s="75"/>
      <c r="CL296" s="75"/>
      <c r="CM296" s="75"/>
      <c r="CN296" s="75"/>
      <c r="CO296" s="75"/>
      <c r="CP296" s="75"/>
      <c r="CQ296" s="75"/>
      <c r="CR296" s="74"/>
      <c r="CS296" s="74"/>
      <c r="CT296" s="75"/>
      <c r="CU296" s="88"/>
      <c r="CV296" s="75"/>
      <c r="CW296" s="75"/>
      <c r="CX296" s="75"/>
      <c r="CY296" s="88"/>
      <c r="CZ296" s="88"/>
      <c r="DA296" s="75"/>
      <c r="DB296" s="75"/>
      <c r="DC296" s="76"/>
      <c r="DD296" s="75"/>
      <c r="DE296" s="75"/>
      <c r="DF296" s="75"/>
      <c r="DG296" s="88"/>
      <c r="DH296" s="75"/>
      <c r="DI296" s="75"/>
      <c r="DJ296" s="75"/>
      <c r="DK296" s="88"/>
      <c r="DL296" s="75"/>
      <c r="DM296" s="75"/>
      <c r="DN296" s="75"/>
      <c r="DO296" s="88"/>
      <c r="DP296" s="75"/>
      <c r="DQ296" s="75"/>
      <c r="DR296" s="75"/>
      <c r="DS296" s="88"/>
      <c r="DT296" s="88"/>
      <c r="DU296" s="75"/>
      <c r="DV296" s="75"/>
      <c r="DW296" s="75"/>
      <c r="DX296" s="75"/>
      <c r="DY296" s="75"/>
      <c r="DZ296" s="75"/>
      <c r="EA296" s="75"/>
      <c r="EB296" s="75"/>
      <c r="EC296" s="75"/>
      <c r="ED296" s="75"/>
      <c r="EE296" s="75"/>
      <c r="EF296" s="75"/>
      <c r="EG296" s="75"/>
      <c r="EH296" s="75"/>
      <c r="EI296" s="75"/>
      <c r="EJ296" s="75"/>
      <c r="EK296" s="75"/>
      <c r="EL296" s="75"/>
      <c r="EM296" s="75"/>
      <c r="EN296" s="75"/>
      <c r="EO296" s="75"/>
      <c r="EP296" s="75"/>
      <c r="EQ296" s="75"/>
      <c r="ER296" s="75"/>
      <c r="ES296" s="75"/>
      <c r="ET296" s="75"/>
      <c r="EU296" s="75"/>
      <c r="EV296" s="75"/>
      <c r="EW296" s="75"/>
      <c r="EX296" s="75"/>
      <c r="EY296" s="75"/>
      <c r="EZ296" s="88"/>
      <c r="FA296" s="74"/>
      <c r="FB296" s="75"/>
      <c r="FC296" s="74"/>
      <c r="FD296" s="75"/>
      <c r="FE296" s="75"/>
      <c r="FF296" s="75"/>
      <c r="FG296" s="75"/>
      <c r="FH296" s="75"/>
      <c r="FI296" s="75"/>
      <c r="FJ296" s="75"/>
      <c r="FK296" s="75"/>
      <c r="FL296" s="75"/>
      <c r="FM296" s="75"/>
      <c r="FN296" s="75"/>
      <c r="FO296" s="75"/>
      <c r="FP296" s="75"/>
      <c r="FQ296" s="75"/>
      <c r="FR296" s="75"/>
      <c r="FS296" s="75"/>
      <c r="FT296" s="78"/>
      <c r="FU296" s="78"/>
      <c r="FV296" s="78"/>
      <c r="FW296" s="78"/>
      <c r="FX296" s="75"/>
      <c r="FY296" s="75"/>
      <c r="FZ296" s="75"/>
      <c r="GA296" s="75"/>
      <c r="GB296" s="75"/>
      <c r="GC296" s="75"/>
      <c r="GD296" s="75"/>
      <c r="GE296" s="75"/>
      <c r="GF296" s="75"/>
      <c r="GG296" s="75"/>
      <c r="GH296" s="75"/>
      <c r="GI296" s="75"/>
      <c r="GJ296" s="75"/>
      <c r="GK296" s="75"/>
      <c r="GL296" s="75"/>
      <c r="GM296" s="75"/>
      <c r="GN296" s="75"/>
      <c r="GO296" s="75"/>
      <c r="GP296" s="75"/>
      <c r="GQ296" s="75"/>
      <c r="GR296" s="75"/>
      <c r="GS296" s="75"/>
      <c r="GT296" s="75"/>
      <c r="GU296" s="75"/>
      <c r="GV296" s="75"/>
      <c r="GW296" s="75"/>
      <c r="GX296" s="75"/>
      <c r="GY296" s="75"/>
      <c r="GZ296" s="75"/>
      <c r="HA296" s="75"/>
      <c r="HB296" s="75"/>
      <c r="HC296" s="75"/>
      <c r="HD296" s="75"/>
      <c r="HE296" s="75"/>
      <c r="HF296" s="75"/>
      <c r="HG296" s="75"/>
      <c r="HH296" s="75"/>
      <c r="HI296" s="75"/>
      <c r="HJ296" s="75"/>
      <c r="HK296" s="75"/>
      <c r="HL296" s="75"/>
      <c r="HM296" s="75"/>
      <c r="HN296" s="75"/>
      <c r="HO296" s="75"/>
      <c r="HP296" s="75"/>
      <c r="HQ296" s="75"/>
      <c r="HR296" s="75"/>
      <c r="HS296" s="75"/>
      <c r="HT296" s="75"/>
      <c r="HU296" s="75"/>
      <c r="HV296" s="75"/>
      <c r="HW296" s="75"/>
      <c r="HX296" s="75"/>
      <c r="HY296" s="75"/>
      <c r="HZ296" s="75"/>
      <c r="IA296" s="75"/>
      <c r="IB296" s="75"/>
      <c r="IC296" s="75"/>
      <c r="ID296" s="75"/>
      <c r="IE296" s="75"/>
      <c r="IF296" s="75"/>
      <c r="IG296" s="75"/>
      <c r="IH296" s="75"/>
      <c r="II296" s="75"/>
      <c r="IJ296" s="75"/>
      <c r="IK296" s="75"/>
      <c r="IL296" s="75"/>
      <c r="IM296" s="75"/>
      <c r="IN296" s="75"/>
      <c r="IO296" s="75"/>
      <c r="IP296" s="75"/>
      <c r="IQ296" s="75"/>
      <c r="IR296" s="75"/>
      <c r="IS296" s="75"/>
      <c r="IT296" s="75"/>
      <c r="IU296" s="75"/>
      <c r="IV296" s="75"/>
      <c r="IW296" s="75"/>
      <c r="IX296" s="75"/>
      <c r="IY296" s="75"/>
      <c r="IZ296" s="75"/>
      <c r="JA296" s="75"/>
      <c r="JB296" s="75"/>
      <c r="JC296" s="75"/>
    </row>
    <row r="297" spans="1:263" ht="15.75" x14ac:dyDescent="0.25">
      <c r="A297" s="10" t="s">
        <v>432</v>
      </c>
      <c r="B297" s="222">
        <f t="shared" si="714"/>
        <v>6093</v>
      </c>
      <c r="C297" s="222">
        <f t="shared" si="715"/>
        <v>6093</v>
      </c>
      <c r="D297" s="222">
        <f t="shared" si="716"/>
        <v>6093</v>
      </c>
      <c r="E297" s="222"/>
      <c r="F297" s="223">
        <f t="shared" si="717"/>
        <v>6093</v>
      </c>
      <c r="G297" s="75">
        <f t="shared" si="764"/>
        <v>100</v>
      </c>
      <c r="H297" s="75"/>
      <c r="I297" s="75"/>
      <c r="J297" s="75"/>
      <c r="K297" s="75"/>
      <c r="L297" s="75"/>
      <c r="M297" s="75"/>
      <c r="N297" s="75"/>
      <c r="O297" s="75"/>
      <c r="P297" s="75"/>
      <c r="Q297" s="75"/>
      <c r="R297" s="75"/>
      <c r="S297" s="75"/>
      <c r="T297" s="75"/>
      <c r="U297" s="75"/>
      <c r="V297" s="75"/>
      <c r="W297" s="74"/>
      <c r="X297" s="75"/>
      <c r="Y297" s="75"/>
      <c r="Z297" s="75"/>
      <c r="AA297" s="75"/>
      <c r="AB297" s="75"/>
      <c r="AC297" s="75"/>
      <c r="AD297" s="75"/>
      <c r="AE297" s="75"/>
      <c r="AF297" s="75"/>
      <c r="AG297" s="75"/>
      <c r="AH297" s="75"/>
      <c r="AI297" s="75"/>
      <c r="AJ297" s="75"/>
      <c r="AK297" s="75"/>
      <c r="AL297" s="75"/>
      <c r="AM297" s="75"/>
      <c r="AN297" s="75"/>
      <c r="AO297" s="75"/>
      <c r="AP297" s="75"/>
      <c r="AQ297" s="75"/>
      <c r="AR297" s="75"/>
      <c r="AS297" s="75"/>
      <c r="AT297" s="75"/>
      <c r="AU297" s="75"/>
      <c r="AV297" s="75"/>
      <c r="AW297" s="75"/>
      <c r="AX297" s="75"/>
      <c r="AY297" s="75"/>
      <c r="AZ297" s="95"/>
      <c r="BA297" s="95"/>
      <c r="BB297" s="95"/>
      <c r="BC297" s="95"/>
      <c r="BD297" s="75"/>
      <c r="BE297" s="75"/>
      <c r="BF297" s="75"/>
      <c r="BG297" s="88"/>
      <c r="BH297" s="75"/>
      <c r="BI297" s="75"/>
      <c r="BJ297" s="75"/>
      <c r="BK297" s="88"/>
      <c r="BL297" s="75">
        <v>6093</v>
      </c>
      <c r="BM297" s="75">
        <v>6093</v>
      </c>
      <c r="BN297" s="75">
        <v>6093</v>
      </c>
      <c r="BO297" s="76">
        <f t="shared" si="745"/>
        <v>100</v>
      </c>
      <c r="BP297" s="75"/>
      <c r="BQ297" s="75"/>
      <c r="BR297" s="75"/>
      <c r="BS297" s="88"/>
      <c r="BT297" s="88"/>
      <c r="BU297" s="75"/>
      <c r="BV297" s="75"/>
      <c r="BW297" s="88"/>
      <c r="BX297" s="75"/>
      <c r="BY297" s="75"/>
      <c r="BZ297" s="75"/>
      <c r="CA297" s="75"/>
      <c r="CB297" s="74"/>
      <c r="CC297" s="74"/>
      <c r="CD297" s="75"/>
      <c r="CE297" s="88"/>
      <c r="CF297" s="75"/>
      <c r="CG297" s="75"/>
      <c r="CH297" s="75"/>
      <c r="CI297" s="88"/>
      <c r="CJ297" s="75"/>
      <c r="CK297" s="75"/>
      <c r="CL297" s="75"/>
      <c r="CM297" s="75"/>
      <c r="CN297" s="75"/>
      <c r="CO297" s="75"/>
      <c r="CP297" s="75"/>
      <c r="CQ297" s="75"/>
      <c r="CR297" s="74"/>
      <c r="CS297" s="74"/>
      <c r="CT297" s="75"/>
      <c r="CU297" s="88"/>
      <c r="CV297" s="75"/>
      <c r="CW297" s="75"/>
      <c r="CX297" s="75"/>
      <c r="CY297" s="88"/>
      <c r="CZ297" s="88"/>
      <c r="DA297" s="75"/>
      <c r="DB297" s="75"/>
      <c r="DC297" s="76"/>
      <c r="DD297" s="75"/>
      <c r="DE297" s="75"/>
      <c r="DF297" s="75"/>
      <c r="DG297" s="88"/>
      <c r="DH297" s="75"/>
      <c r="DI297" s="75"/>
      <c r="DJ297" s="75"/>
      <c r="DK297" s="88"/>
      <c r="DL297" s="75"/>
      <c r="DM297" s="75"/>
      <c r="DN297" s="75"/>
      <c r="DO297" s="88"/>
      <c r="DP297" s="75"/>
      <c r="DQ297" s="75"/>
      <c r="DR297" s="75"/>
      <c r="DS297" s="88"/>
      <c r="DT297" s="88"/>
      <c r="DU297" s="75"/>
      <c r="DV297" s="75"/>
      <c r="DW297" s="75"/>
      <c r="DX297" s="75"/>
      <c r="DY297" s="75"/>
      <c r="DZ297" s="75"/>
      <c r="EA297" s="75"/>
      <c r="EB297" s="75"/>
      <c r="EC297" s="75"/>
      <c r="ED297" s="75"/>
      <c r="EE297" s="75"/>
      <c r="EF297" s="75"/>
      <c r="EG297" s="75"/>
      <c r="EH297" s="75"/>
      <c r="EI297" s="75"/>
      <c r="EJ297" s="75"/>
      <c r="EK297" s="75"/>
      <c r="EL297" s="75"/>
      <c r="EM297" s="75"/>
      <c r="EN297" s="75"/>
      <c r="EO297" s="75"/>
      <c r="EP297" s="75"/>
      <c r="EQ297" s="75"/>
      <c r="ER297" s="75"/>
      <c r="ES297" s="75"/>
      <c r="ET297" s="75"/>
      <c r="EU297" s="75"/>
      <c r="EV297" s="75"/>
      <c r="EW297" s="75"/>
      <c r="EX297" s="75"/>
      <c r="EY297" s="75"/>
      <c r="EZ297" s="88"/>
      <c r="FA297" s="74"/>
      <c r="FB297" s="75"/>
      <c r="FC297" s="74"/>
      <c r="FD297" s="75"/>
      <c r="FE297" s="75"/>
      <c r="FF297" s="75"/>
      <c r="FG297" s="75"/>
      <c r="FH297" s="75"/>
      <c r="FI297" s="75"/>
      <c r="FJ297" s="75"/>
      <c r="FK297" s="75"/>
      <c r="FL297" s="75"/>
      <c r="FM297" s="75"/>
      <c r="FN297" s="75"/>
      <c r="FO297" s="75"/>
      <c r="FP297" s="75"/>
      <c r="FQ297" s="75"/>
      <c r="FR297" s="75"/>
      <c r="FS297" s="75"/>
      <c r="FT297" s="78"/>
      <c r="FU297" s="78"/>
      <c r="FV297" s="78"/>
      <c r="FW297" s="78"/>
      <c r="FX297" s="75"/>
      <c r="FY297" s="75"/>
      <c r="FZ297" s="75"/>
      <c r="GA297" s="75"/>
      <c r="GB297" s="75"/>
      <c r="GC297" s="75"/>
      <c r="GD297" s="75"/>
      <c r="GE297" s="75"/>
      <c r="GF297" s="75"/>
      <c r="GG297" s="75"/>
      <c r="GH297" s="75"/>
      <c r="GI297" s="75"/>
      <c r="GJ297" s="75"/>
      <c r="GK297" s="75"/>
      <c r="GL297" s="75"/>
      <c r="GM297" s="75"/>
      <c r="GN297" s="75"/>
      <c r="GO297" s="75"/>
      <c r="GP297" s="75"/>
      <c r="GQ297" s="75"/>
      <c r="GR297" s="75"/>
      <c r="GS297" s="75"/>
      <c r="GT297" s="75"/>
      <c r="GU297" s="75"/>
      <c r="GV297" s="75"/>
      <c r="GW297" s="75"/>
      <c r="GX297" s="75"/>
      <c r="GY297" s="75"/>
      <c r="GZ297" s="75"/>
      <c r="HA297" s="75"/>
      <c r="HB297" s="75"/>
      <c r="HC297" s="75"/>
      <c r="HD297" s="75"/>
      <c r="HE297" s="75"/>
      <c r="HF297" s="75"/>
      <c r="HG297" s="75"/>
      <c r="HH297" s="75"/>
      <c r="HI297" s="75"/>
      <c r="HJ297" s="75"/>
      <c r="HK297" s="75"/>
      <c r="HL297" s="75"/>
      <c r="HM297" s="75"/>
      <c r="HN297" s="75"/>
      <c r="HO297" s="75"/>
      <c r="HP297" s="75"/>
      <c r="HQ297" s="75"/>
      <c r="HR297" s="75"/>
      <c r="HS297" s="75"/>
      <c r="HT297" s="75"/>
      <c r="HU297" s="75"/>
      <c r="HV297" s="75"/>
      <c r="HW297" s="75"/>
      <c r="HX297" s="75"/>
      <c r="HY297" s="75"/>
      <c r="HZ297" s="75"/>
      <c r="IA297" s="75"/>
      <c r="IB297" s="75"/>
      <c r="IC297" s="75"/>
      <c r="ID297" s="75"/>
      <c r="IE297" s="75"/>
      <c r="IF297" s="75"/>
      <c r="IG297" s="75"/>
      <c r="IH297" s="75"/>
      <c r="II297" s="75"/>
      <c r="IJ297" s="75"/>
      <c r="IK297" s="75"/>
      <c r="IL297" s="75"/>
      <c r="IM297" s="75"/>
      <c r="IN297" s="75"/>
      <c r="IO297" s="75"/>
      <c r="IP297" s="75"/>
      <c r="IQ297" s="75"/>
      <c r="IR297" s="75"/>
      <c r="IS297" s="75"/>
      <c r="IT297" s="75"/>
      <c r="IU297" s="75"/>
      <c r="IV297" s="75"/>
      <c r="IW297" s="75"/>
      <c r="IX297" s="75"/>
      <c r="IY297" s="75"/>
      <c r="IZ297" s="75"/>
      <c r="JA297" s="75"/>
      <c r="JB297" s="75"/>
      <c r="JC297" s="75"/>
    </row>
    <row r="298" spans="1:263" ht="15.75" x14ac:dyDescent="0.25">
      <c r="A298" s="10" t="s">
        <v>434</v>
      </c>
      <c r="B298" s="222">
        <f t="shared" si="714"/>
        <v>4596</v>
      </c>
      <c r="C298" s="222">
        <f t="shared" si="715"/>
        <v>4596</v>
      </c>
      <c r="D298" s="222">
        <f t="shared" si="716"/>
        <v>4596</v>
      </c>
      <c r="E298" s="222"/>
      <c r="F298" s="223">
        <f t="shared" si="717"/>
        <v>4596</v>
      </c>
      <c r="G298" s="75">
        <f t="shared" si="764"/>
        <v>100</v>
      </c>
      <c r="H298" s="75"/>
      <c r="I298" s="75"/>
      <c r="J298" s="75"/>
      <c r="K298" s="75"/>
      <c r="L298" s="75"/>
      <c r="M298" s="75"/>
      <c r="N298" s="75"/>
      <c r="O298" s="75"/>
      <c r="P298" s="75"/>
      <c r="Q298" s="75"/>
      <c r="R298" s="75"/>
      <c r="S298" s="75"/>
      <c r="T298" s="75"/>
      <c r="U298" s="75"/>
      <c r="V298" s="75"/>
      <c r="W298" s="74"/>
      <c r="X298" s="75"/>
      <c r="Y298" s="75"/>
      <c r="Z298" s="75"/>
      <c r="AA298" s="75"/>
      <c r="AB298" s="75"/>
      <c r="AC298" s="75"/>
      <c r="AD298" s="75"/>
      <c r="AE298" s="75"/>
      <c r="AF298" s="75"/>
      <c r="AG298" s="75"/>
      <c r="AH298" s="75"/>
      <c r="AI298" s="75"/>
      <c r="AJ298" s="75"/>
      <c r="AK298" s="75"/>
      <c r="AL298" s="75"/>
      <c r="AM298" s="75"/>
      <c r="AN298" s="75"/>
      <c r="AO298" s="75"/>
      <c r="AP298" s="75"/>
      <c r="AQ298" s="75"/>
      <c r="AR298" s="75"/>
      <c r="AS298" s="75"/>
      <c r="AT298" s="75"/>
      <c r="AU298" s="75"/>
      <c r="AV298" s="75"/>
      <c r="AW298" s="75"/>
      <c r="AX298" s="75"/>
      <c r="AY298" s="75"/>
      <c r="AZ298" s="95"/>
      <c r="BA298" s="95"/>
      <c r="BB298" s="95"/>
      <c r="BC298" s="95"/>
      <c r="BD298" s="75"/>
      <c r="BE298" s="75"/>
      <c r="BF298" s="75"/>
      <c r="BG298" s="88"/>
      <c r="BH298" s="75"/>
      <c r="BI298" s="75"/>
      <c r="BJ298" s="75"/>
      <c r="BK298" s="88"/>
      <c r="BL298" s="75">
        <v>4596</v>
      </c>
      <c r="BM298" s="75">
        <v>4596</v>
      </c>
      <c r="BN298" s="75">
        <v>4596</v>
      </c>
      <c r="BO298" s="76">
        <f t="shared" si="745"/>
        <v>100</v>
      </c>
      <c r="BP298" s="75"/>
      <c r="BQ298" s="75"/>
      <c r="BR298" s="75"/>
      <c r="BS298" s="88"/>
      <c r="BT298" s="88"/>
      <c r="BU298" s="75"/>
      <c r="BV298" s="75"/>
      <c r="BW298" s="88"/>
      <c r="BX298" s="75"/>
      <c r="BY298" s="75"/>
      <c r="BZ298" s="75"/>
      <c r="CA298" s="75"/>
      <c r="CB298" s="74"/>
      <c r="CC298" s="74"/>
      <c r="CD298" s="75"/>
      <c r="CE298" s="88"/>
      <c r="CF298" s="75"/>
      <c r="CG298" s="75"/>
      <c r="CH298" s="75"/>
      <c r="CI298" s="88"/>
      <c r="CJ298" s="75"/>
      <c r="CK298" s="75"/>
      <c r="CL298" s="75"/>
      <c r="CM298" s="75"/>
      <c r="CN298" s="75"/>
      <c r="CO298" s="75"/>
      <c r="CP298" s="75"/>
      <c r="CQ298" s="75"/>
      <c r="CR298" s="74"/>
      <c r="CS298" s="74"/>
      <c r="CT298" s="75"/>
      <c r="CU298" s="88"/>
      <c r="CV298" s="75"/>
      <c r="CW298" s="75"/>
      <c r="CX298" s="75"/>
      <c r="CY298" s="88"/>
      <c r="CZ298" s="88"/>
      <c r="DA298" s="75"/>
      <c r="DB298" s="75"/>
      <c r="DC298" s="76"/>
      <c r="DD298" s="75"/>
      <c r="DE298" s="75"/>
      <c r="DF298" s="75"/>
      <c r="DG298" s="88"/>
      <c r="DH298" s="75"/>
      <c r="DI298" s="75"/>
      <c r="DJ298" s="75"/>
      <c r="DK298" s="88"/>
      <c r="DL298" s="75"/>
      <c r="DM298" s="75"/>
      <c r="DN298" s="75"/>
      <c r="DO298" s="88"/>
      <c r="DP298" s="75"/>
      <c r="DQ298" s="75"/>
      <c r="DR298" s="75"/>
      <c r="DS298" s="88"/>
      <c r="DT298" s="88"/>
      <c r="DU298" s="75"/>
      <c r="DV298" s="75"/>
      <c r="DW298" s="75"/>
      <c r="DX298" s="75"/>
      <c r="DY298" s="75"/>
      <c r="DZ298" s="75"/>
      <c r="EA298" s="75"/>
      <c r="EB298" s="75"/>
      <c r="EC298" s="75"/>
      <c r="ED298" s="75"/>
      <c r="EE298" s="75"/>
      <c r="EF298" s="75"/>
      <c r="EG298" s="75"/>
      <c r="EH298" s="75"/>
      <c r="EI298" s="75"/>
      <c r="EJ298" s="75"/>
      <c r="EK298" s="75"/>
      <c r="EL298" s="75"/>
      <c r="EM298" s="75"/>
      <c r="EN298" s="75"/>
      <c r="EO298" s="75"/>
      <c r="EP298" s="75"/>
      <c r="EQ298" s="75"/>
      <c r="ER298" s="75"/>
      <c r="ES298" s="75"/>
      <c r="ET298" s="75"/>
      <c r="EU298" s="75"/>
      <c r="EV298" s="75"/>
      <c r="EW298" s="75"/>
      <c r="EX298" s="75"/>
      <c r="EY298" s="75"/>
      <c r="EZ298" s="88"/>
      <c r="FA298" s="74"/>
      <c r="FB298" s="75"/>
      <c r="FC298" s="74"/>
      <c r="FD298" s="75"/>
      <c r="FE298" s="75"/>
      <c r="FF298" s="75"/>
      <c r="FG298" s="75"/>
      <c r="FH298" s="75"/>
      <c r="FI298" s="75"/>
      <c r="FJ298" s="75"/>
      <c r="FK298" s="75"/>
      <c r="FL298" s="75"/>
      <c r="FM298" s="75"/>
      <c r="FN298" s="75"/>
      <c r="FO298" s="75"/>
      <c r="FP298" s="75"/>
      <c r="FQ298" s="75"/>
      <c r="FR298" s="75"/>
      <c r="FS298" s="75"/>
      <c r="FT298" s="78"/>
      <c r="FU298" s="78"/>
      <c r="FV298" s="78"/>
      <c r="FW298" s="78"/>
      <c r="FX298" s="75"/>
      <c r="FY298" s="75"/>
      <c r="FZ298" s="75"/>
      <c r="GA298" s="75"/>
      <c r="GB298" s="75"/>
      <c r="GC298" s="75"/>
      <c r="GD298" s="75"/>
      <c r="GE298" s="75"/>
      <c r="GF298" s="75"/>
      <c r="GG298" s="75"/>
      <c r="GH298" s="75"/>
      <c r="GI298" s="75"/>
      <c r="GJ298" s="75"/>
      <c r="GK298" s="75"/>
      <c r="GL298" s="75"/>
      <c r="GM298" s="75"/>
      <c r="GN298" s="75"/>
      <c r="GO298" s="75"/>
      <c r="GP298" s="75"/>
      <c r="GQ298" s="75"/>
      <c r="GR298" s="75"/>
      <c r="GS298" s="75"/>
      <c r="GT298" s="75"/>
      <c r="GU298" s="75"/>
      <c r="GV298" s="75"/>
      <c r="GW298" s="75"/>
      <c r="GX298" s="75"/>
      <c r="GY298" s="75"/>
      <c r="GZ298" s="75"/>
      <c r="HA298" s="75"/>
      <c r="HB298" s="75"/>
      <c r="HC298" s="75"/>
      <c r="HD298" s="75"/>
      <c r="HE298" s="75"/>
      <c r="HF298" s="75"/>
      <c r="HG298" s="75"/>
      <c r="HH298" s="75"/>
      <c r="HI298" s="75"/>
      <c r="HJ298" s="75"/>
      <c r="HK298" s="75"/>
      <c r="HL298" s="75"/>
      <c r="HM298" s="75"/>
      <c r="HN298" s="75"/>
      <c r="HO298" s="75"/>
      <c r="HP298" s="75"/>
      <c r="HQ298" s="75"/>
      <c r="HR298" s="75"/>
      <c r="HS298" s="75"/>
      <c r="HT298" s="75"/>
      <c r="HU298" s="75"/>
      <c r="HV298" s="75"/>
      <c r="HW298" s="75"/>
      <c r="HX298" s="75"/>
      <c r="HY298" s="75"/>
      <c r="HZ298" s="75"/>
      <c r="IA298" s="75"/>
      <c r="IB298" s="75"/>
      <c r="IC298" s="75"/>
      <c r="ID298" s="75"/>
      <c r="IE298" s="75"/>
      <c r="IF298" s="75"/>
      <c r="IG298" s="75"/>
      <c r="IH298" s="75"/>
      <c r="II298" s="75"/>
      <c r="IJ298" s="75"/>
      <c r="IK298" s="75"/>
      <c r="IL298" s="75"/>
      <c r="IM298" s="75"/>
      <c r="IN298" s="75"/>
      <c r="IO298" s="75"/>
      <c r="IP298" s="75"/>
      <c r="IQ298" s="75"/>
      <c r="IR298" s="75"/>
      <c r="IS298" s="75"/>
      <c r="IT298" s="75"/>
      <c r="IU298" s="75"/>
      <c r="IV298" s="75"/>
      <c r="IW298" s="75"/>
      <c r="IX298" s="75"/>
      <c r="IY298" s="75"/>
      <c r="IZ298" s="75"/>
      <c r="JA298" s="75"/>
      <c r="JB298" s="75"/>
      <c r="JC298" s="75"/>
    </row>
    <row r="299" spans="1:263" ht="15.75" x14ac:dyDescent="0.25">
      <c r="A299" s="10" t="s">
        <v>259</v>
      </c>
      <c r="B299" s="222">
        <f t="shared" si="714"/>
        <v>3816</v>
      </c>
      <c r="C299" s="222">
        <f t="shared" si="715"/>
        <v>4752.6959999999999</v>
      </c>
      <c r="D299" s="222">
        <f t="shared" si="716"/>
        <v>4752.6959999999999</v>
      </c>
      <c r="E299" s="222"/>
      <c r="F299" s="223">
        <f t="shared" si="717"/>
        <v>4752.6959999999999</v>
      </c>
      <c r="G299" s="75">
        <f t="shared" si="764"/>
        <v>100</v>
      </c>
      <c r="H299" s="75"/>
      <c r="I299" s="75"/>
      <c r="J299" s="75"/>
      <c r="K299" s="75"/>
      <c r="L299" s="75"/>
      <c r="M299" s="75"/>
      <c r="N299" s="75"/>
      <c r="O299" s="75"/>
      <c r="P299" s="75"/>
      <c r="Q299" s="75"/>
      <c r="R299" s="75"/>
      <c r="S299" s="75"/>
      <c r="T299" s="75"/>
      <c r="U299" s="75"/>
      <c r="V299" s="75">
        <v>0</v>
      </c>
      <c r="W299" s="74"/>
      <c r="X299" s="75"/>
      <c r="Y299" s="75"/>
      <c r="Z299" s="75"/>
      <c r="AA299" s="75"/>
      <c r="AB299" s="75"/>
      <c r="AC299" s="75"/>
      <c r="AD299" s="75"/>
      <c r="AE299" s="75"/>
      <c r="AF299" s="75"/>
      <c r="AG299" s="75"/>
      <c r="AH299" s="75"/>
      <c r="AI299" s="75"/>
      <c r="AJ299" s="75"/>
      <c r="AK299" s="75"/>
      <c r="AL299" s="75"/>
      <c r="AM299" s="75"/>
      <c r="AN299" s="75"/>
      <c r="AO299" s="75"/>
      <c r="AP299" s="75"/>
      <c r="AQ299" s="75"/>
      <c r="AR299" s="75"/>
      <c r="AS299" s="75">
        <v>936.69600000000003</v>
      </c>
      <c r="AT299" s="75">
        <v>936.69600000000003</v>
      </c>
      <c r="AU299" s="75">
        <f t="shared" si="680"/>
        <v>100</v>
      </c>
      <c r="AV299" s="75"/>
      <c r="AW299" s="75"/>
      <c r="AX299" s="75"/>
      <c r="AY299" s="75"/>
      <c r="AZ299" s="95"/>
      <c r="BA299" s="95"/>
      <c r="BB299" s="95"/>
      <c r="BC299" s="95"/>
      <c r="BD299" s="75"/>
      <c r="BE299" s="75"/>
      <c r="BF299" s="75"/>
      <c r="BG299" s="88"/>
      <c r="BH299" s="75"/>
      <c r="BI299" s="75"/>
      <c r="BJ299" s="75"/>
      <c r="BK299" s="88"/>
      <c r="BL299" s="75">
        <v>3816</v>
      </c>
      <c r="BM299" s="75">
        <v>3816</v>
      </c>
      <c r="BN299" s="75">
        <v>3816</v>
      </c>
      <c r="BO299" s="76">
        <f t="shared" si="745"/>
        <v>100</v>
      </c>
      <c r="BP299" s="75"/>
      <c r="BQ299" s="75"/>
      <c r="BR299" s="75"/>
      <c r="BS299" s="88"/>
      <c r="BT299" s="88"/>
      <c r="BU299" s="75"/>
      <c r="BV299" s="75"/>
      <c r="BW299" s="88"/>
      <c r="BX299" s="75"/>
      <c r="BY299" s="75"/>
      <c r="BZ299" s="75"/>
      <c r="CA299" s="75"/>
      <c r="CB299" s="74"/>
      <c r="CC299" s="74"/>
      <c r="CD299" s="75"/>
      <c r="CE299" s="88"/>
      <c r="CF299" s="75"/>
      <c r="CG299" s="75"/>
      <c r="CH299" s="75"/>
      <c r="CI299" s="88"/>
      <c r="CJ299" s="75"/>
      <c r="CK299" s="75"/>
      <c r="CL299" s="75"/>
      <c r="CM299" s="75"/>
      <c r="CN299" s="75"/>
      <c r="CO299" s="75"/>
      <c r="CP299" s="75"/>
      <c r="CQ299" s="75"/>
      <c r="CR299" s="74"/>
      <c r="CS299" s="74"/>
      <c r="CT299" s="75"/>
      <c r="CU299" s="88"/>
      <c r="CV299" s="75"/>
      <c r="CW299" s="75"/>
      <c r="CX299" s="75"/>
      <c r="CY299" s="88"/>
      <c r="CZ299" s="88"/>
      <c r="DA299" s="75"/>
      <c r="DB299" s="75"/>
      <c r="DC299" s="76"/>
      <c r="DD299" s="75"/>
      <c r="DE299" s="75"/>
      <c r="DF299" s="75"/>
      <c r="DG299" s="88"/>
      <c r="DH299" s="75"/>
      <c r="DI299" s="75"/>
      <c r="DJ299" s="75"/>
      <c r="DK299" s="88"/>
      <c r="DL299" s="75"/>
      <c r="DM299" s="75"/>
      <c r="DN299" s="75"/>
      <c r="DO299" s="88"/>
      <c r="DP299" s="75"/>
      <c r="DQ299" s="75"/>
      <c r="DR299" s="75"/>
      <c r="DS299" s="88"/>
      <c r="DT299" s="88"/>
      <c r="DU299" s="75"/>
      <c r="DV299" s="75"/>
      <c r="DW299" s="75"/>
      <c r="DX299" s="75"/>
      <c r="DY299" s="75"/>
      <c r="DZ299" s="75"/>
      <c r="EA299" s="75"/>
      <c r="EB299" s="75"/>
      <c r="EC299" s="75"/>
      <c r="ED299" s="75"/>
      <c r="EE299" s="75"/>
      <c r="EF299" s="75"/>
      <c r="EG299" s="75"/>
      <c r="EH299" s="75"/>
      <c r="EI299" s="75"/>
      <c r="EJ299" s="75"/>
      <c r="EK299" s="75"/>
      <c r="EL299" s="75"/>
      <c r="EM299" s="75"/>
      <c r="EN299" s="75"/>
      <c r="EO299" s="75"/>
      <c r="EP299" s="75"/>
      <c r="EQ299" s="75"/>
      <c r="ER299" s="75"/>
      <c r="ES299" s="75"/>
      <c r="ET299" s="75"/>
      <c r="EU299" s="75"/>
      <c r="EV299" s="75"/>
      <c r="EW299" s="75"/>
      <c r="EX299" s="75"/>
      <c r="EY299" s="75"/>
      <c r="EZ299" s="88"/>
      <c r="FA299" s="74"/>
      <c r="FB299" s="75"/>
      <c r="FC299" s="74"/>
      <c r="FD299" s="75"/>
      <c r="FE299" s="75"/>
      <c r="FF299" s="75"/>
      <c r="FG299" s="75"/>
      <c r="FH299" s="75"/>
      <c r="FI299" s="75"/>
      <c r="FJ299" s="75"/>
      <c r="FK299" s="75"/>
      <c r="FL299" s="75"/>
      <c r="FM299" s="75"/>
      <c r="FN299" s="75"/>
      <c r="FO299" s="75"/>
      <c r="FP299" s="75"/>
      <c r="FQ299" s="75"/>
      <c r="FR299" s="75"/>
      <c r="FS299" s="75"/>
      <c r="FT299" s="78"/>
      <c r="FU299" s="78"/>
      <c r="FV299" s="78"/>
      <c r="FW299" s="78"/>
      <c r="FX299" s="75"/>
      <c r="FY299" s="75"/>
      <c r="FZ299" s="75"/>
      <c r="GA299" s="75"/>
      <c r="GB299" s="75"/>
      <c r="GC299" s="75"/>
      <c r="GD299" s="75"/>
      <c r="GE299" s="75"/>
      <c r="GF299" s="75"/>
      <c r="GG299" s="75"/>
      <c r="GH299" s="75"/>
      <c r="GI299" s="75"/>
      <c r="GJ299" s="75"/>
      <c r="GK299" s="75"/>
      <c r="GL299" s="75"/>
      <c r="GM299" s="75"/>
      <c r="GN299" s="75"/>
      <c r="GO299" s="75"/>
      <c r="GP299" s="75"/>
      <c r="GQ299" s="75"/>
      <c r="GR299" s="75"/>
      <c r="GS299" s="75"/>
      <c r="GT299" s="75"/>
      <c r="GU299" s="75"/>
      <c r="GV299" s="75"/>
      <c r="GW299" s="75"/>
      <c r="GX299" s="75"/>
      <c r="GY299" s="75"/>
      <c r="GZ299" s="75"/>
      <c r="HA299" s="75"/>
      <c r="HB299" s="75"/>
      <c r="HC299" s="75"/>
      <c r="HD299" s="75"/>
      <c r="HE299" s="75"/>
      <c r="HF299" s="75"/>
      <c r="HG299" s="75"/>
      <c r="HH299" s="75"/>
      <c r="HI299" s="75"/>
      <c r="HJ299" s="75"/>
      <c r="HK299" s="75"/>
      <c r="HL299" s="75"/>
      <c r="HM299" s="75"/>
      <c r="HN299" s="75"/>
      <c r="HO299" s="75"/>
      <c r="HP299" s="75"/>
      <c r="HQ299" s="75"/>
      <c r="HR299" s="75"/>
      <c r="HS299" s="75"/>
      <c r="HT299" s="75"/>
      <c r="HU299" s="75"/>
      <c r="HV299" s="75"/>
      <c r="HW299" s="75"/>
      <c r="HX299" s="75"/>
      <c r="HY299" s="75"/>
      <c r="HZ299" s="75"/>
      <c r="IA299" s="75"/>
      <c r="IB299" s="75"/>
      <c r="IC299" s="75"/>
      <c r="ID299" s="75"/>
      <c r="IE299" s="75"/>
      <c r="IF299" s="75"/>
      <c r="IG299" s="75"/>
      <c r="IH299" s="75"/>
      <c r="II299" s="75"/>
      <c r="IJ299" s="75"/>
      <c r="IK299" s="75"/>
      <c r="IL299" s="75"/>
      <c r="IM299" s="75"/>
      <c r="IN299" s="75"/>
      <c r="IO299" s="75"/>
      <c r="IP299" s="75"/>
      <c r="IQ299" s="75"/>
      <c r="IR299" s="75"/>
      <c r="IS299" s="75"/>
      <c r="IT299" s="75"/>
      <c r="IU299" s="75"/>
      <c r="IV299" s="75"/>
      <c r="IW299" s="75"/>
      <c r="IX299" s="75"/>
      <c r="IY299" s="75"/>
      <c r="IZ299" s="75"/>
      <c r="JA299" s="75"/>
      <c r="JB299" s="75"/>
      <c r="JC299" s="75"/>
    </row>
    <row r="300" spans="1:263" s="70" customFormat="1" ht="31.5" x14ac:dyDescent="0.25">
      <c r="A300" s="81" t="s">
        <v>270</v>
      </c>
      <c r="B300" s="220">
        <f t="shared" si="714"/>
        <v>725324.12424999988</v>
      </c>
      <c r="C300" s="220">
        <f t="shared" si="715"/>
        <v>730216.71791000001</v>
      </c>
      <c r="D300" s="220">
        <f t="shared" si="716"/>
        <v>730216.71791000001</v>
      </c>
      <c r="E300" s="220"/>
      <c r="F300" s="221">
        <f t="shared" si="717"/>
        <v>730141.43913999991</v>
      </c>
      <c r="G300" s="72">
        <f t="shared" si="764"/>
        <v>99.98969090022814</v>
      </c>
      <c r="H300" s="73">
        <f>H301+H302+H303+H304+H305+H306+H307+H308+H309</f>
        <v>2755.5600899999999</v>
      </c>
      <c r="I300" s="73">
        <f>I301+I302+I303+I304+I305+I306+I307+I308+I309</f>
        <v>2755.5600899999999</v>
      </c>
      <c r="J300" s="73">
        <f>J301+J302+J303+J304+J305+J306+J307+J308+J309</f>
        <v>2755.5600899999999</v>
      </c>
      <c r="K300" s="72">
        <f t="shared" ref="K300:K301" si="790">J300/I300*100</f>
        <v>100</v>
      </c>
      <c r="L300" s="73">
        <f t="shared" ref="L300" si="791">L301+L302+L303+L304+L305+L306+L307+L308+L309</f>
        <v>0</v>
      </c>
      <c r="M300" s="73">
        <f t="shared" ref="M300:O300" si="792">M301+M302+M303+M304+M305+M306+M307+M308+M309</f>
        <v>0</v>
      </c>
      <c r="N300" s="73">
        <f t="shared" si="792"/>
        <v>0</v>
      </c>
      <c r="O300" s="73">
        <f t="shared" si="792"/>
        <v>0</v>
      </c>
      <c r="P300" s="73">
        <f t="shared" ref="P300" si="793">P301+P302+P303+P304+P305+P306+P307+P308+P309</f>
        <v>0</v>
      </c>
      <c r="Q300" s="73">
        <f t="shared" ref="Q300:V300" si="794">Q301+Q302+Q303+Q304+Q305+Q306+Q307+Q308+Q309</f>
        <v>0</v>
      </c>
      <c r="R300" s="73">
        <f t="shared" si="794"/>
        <v>0</v>
      </c>
      <c r="S300" s="73">
        <f t="shared" si="794"/>
        <v>0</v>
      </c>
      <c r="T300" s="73">
        <f t="shared" ref="T300" si="795">T301+T302+T303+T304+T305+T306+T307+T308+T309</f>
        <v>0</v>
      </c>
      <c r="U300" s="73">
        <f t="shared" si="794"/>
        <v>748.2</v>
      </c>
      <c r="V300" s="73">
        <f t="shared" si="794"/>
        <v>748.2</v>
      </c>
      <c r="W300" s="73">
        <f>V300/U300*100</f>
        <v>100</v>
      </c>
      <c r="X300" s="73">
        <f>X301+X302+X303+X304+X305+X306+X307+X308+X309</f>
        <v>0</v>
      </c>
      <c r="Y300" s="73">
        <f>Y301+Y302+Y303+Y304+Y305+Y306+Y307+Y308+Y309</f>
        <v>0</v>
      </c>
      <c r="Z300" s="73">
        <f>Z301+Z302+Z303+Z304+Z305+Z306+Z307+Z308+Z309</f>
        <v>0</v>
      </c>
      <c r="AA300" s="73"/>
      <c r="AB300" s="73"/>
      <c r="AC300" s="73"/>
      <c r="AD300" s="73"/>
      <c r="AE300" s="72"/>
      <c r="AF300" s="73">
        <f>AF301+AF302+AF303+AF304+AF305+AF306+AF307+AF308+AF309</f>
        <v>62.157830000000004</v>
      </c>
      <c r="AG300" s="73">
        <f>AG301+AG302+AG303+AG304+AG305+AG306+AG307+AG308+AG309</f>
        <v>62.157830000000004</v>
      </c>
      <c r="AH300" s="73">
        <f>AH301+AH302+AH303+AH304+AH305+AH306+AH307+AH308+AH309</f>
        <v>62.157830000000004</v>
      </c>
      <c r="AI300" s="72">
        <f>AH300/AG300*100</f>
        <v>100</v>
      </c>
      <c r="AJ300" s="73"/>
      <c r="AK300" s="73"/>
      <c r="AL300" s="73"/>
      <c r="AM300" s="72"/>
      <c r="AN300" s="72"/>
      <c r="AO300" s="73">
        <f>AO301+AO302+AO303+AO304+AO305+AO306+AO307+AO308+AO309</f>
        <v>0</v>
      </c>
      <c r="AP300" s="73">
        <f>AP301+AP302+AP303+AP304+AP305+AP306+AP307+AP308+AP309</f>
        <v>0</v>
      </c>
      <c r="AQ300" s="73">
        <f>AQ301+AQ302+AQ303+AQ304+AQ305+AQ306+AQ307+AQ308+AQ309</f>
        <v>0</v>
      </c>
      <c r="AR300" s="73"/>
      <c r="AS300" s="73">
        <f>AS301+AS302+AS303+AS304+AS305+AS306+AS307+AS308+AS309</f>
        <v>3125.62219</v>
      </c>
      <c r="AT300" s="73">
        <f>AT301+AT302+AT303+AT304+AT305+AT306+AT307+AT308+AT309</f>
        <v>3125.62219</v>
      </c>
      <c r="AU300" s="72">
        <f t="shared" si="680"/>
        <v>100</v>
      </c>
      <c r="AV300" s="73">
        <f>AV301+AV302+AV303+AV304+AV305+AV306+AV307+AV308+AV309</f>
        <v>8500</v>
      </c>
      <c r="AW300" s="73">
        <f>AW301+AW302+AW303+AW304+AW305+AW306+AW307+AW308+AW309</f>
        <v>8500</v>
      </c>
      <c r="AX300" s="73">
        <f>AX301+AX302+AX303+AX304+AX305+AX306+AX307+AX308+AX309</f>
        <v>8500</v>
      </c>
      <c r="AY300" s="72">
        <f>AX300/AW300*100</f>
        <v>100</v>
      </c>
      <c r="AZ300" s="73">
        <f t="shared" ref="AZ300" si="796">AZ301+AZ302+AZ303+AZ304+AZ305+AZ306+AZ307+AZ308+AZ309</f>
        <v>21887.1</v>
      </c>
      <c r="BA300" s="73">
        <f t="shared" ref="BA300:BF300" si="797">BA301+BA302+BA303+BA304+BA305+BA306+BA307+BA308+BA309</f>
        <v>23694.2</v>
      </c>
      <c r="BB300" s="73">
        <f t="shared" si="797"/>
        <v>23694.2</v>
      </c>
      <c r="BC300" s="73">
        <f t="shared" si="797"/>
        <v>100</v>
      </c>
      <c r="BD300" s="73">
        <f t="shared" si="797"/>
        <v>0</v>
      </c>
      <c r="BE300" s="73">
        <f t="shared" si="797"/>
        <v>0</v>
      </c>
      <c r="BF300" s="73">
        <f t="shared" si="797"/>
        <v>0</v>
      </c>
      <c r="BG300" s="73"/>
      <c r="BH300" s="72"/>
      <c r="BI300" s="73">
        <f>BI301+BI302+BI303+BI304+BI305+BI306+BI307+BI308+BI309</f>
        <v>0</v>
      </c>
      <c r="BJ300" s="73">
        <f>BJ301+BJ302+BJ303+BJ304+BJ305+BJ306+BJ307+BJ308+BJ309</f>
        <v>0</v>
      </c>
      <c r="BK300" s="73">
        <f>BK301+BK302+BK303+BK304+BK305+BK306+BK307+BK308+BK309</f>
        <v>0</v>
      </c>
      <c r="BL300" s="73">
        <f t="shared" ref="BL300" si="798">BL301+BL302+BL303+BL304+BL305+BL306+BL307+BL308+BL309</f>
        <v>32826</v>
      </c>
      <c r="BM300" s="73">
        <f t="shared" ref="BM300:BR300" si="799">BM301+BM302+BM303+BM304+BM305+BM306+BM307+BM308+BM309</f>
        <v>32826</v>
      </c>
      <c r="BN300" s="73">
        <f t="shared" si="799"/>
        <v>32826</v>
      </c>
      <c r="BO300" s="90">
        <f t="shared" si="745"/>
        <v>100</v>
      </c>
      <c r="BP300" s="73">
        <f t="shared" ref="BP300" si="800">BP301+BP302+BP303+BP304+BP305+BP306+BP307+BP308+BP309</f>
        <v>246078.9</v>
      </c>
      <c r="BQ300" s="73">
        <f t="shared" si="799"/>
        <v>246078.9</v>
      </c>
      <c r="BR300" s="73">
        <f t="shared" si="799"/>
        <v>246078.9</v>
      </c>
      <c r="BS300" s="72">
        <f t="shared" ref="BS300" si="801">BR300/BQ300*100</f>
        <v>100</v>
      </c>
      <c r="BT300" s="73"/>
      <c r="BU300" s="73">
        <f>BU301+BU302+BU303+BU304+BU305+BU306+BU307+BU308+BU309</f>
        <v>0</v>
      </c>
      <c r="BV300" s="73">
        <f>BV301+BV302+BV303+BV304+BV305+BV306+BV307+BV308+BV309</f>
        <v>0</v>
      </c>
      <c r="BW300" s="73">
        <f>BW301+BW302+BW303+BW304+BW305+BW306+BW307+BW308+BW309</f>
        <v>0</v>
      </c>
      <c r="BX300" s="73"/>
      <c r="BY300" s="73">
        <f>BY301+BY302+BY303+BY304+BY305+BY306+BY307+BY308+BY309</f>
        <v>0</v>
      </c>
      <c r="BZ300" s="73">
        <f>BZ301+BZ302+BZ303+BZ304+BZ305+BZ306+BZ307+BZ308+BZ309</f>
        <v>0</v>
      </c>
      <c r="CA300" s="72"/>
      <c r="CB300" s="73">
        <f t="shared" ref="CB300" si="802">CB301+CB302+CB303+CB304+CB305+CB306+CB307+CB308+CB309</f>
        <v>8026.1</v>
      </c>
      <c r="CC300" s="73">
        <f t="shared" ref="CC300:CD300" si="803">CC301+CC302+CC303+CC304+CC305+CC306+CC307+CC308+CC309</f>
        <v>8026.1</v>
      </c>
      <c r="CD300" s="73">
        <f t="shared" si="803"/>
        <v>8026.1</v>
      </c>
      <c r="CE300" s="73">
        <f>CD300/CC300*100</f>
        <v>100</v>
      </c>
      <c r="CF300" s="73">
        <f t="shared" ref="CF300" si="804">CF301+CF302+CF303+CF304+CF305+CF306+CF307+CF308+CF309</f>
        <v>1000</v>
      </c>
      <c r="CG300" s="73">
        <f t="shared" ref="CG300:CN300" si="805">CG301+CG302+CG303+CG304+CG305+CG306+CG307+CG308+CG309</f>
        <v>1000</v>
      </c>
      <c r="CH300" s="73">
        <f t="shared" si="805"/>
        <v>1000</v>
      </c>
      <c r="CI300" s="73">
        <f>CH300/CG300*100</f>
        <v>100</v>
      </c>
      <c r="CJ300" s="73">
        <f t="shared" ref="CJ300" si="806">CJ301+CJ302+CJ303+CJ304+CJ305+CJ306+CJ307+CJ308+CJ309</f>
        <v>1000</v>
      </c>
      <c r="CK300" s="73">
        <f t="shared" si="805"/>
        <v>3690.3</v>
      </c>
      <c r="CL300" s="73">
        <f t="shared" si="805"/>
        <v>3690.3</v>
      </c>
      <c r="CM300" s="73">
        <f>CL300/CK300*100</f>
        <v>100</v>
      </c>
      <c r="CN300" s="73">
        <f t="shared" si="805"/>
        <v>500</v>
      </c>
      <c r="CO300" s="73">
        <f t="shared" ref="CO300:CP300" si="807">CO301+CO302+CO303+CO304+CO305+CO306+CO307+CO308+CO309</f>
        <v>500</v>
      </c>
      <c r="CP300" s="73">
        <f t="shared" si="807"/>
        <v>500</v>
      </c>
      <c r="CQ300" s="73">
        <f>CP300/CO300*100</f>
        <v>100</v>
      </c>
      <c r="CR300" s="73">
        <f t="shared" ref="CR300:CU300" si="808">CR301+CR302+CR303+CR304+CR305+CR306+CR307+CR308+CR309</f>
        <v>0</v>
      </c>
      <c r="CS300" s="73">
        <f t="shared" si="808"/>
        <v>0</v>
      </c>
      <c r="CT300" s="73">
        <f t="shared" si="808"/>
        <v>0</v>
      </c>
      <c r="CU300" s="73">
        <f t="shared" si="808"/>
        <v>0</v>
      </c>
      <c r="CV300" s="73"/>
      <c r="CW300" s="73"/>
      <c r="CX300" s="73">
        <f>CX301+CX302+CX303+CX304+CX305+CX306+CX307+CX308+CX309</f>
        <v>0</v>
      </c>
      <c r="CY300" s="73"/>
      <c r="CZ300" s="73">
        <f t="shared" ref="CZ300:DO300" si="809">CZ301+CZ302+CZ303+CZ304+CZ305+CZ306+CZ307+CZ308+CZ309</f>
        <v>6391.23</v>
      </c>
      <c r="DA300" s="73">
        <f>DA301+DA302+DA303+DA304+DA305+DA306+DA307+DA308+DA309</f>
        <v>6391.23</v>
      </c>
      <c r="DB300" s="73">
        <f>DB301+DB302+DB303+DB304+DB305+DB306+DB307+DB308+DB309</f>
        <v>6315.9512999999988</v>
      </c>
      <c r="DC300" s="90">
        <f t="shared" ref="DC300:DC307" si="810">DB300/DA300*100</f>
        <v>98.822156298552841</v>
      </c>
      <c r="DD300" s="73">
        <f t="shared" si="809"/>
        <v>0</v>
      </c>
      <c r="DE300" s="73">
        <f t="shared" si="809"/>
        <v>0</v>
      </c>
      <c r="DF300" s="73">
        <f t="shared" si="809"/>
        <v>0</v>
      </c>
      <c r="DG300" s="73">
        <f t="shared" si="809"/>
        <v>0</v>
      </c>
      <c r="DH300" s="73">
        <f t="shared" si="809"/>
        <v>0</v>
      </c>
      <c r="DI300" s="73">
        <f t="shared" ref="DI300:DK300" si="811">DI301+DI302+DI303+DI304+DI305+DI306+DI307+DI308+DI309</f>
        <v>0</v>
      </c>
      <c r="DJ300" s="73">
        <f t="shared" si="811"/>
        <v>0</v>
      </c>
      <c r="DK300" s="73">
        <f t="shared" si="811"/>
        <v>0</v>
      </c>
      <c r="DL300" s="73">
        <f t="shared" si="809"/>
        <v>0</v>
      </c>
      <c r="DM300" s="73">
        <f t="shared" si="809"/>
        <v>0</v>
      </c>
      <c r="DN300" s="73">
        <f t="shared" si="809"/>
        <v>0</v>
      </c>
      <c r="DO300" s="73">
        <f t="shared" si="809"/>
        <v>0</v>
      </c>
      <c r="DP300" s="73">
        <f t="shared" ref="DP300:DS300" si="812">DP301+DP302+DP303+DP304+DP305+DP306+DP307+DP308+DP309</f>
        <v>0</v>
      </c>
      <c r="DQ300" s="73">
        <f t="shared" si="812"/>
        <v>0</v>
      </c>
      <c r="DR300" s="73">
        <f t="shared" si="812"/>
        <v>0</v>
      </c>
      <c r="DS300" s="73">
        <f t="shared" si="812"/>
        <v>0</v>
      </c>
      <c r="DT300" s="73"/>
      <c r="DU300" s="73">
        <f t="shared" ref="DU300:DZ300" si="813">DU301+DU302+DU303+DU304+DU305+DU306+DU307+DU308+DU309</f>
        <v>0</v>
      </c>
      <c r="DV300" s="73">
        <f t="shared" si="813"/>
        <v>0</v>
      </c>
      <c r="DW300" s="73">
        <f t="shared" si="813"/>
        <v>0</v>
      </c>
      <c r="DX300" s="73">
        <f t="shared" si="813"/>
        <v>327701.26</v>
      </c>
      <c r="DY300" s="73">
        <f t="shared" si="813"/>
        <v>322701.18082000001</v>
      </c>
      <c r="DZ300" s="73">
        <f t="shared" si="813"/>
        <v>322701.18082000001</v>
      </c>
      <c r="EA300" s="72">
        <f>DZ300/DY300*100</f>
        <v>100</v>
      </c>
      <c r="EB300" s="72"/>
      <c r="EC300" s="73">
        <f>EC301+EC302+EC303+EC304+EC305+EC306+EC307+EC308+EC309</f>
        <v>0</v>
      </c>
      <c r="ED300" s="73">
        <f>ED301+ED302+ED303+ED304+ED305+ED306+ED307+ED308+ED309</f>
        <v>0</v>
      </c>
      <c r="EE300" s="72"/>
      <c r="EF300" s="73">
        <f>EF301+EF302+EF303+EF304+EF305+EF306+EF307+EF308+EF309</f>
        <v>500</v>
      </c>
      <c r="EG300" s="73">
        <f>EG301+EG302+EG303+EG304+EG305+EG306+EG307+EG308+EG309</f>
        <v>500</v>
      </c>
      <c r="EH300" s="73">
        <f>EH301+EH302+EH303+EH304+EH305+EH306+EH307+EH308+EH309</f>
        <v>500</v>
      </c>
      <c r="EI300" s="72">
        <f>EH300/EG300*100</f>
        <v>100</v>
      </c>
      <c r="EJ300" s="73">
        <f>EJ301+EJ302+EJ303+EJ304+EJ305+EJ306+EJ307+EJ308+EJ309</f>
        <v>0</v>
      </c>
      <c r="EK300" s="73">
        <f>EK301+EK302+EK303+EK304+EK305+EK306+EK307+EK308+EK309</f>
        <v>1151.9556499999999</v>
      </c>
      <c r="EL300" s="73">
        <f>EL301+EL302+EL303+EL304+EL305+EL306+EL307+EL308+EL309</f>
        <v>1151.9556499999999</v>
      </c>
      <c r="EM300" s="72">
        <f>EL300/EK300*100</f>
        <v>100</v>
      </c>
      <c r="EN300" s="73"/>
      <c r="EO300" s="73"/>
      <c r="EP300" s="73"/>
      <c r="EQ300" s="72"/>
      <c r="ER300" s="73"/>
      <c r="ES300" s="73"/>
      <c r="ET300" s="73"/>
      <c r="EU300" s="72"/>
      <c r="EV300" s="73"/>
      <c r="EW300" s="73"/>
      <c r="EX300" s="73"/>
      <c r="EY300" s="72"/>
      <c r="EZ300" s="73">
        <f>EZ301+EZ302+EZ303+EZ304+EZ305+EZ306+EZ307+EZ308+EZ309</f>
        <v>68095.816330000001</v>
      </c>
      <c r="FA300" s="73">
        <f>FA301+FA302+FA303+FA304+FA305+FA306+FA307+FA308+FA309</f>
        <v>68095.816330000001</v>
      </c>
      <c r="FB300" s="73">
        <f>FB301+FB302+FB303+FB304+FB305+FB306+FB307+FB308+FB309</f>
        <v>68095.816260000007</v>
      </c>
      <c r="FC300" s="73">
        <f>FB300/FA300*100</f>
        <v>99.999999897203679</v>
      </c>
      <c r="FD300" s="73"/>
      <c r="FE300" s="73"/>
      <c r="FF300" s="73"/>
      <c r="FG300" s="72"/>
      <c r="FH300" s="73"/>
      <c r="FI300" s="73"/>
      <c r="FJ300" s="73"/>
      <c r="FK300" s="72"/>
      <c r="FL300" s="73"/>
      <c r="FM300" s="73"/>
      <c r="FN300" s="73"/>
      <c r="FO300" s="72"/>
      <c r="FP300" s="72"/>
      <c r="FQ300" s="72"/>
      <c r="FR300" s="72"/>
      <c r="FS300" s="72"/>
      <c r="FT300" s="77"/>
      <c r="FU300" s="77"/>
      <c r="FV300" s="77"/>
      <c r="FW300" s="77"/>
      <c r="FX300" s="73">
        <f>SUM(FX301:FX309)</f>
        <v>0</v>
      </c>
      <c r="FY300" s="73">
        <f>SUM(FY301:FY309)</f>
        <v>0</v>
      </c>
      <c r="FZ300" s="73">
        <f>SUM(FZ301:FZ309)</f>
        <v>0</v>
      </c>
      <c r="GA300" s="72"/>
      <c r="GB300" s="73">
        <f>SUM(GB301:GB309)</f>
        <v>0</v>
      </c>
      <c r="GC300" s="73">
        <f>SUM(GC301:GC309)</f>
        <v>0</v>
      </c>
      <c r="GD300" s="73">
        <f>SUM(GD301:GD309)</f>
        <v>0</v>
      </c>
      <c r="GE300" s="72"/>
      <c r="GF300" s="73">
        <f>SUM(GF301:GF309)</f>
        <v>0</v>
      </c>
      <c r="GG300" s="73">
        <f>SUM(GG301:GG309)</f>
        <v>0</v>
      </c>
      <c r="GH300" s="73"/>
      <c r="GI300" s="72"/>
      <c r="GJ300" s="73">
        <f>SUM(GJ301:GJ309)</f>
        <v>0</v>
      </c>
      <c r="GK300" s="73">
        <f>SUM(GK301:GK309)</f>
        <v>0</v>
      </c>
      <c r="GL300" s="73"/>
      <c r="GM300" s="72"/>
      <c r="GN300" s="73">
        <f>SUM(GN301:GN309)</f>
        <v>0</v>
      </c>
      <c r="GO300" s="73">
        <f>SUM(GO301:GO309)</f>
        <v>0</v>
      </c>
      <c r="GP300" s="73"/>
      <c r="GQ300" s="72"/>
      <c r="GR300" s="73">
        <f>SUM(GR301:GR309)</f>
        <v>0</v>
      </c>
      <c r="GS300" s="73">
        <f>SUM(GS301:GS309)</f>
        <v>0</v>
      </c>
      <c r="GT300" s="73"/>
      <c r="GU300" s="72"/>
      <c r="GV300" s="73">
        <f>SUM(GV301:GV309)</f>
        <v>0</v>
      </c>
      <c r="GW300" s="73">
        <f>SUM(GW301:GW309)</f>
        <v>0</v>
      </c>
      <c r="GX300" s="73"/>
      <c r="GY300" s="72"/>
      <c r="GZ300" s="73">
        <f>SUM(GZ301:GZ309)</f>
        <v>0</v>
      </c>
      <c r="HA300" s="73">
        <f>SUM(HA301:HA309)</f>
        <v>0</v>
      </c>
      <c r="HB300" s="73"/>
      <c r="HC300" s="72"/>
      <c r="HD300" s="73">
        <f>SUM(HD301:HD309)</f>
        <v>0</v>
      </c>
      <c r="HE300" s="73">
        <f>SUM(HE301:HE309)</f>
        <v>0</v>
      </c>
      <c r="HF300" s="73"/>
      <c r="HG300" s="72"/>
      <c r="HH300" s="73">
        <f>SUM(HH301:HH309)</f>
        <v>0</v>
      </c>
      <c r="HI300" s="73">
        <f>SUM(HI301:HI309)</f>
        <v>0</v>
      </c>
      <c r="HJ300" s="73"/>
      <c r="HK300" s="72"/>
      <c r="HL300" s="73">
        <f>SUM(HL301:HL309)</f>
        <v>0</v>
      </c>
      <c r="HM300" s="73">
        <f>SUM(HM301:HM309)</f>
        <v>0</v>
      </c>
      <c r="HN300" s="73"/>
      <c r="HO300" s="72"/>
      <c r="HP300" s="73">
        <f>SUM(HP301:HP309)</f>
        <v>0</v>
      </c>
      <c r="HQ300" s="73">
        <f>SUM(HQ301:HQ309)</f>
        <v>0</v>
      </c>
      <c r="HR300" s="73"/>
      <c r="HS300" s="72"/>
      <c r="HT300" s="73">
        <f>SUM(HT301:HT309)</f>
        <v>0</v>
      </c>
      <c r="HU300" s="73">
        <f>SUM(HU301:HU309)</f>
        <v>0</v>
      </c>
      <c r="HV300" s="73"/>
      <c r="HW300" s="72"/>
      <c r="HX300" s="73">
        <f>SUM(HX301:HX309)</f>
        <v>0</v>
      </c>
      <c r="HY300" s="73">
        <f>SUM(HY301:HY309)</f>
        <v>0</v>
      </c>
      <c r="HZ300" s="73"/>
      <c r="IA300" s="72"/>
      <c r="IB300" s="73">
        <f>SUM(IB301:IB309)</f>
        <v>0</v>
      </c>
      <c r="IC300" s="73">
        <f>SUM(IC301:IC309)</f>
        <v>0</v>
      </c>
      <c r="ID300" s="73"/>
      <c r="IE300" s="72"/>
      <c r="IF300" s="73">
        <f>SUM(IF301:IF309)</f>
        <v>0</v>
      </c>
      <c r="IG300" s="73">
        <f>SUM(IG301:IG309)</f>
        <v>369.495</v>
      </c>
      <c r="IH300" s="73">
        <f>SUM(IH301:IH309)</f>
        <v>369.495</v>
      </c>
      <c r="II300" s="72">
        <f t="shared" si="694"/>
        <v>100</v>
      </c>
      <c r="IJ300" s="73">
        <f>SUM(IJ301:IJ309)</f>
        <v>0</v>
      </c>
      <c r="IK300" s="73">
        <f>SUM(IK301:IK309)</f>
        <v>0</v>
      </c>
      <c r="IL300" s="73"/>
      <c r="IM300" s="72"/>
      <c r="IN300" s="73">
        <f>SUM(IN301:IN309)</f>
        <v>0</v>
      </c>
      <c r="IO300" s="73">
        <f>SUM(IO301:IO309)</f>
        <v>0</v>
      </c>
      <c r="IP300" s="73"/>
      <c r="IQ300" s="72"/>
      <c r="IR300" s="73">
        <f>SUM(IR301:IR309)</f>
        <v>0</v>
      </c>
      <c r="IS300" s="73">
        <f>SUM(IS301:IS309)</f>
        <v>0</v>
      </c>
      <c r="IT300" s="73"/>
      <c r="IU300" s="72"/>
      <c r="IV300" s="73">
        <f>SUM(IV301:IV309)</f>
        <v>0</v>
      </c>
      <c r="IW300" s="73">
        <f>SUM(IW301:IW309)</f>
        <v>0</v>
      </c>
      <c r="IX300" s="73"/>
      <c r="IY300" s="72"/>
      <c r="IZ300" s="73"/>
      <c r="JA300" s="73"/>
      <c r="JB300" s="73"/>
      <c r="JC300" s="72"/>
    </row>
    <row r="301" spans="1:263" ht="18" customHeight="1" x14ac:dyDescent="0.25">
      <c r="A301" s="10" t="s">
        <v>201</v>
      </c>
      <c r="B301" s="222">
        <f t="shared" si="714"/>
        <v>431527.99424999999</v>
      </c>
      <c r="C301" s="222">
        <f t="shared" si="715"/>
        <v>433294.96572000004</v>
      </c>
      <c r="D301" s="222">
        <f t="shared" si="716"/>
        <v>433294.96572000004</v>
      </c>
      <c r="E301" s="222"/>
      <c r="F301" s="223">
        <f t="shared" si="717"/>
        <v>433294.96565000003</v>
      </c>
      <c r="G301" s="75">
        <f t="shared" si="764"/>
        <v>99.999999983844717</v>
      </c>
      <c r="H301" s="74">
        <v>2755.5600899999999</v>
      </c>
      <c r="I301" s="74">
        <v>2755.5600899999999</v>
      </c>
      <c r="J301" s="74">
        <v>2755.5600899999999</v>
      </c>
      <c r="K301" s="75">
        <f t="shared" si="790"/>
        <v>100</v>
      </c>
      <c r="L301" s="75"/>
      <c r="M301" s="75"/>
      <c r="N301" s="75"/>
      <c r="O301" s="74"/>
      <c r="P301" s="74">
        <v>0</v>
      </c>
      <c r="Q301" s="74">
        <v>0</v>
      </c>
      <c r="R301" s="74">
        <v>0</v>
      </c>
      <c r="S301" s="75"/>
      <c r="T301" s="74"/>
      <c r="U301" s="74">
        <v>748.2</v>
      </c>
      <c r="V301" s="74">
        <v>748.2</v>
      </c>
      <c r="W301" s="74">
        <f>V301/U301*100</f>
        <v>100</v>
      </c>
      <c r="X301" s="74"/>
      <c r="Y301" s="74"/>
      <c r="Z301" s="74"/>
      <c r="AA301" s="74"/>
      <c r="AB301" s="74"/>
      <c r="AC301" s="74"/>
      <c r="AD301" s="74"/>
      <c r="AE301" s="75"/>
      <c r="AF301" s="74">
        <v>62.157830000000004</v>
      </c>
      <c r="AG301" s="74">
        <v>62.157830000000004</v>
      </c>
      <c r="AH301" s="74">
        <v>62.157830000000004</v>
      </c>
      <c r="AI301" s="75">
        <f>AH301/AG301*100</f>
        <v>100</v>
      </c>
      <c r="AJ301" s="74"/>
      <c r="AK301" s="74"/>
      <c r="AL301" s="74"/>
      <c r="AM301" s="75"/>
      <c r="AN301" s="75"/>
      <c r="AO301" s="74"/>
      <c r="AP301" s="74"/>
      <c r="AQ301" s="75"/>
      <c r="AR301" s="75"/>
      <c r="AS301" s="75"/>
      <c r="AT301" s="75"/>
      <c r="AU301" s="75"/>
      <c r="AV301" s="74">
        <v>0</v>
      </c>
      <c r="AW301" s="74">
        <v>0</v>
      </c>
      <c r="AX301" s="74"/>
      <c r="AY301" s="75"/>
      <c r="AZ301" s="74">
        <v>21887.1</v>
      </c>
      <c r="BA301" s="74">
        <v>23694.2</v>
      </c>
      <c r="BB301" s="75">
        <v>23694.2</v>
      </c>
      <c r="BC301" s="74">
        <f>BB301/BA301*100</f>
        <v>100</v>
      </c>
      <c r="BD301" s="74"/>
      <c r="BE301" s="74"/>
      <c r="BF301" s="74"/>
      <c r="BG301" s="74"/>
      <c r="BH301" s="75"/>
      <c r="BI301" s="74"/>
      <c r="BJ301" s="87"/>
      <c r="BK301" s="87"/>
      <c r="BL301" s="74"/>
      <c r="BM301" s="74"/>
      <c r="BN301" s="87"/>
      <c r="BO301" s="76"/>
      <c r="BP301" s="74"/>
      <c r="BQ301" s="74"/>
      <c r="BR301" s="87"/>
      <c r="BS301" s="75"/>
      <c r="BT301" s="87"/>
      <c r="BU301" s="74"/>
      <c r="BV301" s="87"/>
      <c r="BW301" s="87"/>
      <c r="BX301" s="74"/>
      <c r="BY301" s="74"/>
      <c r="BZ301" s="74"/>
      <c r="CA301" s="75"/>
      <c r="CB301" s="74">
        <v>8026.1</v>
      </c>
      <c r="CC301" s="74">
        <v>8026.1</v>
      </c>
      <c r="CD301" s="74">
        <v>8026.1</v>
      </c>
      <c r="CE301" s="74">
        <f>CD301/CC301*100</f>
        <v>100</v>
      </c>
      <c r="CF301" s="74">
        <v>1000</v>
      </c>
      <c r="CG301" s="74">
        <v>1000</v>
      </c>
      <c r="CH301" s="74">
        <v>1000</v>
      </c>
      <c r="CI301" s="74">
        <f>CH301/CG301*100</f>
        <v>100</v>
      </c>
      <c r="CJ301" s="74">
        <v>1000</v>
      </c>
      <c r="CK301" s="74">
        <v>3690.3</v>
      </c>
      <c r="CL301" s="74">
        <v>3690.3</v>
      </c>
      <c r="CM301" s="74">
        <f>CL301/CK301*100</f>
        <v>100</v>
      </c>
      <c r="CN301" s="74">
        <v>500</v>
      </c>
      <c r="CO301" s="74">
        <v>500</v>
      </c>
      <c r="CP301" s="74">
        <v>500</v>
      </c>
      <c r="CQ301" s="74">
        <f>CP301/CO301*100</f>
        <v>100</v>
      </c>
      <c r="CR301" s="74"/>
      <c r="CS301" s="74"/>
      <c r="CT301" s="87"/>
      <c r="CU301" s="87"/>
      <c r="CV301" s="74"/>
      <c r="CW301" s="74"/>
      <c r="CX301" s="74"/>
      <c r="CY301" s="74"/>
      <c r="CZ301" s="76"/>
      <c r="DA301" s="74"/>
      <c r="DB301" s="74"/>
      <c r="DC301" s="76"/>
      <c r="DD301" s="74"/>
      <c r="DE301" s="74"/>
      <c r="DF301" s="74"/>
      <c r="DG301" s="74"/>
      <c r="DH301" s="74"/>
      <c r="DI301" s="74"/>
      <c r="DJ301" s="74"/>
      <c r="DK301" s="74"/>
      <c r="DL301" s="74"/>
      <c r="DM301" s="74"/>
      <c r="DN301" s="74"/>
      <c r="DO301" s="74"/>
      <c r="DP301" s="74"/>
      <c r="DQ301" s="74"/>
      <c r="DR301" s="74"/>
      <c r="DS301" s="74"/>
      <c r="DT301" s="74"/>
      <c r="DU301" s="74">
        <v>0</v>
      </c>
      <c r="DV301" s="74">
        <v>0</v>
      </c>
      <c r="DW301" s="75"/>
      <c r="DX301" s="74">
        <v>327701.26</v>
      </c>
      <c r="DY301" s="74">
        <v>322701.18082000001</v>
      </c>
      <c r="DZ301" s="74">
        <v>322701.18082000001</v>
      </c>
      <c r="EA301" s="75">
        <f>DZ301/DY301*100</f>
        <v>100</v>
      </c>
      <c r="EB301" s="75"/>
      <c r="EC301" s="74"/>
      <c r="ED301" s="74"/>
      <c r="EE301" s="75"/>
      <c r="EF301" s="74">
        <v>500</v>
      </c>
      <c r="EG301" s="74">
        <v>500</v>
      </c>
      <c r="EH301" s="74">
        <v>500</v>
      </c>
      <c r="EI301" s="75">
        <f>EH301/EG301*100</f>
        <v>100</v>
      </c>
      <c r="EJ301" s="74"/>
      <c r="EK301" s="74">
        <v>1151.9556499999999</v>
      </c>
      <c r="EL301" s="74">
        <v>1151.9556499999999</v>
      </c>
      <c r="EM301" s="75">
        <f>EL301/EK301*100</f>
        <v>100</v>
      </c>
      <c r="EN301" s="74"/>
      <c r="EO301" s="74"/>
      <c r="EP301" s="74"/>
      <c r="EQ301" s="75"/>
      <c r="ER301" s="74"/>
      <c r="ES301" s="74"/>
      <c r="ET301" s="74"/>
      <c r="EU301" s="75"/>
      <c r="EV301" s="74"/>
      <c r="EW301" s="74"/>
      <c r="EX301" s="74"/>
      <c r="EY301" s="75"/>
      <c r="EZ301" s="74">
        <v>68095.816330000001</v>
      </c>
      <c r="FA301" s="74">
        <v>68095.816330000001</v>
      </c>
      <c r="FB301" s="74">
        <v>68095.816260000007</v>
      </c>
      <c r="FC301" s="74">
        <f>FB301/FA301*100</f>
        <v>99.999999897203679</v>
      </c>
      <c r="FD301" s="74"/>
      <c r="FE301" s="74"/>
      <c r="FF301" s="74"/>
      <c r="FG301" s="75"/>
      <c r="FH301" s="74"/>
      <c r="FI301" s="74"/>
      <c r="FJ301" s="74"/>
      <c r="FK301" s="75"/>
      <c r="FL301" s="74"/>
      <c r="FM301" s="74"/>
      <c r="FN301" s="74"/>
      <c r="FO301" s="75"/>
      <c r="FP301" s="75"/>
      <c r="FQ301" s="75"/>
      <c r="FR301" s="75"/>
      <c r="FS301" s="75"/>
      <c r="FT301" s="78"/>
      <c r="FU301" s="78"/>
      <c r="FV301" s="78"/>
      <c r="FW301" s="78"/>
      <c r="FX301" s="74"/>
      <c r="FY301" s="74"/>
      <c r="FZ301" s="74"/>
      <c r="GA301" s="75"/>
      <c r="GB301" s="74"/>
      <c r="GC301" s="74"/>
      <c r="GD301" s="74"/>
      <c r="GE301" s="75"/>
      <c r="GF301" s="74"/>
      <c r="GG301" s="74"/>
      <c r="GH301" s="74">
        <v>0</v>
      </c>
      <c r="GI301" s="75"/>
      <c r="GJ301" s="74"/>
      <c r="GK301" s="74"/>
      <c r="GL301" s="74">
        <v>0</v>
      </c>
      <c r="GM301" s="75"/>
      <c r="GN301" s="74"/>
      <c r="GO301" s="74"/>
      <c r="GP301" s="74">
        <v>0</v>
      </c>
      <c r="GQ301" s="75"/>
      <c r="GR301" s="74"/>
      <c r="GS301" s="74"/>
      <c r="GT301" s="74">
        <v>0</v>
      </c>
      <c r="GU301" s="75"/>
      <c r="GV301" s="74"/>
      <c r="GW301" s="74"/>
      <c r="GX301" s="74">
        <v>0</v>
      </c>
      <c r="GY301" s="75"/>
      <c r="GZ301" s="74"/>
      <c r="HA301" s="74"/>
      <c r="HB301" s="74">
        <v>0</v>
      </c>
      <c r="HC301" s="75"/>
      <c r="HD301" s="74"/>
      <c r="HE301" s="74"/>
      <c r="HF301" s="74">
        <v>0</v>
      </c>
      <c r="HG301" s="75"/>
      <c r="HH301" s="74"/>
      <c r="HI301" s="74"/>
      <c r="HJ301" s="74">
        <v>0</v>
      </c>
      <c r="HK301" s="75"/>
      <c r="HL301" s="74"/>
      <c r="HM301" s="74"/>
      <c r="HN301" s="74">
        <v>0</v>
      </c>
      <c r="HO301" s="75"/>
      <c r="HP301" s="74"/>
      <c r="HQ301" s="74"/>
      <c r="HR301" s="74">
        <v>0</v>
      </c>
      <c r="HS301" s="75"/>
      <c r="HT301" s="74"/>
      <c r="HU301" s="74"/>
      <c r="HV301" s="74">
        <v>0</v>
      </c>
      <c r="HW301" s="75"/>
      <c r="HX301" s="74"/>
      <c r="HY301" s="74"/>
      <c r="HZ301" s="74">
        <v>0</v>
      </c>
      <c r="IA301" s="75"/>
      <c r="IB301" s="74"/>
      <c r="IC301" s="74"/>
      <c r="ID301" s="74">
        <v>0</v>
      </c>
      <c r="IE301" s="75"/>
      <c r="IF301" s="74"/>
      <c r="IG301" s="74">
        <v>369.495</v>
      </c>
      <c r="IH301" s="74">
        <v>369.495</v>
      </c>
      <c r="II301" s="75">
        <f t="shared" si="694"/>
        <v>100</v>
      </c>
      <c r="IJ301" s="74"/>
      <c r="IK301" s="74"/>
      <c r="IL301" s="74">
        <v>0</v>
      </c>
      <c r="IM301" s="75"/>
      <c r="IN301" s="74"/>
      <c r="IO301" s="74"/>
      <c r="IP301" s="74">
        <v>0</v>
      </c>
      <c r="IQ301" s="75"/>
      <c r="IR301" s="74"/>
      <c r="IS301" s="74"/>
      <c r="IT301" s="74">
        <v>0</v>
      </c>
      <c r="IU301" s="75"/>
      <c r="IV301" s="74"/>
      <c r="IW301" s="74"/>
      <c r="IX301" s="74">
        <v>0</v>
      </c>
      <c r="IY301" s="75"/>
      <c r="IZ301" s="74"/>
      <c r="JA301" s="74"/>
      <c r="JB301" s="74"/>
      <c r="JC301" s="75"/>
    </row>
    <row r="302" spans="1:263" ht="15.75" x14ac:dyDescent="0.25">
      <c r="A302" s="10" t="s">
        <v>269</v>
      </c>
      <c r="B302" s="222">
        <f t="shared" si="714"/>
        <v>254578.9</v>
      </c>
      <c r="C302" s="222">
        <f t="shared" si="715"/>
        <v>255578.9</v>
      </c>
      <c r="D302" s="222">
        <f t="shared" si="716"/>
        <v>255578.9</v>
      </c>
      <c r="E302" s="222"/>
      <c r="F302" s="223">
        <f t="shared" si="717"/>
        <v>255578.9</v>
      </c>
      <c r="G302" s="75">
        <f t="shared" si="764"/>
        <v>100</v>
      </c>
      <c r="H302" s="75"/>
      <c r="I302" s="75"/>
      <c r="J302" s="75"/>
      <c r="K302" s="75"/>
      <c r="L302" s="75"/>
      <c r="M302" s="75"/>
      <c r="N302" s="75"/>
      <c r="O302" s="75"/>
      <c r="P302" s="75"/>
      <c r="Q302" s="75"/>
      <c r="R302" s="75"/>
      <c r="S302" s="75"/>
      <c r="T302" s="75"/>
      <c r="U302" s="75"/>
      <c r="V302" s="75"/>
      <c r="W302" s="75"/>
      <c r="X302" s="75"/>
      <c r="Y302" s="75"/>
      <c r="Z302" s="75"/>
      <c r="AA302" s="75"/>
      <c r="AB302" s="75"/>
      <c r="AC302" s="75"/>
      <c r="AD302" s="75"/>
      <c r="AE302" s="75"/>
      <c r="AF302" s="75"/>
      <c r="AG302" s="75"/>
      <c r="AH302" s="75"/>
      <c r="AI302" s="75"/>
      <c r="AJ302" s="75"/>
      <c r="AK302" s="75"/>
      <c r="AL302" s="75"/>
      <c r="AM302" s="75"/>
      <c r="AN302" s="75"/>
      <c r="AO302" s="75"/>
      <c r="AP302" s="75"/>
      <c r="AQ302" s="75"/>
      <c r="AR302" s="75"/>
      <c r="AS302" s="75">
        <v>1000</v>
      </c>
      <c r="AT302" s="75">
        <v>1000</v>
      </c>
      <c r="AU302" s="75">
        <f t="shared" si="680"/>
        <v>100</v>
      </c>
      <c r="AV302" s="75">
        <v>8500</v>
      </c>
      <c r="AW302" s="75">
        <v>8500</v>
      </c>
      <c r="AX302" s="75">
        <v>8500</v>
      </c>
      <c r="AY302" s="75">
        <f>AX302/AW302*100</f>
        <v>100</v>
      </c>
      <c r="AZ302" s="95"/>
      <c r="BA302" s="95"/>
      <c r="BB302" s="95"/>
      <c r="BC302" s="95"/>
      <c r="BD302" s="75"/>
      <c r="BE302" s="75"/>
      <c r="BF302" s="75"/>
      <c r="BG302" s="88"/>
      <c r="BH302" s="75"/>
      <c r="BI302" s="75"/>
      <c r="BJ302" s="75"/>
      <c r="BK302" s="88"/>
      <c r="BL302" s="75"/>
      <c r="BM302" s="75"/>
      <c r="BN302" s="75"/>
      <c r="BO302" s="76"/>
      <c r="BP302" s="75">
        <v>246078.9</v>
      </c>
      <c r="BQ302" s="75">
        <v>246078.9</v>
      </c>
      <c r="BR302" s="75">
        <v>246078.9</v>
      </c>
      <c r="BS302" s="75">
        <f>BR302/BQ302*100</f>
        <v>100</v>
      </c>
      <c r="BT302" s="88"/>
      <c r="BU302" s="75"/>
      <c r="BV302" s="75"/>
      <c r="BW302" s="88"/>
      <c r="BX302" s="75"/>
      <c r="BY302" s="75"/>
      <c r="BZ302" s="75"/>
      <c r="CA302" s="75"/>
      <c r="CB302" s="74"/>
      <c r="CC302" s="74"/>
      <c r="CD302" s="75"/>
      <c r="CE302" s="88"/>
      <c r="CF302" s="75"/>
      <c r="CG302" s="75"/>
      <c r="CH302" s="75"/>
      <c r="CI302" s="88"/>
      <c r="CJ302" s="75"/>
      <c r="CK302" s="75"/>
      <c r="CL302" s="75"/>
      <c r="CM302" s="75"/>
      <c r="CN302" s="75"/>
      <c r="CO302" s="75"/>
      <c r="CP302" s="75"/>
      <c r="CQ302" s="75"/>
      <c r="CR302" s="74"/>
      <c r="CS302" s="74"/>
      <c r="CT302" s="75"/>
      <c r="CU302" s="88"/>
      <c r="CV302" s="75"/>
      <c r="CW302" s="75"/>
      <c r="CX302" s="75"/>
      <c r="CY302" s="88"/>
      <c r="CZ302" s="76"/>
      <c r="DA302" s="75"/>
      <c r="DB302" s="75"/>
      <c r="DC302" s="76"/>
      <c r="DD302" s="75"/>
      <c r="DE302" s="75"/>
      <c r="DF302" s="75"/>
      <c r="DG302" s="88"/>
      <c r="DH302" s="75"/>
      <c r="DI302" s="75"/>
      <c r="DJ302" s="75"/>
      <c r="DK302" s="88"/>
      <c r="DL302" s="75"/>
      <c r="DM302" s="75"/>
      <c r="DN302" s="75"/>
      <c r="DO302" s="88"/>
      <c r="DP302" s="75"/>
      <c r="DQ302" s="75"/>
      <c r="DR302" s="75"/>
      <c r="DS302" s="88"/>
      <c r="DT302" s="88"/>
      <c r="DU302" s="75"/>
      <c r="DV302" s="75"/>
      <c r="DW302" s="75"/>
      <c r="DX302" s="75"/>
      <c r="DY302" s="75"/>
      <c r="DZ302" s="75"/>
      <c r="EA302" s="75"/>
      <c r="EB302" s="75"/>
      <c r="EC302" s="75"/>
      <c r="ED302" s="75"/>
      <c r="EE302" s="75"/>
      <c r="EF302" s="75"/>
      <c r="EG302" s="75"/>
      <c r="EH302" s="75"/>
      <c r="EI302" s="75"/>
      <c r="EJ302" s="75"/>
      <c r="EK302" s="75"/>
      <c r="EL302" s="75"/>
      <c r="EM302" s="75"/>
      <c r="EN302" s="75"/>
      <c r="EO302" s="75"/>
      <c r="EP302" s="75"/>
      <c r="EQ302" s="75"/>
      <c r="ER302" s="75"/>
      <c r="ES302" s="75"/>
      <c r="ET302" s="75"/>
      <c r="EU302" s="75"/>
      <c r="EV302" s="75"/>
      <c r="EW302" s="75"/>
      <c r="EX302" s="75"/>
      <c r="EY302" s="75"/>
      <c r="EZ302" s="88"/>
      <c r="FA302" s="74"/>
      <c r="FB302" s="75"/>
      <c r="FC302" s="88"/>
      <c r="FD302" s="75"/>
      <c r="FE302" s="75"/>
      <c r="FF302" s="75"/>
      <c r="FG302" s="75"/>
      <c r="FH302" s="75"/>
      <c r="FI302" s="75"/>
      <c r="FJ302" s="75"/>
      <c r="FK302" s="75"/>
      <c r="FL302" s="75"/>
      <c r="FM302" s="75"/>
      <c r="FN302" s="75"/>
      <c r="FO302" s="75"/>
      <c r="FP302" s="75"/>
      <c r="FQ302" s="75"/>
      <c r="FR302" s="75"/>
      <c r="FS302" s="75"/>
      <c r="FT302" s="78"/>
      <c r="FU302" s="78"/>
      <c r="FV302" s="78"/>
      <c r="FW302" s="78"/>
      <c r="FX302" s="75"/>
      <c r="FY302" s="75"/>
      <c r="FZ302" s="75"/>
      <c r="GA302" s="75"/>
      <c r="GB302" s="75"/>
      <c r="GC302" s="75"/>
      <c r="GD302" s="75"/>
      <c r="GE302" s="75"/>
      <c r="GF302" s="75"/>
      <c r="GG302" s="75"/>
      <c r="GH302" s="75"/>
      <c r="GI302" s="75"/>
      <c r="GJ302" s="75"/>
      <c r="GK302" s="75"/>
      <c r="GL302" s="75"/>
      <c r="GM302" s="75"/>
      <c r="GN302" s="75"/>
      <c r="GO302" s="75"/>
      <c r="GP302" s="75"/>
      <c r="GQ302" s="75"/>
      <c r="GR302" s="75"/>
      <c r="GS302" s="75"/>
      <c r="GT302" s="75"/>
      <c r="GU302" s="75"/>
      <c r="GV302" s="75"/>
      <c r="GW302" s="75"/>
      <c r="GX302" s="75"/>
      <c r="GY302" s="75"/>
      <c r="GZ302" s="75"/>
      <c r="HA302" s="75"/>
      <c r="HB302" s="75"/>
      <c r="HC302" s="75"/>
      <c r="HD302" s="75"/>
      <c r="HE302" s="75"/>
      <c r="HF302" s="75"/>
      <c r="HG302" s="75"/>
      <c r="HH302" s="75"/>
      <c r="HI302" s="75"/>
      <c r="HJ302" s="75"/>
      <c r="HK302" s="75"/>
      <c r="HL302" s="75"/>
      <c r="HM302" s="75"/>
      <c r="HN302" s="75"/>
      <c r="HO302" s="75"/>
      <c r="HP302" s="75"/>
      <c r="HQ302" s="75"/>
      <c r="HR302" s="75"/>
      <c r="HS302" s="75"/>
      <c r="HT302" s="75"/>
      <c r="HU302" s="75"/>
      <c r="HV302" s="75"/>
      <c r="HW302" s="75"/>
      <c r="HX302" s="75"/>
      <c r="HY302" s="75"/>
      <c r="HZ302" s="75"/>
      <c r="IA302" s="75"/>
      <c r="IB302" s="75"/>
      <c r="IC302" s="75"/>
      <c r="ID302" s="75"/>
      <c r="IE302" s="75"/>
      <c r="IF302" s="75"/>
      <c r="IG302" s="75"/>
      <c r="IH302" s="75"/>
      <c r="II302" s="75"/>
      <c r="IJ302" s="75"/>
      <c r="IK302" s="75"/>
      <c r="IL302" s="75"/>
      <c r="IM302" s="75"/>
      <c r="IN302" s="75"/>
      <c r="IO302" s="75"/>
      <c r="IP302" s="75"/>
      <c r="IQ302" s="75"/>
      <c r="IR302" s="75"/>
      <c r="IS302" s="75"/>
      <c r="IT302" s="75"/>
      <c r="IU302" s="75"/>
      <c r="IV302" s="75"/>
      <c r="IW302" s="75"/>
      <c r="IX302" s="75"/>
      <c r="IY302" s="75"/>
      <c r="IZ302" s="75"/>
      <c r="JA302" s="75"/>
      <c r="JB302" s="75"/>
      <c r="JC302" s="75"/>
    </row>
    <row r="303" spans="1:263" ht="15.75" x14ac:dyDescent="0.25">
      <c r="A303" s="10" t="s">
        <v>435</v>
      </c>
      <c r="B303" s="222">
        <f t="shared" si="714"/>
        <v>5067.92</v>
      </c>
      <c r="C303" s="222">
        <f t="shared" si="715"/>
        <v>5835.8947200000002</v>
      </c>
      <c r="D303" s="222">
        <f t="shared" si="716"/>
        <v>5835.8947200000002</v>
      </c>
      <c r="E303" s="222"/>
      <c r="F303" s="223">
        <f t="shared" si="717"/>
        <v>5835.8947200000002</v>
      </c>
      <c r="G303" s="75">
        <f t="shared" si="764"/>
        <v>100</v>
      </c>
      <c r="H303" s="75"/>
      <c r="I303" s="75"/>
      <c r="J303" s="75"/>
      <c r="K303" s="75"/>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c r="AJ303" s="75"/>
      <c r="AK303" s="75"/>
      <c r="AL303" s="75"/>
      <c r="AM303" s="75"/>
      <c r="AN303" s="75"/>
      <c r="AO303" s="75"/>
      <c r="AP303" s="75"/>
      <c r="AQ303" s="75"/>
      <c r="AR303" s="75"/>
      <c r="AS303" s="75">
        <v>767.97471999999993</v>
      </c>
      <c r="AT303" s="75">
        <v>767.97471999999993</v>
      </c>
      <c r="AU303" s="75">
        <f t="shared" si="680"/>
        <v>100</v>
      </c>
      <c r="AV303" s="75"/>
      <c r="AW303" s="75"/>
      <c r="AX303" s="75"/>
      <c r="AY303" s="75"/>
      <c r="AZ303" s="95"/>
      <c r="BA303" s="95"/>
      <c r="BB303" s="95"/>
      <c r="BC303" s="95"/>
      <c r="BD303" s="75"/>
      <c r="BE303" s="75"/>
      <c r="BF303" s="75"/>
      <c r="BG303" s="88"/>
      <c r="BH303" s="88"/>
      <c r="BI303" s="75"/>
      <c r="BJ303" s="75"/>
      <c r="BK303" s="88"/>
      <c r="BL303" s="75">
        <v>4242</v>
      </c>
      <c r="BM303" s="75">
        <v>4242</v>
      </c>
      <c r="BN303" s="75">
        <v>4242</v>
      </c>
      <c r="BO303" s="76">
        <f t="shared" si="745"/>
        <v>100</v>
      </c>
      <c r="BP303" s="75"/>
      <c r="BQ303" s="75"/>
      <c r="BR303" s="75"/>
      <c r="BS303" s="88"/>
      <c r="BT303" s="88"/>
      <c r="BU303" s="75"/>
      <c r="BV303" s="75"/>
      <c r="BW303" s="88"/>
      <c r="BX303" s="75"/>
      <c r="BY303" s="75"/>
      <c r="BZ303" s="75"/>
      <c r="CA303" s="75"/>
      <c r="CB303" s="74"/>
      <c r="CC303" s="74"/>
      <c r="CD303" s="75"/>
      <c r="CE303" s="88"/>
      <c r="CF303" s="75"/>
      <c r="CG303" s="75"/>
      <c r="CH303" s="75"/>
      <c r="CI303" s="88"/>
      <c r="CJ303" s="75"/>
      <c r="CK303" s="75"/>
      <c r="CL303" s="75"/>
      <c r="CM303" s="75"/>
      <c r="CN303" s="75"/>
      <c r="CO303" s="75"/>
      <c r="CP303" s="75"/>
      <c r="CQ303" s="75"/>
      <c r="CR303" s="74"/>
      <c r="CS303" s="74"/>
      <c r="CT303" s="75"/>
      <c r="CU303" s="88"/>
      <c r="CV303" s="75"/>
      <c r="CW303" s="75"/>
      <c r="CX303" s="75"/>
      <c r="CY303" s="88"/>
      <c r="CZ303" s="75">
        <v>825.92</v>
      </c>
      <c r="DA303" s="75">
        <v>825.92</v>
      </c>
      <c r="DB303" s="75">
        <v>825.92</v>
      </c>
      <c r="DC303" s="76">
        <f t="shared" si="810"/>
        <v>100</v>
      </c>
      <c r="DD303" s="75"/>
      <c r="DE303" s="75"/>
      <c r="DF303" s="75"/>
      <c r="DG303" s="88"/>
      <c r="DH303" s="75"/>
      <c r="DI303" s="75"/>
      <c r="DJ303" s="75"/>
      <c r="DK303" s="88"/>
      <c r="DL303" s="75"/>
      <c r="DM303" s="75"/>
      <c r="DN303" s="75"/>
      <c r="DO303" s="88"/>
      <c r="DP303" s="75"/>
      <c r="DQ303" s="75"/>
      <c r="DR303" s="75"/>
      <c r="DS303" s="88"/>
      <c r="DT303" s="88"/>
      <c r="DU303" s="75"/>
      <c r="DV303" s="75"/>
      <c r="DW303" s="75"/>
      <c r="DX303" s="75"/>
      <c r="DY303" s="75"/>
      <c r="DZ303" s="75"/>
      <c r="EA303" s="75"/>
      <c r="EB303" s="75"/>
      <c r="EC303" s="75"/>
      <c r="ED303" s="75"/>
      <c r="EE303" s="75"/>
      <c r="EF303" s="75"/>
      <c r="EG303" s="75"/>
      <c r="EH303" s="75"/>
      <c r="EI303" s="75"/>
      <c r="EJ303" s="75"/>
      <c r="EK303" s="75"/>
      <c r="EL303" s="75"/>
      <c r="EM303" s="75"/>
      <c r="EN303" s="75"/>
      <c r="EO303" s="75"/>
      <c r="EP303" s="75"/>
      <c r="EQ303" s="75"/>
      <c r="ER303" s="75"/>
      <c r="ES303" s="75"/>
      <c r="ET303" s="75"/>
      <c r="EU303" s="75"/>
      <c r="EV303" s="75"/>
      <c r="EW303" s="75"/>
      <c r="EX303" s="75"/>
      <c r="EY303" s="75"/>
      <c r="EZ303" s="88"/>
      <c r="FA303" s="74"/>
      <c r="FB303" s="75"/>
      <c r="FC303" s="88"/>
      <c r="FD303" s="75"/>
      <c r="FE303" s="75"/>
      <c r="FF303" s="75"/>
      <c r="FG303" s="75"/>
      <c r="FH303" s="75"/>
      <c r="FI303" s="75"/>
      <c r="FJ303" s="75"/>
      <c r="FK303" s="75"/>
      <c r="FL303" s="75"/>
      <c r="FM303" s="75"/>
      <c r="FN303" s="75"/>
      <c r="FO303" s="75"/>
      <c r="FP303" s="75"/>
      <c r="FQ303" s="75"/>
      <c r="FR303" s="75"/>
      <c r="FS303" s="75"/>
      <c r="FT303" s="78"/>
      <c r="FU303" s="78"/>
      <c r="FV303" s="78"/>
      <c r="FW303" s="78"/>
      <c r="FX303" s="75"/>
      <c r="FY303" s="75"/>
      <c r="FZ303" s="75"/>
      <c r="GA303" s="75"/>
      <c r="GB303" s="75"/>
      <c r="GC303" s="75"/>
      <c r="GD303" s="75"/>
      <c r="GE303" s="75"/>
      <c r="GF303" s="75"/>
      <c r="GG303" s="75"/>
      <c r="GH303" s="75"/>
      <c r="GI303" s="75"/>
      <c r="GJ303" s="75"/>
      <c r="GK303" s="75"/>
      <c r="GL303" s="75"/>
      <c r="GM303" s="75"/>
      <c r="GN303" s="75"/>
      <c r="GO303" s="75"/>
      <c r="GP303" s="75"/>
      <c r="GQ303" s="75"/>
      <c r="GR303" s="75"/>
      <c r="GS303" s="75"/>
      <c r="GT303" s="75"/>
      <c r="GU303" s="75"/>
      <c r="GV303" s="75"/>
      <c r="GW303" s="75"/>
      <c r="GX303" s="75"/>
      <c r="GY303" s="75"/>
      <c r="GZ303" s="75"/>
      <c r="HA303" s="75"/>
      <c r="HB303" s="75"/>
      <c r="HC303" s="75"/>
      <c r="HD303" s="75"/>
      <c r="HE303" s="75"/>
      <c r="HF303" s="75"/>
      <c r="HG303" s="75"/>
      <c r="HH303" s="75"/>
      <c r="HI303" s="75"/>
      <c r="HJ303" s="75"/>
      <c r="HK303" s="75"/>
      <c r="HL303" s="75"/>
      <c r="HM303" s="75"/>
      <c r="HN303" s="75"/>
      <c r="HO303" s="75"/>
      <c r="HP303" s="75"/>
      <c r="HQ303" s="75"/>
      <c r="HR303" s="75"/>
      <c r="HS303" s="75"/>
      <c r="HT303" s="75"/>
      <c r="HU303" s="75"/>
      <c r="HV303" s="75"/>
      <c r="HW303" s="75"/>
      <c r="HX303" s="75"/>
      <c r="HY303" s="75"/>
      <c r="HZ303" s="75"/>
      <c r="IA303" s="75"/>
      <c r="IB303" s="75"/>
      <c r="IC303" s="75"/>
      <c r="ID303" s="75"/>
      <c r="IE303" s="75"/>
      <c r="IF303" s="75"/>
      <c r="IG303" s="75"/>
      <c r="IH303" s="75"/>
      <c r="II303" s="75"/>
      <c r="IJ303" s="75"/>
      <c r="IK303" s="75"/>
      <c r="IL303" s="75"/>
      <c r="IM303" s="75"/>
      <c r="IN303" s="75"/>
      <c r="IO303" s="75"/>
      <c r="IP303" s="75"/>
      <c r="IQ303" s="75"/>
      <c r="IR303" s="75"/>
      <c r="IS303" s="75"/>
      <c r="IT303" s="75"/>
      <c r="IU303" s="75"/>
      <c r="IV303" s="75"/>
      <c r="IW303" s="75"/>
      <c r="IX303" s="75"/>
      <c r="IY303" s="75"/>
      <c r="IZ303" s="75"/>
      <c r="JA303" s="75"/>
      <c r="JB303" s="75"/>
      <c r="JC303" s="75"/>
    </row>
    <row r="304" spans="1:263" ht="15.75" x14ac:dyDescent="0.25">
      <c r="A304" s="10" t="s">
        <v>436</v>
      </c>
      <c r="B304" s="222">
        <f t="shared" si="714"/>
        <v>5046.41</v>
      </c>
      <c r="C304" s="222">
        <f t="shared" si="715"/>
        <v>5046.41</v>
      </c>
      <c r="D304" s="222">
        <f t="shared" si="716"/>
        <v>5046.41</v>
      </c>
      <c r="E304" s="222"/>
      <c r="F304" s="223">
        <f t="shared" si="717"/>
        <v>5046.41</v>
      </c>
      <c r="G304" s="75">
        <f t="shared" si="764"/>
        <v>100</v>
      </c>
      <c r="H304" s="75"/>
      <c r="I304" s="75"/>
      <c r="J304" s="75"/>
      <c r="K304" s="75"/>
      <c r="L304" s="75"/>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c r="AJ304" s="75"/>
      <c r="AK304" s="75"/>
      <c r="AL304" s="75"/>
      <c r="AM304" s="75"/>
      <c r="AN304" s="75"/>
      <c r="AO304" s="75"/>
      <c r="AP304" s="75"/>
      <c r="AQ304" s="75"/>
      <c r="AR304" s="75"/>
      <c r="AS304" s="75"/>
      <c r="AT304" s="75"/>
      <c r="AU304" s="75"/>
      <c r="AV304" s="75"/>
      <c r="AW304" s="75"/>
      <c r="AX304" s="75"/>
      <c r="AY304" s="75"/>
      <c r="AZ304" s="95"/>
      <c r="BA304" s="95"/>
      <c r="BB304" s="95"/>
      <c r="BC304" s="95"/>
      <c r="BD304" s="75"/>
      <c r="BE304" s="75"/>
      <c r="BF304" s="75"/>
      <c r="BG304" s="88"/>
      <c r="BH304" s="88"/>
      <c r="BI304" s="75"/>
      <c r="BJ304" s="75"/>
      <c r="BK304" s="88"/>
      <c r="BL304" s="75">
        <v>4224</v>
      </c>
      <c r="BM304" s="75">
        <v>4224</v>
      </c>
      <c r="BN304" s="75">
        <v>4224</v>
      </c>
      <c r="BO304" s="76">
        <f t="shared" si="745"/>
        <v>100</v>
      </c>
      <c r="BP304" s="75"/>
      <c r="BQ304" s="75"/>
      <c r="BR304" s="75"/>
      <c r="BS304" s="88"/>
      <c r="BT304" s="88"/>
      <c r="BU304" s="75"/>
      <c r="BV304" s="75"/>
      <c r="BW304" s="88"/>
      <c r="BX304" s="75"/>
      <c r="BY304" s="75"/>
      <c r="BZ304" s="75"/>
      <c r="CA304" s="75"/>
      <c r="CB304" s="74"/>
      <c r="CC304" s="74"/>
      <c r="CD304" s="75"/>
      <c r="CE304" s="88"/>
      <c r="CF304" s="75"/>
      <c r="CG304" s="75"/>
      <c r="CH304" s="75"/>
      <c r="CI304" s="88"/>
      <c r="CJ304" s="75"/>
      <c r="CK304" s="75"/>
      <c r="CL304" s="75"/>
      <c r="CM304" s="75"/>
      <c r="CN304" s="75"/>
      <c r="CO304" s="75"/>
      <c r="CP304" s="75"/>
      <c r="CQ304" s="75"/>
      <c r="CR304" s="74"/>
      <c r="CS304" s="74"/>
      <c r="CT304" s="75"/>
      <c r="CU304" s="88"/>
      <c r="CV304" s="75"/>
      <c r="CW304" s="75"/>
      <c r="CX304" s="75"/>
      <c r="CY304" s="88"/>
      <c r="CZ304" s="75">
        <v>822.41</v>
      </c>
      <c r="DA304" s="75">
        <v>822.41</v>
      </c>
      <c r="DB304" s="75">
        <v>822.41</v>
      </c>
      <c r="DC304" s="76">
        <f t="shared" si="810"/>
        <v>100</v>
      </c>
      <c r="DD304" s="75"/>
      <c r="DE304" s="75"/>
      <c r="DF304" s="75"/>
      <c r="DG304" s="88"/>
      <c r="DH304" s="75"/>
      <c r="DI304" s="75"/>
      <c r="DJ304" s="75"/>
      <c r="DK304" s="88"/>
      <c r="DL304" s="75"/>
      <c r="DM304" s="75"/>
      <c r="DN304" s="75"/>
      <c r="DO304" s="88"/>
      <c r="DP304" s="75"/>
      <c r="DQ304" s="75"/>
      <c r="DR304" s="75"/>
      <c r="DS304" s="88"/>
      <c r="DT304" s="88"/>
      <c r="DU304" s="75"/>
      <c r="DV304" s="75"/>
      <c r="DW304" s="75"/>
      <c r="DX304" s="75"/>
      <c r="DY304" s="75"/>
      <c r="DZ304" s="75"/>
      <c r="EA304" s="75"/>
      <c r="EB304" s="75"/>
      <c r="EC304" s="75"/>
      <c r="ED304" s="75"/>
      <c r="EE304" s="75"/>
      <c r="EF304" s="75"/>
      <c r="EG304" s="75"/>
      <c r="EH304" s="75"/>
      <c r="EI304" s="75"/>
      <c r="EJ304" s="75"/>
      <c r="EK304" s="75"/>
      <c r="EL304" s="75"/>
      <c r="EM304" s="75"/>
      <c r="EN304" s="75"/>
      <c r="EO304" s="75"/>
      <c r="EP304" s="75"/>
      <c r="EQ304" s="75"/>
      <c r="ER304" s="75"/>
      <c r="ES304" s="75"/>
      <c r="ET304" s="75"/>
      <c r="EU304" s="75"/>
      <c r="EV304" s="75"/>
      <c r="EW304" s="75"/>
      <c r="EX304" s="75"/>
      <c r="EY304" s="75"/>
      <c r="EZ304" s="88"/>
      <c r="FA304" s="74"/>
      <c r="FB304" s="75"/>
      <c r="FC304" s="88"/>
      <c r="FD304" s="75"/>
      <c r="FE304" s="75"/>
      <c r="FF304" s="75"/>
      <c r="FG304" s="75"/>
      <c r="FH304" s="75"/>
      <c r="FI304" s="75"/>
      <c r="FJ304" s="75"/>
      <c r="FK304" s="75"/>
      <c r="FL304" s="75"/>
      <c r="FM304" s="75"/>
      <c r="FN304" s="75"/>
      <c r="FO304" s="75"/>
      <c r="FP304" s="75"/>
      <c r="FQ304" s="75"/>
      <c r="FR304" s="75"/>
      <c r="FS304" s="75"/>
      <c r="FT304" s="78"/>
      <c r="FU304" s="78"/>
      <c r="FV304" s="78"/>
      <c r="FW304" s="78"/>
      <c r="FX304" s="75"/>
      <c r="FY304" s="75"/>
      <c r="FZ304" s="75"/>
      <c r="GA304" s="75"/>
      <c r="GB304" s="75"/>
      <c r="GC304" s="75"/>
      <c r="GD304" s="75"/>
      <c r="GE304" s="75"/>
      <c r="GF304" s="75"/>
      <c r="GG304" s="75"/>
      <c r="GH304" s="75"/>
      <c r="GI304" s="75"/>
      <c r="GJ304" s="75"/>
      <c r="GK304" s="75"/>
      <c r="GL304" s="75"/>
      <c r="GM304" s="75"/>
      <c r="GN304" s="75"/>
      <c r="GO304" s="75"/>
      <c r="GP304" s="75"/>
      <c r="GQ304" s="75"/>
      <c r="GR304" s="75"/>
      <c r="GS304" s="75"/>
      <c r="GT304" s="75"/>
      <c r="GU304" s="75"/>
      <c r="GV304" s="75"/>
      <c r="GW304" s="75"/>
      <c r="GX304" s="75"/>
      <c r="GY304" s="75"/>
      <c r="GZ304" s="75"/>
      <c r="HA304" s="75"/>
      <c r="HB304" s="75"/>
      <c r="HC304" s="75"/>
      <c r="HD304" s="75"/>
      <c r="HE304" s="75"/>
      <c r="HF304" s="75"/>
      <c r="HG304" s="75"/>
      <c r="HH304" s="75"/>
      <c r="HI304" s="75"/>
      <c r="HJ304" s="75"/>
      <c r="HK304" s="75"/>
      <c r="HL304" s="75"/>
      <c r="HM304" s="75"/>
      <c r="HN304" s="75"/>
      <c r="HO304" s="75"/>
      <c r="HP304" s="75"/>
      <c r="HQ304" s="75"/>
      <c r="HR304" s="75"/>
      <c r="HS304" s="75"/>
      <c r="HT304" s="75"/>
      <c r="HU304" s="75"/>
      <c r="HV304" s="75"/>
      <c r="HW304" s="75"/>
      <c r="HX304" s="75"/>
      <c r="HY304" s="75"/>
      <c r="HZ304" s="75"/>
      <c r="IA304" s="75"/>
      <c r="IB304" s="75"/>
      <c r="IC304" s="75"/>
      <c r="ID304" s="75"/>
      <c r="IE304" s="75"/>
      <c r="IF304" s="75"/>
      <c r="IG304" s="75"/>
      <c r="IH304" s="75"/>
      <c r="II304" s="75"/>
      <c r="IJ304" s="75"/>
      <c r="IK304" s="75"/>
      <c r="IL304" s="75"/>
      <c r="IM304" s="75"/>
      <c r="IN304" s="75"/>
      <c r="IO304" s="75"/>
      <c r="IP304" s="75"/>
      <c r="IQ304" s="75"/>
      <c r="IR304" s="75"/>
      <c r="IS304" s="75"/>
      <c r="IT304" s="75"/>
      <c r="IU304" s="75"/>
      <c r="IV304" s="75"/>
      <c r="IW304" s="75"/>
      <c r="IX304" s="75"/>
      <c r="IY304" s="75"/>
      <c r="IZ304" s="75"/>
      <c r="JA304" s="75"/>
      <c r="JB304" s="75"/>
      <c r="JC304" s="75"/>
    </row>
    <row r="305" spans="1:263" ht="15.75" x14ac:dyDescent="0.25">
      <c r="A305" s="10" t="s">
        <v>437</v>
      </c>
      <c r="B305" s="222">
        <f t="shared" si="714"/>
        <v>5265.04</v>
      </c>
      <c r="C305" s="222">
        <f t="shared" si="715"/>
        <v>5265.04</v>
      </c>
      <c r="D305" s="222">
        <f t="shared" si="716"/>
        <v>5265.04</v>
      </c>
      <c r="E305" s="222"/>
      <c r="F305" s="223">
        <f t="shared" si="717"/>
        <v>5265.04</v>
      </c>
      <c r="G305" s="75">
        <f t="shared" si="764"/>
        <v>100</v>
      </c>
      <c r="H305" s="75"/>
      <c r="I305" s="75"/>
      <c r="J305" s="75"/>
      <c r="K305" s="75"/>
      <c r="L305" s="75"/>
      <c r="M305" s="75"/>
      <c r="N305" s="75"/>
      <c r="O305" s="75"/>
      <c r="P305" s="75"/>
      <c r="Q305" s="75"/>
      <c r="R305" s="75"/>
      <c r="S305" s="75"/>
      <c r="T305" s="75"/>
      <c r="U305" s="75"/>
      <c r="V305" s="75"/>
      <c r="W305" s="75"/>
      <c r="X305" s="75"/>
      <c r="Y305" s="75"/>
      <c r="Z305" s="75"/>
      <c r="AA305" s="75"/>
      <c r="AB305" s="75"/>
      <c r="AC305" s="75"/>
      <c r="AD305" s="75"/>
      <c r="AE305" s="75"/>
      <c r="AF305" s="75"/>
      <c r="AG305" s="75"/>
      <c r="AH305" s="75"/>
      <c r="AI305" s="75"/>
      <c r="AJ305" s="75"/>
      <c r="AK305" s="75"/>
      <c r="AL305" s="75"/>
      <c r="AM305" s="75"/>
      <c r="AN305" s="75"/>
      <c r="AO305" s="75"/>
      <c r="AP305" s="75"/>
      <c r="AQ305" s="75"/>
      <c r="AR305" s="75"/>
      <c r="AS305" s="75"/>
      <c r="AT305" s="75"/>
      <c r="AU305" s="75"/>
      <c r="AV305" s="75"/>
      <c r="AW305" s="75"/>
      <c r="AX305" s="75"/>
      <c r="AY305" s="75"/>
      <c r="AZ305" s="95"/>
      <c r="BA305" s="95"/>
      <c r="BB305" s="95"/>
      <c r="BC305" s="95"/>
      <c r="BD305" s="75"/>
      <c r="BE305" s="75"/>
      <c r="BF305" s="75"/>
      <c r="BG305" s="88"/>
      <c r="BH305" s="88"/>
      <c r="BI305" s="75"/>
      <c r="BJ305" s="75"/>
      <c r="BK305" s="88"/>
      <c r="BL305" s="75">
        <v>4407</v>
      </c>
      <c r="BM305" s="75">
        <v>4407</v>
      </c>
      <c r="BN305" s="75">
        <v>4407</v>
      </c>
      <c r="BO305" s="76">
        <f t="shared" si="745"/>
        <v>100</v>
      </c>
      <c r="BP305" s="75"/>
      <c r="BQ305" s="75"/>
      <c r="BR305" s="75"/>
      <c r="BS305" s="88"/>
      <c r="BT305" s="88"/>
      <c r="BU305" s="75"/>
      <c r="BV305" s="75"/>
      <c r="BW305" s="88"/>
      <c r="BX305" s="75"/>
      <c r="BY305" s="75"/>
      <c r="BZ305" s="75"/>
      <c r="CA305" s="75"/>
      <c r="CB305" s="74"/>
      <c r="CC305" s="74"/>
      <c r="CD305" s="75"/>
      <c r="CE305" s="88"/>
      <c r="CF305" s="75"/>
      <c r="CG305" s="75"/>
      <c r="CH305" s="75"/>
      <c r="CI305" s="88"/>
      <c r="CJ305" s="75"/>
      <c r="CK305" s="75"/>
      <c r="CL305" s="75"/>
      <c r="CM305" s="75"/>
      <c r="CN305" s="75"/>
      <c r="CO305" s="75"/>
      <c r="CP305" s="75"/>
      <c r="CQ305" s="75"/>
      <c r="CR305" s="74"/>
      <c r="CS305" s="74"/>
      <c r="CT305" s="75"/>
      <c r="CU305" s="88"/>
      <c r="CV305" s="75"/>
      <c r="CW305" s="75"/>
      <c r="CX305" s="75"/>
      <c r="CY305" s="88"/>
      <c r="CZ305" s="75">
        <v>858.04</v>
      </c>
      <c r="DA305" s="75">
        <v>858.04</v>
      </c>
      <c r="DB305" s="75">
        <v>858.04</v>
      </c>
      <c r="DC305" s="76">
        <f t="shared" si="810"/>
        <v>100</v>
      </c>
      <c r="DD305" s="75"/>
      <c r="DE305" s="75"/>
      <c r="DF305" s="75"/>
      <c r="DG305" s="88"/>
      <c r="DH305" s="75"/>
      <c r="DI305" s="75"/>
      <c r="DJ305" s="75"/>
      <c r="DK305" s="88"/>
      <c r="DL305" s="75"/>
      <c r="DM305" s="75"/>
      <c r="DN305" s="75"/>
      <c r="DO305" s="88"/>
      <c r="DP305" s="75"/>
      <c r="DQ305" s="75"/>
      <c r="DR305" s="75"/>
      <c r="DS305" s="88"/>
      <c r="DT305" s="88"/>
      <c r="DU305" s="75"/>
      <c r="DV305" s="75"/>
      <c r="DW305" s="75"/>
      <c r="DX305" s="75"/>
      <c r="DY305" s="75"/>
      <c r="DZ305" s="75"/>
      <c r="EA305" s="75"/>
      <c r="EB305" s="75"/>
      <c r="EC305" s="75"/>
      <c r="ED305" s="75"/>
      <c r="EE305" s="75"/>
      <c r="EF305" s="75"/>
      <c r="EG305" s="75"/>
      <c r="EH305" s="75"/>
      <c r="EI305" s="75"/>
      <c r="EJ305" s="75"/>
      <c r="EK305" s="75"/>
      <c r="EL305" s="75"/>
      <c r="EM305" s="75"/>
      <c r="EN305" s="75"/>
      <c r="EO305" s="75"/>
      <c r="EP305" s="75"/>
      <c r="EQ305" s="75"/>
      <c r="ER305" s="75"/>
      <c r="ES305" s="75"/>
      <c r="ET305" s="75"/>
      <c r="EU305" s="75"/>
      <c r="EV305" s="75"/>
      <c r="EW305" s="75"/>
      <c r="EX305" s="75"/>
      <c r="EY305" s="75"/>
      <c r="EZ305" s="88"/>
      <c r="FA305" s="74"/>
      <c r="FB305" s="75"/>
      <c r="FC305" s="88"/>
      <c r="FD305" s="75"/>
      <c r="FE305" s="75"/>
      <c r="FF305" s="75"/>
      <c r="FG305" s="75"/>
      <c r="FH305" s="75"/>
      <c r="FI305" s="75"/>
      <c r="FJ305" s="75"/>
      <c r="FK305" s="75"/>
      <c r="FL305" s="75"/>
      <c r="FM305" s="75"/>
      <c r="FN305" s="75"/>
      <c r="FO305" s="75"/>
      <c r="FP305" s="75"/>
      <c r="FQ305" s="75"/>
      <c r="FR305" s="75"/>
      <c r="FS305" s="75"/>
      <c r="FT305" s="78"/>
      <c r="FU305" s="78"/>
      <c r="FV305" s="78"/>
      <c r="FW305" s="78"/>
      <c r="FX305" s="75"/>
      <c r="FY305" s="75"/>
      <c r="FZ305" s="75"/>
      <c r="GA305" s="75"/>
      <c r="GB305" s="75"/>
      <c r="GC305" s="75"/>
      <c r="GD305" s="75"/>
      <c r="GE305" s="75"/>
      <c r="GF305" s="75"/>
      <c r="GG305" s="75"/>
      <c r="GH305" s="75"/>
      <c r="GI305" s="75"/>
      <c r="GJ305" s="75"/>
      <c r="GK305" s="75"/>
      <c r="GL305" s="75"/>
      <c r="GM305" s="75"/>
      <c r="GN305" s="75"/>
      <c r="GO305" s="75"/>
      <c r="GP305" s="75"/>
      <c r="GQ305" s="75"/>
      <c r="GR305" s="75"/>
      <c r="GS305" s="75"/>
      <c r="GT305" s="75"/>
      <c r="GU305" s="75"/>
      <c r="GV305" s="75"/>
      <c r="GW305" s="75"/>
      <c r="GX305" s="75"/>
      <c r="GY305" s="75"/>
      <c r="GZ305" s="75"/>
      <c r="HA305" s="75"/>
      <c r="HB305" s="75"/>
      <c r="HC305" s="75"/>
      <c r="HD305" s="75"/>
      <c r="HE305" s="75"/>
      <c r="HF305" s="75"/>
      <c r="HG305" s="75"/>
      <c r="HH305" s="75"/>
      <c r="HI305" s="75"/>
      <c r="HJ305" s="75"/>
      <c r="HK305" s="75"/>
      <c r="HL305" s="75"/>
      <c r="HM305" s="75"/>
      <c r="HN305" s="75"/>
      <c r="HO305" s="75"/>
      <c r="HP305" s="75"/>
      <c r="HQ305" s="75"/>
      <c r="HR305" s="75"/>
      <c r="HS305" s="75"/>
      <c r="HT305" s="75"/>
      <c r="HU305" s="75"/>
      <c r="HV305" s="75"/>
      <c r="HW305" s="75"/>
      <c r="HX305" s="75"/>
      <c r="HY305" s="75"/>
      <c r="HZ305" s="75"/>
      <c r="IA305" s="75"/>
      <c r="IB305" s="75"/>
      <c r="IC305" s="75"/>
      <c r="ID305" s="75"/>
      <c r="IE305" s="75"/>
      <c r="IF305" s="75"/>
      <c r="IG305" s="75"/>
      <c r="IH305" s="75"/>
      <c r="II305" s="75"/>
      <c r="IJ305" s="75"/>
      <c r="IK305" s="75"/>
      <c r="IL305" s="75"/>
      <c r="IM305" s="75"/>
      <c r="IN305" s="75"/>
      <c r="IO305" s="75"/>
      <c r="IP305" s="75"/>
      <c r="IQ305" s="75"/>
      <c r="IR305" s="75"/>
      <c r="IS305" s="75"/>
      <c r="IT305" s="75"/>
      <c r="IU305" s="75"/>
      <c r="IV305" s="75"/>
      <c r="IW305" s="75"/>
      <c r="IX305" s="75"/>
      <c r="IY305" s="75"/>
      <c r="IZ305" s="75"/>
      <c r="JA305" s="75"/>
      <c r="JB305" s="75"/>
      <c r="JC305" s="75"/>
    </row>
    <row r="306" spans="1:263" ht="15.75" x14ac:dyDescent="0.25">
      <c r="A306" s="10" t="s">
        <v>239</v>
      </c>
      <c r="B306" s="222">
        <f t="shared" si="714"/>
        <v>5756.07</v>
      </c>
      <c r="C306" s="222">
        <f t="shared" si="715"/>
        <v>6544.2174699999996</v>
      </c>
      <c r="D306" s="222">
        <f t="shared" si="716"/>
        <v>6544.2174699999996</v>
      </c>
      <c r="E306" s="222"/>
      <c r="F306" s="223">
        <f t="shared" si="717"/>
        <v>6544.2174699999996</v>
      </c>
      <c r="G306" s="75">
        <f t="shared" si="764"/>
        <v>100</v>
      </c>
      <c r="H306" s="75"/>
      <c r="I306" s="75"/>
      <c r="J306" s="75"/>
      <c r="K306" s="75"/>
      <c r="L306" s="75"/>
      <c r="M306" s="75"/>
      <c r="N306" s="75"/>
      <c r="O306" s="75"/>
      <c r="P306" s="75"/>
      <c r="Q306" s="75"/>
      <c r="R306" s="75"/>
      <c r="S306" s="75"/>
      <c r="T306" s="75"/>
      <c r="U306" s="75"/>
      <c r="V306" s="75"/>
      <c r="W306" s="75"/>
      <c r="X306" s="75"/>
      <c r="Y306" s="75"/>
      <c r="Z306" s="75"/>
      <c r="AA306" s="75"/>
      <c r="AB306" s="75"/>
      <c r="AC306" s="75"/>
      <c r="AD306" s="75"/>
      <c r="AE306" s="75"/>
      <c r="AF306" s="75"/>
      <c r="AG306" s="75"/>
      <c r="AH306" s="75"/>
      <c r="AI306" s="75"/>
      <c r="AJ306" s="75"/>
      <c r="AK306" s="75"/>
      <c r="AL306" s="75"/>
      <c r="AM306" s="75"/>
      <c r="AN306" s="75"/>
      <c r="AO306" s="75"/>
      <c r="AP306" s="75"/>
      <c r="AQ306" s="75"/>
      <c r="AR306" s="75"/>
      <c r="AS306" s="75">
        <v>788.14747</v>
      </c>
      <c r="AT306" s="75">
        <v>788.14747</v>
      </c>
      <c r="AU306" s="75">
        <f t="shared" si="680"/>
        <v>100</v>
      </c>
      <c r="AV306" s="75"/>
      <c r="AW306" s="75"/>
      <c r="AX306" s="75"/>
      <c r="AY306" s="75"/>
      <c r="AZ306" s="95"/>
      <c r="BA306" s="95"/>
      <c r="BB306" s="95"/>
      <c r="BC306" s="95"/>
      <c r="BD306" s="75"/>
      <c r="BE306" s="75"/>
      <c r="BF306" s="75"/>
      <c r="BG306" s="88"/>
      <c r="BH306" s="88"/>
      <c r="BI306" s="75"/>
      <c r="BJ306" s="75"/>
      <c r="BK306" s="88"/>
      <c r="BL306" s="75">
        <v>4818</v>
      </c>
      <c r="BM306" s="75">
        <v>4818</v>
      </c>
      <c r="BN306" s="75">
        <v>4818</v>
      </c>
      <c r="BO306" s="76">
        <f t="shared" si="745"/>
        <v>100</v>
      </c>
      <c r="BP306" s="75"/>
      <c r="BQ306" s="75"/>
      <c r="BR306" s="75"/>
      <c r="BS306" s="88"/>
      <c r="BT306" s="88"/>
      <c r="BU306" s="75"/>
      <c r="BV306" s="75"/>
      <c r="BW306" s="88"/>
      <c r="BX306" s="75"/>
      <c r="BY306" s="75"/>
      <c r="BZ306" s="75"/>
      <c r="CA306" s="75"/>
      <c r="CB306" s="74"/>
      <c r="CC306" s="74"/>
      <c r="CD306" s="75"/>
      <c r="CE306" s="88"/>
      <c r="CF306" s="75"/>
      <c r="CG306" s="75"/>
      <c r="CH306" s="75"/>
      <c r="CI306" s="88"/>
      <c r="CJ306" s="75"/>
      <c r="CK306" s="75"/>
      <c r="CL306" s="75"/>
      <c r="CM306" s="75"/>
      <c r="CN306" s="75"/>
      <c r="CO306" s="75"/>
      <c r="CP306" s="75"/>
      <c r="CQ306" s="75"/>
      <c r="CR306" s="74"/>
      <c r="CS306" s="74"/>
      <c r="CT306" s="75"/>
      <c r="CU306" s="88"/>
      <c r="CV306" s="75"/>
      <c r="CW306" s="75"/>
      <c r="CX306" s="75"/>
      <c r="CY306" s="88"/>
      <c r="CZ306" s="75">
        <v>938.07</v>
      </c>
      <c r="DA306" s="75">
        <v>938.07</v>
      </c>
      <c r="DB306" s="75">
        <v>938.07</v>
      </c>
      <c r="DC306" s="76">
        <f t="shared" si="810"/>
        <v>100</v>
      </c>
      <c r="DD306" s="75"/>
      <c r="DE306" s="75"/>
      <c r="DF306" s="75"/>
      <c r="DG306" s="88"/>
      <c r="DH306" s="75"/>
      <c r="DI306" s="75"/>
      <c r="DJ306" s="75"/>
      <c r="DK306" s="88"/>
      <c r="DL306" s="75"/>
      <c r="DM306" s="75"/>
      <c r="DN306" s="75"/>
      <c r="DO306" s="88"/>
      <c r="DP306" s="75"/>
      <c r="DQ306" s="75"/>
      <c r="DR306" s="75"/>
      <c r="DS306" s="88"/>
      <c r="DT306" s="88"/>
      <c r="DU306" s="75"/>
      <c r="DV306" s="75"/>
      <c r="DW306" s="75"/>
      <c r="DX306" s="75"/>
      <c r="DY306" s="75"/>
      <c r="DZ306" s="75"/>
      <c r="EA306" s="75"/>
      <c r="EB306" s="75"/>
      <c r="EC306" s="75"/>
      <c r="ED306" s="75"/>
      <c r="EE306" s="75"/>
      <c r="EF306" s="75"/>
      <c r="EG306" s="75"/>
      <c r="EH306" s="75"/>
      <c r="EI306" s="75"/>
      <c r="EJ306" s="75"/>
      <c r="EK306" s="75"/>
      <c r="EL306" s="75"/>
      <c r="EM306" s="75"/>
      <c r="EN306" s="75"/>
      <c r="EO306" s="75"/>
      <c r="EP306" s="75"/>
      <c r="EQ306" s="75"/>
      <c r="ER306" s="75"/>
      <c r="ES306" s="75"/>
      <c r="ET306" s="75"/>
      <c r="EU306" s="75"/>
      <c r="EV306" s="75"/>
      <c r="EW306" s="75"/>
      <c r="EX306" s="75"/>
      <c r="EY306" s="75"/>
      <c r="EZ306" s="88"/>
      <c r="FA306" s="74"/>
      <c r="FB306" s="75"/>
      <c r="FC306" s="88"/>
      <c r="FD306" s="75"/>
      <c r="FE306" s="75"/>
      <c r="FF306" s="75"/>
      <c r="FG306" s="75"/>
      <c r="FH306" s="75"/>
      <c r="FI306" s="75"/>
      <c r="FJ306" s="75"/>
      <c r="FK306" s="75"/>
      <c r="FL306" s="75"/>
      <c r="FM306" s="75"/>
      <c r="FN306" s="75"/>
      <c r="FO306" s="75"/>
      <c r="FP306" s="75"/>
      <c r="FQ306" s="75"/>
      <c r="FR306" s="75"/>
      <c r="FS306" s="75"/>
      <c r="FT306" s="78"/>
      <c r="FU306" s="78"/>
      <c r="FV306" s="78"/>
      <c r="FW306" s="78"/>
      <c r="FX306" s="75"/>
      <c r="FY306" s="75"/>
      <c r="FZ306" s="75"/>
      <c r="GA306" s="75"/>
      <c r="GB306" s="75"/>
      <c r="GC306" s="75"/>
      <c r="GD306" s="75"/>
      <c r="GE306" s="75"/>
      <c r="GF306" s="75"/>
      <c r="GG306" s="75"/>
      <c r="GH306" s="75"/>
      <c r="GI306" s="75"/>
      <c r="GJ306" s="75"/>
      <c r="GK306" s="75"/>
      <c r="GL306" s="75"/>
      <c r="GM306" s="75"/>
      <c r="GN306" s="75"/>
      <c r="GO306" s="75"/>
      <c r="GP306" s="75"/>
      <c r="GQ306" s="75"/>
      <c r="GR306" s="75"/>
      <c r="GS306" s="75"/>
      <c r="GT306" s="75"/>
      <c r="GU306" s="75"/>
      <c r="GV306" s="75"/>
      <c r="GW306" s="75"/>
      <c r="GX306" s="75"/>
      <c r="GY306" s="75"/>
      <c r="GZ306" s="75"/>
      <c r="HA306" s="75"/>
      <c r="HB306" s="75"/>
      <c r="HC306" s="75"/>
      <c r="HD306" s="75"/>
      <c r="HE306" s="75"/>
      <c r="HF306" s="75"/>
      <c r="HG306" s="75"/>
      <c r="HH306" s="75"/>
      <c r="HI306" s="75"/>
      <c r="HJ306" s="75"/>
      <c r="HK306" s="75"/>
      <c r="HL306" s="75"/>
      <c r="HM306" s="75"/>
      <c r="HN306" s="75"/>
      <c r="HO306" s="75"/>
      <c r="HP306" s="75"/>
      <c r="HQ306" s="75"/>
      <c r="HR306" s="75"/>
      <c r="HS306" s="75"/>
      <c r="HT306" s="75"/>
      <c r="HU306" s="75"/>
      <c r="HV306" s="75"/>
      <c r="HW306" s="75"/>
      <c r="HX306" s="75"/>
      <c r="HY306" s="75"/>
      <c r="HZ306" s="75"/>
      <c r="IA306" s="75"/>
      <c r="IB306" s="75"/>
      <c r="IC306" s="75"/>
      <c r="ID306" s="75"/>
      <c r="IE306" s="75"/>
      <c r="IF306" s="75"/>
      <c r="IG306" s="75"/>
      <c r="IH306" s="75"/>
      <c r="II306" s="75"/>
      <c r="IJ306" s="75"/>
      <c r="IK306" s="75"/>
      <c r="IL306" s="75"/>
      <c r="IM306" s="75"/>
      <c r="IN306" s="75"/>
      <c r="IO306" s="75"/>
      <c r="IP306" s="75"/>
      <c r="IQ306" s="75"/>
      <c r="IR306" s="75"/>
      <c r="IS306" s="75"/>
      <c r="IT306" s="75"/>
      <c r="IU306" s="75"/>
      <c r="IV306" s="75"/>
      <c r="IW306" s="75"/>
      <c r="IX306" s="75"/>
      <c r="IY306" s="75"/>
      <c r="IZ306" s="75"/>
      <c r="JA306" s="75"/>
      <c r="JB306" s="75"/>
      <c r="JC306" s="75"/>
    </row>
    <row r="307" spans="1:263" ht="15.75" x14ac:dyDescent="0.25">
      <c r="A307" s="10" t="s">
        <v>223</v>
      </c>
      <c r="B307" s="222">
        <f t="shared" si="714"/>
        <v>6781.12</v>
      </c>
      <c r="C307" s="222">
        <f t="shared" si="715"/>
        <v>6781.12</v>
      </c>
      <c r="D307" s="222">
        <f t="shared" si="716"/>
        <v>6781.12</v>
      </c>
      <c r="E307" s="222"/>
      <c r="F307" s="223">
        <f t="shared" si="717"/>
        <v>6781.12</v>
      </c>
      <c r="G307" s="75">
        <f t="shared" si="764"/>
        <v>100</v>
      </c>
      <c r="H307" s="75"/>
      <c r="I307" s="75"/>
      <c r="J307" s="75"/>
      <c r="K307" s="75"/>
      <c r="L307" s="75"/>
      <c r="M307" s="75"/>
      <c r="N307" s="75"/>
      <c r="O307" s="75"/>
      <c r="P307" s="75"/>
      <c r="Q307" s="75"/>
      <c r="R307" s="75"/>
      <c r="S307" s="75"/>
      <c r="T307" s="75"/>
      <c r="U307" s="75"/>
      <c r="V307" s="75"/>
      <c r="W307" s="75"/>
      <c r="X307" s="75"/>
      <c r="Y307" s="75"/>
      <c r="Z307" s="75"/>
      <c r="AA307" s="75"/>
      <c r="AB307" s="75"/>
      <c r="AC307" s="75"/>
      <c r="AD307" s="75"/>
      <c r="AE307" s="75"/>
      <c r="AF307" s="75"/>
      <c r="AG307" s="75"/>
      <c r="AH307" s="75"/>
      <c r="AI307" s="75"/>
      <c r="AJ307" s="75"/>
      <c r="AK307" s="75"/>
      <c r="AL307" s="75"/>
      <c r="AM307" s="75"/>
      <c r="AN307" s="75"/>
      <c r="AO307" s="75"/>
      <c r="AP307" s="75"/>
      <c r="AQ307" s="75"/>
      <c r="AR307" s="75"/>
      <c r="AS307" s="75"/>
      <c r="AT307" s="75"/>
      <c r="AU307" s="75"/>
      <c r="AV307" s="75"/>
      <c r="AW307" s="75"/>
      <c r="AX307" s="75"/>
      <c r="AY307" s="75"/>
      <c r="AZ307" s="95"/>
      <c r="BA307" s="95"/>
      <c r="BB307" s="95"/>
      <c r="BC307" s="95"/>
      <c r="BD307" s="75"/>
      <c r="BE307" s="75"/>
      <c r="BF307" s="75"/>
      <c r="BG307" s="88"/>
      <c r="BH307" s="88"/>
      <c r="BI307" s="75"/>
      <c r="BJ307" s="75"/>
      <c r="BK307" s="88"/>
      <c r="BL307" s="75">
        <v>5676</v>
      </c>
      <c r="BM307" s="75">
        <v>5676</v>
      </c>
      <c r="BN307" s="75">
        <v>5676</v>
      </c>
      <c r="BO307" s="76">
        <f t="shared" si="745"/>
        <v>100</v>
      </c>
      <c r="BP307" s="75"/>
      <c r="BQ307" s="75"/>
      <c r="BR307" s="75"/>
      <c r="BS307" s="88"/>
      <c r="BT307" s="88"/>
      <c r="BU307" s="75"/>
      <c r="BV307" s="75"/>
      <c r="BW307" s="88"/>
      <c r="BX307" s="75"/>
      <c r="BY307" s="75"/>
      <c r="BZ307" s="75"/>
      <c r="CA307" s="75"/>
      <c r="CB307" s="74"/>
      <c r="CC307" s="74"/>
      <c r="CD307" s="75"/>
      <c r="CE307" s="88"/>
      <c r="CF307" s="75"/>
      <c r="CG307" s="75"/>
      <c r="CH307" s="75"/>
      <c r="CI307" s="88"/>
      <c r="CJ307" s="75"/>
      <c r="CK307" s="75"/>
      <c r="CL307" s="75"/>
      <c r="CM307" s="75"/>
      <c r="CN307" s="75"/>
      <c r="CO307" s="75"/>
      <c r="CP307" s="75"/>
      <c r="CQ307" s="75"/>
      <c r="CR307" s="74"/>
      <c r="CS307" s="74"/>
      <c r="CT307" s="75"/>
      <c r="CU307" s="88"/>
      <c r="CV307" s="75"/>
      <c r="CW307" s="75"/>
      <c r="CX307" s="75"/>
      <c r="CY307" s="88"/>
      <c r="CZ307" s="75">
        <v>1105.1199999999999</v>
      </c>
      <c r="DA307" s="75">
        <v>1105.1199999999999</v>
      </c>
      <c r="DB307" s="75">
        <v>1105.1199999999999</v>
      </c>
      <c r="DC307" s="76">
        <f t="shared" si="810"/>
        <v>100</v>
      </c>
      <c r="DD307" s="75"/>
      <c r="DE307" s="75"/>
      <c r="DF307" s="75"/>
      <c r="DG307" s="88"/>
      <c r="DH307" s="75"/>
      <c r="DI307" s="75"/>
      <c r="DJ307" s="75"/>
      <c r="DK307" s="88"/>
      <c r="DL307" s="75"/>
      <c r="DM307" s="75"/>
      <c r="DN307" s="75"/>
      <c r="DO307" s="88"/>
      <c r="DP307" s="75"/>
      <c r="DQ307" s="75"/>
      <c r="DR307" s="75"/>
      <c r="DS307" s="88"/>
      <c r="DT307" s="88"/>
      <c r="DU307" s="75"/>
      <c r="DV307" s="75"/>
      <c r="DW307" s="75"/>
      <c r="DX307" s="75"/>
      <c r="DY307" s="75"/>
      <c r="DZ307" s="75"/>
      <c r="EA307" s="75"/>
      <c r="EB307" s="75"/>
      <c r="EC307" s="75"/>
      <c r="ED307" s="75"/>
      <c r="EE307" s="75"/>
      <c r="EF307" s="75"/>
      <c r="EG307" s="75"/>
      <c r="EH307" s="75"/>
      <c r="EI307" s="75"/>
      <c r="EJ307" s="75"/>
      <c r="EK307" s="75"/>
      <c r="EL307" s="75"/>
      <c r="EM307" s="75"/>
      <c r="EN307" s="75"/>
      <c r="EO307" s="75"/>
      <c r="EP307" s="75"/>
      <c r="EQ307" s="75"/>
      <c r="ER307" s="75"/>
      <c r="ES307" s="75"/>
      <c r="ET307" s="75"/>
      <c r="EU307" s="75"/>
      <c r="EV307" s="75"/>
      <c r="EW307" s="75"/>
      <c r="EX307" s="75"/>
      <c r="EY307" s="75"/>
      <c r="EZ307" s="88"/>
      <c r="FA307" s="74"/>
      <c r="FB307" s="75"/>
      <c r="FC307" s="88"/>
      <c r="FD307" s="75"/>
      <c r="FE307" s="75"/>
      <c r="FF307" s="75"/>
      <c r="FG307" s="75"/>
      <c r="FH307" s="75"/>
      <c r="FI307" s="75"/>
      <c r="FJ307" s="75"/>
      <c r="FK307" s="75"/>
      <c r="FL307" s="75"/>
      <c r="FM307" s="75"/>
      <c r="FN307" s="75"/>
      <c r="FO307" s="75"/>
      <c r="FP307" s="75"/>
      <c r="FQ307" s="75"/>
      <c r="FR307" s="75"/>
      <c r="FS307" s="75"/>
      <c r="FT307" s="78"/>
      <c r="FU307" s="78"/>
      <c r="FV307" s="78"/>
      <c r="FW307" s="78"/>
      <c r="FX307" s="75"/>
      <c r="FY307" s="75"/>
      <c r="FZ307" s="75"/>
      <c r="GA307" s="75"/>
      <c r="GB307" s="75"/>
      <c r="GC307" s="75"/>
      <c r="GD307" s="75"/>
      <c r="GE307" s="75"/>
      <c r="GF307" s="75"/>
      <c r="GG307" s="75"/>
      <c r="GH307" s="75"/>
      <c r="GI307" s="75"/>
      <c r="GJ307" s="75"/>
      <c r="GK307" s="75"/>
      <c r="GL307" s="75"/>
      <c r="GM307" s="75"/>
      <c r="GN307" s="75"/>
      <c r="GO307" s="75"/>
      <c r="GP307" s="75"/>
      <c r="GQ307" s="75"/>
      <c r="GR307" s="75"/>
      <c r="GS307" s="75"/>
      <c r="GT307" s="75"/>
      <c r="GU307" s="75"/>
      <c r="GV307" s="75"/>
      <c r="GW307" s="75"/>
      <c r="GX307" s="75"/>
      <c r="GY307" s="75"/>
      <c r="GZ307" s="75"/>
      <c r="HA307" s="75"/>
      <c r="HB307" s="75"/>
      <c r="HC307" s="75"/>
      <c r="HD307" s="75"/>
      <c r="HE307" s="75"/>
      <c r="HF307" s="75"/>
      <c r="HG307" s="75"/>
      <c r="HH307" s="75"/>
      <c r="HI307" s="75"/>
      <c r="HJ307" s="75"/>
      <c r="HK307" s="75"/>
      <c r="HL307" s="75"/>
      <c r="HM307" s="75"/>
      <c r="HN307" s="75"/>
      <c r="HO307" s="75"/>
      <c r="HP307" s="75"/>
      <c r="HQ307" s="75"/>
      <c r="HR307" s="75"/>
      <c r="HS307" s="75"/>
      <c r="HT307" s="75"/>
      <c r="HU307" s="75"/>
      <c r="HV307" s="75"/>
      <c r="HW307" s="75"/>
      <c r="HX307" s="75"/>
      <c r="HY307" s="75"/>
      <c r="HZ307" s="75"/>
      <c r="IA307" s="75"/>
      <c r="IB307" s="75"/>
      <c r="IC307" s="75"/>
      <c r="ID307" s="75"/>
      <c r="IE307" s="75"/>
      <c r="IF307" s="75"/>
      <c r="IG307" s="75"/>
      <c r="IH307" s="75"/>
      <c r="II307" s="75"/>
      <c r="IJ307" s="75"/>
      <c r="IK307" s="75"/>
      <c r="IL307" s="75"/>
      <c r="IM307" s="75"/>
      <c r="IN307" s="75"/>
      <c r="IO307" s="75"/>
      <c r="IP307" s="75"/>
      <c r="IQ307" s="75"/>
      <c r="IR307" s="75"/>
      <c r="IS307" s="75"/>
      <c r="IT307" s="75"/>
      <c r="IU307" s="75"/>
      <c r="IV307" s="75"/>
      <c r="IW307" s="75"/>
      <c r="IX307" s="75"/>
      <c r="IY307" s="75"/>
      <c r="IZ307" s="75"/>
      <c r="JA307" s="75"/>
      <c r="JB307" s="75"/>
      <c r="JC307" s="75"/>
    </row>
    <row r="308" spans="1:263" ht="15.75" x14ac:dyDescent="0.25">
      <c r="A308" s="10" t="s">
        <v>438</v>
      </c>
      <c r="B308" s="222">
        <f t="shared" si="714"/>
        <v>5132.43</v>
      </c>
      <c r="C308" s="222">
        <f t="shared" si="715"/>
        <v>5132.43</v>
      </c>
      <c r="D308" s="222">
        <f t="shared" si="716"/>
        <v>5132.43</v>
      </c>
      <c r="E308" s="222"/>
      <c r="F308" s="223">
        <f t="shared" si="717"/>
        <v>5057.1512999999995</v>
      </c>
      <c r="G308" s="75">
        <f t="shared" si="764"/>
        <v>98.533273712451987</v>
      </c>
      <c r="H308" s="75"/>
      <c r="I308" s="75"/>
      <c r="J308" s="75"/>
      <c r="K308" s="75"/>
      <c r="L308" s="75"/>
      <c r="M308" s="75"/>
      <c r="N308" s="75"/>
      <c r="O308" s="75"/>
      <c r="P308" s="75"/>
      <c r="Q308" s="75"/>
      <c r="R308" s="75"/>
      <c r="S308" s="75"/>
      <c r="T308" s="75"/>
      <c r="U308" s="75"/>
      <c r="V308" s="75"/>
      <c r="W308" s="75"/>
      <c r="X308" s="75"/>
      <c r="Y308" s="75"/>
      <c r="Z308" s="75"/>
      <c r="AA308" s="75"/>
      <c r="AB308" s="75"/>
      <c r="AC308" s="75"/>
      <c r="AD308" s="75"/>
      <c r="AE308" s="75"/>
      <c r="AF308" s="75"/>
      <c r="AG308" s="75"/>
      <c r="AH308" s="75"/>
      <c r="AI308" s="75"/>
      <c r="AJ308" s="75"/>
      <c r="AK308" s="75"/>
      <c r="AL308" s="75"/>
      <c r="AM308" s="75"/>
      <c r="AN308" s="75"/>
      <c r="AO308" s="75"/>
      <c r="AP308" s="75"/>
      <c r="AQ308" s="75"/>
      <c r="AR308" s="75"/>
      <c r="AS308" s="75"/>
      <c r="AT308" s="75"/>
      <c r="AU308" s="75"/>
      <c r="AV308" s="75"/>
      <c r="AW308" s="75"/>
      <c r="AX308" s="75"/>
      <c r="AY308" s="75"/>
      <c r="AZ308" s="95"/>
      <c r="BA308" s="95"/>
      <c r="BB308" s="95"/>
      <c r="BC308" s="95"/>
      <c r="BD308" s="75"/>
      <c r="BE308" s="75"/>
      <c r="BF308" s="75"/>
      <c r="BG308" s="88"/>
      <c r="BH308" s="88"/>
      <c r="BI308" s="75"/>
      <c r="BJ308" s="75"/>
      <c r="BK308" s="88"/>
      <c r="BL308" s="75">
        <v>4296</v>
      </c>
      <c r="BM308" s="75">
        <v>4296</v>
      </c>
      <c r="BN308" s="75">
        <v>4296</v>
      </c>
      <c r="BO308" s="76">
        <f t="shared" si="745"/>
        <v>100</v>
      </c>
      <c r="BP308" s="75"/>
      <c r="BQ308" s="75"/>
      <c r="BR308" s="75"/>
      <c r="BS308" s="88"/>
      <c r="BT308" s="88"/>
      <c r="BU308" s="75"/>
      <c r="BV308" s="75"/>
      <c r="BW308" s="88"/>
      <c r="BX308" s="75"/>
      <c r="BY308" s="75"/>
      <c r="BZ308" s="75"/>
      <c r="CA308" s="75"/>
      <c r="CB308" s="74"/>
      <c r="CC308" s="74"/>
      <c r="CD308" s="75"/>
      <c r="CE308" s="88"/>
      <c r="CF308" s="75"/>
      <c r="CG308" s="75"/>
      <c r="CH308" s="75"/>
      <c r="CI308" s="88"/>
      <c r="CJ308" s="75"/>
      <c r="CK308" s="75"/>
      <c r="CL308" s="75"/>
      <c r="CM308" s="75"/>
      <c r="CN308" s="75"/>
      <c r="CO308" s="75"/>
      <c r="CP308" s="75"/>
      <c r="CQ308" s="75"/>
      <c r="CR308" s="74"/>
      <c r="CS308" s="74"/>
      <c r="CT308" s="75"/>
      <c r="CU308" s="88"/>
      <c r="CV308" s="75"/>
      <c r="CW308" s="75"/>
      <c r="CX308" s="75"/>
      <c r="CY308" s="88"/>
      <c r="CZ308" s="75">
        <v>836.43</v>
      </c>
      <c r="DA308" s="75">
        <v>836.43</v>
      </c>
      <c r="DB308" s="75">
        <v>761.15129999999999</v>
      </c>
      <c r="DC308" s="76">
        <f>DB308/DA308*100</f>
        <v>91</v>
      </c>
      <c r="DD308" s="75"/>
      <c r="DE308" s="75"/>
      <c r="DF308" s="75"/>
      <c r="DG308" s="88"/>
      <c r="DH308" s="75"/>
      <c r="DI308" s="75"/>
      <c r="DJ308" s="75"/>
      <c r="DK308" s="88"/>
      <c r="DL308" s="75"/>
      <c r="DM308" s="75"/>
      <c r="DN308" s="75"/>
      <c r="DO308" s="88"/>
      <c r="DP308" s="75"/>
      <c r="DQ308" s="75"/>
      <c r="DR308" s="75"/>
      <c r="DS308" s="88"/>
      <c r="DT308" s="88"/>
      <c r="DU308" s="75"/>
      <c r="DV308" s="75"/>
      <c r="DW308" s="75"/>
      <c r="DX308" s="75"/>
      <c r="DY308" s="75"/>
      <c r="DZ308" s="75"/>
      <c r="EA308" s="75"/>
      <c r="EB308" s="75"/>
      <c r="EC308" s="75"/>
      <c r="ED308" s="75"/>
      <c r="EE308" s="75"/>
      <c r="EF308" s="75"/>
      <c r="EG308" s="75"/>
      <c r="EH308" s="75"/>
      <c r="EI308" s="75"/>
      <c r="EJ308" s="75"/>
      <c r="EK308" s="75"/>
      <c r="EL308" s="75"/>
      <c r="EM308" s="75"/>
      <c r="EN308" s="75"/>
      <c r="EO308" s="75"/>
      <c r="EP308" s="75"/>
      <c r="EQ308" s="75"/>
      <c r="ER308" s="75"/>
      <c r="ES308" s="75"/>
      <c r="ET308" s="75"/>
      <c r="EU308" s="75"/>
      <c r="EV308" s="75"/>
      <c r="EW308" s="75"/>
      <c r="EX308" s="75"/>
      <c r="EY308" s="75"/>
      <c r="EZ308" s="88"/>
      <c r="FA308" s="74"/>
      <c r="FB308" s="75"/>
      <c r="FC308" s="88"/>
      <c r="FD308" s="75"/>
      <c r="FE308" s="75"/>
      <c r="FF308" s="75"/>
      <c r="FG308" s="75"/>
      <c r="FH308" s="75"/>
      <c r="FI308" s="75"/>
      <c r="FJ308" s="75"/>
      <c r="FK308" s="75"/>
      <c r="FL308" s="75"/>
      <c r="FM308" s="75"/>
      <c r="FN308" s="75"/>
      <c r="FO308" s="75"/>
      <c r="FP308" s="75"/>
      <c r="FQ308" s="75"/>
      <c r="FR308" s="75"/>
      <c r="FS308" s="75"/>
      <c r="FT308" s="78"/>
      <c r="FU308" s="78"/>
      <c r="FV308" s="78"/>
      <c r="FW308" s="78"/>
      <c r="FX308" s="75"/>
      <c r="FY308" s="75"/>
      <c r="FZ308" s="75"/>
      <c r="GA308" s="75"/>
      <c r="GB308" s="75"/>
      <c r="GC308" s="75"/>
      <c r="GD308" s="75"/>
      <c r="GE308" s="75"/>
      <c r="GF308" s="75"/>
      <c r="GG308" s="75"/>
      <c r="GH308" s="75"/>
      <c r="GI308" s="75"/>
      <c r="GJ308" s="75"/>
      <c r="GK308" s="75"/>
      <c r="GL308" s="75"/>
      <c r="GM308" s="75"/>
      <c r="GN308" s="75"/>
      <c r="GO308" s="75"/>
      <c r="GP308" s="75"/>
      <c r="GQ308" s="75"/>
      <c r="GR308" s="75"/>
      <c r="GS308" s="75"/>
      <c r="GT308" s="75"/>
      <c r="GU308" s="75"/>
      <c r="GV308" s="75"/>
      <c r="GW308" s="75"/>
      <c r="GX308" s="75"/>
      <c r="GY308" s="75"/>
      <c r="GZ308" s="75"/>
      <c r="HA308" s="75"/>
      <c r="HB308" s="75"/>
      <c r="HC308" s="75"/>
      <c r="HD308" s="75"/>
      <c r="HE308" s="75"/>
      <c r="HF308" s="75"/>
      <c r="HG308" s="75"/>
      <c r="HH308" s="75"/>
      <c r="HI308" s="75"/>
      <c r="HJ308" s="75"/>
      <c r="HK308" s="75"/>
      <c r="HL308" s="75"/>
      <c r="HM308" s="75"/>
      <c r="HN308" s="75"/>
      <c r="HO308" s="75"/>
      <c r="HP308" s="75"/>
      <c r="HQ308" s="75"/>
      <c r="HR308" s="75"/>
      <c r="HS308" s="75"/>
      <c r="HT308" s="75"/>
      <c r="HU308" s="75"/>
      <c r="HV308" s="75"/>
      <c r="HW308" s="75"/>
      <c r="HX308" s="75"/>
      <c r="HY308" s="75"/>
      <c r="HZ308" s="75"/>
      <c r="IA308" s="75"/>
      <c r="IB308" s="75"/>
      <c r="IC308" s="75"/>
      <c r="ID308" s="75"/>
      <c r="IE308" s="75"/>
      <c r="IF308" s="75"/>
      <c r="IG308" s="75"/>
      <c r="IH308" s="75"/>
      <c r="II308" s="75"/>
      <c r="IJ308" s="75"/>
      <c r="IK308" s="75"/>
      <c r="IL308" s="75"/>
      <c r="IM308" s="75"/>
      <c r="IN308" s="75"/>
      <c r="IO308" s="75"/>
      <c r="IP308" s="75"/>
      <c r="IQ308" s="75"/>
      <c r="IR308" s="75"/>
      <c r="IS308" s="75"/>
      <c r="IT308" s="75"/>
      <c r="IU308" s="75"/>
      <c r="IV308" s="75"/>
      <c r="IW308" s="75"/>
      <c r="IX308" s="75"/>
      <c r="IY308" s="75"/>
      <c r="IZ308" s="75"/>
      <c r="JA308" s="75"/>
      <c r="JB308" s="75"/>
      <c r="JC308" s="75"/>
    </row>
    <row r="309" spans="1:263" ht="15.75" x14ac:dyDescent="0.25">
      <c r="A309" s="10" t="s">
        <v>439</v>
      </c>
      <c r="B309" s="222">
        <f t="shared" si="714"/>
        <v>6168.24</v>
      </c>
      <c r="C309" s="222">
        <f t="shared" si="715"/>
        <v>6737.74</v>
      </c>
      <c r="D309" s="222">
        <f t="shared" si="716"/>
        <v>6737.74</v>
      </c>
      <c r="E309" s="222"/>
      <c r="F309" s="223">
        <f t="shared" si="717"/>
        <v>6737.74</v>
      </c>
      <c r="G309" s="75">
        <f t="shared" si="764"/>
        <v>100</v>
      </c>
      <c r="H309" s="75"/>
      <c r="I309" s="75"/>
      <c r="J309" s="75"/>
      <c r="K309" s="75"/>
      <c r="L309" s="75"/>
      <c r="M309" s="75"/>
      <c r="N309" s="75"/>
      <c r="O309" s="75"/>
      <c r="P309" s="75"/>
      <c r="Q309" s="75"/>
      <c r="R309" s="75"/>
      <c r="S309" s="75"/>
      <c r="T309" s="75"/>
      <c r="U309" s="75"/>
      <c r="V309" s="75"/>
      <c r="W309" s="75"/>
      <c r="X309" s="75"/>
      <c r="Y309" s="75"/>
      <c r="Z309" s="75"/>
      <c r="AA309" s="75"/>
      <c r="AB309" s="75"/>
      <c r="AC309" s="75"/>
      <c r="AD309" s="75"/>
      <c r="AE309" s="75"/>
      <c r="AF309" s="75"/>
      <c r="AG309" s="75"/>
      <c r="AH309" s="75"/>
      <c r="AI309" s="75"/>
      <c r="AJ309" s="75"/>
      <c r="AK309" s="75"/>
      <c r="AL309" s="75"/>
      <c r="AM309" s="75"/>
      <c r="AN309" s="75"/>
      <c r="AO309" s="75"/>
      <c r="AP309" s="75"/>
      <c r="AQ309" s="75"/>
      <c r="AR309" s="75"/>
      <c r="AS309" s="75">
        <v>569.5</v>
      </c>
      <c r="AT309" s="75">
        <v>569.5</v>
      </c>
      <c r="AU309" s="75">
        <f t="shared" ref="AU309:AU370" si="814">AT309/AS309*100</f>
        <v>100</v>
      </c>
      <c r="AV309" s="75"/>
      <c r="AW309" s="75"/>
      <c r="AX309" s="75"/>
      <c r="AY309" s="75"/>
      <c r="AZ309" s="95"/>
      <c r="BA309" s="95"/>
      <c r="BB309" s="95"/>
      <c r="BC309" s="95"/>
      <c r="BD309" s="75"/>
      <c r="BE309" s="75"/>
      <c r="BF309" s="75"/>
      <c r="BG309" s="88"/>
      <c r="BH309" s="88"/>
      <c r="BI309" s="75"/>
      <c r="BJ309" s="75"/>
      <c r="BK309" s="88"/>
      <c r="BL309" s="75">
        <v>5163</v>
      </c>
      <c r="BM309" s="75">
        <v>5163</v>
      </c>
      <c r="BN309" s="75">
        <v>5163</v>
      </c>
      <c r="BO309" s="76">
        <f t="shared" si="745"/>
        <v>100</v>
      </c>
      <c r="BP309" s="75"/>
      <c r="BQ309" s="75"/>
      <c r="BR309" s="75"/>
      <c r="BS309" s="88"/>
      <c r="BT309" s="88"/>
      <c r="BU309" s="75"/>
      <c r="BV309" s="75"/>
      <c r="BW309" s="88"/>
      <c r="BX309" s="75"/>
      <c r="BY309" s="75"/>
      <c r="BZ309" s="75"/>
      <c r="CA309" s="75"/>
      <c r="CB309" s="74"/>
      <c r="CC309" s="74"/>
      <c r="CD309" s="75"/>
      <c r="CE309" s="88"/>
      <c r="CF309" s="75"/>
      <c r="CG309" s="75"/>
      <c r="CH309" s="75"/>
      <c r="CI309" s="88"/>
      <c r="CJ309" s="75"/>
      <c r="CK309" s="75"/>
      <c r="CL309" s="75"/>
      <c r="CM309" s="75"/>
      <c r="CN309" s="75"/>
      <c r="CO309" s="75"/>
      <c r="CP309" s="75"/>
      <c r="CQ309" s="75"/>
      <c r="CR309" s="74"/>
      <c r="CS309" s="74"/>
      <c r="CT309" s="75"/>
      <c r="CU309" s="88"/>
      <c r="CV309" s="75"/>
      <c r="CW309" s="75"/>
      <c r="CX309" s="75"/>
      <c r="CY309" s="88"/>
      <c r="CZ309" s="75">
        <v>1005.24</v>
      </c>
      <c r="DA309" s="75">
        <v>1005.24</v>
      </c>
      <c r="DB309" s="75">
        <v>1005.24</v>
      </c>
      <c r="DC309" s="76">
        <f>DB309/DA309*100</f>
        <v>100</v>
      </c>
      <c r="DD309" s="75"/>
      <c r="DE309" s="75"/>
      <c r="DF309" s="75"/>
      <c r="DG309" s="88"/>
      <c r="DH309" s="75"/>
      <c r="DI309" s="75"/>
      <c r="DJ309" s="75"/>
      <c r="DK309" s="88"/>
      <c r="DL309" s="75"/>
      <c r="DM309" s="75"/>
      <c r="DN309" s="75"/>
      <c r="DO309" s="88"/>
      <c r="DP309" s="75"/>
      <c r="DQ309" s="75"/>
      <c r="DR309" s="75"/>
      <c r="DS309" s="88"/>
      <c r="DT309" s="88"/>
      <c r="DU309" s="75"/>
      <c r="DV309" s="75"/>
      <c r="DW309" s="75"/>
      <c r="DX309" s="75"/>
      <c r="DY309" s="75"/>
      <c r="DZ309" s="75"/>
      <c r="EA309" s="75"/>
      <c r="EB309" s="75"/>
      <c r="EC309" s="75"/>
      <c r="ED309" s="75"/>
      <c r="EE309" s="75"/>
      <c r="EF309" s="75"/>
      <c r="EG309" s="75"/>
      <c r="EH309" s="75"/>
      <c r="EI309" s="75"/>
      <c r="EJ309" s="75"/>
      <c r="EK309" s="75"/>
      <c r="EL309" s="75"/>
      <c r="EM309" s="75"/>
      <c r="EN309" s="75"/>
      <c r="EO309" s="75"/>
      <c r="EP309" s="75"/>
      <c r="EQ309" s="75"/>
      <c r="ER309" s="75"/>
      <c r="ES309" s="75"/>
      <c r="ET309" s="75"/>
      <c r="EU309" s="75"/>
      <c r="EV309" s="75"/>
      <c r="EW309" s="75"/>
      <c r="EX309" s="75"/>
      <c r="EY309" s="75"/>
      <c r="EZ309" s="88"/>
      <c r="FA309" s="74"/>
      <c r="FB309" s="75"/>
      <c r="FC309" s="88"/>
      <c r="FD309" s="75"/>
      <c r="FE309" s="75"/>
      <c r="FF309" s="75"/>
      <c r="FG309" s="75"/>
      <c r="FH309" s="75"/>
      <c r="FI309" s="75"/>
      <c r="FJ309" s="75"/>
      <c r="FK309" s="75"/>
      <c r="FL309" s="75"/>
      <c r="FM309" s="75"/>
      <c r="FN309" s="75"/>
      <c r="FO309" s="75"/>
      <c r="FP309" s="75"/>
      <c r="FQ309" s="75"/>
      <c r="FR309" s="75"/>
      <c r="FS309" s="75"/>
      <c r="FT309" s="78"/>
      <c r="FU309" s="78"/>
      <c r="FV309" s="78"/>
      <c r="FW309" s="78"/>
      <c r="FX309" s="75"/>
      <c r="FY309" s="75"/>
      <c r="FZ309" s="75"/>
      <c r="GA309" s="75"/>
      <c r="GB309" s="75"/>
      <c r="GC309" s="75"/>
      <c r="GD309" s="75"/>
      <c r="GE309" s="75"/>
      <c r="GF309" s="75"/>
      <c r="GG309" s="75"/>
      <c r="GH309" s="75"/>
      <c r="GI309" s="75"/>
      <c r="GJ309" s="75"/>
      <c r="GK309" s="75"/>
      <c r="GL309" s="75"/>
      <c r="GM309" s="75"/>
      <c r="GN309" s="75"/>
      <c r="GO309" s="75"/>
      <c r="GP309" s="75"/>
      <c r="GQ309" s="75"/>
      <c r="GR309" s="75"/>
      <c r="GS309" s="75"/>
      <c r="GT309" s="75"/>
      <c r="GU309" s="75"/>
      <c r="GV309" s="75"/>
      <c r="GW309" s="75"/>
      <c r="GX309" s="75"/>
      <c r="GY309" s="75"/>
      <c r="GZ309" s="75"/>
      <c r="HA309" s="75"/>
      <c r="HB309" s="75"/>
      <c r="HC309" s="75"/>
      <c r="HD309" s="75"/>
      <c r="HE309" s="75"/>
      <c r="HF309" s="75"/>
      <c r="HG309" s="75"/>
      <c r="HH309" s="75"/>
      <c r="HI309" s="75"/>
      <c r="HJ309" s="75"/>
      <c r="HK309" s="75"/>
      <c r="HL309" s="75"/>
      <c r="HM309" s="75"/>
      <c r="HN309" s="75"/>
      <c r="HO309" s="75"/>
      <c r="HP309" s="75"/>
      <c r="HQ309" s="75"/>
      <c r="HR309" s="75"/>
      <c r="HS309" s="75"/>
      <c r="HT309" s="75"/>
      <c r="HU309" s="75"/>
      <c r="HV309" s="75"/>
      <c r="HW309" s="75"/>
      <c r="HX309" s="75"/>
      <c r="HY309" s="75"/>
      <c r="HZ309" s="75"/>
      <c r="IA309" s="75"/>
      <c r="IB309" s="75"/>
      <c r="IC309" s="75"/>
      <c r="ID309" s="75"/>
      <c r="IE309" s="75"/>
      <c r="IF309" s="75"/>
      <c r="IG309" s="75"/>
      <c r="IH309" s="75"/>
      <c r="II309" s="75"/>
      <c r="IJ309" s="75"/>
      <c r="IK309" s="75"/>
      <c r="IL309" s="75"/>
      <c r="IM309" s="75"/>
      <c r="IN309" s="75"/>
      <c r="IO309" s="75"/>
      <c r="IP309" s="75"/>
      <c r="IQ309" s="75"/>
      <c r="IR309" s="75"/>
      <c r="IS309" s="75"/>
      <c r="IT309" s="75"/>
      <c r="IU309" s="75"/>
      <c r="IV309" s="75"/>
      <c r="IW309" s="75"/>
      <c r="IX309" s="75"/>
      <c r="IY309" s="75"/>
      <c r="IZ309" s="75"/>
      <c r="JA309" s="75"/>
      <c r="JB309" s="75"/>
      <c r="JC309" s="75"/>
    </row>
    <row r="310" spans="1:263" s="70" customFormat="1" ht="31.5" x14ac:dyDescent="0.25">
      <c r="A310" s="81" t="s">
        <v>274</v>
      </c>
      <c r="B310" s="220">
        <f t="shared" si="714"/>
        <v>58851.806159999993</v>
      </c>
      <c r="C310" s="220">
        <f t="shared" si="715"/>
        <v>65488.709749999995</v>
      </c>
      <c r="D310" s="220">
        <f t="shared" si="716"/>
        <v>65488.709749999995</v>
      </c>
      <c r="E310" s="220"/>
      <c r="F310" s="221">
        <f t="shared" si="717"/>
        <v>65488.620809999993</v>
      </c>
      <c r="G310" s="72">
        <f t="shared" si="764"/>
        <v>99.999864190330911</v>
      </c>
      <c r="H310" s="73"/>
      <c r="I310" s="73"/>
      <c r="J310" s="73"/>
      <c r="K310" s="72"/>
      <c r="L310" s="73">
        <f t="shared" ref="L310" si="815">L311+L313+L314+L315+L316</f>
        <v>708.75</v>
      </c>
      <c r="M310" s="73">
        <f t="shared" ref="M310:N310" si="816">M311+M313+M314+M315+M316</f>
        <v>708.75</v>
      </c>
      <c r="N310" s="73">
        <f t="shared" si="816"/>
        <v>708.75</v>
      </c>
      <c r="O310" s="73">
        <f>N310/M310*100</f>
        <v>100</v>
      </c>
      <c r="P310" s="73">
        <f t="shared" ref="P310:S310" si="817">P311+P313+P314+P315+P316</f>
        <v>0</v>
      </c>
      <c r="Q310" s="73">
        <f t="shared" si="817"/>
        <v>0</v>
      </c>
      <c r="R310" s="73">
        <f t="shared" si="817"/>
        <v>0</v>
      </c>
      <c r="S310" s="73">
        <f t="shared" si="817"/>
        <v>0</v>
      </c>
      <c r="T310" s="73">
        <f>SUM(T311:T317)</f>
        <v>0</v>
      </c>
      <c r="U310" s="73">
        <f>SUM(U311:U317)</f>
        <v>0</v>
      </c>
      <c r="V310" s="73">
        <f>SUM(V311:V317)</f>
        <v>0</v>
      </c>
      <c r="W310" s="73"/>
      <c r="X310" s="73">
        <f>X311+X313+X314+X315+X316</f>
        <v>112.35955</v>
      </c>
      <c r="Y310" s="73">
        <f>Y311+Y313+Y314+Y315+Y316</f>
        <v>112.35955</v>
      </c>
      <c r="Z310" s="73">
        <f>Z311+Z313+Z314+Z315+Z316</f>
        <v>112.35955</v>
      </c>
      <c r="AA310" s="72">
        <f t="shared" ref="AA310:AA311" si="818">Z310/Y310*100</f>
        <v>100</v>
      </c>
      <c r="AB310" s="73"/>
      <c r="AC310" s="73"/>
      <c r="AD310" s="73"/>
      <c r="AE310" s="72"/>
      <c r="AF310" s="73">
        <f>AF311+AF313+AF314+AF315+AF316</f>
        <v>46.096609999999998</v>
      </c>
      <c r="AG310" s="73">
        <f>AG311+AG313+AG314+AG315+AG316</f>
        <v>46.096609999999998</v>
      </c>
      <c r="AH310" s="73">
        <f>AH311+AH313+AH314+AH315+AH316</f>
        <v>46.096609999999998</v>
      </c>
      <c r="AI310" s="72">
        <f>AH310/AG310*100</f>
        <v>100</v>
      </c>
      <c r="AJ310" s="73"/>
      <c r="AK310" s="73"/>
      <c r="AL310" s="73"/>
      <c r="AM310" s="72"/>
      <c r="AN310" s="72"/>
      <c r="AO310" s="73">
        <f>AO311+AO313+AO314+AO315+AO316</f>
        <v>0</v>
      </c>
      <c r="AP310" s="73">
        <f>AP311+AP313+AP314+AP315+AP316</f>
        <v>0</v>
      </c>
      <c r="AQ310" s="73">
        <f>AQ311+AQ313+AQ314+AQ315+AQ316</f>
        <v>0</v>
      </c>
      <c r="AR310" s="73"/>
      <c r="AS310" s="73">
        <f>SUM(AS311:AS317)</f>
        <v>3728</v>
      </c>
      <c r="AT310" s="73">
        <f>SUM(AT311:AT317)</f>
        <v>3728</v>
      </c>
      <c r="AU310" s="72">
        <f t="shared" si="814"/>
        <v>100</v>
      </c>
      <c r="AV310" s="73">
        <f>AV311+AV313+AV314+AV315+AV316</f>
        <v>8500</v>
      </c>
      <c r="AW310" s="73">
        <f>AW311+AW313+AW314+AW315+AW316</f>
        <v>8500</v>
      </c>
      <c r="AX310" s="73">
        <f>AX311+AX313+AX314+AX315+AX316</f>
        <v>8500</v>
      </c>
      <c r="AY310" s="72">
        <f>AX310/AW310*100</f>
        <v>100</v>
      </c>
      <c r="AZ310" s="73">
        <f t="shared" ref="AZ310" si="819">AZ311+AZ313+AZ314+AZ315+AZ316</f>
        <v>22094.7</v>
      </c>
      <c r="BA310" s="73">
        <f t="shared" ref="BA310:BG310" si="820">BA311+BA313+BA314+BA315+BA316</f>
        <v>23924.1</v>
      </c>
      <c r="BB310" s="73">
        <f t="shared" si="820"/>
        <v>23924.1</v>
      </c>
      <c r="BC310" s="73">
        <f t="shared" si="820"/>
        <v>100</v>
      </c>
      <c r="BD310" s="73">
        <f t="shared" si="820"/>
        <v>0</v>
      </c>
      <c r="BE310" s="73">
        <f t="shared" si="820"/>
        <v>0</v>
      </c>
      <c r="BF310" s="73">
        <f t="shared" si="820"/>
        <v>0</v>
      </c>
      <c r="BG310" s="73">
        <f t="shared" si="820"/>
        <v>0</v>
      </c>
      <c r="BH310" s="73"/>
      <c r="BI310" s="73">
        <f>BI311+BI313+BI314+BI315+BI316</f>
        <v>0</v>
      </c>
      <c r="BJ310" s="73">
        <f>BJ311+BJ313+BJ314+BJ315+BJ316</f>
        <v>0</v>
      </c>
      <c r="BK310" s="73">
        <f>BK311+BK313+BK314+BK315+BK316</f>
        <v>0</v>
      </c>
      <c r="BL310" s="73">
        <f>BL311+BL313+BL314+BL315+BL316+BL317</f>
        <v>17058</v>
      </c>
      <c r="BM310" s="73">
        <f>BM311+BM313+BM314+BM315+BM316+BM317</f>
        <v>17058</v>
      </c>
      <c r="BN310" s="73">
        <f>BN311+BN313+BN314+BN315+BN316+BN317</f>
        <v>17058</v>
      </c>
      <c r="BO310" s="90">
        <f t="shared" si="745"/>
        <v>100</v>
      </c>
      <c r="BP310" s="73">
        <f t="shared" ref="BP310" si="821">BP311+BP313+BP314+BP315+BP316</f>
        <v>0</v>
      </c>
      <c r="BQ310" s="73">
        <f t="shared" ref="BQ310:BS310" si="822">BQ311+BQ313+BQ314+BQ315+BQ316</f>
        <v>0</v>
      </c>
      <c r="BR310" s="73">
        <f t="shared" si="822"/>
        <v>0</v>
      </c>
      <c r="BS310" s="73">
        <f t="shared" si="822"/>
        <v>0</v>
      </c>
      <c r="BT310" s="73"/>
      <c r="BU310" s="73">
        <f>BU311+BU313+BU314+BU315+BU316</f>
        <v>0</v>
      </c>
      <c r="BV310" s="73">
        <f>BV311+BV313+BV314+BV315+BV316</f>
        <v>0</v>
      </c>
      <c r="BW310" s="73">
        <f>BW311+BW313+BW314+BW315+BW316</f>
        <v>0</v>
      </c>
      <c r="BX310" s="73"/>
      <c r="BY310" s="73">
        <f>BY311+BY313+BY314+BY315+BY316</f>
        <v>486.62765999999999</v>
      </c>
      <c r="BZ310" s="73">
        <f>BZ311+BZ313+BZ314+BZ315+BZ316</f>
        <v>486.53871999999996</v>
      </c>
      <c r="CA310" s="72">
        <f>BZ310/BY310*100</f>
        <v>99.981723192635613</v>
      </c>
      <c r="CB310" s="73">
        <f t="shared" ref="CB310" si="823">CB311+CB313+CB314+CB315+CB316</f>
        <v>4010.7</v>
      </c>
      <c r="CC310" s="73">
        <f t="shared" ref="CC310:CD310" si="824">CC311+CC313+CC314+CC315+CC316</f>
        <v>4010.7</v>
      </c>
      <c r="CD310" s="73">
        <f t="shared" si="824"/>
        <v>4010.7</v>
      </c>
      <c r="CE310" s="73">
        <f>CD310/CC310*100</f>
        <v>100</v>
      </c>
      <c r="CF310" s="73">
        <f t="shared" ref="CF310" si="825">CF311+CF313+CF314+CF315+CF316</f>
        <v>1000</v>
      </c>
      <c r="CG310" s="73">
        <f t="shared" ref="CG310:CN310" si="826">CG311+CG313+CG314+CG315+CG316</f>
        <v>1000</v>
      </c>
      <c r="CH310" s="73">
        <f t="shared" si="826"/>
        <v>1000</v>
      </c>
      <c r="CI310" s="73">
        <f>CH310/CG310*100</f>
        <v>100</v>
      </c>
      <c r="CJ310" s="73">
        <f t="shared" ref="CJ310" si="827">CJ311+CJ313+CJ314+CJ315+CJ316</f>
        <v>1000</v>
      </c>
      <c r="CK310" s="73">
        <f t="shared" si="826"/>
        <v>1000</v>
      </c>
      <c r="CL310" s="73">
        <f t="shared" si="826"/>
        <v>1000</v>
      </c>
      <c r="CM310" s="73">
        <f>CL310/CK310*100</f>
        <v>100</v>
      </c>
      <c r="CN310" s="73">
        <f t="shared" si="826"/>
        <v>500</v>
      </c>
      <c r="CO310" s="73">
        <f t="shared" ref="CO310:CP310" si="828">CO311+CO313+CO314+CO315+CO316</f>
        <v>500</v>
      </c>
      <c r="CP310" s="73">
        <f t="shared" si="828"/>
        <v>500</v>
      </c>
      <c r="CQ310" s="73">
        <f>CP310/CO310*100</f>
        <v>100</v>
      </c>
      <c r="CR310" s="73">
        <f t="shared" ref="CR310:CU310" si="829">CR311+CR313+CR314+CR315+CR316</f>
        <v>0</v>
      </c>
      <c r="CS310" s="73">
        <f t="shared" si="829"/>
        <v>0</v>
      </c>
      <c r="CT310" s="73">
        <f t="shared" si="829"/>
        <v>0</v>
      </c>
      <c r="CU310" s="73">
        <f t="shared" si="829"/>
        <v>0</v>
      </c>
      <c r="CV310" s="73"/>
      <c r="CW310" s="73"/>
      <c r="CX310" s="73">
        <f>CX311+CX313+CX314+CX315+CX316</f>
        <v>0</v>
      </c>
      <c r="CY310" s="73"/>
      <c r="CZ310" s="73">
        <f>CZ311+CZ313+CZ314+CZ315+CZ316+CZ317</f>
        <v>3321.2</v>
      </c>
      <c r="DA310" s="73">
        <f>DA311+DA313+DA314+DA315+DA316+DA317</f>
        <v>3321.2</v>
      </c>
      <c r="DB310" s="73">
        <f>DB311+DB313+DB314+DB315+DB316+DB317</f>
        <v>3321.2</v>
      </c>
      <c r="DC310" s="90">
        <f t="shared" ref="DC310:DC317" si="830">DB310/DA310*100</f>
        <v>100</v>
      </c>
      <c r="DD310" s="73">
        <f t="shared" ref="DD310:DO310" si="831">DD311+DD313+DD314+DD315+DD316</f>
        <v>0</v>
      </c>
      <c r="DE310" s="73">
        <f t="shared" si="831"/>
        <v>0</v>
      </c>
      <c r="DF310" s="73">
        <f t="shared" si="831"/>
        <v>0</v>
      </c>
      <c r="DG310" s="73">
        <f t="shared" si="831"/>
        <v>0</v>
      </c>
      <c r="DH310" s="73">
        <f t="shared" si="831"/>
        <v>0</v>
      </c>
      <c r="DI310" s="73">
        <f t="shared" ref="DI310:DK310" si="832">DI311+DI313+DI314+DI315+DI316</f>
        <v>0</v>
      </c>
      <c r="DJ310" s="73">
        <f t="shared" si="832"/>
        <v>0</v>
      </c>
      <c r="DK310" s="73">
        <f t="shared" si="832"/>
        <v>0</v>
      </c>
      <c r="DL310" s="73">
        <f t="shared" si="831"/>
        <v>0</v>
      </c>
      <c r="DM310" s="73">
        <f t="shared" si="831"/>
        <v>0</v>
      </c>
      <c r="DN310" s="73">
        <f t="shared" si="831"/>
        <v>0</v>
      </c>
      <c r="DO310" s="73">
        <f t="shared" si="831"/>
        <v>0</v>
      </c>
      <c r="DP310" s="73">
        <f t="shared" ref="DP310:DS310" si="833">DP311+DP313+DP314+DP315+DP316</f>
        <v>0</v>
      </c>
      <c r="DQ310" s="73">
        <f t="shared" si="833"/>
        <v>0</v>
      </c>
      <c r="DR310" s="73">
        <f t="shared" si="833"/>
        <v>0</v>
      </c>
      <c r="DS310" s="73">
        <f t="shared" si="833"/>
        <v>0</v>
      </c>
      <c r="DT310" s="73"/>
      <c r="DU310" s="73">
        <f>DU311+DU313+DU314+DU315+DU316</f>
        <v>0</v>
      </c>
      <c r="DV310" s="73">
        <f>DV311+DV313+DV314+DV315+DV316</f>
        <v>0</v>
      </c>
      <c r="DW310" s="73">
        <f>DW311+DW313+DW314+DW315+DW316</f>
        <v>0</v>
      </c>
      <c r="DX310" s="72"/>
      <c r="DY310" s="73">
        <f>DY311+DY313+DY314+DY315+DY316</f>
        <v>0</v>
      </c>
      <c r="DZ310" s="73">
        <f>DZ311+DZ313+DZ314+DZ315+DZ316</f>
        <v>0</v>
      </c>
      <c r="EA310" s="72"/>
      <c r="EB310" s="72"/>
      <c r="EC310" s="73">
        <f>EC311+EC313+EC314+EC315+EC316</f>
        <v>0</v>
      </c>
      <c r="ED310" s="73">
        <f>ED311+ED313+ED314+ED315+ED316</f>
        <v>0</v>
      </c>
      <c r="EE310" s="72"/>
      <c r="EF310" s="73">
        <f>EF311+EF313+EF314+EF315+EF316</f>
        <v>500</v>
      </c>
      <c r="EG310" s="73">
        <f>EG311+EG313+EG314+EG315+EG316</f>
        <v>500</v>
      </c>
      <c r="EH310" s="73">
        <f>EH311+EH313+EH314+EH315+EH316</f>
        <v>500</v>
      </c>
      <c r="EI310" s="72">
        <f>EH310/EG310*100</f>
        <v>100</v>
      </c>
      <c r="EJ310" s="73">
        <f>EJ311+EJ313+EJ314+EJ315+EJ316</f>
        <v>0</v>
      </c>
      <c r="EK310" s="73">
        <f>EK311+EK313+EK314+EK315+EK316</f>
        <v>179.87592999999998</v>
      </c>
      <c r="EL310" s="73">
        <f>EL311+EL313+EL314+EL315+EL316</f>
        <v>179.87592999999998</v>
      </c>
      <c r="EM310" s="72">
        <f>EL310/EK310*100</f>
        <v>100</v>
      </c>
      <c r="EN310" s="73"/>
      <c r="EO310" s="73"/>
      <c r="EP310" s="73"/>
      <c r="EQ310" s="72"/>
      <c r="ER310" s="73"/>
      <c r="ES310" s="73"/>
      <c r="ET310" s="73"/>
      <c r="EU310" s="72"/>
      <c r="EV310" s="73"/>
      <c r="EW310" s="73"/>
      <c r="EX310" s="73"/>
      <c r="EY310" s="72"/>
      <c r="EZ310" s="73"/>
      <c r="FA310" s="73">
        <f>FA311+FA313+FA314+FA315+FA316</f>
        <v>0</v>
      </c>
      <c r="FB310" s="73">
        <f>FB311+FB313+FB314+FB315+FB316</f>
        <v>0</v>
      </c>
      <c r="FC310" s="73">
        <f>FC311+FC313+FC314+FC315+FC316</f>
        <v>0</v>
      </c>
      <c r="FD310" s="73"/>
      <c r="FE310" s="73"/>
      <c r="FF310" s="73"/>
      <c r="FG310" s="72"/>
      <c r="FH310" s="73"/>
      <c r="FI310" s="73"/>
      <c r="FJ310" s="73"/>
      <c r="FK310" s="72"/>
      <c r="FL310" s="73"/>
      <c r="FM310" s="73"/>
      <c r="FN310" s="73"/>
      <c r="FO310" s="72"/>
      <c r="FP310" s="72"/>
      <c r="FQ310" s="72"/>
      <c r="FR310" s="72"/>
      <c r="FS310" s="72"/>
      <c r="FT310" s="77"/>
      <c r="FU310" s="77"/>
      <c r="FV310" s="77"/>
      <c r="FW310" s="77"/>
      <c r="FX310" s="73"/>
      <c r="FY310" s="73"/>
      <c r="FZ310" s="73"/>
      <c r="GA310" s="72"/>
      <c r="GB310" s="73"/>
      <c r="GC310" s="73"/>
      <c r="GD310" s="73"/>
      <c r="GE310" s="72"/>
      <c r="GF310" s="72"/>
      <c r="GG310" s="73"/>
      <c r="GH310" s="73"/>
      <c r="GI310" s="72"/>
      <c r="GJ310" s="72"/>
      <c r="GK310" s="73"/>
      <c r="GL310" s="73"/>
      <c r="GM310" s="72"/>
      <c r="GN310" s="72"/>
      <c r="GO310" s="73"/>
      <c r="GP310" s="73"/>
      <c r="GQ310" s="72"/>
      <c r="GR310" s="72"/>
      <c r="GS310" s="73"/>
      <c r="GT310" s="73"/>
      <c r="GU310" s="72"/>
      <c r="GV310" s="72"/>
      <c r="GW310" s="73"/>
      <c r="GX310" s="73"/>
      <c r="GY310" s="72"/>
      <c r="GZ310" s="72"/>
      <c r="HA310" s="73"/>
      <c r="HB310" s="73"/>
      <c r="HC310" s="72"/>
      <c r="HD310" s="72"/>
      <c r="HE310" s="73"/>
      <c r="HF310" s="73"/>
      <c r="HG310" s="72"/>
      <c r="HH310" s="72"/>
      <c r="HI310" s="73"/>
      <c r="HJ310" s="73"/>
      <c r="HK310" s="72"/>
      <c r="HL310" s="72"/>
      <c r="HM310" s="73"/>
      <c r="HN310" s="73"/>
      <c r="HO310" s="72"/>
      <c r="HP310" s="72"/>
      <c r="HQ310" s="73"/>
      <c r="HR310" s="73"/>
      <c r="HS310" s="72"/>
      <c r="HT310" s="72"/>
      <c r="HU310" s="73"/>
      <c r="HV310" s="73"/>
      <c r="HW310" s="72"/>
      <c r="HX310" s="72"/>
      <c r="HY310" s="73"/>
      <c r="HZ310" s="73"/>
      <c r="IA310" s="72"/>
      <c r="IB310" s="72"/>
      <c r="IC310" s="73"/>
      <c r="ID310" s="73"/>
      <c r="IE310" s="72"/>
      <c r="IF310" s="72"/>
      <c r="IG310" s="73">
        <f>SUM(IG311:IG317)</f>
        <v>413</v>
      </c>
      <c r="IH310" s="73">
        <f>SUM(IH311:IH317)</f>
        <v>413</v>
      </c>
      <c r="II310" s="72">
        <f t="shared" si="694"/>
        <v>100</v>
      </c>
      <c r="IJ310" s="72"/>
      <c r="IK310" s="73">
        <f>SUM(IK311:IK317)</f>
        <v>0</v>
      </c>
      <c r="IL310" s="73">
        <f>SUM(IL311:IL317)</f>
        <v>0</v>
      </c>
      <c r="IM310" s="72"/>
      <c r="IN310" s="72"/>
      <c r="IO310" s="73">
        <f>SUM(IO311:IO317)</f>
        <v>0</v>
      </c>
      <c r="IP310" s="73">
        <f>SUM(IP311:IP317)</f>
        <v>0</v>
      </c>
      <c r="IQ310" s="72"/>
      <c r="IR310" s="72"/>
      <c r="IS310" s="73">
        <f>SUM(IS311:IS317)</f>
        <v>0</v>
      </c>
      <c r="IT310" s="73">
        <f>SUM(IT311:IT317)</f>
        <v>0</v>
      </c>
      <c r="IU310" s="72"/>
      <c r="IV310" s="72"/>
      <c r="IW310" s="73">
        <f>SUM(IW311:IW317)</f>
        <v>0</v>
      </c>
      <c r="IX310" s="73">
        <f>SUM(IX311:IX317)</f>
        <v>0</v>
      </c>
      <c r="IY310" s="72"/>
      <c r="IZ310" s="72"/>
      <c r="JA310" s="73"/>
      <c r="JB310" s="73"/>
      <c r="JC310" s="72"/>
    </row>
    <row r="311" spans="1:263" ht="20.25" customHeight="1" x14ac:dyDescent="0.25">
      <c r="A311" s="10" t="s">
        <v>200</v>
      </c>
      <c r="B311" s="222">
        <f t="shared" si="714"/>
        <v>29972.606160000003</v>
      </c>
      <c r="C311" s="222">
        <f t="shared" si="715"/>
        <v>32394.882089999999</v>
      </c>
      <c r="D311" s="222">
        <f t="shared" si="716"/>
        <v>32394.882089999999</v>
      </c>
      <c r="E311" s="222"/>
      <c r="F311" s="223">
        <f t="shared" si="717"/>
        <v>32394.882089999999</v>
      </c>
      <c r="G311" s="75">
        <f t="shared" si="764"/>
        <v>100</v>
      </c>
      <c r="H311" s="74"/>
      <c r="I311" s="74"/>
      <c r="J311" s="74"/>
      <c r="K311" s="75"/>
      <c r="L311" s="75">
        <v>708.75</v>
      </c>
      <c r="M311" s="75">
        <v>708.75</v>
      </c>
      <c r="N311" s="75">
        <v>708.75</v>
      </c>
      <c r="O311" s="74">
        <f>N311/M311*100</f>
        <v>100</v>
      </c>
      <c r="P311" s="74">
        <v>0</v>
      </c>
      <c r="Q311" s="74">
        <v>0</v>
      </c>
      <c r="R311" s="74">
        <v>0</v>
      </c>
      <c r="S311" s="75"/>
      <c r="T311" s="74"/>
      <c r="U311" s="74"/>
      <c r="V311" s="74"/>
      <c r="W311" s="74"/>
      <c r="X311" s="74">
        <v>112.35955</v>
      </c>
      <c r="Y311" s="74">
        <v>112.35955</v>
      </c>
      <c r="Z311" s="74">
        <v>112.35955</v>
      </c>
      <c r="AA311" s="75">
        <f t="shared" si="818"/>
        <v>100</v>
      </c>
      <c r="AB311" s="74"/>
      <c r="AC311" s="74"/>
      <c r="AD311" s="74"/>
      <c r="AE311" s="75"/>
      <c r="AF311" s="74">
        <v>46.096609999999998</v>
      </c>
      <c r="AG311" s="74">
        <v>46.096609999999998</v>
      </c>
      <c r="AH311" s="74">
        <v>46.096609999999998</v>
      </c>
      <c r="AI311" s="75">
        <f>AH311/AG311*100</f>
        <v>100</v>
      </c>
      <c r="AJ311" s="74"/>
      <c r="AK311" s="74"/>
      <c r="AL311" s="74"/>
      <c r="AM311" s="75"/>
      <c r="AN311" s="75"/>
      <c r="AO311" s="74"/>
      <c r="AP311" s="74"/>
      <c r="AQ311" s="75"/>
      <c r="AR311" s="75"/>
      <c r="AS311" s="75"/>
      <c r="AT311" s="75"/>
      <c r="AU311" s="75"/>
      <c r="AV311" s="74">
        <v>0</v>
      </c>
      <c r="AW311" s="74">
        <v>0</v>
      </c>
      <c r="AX311" s="74"/>
      <c r="AY311" s="75"/>
      <c r="AZ311" s="74">
        <v>22094.7</v>
      </c>
      <c r="BA311" s="74">
        <v>23924.1</v>
      </c>
      <c r="BB311" s="75">
        <v>23924.1</v>
      </c>
      <c r="BC311" s="74">
        <f>BB311/BA311*100</f>
        <v>100</v>
      </c>
      <c r="BD311" s="74"/>
      <c r="BE311" s="74"/>
      <c r="BF311" s="74"/>
      <c r="BG311" s="74"/>
      <c r="BH311" s="87"/>
      <c r="BI311" s="74"/>
      <c r="BJ311" s="87"/>
      <c r="BK311" s="87"/>
      <c r="BL311" s="74"/>
      <c r="BM311" s="74"/>
      <c r="BN311" s="87"/>
      <c r="BO311" s="76"/>
      <c r="BP311" s="74"/>
      <c r="BQ311" s="74"/>
      <c r="BR311" s="87"/>
      <c r="BS311" s="87"/>
      <c r="BT311" s="87"/>
      <c r="BU311" s="74"/>
      <c r="BV311" s="87"/>
      <c r="BW311" s="87"/>
      <c r="BX311" s="74"/>
      <c r="BY311" s="74"/>
      <c r="BZ311" s="74"/>
      <c r="CA311" s="75"/>
      <c r="CB311" s="74">
        <v>4010.7</v>
      </c>
      <c r="CC311" s="74">
        <v>4010.7</v>
      </c>
      <c r="CD311" s="74">
        <v>4010.7</v>
      </c>
      <c r="CE311" s="74">
        <f>CD311/CC311*100</f>
        <v>100</v>
      </c>
      <c r="CF311" s="74">
        <v>1000</v>
      </c>
      <c r="CG311" s="74">
        <v>1000</v>
      </c>
      <c r="CH311" s="74">
        <v>1000</v>
      </c>
      <c r="CI311" s="74">
        <f>CH311/CG311*100</f>
        <v>100</v>
      </c>
      <c r="CJ311" s="74">
        <v>1000</v>
      </c>
      <c r="CK311" s="74">
        <v>1000</v>
      </c>
      <c r="CL311" s="74">
        <v>1000</v>
      </c>
      <c r="CM311" s="74">
        <f>CL311/CK311*100</f>
        <v>100</v>
      </c>
      <c r="CN311" s="74">
        <v>500</v>
      </c>
      <c r="CO311" s="74">
        <v>500</v>
      </c>
      <c r="CP311" s="99">
        <v>500</v>
      </c>
      <c r="CQ311" s="74">
        <f>CP311/CO311*100</f>
        <v>100</v>
      </c>
      <c r="CR311" s="74"/>
      <c r="CS311" s="74"/>
      <c r="CT311" s="87"/>
      <c r="CU311" s="87"/>
      <c r="CV311" s="74"/>
      <c r="CW311" s="74"/>
      <c r="CX311" s="74"/>
      <c r="CY311" s="74"/>
      <c r="CZ311" s="75"/>
      <c r="DA311" s="74"/>
      <c r="DB311" s="74"/>
      <c r="DC311" s="76"/>
      <c r="DD311" s="74"/>
      <c r="DE311" s="74"/>
      <c r="DF311" s="74"/>
      <c r="DG311" s="74"/>
      <c r="DH311" s="74"/>
      <c r="DI311" s="74"/>
      <c r="DJ311" s="74"/>
      <c r="DK311" s="74"/>
      <c r="DL311" s="74"/>
      <c r="DM311" s="74"/>
      <c r="DN311" s="74"/>
      <c r="DO311" s="74"/>
      <c r="DP311" s="74"/>
      <c r="DQ311" s="74"/>
      <c r="DR311" s="74"/>
      <c r="DS311" s="74"/>
      <c r="DT311" s="74"/>
      <c r="DU311" s="74">
        <v>0</v>
      </c>
      <c r="DV311" s="74">
        <v>0</v>
      </c>
      <c r="DW311" s="75"/>
      <c r="DX311" s="75"/>
      <c r="DY311" s="74"/>
      <c r="DZ311" s="74"/>
      <c r="EA311" s="75"/>
      <c r="EB311" s="75"/>
      <c r="EC311" s="74"/>
      <c r="ED311" s="74"/>
      <c r="EE311" s="75"/>
      <c r="EF311" s="74">
        <v>500</v>
      </c>
      <c r="EG311" s="74">
        <v>500</v>
      </c>
      <c r="EH311" s="74">
        <v>500</v>
      </c>
      <c r="EI311" s="75">
        <f>EH311/EG311*100</f>
        <v>100</v>
      </c>
      <c r="EJ311" s="74"/>
      <c r="EK311" s="74">
        <v>179.87592999999998</v>
      </c>
      <c r="EL311" s="74">
        <v>179.87592999999998</v>
      </c>
      <c r="EM311" s="75">
        <f>EL311/EK311*100</f>
        <v>100</v>
      </c>
      <c r="EN311" s="74"/>
      <c r="EO311" s="74"/>
      <c r="EP311" s="74"/>
      <c r="EQ311" s="75"/>
      <c r="ER311" s="74"/>
      <c r="ES311" s="74"/>
      <c r="ET311" s="74"/>
      <c r="EU311" s="75"/>
      <c r="EV311" s="74"/>
      <c r="EW311" s="74"/>
      <c r="EX311" s="74"/>
      <c r="EY311" s="75"/>
      <c r="EZ311" s="87"/>
      <c r="FA311" s="74"/>
      <c r="FB311" s="87"/>
      <c r="FC311" s="87"/>
      <c r="FD311" s="74"/>
      <c r="FE311" s="74"/>
      <c r="FF311" s="74"/>
      <c r="FG311" s="75"/>
      <c r="FH311" s="74"/>
      <c r="FI311" s="74"/>
      <c r="FJ311" s="74"/>
      <c r="FK311" s="75"/>
      <c r="FL311" s="74"/>
      <c r="FM311" s="74"/>
      <c r="FN311" s="74"/>
      <c r="FO311" s="75"/>
      <c r="FP311" s="75"/>
      <c r="FQ311" s="75"/>
      <c r="FR311" s="75"/>
      <c r="FS311" s="75"/>
      <c r="FT311" s="78"/>
      <c r="FU311" s="78"/>
      <c r="FV311" s="78"/>
      <c r="FW311" s="78"/>
      <c r="FX311" s="74"/>
      <c r="FY311" s="74"/>
      <c r="FZ311" s="74"/>
      <c r="GA311" s="75"/>
      <c r="GB311" s="74"/>
      <c r="GC311" s="74"/>
      <c r="GD311" s="74"/>
      <c r="GE311" s="75"/>
      <c r="GF311" s="75"/>
      <c r="GG311" s="74"/>
      <c r="GH311" s="74"/>
      <c r="GI311" s="75"/>
      <c r="GJ311" s="75"/>
      <c r="GK311" s="74"/>
      <c r="GL311" s="74"/>
      <c r="GM311" s="75"/>
      <c r="GN311" s="75"/>
      <c r="GO311" s="74"/>
      <c r="GP311" s="74"/>
      <c r="GQ311" s="75"/>
      <c r="GR311" s="75"/>
      <c r="GS311" s="74"/>
      <c r="GT311" s="74"/>
      <c r="GU311" s="75"/>
      <c r="GV311" s="75"/>
      <c r="GW311" s="74"/>
      <c r="GX311" s="74"/>
      <c r="GY311" s="75"/>
      <c r="GZ311" s="75"/>
      <c r="HA311" s="74"/>
      <c r="HB311" s="74"/>
      <c r="HC311" s="75"/>
      <c r="HD311" s="75"/>
      <c r="HE311" s="74"/>
      <c r="HF311" s="74"/>
      <c r="HG311" s="75"/>
      <c r="HH311" s="75"/>
      <c r="HI311" s="74"/>
      <c r="HJ311" s="74"/>
      <c r="HK311" s="75"/>
      <c r="HL311" s="75"/>
      <c r="HM311" s="74"/>
      <c r="HN311" s="74"/>
      <c r="HO311" s="75"/>
      <c r="HP311" s="75"/>
      <c r="HQ311" s="74"/>
      <c r="HR311" s="74"/>
      <c r="HS311" s="75"/>
      <c r="HT311" s="75"/>
      <c r="HU311" s="74"/>
      <c r="HV311" s="74"/>
      <c r="HW311" s="75"/>
      <c r="HX311" s="75"/>
      <c r="HY311" s="74"/>
      <c r="HZ311" s="74"/>
      <c r="IA311" s="75"/>
      <c r="IB311" s="75"/>
      <c r="IC311" s="74"/>
      <c r="ID311" s="74"/>
      <c r="IE311" s="75"/>
      <c r="IF311" s="75"/>
      <c r="IG311" s="74">
        <v>413</v>
      </c>
      <c r="IH311" s="74">
        <v>413</v>
      </c>
      <c r="II311" s="75">
        <f t="shared" si="694"/>
        <v>100</v>
      </c>
      <c r="IJ311" s="75"/>
      <c r="IK311" s="74"/>
      <c r="IL311" s="74"/>
      <c r="IM311" s="75"/>
      <c r="IN311" s="75"/>
      <c r="IO311" s="74"/>
      <c r="IP311" s="74"/>
      <c r="IQ311" s="75"/>
      <c r="IR311" s="75"/>
      <c r="IS311" s="74"/>
      <c r="IT311" s="74"/>
      <c r="IU311" s="75"/>
      <c r="IV311" s="75"/>
      <c r="IW311" s="74"/>
      <c r="IX311" s="74"/>
      <c r="IY311" s="75"/>
      <c r="IZ311" s="75"/>
      <c r="JA311" s="74"/>
      <c r="JB311" s="74"/>
      <c r="JC311" s="75"/>
    </row>
    <row r="312" spans="1:263" ht="17.25" customHeight="1" x14ac:dyDescent="0.25">
      <c r="A312" s="10" t="s">
        <v>499</v>
      </c>
      <c r="B312" s="222">
        <f t="shared" si="714"/>
        <v>0</v>
      </c>
      <c r="C312" s="222">
        <f t="shared" si="715"/>
        <v>0</v>
      </c>
      <c r="D312" s="222">
        <f t="shared" si="716"/>
        <v>0</v>
      </c>
      <c r="E312" s="222"/>
      <c r="F312" s="223">
        <f t="shared" si="717"/>
        <v>0</v>
      </c>
      <c r="G312" s="75"/>
      <c r="H312" s="74"/>
      <c r="I312" s="74"/>
      <c r="J312" s="74"/>
      <c r="K312" s="75"/>
      <c r="L312" s="75"/>
      <c r="M312" s="75"/>
      <c r="N312" s="75"/>
      <c r="O312" s="74"/>
      <c r="P312" s="74"/>
      <c r="Q312" s="74"/>
      <c r="R312" s="74"/>
      <c r="S312" s="75"/>
      <c r="T312" s="74"/>
      <c r="U312" s="74"/>
      <c r="V312" s="74"/>
      <c r="W312" s="74"/>
      <c r="X312" s="74"/>
      <c r="Y312" s="74"/>
      <c r="Z312" s="74"/>
      <c r="AA312" s="75"/>
      <c r="AB312" s="74"/>
      <c r="AC312" s="74"/>
      <c r="AD312" s="74"/>
      <c r="AE312" s="75"/>
      <c r="AF312" s="74"/>
      <c r="AG312" s="74"/>
      <c r="AH312" s="74"/>
      <c r="AI312" s="75"/>
      <c r="AJ312" s="74"/>
      <c r="AK312" s="74"/>
      <c r="AL312" s="74"/>
      <c r="AM312" s="75"/>
      <c r="AN312" s="75"/>
      <c r="AO312" s="74"/>
      <c r="AP312" s="74"/>
      <c r="AQ312" s="75"/>
      <c r="AR312" s="75"/>
      <c r="AS312" s="75"/>
      <c r="AT312" s="75"/>
      <c r="AU312" s="75"/>
      <c r="AV312" s="74"/>
      <c r="AW312" s="74"/>
      <c r="AX312" s="74"/>
      <c r="AY312" s="75"/>
      <c r="AZ312" s="74"/>
      <c r="BA312" s="74"/>
      <c r="BB312" s="75"/>
      <c r="BC312" s="74"/>
      <c r="BD312" s="74"/>
      <c r="BE312" s="74"/>
      <c r="BF312" s="74"/>
      <c r="BG312" s="74"/>
      <c r="BH312" s="87"/>
      <c r="BI312" s="74"/>
      <c r="BJ312" s="87"/>
      <c r="BK312" s="87"/>
      <c r="BL312" s="74"/>
      <c r="BM312" s="74"/>
      <c r="BN312" s="87"/>
      <c r="BO312" s="76"/>
      <c r="BP312" s="74"/>
      <c r="BQ312" s="74"/>
      <c r="BR312" s="87"/>
      <c r="BS312" s="87"/>
      <c r="BT312" s="87"/>
      <c r="BU312" s="74"/>
      <c r="BV312" s="87"/>
      <c r="BW312" s="87"/>
      <c r="BX312" s="74"/>
      <c r="BY312" s="74"/>
      <c r="BZ312" s="74"/>
      <c r="CA312" s="75"/>
      <c r="CB312" s="74"/>
      <c r="CC312" s="74"/>
      <c r="CD312" s="74"/>
      <c r="CE312" s="74"/>
      <c r="CF312" s="74"/>
      <c r="CG312" s="74"/>
      <c r="CH312" s="74"/>
      <c r="CI312" s="74"/>
      <c r="CJ312" s="74"/>
      <c r="CK312" s="74"/>
      <c r="CL312" s="74"/>
      <c r="CM312" s="74"/>
      <c r="CN312" s="74"/>
      <c r="CO312" s="74"/>
      <c r="CP312" s="74"/>
      <c r="CQ312" s="74"/>
      <c r="CR312" s="74"/>
      <c r="CS312" s="74"/>
      <c r="CT312" s="87"/>
      <c r="CU312" s="87"/>
      <c r="CV312" s="74"/>
      <c r="CW312" s="74"/>
      <c r="CX312" s="74"/>
      <c r="CY312" s="74"/>
      <c r="CZ312" s="75"/>
      <c r="DA312" s="74"/>
      <c r="DB312" s="74"/>
      <c r="DC312" s="76"/>
      <c r="DD312" s="74"/>
      <c r="DE312" s="74"/>
      <c r="DF312" s="74"/>
      <c r="DG312" s="74"/>
      <c r="DH312" s="74"/>
      <c r="DI312" s="74"/>
      <c r="DJ312" s="74"/>
      <c r="DK312" s="74"/>
      <c r="DL312" s="74"/>
      <c r="DM312" s="74"/>
      <c r="DN312" s="74"/>
      <c r="DO312" s="74"/>
      <c r="DP312" s="74"/>
      <c r="DQ312" s="74"/>
      <c r="DR312" s="74"/>
      <c r="DS312" s="74"/>
      <c r="DT312" s="74"/>
      <c r="DU312" s="74"/>
      <c r="DV312" s="74"/>
      <c r="DW312" s="75"/>
      <c r="DX312" s="75"/>
      <c r="DY312" s="74"/>
      <c r="DZ312" s="74"/>
      <c r="EA312" s="75"/>
      <c r="EB312" s="75"/>
      <c r="EC312" s="74"/>
      <c r="ED312" s="74"/>
      <c r="EE312" s="75"/>
      <c r="EF312" s="74"/>
      <c r="EG312" s="74"/>
      <c r="EH312" s="74"/>
      <c r="EI312" s="75"/>
      <c r="EJ312" s="74"/>
      <c r="EK312" s="74"/>
      <c r="EL312" s="74"/>
      <c r="EM312" s="75"/>
      <c r="EN312" s="74"/>
      <c r="EO312" s="74"/>
      <c r="EP312" s="74"/>
      <c r="EQ312" s="75"/>
      <c r="ER312" s="74"/>
      <c r="ES312" s="74"/>
      <c r="ET312" s="74"/>
      <c r="EU312" s="75"/>
      <c r="EV312" s="74"/>
      <c r="EW312" s="74"/>
      <c r="EX312" s="74"/>
      <c r="EY312" s="75"/>
      <c r="EZ312" s="87"/>
      <c r="FA312" s="74"/>
      <c r="FB312" s="87"/>
      <c r="FC312" s="87"/>
      <c r="FD312" s="74"/>
      <c r="FE312" s="74"/>
      <c r="FF312" s="74"/>
      <c r="FG312" s="75"/>
      <c r="FH312" s="74"/>
      <c r="FI312" s="74"/>
      <c r="FJ312" s="74"/>
      <c r="FK312" s="75"/>
      <c r="FL312" s="74"/>
      <c r="FM312" s="74"/>
      <c r="FN312" s="74"/>
      <c r="FO312" s="75"/>
      <c r="FP312" s="75"/>
      <c r="FQ312" s="75"/>
      <c r="FR312" s="75"/>
      <c r="FS312" s="75"/>
      <c r="FT312" s="78"/>
      <c r="FU312" s="78"/>
      <c r="FV312" s="78"/>
      <c r="FW312" s="78"/>
      <c r="FX312" s="74"/>
      <c r="FY312" s="74"/>
      <c r="FZ312" s="74"/>
      <c r="GA312" s="75"/>
      <c r="GB312" s="74"/>
      <c r="GC312" s="74"/>
      <c r="GD312" s="74"/>
      <c r="GE312" s="75"/>
      <c r="GF312" s="75"/>
      <c r="GG312" s="74"/>
      <c r="GH312" s="74"/>
      <c r="GI312" s="75"/>
      <c r="GJ312" s="75"/>
      <c r="GK312" s="74"/>
      <c r="GL312" s="74"/>
      <c r="GM312" s="75"/>
      <c r="GN312" s="75"/>
      <c r="GO312" s="74"/>
      <c r="GP312" s="74"/>
      <c r="GQ312" s="75"/>
      <c r="GR312" s="75"/>
      <c r="GS312" s="74"/>
      <c r="GT312" s="74"/>
      <c r="GU312" s="75"/>
      <c r="GV312" s="75"/>
      <c r="GW312" s="74"/>
      <c r="GX312" s="74"/>
      <c r="GY312" s="75"/>
      <c r="GZ312" s="75"/>
      <c r="HA312" s="74"/>
      <c r="HB312" s="74"/>
      <c r="HC312" s="75"/>
      <c r="HD312" s="75"/>
      <c r="HE312" s="74"/>
      <c r="HF312" s="74"/>
      <c r="HG312" s="75"/>
      <c r="HH312" s="75"/>
      <c r="HI312" s="74"/>
      <c r="HJ312" s="74"/>
      <c r="HK312" s="75"/>
      <c r="HL312" s="75"/>
      <c r="HM312" s="74"/>
      <c r="HN312" s="74"/>
      <c r="HO312" s="75"/>
      <c r="HP312" s="75"/>
      <c r="HQ312" s="74"/>
      <c r="HR312" s="74"/>
      <c r="HS312" s="75"/>
      <c r="HT312" s="75"/>
      <c r="HU312" s="74"/>
      <c r="HV312" s="74"/>
      <c r="HW312" s="75"/>
      <c r="HX312" s="75"/>
      <c r="HY312" s="74"/>
      <c r="HZ312" s="74"/>
      <c r="IA312" s="75"/>
      <c r="IB312" s="75"/>
      <c r="IC312" s="74"/>
      <c r="ID312" s="74"/>
      <c r="IE312" s="75"/>
      <c r="IF312" s="75"/>
      <c r="IG312" s="74"/>
      <c r="IH312" s="74"/>
      <c r="II312" s="75"/>
      <c r="IJ312" s="75"/>
      <c r="IK312" s="74"/>
      <c r="IL312" s="74"/>
      <c r="IM312" s="75"/>
      <c r="IN312" s="75"/>
      <c r="IO312" s="74"/>
      <c r="IP312" s="74"/>
      <c r="IQ312" s="75"/>
      <c r="IR312" s="75"/>
      <c r="IS312" s="74"/>
      <c r="IT312" s="74"/>
      <c r="IU312" s="75"/>
      <c r="IV312" s="75"/>
      <c r="IW312" s="74"/>
      <c r="IX312" s="74"/>
      <c r="IY312" s="75"/>
      <c r="IZ312" s="75"/>
      <c r="JA312" s="74"/>
      <c r="JB312" s="74"/>
      <c r="JC312" s="75"/>
    </row>
    <row r="313" spans="1:263" ht="15.75" x14ac:dyDescent="0.25">
      <c r="A313" s="10" t="s">
        <v>440</v>
      </c>
      <c r="B313" s="222">
        <f t="shared" si="714"/>
        <v>4254.33</v>
      </c>
      <c r="C313" s="222">
        <f t="shared" si="715"/>
        <v>5379.33</v>
      </c>
      <c r="D313" s="222">
        <f t="shared" si="716"/>
        <v>5379.33</v>
      </c>
      <c r="E313" s="222"/>
      <c r="F313" s="223">
        <f t="shared" si="717"/>
        <v>5379.33</v>
      </c>
      <c r="G313" s="75">
        <f t="shared" ref="G313:G341" si="834">F313/C313*100</f>
        <v>100</v>
      </c>
      <c r="H313" s="75"/>
      <c r="I313" s="75"/>
      <c r="J313" s="75"/>
      <c r="K313" s="75"/>
      <c r="L313" s="75"/>
      <c r="M313" s="75"/>
      <c r="N313" s="75"/>
      <c r="O313" s="74"/>
      <c r="P313" s="75"/>
      <c r="Q313" s="75"/>
      <c r="R313" s="75"/>
      <c r="S313" s="75"/>
      <c r="T313" s="75"/>
      <c r="U313" s="75"/>
      <c r="V313" s="75"/>
      <c r="W313" s="74"/>
      <c r="X313" s="75"/>
      <c r="Y313" s="75"/>
      <c r="Z313" s="75"/>
      <c r="AA313" s="75"/>
      <c r="AB313" s="75"/>
      <c r="AC313" s="75"/>
      <c r="AD313" s="75"/>
      <c r="AE313" s="75"/>
      <c r="AF313" s="75"/>
      <c r="AG313" s="75"/>
      <c r="AH313" s="75"/>
      <c r="AI313" s="75"/>
      <c r="AJ313" s="75"/>
      <c r="AK313" s="75"/>
      <c r="AL313" s="75"/>
      <c r="AM313" s="75"/>
      <c r="AN313" s="75"/>
      <c r="AO313" s="75"/>
      <c r="AP313" s="75"/>
      <c r="AQ313" s="75"/>
      <c r="AR313" s="75"/>
      <c r="AS313" s="75">
        <v>1125</v>
      </c>
      <c r="AT313" s="75">
        <v>1125</v>
      </c>
      <c r="AU313" s="75">
        <f t="shared" si="814"/>
        <v>100</v>
      </c>
      <c r="AV313" s="75"/>
      <c r="AW313" s="75"/>
      <c r="AX313" s="75"/>
      <c r="AY313" s="75"/>
      <c r="AZ313" s="95"/>
      <c r="BA313" s="95"/>
      <c r="BB313" s="95"/>
      <c r="BC313" s="95"/>
      <c r="BD313" s="75"/>
      <c r="BE313" s="75"/>
      <c r="BF313" s="75"/>
      <c r="BG313" s="88"/>
      <c r="BH313" s="88"/>
      <c r="BI313" s="75"/>
      <c r="BJ313" s="75"/>
      <c r="BK313" s="88"/>
      <c r="BL313" s="75">
        <v>3561</v>
      </c>
      <c r="BM313" s="75">
        <v>3561</v>
      </c>
      <c r="BN313" s="75">
        <v>3561</v>
      </c>
      <c r="BO313" s="76">
        <f t="shared" si="745"/>
        <v>100</v>
      </c>
      <c r="BP313" s="75"/>
      <c r="BQ313" s="75"/>
      <c r="BR313" s="75"/>
      <c r="BS313" s="88"/>
      <c r="BT313" s="88"/>
      <c r="BU313" s="75"/>
      <c r="BV313" s="75"/>
      <c r="BW313" s="88"/>
      <c r="BX313" s="75"/>
      <c r="BY313" s="75"/>
      <c r="BZ313" s="75"/>
      <c r="CA313" s="75"/>
      <c r="CB313" s="74"/>
      <c r="CC313" s="74"/>
      <c r="CD313" s="75"/>
      <c r="CE313" s="88"/>
      <c r="CF313" s="75"/>
      <c r="CG313" s="75"/>
      <c r="CH313" s="75"/>
      <c r="CI313" s="88"/>
      <c r="CJ313" s="75"/>
      <c r="CK313" s="75"/>
      <c r="CL313" s="75"/>
      <c r="CM313" s="75"/>
      <c r="CN313" s="75"/>
      <c r="CO313" s="75"/>
      <c r="CP313" s="75"/>
      <c r="CQ313" s="75"/>
      <c r="CR313" s="74"/>
      <c r="CS313" s="74"/>
      <c r="CT313" s="75"/>
      <c r="CU313" s="88"/>
      <c r="CV313" s="75"/>
      <c r="CW313" s="75"/>
      <c r="CX313" s="75"/>
      <c r="CY313" s="88"/>
      <c r="CZ313" s="75">
        <v>693.33</v>
      </c>
      <c r="DA313" s="75">
        <v>693.33</v>
      </c>
      <c r="DB313" s="75">
        <v>693.33</v>
      </c>
      <c r="DC313" s="76">
        <f t="shared" si="830"/>
        <v>100</v>
      </c>
      <c r="DD313" s="75"/>
      <c r="DE313" s="75"/>
      <c r="DF313" s="75"/>
      <c r="DG313" s="88"/>
      <c r="DH313" s="75"/>
      <c r="DI313" s="75"/>
      <c r="DJ313" s="75"/>
      <c r="DK313" s="88"/>
      <c r="DL313" s="75"/>
      <c r="DM313" s="75"/>
      <c r="DN313" s="75"/>
      <c r="DO313" s="88"/>
      <c r="DP313" s="75"/>
      <c r="DQ313" s="75"/>
      <c r="DR313" s="75"/>
      <c r="DS313" s="88"/>
      <c r="DT313" s="88"/>
      <c r="DU313" s="75"/>
      <c r="DV313" s="75"/>
      <c r="DW313" s="75"/>
      <c r="DX313" s="75"/>
      <c r="DY313" s="75"/>
      <c r="DZ313" s="75"/>
      <c r="EA313" s="75"/>
      <c r="EB313" s="75"/>
      <c r="EC313" s="75"/>
      <c r="ED313" s="75"/>
      <c r="EE313" s="75"/>
      <c r="EF313" s="75"/>
      <c r="EG313" s="75"/>
      <c r="EH313" s="75"/>
      <c r="EI313" s="75"/>
      <c r="EJ313" s="75"/>
      <c r="EK313" s="75"/>
      <c r="EL313" s="75"/>
      <c r="EM313" s="75"/>
      <c r="EN313" s="75"/>
      <c r="EO313" s="75"/>
      <c r="EP313" s="75"/>
      <c r="EQ313" s="75"/>
      <c r="ER313" s="75"/>
      <c r="ES313" s="75"/>
      <c r="ET313" s="75"/>
      <c r="EU313" s="75"/>
      <c r="EV313" s="75"/>
      <c r="EW313" s="75"/>
      <c r="EX313" s="75"/>
      <c r="EY313" s="75"/>
      <c r="EZ313" s="88"/>
      <c r="FA313" s="74"/>
      <c r="FB313" s="75"/>
      <c r="FC313" s="88"/>
      <c r="FD313" s="75"/>
      <c r="FE313" s="75"/>
      <c r="FF313" s="75"/>
      <c r="FG313" s="75"/>
      <c r="FH313" s="75"/>
      <c r="FI313" s="75"/>
      <c r="FJ313" s="75"/>
      <c r="FK313" s="75"/>
      <c r="FL313" s="75"/>
      <c r="FM313" s="75"/>
      <c r="FN313" s="75"/>
      <c r="FO313" s="75"/>
      <c r="FP313" s="75"/>
      <c r="FQ313" s="75"/>
      <c r="FR313" s="75"/>
      <c r="FS313" s="75"/>
      <c r="FT313" s="78"/>
      <c r="FU313" s="78"/>
      <c r="FV313" s="78"/>
      <c r="FW313" s="78"/>
      <c r="FX313" s="75"/>
      <c r="FY313" s="75"/>
      <c r="FZ313" s="75"/>
      <c r="GA313" s="75"/>
      <c r="GB313" s="75"/>
      <c r="GC313" s="75"/>
      <c r="GD313" s="75"/>
      <c r="GE313" s="75"/>
      <c r="GF313" s="75"/>
      <c r="GG313" s="75"/>
      <c r="GH313" s="75"/>
      <c r="GI313" s="75"/>
      <c r="GJ313" s="75"/>
      <c r="GK313" s="75"/>
      <c r="GL313" s="75"/>
      <c r="GM313" s="75"/>
      <c r="GN313" s="75"/>
      <c r="GO313" s="75"/>
      <c r="GP313" s="75"/>
      <c r="GQ313" s="75"/>
      <c r="GR313" s="75"/>
      <c r="GS313" s="75"/>
      <c r="GT313" s="75"/>
      <c r="GU313" s="75"/>
      <c r="GV313" s="75"/>
      <c r="GW313" s="75"/>
      <c r="GX313" s="75"/>
      <c r="GY313" s="75"/>
      <c r="GZ313" s="75"/>
      <c r="HA313" s="75"/>
      <c r="HB313" s="75"/>
      <c r="HC313" s="75"/>
      <c r="HD313" s="75"/>
      <c r="HE313" s="75"/>
      <c r="HF313" s="75"/>
      <c r="HG313" s="75"/>
      <c r="HH313" s="75"/>
      <c r="HI313" s="75"/>
      <c r="HJ313" s="75"/>
      <c r="HK313" s="75"/>
      <c r="HL313" s="75"/>
      <c r="HM313" s="75"/>
      <c r="HN313" s="75"/>
      <c r="HO313" s="75"/>
      <c r="HP313" s="75"/>
      <c r="HQ313" s="75"/>
      <c r="HR313" s="75"/>
      <c r="HS313" s="75"/>
      <c r="HT313" s="75"/>
      <c r="HU313" s="75"/>
      <c r="HV313" s="75"/>
      <c r="HW313" s="75"/>
      <c r="HX313" s="75"/>
      <c r="HY313" s="75"/>
      <c r="HZ313" s="75"/>
      <c r="IA313" s="75"/>
      <c r="IB313" s="75"/>
      <c r="IC313" s="75"/>
      <c r="ID313" s="75"/>
      <c r="IE313" s="75"/>
      <c r="IF313" s="75"/>
      <c r="IG313" s="75"/>
      <c r="IH313" s="75"/>
      <c r="II313" s="75"/>
      <c r="IJ313" s="75"/>
      <c r="IK313" s="75"/>
      <c r="IL313" s="75"/>
      <c r="IM313" s="75"/>
      <c r="IN313" s="75"/>
      <c r="IO313" s="75"/>
      <c r="IP313" s="75"/>
      <c r="IQ313" s="75"/>
      <c r="IR313" s="75"/>
      <c r="IS313" s="75"/>
      <c r="IT313" s="75"/>
      <c r="IU313" s="75"/>
      <c r="IV313" s="75"/>
      <c r="IW313" s="75"/>
      <c r="IX313" s="75"/>
      <c r="IY313" s="75"/>
      <c r="IZ313" s="75"/>
      <c r="JA313" s="75"/>
      <c r="JB313" s="75"/>
      <c r="JC313" s="75"/>
    </row>
    <row r="314" spans="1:263" ht="15.75" x14ac:dyDescent="0.25">
      <c r="A314" s="10" t="s">
        <v>443</v>
      </c>
      <c r="B314" s="222">
        <f t="shared" si="714"/>
        <v>6677.18</v>
      </c>
      <c r="C314" s="222">
        <f t="shared" si="715"/>
        <v>7421.18</v>
      </c>
      <c r="D314" s="222">
        <f t="shared" si="716"/>
        <v>7421.18</v>
      </c>
      <c r="E314" s="222"/>
      <c r="F314" s="223">
        <f t="shared" si="717"/>
        <v>7421.18</v>
      </c>
      <c r="G314" s="75">
        <f t="shared" si="834"/>
        <v>100</v>
      </c>
      <c r="H314" s="75"/>
      <c r="I314" s="75"/>
      <c r="J314" s="75"/>
      <c r="K314" s="75"/>
      <c r="L314" s="75"/>
      <c r="M314" s="75"/>
      <c r="N314" s="75"/>
      <c r="O314" s="74"/>
      <c r="P314" s="75"/>
      <c r="Q314" s="75"/>
      <c r="R314" s="75"/>
      <c r="S314" s="75"/>
      <c r="T314" s="75"/>
      <c r="U314" s="75"/>
      <c r="V314" s="75"/>
      <c r="W314" s="74"/>
      <c r="X314" s="75"/>
      <c r="Y314" s="75"/>
      <c r="Z314" s="75"/>
      <c r="AA314" s="75"/>
      <c r="AB314" s="75"/>
      <c r="AC314" s="75"/>
      <c r="AD314" s="75"/>
      <c r="AE314" s="75"/>
      <c r="AF314" s="75"/>
      <c r="AG314" s="75"/>
      <c r="AH314" s="75"/>
      <c r="AI314" s="75"/>
      <c r="AJ314" s="75"/>
      <c r="AK314" s="75"/>
      <c r="AL314" s="75"/>
      <c r="AM314" s="75"/>
      <c r="AN314" s="75"/>
      <c r="AO314" s="75"/>
      <c r="AP314" s="75"/>
      <c r="AQ314" s="75"/>
      <c r="AR314" s="75"/>
      <c r="AS314" s="75">
        <v>744</v>
      </c>
      <c r="AT314" s="75">
        <v>744</v>
      </c>
      <c r="AU314" s="75">
        <f t="shared" si="814"/>
        <v>100</v>
      </c>
      <c r="AV314" s="75"/>
      <c r="AW314" s="75"/>
      <c r="AX314" s="75"/>
      <c r="AY314" s="75"/>
      <c r="AZ314" s="95"/>
      <c r="BA314" s="95"/>
      <c r="BB314" s="95"/>
      <c r="BC314" s="95"/>
      <c r="BD314" s="75"/>
      <c r="BE314" s="75"/>
      <c r="BF314" s="75"/>
      <c r="BG314" s="88"/>
      <c r="BH314" s="88"/>
      <c r="BI314" s="75"/>
      <c r="BJ314" s="75"/>
      <c r="BK314" s="88"/>
      <c r="BL314" s="75">
        <v>5589</v>
      </c>
      <c r="BM314" s="75">
        <v>5589</v>
      </c>
      <c r="BN314" s="75">
        <v>5589</v>
      </c>
      <c r="BO314" s="76">
        <f t="shared" si="745"/>
        <v>100</v>
      </c>
      <c r="BP314" s="75"/>
      <c r="BQ314" s="75"/>
      <c r="BR314" s="75"/>
      <c r="BS314" s="88"/>
      <c r="BT314" s="88"/>
      <c r="BU314" s="75"/>
      <c r="BV314" s="75"/>
      <c r="BW314" s="88"/>
      <c r="BX314" s="75"/>
      <c r="BY314" s="75"/>
      <c r="BZ314" s="75"/>
      <c r="CA314" s="75"/>
      <c r="CB314" s="74"/>
      <c r="CC314" s="74"/>
      <c r="CD314" s="75"/>
      <c r="CE314" s="88"/>
      <c r="CF314" s="75"/>
      <c r="CG314" s="75"/>
      <c r="CH314" s="75"/>
      <c r="CI314" s="88"/>
      <c r="CJ314" s="75"/>
      <c r="CK314" s="75"/>
      <c r="CL314" s="75"/>
      <c r="CM314" s="75"/>
      <c r="CN314" s="75"/>
      <c r="CO314" s="75"/>
      <c r="CP314" s="75"/>
      <c r="CQ314" s="75"/>
      <c r="CR314" s="74"/>
      <c r="CS314" s="74"/>
      <c r="CT314" s="75"/>
      <c r="CU314" s="88"/>
      <c r="CV314" s="75"/>
      <c r="CW314" s="75"/>
      <c r="CX314" s="75"/>
      <c r="CY314" s="88"/>
      <c r="CZ314" s="75">
        <v>1088.18</v>
      </c>
      <c r="DA314" s="75">
        <v>1088.18</v>
      </c>
      <c r="DB314" s="75">
        <v>1088.18</v>
      </c>
      <c r="DC314" s="76">
        <f t="shared" si="830"/>
        <v>100</v>
      </c>
      <c r="DD314" s="75"/>
      <c r="DE314" s="75"/>
      <c r="DF314" s="75"/>
      <c r="DG314" s="88"/>
      <c r="DH314" s="75"/>
      <c r="DI314" s="75"/>
      <c r="DJ314" s="75"/>
      <c r="DK314" s="88"/>
      <c r="DL314" s="75"/>
      <c r="DM314" s="75"/>
      <c r="DN314" s="75"/>
      <c r="DO314" s="88"/>
      <c r="DP314" s="75"/>
      <c r="DQ314" s="75"/>
      <c r="DR314" s="75"/>
      <c r="DS314" s="88"/>
      <c r="DT314" s="88"/>
      <c r="DU314" s="75"/>
      <c r="DV314" s="75"/>
      <c r="DW314" s="75"/>
      <c r="DX314" s="75"/>
      <c r="DY314" s="75"/>
      <c r="DZ314" s="75"/>
      <c r="EA314" s="75"/>
      <c r="EB314" s="75"/>
      <c r="EC314" s="75"/>
      <c r="ED314" s="75"/>
      <c r="EE314" s="75"/>
      <c r="EF314" s="75"/>
      <c r="EG314" s="75"/>
      <c r="EH314" s="75"/>
      <c r="EI314" s="75"/>
      <c r="EJ314" s="75"/>
      <c r="EK314" s="75"/>
      <c r="EL314" s="75"/>
      <c r="EM314" s="75"/>
      <c r="EN314" s="75"/>
      <c r="EO314" s="75"/>
      <c r="EP314" s="75"/>
      <c r="EQ314" s="75"/>
      <c r="ER314" s="75"/>
      <c r="ES314" s="75"/>
      <c r="ET314" s="75"/>
      <c r="EU314" s="75"/>
      <c r="EV314" s="75"/>
      <c r="EW314" s="75"/>
      <c r="EX314" s="75"/>
      <c r="EY314" s="75"/>
      <c r="EZ314" s="88"/>
      <c r="FA314" s="74"/>
      <c r="FB314" s="75"/>
      <c r="FC314" s="88"/>
      <c r="FD314" s="75"/>
      <c r="FE314" s="75"/>
      <c r="FF314" s="75"/>
      <c r="FG314" s="75"/>
      <c r="FH314" s="75"/>
      <c r="FI314" s="75"/>
      <c r="FJ314" s="75"/>
      <c r="FK314" s="75"/>
      <c r="FL314" s="75"/>
      <c r="FM314" s="75"/>
      <c r="FN314" s="75"/>
      <c r="FO314" s="75"/>
      <c r="FP314" s="75"/>
      <c r="FQ314" s="75"/>
      <c r="FR314" s="75"/>
      <c r="FS314" s="75"/>
      <c r="FT314" s="78"/>
      <c r="FU314" s="78"/>
      <c r="FV314" s="78"/>
      <c r="FW314" s="78"/>
      <c r="FX314" s="75"/>
      <c r="FY314" s="75"/>
      <c r="FZ314" s="75"/>
      <c r="GA314" s="75"/>
      <c r="GB314" s="75"/>
      <c r="GC314" s="75"/>
      <c r="GD314" s="75"/>
      <c r="GE314" s="75"/>
      <c r="GF314" s="75"/>
      <c r="GG314" s="75"/>
      <c r="GH314" s="75"/>
      <c r="GI314" s="75"/>
      <c r="GJ314" s="75"/>
      <c r="GK314" s="75"/>
      <c r="GL314" s="75"/>
      <c r="GM314" s="75"/>
      <c r="GN314" s="75"/>
      <c r="GO314" s="75"/>
      <c r="GP314" s="75"/>
      <c r="GQ314" s="75"/>
      <c r="GR314" s="75"/>
      <c r="GS314" s="75"/>
      <c r="GT314" s="75"/>
      <c r="GU314" s="75"/>
      <c r="GV314" s="75"/>
      <c r="GW314" s="75"/>
      <c r="GX314" s="75"/>
      <c r="GY314" s="75"/>
      <c r="GZ314" s="75"/>
      <c r="HA314" s="75"/>
      <c r="HB314" s="75"/>
      <c r="HC314" s="75"/>
      <c r="HD314" s="75"/>
      <c r="HE314" s="75"/>
      <c r="HF314" s="75"/>
      <c r="HG314" s="75"/>
      <c r="HH314" s="75"/>
      <c r="HI314" s="75"/>
      <c r="HJ314" s="75"/>
      <c r="HK314" s="75"/>
      <c r="HL314" s="75"/>
      <c r="HM314" s="75"/>
      <c r="HN314" s="75"/>
      <c r="HO314" s="75"/>
      <c r="HP314" s="75"/>
      <c r="HQ314" s="75"/>
      <c r="HR314" s="75"/>
      <c r="HS314" s="75"/>
      <c r="HT314" s="75"/>
      <c r="HU314" s="75"/>
      <c r="HV314" s="75"/>
      <c r="HW314" s="75"/>
      <c r="HX314" s="75"/>
      <c r="HY314" s="75"/>
      <c r="HZ314" s="75"/>
      <c r="IA314" s="75"/>
      <c r="IB314" s="75"/>
      <c r="IC314" s="75"/>
      <c r="ID314" s="75"/>
      <c r="IE314" s="75"/>
      <c r="IF314" s="75"/>
      <c r="IG314" s="75"/>
      <c r="IH314" s="75"/>
      <c r="II314" s="75"/>
      <c r="IJ314" s="75"/>
      <c r="IK314" s="75"/>
      <c r="IL314" s="75"/>
      <c r="IM314" s="75"/>
      <c r="IN314" s="75"/>
      <c r="IO314" s="75"/>
      <c r="IP314" s="75"/>
      <c r="IQ314" s="75"/>
      <c r="IR314" s="75"/>
      <c r="IS314" s="75"/>
      <c r="IT314" s="75"/>
      <c r="IU314" s="75"/>
      <c r="IV314" s="75"/>
      <c r="IW314" s="75"/>
      <c r="IX314" s="75"/>
      <c r="IY314" s="75"/>
      <c r="IZ314" s="75"/>
      <c r="JA314" s="75"/>
      <c r="JB314" s="75"/>
      <c r="JC314" s="75"/>
    </row>
    <row r="315" spans="1:263" ht="15.75" x14ac:dyDescent="0.25">
      <c r="A315" s="10" t="s">
        <v>441</v>
      </c>
      <c r="B315" s="222">
        <f t="shared" si="714"/>
        <v>3462.24</v>
      </c>
      <c r="C315" s="222">
        <f t="shared" si="715"/>
        <v>3462.24</v>
      </c>
      <c r="D315" s="222">
        <f t="shared" si="716"/>
        <v>3462.24</v>
      </c>
      <c r="E315" s="222"/>
      <c r="F315" s="223">
        <f t="shared" si="717"/>
        <v>3462.24</v>
      </c>
      <c r="G315" s="75">
        <f t="shared" si="834"/>
        <v>100</v>
      </c>
      <c r="H315" s="75"/>
      <c r="I315" s="75"/>
      <c r="J315" s="75"/>
      <c r="K315" s="75"/>
      <c r="L315" s="75"/>
      <c r="M315" s="75"/>
      <c r="N315" s="75"/>
      <c r="O315" s="74"/>
      <c r="P315" s="75"/>
      <c r="Q315" s="75"/>
      <c r="R315" s="75"/>
      <c r="S315" s="75"/>
      <c r="T315" s="75"/>
      <c r="U315" s="75"/>
      <c r="V315" s="75"/>
      <c r="W315" s="74"/>
      <c r="X315" s="75"/>
      <c r="Y315" s="75"/>
      <c r="Z315" s="75"/>
      <c r="AA315" s="75"/>
      <c r="AB315" s="75"/>
      <c r="AC315" s="75"/>
      <c r="AD315" s="75"/>
      <c r="AE315" s="75"/>
      <c r="AF315" s="75"/>
      <c r="AG315" s="75"/>
      <c r="AH315" s="75"/>
      <c r="AI315" s="75"/>
      <c r="AJ315" s="75"/>
      <c r="AK315" s="75"/>
      <c r="AL315" s="75"/>
      <c r="AM315" s="75"/>
      <c r="AN315" s="75"/>
      <c r="AO315" s="75"/>
      <c r="AP315" s="75"/>
      <c r="AQ315" s="75"/>
      <c r="AR315" s="75"/>
      <c r="AS315" s="75"/>
      <c r="AT315" s="75"/>
      <c r="AU315" s="75"/>
      <c r="AV315" s="75"/>
      <c r="AW315" s="75"/>
      <c r="AX315" s="75"/>
      <c r="AY315" s="75"/>
      <c r="AZ315" s="95"/>
      <c r="BA315" s="95"/>
      <c r="BB315" s="95"/>
      <c r="BC315" s="95"/>
      <c r="BD315" s="75"/>
      <c r="BE315" s="75"/>
      <c r="BF315" s="75"/>
      <c r="BG315" s="88"/>
      <c r="BH315" s="88"/>
      <c r="BI315" s="75"/>
      <c r="BJ315" s="75"/>
      <c r="BK315" s="88"/>
      <c r="BL315" s="75">
        <v>2898</v>
      </c>
      <c r="BM315" s="75">
        <v>2898</v>
      </c>
      <c r="BN315" s="75">
        <v>2898</v>
      </c>
      <c r="BO315" s="76">
        <f t="shared" si="745"/>
        <v>100</v>
      </c>
      <c r="BP315" s="75"/>
      <c r="BQ315" s="75"/>
      <c r="BR315" s="75"/>
      <c r="BS315" s="88"/>
      <c r="BT315" s="88"/>
      <c r="BU315" s="75"/>
      <c r="BV315" s="75"/>
      <c r="BW315" s="88"/>
      <c r="BX315" s="75"/>
      <c r="BY315" s="75"/>
      <c r="BZ315" s="75"/>
      <c r="CA315" s="75"/>
      <c r="CB315" s="74"/>
      <c r="CC315" s="74"/>
      <c r="CD315" s="75"/>
      <c r="CE315" s="88"/>
      <c r="CF315" s="75"/>
      <c r="CG315" s="75"/>
      <c r="CH315" s="75"/>
      <c r="CI315" s="88"/>
      <c r="CJ315" s="75"/>
      <c r="CK315" s="75"/>
      <c r="CL315" s="75"/>
      <c r="CM315" s="75"/>
      <c r="CN315" s="75"/>
      <c r="CO315" s="75"/>
      <c r="CP315" s="75"/>
      <c r="CQ315" s="75"/>
      <c r="CR315" s="74"/>
      <c r="CS315" s="74"/>
      <c r="CT315" s="75"/>
      <c r="CU315" s="88"/>
      <c r="CV315" s="75"/>
      <c r="CW315" s="75"/>
      <c r="CX315" s="75"/>
      <c r="CY315" s="88"/>
      <c r="CZ315" s="75">
        <v>564.24</v>
      </c>
      <c r="DA315" s="75">
        <v>564.24</v>
      </c>
      <c r="DB315" s="75">
        <v>564.24</v>
      </c>
      <c r="DC315" s="76">
        <f t="shared" si="830"/>
        <v>100</v>
      </c>
      <c r="DD315" s="75"/>
      <c r="DE315" s="75"/>
      <c r="DF315" s="75"/>
      <c r="DG315" s="88"/>
      <c r="DH315" s="75"/>
      <c r="DI315" s="75"/>
      <c r="DJ315" s="75"/>
      <c r="DK315" s="88"/>
      <c r="DL315" s="75"/>
      <c r="DM315" s="75"/>
      <c r="DN315" s="75"/>
      <c r="DO315" s="88"/>
      <c r="DP315" s="75"/>
      <c r="DQ315" s="75"/>
      <c r="DR315" s="75"/>
      <c r="DS315" s="88"/>
      <c r="DT315" s="88"/>
      <c r="DU315" s="75"/>
      <c r="DV315" s="75"/>
      <c r="DW315" s="75"/>
      <c r="DX315" s="75"/>
      <c r="DY315" s="75"/>
      <c r="DZ315" s="75"/>
      <c r="EA315" s="75"/>
      <c r="EB315" s="75"/>
      <c r="EC315" s="75"/>
      <c r="ED315" s="75"/>
      <c r="EE315" s="75"/>
      <c r="EF315" s="75"/>
      <c r="EG315" s="75"/>
      <c r="EH315" s="75"/>
      <c r="EI315" s="75"/>
      <c r="EJ315" s="75"/>
      <c r="EK315" s="75"/>
      <c r="EL315" s="75"/>
      <c r="EM315" s="75"/>
      <c r="EN315" s="75"/>
      <c r="EO315" s="75"/>
      <c r="EP315" s="75"/>
      <c r="EQ315" s="75"/>
      <c r="ER315" s="75"/>
      <c r="ES315" s="75"/>
      <c r="ET315" s="75"/>
      <c r="EU315" s="75"/>
      <c r="EV315" s="75"/>
      <c r="EW315" s="75"/>
      <c r="EX315" s="75"/>
      <c r="EY315" s="75"/>
      <c r="EZ315" s="88"/>
      <c r="FA315" s="74"/>
      <c r="FB315" s="75"/>
      <c r="FC315" s="88"/>
      <c r="FD315" s="75"/>
      <c r="FE315" s="75"/>
      <c r="FF315" s="75"/>
      <c r="FG315" s="75"/>
      <c r="FH315" s="75"/>
      <c r="FI315" s="75"/>
      <c r="FJ315" s="75"/>
      <c r="FK315" s="75"/>
      <c r="FL315" s="75"/>
      <c r="FM315" s="75"/>
      <c r="FN315" s="75"/>
      <c r="FO315" s="75"/>
      <c r="FP315" s="75"/>
      <c r="FQ315" s="75"/>
      <c r="FR315" s="75"/>
      <c r="FS315" s="75"/>
      <c r="FT315" s="78"/>
      <c r="FU315" s="78"/>
      <c r="FV315" s="78"/>
      <c r="FW315" s="78"/>
      <c r="FX315" s="75"/>
      <c r="FY315" s="75"/>
      <c r="FZ315" s="75"/>
      <c r="GA315" s="75"/>
      <c r="GB315" s="75"/>
      <c r="GC315" s="75"/>
      <c r="GD315" s="75"/>
      <c r="GE315" s="75"/>
      <c r="GF315" s="75"/>
      <c r="GG315" s="75"/>
      <c r="GH315" s="75"/>
      <c r="GI315" s="75"/>
      <c r="GJ315" s="75"/>
      <c r="GK315" s="75"/>
      <c r="GL315" s="75"/>
      <c r="GM315" s="75"/>
      <c r="GN315" s="75"/>
      <c r="GO315" s="75"/>
      <c r="GP315" s="75"/>
      <c r="GQ315" s="75"/>
      <c r="GR315" s="75"/>
      <c r="GS315" s="75"/>
      <c r="GT315" s="75"/>
      <c r="GU315" s="75"/>
      <c r="GV315" s="75"/>
      <c r="GW315" s="75"/>
      <c r="GX315" s="75"/>
      <c r="GY315" s="75"/>
      <c r="GZ315" s="75"/>
      <c r="HA315" s="75"/>
      <c r="HB315" s="75"/>
      <c r="HC315" s="75"/>
      <c r="HD315" s="75"/>
      <c r="HE315" s="75"/>
      <c r="HF315" s="75"/>
      <c r="HG315" s="75"/>
      <c r="HH315" s="75"/>
      <c r="HI315" s="75"/>
      <c r="HJ315" s="75"/>
      <c r="HK315" s="75"/>
      <c r="HL315" s="75"/>
      <c r="HM315" s="75"/>
      <c r="HN315" s="75"/>
      <c r="HO315" s="75"/>
      <c r="HP315" s="75"/>
      <c r="HQ315" s="75"/>
      <c r="HR315" s="75"/>
      <c r="HS315" s="75"/>
      <c r="HT315" s="75"/>
      <c r="HU315" s="75"/>
      <c r="HV315" s="75"/>
      <c r="HW315" s="75"/>
      <c r="HX315" s="75"/>
      <c r="HY315" s="75"/>
      <c r="HZ315" s="75"/>
      <c r="IA315" s="75"/>
      <c r="IB315" s="75"/>
      <c r="IC315" s="75"/>
      <c r="ID315" s="75"/>
      <c r="IE315" s="75"/>
      <c r="IF315" s="75"/>
      <c r="IG315" s="75"/>
      <c r="IH315" s="75"/>
      <c r="II315" s="75"/>
      <c r="IJ315" s="75"/>
      <c r="IK315" s="75"/>
      <c r="IL315" s="75"/>
      <c r="IM315" s="75"/>
      <c r="IN315" s="75"/>
      <c r="IO315" s="75"/>
      <c r="IP315" s="75"/>
      <c r="IQ315" s="75"/>
      <c r="IR315" s="75"/>
      <c r="IS315" s="75"/>
      <c r="IT315" s="75"/>
      <c r="IU315" s="75"/>
      <c r="IV315" s="75"/>
      <c r="IW315" s="75"/>
      <c r="IX315" s="75"/>
      <c r="IY315" s="75"/>
      <c r="IZ315" s="75"/>
      <c r="JA315" s="75"/>
      <c r="JB315" s="75"/>
      <c r="JC315" s="75"/>
    </row>
    <row r="316" spans="1:263" ht="15.75" x14ac:dyDescent="0.25">
      <c r="A316" s="10" t="s">
        <v>273</v>
      </c>
      <c r="B316" s="222">
        <f t="shared" si="714"/>
        <v>8500</v>
      </c>
      <c r="C316" s="222">
        <f t="shared" si="715"/>
        <v>10186.62766</v>
      </c>
      <c r="D316" s="222">
        <f t="shared" si="716"/>
        <v>10186.62766</v>
      </c>
      <c r="E316" s="222"/>
      <c r="F316" s="223">
        <f t="shared" si="717"/>
        <v>10186.53872</v>
      </c>
      <c r="G316" s="75">
        <f t="shared" si="834"/>
        <v>99.99912689456248</v>
      </c>
      <c r="H316" s="75"/>
      <c r="I316" s="75"/>
      <c r="J316" s="75"/>
      <c r="K316" s="75"/>
      <c r="L316" s="75"/>
      <c r="M316" s="75"/>
      <c r="N316" s="75"/>
      <c r="O316" s="74"/>
      <c r="P316" s="75"/>
      <c r="Q316" s="75"/>
      <c r="R316" s="75"/>
      <c r="S316" s="75"/>
      <c r="T316" s="75"/>
      <c r="U316" s="75"/>
      <c r="V316" s="75"/>
      <c r="W316" s="74"/>
      <c r="X316" s="75"/>
      <c r="Y316" s="75"/>
      <c r="Z316" s="75"/>
      <c r="AA316" s="75"/>
      <c r="AB316" s="75"/>
      <c r="AC316" s="75"/>
      <c r="AD316" s="75"/>
      <c r="AE316" s="75"/>
      <c r="AF316" s="75"/>
      <c r="AG316" s="75"/>
      <c r="AH316" s="75"/>
      <c r="AI316" s="75"/>
      <c r="AJ316" s="75"/>
      <c r="AK316" s="75"/>
      <c r="AL316" s="75"/>
      <c r="AM316" s="75"/>
      <c r="AN316" s="75"/>
      <c r="AO316" s="75"/>
      <c r="AP316" s="75"/>
      <c r="AQ316" s="75"/>
      <c r="AR316" s="75"/>
      <c r="AS316" s="75">
        <v>1200</v>
      </c>
      <c r="AT316" s="75">
        <v>1200</v>
      </c>
      <c r="AU316" s="75">
        <f t="shared" si="814"/>
        <v>100</v>
      </c>
      <c r="AV316" s="75">
        <v>8500</v>
      </c>
      <c r="AW316" s="75">
        <v>8500</v>
      </c>
      <c r="AX316" s="75">
        <v>8500</v>
      </c>
      <c r="AY316" s="75">
        <f>AX316/AW316*100</f>
        <v>100</v>
      </c>
      <c r="AZ316" s="95"/>
      <c r="BA316" s="95"/>
      <c r="BB316" s="95"/>
      <c r="BC316" s="95"/>
      <c r="BD316" s="75"/>
      <c r="BE316" s="75"/>
      <c r="BF316" s="75"/>
      <c r="BG316" s="88"/>
      <c r="BH316" s="75"/>
      <c r="BI316" s="75"/>
      <c r="BJ316" s="75"/>
      <c r="BK316" s="88"/>
      <c r="BL316" s="75"/>
      <c r="BM316" s="75"/>
      <c r="BN316" s="75"/>
      <c r="BO316" s="76"/>
      <c r="BP316" s="75"/>
      <c r="BQ316" s="75"/>
      <c r="BR316" s="75"/>
      <c r="BS316" s="88"/>
      <c r="BT316" s="88"/>
      <c r="BU316" s="75"/>
      <c r="BV316" s="75"/>
      <c r="BW316" s="88"/>
      <c r="BX316" s="75"/>
      <c r="BY316" s="75">
        <v>486.62765999999999</v>
      </c>
      <c r="BZ316" s="75">
        <v>486.53871999999996</v>
      </c>
      <c r="CA316" s="75">
        <f t="shared" ref="CA316" si="835">BZ316/BY316*100</f>
        <v>99.981723192635613</v>
      </c>
      <c r="CB316" s="74"/>
      <c r="CC316" s="74"/>
      <c r="CD316" s="75"/>
      <c r="CE316" s="88"/>
      <c r="CF316" s="75"/>
      <c r="CG316" s="75"/>
      <c r="CH316" s="75"/>
      <c r="CI316" s="88"/>
      <c r="CJ316" s="75"/>
      <c r="CK316" s="75"/>
      <c r="CL316" s="75"/>
      <c r="CM316" s="75"/>
      <c r="CN316" s="75"/>
      <c r="CO316" s="75"/>
      <c r="CP316" s="75"/>
      <c r="CQ316" s="75"/>
      <c r="CR316" s="74"/>
      <c r="CS316" s="74"/>
      <c r="CT316" s="75"/>
      <c r="CU316" s="88"/>
      <c r="CV316" s="75"/>
      <c r="CW316" s="75"/>
      <c r="CX316" s="75"/>
      <c r="CY316" s="88"/>
      <c r="CZ316" s="75"/>
      <c r="DA316" s="75"/>
      <c r="DB316" s="75"/>
      <c r="DC316" s="76"/>
      <c r="DD316" s="75"/>
      <c r="DE316" s="75"/>
      <c r="DF316" s="75"/>
      <c r="DG316" s="88"/>
      <c r="DH316" s="75"/>
      <c r="DI316" s="75"/>
      <c r="DJ316" s="75"/>
      <c r="DK316" s="88"/>
      <c r="DL316" s="75"/>
      <c r="DM316" s="75"/>
      <c r="DN316" s="75"/>
      <c r="DO316" s="88"/>
      <c r="DP316" s="75"/>
      <c r="DQ316" s="75"/>
      <c r="DR316" s="75"/>
      <c r="DS316" s="88"/>
      <c r="DT316" s="88"/>
      <c r="DU316" s="75"/>
      <c r="DV316" s="75"/>
      <c r="DW316" s="75"/>
      <c r="DX316" s="75"/>
      <c r="DY316" s="75"/>
      <c r="DZ316" s="75"/>
      <c r="EA316" s="75"/>
      <c r="EB316" s="75"/>
      <c r="EC316" s="75"/>
      <c r="ED316" s="75"/>
      <c r="EE316" s="75"/>
      <c r="EF316" s="75"/>
      <c r="EG316" s="75"/>
      <c r="EH316" s="75"/>
      <c r="EI316" s="75"/>
      <c r="EJ316" s="75"/>
      <c r="EK316" s="75"/>
      <c r="EL316" s="75"/>
      <c r="EM316" s="75"/>
      <c r="EN316" s="75"/>
      <c r="EO316" s="75"/>
      <c r="EP316" s="75"/>
      <c r="EQ316" s="75"/>
      <c r="ER316" s="75"/>
      <c r="ES316" s="75"/>
      <c r="ET316" s="75"/>
      <c r="EU316" s="75"/>
      <c r="EV316" s="75"/>
      <c r="EW316" s="75"/>
      <c r="EX316" s="75"/>
      <c r="EY316" s="75"/>
      <c r="EZ316" s="88"/>
      <c r="FA316" s="74"/>
      <c r="FB316" s="75"/>
      <c r="FC316" s="88"/>
      <c r="FD316" s="75"/>
      <c r="FE316" s="75"/>
      <c r="FF316" s="75"/>
      <c r="FG316" s="75"/>
      <c r="FH316" s="75"/>
      <c r="FI316" s="75"/>
      <c r="FJ316" s="75"/>
      <c r="FK316" s="75"/>
      <c r="FL316" s="75"/>
      <c r="FM316" s="75"/>
      <c r="FN316" s="75"/>
      <c r="FO316" s="75"/>
      <c r="FP316" s="75"/>
      <c r="FQ316" s="75"/>
      <c r="FR316" s="75"/>
      <c r="FS316" s="75"/>
      <c r="FT316" s="78"/>
      <c r="FU316" s="78"/>
      <c r="FV316" s="78"/>
      <c r="FW316" s="78"/>
      <c r="FX316" s="75"/>
      <c r="FY316" s="75"/>
      <c r="FZ316" s="75"/>
      <c r="GA316" s="75"/>
      <c r="GB316" s="75"/>
      <c r="GC316" s="75"/>
      <c r="GD316" s="75"/>
      <c r="GE316" s="75"/>
      <c r="GF316" s="75"/>
      <c r="GG316" s="75"/>
      <c r="GH316" s="75"/>
      <c r="GI316" s="75"/>
      <c r="GJ316" s="75"/>
      <c r="GK316" s="75"/>
      <c r="GL316" s="75"/>
      <c r="GM316" s="75"/>
      <c r="GN316" s="75"/>
      <c r="GO316" s="75"/>
      <c r="GP316" s="75"/>
      <c r="GQ316" s="75"/>
      <c r="GR316" s="75"/>
      <c r="GS316" s="75"/>
      <c r="GT316" s="75"/>
      <c r="GU316" s="75"/>
      <c r="GV316" s="75"/>
      <c r="GW316" s="75"/>
      <c r="GX316" s="75"/>
      <c r="GY316" s="75"/>
      <c r="GZ316" s="75"/>
      <c r="HA316" s="75"/>
      <c r="HB316" s="75"/>
      <c r="HC316" s="75"/>
      <c r="HD316" s="75"/>
      <c r="HE316" s="75"/>
      <c r="HF316" s="75"/>
      <c r="HG316" s="75"/>
      <c r="HH316" s="75"/>
      <c r="HI316" s="75"/>
      <c r="HJ316" s="75"/>
      <c r="HK316" s="75"/>
      <c r="HL316" s="75"/>
      <c r="HM316" s="75"/>
      <c r="HN316" s="75"/>
      <c r="HO316" s="75"/>
      <c r="HP316" s="75"/>
      <c r="HQ316" s="75"/>
      <c r="HR316" s="75"/>
      <c r="HS316" s="75"/>
      <c r="HT316" s="75"/>
      <c r="HU316" s="75"/>
      <c r="HV316" s="75"/>
      <c r="HW316" s="75"/>
      <c r="HX316" s="75"/>
      <c r="HY316" s="75"/>
      <c r="HZ316" s="75"/>
      <c r="IA316" s="75"/>
      <c r="IB316" s="75"/>
      <c r="IC316" s="75"/>
      <c r="ID316" s="75"/>
      <c r="IE316" s="75"/>
      <c r="IF316" s="75"/>
      <c r="IG316" s="75"/>
      <c r="IH316" s="75"/>
      <c r="II316" s="75"/>
      <c r="IJ316" s="75"/>
      <c r="IK316" s="75"/>
      <c r="IL316" s="75"/>
      <c r="IM316" s="75"/>
      <c r="IN316" s="75"/>
      <c r="IO316" s="75"/>
      <c r="IP316" s="75"/>
      <c r="IQ316" s="75"/>
      <c r="IR316" s="75"/>
      <c r="IS316" s="75"/>
      <c r="IT316" s="75"/>
      <c r="IU316" s="75"/>
      <c r="IV316" s="75"/>
      <c r="IW316" s="75"/>
      <c r="IX316" s="75"/>
      <c r="IY316" s="75"/>
      <c r="IZ316" s="75"/>
      <c r="JA316" s="75"/>
      <c r="JB316" s="75"/>
      <c r="JC316" s="75"/>
    </row>
    <row r="317" spans="1:263" ht="15.75" x14ac:dyDescent="0.25">
      <c r="A317" s="10" t="s">
        <v>442</v>
      </c>
      <c r="B317" s="222">
        <f t="shared" si="714"/>
        <v>5985.45</v>
      </c>
      <c r="C317" s="222">
        <f t="shared" si="715"/>
        <v>6644.45</v>
      </c>
      <c r="D317" s="222">
        <f t="shared" si="716"/>
        <v>6644.45</v>
      </c>
      <c r="E317" s="222"/>
      <c r="F317" s="223">
        <f t="shared" si="717"/>
        <v>6644.45</v>
      </c>
      <c r="G317" s="75">
        <f t="shared" si="834"/>
        <v>100</v>
      </c>
      <c r="H317" s="75"/>
      <c r="I317" s="75"/>
      <c r="J317" s="75"/>
      <c r="K317" s="75"/>
      <c r="L317" s="75"/>
      <c r="M317" s="75"/>
      <c r="N317" s="75"/>
      <c r="O317" s="74"/>
      <c r="P317" s="75"/>
      <c r="Q317" s="75"/>
      <c r="R317" s="75"/>
      <c r="S317" s="75"/>
      <c r="T317" s="75"/>
      <c r="U317" s="75"/>
      <c r="V317" s="75"/>
      <c r="W317" s="74"/>
      <c r="X317" s="75"/>
      <c r="Y317" s="75"/>
      <c r="Z317" s="75"/>
      <c r="AA317" s="75"/>
      <c r="AB317" s="75"/>
      <c r="AC317" s="75"/>
      <c r="AD317" s="75"/>
      <c r="AE317" s="75"/>
      <c r="AF317" s="75"/>
      <c r="AG317" s="75"/>
      <c r="AH317" s="75"/>
      <c r="AI317" s="75"/>
      <c r="AJ317" s="75"/>
      <c r="AK317" s="75"/>
      <c r="AL317" s="75"/>
      <c r="AM317" s="75"/>
      <c r="AN317" s="75"/>
      <c r="AO317" s="75"/>
      <c r="AP317" s="75"/>
      <c r="AQ317" s="75"/>
      <c r="AR317" s="75"/>
      <c r="AS317" s="75">
        <v>659</v>
      </c>
      <c r="AT317" s="75">
        <v>659</v>
      </c>
      <c r="AU317" s="75">
        <f t="shared" si="814"/>
        <v>100</v>
      </c>
      <c r="AV317" s="75"/>
      <c r="AW317" s="75"/>
      <c r="AX317" s="75"/>
      <c r="AY317" s="75"/>
      <c r="AZ317" s="95"/>
      <c r="BA317" s="95"/>
      <c r="BB317" s="95"/>
      <c r="BC317" s="95"/>
      <c r="BD317" s="75"/>
      <c r="BE317" s="75"/>
      <c r="BF317" s="75"/>
      <c r="BG317" s="88"/>
      <c r="BH317" s="75"/>
      <c r="BI317" s="75"/>
      <c r="BJ317" s="75"/>
      <c r="BK317" s="88"/>
      <c r="BL317" s="75">
        <v>5010</v>
      </c>
      <c r="BM317" s="75">
        <v>5010</v>
      </c>
      <c r="BN317" s="75">
        <v>5010</v>
      </c>
      <c r="BO317" s="76">
        <f t="shared" si="745"/>
        <v>100</v>
      </c>
      <c r="BP317" s="75"/>
      <c r="BQ317" s="75"/>
      <c r="BR317" s="75"/>
      <c r="BS317" s="88"/>
      <c r="BT317" s="88"/>
      <c r="BU317" s="75"/>
      <c r="BV317" s="75"/>
      <c r="BW317" s="88"/>
      <c r="BX317" s="75"/>
      <c r="BY317" s="75"/>
      <c r="BZ317" s="75"/>
      <c r="CA317" s="75"/>
      <c r="CB317" s="74"/>
      <c r="CC317" s="74"/>
      <c r="CD317" s="75"/>
      <c r="CE317" s="88"/>
      <c r="CF317" s="75"/>
      <c r="CG317" s="75"/>
      <c r="CH317" s="75"/>
      <c r="CI317" s="88"/>
      <c r="CJ317" s="75"/>
      <c r="CK317" s="75"/>
      <c r="CL317" s="75"/>
      <c r="CM317" s="75"/>
      <c r="CN317" s="75"/>
      <c r="CO317" s="75"/>
      <c r="CP317" s="75"/>
      <c r="CQ317" s="75"/>
      <c r="CR317" s="74"/>
      <c r="CS317" s="74"/>
      <c r="CT317" s="75"/>
      <c r="CU317" s="88"/>
      <c r="CV317" s="75"/>
      <c r="CW317" s="75"/>
      <c r="CX317" s="75"/>
      <c r="CY317" s="88"/>
      <c r="CZ317" s="75">
        <v>975.45</v>
      </c>
      <c r="DA317" s="75">
        <v>975.45</v>
      </c>
      <c r="DB317" s="75">
        <v>975.45</v>
      </c>
      <c r="DC317" s="76">
        <f t="shared" si="830"/>
        <v>100</v>
      </c>
      <c r="DD317" s="75"/>
      <c r="DE317" s="75"/>
      <c r="DF317" s="75"/>
      <c r="DG317" s="88"/>
      <c r="DH317" s="75"/>
      <c r="DI317" s="75"/>
      <c r="DJ317" s="75"/>
      <c r="DK317" s="88"/>
      <c r="DL317" s="75"/>
      <c r="DM317" s="75"/>
      <c r="DN317" s="75"/>
      <c r="DO317" s="88"/>
      <c r="DP317" s="75"/>
      <c r="DQ317" s="75"/>
      <c r="DR317" s="75"/>
      <c r="DS317" s="88"/>
      <c r="DT317" s="88"/>
      <c r="DU317" s="75"/>
      <c r="DV317" s="75"/>
      <c r="DW317" s="75"/>
      <c r="DX317" s="75"/>
      <c r="DY317" s="75"/>
      <c r="DZ317" s="75"/>
      <c r="EA317" s="75"/>
      <c r="EB317" s="75"/>
      <c r="EC317" s="75"/>
      <c r="ED317" s="75"/>
      <c r="EE317" s="75"/>
      <c r="EF317" s="75"/>
      <c r="EG317" s="75"/>
      <c r="EH317" s="75"/>
      <c r="EI317" s="75"/>
      <c r="EJ317" s="75"/>
      <c r="EK317" s="75"/>
      <c r="EL317" s="75"/>
      <c r="EM317" s="75"/>
      <c r="EN317" s="75"/>
      <c r="EO317" s="75"/>
      <c r="EP317" s="75"/>
      <c r="EQ317" s="75"/>
      <c r="ER317" s="75"/>
      <c r="ES317" s="75"/>
      <c r="ET317" s="75"/>
      <c r="EU317" s="75"/>
      <c r="EV317" s="75"/>
      <c r="EW317" s="75"/>
      <c r="EX317" s="75"/>
      <c r="EY317" s="75"/>
      <c r="EZ317" s="88"/>
      <c r="FA317" s="74"/>
      <c r="FB317" s="75"/>
      <c r="FC317" s="88"/>
      <c r="FD317" s="75"/>
      <c r="FE317" s="75"/>
      <c r="FF317" s="75"/>
      <c r="FG317" s="75"/>
      <c r="FH317" s="75"/>
      <c r="FI317" s="75"/>
      <c r="FJ317" s="75"/>
      <c r="FK317" s="75"/>
      <c r="FL317" s="75"/>
      <c r="FM317" s="75"/>
      <c r="FN317" s="75"/>
      <c r="FO317" s="75"/>
      <c r="FP317" s="75"/>
      <c r="FQ317" s="75"/>
      <c r="FR317" s="75"/>
      <c r="FS317" s="75"/>
      <c r="FT317" s="78"/>
      <c r="FU317" s="78"/>
      <c r="FV317" s="78"/>
      <c r="FW317" s="78"/>
      <c r="FX317" s="75"/>
      <c r="FY317" s="75"/>
      <c r="FZ317" s="75"/>
      <c r="GA317" s="75"/>
      <c r="GB317" s="75"/>
      <c r="GC317" s="75"/>
      <c r="GD317" s="75"/>
      <c r="GE317" s="75"/>
      <c r="GF317" s="75"/>
      <c r="GG317" s="75"/>
      <c r="GH317" s="75"/>
      <c r="GI317" s="75"/>
      <c r="GJ317" s="75"/>
      <c r="GK317" s="75"/>
      <c r="GL317" s="75"/>
      <c r="GM317" s="75"/>
      <c r="GN317" s="75"/>
      <c r="GO317" s="75"/>
      <c r="GP317" s="75"/>
      <c r="GQ317" s="75"/>
      <c r="GR317" s="75"/>
      <c r="GS317" s="75"/>
      <c r="GT317" s="75"/>
      <c r="GU317" s="75"/>
      <c r="GV317" s="75"/>
      <c r="GW317" s="75"/>
      <c r="GX317" s="75"/>
      <c r="GY317" s="75"/>
      <c r="GZ317" s="75"/>
      <c r="HA317" s="75"/>
      <c r="HB317" s="75"/>
      <c r="HC317" s="75"/>
      <c r="HD317" s="75"/>
      <c r="HE317" s="75"/>
      <c r="HF317" s="75"/>
      <c r="HG317" s="75"/>
      <c r="HH317" s="75"/>
      <c r="HI317" s="75"/>
      <c r="HJ317" s="75"/>
      <c r="HK317" s="75"/>
      <c r="HL317" s="75"/>
      <c r="HM317" s="75"/>
      <c r="HN317" s="75"/>
      <c r="HO317" s="75"/>
      <c r="HP317" s="75"/>
      <c r="HQ317" s="75"/>
      <c r="HR317" s="75"/>
      <c r="HS317" s="75"/>
      <c r="HT317" s="75"/>
      <c r="HU317" s="75"/>
      <c r="HV317" s="75"/>
      <c r="HW317" s="75"/>
      <c r="HX317" s="75"/>
      <c r="HY317" s="75"/>
      <c r="HZ317" s="75"/>
      <c r="IA317" s="75"/>
      <c r="IB317" s="75"/>
      <c r="IC317" s="75"/>
      <c r="ID317" s="75"/>
      <c r="IE317" s="75"/>
      <c r="IF317" s="75"/>
      <c r="IG317" s="75"/>
      <c r="IH317" s="75"/>
      <c r="II317" s="75"/>
      <c r="IJ317" s="75"/>
      <c r="IK317" s="75"/>
      <c r="IL317" s="75"/>
      <c r="IM317" s="75"/>
      <c r="IN317" s="75"/>
      <c r="IO317" s="75"/>
      <c r="IP317" s="75"/>
      <c r="IQ317" s="75"/>
      <c r="IR317" s="75"/>
      <c r="IS317" s="75"/>
      <c r="IT317" s="75"/>
      <c r="IU317" s="75"/>
      <c r="IV317" s="75"/>
      <c r="IW317" s="75"/>
      <c r="IX317" s="75"/>
      <c r="IY317" s="75"/>
      <c r="IZ317" s="75"/>
      <c r="JA317" s="75"/>
      <c r="JB317" s="75"/>
      <c r="JC317" s="75"/>
    </row>
    <row r="318" spans="1:263" s="70" customFormat="1" ht="31.5" x14ac:dyDescent="0.25">
      <c r="A318" s="81" t="s">
        <v>275</v>
      </c>
      <c r="B318" s="220">
        <f t="shared" si="714"/>
        <v>145882.42285</v>
      </c>
      <c r="C318" s="220">
        <f t="shared" si="715"/>
        <v>158179.68388</v>
      </c>
      <c r="D318" s="220">
        <f t="shared" si="716"/>
        <v>158179.68388</v>
      </c>
      <c r="E318" s="220"/>
      <c r="F318" s="221">
        <f t="shared" si="717"/>
        <v>156578.19183999998</v>
      </c>
      <c r="G318" s="72">
        <f t="shared" si="834"/>
        <v>98.987548842735734</v>
      </c>
      <c r="H318" s="73">
        <f>H319+H320+H321+H322+H323+H324+H325+H326</f>
        <v>2837.6687099999999</v>
      </c>
      <c r="I318" s="73">
        <f>I319+I320+I321+I322+I323+I324+I325+I326</f>
        <v>2837.6687099999999</v>
      </c>
      <c r="J318" s="73">
        <f>J319+J320+J321+J322+J323+J324+J325+J326</f>
        <v>2837.6687099999999</v>
      </c>
      <c r="K318" s="72">
        <f t="shared" ref="K318:K319" si="836">J318/I318*100</f>
        <v>100</v>
      </c>
      <c r="L318" s="73">
        <f t="shared" ref="L318" si="837">L319+L320+L321+L322+L323+L324+L325+L326</f>
        <v>615.19500000000005</v>
      </c>
      <c r="M318" s="73">
        <f t="shared" ref="M318:N318" si="838">M319+M320+M321+M322+M323+M324+M325+M326</f>
        <v>615.19500000000005</v>
      </c>
      <c r="N318" s="73">
        <f t="shared" si="838"/>
        <v>615.19500000000005</v>
      </c>
      <c r="O318" s="73">
        <f>N318/M318*100</f>
        <v>100</v>
      </c>
      <c r="P318" s="73">
        <f t="shared" ref="P318" si="839">P319+P320+P321+P322+P323+P324+P325+P326</f>
        <v>0</v>
      </c>
      <c r="Q318" s="73">
        <f t="shared" ref="Q318:V318" si="840">Q319+Q320+Q321+Q322+Q323+Q324+Q325+Q326</f>
        <v>0</v>
      </c>
      <c r="R318" s="73">
        <f t="shared" si="840"/>
        <v>0</v>
      </c>
      <c r="S318" s="73">
        <f t="shared" si="840"/>
        <v>0</v>
      </c>
      <c r="T318" s="73">
        <f t="shared" ref="T318" si="841">T319+T320+T321+T322+T323+T324+T325+T326</f>
        <v>0</v>
      </c>
      <c r="U318" s="73">
        <f t="shared" si="840"/>
        <v>747.1</v>
      </c>
      <c r="V318" s="73">
        <f t="shared" si="840"/>
        <v>747.1</v>
      </c>
      <c r="W318" s="73">
        <f>V318/U318*100</f>
        <v>100</v>
      </c>
      <c r="X318" s="73">
        <f>X319+X320+X321+X322+X323+X324+X325+X326</f>
        <v>112.35955</v>
      </c>
      <c r="Y318" s="73">
        <f>Y319+Y320+Y321+Y322+Y323+Y324+Y325+Y326</f>
        <v>112.35955</v>
      </c>
      <c r="Z318" s="73">
        <f>Z319+Z320+Z321+Z322+Z323+Z324+Z325+Z326</f>
        <v>112.35955</v>
      </c>
      <c r="AA318" s="72">
        <f>Z318/Y318*100</f>
        <v>100</v>
      </c>
      <c r="AB318" s="73">
        <f>SUM(AB319:AB326)</f>
        <v>56.179769999999998</v>
      </c>
      <c r="AC318" s="73">
        <f>SUM(AC319:AC326)</f>
        <v>56.179769999999998</v>
      </c>
      <c r="AD318" s="73">
        <f>SUM(AD319:AD326)</f>
        <v>56.179769999999998</v>
      </c>
      <c r="AE318" s="72">
        <f t="shared" ref="AE318:AE319" si="842">AD318/AC318*100</f>
        <v>100</v>
      </c>
      <c r="AF318" s="73">
        <f>AF319+AF320+AF321+AF322+AF323+AF324+AF325+AF326</f>
        <v>190.91982000000002</v>
      </c>
      <c r="AG318" s="73">
        <f>AG319+AG320+AG321+AG322+AG323+AG324+AG325+AG326</f>
        <v>190.91982000000002</v>
      </c>
      <c r="AH318" s="73">
        <f>AH319+AH320+AH321+AH322+AH323+AH324+AH325+AH326</f>
        <v>190.91982000000002</v>
      </c>
      <c r="AI318" s="72">
        <f>AH318/AG318*100</f>
        <v>100</v>
      </c>
      <c r="AJ318" s="73"/>
      <c r="AK318" s="73"/>
      <c r="AL318" s="73"/>
      <c r="AM318" s="72"/>
      <c r="AN318" s="72"/>
      <c r="AO318" s="73">
        <f>AO319+AO320+AO321+AO322+AO323+AO324+AO325+AO326</f>
        <v>0</v>
      </c>
      <c r="AP318" s="73">
        <f>AP319+AP320+AP321+AP322+AP323+AP324+AP325+AP326</f>
        <v>0</v>
      </c>
      <c r="AQ318" s="73">
        <f>AQ319+AQ320+AQ321+AQ322+AQ323+AQ324+AQ325+AQ326</f>
        <v>0</v>
      </c>
      <c r="AR318" s="73"/>
      <c r="AS318" s="73">
        <f>AS319+AS320+AS321+AS322+AS323+AS324+AS325+AS326</f>
        <v>3409.7924800000001</v>
      </c>
      <c r="AT318" s="73">
        <f>AT319+AT320+AT321+AT322+AT323+AT324+AT325+AT326</f>
        <v>3409.7924800000001</v>
      </c>
      <c r="AU318" s="72">
        <f t="shared" si="814"/>
        <v>100</v>
      </c>
      <c r="AV318" s="73">
        <f>AV319+AV320+AV321+AV322+AV323+AV324+AV325+AV326</f>
        <v>15000</v>
      </c>
      <c r="AW318" s="73">
        <f>AW319+AW320+AW321+AW322+AW323+AW324+AW325+AW326</f>
        <v>15000</v>
      </c>
      <c r="AX318" s="73">
        <f>AX319+AX320+AX321+AX322+AX323+AX324+AX325+AX326</f>
        <v>15000</v>
      </c>
      <c r="AY318" s="72">
        <f>AX318/AW318*100</f>
        <v>100</v>
      </c>
      <c r="AZ318" s="73">
        <f t="shared" ref="AZ318" si="843">AZ319+AZ320+AZ321+AZ322+AZ323+AZ324+AZ325+AZ326</f>
        <v>63527.199999999997</v>
      </c>
      <c r="BA318" s="73">
        <f t="shared" ref="BA318:BF318" si="844">BA319+BA320+BA321+BA322+BA323+BA324+BA325+BA326</f>
        <v>69097.899999999994</v>
      </c>
      <c r="BB318" s="73">
        <f t="shared" si="844"/>
        <v>67496.407959999997</v>
      </c>
      <c r="BC318" s="73">
        <f t="shared" si="844"/>
        <v>97.682285510847649</v>
      </c>
      <c r="BD318" s="73">
        <f t="shared" si="844"/>
        <v>0</v>
      </c>
      <c r="BE318" s="73">
        <f t="shared" si="844"/>
        <v>0</v>
      </c>
      <c r="BF318" s="73">
        <f t="shared" si="844"/>
        <v>0</v>
      </c>
      <c r="BG318" s="73"/>
      <c r="BH318" s="72"/>
      <c r="BI318" s="73">
        <f>BI319+BI320+BI321+BI322+BI323+BI324+BI325+BI326</f>
        <v>0</v>
      </c>
      <c r="BJ318" s="73">
        <f>BJ319+BJ320+BJ321+BJ322+BJ323+BJ324+BJ325+BJ326</f>
        <v>0</v>
      </c>
      <c r="BK318" s="73">
        <f>BK319+BK320+BK321+BK322+BK323+BK324+BK325+BK326</f>
        <v>0</v>
      </c>
      <c r="BL318" s="73">
        <f t="shared" ref="BL318" si="845">BL319+BL320+BL321+BL322+BL323+BL324+BL325+BL326</f>
        <v>39177</v>
      </c>
      <c r="BM318" s="73">
        <f t="shared" ref="BM318:BS318" si="846">BM319+BM320+BM321+BM322+BM323+BM324+BM325+BM326</f>
        <v>39177</v>
      </c>
      <c r="BN318" s="73">
        <f t="shared" si="846"/>
        <v>39177</v>
      </c>
      <c r="BO318" s="90">
        <f t="shared" si="745"/>
        <v>100</v>
      </c>
      <c r="BP318" s="73">
        <f t="shared" ref="BP318" si="847">BP319+BP320+BP321+BP322+BP323+BP324+BP325+BP326</f>
        <v>0</v>
      </c>
      <c r="BQ318" s="73">
        <f t="shared" si="846"/>
        <v>0</v>
      </c>
      <c r="BR318" s="73">
        <f t="shared" si="846"/>
        <v>0</v>
      </c>
      <c r="BS318" s="73">
        <f t="shared" si="846"/>
        <v>0</v>
      </c>
      <c r="BT318" s="73"/>
      <c r="BU318" s="73">
        <f>BU319+BU320+BU321+BU322+BU323+BU324+BU325+BU326</f>
        <v>0</v>
      </c>
      <c r="BV318" s="73">
        <f>BV319+BV320+BV321+BV322+BV323+BV324+BV325+BV326</f>
        <v>0</v>
      </c>
      <c r="BW318" s="73">
        <f>BW319+BW320+BW321+BW322+BW323+BW324+BW325+BW326</f>
        <v>0</v>
      </c>
      <c r="BX318" s="73"/>
      <c r="BY318" s="73">
        <f>BY319+BY320+BY321+BY322+BY323+BY324+BY325+BY326</f>
        <v>1000</v>
      </c>
      <c r="BZ318" s="73">
        <f>BZ319+BZ320+BZ321+BZ322+BZ323+BZ324+BZ325+BZ326</f>
        <v>1000</v>
      </c>
      <c r="CA318" s="72">
        <f>BZ318/BY318*100</f>
        <v>100</v>
      </c>
      <c r="CB318" s="73">
        <f t="shared" ref="CB318" si="848">CB319+CB320+CB321+CB322+CB323+CB324+CB325+CB326</f>
        <v>21365.9</v>
      </c>
      <c r="CC318" s="73">
        <f t="shared" ref="CC318:CD318" si="849">CC319+CC320+CC321+CC322+CC323+CC324+CC325+CC326</f>
        <v>21365.9</v>
      </c>
      <c r="CD318" s="73">
        <f t="shared" si="849"/>
        <v>21365.9</v>
      </c>
      <c r="CE318" s="73">
        <f>CD318/CC318*100</f>
        <v>100</v>
      </c>
      <c r="CF318" s="73">
        <f t="shared" ref="CF318" si="850">CF319+CF320+CF321+CF322+CF323+CF324+CF325+CF326</f>
        <v>1000</v>
      </c>
      <c r="CG318" s="73">
        <f t="shared" ref="CG318:CN318" si="851">CG319+CG320+CG321+CG322+CG323+CG324+CG325+CG326</f>
        <v>1000</v>
      </c>
      <c r="CH318" s="73">
        <f t="shared" si="851"/>
        <v>1000</v>
      </c>
      <c r="CI318" s="73">
        <f>CH318/CG318*100</f>
        <v>100</v>
      </c>
      <c r="CJ318" s="73">
        <f t="shared" ref="CJ318" si="852">CJ319+CJ320+CJ321+CJ322+CJ323+CJ324+CJ325+CJ326</f>
        <v>1000</v>
      </c>
      <c r="CK318" s="73">
        <f t="shared" si="851"/>
        <v>1000</v>
      </c>
      <c r="CL318" s="73">
        <f t="shared" si="851"/>
        <v>1000</v>
      </c>
      <c r="CM318" s="73">
        <f>CL318/CK318*100</f>
        <v>100</v>
      </c>
      <c r="CN318" s="73">
        <f t="shared" si="851"/>
        <v>500</v>
      </c>
      <c r="CO318" s="73">
        <f t="shared" ref="CO318:CP318" si="853">CO319+CO320+CO321+CO322+CO323+CO324+CO325+CO326</f>
        <v>500</v>
      </c>
      <c r="CP318" s="73">
        <f t="shared" si="853"/>
        <v>500</v>
      </c>
      <c r="CQ318" s="73">
        <f>CP318/CO318*100</f>
        <v>100</v>
      </c>
      <c r="CR318" s="73">
        <f t="shared" ref="CR318" si="854">CR319+CR320+CR321+CR322+CR323+CR324+CR325+CR326</f>
        <v>0</v>
      </c>
      <c r="CS318" s="73">
        <f t="shared" ref="CS318:CX318" si="855">CS319+CS320+CS321+CS322+CS323+CS324+CS325+CS326</f>
        <v>0</v>
      </c>
      <c r="CT318" s="73">
        <f t="shared" si="855"/>
        <v>0</v>
      </c>
      <c r="CU318" s="73">
        <f t="shared" si="855"/>
        <v>0</v>
      </c>
      <c r="CV318" s="73">
        <f t="shared" ref="CV318" si="856">CV319+CV320+CV321+CV322+CV323+CV324+CV325+CV326</f>
        <v>0</v>
      </c>
      <c r="CW318" s="73">
        <f t="shared" si="855"/>
        <v>0</v>
      </c>
      <c r="CX318" s="73">
        <f t="shared" si="855"/>
        <v>0</v>
      </c>
      <c r="CY318" s="73"/>
      <c r="CZ318" s="73"/>
      <c r="DA318" s="73">
        <f t="shared" ref="DA318:DO318" si="857">DA319+DA320+DA321+DA322+DA323+DA324+DA325+DA326</f>
        <v>0</v>
      </c>
      <c r="DB318" s="73">
        <f t="shared" si="857"/>
        <v>0</v>
      </c>
      <c r="DC318" s="73">
        <f t="shared" si="857"/>
        <v>0</v>
      </c>
      <c r="DD318" s="73">
        <f t="shared" si="857"/>
        <v>0</v>
      </c>
      <c r="DE318" s="73">
        <f t="shared" si="857"/>
        <v>0</v>
      </c>
      <c r="DF318" s="73">
        <f t="shared" si="857"/>
        <v>0</v>
      </c>
      <c r="DG318" s="73">
        <f t="shared" si="857"/>
        <v>0</v>
      </c>
      <c r="DH318" s="73">
        <f t="shared" si="857"/>
        <v>0</v>
      </c>
      <c r="DI318" s="73">
        <f t="shared" ref="DI318:DK318" si="858">DI319+DI320+DI321+DI322+DI323+DI324+DI325+DI326</f>
        <v>0</v>
      </c>
      <c r="DJ318" s="73">
        <f t="shared" si="858"/>
        <v>0</v>
      </c>
      <c r="DK318" s="73">
        <f t="shared" si="858"/>
        <v>0</v>
      </c>
      <c r="DL318" s="73">
        <f t="shared" si="857"/>
        <v>0</v>
      </c>
      <c r="DM318" s="73">
        <f t="shared" si="857"/>
        <v>0</v>
      </c>
      <c r="DN318" s="73">
        <f t="shared" si="857"/>
        <v>0</v>
      </c>
      <c r="DO318" s="73">
        <f t="shared" si="857"/>
        <v>0</v>
      </c>
      <c r="DP318" s="73">
        <f t="shared" ref="DP318:DS318" si="859">DP319+DP320+DP321+DP322+DP323+DP324+DP325+DP326</f>
        <v>0</v>
      </c>
      <c r="DQ318" s="73">
        <f t="shared" si="859"/>
        <v>0</v>
      </c>
      <c r="DR318" s="73">
        <f t="shared" si="859"/>
        <v>0</v>
      </c>
      <c r="DS318" s="73">
        <f t="shared" si="859"/>
        <v>0</v>
      </c>
      <c r="DT318" s="73"/>
      <c r="DU318" s="73">
        <f>DU319+DU320+DU321+DU322+DU323+DU324+DU325+DU326</f>
        <v>0</v>
      </c>
      <c r="DV318" s="73">
        <f>DV319+DV320+DV321+DV322+DV323+DV324+DV325+DV326</f>
        <v>0</v>
      </c>
      <c r="DW318" s="73">
        <f>DW319+DW320+DW321+DW322+DW323+DW324+DW325+DW326</f>
        <v>0</v>
      </c>
      <c r="DX318" s="72"/>
      <c r="DY318" s="73">
        <f>DY319+DY320+DY321+DY322+DY323+DY324+DY325+DY326</f>
        <v>0</v>
      </c>
      <c r="DZ318" s="73">
        <f>DZ319+DZ320+DZ321+DZ322+DZ323+DZ324+DZ325+DZ326</f>
        <v>0</v>
      </c>
      <c r="EA318" s="72"/>
      <c r="EB318" s="72"/>
      <c r="EC318" s="73">
        <f>EC319+EC320+EC321+EC322+EC323+EC324+EC325+EC326</f>
        <v>0</v>
      </c>
      <c r="ED318" s="73">
        <f>ED319+ED320+ED321+ED322+ED323+ED324+ED325+ED326</f>
        <v>0</v>
      </c>
      <c r="EE318" s="72"/>
      <c r="EF318" s="73">
        <f>EF319+EF320+EF321+EF322+EF323+EF324+EF325+EF326</f>
        <v>500</v>
      </c>
      <c r="EG318" s="73">
        <f>EG319+EG320+EG321+EG322+EG323+EG324+EG325+EG326</f>
        <v>500</v>
      </c>
      <c r="EH318" s="73">
        <f>EH319+EH320+EH321+EH322+EH323+EH324+EH325+EH326</f>
        <v>500</v>
      </c>
      <c r="EI318" s="72">
        <f>EH318/EG318*100</f>
        <v>100</v>
      </c>
      <c r="EJ318" s="73">
        <f>EJ319+EJ320+EJ321+EJ322+EJ323+EJ324+EJ325+EJ326</f>
        <v>0</v>
      </c>
      <c r="EK318" s="73">
        <f>EK319+EK320+EK321+EK322+EK323+EK324+EK325+EK326</f>
        <v>1569.6685500000001</v>
      </c>
      <c r="EL318" s="73">
        <f>EL319+EL320+EL321+EL322+EL323+EL324+EL325+EL326</f>
        <v>1569.6685500000001</v>
      </c>
      <c r="EM318" s="72">
        <f>EL318/EK318*100</f>
        <v>100</v>
      </c>
      <c r="EN318" s="73"/>
      <c r="EO318" s="73"/>
      <c r="EP318" s="73"/>
      <c r="EQ318" s="72"/>
      <c r="ER318" s="73"/>
      <c r="ES318" s="73"/>
      <c r="ET318" s="73"/>
      <c r="EU318" s="72"/>
      <c r="EV318" s="73"/>
      <c r="EW318" s="73"/>
      <c r="EX318" s="73"/>
      <c r="EY318" s="72"/>
      <c r="EZ318" s="73"/>
      <c r="FA318" s="73">
        <f>FA319+FA320+FA321+FA322+FA323+FA324+FA325+FA326</f>
        <v>0</v>
      </c>
      <c r="FB318" s="73">
        <f>FB319+FB320+FB321+FB322+FB323+FB324+FB325+FB326</f>
        <v>0</v>
      </c>
      <c r="FC318" s="73">
        <f>FC319+FC320+FC321+FC322+FC323+FC324+FC325+FC326</f>
        <v>0</v>
      </c>
      <c r="FD318" s="73"/>
      <c r="FE318" s="73"/>
      <c r="FF318" s="73"/>
      <c r="FG318" s="72"/>
      <c r="FH318" s="73"/>
      <c r="FI318" s="73"/>
      <c r="FJ318" s="73"/>
      <c r="FK318" s="72"/>
      <c r="FL318" s="73"/>
      <c r="FM318" s="73"/>
      <c r="FN318" s="73"/>
      <c r="FO318" s="72"/>
      <c r="FP318" s="72"/>
      <c r="FQ318" s="72"/>
      <c r="FR318" s="72"/>
      <c r="FS318" s="72"/>
      <c r="FT318" s="77"/>
      <c r="FU318" s="77"/>
      <c r="FV318" s="77"/>
      <c r="FW318" s="77"/>
      <c r="FX318" s="73"/>
      <c r="FY318" s="73"/>
      <c r="FZ318" s="73"/>
      <c r="GA318" s="72"/>
      <c r="GB318" s="73"/>
      <c r="GC318" s="73"/>
      <c r="GD318" s="73"/>
      <c r="GE318" s="72"/>
      <c r="GF318" s="72"/>
      <c r="GG318" s="73"/>
      <c r="GH318" s="73"/>
      <c r="GI318" s="72"/>
      <c r="GJ318" s="72"/>
      <c r="GK318" s="73">
        <f>SUM(GK319:GK326)</f>
        <v>0</v>
      </c>
      <c r="GL318" s="73">
        <f>SUM(GL319:GL326)</f>
        <v>0</v>
      </c>
      <c r="GM318" s="72"/>
      <c r="GN318" s="72"/>
      <c r="GO318" s="73">
        <f>SUM(GO319:GO326)</f>
        <v>0</v>
      </c>
      <c r="GP318" s="73">
        <f>SUM(GP319:GP326)</f>
        <v>0</v>
      </c>
      <c r="GQ318" s="72"/>
      <c r="GR318" s="72"/>
      <c r="GS318" s="73">
        <f>SUM(GS319:GS326)</f>
        <v>0</v>
      </c>
      <c r="GT318" s="73">
        <f>SUM(GT319:GT326)</f>
        <v>0</v>
      </c>
      <c r="GU318" s="72"/>
      <c r="GV318" s="72"/>
      <c r="GW318" s="73">
        <f>SUM(GW319:GW326)</f>
        <v>0</v>
      </c>
      <c r="GX318" s="73">
        <f>SUM(GX319:GX326)</f>
        <v>0</v>
      </c>
      <c r="GY318" s="72"/>
      <c r="GZ318" s="72"/>
      <c r="HA318" s="73">
        <f>SUM(HA319:HA326)</f>
        <v>0</v>
      </c>
      <c r="HB318" s="73">
        <f>SUM(HB319:HB326)</f>
        <v>0</v>
      </c>
      <c r="HC318" s="72"/>
      <c r="HD318" s="72"/>
      <c r="HE318" s="73">
        <f>SUM(HE319:HE326)</f>
        <v>0</v>
      </c>
      <c r="HF318" s="73">
        <f>SUM(HF319:HF326)</f>
        <v>0</v>
      </c>
      <c r="HG318" s="72"/>
      <c r="HH318" s="72"/>
      <c r="HI318" s="73">
        <f>SUM(HI319:HI326)</f>
        <v>0</v>
      </c>
      <c r="HJ318" s="73">
        <f>SUM(HJ319:HJ326)</f>
        <v>0</v>
      </c>
      <c r="HK318" s="72"/>
      <c r="HL318" s="72"/>
      <c r="HM318" s="73">
        <f>SUM(HM319:HM326)</f>
        <v>0</v>
      </c>
      <c r="HN318" s="73">
        <f>SUM(HN319:HN326)</f>
        <v>0</v>
      </c>
      <c r="HO318" s="72"/>
      <c r="HP318" s="72"/>
      <c r="HQ318" s="73">
        <f>SUM(HQ319:HQ326)</f>
        <v>0</v>
      </c>
      <c r="HR318" s="73">
        <f>SUM(HR319:HR326)</f>
        <v>0</v>
      </c>
      <c r="HS318" s="72"/>
      <c r="HT318" s="72"/>
      <c r="HU318" s="73">
        <f>SUM(HU319:HU326)</f>
        <v>0</v>
      </c>
      <c r="HV318" s="73">
        <f>SUM(HV319:HV326)</f>
        <v>0</v>
      </c>
      <c r="HW318" s="72"/>
      <c r="HX318" s="72"/>
      <c r="HY318" s="73">
        <f>SUM(HY319:HY326)</f>
        <v>0</v>
      </c>
      <c r="HZ318" s="73">
        <f>SUM(HZ319:HZ326)</f>
        <v>0</v>
      </c>
      <c r="IA318" s="72"/>
      <c r="IB318" s="72"/>
      <c r="IC318" s="73">
        <f>SUM(IC319:IC326)</f>
        <v>0</v>
      </c>
      <c r="ID318" s="73">
        <f>SUM(ID319:ID326)</f>
        <v>0</v>
      </c>
      <c r="IE318" s="72"/>
      <c r="IF318" s="72"/>
      <c r="IG318" s="73">
        <f>SUM(IG319:IG326)</f>
        <v>0</v>
      </c>
      <c r="IH318" s="73">
        <f>SUM(IH319:IH326)</f>
        <v>0</v>
      </c>
      <c r="II318" s="72"/>
      <c r="IJ318" s="72"/>
      <c r="IK318" s="73">
        <f>SUM(IK319:IK326)</f>
        <v>0</v>
      </c>
      <c r="IL318" s="73">
        <f>SUM(IL319:IL326)</f>
        <v>0</v>
      </c>
      <c r="IM318" s="72"/>
      <c r="IN318" s="72"/>
      <c r="IO318" s="73">
        <f>SUM(IO319:IO326)</f>
        <v>0</v>
      </c>
      <c r="IP318" s="73">
        <f>SUM(IP319:IP326)</f>
        <v>0</v>
      </c>
      <c r="IQ318" s="72"/>
      <c r="IR318" s="72"/>
      <c r="IS318" s="73">
        <f>SUM(IS319:IS326)</f>
        <v>0</v>
      </c>
      <c r="IT318" s="73">
        <f>SUM(IT319:IT326)</f>
        <v>0</v>
      </c>
      <c r="IU318" s="72"/>
      <c r="IV318" s="72"/>
      <c r="IW318" s="73">
        <f>SUM(IW319:IW326)</f>
        <v>0</v>
      </c>
      <c r="IX318" s="73">
        <f>SUM(IX319:IX326)</f>
        <v>0</v>
      </c>
      <c r="IY318" s="72"/>
      <c r="IZ318" s="72"/>
      <c r="JA318" s="73"/>
      <c r="JB318" s="73"/>
      <c r="JC318" s="72"/>
    </row>
    <row r="319" spans="1:263" ht="24" customHeight="1" x14ac:dyDescent="0.25">
      <c r="A319" s="10" t="s">
        <v>199</v>
      </c>
      <c r="B319" s="222">
        <f t="shared" si="714"/>
        <v>91705.422850000003</v>
      </c>
      <c r="C319" s="222">
        <f t="shared" si="715"/>
        <v>99592.891399999993</v>
      </c>
      <c r="D319" s="222">
        <f t="shared" si="716"/>
        <v>99592.891399999993</v>
      </c>
      <c r="E319" s="222"/>
      <c r="F319" s="223">
        <f t="shared" si="717"/>
        <v>97991.39936000001</v>
      </c>
      <c r="G319" s="75">
        <f t="shared" si="834"/>
        <v>98.39196149696285</v>
      </c>
      <c r="H319" s="74">
        <v>2837.6687099999999</v>
      </c>
      <c r="I319" s="74">
        <v>2837.6687099999999</v>
      </c>
      <c r="J319" s="74">
        <v>2837.6687099999999</v>
      </c>
      <c r="K319" s="75">
        <f t="shared" si="836"/>
        <v>100</v>
      </c>
      <c r="L319" s="75">
        <v>615.19500000000005</v>
      </c>
      <c r="M319" s="75">
        <v>615.19500000000005</v>
      </c>
      <c r="N319" s="75">
        <v>615.19500000000005</v>
      </c>
      <c r="O319" s="74">
        <f>N319/M319*100</f>
        <v>100</v>
      </c>
      <c r="P319" s="74">
        <v>0</v>
      </c>
      <c r="Q319" s="74">
        <v>0</v>
      </c>
      <c r="R319" s="74">
        <v>0</v>
      </c>
      <c r="S319" s="75"/>
      <c r="T319" s="74"/>
      <c r="U319" s="74">
        <v>747.1</v>
      </c>
      <c r="V319" s="74">
        <v>747.1</v>
      </c>
      <c r="W319" s="74">
        <f>V319/U319*100</f>
        <v>100</v>
      </c>
      <c r="X319" s="74">
        <v>112.35955</v>
      </c>
      <c r="Y319" s="74">
        <v>112.35955</v>
      </c>
      <c r="Z319" s="74">
        <v>112.35955</v>
      </c>
      <c r="AA319" s="75">
        <f>Z319/Y319*100</f>
        <v>100</v>
      </c>
      <c r="AB319" s="74">
        <v>56.179769999999998</v>
      </c>
      <c r="AC319" s="74">
        <v>56.179769999999998</v>
      </c>
      <c r="AD319" s="74">
        <v>56.179769999999998</v>
      </c>
      <c r="AE319" s="75">
        <f t="shared" si="842"/>
        <v>100</v>
      </c>
      <c r="AF319" s="74">
        <v>190.91982000000002</v>
      </c>
      <c r="AG319" s="74">
        <v>190.91982000000002</v>
      </c>
      <c r="AH319" s="74">
        <v>190.91982000000002</v>
      </c>
      <c r="AI319" s="75">
        <f>AH319/AG319*100</f>
        <v>100</v>
      </c>
      <c r="AJ319" s="74"/>
      <c r="AK319" s="74"/>
      <c r="AL319" s="74"/>
      <c r="AM319" s="75"/>
      <c r="AN319" s="75"/>
      <c r="AO319" s="74"/>
      <c r="AP319" s="74"/>
      <c r="AQ319" s="75"/>
      <c r="AR319" s="75"/>
      <c r="AS319" s="75"/>
      <c r="AT319" s="75"/>
      <c r="AU319" s="75"/>
      <c r="AV319" s="74">
        <v>0</v>
      </c>
      <c r="AW319" s="74">
        <v>0</v>
      </c>
      <c r="AX319" s="74"/>
      <c r="AY319" s="75"/>
      <c r="AZ319" s="74">
        <v>63527.199999999997</v>
      </c>
      <c r="BA319" s="74">
        <v>69097.899999999994</v>
      </c>
      <c r="BB319" s="75">
        <v>67496.407959999997</v>
      </c>
      <c r="BC319" s="74">
        <f>BB319/BA319*100</f>
        <v>97.682285510847649</v>
      </c>
      <c r="BD319" s="74"/>
      <c r="BE319" s="74"/>
      <c r="BF319" s="74"/>
      <c r="BG319" s="74"/>
      <c r="BH319" s="75"/>
      <c r="BI319" s="74"/>
      <c r="BJ319" s="87"/>
      <c r="BK319" s="87"/>
      <c r="BL319" s="74"/>
      <c r="BM319" s="74"/>
      <c r="BN319" s="87"/>
      <c r="BO319" s="76"/>
      <c r="BP319" s="74"/>
      <c r="BQ319" s="74"/>
      <c r="BR319" s="87"/>
      <c r="BS319" s="87"/>
      <c r="BT319" s="87"/>
      <c r="BU319" s="74"/>
      <c r="BV319" s="87"/>
      <c r="BW319" s="87"/>
      <c r="BX319" s="74"/>
      <c r="BY319" s="74"/>
      <c r="BZ319" s="74"/>
      <c r="CA319" s="75"/>
      <c r="CB319" s="74">
        <v>21365.9</v>
      </c>
      <c r="CC319" s="74">
        <v>21365.9</v>
      </c>
      <c r="CD319" s="74">
        <v>21365.9</v>
      </c>
      <c r="CE319" s="74">
        <f>CD319/CC319*100</f>
        <v>100</v>
      </c>
      <c r="CF319" s="74">
        <v>1000</v>
      </c>
      <c r="CG319" s="74">
        <v>1000</v>
      </c>
      <c r="CH319" s="74">
        <v>1000</v>
      </c>
      <c r="CI319" s="74">
        <f>CH319/CG319*100</f>
        <v>100</v>
      </c>
      <c r="CJ319" s="74">
        <v>1000</v>
      </c>
      <c r="CK319" s="74">
        <v>1000</v>
      </c>
      <c r="CL319" s="74">
        <v>1000</v>
      </c>
      <c r="CM319" s="74">
        <f>CL319/CK319*100</f>
        <v>100</v>
      </c>
      <c r="CN319" s="74">
        <v>500</v>
      </c>
      <c r="CO319" s="74">
        <v>500</v>
      </c>
      <c r="CP319" s="99">
        <v>500</v>
      </c>
      <c r="CQ319" s="74">
        <f>CP319/CO319*100</f>
        <v>100</v>
      </c>
      <c r="CR319" s="74"/>
      <c r="CS319" s="74"/>
      <c r="CT319" s="87"/>
      <c r="CU319" s="87"/>
      <c r="CV319" s="74"/>
      <c r="CW319" s="74"/>
      <c r="CX319" s="74"/>
      <c r="CY319" s="74"/>
      <c r="CZ319" s="74"/>
      <c r="DA319" s="74"/>
      <c r="DB319" s="74"/>
      <c r="DC319" s="74"/>
      <c r="DD319" s="74"/>
      <c r="DE319" s="74"/>
      <c r="DF319" s="74"/>
      <c r="DG319" s="74"/>
      <c r="DH319" s="74"/>
      <c r="DI319" s="74"/>
      <c r="DJ319" s="74"/>
      <c r="DK319" s="74"/>
      <c r="DL319" s="74"/>
      <c r="DM319" s="74"/>
      <c r="DN319" s="74"/>
      <c r="DO319" s="74"/>
      <c r="DP319" s="74"/>
      <c r="DQ319" s="74"/>
      <c r="DR319" s="74"/>
      <c r="DS319" s="74"/>
      <c r="DT319" s="74"/>
      <c r="DU319" s="74">
        <v>0</v>
      </c>
      <c r="DV319" s="74">
        <v>0</v>
      </c>
      <c r="DW319" s="75"/>
      <c r="DX319" s="75"/>
      <c r="DY319" s="74"/>
      <c r="DZ319" s="74"/>
      <c r="EA319" s="75"/>
      <c r="EB319" s="75"/>
      <c r="EC319" s="74"/>
      <c r="ED319" s="74"/>
      <c r="EE319" s="75"/>
      <c r="EF319" s="74">
        <v>500</v>
      </c>
      <c r="EG319" s="74">
        <v>500</v>
      </c>
      <c r="EH319" s="74">
        <v>500</v>
      </c>
      <c r="EI319" s="75">
        <f>EH319/EG319*100</f>
        <v>100</v>
      </c>
      <c r="EJ319" s="74"/>
      <c r="EK319" s="74">
        <v>1569.6685500000001</v>
      </c>
      <c r="EL319" s="74">
        <v>1569.6685500000001</v>
      </c>
      <c r="EM319" s="75">
        <f>EL319/EK319*100</f>
        <v>100</v>
      </c>
      <c r="EN319" s="74"/>
      <c r="EO319" s="74"/>
      <c r="EP319" s="74"/>
      <c r="EQ319" s="75"/>
      <c r="ER319" s="74"/>
      <c r="ES319" s="74"/>
      <c r="ET319" s="74"/>
      <c r="EU319" s="75"/>
      <c r="EV319" s="74"/>
      <c r="EW319" s="74"/>
      <c r="EX319" s="74"/>
      <c r="EY319" s="75"/>
      <c r="EZ319" s="87"/>
      <c r="FA319" s="74"/>
      <c r="FB319" s="87"/>
      <c r="FC319" s="87"/>
      <c r="FD319" s="74"/>
      <c r="FE319" s="74"/>
      <c r="FF319" s="74"/>
      <c r="FG319" s="75"/>
      <c r="FH319" s="74"/>
      <c r="FI319" s="74"/>
      <c r="FJ319" s="74"/>
      <c r="FK319" s="75"/>
      <c r="FL319" s="74"/>
      <c r="FM319" s="74"/>
      <c r="FN319" s="74"/>
      <c r="FO319" s="75"/>
      <c r="FP319" s="75"/>
      <c r="FQ319" s="75"/>
      <c r="FR319" s="75"/>
      <c r="FS319" s="75"/>
      <c r="FT319" s="78"/>
      <c r="FU319" s="78"/>
      <c r="FV319" s="78"/>
      <c r="FW319" s="78"/>
      <c r="FX319" s="74"/>
      <c r="FY319" s="74"/>
      <c r="FZ319" s="74"/>
      <c r="GA319" s="75"/>
      <c r="GB319" s="74"/>
      <c r="GC319" s="74"/>
      <c r="GD319" s="74"/>
      <c r="GE319" s="75"/>
      <c r="GF319" s="75"/>
      <c r="GG319" s="74"/>
      <c r="GH319" s="74"/>
      <c r="GI319" s="75"/>
      <c r="GJ319" s="75"/>
      <c r="GK319" s="74"/>
      <c r="GL319" s="74"/>
      <c r="GM319" s="75"/>
      <c r="GN319" s="75"/>
      <c r="GO319" s="74"/>
      <c r="GP319" s="74"/>
      <c r="GQ319" s="75"/>
      <c r="GR319" s="75"/>
      <c r="GS319" s="74"/>
      <c r="GT319" s="74"/>
      <c r="GU319" s="75"/>
      <c r="GV319" s="75"/>
      <c r="GW319" s="74"/>
      <c r="GX319" s="74"/>
      <c r="GY319" s="75"/>
      <c r="GZ319" s="75"/>
      <c r="HA319" s="74"/>
      <c r="HB319" s="74"/>
      <c r="HC319" s="75"/>
      <c r="HD319" s="75"/>
      <c r="HE319" s="74"/>
      <c r="HF319" s="74"/>
      <c r="HG319" s="75"/>
      <c r="HH319" s="75"/>
      <c r="HI319" s="74"/>
      <c r="HJ319" s="74"/>
      <c r="HK319" s="75"/>
      <c r="HL319" s="75"/>
      <c r="HM319" s="74"/>
      <c r="HN319" s="74"/>
      <c r="HO319" s="75"/>
      <c r="HP319" s="75"/>
      <c r="HQ319" s="74"/>
      <c r="HR319" s="74"/>
      <c r="HS319" s="75"/>
      <c r="HT319" s="75"/>
      <c r="HU319" s="74"/>
      <c r="HV319" s="74"/>
      <c r="HW319" s="75"/>
      <c r="HX319" s="75"/>
      <c r="HY319" s="74"/>
      <c r="HZ319" s="74"/>
      <c r="IA319" s="75"/>
      <c r="IB319" s="75"/>
      <c r="IC319" s="74"/>
      <c r="ID319" s="74"/>
      <c r="IE319" s="75"/>
      <c r="IF319" s="75"/>
      <c r="IG319" s="74"/>
      <c r="IH319" s="74"/>
      <c r="II319" s="75"/>
      <c r="IJ319" s="75"/>
      <c r="IK319" s="74"/>
      <c r="IL319" s="74"/>
      <c r="IM319" s="75"/>
      <c r="IN319" s="75"/>
      <c r="IO319" s="74"/>
      <c r="IP319" s="74"/>
      <c r="IQ319" s="75"/>
      <c r="IR319" s="75"/>
      <c r="IS319" s="74"/>
      <c r="IT319" s="74"/>
      <c r="IU319" s="75"/>
      <c r="IV319" s="75"/>
      <c r="IW319" s="74"/>
      <c r="IX319" s="74"/>
      <c r="IY319" s="75"/>
      <c r="IZ319" s="75"/>
      <c r="JA319" s="74"/>
      <c r="JB319" s="74"/>
      <c r="JC319" s="75"/>
    </row>
    <row r="320" spans="1:263" ht="15.75" x14ac:dyDescent="0.25">
      <c r="A320" s="10" t="s">
        <v>444</v>
      </c>
      <c r="B320" s="222">
        <f t="shared" si="714"/>
        <v>15000</v>
      </c>
      <c r="C320" s="222">
        <f t="shared" si="715"/>
        <v>15000</v>
      </c>
      <c r="D320" s="222">
        <f t="shared" si="716"/>
        <v>15000</v>
      </c>
      <c r="E320" s="222"/>
      <c r="F320" s="223">
        <f t="shared" si="717"/>
        <v>15000</v>
      </c>
      <c r="G320" s="75">
        <f t="shared" si="834"/>
        <v>100</v>
      </c>
      <c r="H320" s="75"/>
      <c r="I320" s="75"/>
      <c r="J320" s="75"/>
      <c r="K320" s="75"/>
      <c r="L320" s="75"/>
      <c r="M320" s="75"/>
      <c r="N320" s="75"/>
      <c r="O320" s="74"/>
      <c r="P320" s="75"/>
      <c r="Q320" s="75"/>
      <c r="R320" s="75"/>
      <c r="S320" s="75"/>
      <c r="T320" s="75"/>
      <c r="U320" s="75"/>
      <c r="V320" s="75">
        <v>0</v>
      </c>
      <c r="W320" s="75"/>
      <c r="X320" s="75"/>
      <c r="Y320" s="75"/>
      <c r="Z320" s="75"/>
      <c r="AA320" s="75"/>
      <c r="AB320" s="75"/>
      <c r="AC320" s="75"/>
      <c r="AD320" s="75"/>
      <c r="AE320" s="75"/>
      <c r="AF320" s="75"/>
      <c r="AG320" s="75"/>
      <c r="AH320" s="75"/>
      <c r="AI320" s="75"/>
      <c r="AJ320" s="75"/>
      <c r="AK320" s="75"/>
      <c r="AL320" s="75"/>
      <c r="AM320" s="75"/>
      <c r="AN320" s="75"/>
      <c r="AO320" s="75"/>
      <c r="AP320" s="75"/>
      <c r="AQ320" s="75"/>
      <c r="AR320" s="75"/>
      <c r="AS320" s="75"/>
      <c r="AT320" s="75"/>
      <c r="AU320" s="75"/>
      <c r="AV320" s="75">
        <v>15000</v>
      </c>
      <c r="AW320" s="75">
        <v>15000</v>
      </c>
      <c r="AX320" s="75">
        <v>15000</v>
      </c>
      <c r="AY320" s="75">
        <f>AX320/AW320*100</f>
        <v>100</v>
      </c>
      <c r="AZ320" s="95"/>
      <c r="BA320" s="95"/>
      <c r="BB320" s="95"/>
      <c r="BC320" s="95"/>
      <c r="BD320" s="75"/>
      <c r="BE320" s="75"/>
      <c r="BF320" s="75"/>
      <c r="BG320" s="88"/>
      <c r="BH320" s="75"/>
      <c r="BI320" s="75"/>
      <c r="BJ320" s="75"/>
      <c r="BK320" s="88"/>
      <c r="BL320" s="75"/>
      <c r="BM320" s="75"/>
      <c r="BN320" s="75"/>
      <c r="BO320" s="76"/>
      <c r="BP320" s="75"/>
      <c r="BQ320" s="75"/>
      <c r="BR320" s="75"/>
      <c r="BS320" s="88"/>
      <c r="BT320" s="88"/>
      <c r="BU320" s="75"/>
      <c r="BV320" s="75"/>
      <c r="BW320" s="88"/>
      <c r="BX320" s="75"/>
      <c r="BY320" s="75"/>
      <c r="BZ320" s="75"/>
      <c r="CA320" s="75"/>
      <c r="CB320" s="74"/>
      <c r="CC320" s="74"/>
      <c r="CD320" s="75"/>
      <c r="CE320" s="88"/>
      <c r="CF320" s="75"/>
      <c r="CG320" s="75"/>
      <c r="CH320" s="75"/>
      <c r="CI320" s="88"/>
      <c r="CJ320" s="75"/>
      <c r="CK320" s="75"/>
      <c r="CL320" s="75"/>
      <c r="CM320" s="75"/>
      <c r="CN320" s="75"/>
      <c r="CO320" s="75"/>
      <c r="CP320" s="75"/>
      <c r="CQ320" s="75"/>
      <c r="CR320" s="74"/>
      <c r="CS320" s="74"/>
      <c r="CT320" s="75"/>
      <c r="CU320" s="88"/>
      <c r="CV320" s="75"/>
      <c r="CW320" s="75"/>
      <c r="CX320" s="75"/>
      <c r="CY320" s="88"/>
      <c r="CZ320" s="88"/>
      <c r="DA320" s="75"/>
      <c r="DB320" s="75"/>
      <c r="DC320" s="88"/>
      <c r="DD320" s="75"/>
      <c r="DE320" s="75"/>
      <c r="DF320" s="75"/>
      <c r="DG320" s="88"/>
      <c r="DH320" s="75"/>
      <c r="DI320" s="75"/>
      <c r="DJ320" s="75"/>
      <c r="DK320" s="88"/>
      <c r="DL320" s="75"/>
      <c r="DM320" s="75"/>
      <c r="DN320" s="75"/>
      <c r="DO320" s="88"/>
      <c r="DP320" s="75"/>
      <c r="DQ320" s="75"/>
      <c r="DR320" s="75"/>
      <c r="DS320" s="88"/>
      <c r="DT320" s="88"/>
      <c r="DU320" s="75"/>
      <c r="DV320" s="75"/>
      <c r="DW320" s="75"/>
      <c r="DX320" s="75"/>
      <c r="DY320" s="75"/>
      <c r="DZ320" s="75"/>
      <c r="EA320" s="75"/>
      <c r="EB320" s="75"/>
      <c r="EC320" s="75"/>
      <c r="ED320" s="75"/>
      <c r="EE320" s="75"/>
      <c r="EF320" s="75"/>
      <c r="EG320" s="75"/>
      <c r="EH320" s="75"/>
      <c r="EI320" s="75"/>
      <c r="EJ320" s="75"/>
      <c r="EK320" s="75"/>
      <c r="EL320" s="75"/>
      <c r="EM320" s="75"/>
      <c r="EN320" s="75"/>
      <c r="EO320" s="75"/>
      <c r="EP320" s="75"/>
      <c r="EQ320" s="75"/>
      <c r="ER320" s="75"/>
      <c r="ES320" s="75"/>
      <c r="ET320" s="75"/>
      <c r="EU320" s="75"/>
      <c r="EV320" s="75"/>
      <c r="EW320" s="75"/>
      <c r="EX320" s="75"/>
      <c r="EY320" s="75"/>
      <c r="EZ320" s="88"/>
      <c r="FA320" s="74"/>
      <c r="FB320" s="75"/>
      <c r="FC320" s="88"/>
      <c r="FD320" s="75"/>
      <c r="FE320" s="75"/>
      <c r="FF320" s="75"/>
      <c r="FG320" s="75"/>
      <c r="FH320" s="75"/>
      <c r="FI320" s="75"/>
      <c r="FJ320" s="75"/>
      <c r="FK320" s="75"/>
      <c r="FL320" s="75"/>
      <c r="FM320" s="75"/>
      <c r="FN320" s="75"/>
      <c r="FO320" s="75"/>
      <c r="FP320" s="75"/>
      <c r="FQ320" s="75"/>
      <c r="FR320" s="75"/>
      <c r="FS320" s="75"/>
      <c r="FT320" s="78"/>
      <c r="FU320" s="78"/>
      <c r="FV320" s="78"/>
      <c r="FW320" s="78"/>
      <c r="FX320" s="75"/>
      <c r="FY320" s="75"/>
      <c r="FZ320" s="75"/>
      <c r="GA320" s="75"/>
      <c r="GB320" s="75"/>
      <c r="GC320" s="75"/>
      <c r="GD320" s="75"/>
      <c r="GE320" s="75"/>
      <c r="GF320" s="75"/>
      <c r="GG320" s="75"/>
      <c r="GH320" s="75"/>
      <c r="GI320" s="75"/>
      <c r="GJ320" s="75"/>
      <c r="GK320" s="75"/>
      <c r="GL320" s="75"/>
      <c r="GM320" s="75"/>
      <c r="GN320" s="75"/>
      <c r="GO320" s="75"/>
      <c r="GP320" s="75"/>
      <c r="GQ320" s="75"/>
      <c r="GR320" s="75"/>
      <c r="GS320" s="75"/>
      <c r="GT320" s="75"/>
      <c r="GU320" s="75"/>
      <c r="GV320" s="75"/>
      <c r="GW320" s="75"/>
      <c r="GX320" s="75"/>
      <c r="GY320" s="75"/>
      <c r="GZ320" s="75"/>
      <c r="HA320" s="75"/>
      <c r="HB320" s="75"/>
      <c r="HC320" s="75"/>
      <c r="HD320" s="75"/>
      <c r="HE320" s="75"/>
      <c r="HF320" s="75"/>
      <c r="HG320" s="75"/>
      <c r="HH320" s="75"/>
      <c r="HI320" s="75"/>
      <c r="HJ320" s="75"/>
      <c r="HK320" s="75"/>
      <c r="HL320" s="75"/>
      <c r="HM320" s="75"/>
      <c r="HN320" s="75"/>
      <c r="HO320" s="75"/>
      <c r="HP320" s="75"/>
      <c r="HQ320" s="75"/>
      <c r="HR320" s="75"/>
      <c r="HS320" s="75"/>
      <c r="HT320" s="75"/>
      <c r="HU320" s="75"/>
      <c r="HV320" s="75"/>
      <c r="HW320" s="75"/>
      <c r="HX320" s="75"/>
      <c r="HY320" s="75"/>
      <c r="HZ320" s="75"/>
      <c r="IA320" s="75"/>
      <c r="IB320" s="75"/>
      <c r="IC320" s="75"/>
      <c r="ID320" s="75"/>
      <c r="IE320" s="75"/>
      <c r="IF320" s="75"/>
      <c r="IG320" s="75"/>
      <c r="IH320" s="75"/>
      <c r="II320" s="75"/>
      <c r="IJ320" s="75"/>
      <c r="IK320" s="75"/>
      <c r="IL320" s="75"/>
      <c r="IM320" s="75"/>
      <c r="IN320" s="75"/>
      <c r="IO320" s="75"/>
      <c r="IP320" s="75"/>
      <c r="IQ320" s="75"/>
      <c r="IR320" s="75"/>
      <c r="IS320" s="75"/>
      <c r="IT320" s="75"/>
      <c r="IU320" s="75"/>
      <c r="IV320" s="75"/>
      <c r="IW320" s="75"/>
      <c r="IX320" s="75"/>
      <c r="IY320" s="75"/>
      <c r="IZ320" s="75"/>
      <c r="JA320" s="75"/>
      <c r="JB320" s="75"/>
      <c r="JC320" s="75"/>
    </row>
    <row r="321" spans="1:263" ht="15.75" x14ac:dyDescent="0.25">
      <c r="A321" s="10" t="s">
        <v>448</v>
      </c>
      <c r="B321" s="222">
        <f t="shared" si="714"/>
        <v>6738</v>
      </c>
      <c r="C321" s="222">
        <f t="shared" si="715"/>
        <v>7526.8018099999999</v>
      </c>
      <c r="D321" s="222">
        <f t="shared" si="716"/>
        <v>7526.8018099999999</v>
      </c>
      <c r="E321" s="222"/>
      <c r="F321" s="223">
        <f t="shared" si="717"/>
        <v>7526.8018099999999</v>
      </c>
      <c r="G321" s="75">
        <f t="shared" si="834"/>
        <v>100</v>
      </c>
      <c r="H321" s="75"/>
      <c r="I321" s="75"/>
      <c r="J321" s="75"/>
      <c r="K321" s="75"/>
      <c r="L321" s="75"/>
      <c r="M321" s="75"/>
      <c r="N321" s="75"/>
      <c r="O321" s="74"/>
      <c r="P321" s="75"/>
      <c r="Q321" s="75"/>
      <c r="R321" s="75"/>
      <c r="S321" s="75"/>
      <c r="T321" s="75"/>
      <c r="U321" s="75"/>
      <c r="V321" s="75"/>
      <c r="W321" s="75"/>
      <c r="X321" s="75"/>
      <c r="Y321" s="75"/>
      <c r="Z321" s="75"/>
      <c r="AA321" s="75"/>
      <c r="AB321" s="75"/>
      <c r="AC321" s="75"/>
      <c r="AD321" s="75"/>
      <c r="AE321" s="75"/>
      <c r="AF321" s="75"/>
      <c r="AG321" s="75"/>
      <c r="AH321" s="75"/>
      <c r="AI321" s="75"/>
      <c r="AJ321" s="75"/>
      <c r="AK321" s="75"/>
      <c r="AL321" s="75"/>
      <c r="AM321" s="75"/>
      <c r="AN321" s="75"/>
      <c r="AO321" s="75"/>
      <c r="AP321" s="75"/>
      <c r="AQ321" s="75"/>
      <c r="AR321" s="75"/>
      <c r="AS321" s="75">
        <v>788.80181000000005</v>
      </c>
      <c r="AT321" s="75">
        <v>788.80181000000005</v>
      </c>
      <c r="AU321" s="75">
        <f t="shared" si="814"/>
        <v>100</v>
      </c>
      <c r="AV321" s="75"/>
      <c r="AW321" s="75"/>
      <c r="AX321" s="75"/>
      <c r="AY321" s="75"/>
      <c r="AZ321" s="95"/>
      <c r="BA321" s="95"/>
      <c r="BB321" s="95"/>
      <c r="BC321" s="95"/>
      <c r="BD321" s="75"/>
      <c r="BE321" s="75"/>
      <c r="BF321" s="75"/>
      <c r="BG321" s="88"/>
      <c r="BH321" s="75"/>
      <c r="BI321" s="75"/>
      <c r="BJ321" s="75"/>
      <c r="BK321" s="88"/>
      <c r="BL321" s="75">
        <v>6738</v>
      </c>
      <c r="BM321" s="75">
        <v>6738</v>
      </c>
      <c r="BN321" s="75">
        <v>6738</v>
      </c>
      <c r="BO321" s="76">
        <f t="shared" si="745"/>
        <v>100</v>
      </c>
      <c r="BP321" s="75"/>
      <c r="BQ321" s="75"/>
      <c r="BR321" s="75"/>
      <c r="BS321" s="88"/>
      <c r="BT321" s="88"/>
      <c r="BU321" s="75"/>
      <c r="BV321" s="75"/>
      <c r="BW321" s="88"/>
      <c r="BX321" s="75"/>
      <c r="BY321" s="75"/>
      <c r="BZ321" s="75"/>
      <c r="CA321" s="75"/>
      <c r="CB321" s="74"/>
      <c r="CC321" s="74"/>
      <c r="CD321" s="75"/>
      <c r="CE321" s="88"/>
      <c r="CF321" s="75"/>
      <c r="CG321" s="75"/>
      <c r="CH321" s="75"/>
      <c r="CI321" s="88"/>
      <c r="CJ321" s="75"/>
      <c r="CK321" s="75"/>
      <c r="CL321" s="75"/>
      <c r="CM321" s="75"/>
      <c r="CN321" s="75"/>
      <c r="CO321" s="75"/>
      <c r="CP321" s="75"/>
      <c r="CQ321" s="75"/>
      <c r="CR321" s="74"/>
      <c r="CS321" s="74"/>
      <c r="CT321" s="75"/>
      <c r="CU321" s="88"/>
      <c r="CV321" s="75"/>
      <c r="CW321" s="75"/>
      <c r="CX321" s="75"/>
      <c r="CY321" s="88"/>
      <c r="CZ321" s="88"/>
      <c r="DA321" s="75"/>
      <c r="DB321" s="75"/>
      <c r="DC321" s="88"/>
      <c r="DD321" s="75"/>
      <c r="DE321" s="75"/>
      <c r="DF321" s="75"/>
      <c r="DG321" s="88"/>
      <c r="DH321" s="75"/>
      <c r="DI321" s="75"/>
      <c r="DJ321" s="75"/>
      <c r="DK321" s="88"/>
      <c r="DL321" s="75"/>
      <c r="DM321" s="75"/>
      <c r="DN321" s="75"/>
      <c r="DO321" s="88"/>
      <c r="DP321" s="75"/>
      <c r="DQ321" s="75"/>
      <c r="DR321" s="75"/>
      <c r="DS321" s="88"/>
      <c r="DT321" s="88"/>
      <c r="DU321" s="75"/>
      <c r="DV321" s="75"/>
      <c r="DW321" s="75"/>
      <c r="DX321" s="75"/>
      <c r="DY321" s="75"/>
      <c r="DZ321" s="75"/>
      <c r="EA321" s="75"/>
      <c r="EB321" s="75"/>
      <c r="EC321" s="75"/>
      <c r="ED321" s="75"/>
      <c r="EE321" s="75"/>
      <c r="EF321" s="75"/>
      <c r="EG321" s="75"/>
      <c r="EH321" s="75"/>
      <c r="EI321" s="75"/>
      <c r="EJ321" s="75"/>
      <c r="EK321" s="75"/>
      <c r="EL321" s="75"/>
      <c r="EM321" s="75"/>
      <c r="EN321" s="75"/>
      <c r="EO321" s="75"/>
      <c r="EP321" s="75"/>
      <c r="EQ321" s="75"/>
      <c r="ER321" s="75"/>
      <c r="ES321" s="75"/>
      <c r="ET321" s="75"/>
      <c r="EU321" s="75"/>
      <c r="EV321" s="75"/>
      <c r="EW321" s="75"/>
      <c r="EX321" s="75"/>
      <c r="EY321" s="75"/>
      <c r="EZ321" s="88"/>
      <c r="FA321" s="74"/>
      <c r="FB321" s="75"/>
      <c r="FC321" s="88"/>
      <c r="FD321" s="75"/>
      <c r="FE321" s="75"/>
      <c r="FF321" s="75"/>
      <c r="FG321" s="75"/>
      <c r="FH321" s="75"/>
      <c r="FI321" s="75"/>
      <c r="FJ321" s="75"/>
      <c r="FK321" s="75"/>
      <c r="FL321" s="75"/>
      <c r="FM321" s="75"/>
      <c r="FN321" s="75"/>
      <c r="FO321" s="75"/>
      <c r="FP321" s="75"/>
      <c r="FQ321" s="75"/>
      <c r="FR321" s="75"/>
      <c r="FS321" s="75"/>
      <c r="FT321" s="78"/>
      <c r="FU321" s="78"/>
      <c r="FV321" s="78"/>
      <c r="FW321" s="78"/>
      <c r="FX321" s="75"/>
      <c r="FY321" s="75"/>
      <c r="FZ321" s="75"/>
      <c r="GA321" s="75"/>
      <c r="GB321" s="75"/>
      <c r="GC321" s="75"/>
      <c r="GD321" s="75"/>
      <c r="GE321" s="75"/>
      <c r="GF321" s="75"/>
      <c r="GG321" s="75"/>
      <c r="GH321" s="75"/>
      <c r="GI321" s="75"/>
      <c r="GJ321" s="75"/>
      <c r="GK321" s="75"/>
      <c r="GL321" s="75"/>
      <c r="GM321" s="75"/>
      <c r="GN321" s="75"/>
      <c r="GO321" s="75"/>
      <c r="GP321" s="75"/>
      <c r="GQ321" s="75"/>
      <c r="GR321" s="75"/>
      <c r="GS321" s="75"/>
      <c r="GT321" s="75"/>
      <c r="GU321" s="75"/>
      <c r="GV321" s="75"/>
      <c r="GW321" s="75"/>
      <c r="GX321" s="75"/>
      <c r="GY321" s="75"/>
      <c r="GZ321" s="75"/>
      <c r="HA321" s="75"/>
      <c r="HB321" s="75"/>
      <c r="HC321" s="75"/>
      <c r="HD321" s="75"/>
      <c r="HE321" s="75"/>
      <c r="HF321" s="75"/>
      <c r="HG321" s="75"/>
      <c r="HH321" s="75"/>
      <c r="HI321" s="75"/>
      <c r="HJ321" s="75"/>
      <c r="HK321" s="75"/>
      <c r="HL321" s="75"/>
      <c r="HM321" s="75"/>
      <c r="HN321" s="75"/>
      <c r="HO321" s="75"/>
      <c r="HP321" s="75"/>
      <c r="HQ321" s="75"/>
      <c r="HR321" s="75"/>
      <c r="HS321" s="75"/>
      <c r="HT321" s="75"/>
      <c r="HU321" s="75"/>
      <c r="HV321" s="75"/>
      <c r="HW321" s="75"/>
      <c r="HX321" s="75"/>
      <c r="HY321" s="75"/>
      <c r="HZ321" s="75"/>
      <c r="IA321" s="75"/>
      <c r="IB321" s="75"/>
      <c r="IC321" s="75"/>
      <c r="ID321" s="75"/>
      <c r="IE321" s="75"/>
      <c r="IF321" s="75"/>
      <c r="IG321" s="75"/>
      <c r="IH321" s="75"/>
      <c r="II321" s="75"/>
      <c r="IJ321" s="75"/>
      <c r="IK321" s="75"/>
      <c r="IL321" s="75"/>
      <c r="IM321" s="75"/>
      <c r="IN321" s="75"/>
      <c r="IO321" s="75"/>
      <c r="IP321" s="75"/>
      <c r="IQ321" s="75"/>
      <c r="IR321" s="75"/>
      <c r="IS321" s="75"/>
      <c r="IT321" s="75"/>
      <c r="IU321" s="75"/>
      <c r="IV321" s="75"/>
      <c r="IW321" s="75"/>
      <c r="IX321" s="75"/>
      <c r="IY321" s="75"/>
      <c r="IZ321" s="75"/>
      <c r="JA321" s="75"/>
      <c r="JB321" s="75"/>
      <c r="JC321" s="75"/>
    </row>
    <row r="322" spans="1:263" ht="15.75" x14ac:dyDescent="0.25">
      <c r="A322" s="10" t="s">
        <v>447</v>
      </c>
      <c r="B322" s="222">
        <f t="shared" si="714"/>
        <v>5385</v>
      </c>
      <c r="C322" s="222">
        <f t="shared" si="715"/>
        <v>5385</v>
      </c>
      <c r="D322" s="222">
        <f t="shared" si="716"/>
        <v>5385</v>
      </c>
      <c r="E322" s="222"/>
      <c r="F322" s="223">
        <f t="shared" si="717"/>
        <v>5385</v>
      </c>
      <c r="G322" s="75">
        <f t="shared" si="834"/>
        <v>100</v>
      </c>
      <c r="H322" s="75"/>
      <c r="I322" s="75"/>
      <c r="J322" s="75"/>
      <c r="K322" s="75"/>
      <c r="L322" s="75"/>
      <c r="M322" s="75"/>
      <c r="N322" s="75"/>
      <c r="O322" s="74"/>
      <c r="P322" s="75"/>
      <c r="Q322" s="75"/>
      <c r="R322" s="75"/>
      <c r="S322" s="75"/>
      <c r="T322" s="75"/>
      <c r="U322" s="75"/>
      <c r="V322" s="75"/>
      <c r="W322" s="75"/>
      <c r="X322" s="75"/>
      <c r="Y322" s="75"/>
      <c r="Z322" s="75"/>
      <c r="AA322" s="75"/>
      <c r="AB322" s="75"/>
      <c r="AC322" s="75"/>
      <c r="AD322" s="75"/>
      <c r="AE322" s="75"/>
      <c r="AF322" s="75"/>
      <c r="AG322" s="75"/>
      <c r="AH322" s="75"/>
      <c r="AI322" s="75"/>
      <c r="AJ322" s="75"/>
      <c r="AK322" s="75"/>
      <c r="AL322" s="75"/>
      <c r="AM322" s="75"/>
      <c r="AN322" s="75"/>
      <c r="AO322" s="75"/>
      <c r="AP322" s="75"/>
      <c r="AQ322" s="75"/>
      <c r="AR322" s="75"/>
      <c r="AS322" s="75"/>
      <c r="AT322" s="75"/>
      <c r="AU322" s="75"/>
      <c r="AV322" s="75"/>
      <c r="AW322" s="75"/>
      <c r="AX322" s="75"/>
      <c r="AY322" s="75"/>
      <c r="AZ322" s="95"/>
      <c r="BA322" s="95"/>
      <c r="BB322" s="95"/>
      <c r="BC322" s="95"/>
      <c r="BD322" s="75"/>
      <c r="BE322" s="75"/>
      <c r="BF322" s="75"/>
      <c r="BG322" s="88"/>
      <c r="BH322" s="75"/>
      <c r="BI322" s="75"/>
      <c r="BJ322" s="75"/>
      <c r="BK322" s="88"/>
      <c r="BL322" s="75">
        <v>5385</v>
      </c>
      <c r="BM322" s="75">
        <v>5385</v>
      </c>
      <c r="BN322" s="75">
        <v>5385</v>
      </c>
      <c r="BO322" s="76">
        <f t="shared" si="745"/>
        <v>100</v>
      </c>
      <c r="BP322" s="75"/>
      <c r="BQ322" s="75"/>
      <c r="BR322" s="75"/>
      <c r="BS322" s="88"/>
      <c r="BT322" s="88"/>
      <c r="BU322" s="75"/>
      <c r="BV322" s="75"/>
      <c r="BW322" s="88"/>
      <c r="BX322" s="75"/>
      <c r="BY322" s="75"/>
      <c r="BZ322" s="75"/>
      <c r="CA322" s="75"/>
      <c r="CB322" s="74"/>
      <c r="CC322" s="74"/>
      <c r="CD322" s="75"/>
      <c r="CE322" s="88"/>
      <c r="CF322" s="75"/>
      <c r="CG322" s="75"/>
      <c r="CH322" s="75"/>
      <c r="CI322" s="88"/>
      <c r="CJ322" s="75"/>
      <c r="CK322" s="75"/>
      <c r="CL322" s="75"/>
      <c r="CM322" s="75"/>
      <c r="CN322" s="75"/>
      <c r="CO322" s="75"/>
      <c r="CP322" s="75"/>
      <c r="CQ322" s="75"/>
      <c r="CR322" s="74"/>
      <c r="CS322" s="74"/>
      <c r="CT322" s="75"/>
      <c r="CU322" s="88"/>
      <c r="CV322" s="75"/>
      <c r="CW322" s="75"/>
      <c r="CX322" s="75"/>
      <c r="CY322" s="88"/>
      <c r="CZ322" s="88"/>
      <c r="DA322" s="75"/>
      <c r="DB322" s="75"/>
      <c r="DC322" s="88"/>
      <c r="DD322" s="75"/>
      <c r="DE322" s="75"/>
      <c r="DF322" s="75"/>
      <c r="DG322" s="88"/>
      <c r="DH322" s="75"/>
      <c r="DI322" s="75"/>
      <c r="DJ322" s="75"/>
      <c r="DK322" s="88"/>
      <c r="DL322" s="75"/>
      <c r="DM322" s="75"/>
      <c r="DN322" s="75"/>
      <c r="DO322" s="88"/>
      <c r="DP322" s="75"/>
      <c r="DQ322" s="75"/>
      <c r="DR322" s="75"/>
      <c r="DS322" s="88"/>
      <c r="DT322" s="88"/>
      <c r="DU322" s="75"/>
      <c r="DV322" s="75"/>
      <c r="DW322" s="75"/>
      <c r="DX322" s="75"/>
      <c r="DY322" s="75"/>
      <c r="DZ322" s="75"/>
      <c r="EA322" s="75"/>
      <c r="EB322" s="75"/>
      <c r="EC322" s="75"/>
      <c r="ED322" s="75"/>
      <c r="EE322" s="75"/>
      <c r="EF322" s="75"/>
      <c r="EG322" s="75"/>
      <c r="EH322" s="75"/>
      <c r="EI322" s="75"/>
      <c r="EJ322" s="75"/>
      <c r="EK322" s="75"/>
      <c r="EL322" s="75"/>
      <c r="EM322" s="75"/>
      <c r="EN322" s="75"/>
      <c r="EO322" s="75"/>
      <c r="EP322" s="75"/>
      <c r="EQ322" s="75"/>
      <c r="ER322" s="75"/>
      <c r="ES322" s="75"/>
      <c r="ET322" s="75"/>
      <c r="EU322" s="75"/>
      <c r="EV322" s="75"/>
      <c r="EW322" s="75"/>
      <c r="EX322" s="75"/>
      <c r="EY322" s="75"/>
      <c r="EZ322" s="88"/>
      <c r="FA322" s="74"/>
      <c r="FB322" s="75"/>
      <c r="FC322" s="88"/>
      <c r="FD322" s="75"/>
      <c r="FE322" s="75"/>
      <c r="FF322" s="75"/>
      <c r="FG322" s="75"/>
      <c r="FH322" s="75"/>
      <c r="FI322" s="75"/>
      <c r="FJ322" s="75"/>
      <c r="FK322" s="75"/>
      <c r="FL322" s="75"/>
      <c r="FM322" s="75"/>
      <c r="FN322" s="75"/>
      <c r="FO322" s="75"/>
      <c r="FP322" s="75"/>
      <c r="FQ322" s="75"/>
      <c r="FR322" s="75"/>
      <c r="FS322" s="75"/>
      <c r="FT322" s="78"/>
      <c r="FU322" s="78"/>
      <c r="FV322" s="78"/>
      <c r="FW322" s="78"/>
      <c r="FX322" s="75"/>
      <c r="FY322" s="75"/>
      <c r="FZ322" s="75"/>
      <c r="GA322" s="75"/>
      <c r="GB322" s="75"/>
      <c r="GC322" s="75"/>
      <c r="GD322" s="75"/>
      <c r="GE322" s="75"/>
      <c r="GF322" s="75"/>
      <c r="GG322" s="75"/>
      <c r="GH322" s="75"/>
      <c r="GI322" s="75"/>
      <c r="GJ322" s="75"/>
      <c r="GK322" s="75"/>
      <c r="GL322" s="75"/>
      <c r="GM322" s="75"/>
      <c r="GN322" s="75"/>
      <c r="GO322" s="75"/>
      <c r="GP322" s="75"/>
      <c r="GQ322" s="75"/>
      <c r="GR322" s="75"/>
      <c r="GS322" s="75"/>
      <c r="GT322" s="75"/>
      <c r="GU322" s="75"/>
      <c r="GV322" s="75"/>
      <c r="GW322" s="75"/>
      <c r="GX322" s="75"/>
      <c r="GY322" s="75"/>
      <c r="GZ322" s="75"/>
      <c r="HA322" s="75"/>
      <c r="HB322" s="75"/>
      <c r="HC322" s="75"/>
      <c r="HD322" s="75"/>
      <c r="HE322" s="75"/>
      <c r="HF322" s="75"/>
      <c r="HG322" s="75"/>
      <c r="HH322" s="75"/>
      <c r="HI322" s="75"/>
      <c r="HJ322" s="75"/>
      <c r="HK322" s="75"/>
      <c r="HL322" s="75"/>
      <c r="HM322" s="75"/>
      <c r="HN322" s="75"/>
      <c r="HO322" s="75"/>
      <c r="HP322" s="75"/>
      <c r="HQ322" s="75"/>
      <c r="HR322" s="75"/>
      <c r="HS322" s="75"/>
      <c r="HT322" s="75"/>
      <c r="HU322" s="75"/>
      <c r="HV322" s="75"/>
      <c r="HW322" s="75"/>
      <c r="HX322" s="75"/>
      <c r="HY322" s="75"/>
      <c r="HZ322" s="75"/>
      <c r="IA322" s="75"/>
      <c r="IB322" s="75"/>
      <c r="IC322" s="75"/>
      <c r="ID322" s="75"/>
      <c r="IE322" s="75"/>
      <c r="IF322" s="75"/>
      <c r="IG322" s="75"/>
      <c r="IH322" s="75"/>
      <c r="II322" s="75"/>
      <c r="IJ322" s="75"/>
      <c r="IK322" s="75"/>
      <c r="IL322" s="75"/>
      <c r="IM322" s="75"/>
      <c r="IN322" s="75"/>
      <c r="IO322" s="75"/>
      <c r="IP322" s="75"/>
      <c r="IQ322" s="75"/>
      <c r="IR322" s="75"/>
      <c r="IS322" s="75"/>
      <c r="IT322" s="75"/>
      <c r="IU322" s="75"/>
      <c r="IV322" s="75"/>
      <c r="IW322" s="75"/>
      <c r="IX322" s="75"/>
      <c r="IY322" s="75"/>
      <c r="IZ322" s="75"/>
      <c r="JA322" s="75"/>
      <c r="JB322" s="75"/>
      <c r="JC322" s="75"/>
    </row>
    <row r="323" spans="1:263" ht="15.75" x14ac:dyDescent="0.25">
      <c r="A323" s="10" t="s">
        <v>143</v>
      </c>
      <c r="B323" s="222">
        <f t="shared" si="714"/>
        <v>5877</v>
      </c>
      <c r="C323" s="222">
        <f t="shared" si="715"/>
        <v>6877</v>
      </c>
      <c r="D323" s="222">
        <f t="shared" si="716"/>
        <v>6877</v>
      </c>
      <c r="E323" s="222"/>
      <c r="F323" s="223">
        <f t="shared" si="717"/>
        <v>6877</v>
      </c>
      <c r="G323" s="75">
        <f t="shared" si="834"/>
        <v>100</v>
      </c>
      <c r="H323" s="75"/>
      <c r="I323" s="75"/>
      <c r="J323" s="75"/>
      <c r="K323" s="75"/>
      <c r="L323" s="75"/>
      <c r="M323" s="75"/>
      <c r="N323" s="75"/>
      <c r="O323" s="74"/>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95"/>
      <c r="BA323" s="95"/>
      <c r="BB323" s="95"/>
      <c r="BC323" s="95"/>
      <c r="BD323" s="75"/>
      <c r="BE323" s="75"/>
      <c r="BF323" s="75"/>
      <c r="BG323" s="88"/>
      <c r="BH323" s="88"/>
      <c r="BI323" s="75"/>
      <c r="BJ323" s="75"/>
      <c r="BK323" s="88"/>
      <c r="BL323" s="75">
        <v>5877</v>
      </c>
      <c r="BM323" s="75">
        <v>5877</v>
      </c>
      <c r="BN323" s="75">
        <v>5877</v>
      </c>
      <c r="BO323" s="76">
        <f t="shared" si="745"/>
        <v>100</v>
      </c>
      <c r="BP323" s="75"/>
      <c r="BQ323" s="75"/>
      <c r="BR323" s="75"/>
      <c r="BS323" s="88"/>
      <c r="BT323" s="88"/>
      <c r="BU323" s="75"/>
      <c r="BV323" s="75"/>
      <c r="BW323" s="88"/>
      <c r="BX323" s="75"/>
      <c r="BY323" s="75">
        <v>1000</v>
      </c>
      <c r="BZ323" s="75">
        <v>1000</v>
      </c>
      <c r="CA323" s="75">
        <f t="shared" ref="CA323" si="860">BZ323/BY323*100</f>
        <v>100</v>
      </c>
      <c r="CB323" s="74"/>
      <c r="CC323" s="74"/>
      <c r="CD323" s="75"/>
      <c r="CE323" s="88"/>
      <c r="CF323" s="75"/>
      <c r="CG323" s="75"/>
      <c r="CH323" s="75"/>
      <c r="CI323" s="88"/>
      <c r="CJ323" s="75"/>
      <c r="CK323" s="75"/>
      <c r="CL323" s="75"/>
      <c r="CM323" s="75"/>
      <c r="CN323" s="75"/>
      <c r="CO323" s="75"/>
      <c r="CP323" s="75"/>
      <c r="CQ323" s="75"/>
      <c r="CR323" s="74"/>
      <c r="CS323" s="74"/>
      <c r="CT323" s="75"/>
      <c r="CU323" s="88"/>
      <c r="CV323" s="75"/>
      <c r="CW323" s="75"/>
      <c r="CX323" s="75"/>
      <c r="CY323" s="88"/>
      <c r="CZ323" s="88"/>
      <c r="DA323" s="75"/>
      <c r="DB323" s="75"/>
      <c r="DC323" s="88"/>
      <c r="DD323" s="75"/>
      <c r="DE323" s="75"/>
      <c r="DF323" s="75"/>
      <c r="DG323" s="88"/>
      <c r="DH323" s="75"/>
      <c r="DI323" s="75"/>
      <c r="DJ323" s="75"/>
      <c r="DK323" s="88"/>
      <c r="DL323" s="75"/>
      <c r="DM323" s="75"/>
      <c r="DN323" s="75"/>
      <c r="DO323" s="88"/>
      <c r="DP323" s="75"/>
      <c r="DQ323" s="75"/>
      <c r="DR323" s="75"/>
      <c r="DS323" s="88"/>
      <c r="DT323" s="88"/>
      <c r="DU323" s="75"/>
      <c r="DV323" s="75"/>
      <c r="DW323" s="75"/>
      <c r="DX323" s="75"/>
      <c r="DY323" s="75"/>
      <c r="DZ323" s="75"/>
      <c r="EA323" s="75"/>
      <c r="EB323" s="75"/>
      <c r="EC323" s="75"/>
      <c r="ED323" s="75"/>
      <c r="EE323" s="75"/>
      <c r="EF323" s="75"/>
      <c r="EG323" s="75"/>
      <c r="EH323" s="75"/>
      <c r="EI323" s="75"/>
      <c r="EJ323" s="75"/>
      <c r="EK323" s="75"/>
      <c r="EL323" s="75"/>
      <c r="EM323" s="75"/>
      <c r="EN323" s="75"/>
      <c r="EO323" s="75"/>
      <c r="EP323" s="75"/>
      <c r="EQ323" s="75"/>
      <c r="ER323" s="75"/>
      <c r="ES323" s="75"/>
      <c r="ET323" s="75"/>
      <c r="EU323" s="75"/>
      <c r="EV323" s="75"/>
      <c r="EW323" s="75"/>
      <c r="EX323" s="75"/>
      <c r="EY323" s="75"/>
      <c r="EZ323" s="88"/>
      <c r="FA323" s="74"/>
      <c r="FB323" s="75"/>
      <c r="FC323" s="88"/>
      <c r="FD323" s="75"/>
      <c r="FE323" s="75"/>
      <c r="FF323" s="75"/>
      <c r="FG323" s="75"/>
      <c r="FH323" s="75"/>
      <c r="FI323" s="75"/>
      <c r="FJ323" s="75"/>
      <c r="FK323" s="75"/>
      <c r="FL323" s="75"/>
      <c r="FM323" s="75"/>
      <c r="FN323" s="75"/>
      <c r="FO323" s="75"/>
      <c r="FP323" s="75"/>
      <c r="FQ323" s="75"/>
      <c r="FR323" s="75"/>
      <c r="FS323" s="75"/>
      <c r="FT323" s="78"/>
      <c r="FU323" s="78"/>
      <c r="FV323" s="78"/>
      <c r="FW323" s="78"/>
      <c r="FX323" s="75"/>
      <c r="FY323" s="75"/>
      <c r="FZ323" s="75"/>
      <c r="GA323" s="75"/>
      <c r="GB323" s="75"/>
      <c r="GC323" s="75"/>
      <c r="GD323" s="75"/>
      <c r="GE323" s="75"/>
      <c r="GF323" s="75"/>
      <c r="GG323" s="75"/>
      <c r="GH323" s="75"/>
      <c r="GI323" s="75"/>
      <c r="GJ323" s="75"/>
      <c r="GK323" s="75"/>
      <c r="GL323" s="75"/>
      <c r="GM323" s="75"/>
      <c r="GN323" s="75"/>
      <c r="GO323" s="75"/>
      <c r="GP323" s="75"/>
      <c r="GQ323" s="75"/>
      <c r="GR323" s="75"/>
      <c r="GS323" s="75"/>
      <c r="GT323" s="75"/>
      <c r="GU323" s="75"/>
      <c r="GV323" s="75"/>
      <c r="GW323" s="75"/>
      <c r="GX323" s="75"/>
      <c r="GY323" s="75"/>
      <c r="GZ323" s="75"/>
      <c r="HA323" s="75"/>
      <c r="HB323" s="75"/>
      <c r="HC323" s="75"/>
      <c r="HD323" s="75"/>
      <c r="HE323" s="75"/>
      <c r="HF323" s="75"/>
      <c r="HG323" s="75"/>
      <c r="HH323" s="75"/>
      <c r="HI323" s="75"/>
      <c r="HJ323" s="75"/>
      <c r="HK323" s="75"/>
      <c r="HL323" s="75"/>
      <c r="HM323" s="75"/>
      <c r="HN323" s="75"/>
      <c r="HO323" s="75"/>
      <c r="HP323" s="75"/>
      <c r="HQ323" s="75"/>
      <c r="HR323" s="75"/>
      <c r="HS323" s="75"/>
      <c r="HT323" s="75"/>
      <c r="HU323" s="75"/>
      <c r="HV323" s="75"/>
      <c r="HW323" s="75"/>
      <c r="HX323" s="75"/>
      <c r="HY323" s="75"/>
      <c r="HZ323" s="75"/>
      <c r="IA323" s="75"/>
      <c r="IB323" s="75"/>
      <c r="IC323" s="75"/>
      <c r="ID323" s="75"/>
      <c r="IE323" s="75"/>
      <c r="IF323" s="75"/>
      <c r="IG323" s="75"/>
      <c r="IH323" s="75"/>
      <c r="II323" s="75"/>
      <c r="IJ323" s="75"/>
      <c r="IK323" s="75"/>
      <c r="IL323" s="75"/>
      <c r="IM323" s="75"/>
      <c r="IN323" s="75"/>
      <c r="IO323" s="75"/>
      <c r="IP323" s="75"/>
      <c r="IQ323" s="75"/>
      <c r="IR323" s="75"/>
      <c r="IS323" s="75"/>
      <c r="IT323" s="75"/>
      <c r="IU323" s="75"/>
      <c r="IV323" s="75"/>
      <c r="IW323" s="75"/>
      <c r="IX323" s="75"/>
      <c r="IY323" s="75"/>
      <c r="IZ323" s="75"/>
      <c r="JA323" s="75"/>
      <c r="JB323" s="75"/>
      <c r="JC323" s="75"/>
    </row>
    <row r="324" spans="1:263" ht="15.75" x14ac:dyDescent="0.25">
      <c r="A324" s="10" t="s">
        <v>446</v>
      </c>
      <c r="B324" s="222">
        <f t="shared" si="714"/>
        <v>7416</v>
      </c>
      <c r="C324" s="222">
        <f t="shared" si="715"/>
        <v>7416</v>
      </c>
      <c r="D324" s="222">
        <f t="shared" si="716"/>
        <v>7416</v>
      </c>
      <c r="E324" s="222"/>
      <c r="F324" s="223">
        <f t="shared" si="717"/>
        <v>7416</v>
      </c>
      <c r="G324" s="75">
        <f t="shared" si="834"/>
        <v>100</v>
      </c>
      <c r="H324" s="75"/>
      <c r="I324" s="75"/>
      <c r="J324" s="75"/>
      <c r="K324" s="75"/>
      <c r="L324" s="75"/>
      <c r="M324" s="75"/>
      <c r="N324" s="75"/>
      <c r="O324" s="74"/>
      <c r="P324" s="75"/>
      <c r="Q324" s="75"/>
      <c r="R324" s="75"/>
      <c r="S324" s="75"/>
      <c r="T324" s="75"/>
      <c r="U324" s="75"/>
      <c r="V324" s="75"/>
      <c r="W324" s="75"/>
      <c r="X324" s="75"/>
      <c r="Y324" s="75"/>
      <c r="Z324" s="75"/>
      <c r="AA324" s="75"/>
      <c r="AB324" s="75"/>
      <c r="AC324" s="75"/>
      <c r="AD324" s="75"/>
      <c r="AE324" s="75"/>
      <c r="AF324" s="75"/>
      <c r="AG324" s="75"/>
      <c r="AH324" s="75"/>
      <c r="AI324" s="75"/>
      <c r="AJ324" s="75"/>
      <c r="AK324" s="75"/>
      <c r="AL324" s="75"/>
      <c r="AM324" s="75"/>
      <c r="AN324" s="75"/>
      <c r="AO324" s="75"/>
      <c r="AP324" s="75"/>
      <c r="AQ324" s="75"/>
      <c r="AR324" s="75"/>
      <c r="AS324" s="75"/>
      <c r="AT324" s="75"/>
      <c r="AU324" s="75"/>
      <c r="AV324" s="75"/>
      <c r="AW324" s="75"/>
      <c r="AX324" s="75"/>
      <c r="AY324" s="75"/>
      <c r="AZ324" s="95"/>
      <c r="BA324" s="95"/>
      <c r="BB324" s="95"/>
      <c r="BC324" s="95"/>
      <c r="BD324" s="75"/>
      <c r="BE324" s="75"/>
      <c r="BF324" s="75"/>
      <c r="BG324" s="88"/>
      <c r="BH324" s="88"/>
      <c r="BI324" s="75"/>
      <c r="BJ324" s="75"/>
      <c r="BK324" s="88"/>
      <c r="BL324" s="75">
        <v>7416</v>
      </c>
      <c r="BM324" s="75">
        <v>7416</v>
      </c>
      <c r="BN324" s="75">
        <v>7416</v>
      </c>
      <c r="BO324" s="76">
        <f t="shared" si="745"/>
        <v>100</v>
      </c>
      <c r="BP324" s="75"/>
      <c r="BQ324" s="75"/>
      <c r="BR324" s="75"/>
      <c r="BS324" s="88"/>
      <c r="BT324" s="88"/>
      <c r="BU324" s="75"/>
      <c r="BV324" s="75"/>
      <c r="BW324" s="88"/>
      <c r="BX324" s="75"/>
      <c r="BY324" s="75"/>
      <c r="BZ324" s="75"/>
      <c r="CA324" s="75"/>
      <c r="CB324" s="74"/>
      <c r="CC324" s="74"/>
      <c r="CD324" s="75"/>
      <c r="CE324" s="88"/>
      <c r="CF324" s="75"/>
      <c r="CG324" s="75"/>
      <c r="CH324" s="75"/>
      <c r="CI324" s="88"/>
      <c r="CJ324" s="75"/>
      <c r="CK324" s="75"/>
      <c r="CL324" s="75"/>
      <c r="CM324" s="75"/>
      <c r="CN324" s="75"/>
      <c r="CO324" s="75"/>
      <c r="CP324" s="75"/>
      <c r="CQ324" s="75"/>
      <c r="CR324" s="74"/>
      <c r="CS324" s="74"/>
      <c r="CT324" s="75"/>
      <c r="CU324" s="88"/>
      <c r="CV324" s="75"/>
      <c r="CW324" s="75"/>
      <c r="CX324" s="75"/>
      <c r="CY324" s="88"/>
      <c r="CZ324" s="88"/>
      <c r="DA324" s="75"/>
      <c r="DB324" s="75"/>
      <c r="DC324" s="88"/>
      <c r="DD324" s="75"/>
      <c r="DE324" s="75"/>
      <c r="DF324" s="75"/>
      <c r="DG324" s="88"/>
      <c r="DH324" s="75"/>
      <c r="DI324" s="75"/>
      <c r="DJ324" s="75"/>
      <c r="DK324" s="88"/>
      <c r="DL324" s="75"/>
      <c r="DM324" s="75"/>
      <c r="DN324" s="75"/>
      <c r="DO324" s="88"/>
      <c r="DP324" s="75"/>
      <c r="DQ324" s="75"/>
      <c r="DR324" s="75"/>
      <c r="DS324" s="88"/>
      <c r="DT324" s="88"/>
      <c r="DU324" s="75"/>
      <c r="DV324" s="75"/>
      <c r="DW324" s="75"/>
      <c r="DX324" s="75"/>
      <c r="DY324" s="75"/>
      <c r="DZ324" s="75"/>
      <c r="EA324" s="75"/>
      <c r="EB324" s="75"/>
      <c r="EC324" s="75"/>
      <c r="ED324" s="75"/>
      <c r="EE324" s="75"/>
      <c r="EF324" s="75"/>
      <c r="EG324" s="75"/>
      <c r="EH324" s="75"/>
      <c r="EI324" s="75"/>
      <c r="EJ324" s="75"/>
      <c r="EK324" s="75"/>
      <c r="EL324" s="75"/>
      <c r="EM324" s="75"/>
      <c r="EN324" s="75"/>
      <c r="EO324" s="75"/>
      <c r="EP324" s="75"/>
      <c r="EQ324" s="75"/>
      <c r="ER324" s="75"/>
      <c r="ES324" s="75"/>
      <c r="ET324" s="75"/>
      <c r="EU324" s="75"/>
      <c r="EV324" s="75"/>
      <c r="EW324" s="75"/>
      <c r="EX324" s="75"/>
      <c r="EY324" s="75"/>
      <c r="EZ324" s="88"/>
      <c r="FA324" s="74"/>
      <c r="FB324" s="75"/>
      <c r="FC324" s="88"/>
      <c r="FD324" s="75"/>
      <c r="FE324" s="75"/>
      <c r="FF324" s="75"/>
      <c r="FG324" s="75"/>
      <c r="FH324" s="75"/>
      <c r="FI324" s="75"/>
      <c r="FJ324" s="75"/>
      <c r="FK324" s="75"/>
      <c r="FL324" s="75"/>
      <c r="FM324" s="75"/>
      <c r="FN324" s="75"/>
      <c r="FO324" s="75"/>
      <c r="FP324" s="75"/>
      <c r="FQ324" s="75"/>
      <c r="FR324" s="75"/>
      <c r="FS324" s="75"/>
      <c r="FT324" s="78"/>
      <c r="FU324" s="78"/>
      <c r="FV324" s="78"/>
      <c r="FW324" s="78"/>
      <c r="FX324" s="75"/>
      <c r="FY324" s="75"/>
      <c r="FZ324" s="75"/>
      <c r="GA324" s="75"/>
      <c r="GB324" s="75"/>
      <c r="GC324" s="75"/>
      <c r="GD324" s="75"/>
      <c r="GE324" s="75"/>
      <c r="GF324" s="75"/>
      <c r="GG324" s="75"/>
      <c r="GH324" s="75"/>
      <c r="GI324" s="75"/>
      <c r="GJ324" s="75"/>
      <c r="GK324" s="75"/>
      <c r="GL324" s="75"/>
      <c r="GM324" s="75"/>
      <c r="GN324" s="75"/>
      <c r="GO324" s="75"/>
      <c r="GP324" s="75"/>
      <c r="GQ324" s="75"/>
      <c r="GR324" s="75"/>
      <c r="GS324" s="75"/>
      <c r="GT324" s="75"/>
      <c r="GU324" s="75"/>
      <c r="GV324" s="75"/>
      <c r="GW324" s="75"/>
      <c r="GX324" s="75"/>
      <c r="GY324" s="75"/>
      <c r="GZ324" s="75"/>
      <c r="HA324" s="75"/>
      <c r="HB324" s="75"/>
      <c r="HC324" s="75"/>
      <c r="HD324" s="75"/>
      <c r="HE324" s="75"/>
      <c r="HF324" s="75"/>
      <c r="HG324" s="75"/>
      <c r="HH324" s="75"/>
      <c r="HI324" s="75"/>
      <c r="HJ324" s="75"/>
      <c r="HK324" s="75"/>
      <c r="HL324" s="75"/>
      <c r="HM324" s="75"/>
      <c r="HN324" s="75"/>
      <c r="HO324" s="75"/>
      <c r="HP324" s="75"/>
      <c r="HQ324" s="75"/>
      <c r="HR324" s="75"/>
      <c r="HS324" s="75"/>
      <c r="HT324" s="75"/>
      <c r="HU324" s="75"/>
      <c r="HV324" s="75"/>
      <c r="HW324" s="75"/>
      <c r="HX324" s="75"/>
      <c r="HY324" s="75"/>
      <c r="HZ324" s="75"/>
      <c r="IA324" s="75"/>
      <c r="IB324" s="75"/>
      <c r="IC324" s="75"/>
      <c r="ID324" s="75"/>
      <c r="IE324" s="75"/>
      <c r="IF324" s="75"/>
      <c r="IG324" s="75"/>
      <c r="IH324" s="75"/>
      <c r="II324" s="75"/>
      <c r="IJ324" s="75"/>
      <c r="IK324" s="75"/>
      <c r="IL324" s="75"/>
      <c r="IM324" s="75"/>
      <c r="IN324" s="75"/>
      <c r="IO324" s="75"/>
      <c r="IP324" s="75"/>
      <c r="IQ324" s="75"/>
      <c r="IR324" s="75"/>
      <c r="IS324" s="75"/>
      <c r="IT324" s="75"/>
      <c r="IU324" s="75"/>
      <c r="IV324" s="75"/>
      <c r="IW324" s="75"/>
      <c r="IX324" s="75"/>
      <c r="IY324" s="75"/>
      <c r="IZ324" s="75"/>
      <c r="JA324" s="75"/>
      <c r="JB324" s="75"/>
      <c r="JC324" s="75"/>
    </row>
    <row r="325" spans="1:263" ht="15.75" x14ac:dyDescent="0.25">
      <c r="A325" s="10" t="s">
        <v>449</v>
      </c>
      <c r="B325" s="222">
        <f t="shared" si="714"/>
        <v>6921</v>
      </c>
      <c r="C325" s="222">
        <f t="shared" si="715"/>
        <v>8199.0906699999996</v>
      </c>
      <c r="D325" s="222">
        <f t="shared" si="716"/>
        <v>8199.0906699999996</v>
      </c>
      <c r="E325" s="222"/>
      <c r="F325" s="223">
        <f t="shared" si="717"/>
        <v>8199.0906699999996</v>
      </c>
      <c r="G325" s="75">
        <f t="shared" si="834"/>
        <v>100</v>
      </c>
      <c r="H325" s="75"/>
      <c r="I325" s="75"/>
      <c r="J325" s="75"/>
      <c r="K325" s="75"/>
      <c r="L325" s="75"/>
      <c r="M325" s="75"/>
      <c r="N325" s="75"/>
      <c r="O325" s="74"/>
      <c r="P325" s="75"/>
      <c r="Q325" s="75"/>
      <c r="R325" s="75"/>
      <c r="S325" s="75"/>
      <c r="T325" s="75"/>
      <c r="U325" s="75"/>
      <c r="V325" s="75"/>
      <c r="W325" s="75"/>
      <c r="X325" s="75"/>
      <c r="Y325" s="75"/>
      <c r="Z325" s="75"/>
      <c r="AA325" s="75"/>
      <c r="AB325" s="75"/>
      <c r="AC325" s="75"/>
      <c r="AD325" s="75"/>
      <c r="AE325" s="75"/>
      <c r="AF325" s="75"/>
      <c r="AG325" s="75"/>
      <c r="AH325" s="75"/>
      <c r="AI325" s="75"/>
      <c r="AJ325" s="75"/>
      <c r="AK325" s="75"/>
      <c r="AL325" s="75"/>
      <c r="AM325" s="75"/>
      <c r="AN325" s="75"/>
      <c r="AO325" s="75"/>
      <c r="AP325" s="75"/>
      <c r="AQ325" s="75"/>
      <c r="AR325" s="75"/>
      <c r="AS325" s="75">
        <v>1278.0906699999998</v>
      </c>
      <c r="AT325" s="75">
        <v>1278.0906699999998</v>
      </c>
      <c r="AU325" s="75">
        <f t="shared" si="814"/>
        <v>100</v>
      </c>
      <c r="AV325" s="75"/>
      <c r="AW325" s="75"/>
      <c r="AX325" s="75"/>
      <c r="AY325" s="75"/>
      <c r="AZ325" s="95"/>
      <c r="BA325" s="95"/>
      <c r="BB325" s="95"/>
      <c r="BC325" s="95"/>
      <c r="BD325" s="75"/>
      <c r="BE325" s="75"/>
      <c r="BF325" s="75"/>
      <c r="BG325" s="88"/>
      <c r="BH325" s="88"/>
      <c r="BI325" s="75"/>
      <c r="BJ325" s="75"/>
      <c r="BK325" s="88"/>
      <c r="BL325" s="75">
        <v>6921</v>
      </c>
      <c r="BM325" s="75">
        <v>6921</v>
      </c>
      <c r="BN325" s="75">
        <v>6921</v>
      </c>
      <c r="BO325" s="76">
        <f t="shared" si="745"/>
        <v>100</v>
      </c>
      <c r="BP325" s="75"/>
      <c r="BQ325" s="75"/>
      <c r="BR325" s="75"/>
      <c r="BS325" s="88"/>
      <c r="BT325" s="88"/>
      <c r="BU325" s="75"/>
      <c r="BV325" s="75"/>
      <c r="BW325" s="88"/>
      <c r="BX325" s="75"/>
      <c r="BY325" s="75"/>
      <c r="BZ325" s="75"/>
      <c r="CA325" s="75"/>
      <c r="CB325" s="74"/>
      <c r="CC325" s="74"/>
      <c r="CD325" s="75"/>
      <c r="CE325" s="88"/>
      <c r="CF325" s="75"/>
      <c r="CG325" s="75"/>
      <c r="CH325" s="75"/>
      <c r="CI325" s="88"/>
      <c r="CJ325" s="75"/>
      <c r="CK325" s="75"/>
      <c r="CL325" s="75"/>
      <c r="CM325" s="75"/>
      <c r="CN325" s="75"/>
      <c r="CO325" s="75"/>
      <c r="CP325" s="75"/>
      <c r="CQ325" s="75"/>
      <c r="CR325" s="74"/>
      <c r="CS325" s="74"/>
      <c r="CT325" s="75"/>
      <c r="CU325" s="88"/>
      <c r="CV325" s="75"/>
      <c r="CW325" s="75"/>
      <c r="CX325" s="75"/>
      <c r="CY325" s="88"/>
      <c r="CZ325" s="88"/>
      <c r="DA325" s="75"/>
      <c r="DB325" s="75"/>
      <c r="DC325" s="88"/>
      <c r="DD325" s="75"/>
      <c r="DE325" s="75"/>
      <c r="DF325" s="75"/>
      <c r="DG325" s="88"/>
      <c r="DH325" s="75"/>
      <c r="DI325" s="75"/>
      <c r="DJ325" s="75"/>
      <c r="DK325" s="88"/>
      <c r="DL325" s="75"/>
      <c r="DM325" s="75"/>
      <c r="DN325" s="75"/>
      <c r="DO325" s="88"/>
      <c r="DP325" s="75"/>
      <c r="DQ325" s="75"/>
      <c r="DR325" s="75"/>
      <c r="DS325" s="88"/>
      <c r="DT325" s="88"/>
      <c r="DU325" s="75"/>
      <c r="DV325" s="75"/>
      <c r="DW325" s="75"/>
      <c r="DX325" s="75"/>
      <c r="DY325" s="75"/>
      <c r="DZ325" s="75"/>
      <c r="EA325" s="75"/>
      <c r="EB325" s="75"/>
      <c r="EC325" s="75"/>
      <c r="ED325" s="75"/>
      <c r="EE325" s="75"/>
      <c r="EF325" s="75"/>
      <c r="EG325" s="75"/>
      <c r="EH325" s="75"/>
      <c r="EI325" s="75"/>
      <c r="EJ325" s="75"/>
      <c r="EK325" s="75"/>
      <c r="EL325" s="75"/>
      <c r="EM325" s="75"/>
      <c r="EN325" s="75"/>
      <c r="EO325" s="75"/>
      <c r="EP325" s="75"/>
      <c r="EQ325" s="75"/>
      <c r="ER325" s="75"/>
      <c r="ES325" s="75"/>
      <c r="ET325" s="75"/>
      <c r="EU325" s="75"/>
      <c r="EV325" s="75"/>
      <c r="EW325" s="75"/>
      <c r="EX325" s="75"/>
      <c r="EY325" s="75"/>
      <c r="EZ325" s="88"/>
      <c r="FA325" s="74"/>
      <c r="FB325" s="75"/>
      <c r="FC325" s="88"/>
      <c r="FD325" s="75"/>
      <c r="FE325" s="75"/>
      <c r="FF325" s="75"/>
      <c r="FG325" s="75"/>
      <c r="FH325" s="75"/>
      <c r="FI325" s="75"/>
      <c r="FJ325" s="75"/>
      <c r="FK325" s="75"/>
      <c r="FL325" s="75"/>
      <c r="FM325" s="75"/>
      <c r="FN325" s="75"/>
      <c r="FO325" s="75"/>
      <c r="FP325" s="75"/>
      <c r="FQ325" s="75"/>
      <c r="FR325" s="75"/>
      <c r="FS325" s="75"/>
      <c r="FT325" s="78"/>
      <c r="FU325" s="78"/>
      <c r="FV325" s="78"/>
      <c r="FW325" s="78"/>
      <c r="FX325" s="75"/>
      <c r="FY325" s="75"/>
      <c r="FZ325" s="75"/>
      <c r="GA325" s="75"/>
      <c r="GB325" s="75"/>
      <c r="GC325" s="75"/>
      <c r="GD325" s="75"/>
      <c r="GE325" s="75"/>
      <c r="GF325" s="75"/>
      <c r="GG325" s="75"/>
      <c r="GH325" s="75"/>
      <c r="GI325" s="75"/>
      <c r="GJ325" s="75"/>
      <c r="GK325" s="75"/>
      <c r="GL325" s="75"/>
      <c r="GM325" s="75"/>
      <c r="GN325" s="75"/>
      <c r="GO325" s="75"/>
      <c r="GP325" s="75"/>
      <c r="GQ325" s="75"/>
      <c r="GR325" s="75"/>
      <c r="GS325" s="75"/>
      <c r="GT325" s="75"/>
      <c r="GU325" s="75"/>
      <c r="GV325" s="75"/>
      <c r="GW325" s="75"/>
      <c r="GX325" s="75"/>
      <c r="GY325" s="75"/>
      <c r="GZ325" s="75"/>
      <c r="HA325" s="75"/>
      <c r="HB325" s="75"/>
      <c r="HC325" s="75"/>
      <c r="HD325" s="75"/>
      <c r="HE325" s="75"/>
      <c r="HF325" s="75"/>
      <c r="HG325" s="75"/>
      <c r="HH325" s="75"/>
      <c r="HI325" s="75"/>
      <c r="HJ325" s="75"/>
      <c r="HK325" s="75"/>
      <c r="HL325" s="75"/>
      <c r="HM325" s="75"/>
      <c r="HN325" s="75"/>
      <c r="HO325" s="75"/>
      <c r="HP325" s="75"/>
      <c r="HQ325" s="75"/>
      <c r="HR325" s="75"/>
      <c r="HS325" s="75"/>
      <c r="HT325" s="75"/>
      <c r="HU325" s="75"/>
      <c r="HV325" s="75"/>
      <c r="HW325" s="75"/>
      <c r="HX325" s="75"/>
      <c r="HY325" s="75"/>
      <c r="HZ325" s="75"/>
      <c r="IA325" s="75"/>
      <c r="IB325" s="75"/>
      <c r="IC325" s="75"/>
      <c r="ID325" s="75"/>
      <c r="IE325" s="75"/>
      <c r="IF325" s="75"/>
      <c r="IG325" s="75"/>
      <c r="IH325" s="75"/>
      <c r="II325" s="75"/>
      <c r="IJ325" s="75"/>
      <c r="IK325" s="75"/>
      <c r="IL325" s="75"/>
      <c r="IM325" s="75"/>
      <c r="IN325" s="75"/>
      <c r="IO325" s="75"/>
      <c r="IP325" s="75"/>
      <c r="IQ325" s="75"/>
      <c r="IR325" s="75"/>
      <c r="IS325" s="75"/>
      <c r="IT325" s="75"/>
      <c r="IU325" s="75"/>
      <c r="IV325" s="75"/>
      <c r="IW325" s="75"/>
      <c r="IX325" s="75"/>
      <c r="IY325" s="75"/>
      <c r="IZ325" s="75"/>
      <c r="JA325" s="75"/>
      <c r="JB325" s="75"/>
      <c r="JC325" s="75"/>
    </row>
    <row r="326" spans="1:263" ht="15.75" x14ac:dyDescent="0.25">
      <c r="A326" s="10" t="s">
        <v>445</v>
      </c>
      <c r="B326" s="222">
        <f t="shared" si="714"/>
        <v>6840</v>
      </c>
      <c r="C326" s="222">
        <f t="shared" si="715"/>
        <v>8182.9</v>
      </c>
      <c r="D326" s="222">
        <f t="shared" si="716"/>
        <v>8182.9</v>
      </c>
      <c r="E326" s="222"/>
      <c r="F326" s="223">
        <f t="shared" si="717"/>
        <v>8182.9</v>
      </c>
      <c r="G326" s="75">
        <f t="shared" si="834"/>
        <v>100</v>
      </c>
      <c r="H326" s="75"/>
      <c r="I326" s="75"/>
      <c r="J326" s="75"/>
      <c r="K326" s="75"/>
      <c r="L326" s="75"/>
      <c r="M326" s="75"/>
      <c r="N326" s="75"/>
      <c r="O326" s="74"/>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v>1342.9</v>
      </c>
      <c r="AT326" s="75">
        <v>1342.9</v>
      </c>
      <c r="AU326" s="75">
        <f t="shared" si="814"/>
        <v>100</v>
      </c>
      <c r="AV326" s="75"/>
      <c r="AW326" s="75"/>
      <c r="AX326" s="75"/>
      <c r="AY326" s="75"/>
      <c r="AZ326" s="95"/>
      <c r="BA326" s="95"/>
      <c r="BB326" s="95"/>
      <c r="BC326" s="95"/>
      <c r="BD326" s="75"/>
      <c r="BE326" s="75"/>
      <c r="BF326" s="75"/>
      <c r="BG326" s="88"/>
      <c r="BH326" s="88"/>
      <c r="BI326" s="75"/>
      <c r="BJ326" s="75"/>
      <c r="BK326" s="88"/>
      <c r="BL326" s="75">
        <v>6840</v>
      </c>
      <c r="BM326" s="75">
        <v>6840</v>
      </c>
      <c r="BN326" s="75">
        <v>6840</v>
      </c>
      <c r="BO326" s="76">
        <f t="shared" si="745"/>
        <v>100</v>
      </c>
      <c r="BP326" s="75"/>
      <c r="BQ326" s="75"/>
      <c r="BR326" s="75"/>
      <c r="BS326" s="88"/>
      <c r="BT326" s="88"/>
      <c r="BU326" s="75"/>
      <c r="BV326" s="75"/>
      <c r="BW326" s="88"/>
      <c r="BX326" s="75"/>
      <c r="BY326" s="75"/>
      <c r="BZ326" s="75"/>
      <c r="CA326" s="75"/>
      <c r="CB326" s="74"/>
      <c r="CC326" s="74"/>
      <c r="CD326" s="75"/>
      <c r="CE326" s="88"/>
      <c r="CF326" s="75"/>
      <c r="CG326" s="75"/>
      <c r="CH326" s="75"/>
      <c r="CI326" s="88"/>
      <c r="CJ326" s="75"/>
      <c r="CK326" s="75"/>
      <c r="CL326" s="75"/>
      <c r="CM326" s="75"/>
      <c r="CN326" s="75"/>
      <c r="CO326" s="75"/>
      <c r="CP326" s="75"/>
      <c r="CQ326" s="75"/>
      <c r="CR326" s="74"/>
      <c r="CS326" s="74"/>
      <c r="CT326" s="75"/>
      <c r="CU326" s="88"/>
      <c r="CV326" s="75"/>
      <c r="CW326" s="75"/>
      <c r="CX326" s="75"/>
      <c r="CY326" s="88"/>
      <c r="CZ326" s="88"/>
      <c r="DA326" s="75"/>
      <c r="DB326" s="75"/>
      <c r="DC326" s="88"/>
      <c r="DD326" s="75"/>
      <c r="DE326" s="75"/>
      <c r="DF326" s="75"/>
      <c r="DG326" s="88"/>
      <c r="DH326" s="75"/>
      <c r="DI326" s="75"/>
      <c r="DJ326" s="75"/>
      <c r="DK326" s="88"/>
      <c r="DL326" s="75"/>
      <c r="DM326" s="75"/>
      <c r="DN326" s="75"/>
      <c r="DO326" s="88"/>
      <c r="DP326" s="75"/>
      <c r="DQ326" s="75"/>
      <c r="DR326" s="75"/>
      <c r="DS326" s="88"/>
      <c r="DT326" s="88"/>
      <c r="DU326" s="75"/>
      <c r="DV326" s="75"/>
      <c r="DW326" s="75"/>
      <c r="DX326" s="75"/>
      <c r="DY326" s="75"/>
      <c r="DZ326" s="75"/>
      <c r="EA326" s="75"/>
      <c r="EB326" s="75"/>
      <c r="EC326" s="75"/>
      <c r="ED326" s="75"/>
      <c r="EE326" s="75"/>
      <c r="EF326" s="75"/>
      <c r="EG326" s="75"/>
      <c r="EH326" s="75"/>
      <c r="EI326" s="75"/>
      <c r="EJ326" s="75"/>
      <c r="EK326" s="75"/>
      <c r="EL326" s="75"/>
      <c r="EM326" s="75"/>
      <c r="EN326" s="75"/>
      <c r="EO326" s="75"/>
      <c r="EP326" s="75"/>
      <c r="EQ326" s="75"/>
      <c r="ER326" s="75"/>
      <c r="ES326" s="75"/>
      <c r="ET326" s="75"/>
      <c r="EU326" s="75"/>
      <c r="EV326" s="75"/>
      <c r="EW326" s="75"/>
      <c r="EX326" s="75"/>
      <c r="EY326" s="75"/>
      <c r="EZ326" s="88"/>
      <c r="FA326" s="74"/>
      <c r="FB326" s="75"/>
      <c r="FC326" s="88"/>
      <c r="FD326" s="75"/>
      <c r="FE326" s="75"/>
      <c r="FF326" s="75"/>
      <c r="FG326" s="75"/>
      <c r="FH326" s="75"/>
      <c r="FI326" s="75"/>
      <c r="FJ326" s="75"/>
      <c r="FK326" s="75"/>
      <c r="FL326" s="75"/>
      <c r="FM326" s="75"/>
      <c r="FN326" s="75"/>
      <c r="FO326" s="75"/>
      <c r="FP326" s="75"/>
      <c r="FQ326" s="75"/>
      <c r="FR326" s="75"/>
      <c r="FS326" s="75"/>
      <c r="FT326" s="78"/>
      <c r="FU326" s="78"/>
      <c r="FV326" s="78"/>
      <c r="FW326" s="78"/>
      <c r="FX326" s="75"/>
      <c r="FY326" s="75"/>
      <c r="FZ326" s="75"/>
      <c r="GA326" s="75"/>
      <c r="GB326" s="75"/>
      <c r="GC326" s="75"/>
      <c r="GD326" s="75"/>
      <c r="GE326" s="75"/>
      <c r="GF326" s="75"/>
      <c r="GG326" s="75"/>
      <c r="GH326" s="75"/>
      <c r="GI326" s="75"/>
      <c r="GJ326" s="75"/>
      <c r="GK326" s="75"/>
      <c r="GL326" s="75"/>
      <c r="GM326" s="75"/>
      <c r="GN326" s="75"/>
      <c r="GO326" s="75"/>
      <c r="GP326" s="75"/>
      <c r="GQ326" s="75"/>
      <c r="GR326" s="75"/>
      <c r="GS326" s="75"/>
      <c r="GT326" s="75"/>
      <c r="GU326" s="75"/>
      <c r="GV326" s="75"/>
      <c r="GW326" s="75"/>
      <c r="GX326" s="75"/>
      <c r="GY326" s="75"/>
      <c r="GZ326" s="75"/>
      <c r="HA326" s="75"/>
      <c r="HB326" s="75"/>
      <c r="HC326" s="75"/>
      <c r="HD326" s="75"/>
      <c r="HE326" s="75"/>
      <c r="HF326" s="75"/>
      <c r="HG326" s="75"/>
      <c r="HH326" s="75"/>
      <c r="HI326" s="75"/>
      <c r="HJ326" s="75"/>
      <c r="HK326" s="75"/>
      <c r="HL326" s="75"/>
      <c r="HM326" s="75"/>
      <c r="HN326" s="75"/>
      <c r="HO326" s="75"/>
      <c r="HP326" s="75"/>
      <c r="HQ326" s="75"/>
      <c r="HR326" s="75"/>
      <c r="HS326" s="75"/>
      <c r="HT326" s="75"/>
      <c r="HU326" s="75"/>
      <c r="HV326" s="75"/>
      <c r="HW326" s="75"/>
      <c r="HX326" s="75"/>
      <c r="HY326" s="75"/>
      <c r="HZ326" s="75"/>
      <c r="IA326" s="75"/>
      <c r="IB326" s="75"/>
      <c r="IC326" s="75"/>
      <c r="ID326" s="75"/>
      <c r="IE326" s="75"/>
      <c r="IF326" s="75"/>
      <c r="IG326" s="75"/>
      <c r="IH326" s="75"/>
      <c r="II326" s="75"/>
      <c r="IJ326" s="75"/>
      <c r="IK326" s="75"/>
      <c r="IL326" s="75"/>
      <c r="IM326" s="75"/>
      <c r="IN326" s="75"/>
      <c r="IO326" s="75"/>
      <c r="IP326" s="75"/>
      <c r="IQ326" s="75"/>
      <c r="IR326" s="75"/>
      <c r="IS326" s="75"/>
      <c r="IT326" s="75"/>
      <c r="IU326" s="75"/>
      <c r="IV326" s="75"/>
      <c r="IW326" s="75"/>
      <c r="IX326" s="75"/>
      <c r="IY326" s="75"/>
      <c r="IZ326" s="75"/>
      <c r="JA326" s="75"/>
      <c r="JB326" s="75"/>
      <c r="JC326" s="75"/>
    </row>
    <row r="327" spans="1:263" s="70" customFormat="1" ht="31.5" x14ac:dyDescent="0.25">
      <c r="A327" s="81" t="s">
        <v>266</v>
      </c>
      <c r="B327" s="220">
        <f t="shared" si="714"/>
        <v>63933.363810000003</v>
      </c>
      <c r="C327" s="220">
        <f t="shared" si="715"/>
        <v>72621.199029999989</v>
      </c>
      <c r="D327" s="220">
        <f t="shared" si="716"/>
        <v>72621.199029999989</v>
      </c>
      <c r="E327" s="220"/>
      <c r="F327" s="221">
        <f t="shared" si="717"/>
        <v>72621.199029999989</v>
      </c>
      <c r="G327" s="72">
        <f t="shared" si="834"/>
        <v>100</v>
      </c>
      <c r="H327" s="73">
        <f>H328+H329+H331+H332+H333+H334+H335+H336</f>
        <v>0</v>
      </c>
      <c r="I327" s="73">
        <f>I328+I329+I331+I332+I333+I334+I335+I336</f>
        <v>0</v>
      </c>
      <c r="J327" s="73">
        <f>J328+J329+J331+J332+J333+J334+J335+J336</f>
        <v>0</v>
      </c>
      <c r="K327" s="72"/>
      <c r="L327" s="73">
        <f t="shared" ref="L327" si="861">L328+L329+L331+L332+L333+L334+L335+L336</f>
        <v>0</v>
      </c>
      <c r="M327" s="73">
        <f t="shared" ref="M327:N327" si="862">M328+M329+M331+M332+M333+M334+M335+M336</f>
        <v>0</v>
      </c>
      <c r="N327" s="73">
        <f t="shared" si="862"/>
        <v>0</v>
      </c>
      <c r="O327" s="73"/>
      <c r="P327" s="73">
        <f t="shared" ref="P327" si="863">P328+P329+P331+P332+P333+P334+P335+P336</f>
        <v>0</v>
      </c>
      <c r="Q327" s="73">
        <f t="shared" ref="Q327:V327" si="864">Q328+Q329+Q331+Q332+Q333+Q334+Q335+Q336</f>
        <v>0</v>
      </c>
      <c r="R327" s="73">
        <f t="shared" si="864"/>
        <v>0</v>
      </c>
      <c r="S327" s="73">
        <f t="shared" si="864"/>
        <v>0</v>
      </c>
      <c r="T327" s="73">
        <f t="shared" ref="T327" si="865">T328+T329+T331+T332+T333+T334+T335+T336</f>
        <v>0</v>
      </c>
      <c r="U327" s="73">
        <f t="shared" si="864"/>
        <v>0</v>
      </c>
      <c r="V327" s="73">
        <f t="shared" si="864"/>
        <v>0</v>
      </c>
      <c r="W327" s="73"/>
      <c r="X327" s="73">
        <f>X328+X329+X331+X332+X333+X334+X335+X336</f>
        <v>112.35955</v>
      </c>
      <c r="Y327" s="73">
        <f>Y328+Y329+Y331+Y332+Y333+Y334+Y335+Y336</f>
        <v>112.35955</v>
      </c>
      <c r="Z327" s="73">
        <f>Z328+Z329+Z331+Z332+Z333+Z334+Z335+Z336</f>
        <v>112.35955</v>
      </c>
      <c r="AA327" s="72">
        <f>Z327/Y327*100</f>
        <v>100</v>
      </c>
      <c r="AB327" s="73">
        <f>AB328+AB329+AB331+AB332+AB333+AB334+AB335+AB336</f>
        <v>56.179769999999998</v>
      </c>
      <c r="AC327" s="73">
        <f>AC328+AC329+AC331+AC332+AC333+AC334+AC335+AC336</f>
        <v>56.179769999999998</v>
      </c>
      <c r="AD327" s="73">
        <f>AD328+AD329+AD331+AD332+AD333+AD334+AD335+AD336</f>
        <v>56.179769999999998</v>
      </c>
      <c r="AE327" s="72">
        <f t="shared" ref="AE327:AE338" si="866">AD327/AC327*100</f>
        <v>100</v>
      </c>
      <c r="AF327" s="73">
        <f>AF328+AF329+AF331+AF332+AF333+AF334+AF335+AF336</f>
        <v>60.52449</v>
      </c>
      <c r="AG327" s="73">
        <f>AG328+AG329+AG331+AG332+AG333+AG334+AG335+AG336</f>
        <v>60.52449</v>
      </c>
      <c r="AH327" s="73">
        <f>AH328+AH329+AH331+AH332+AH333+AH334+AH335+AH336</f>
        <v>60.52449</v>
      </c>
      <c r="AI327" s="72">
        <f>AH327/AG327*100</f>
        <v>100</v>
      </c>
      <c r="AJ327" s="73"/>
      <c r="AK327" s="73"/>
      <c r="AL327" s="73"/>
      <c r="AM327" s="72"/>
      <c r="AN327" s="72"/>
      <c r="AO327" s="73">
        <f>AO328+AO329+AO331+AO332+AO333+AO334+AO335+AO336</f>
        <v>0</v>
      </c>
      <c r="AP327" s="73">
        <f>AP328+AP329+AP331+AP332+AP333+AP334+AP335+AP336</f>
        <v>0</v>
      </c>
      <c r="AQ327" s="73">
        <f>AQ328+AQ329+AQ331+AQ332+AQ333+AQ334+AQ335+AQ336</f>
        <v>0</v>
      </c>
      <c r="AR327" s="73"/>
      <c r="AS327" s="73">
        <f>SUM(AS328:AS336)</f>
        <v>3925.6533499999996</v>
      </c>
      <c r="AT327" s="73">
        <f>SUM(AT328:AT336)</f>
        <v>3925.6533499999996</v>
      </c>
      <c r="AU327" s="72">
        <f t="shared" si="814"/>
        <v>100</v>
      </c>
      <c r="AV327" s="73">
        <f>AV328+AV329+AV331+AV332+AV333+AV334+AV335+AV336</f>
        <v>8500</v>
      </c>
      <c r="AW327" s="73">
        <f>AW328+AW329+AW331+AW332+AW333+AW334+AW335+AW336</f>
        <v>8500</v>
      </c>
      <c r="AX327" s="73">
        <f>AX328+AX329+AX331+AX332+AX333+AX334+AX335+AX336</f>
        <v>8500</v>
      </c>
      <c r="AY327" s="72">
        <f>AX327/AW327*100</f>
        <v>100</v>
      </c>
      <c r="AZ327" s="73">
        <f t="shared" ref="AZ327" si="867">AZ328+AZ329+AZ331+AZ332+AZ333+AZ334+AZ335+AZ336</f>
        <v>19335</v>
      </c>
      <c r="BA327" s="73">
        <f t="shared" ref="BA327:BG327" si="868">BA328+BA329+BA331+BA332+BA333+BA334+BA335+BA336</f>
        <v>21092.6</v>
      </c>
      <c r="BB327" s="73">
        <f t="shared" si="868"/>
        <v>21092.6</v>
      </c>
      <c r="BC327" s="73">
        <f t="shared" si="868"/>
        <v>100</v>
      </c>
      <c r="BD327" s="73">
        <f t="shared" si="868"/>
        <v>0</v>
      </c>
      <c r="BE327" s="73">
        <f t="shared" si="868"/>
        <v>0</v>
      </c>
      <c r="BF327" s="73">
        <f t="shared" si="868"/>
        <v>0</v>
      </c>
      <c r="BG327" s="73">
        <f t="shared" si="868"/>
        <v>0</v>
      </c>
      <c r="BH327" s="73"/>
      <c r="BI327" s="73">
        <f>BI328+BI329+BI331+BI332+BI333+BI334+BI335+BI336</f>
        <v>0</v>
      </c>
      <c r="BJ327" s="73">
        <f>BJ328+BJ329+BJ331+BJ332+BJ333+BJ334+BJ335+BJ336</f>
        <v>0</v>
      </c>
      <c r="BK327" s="73">
        <f>BK328+BK329+BK331+BK332+BK333+BK334+BK335+BK336</f>
        <v>0</v>
      </c>
      <c r="BL327" s="73">
        <f>BL328+BL329+BL330+BL331+BL332+BL333+BL334+BL335+BL336</f>
        <v>27282</v>
      </c>
      <c r="BM327" s="73">
        <f>BM328+BM329+BM330+BM331+BM332+BM333+BM334+BM335+BM336</f>
        <v>27282</v>
      </c>
      <c r="BN327" s="73">
        <f>BN328+BN329+BN330+BN331+BN332+BN333+BN334+BN335+BN336</f>
        <v>27282</v>
      </c>
      <c r="BO327" s="90">
        <f t="shared" si="745"/>
        <v>100</v>
      </c>
      <c r="BP327" s="73">
        <f t="shared" ref="BP327" si="869">BP328+BP329+BP331+BP332+BP333+BP334+BP335+BP336</f>
        <v>0</v>
      </c>
      <c r="BQ327" s="73">
        <f t="shared" ref="BQ327:BR327" si="870">BQ328+BQ329+BQ331+BQ332+BQ333+BQ334+BQ335+BQ336</f>
        <v>0</v>
      </c>
      <c r="BR327" s="73">
        <f t="shared" si="870"/>
        <v>0</v>
      </c>
      <c r="BS327" s="72"/>
      <c r="BT327" s="72"/>
      <c r="BU327" s="73">
        <f>BU328+BU329+BU331+BU332+BU333+BU334+BU335+BU336</f>
        <v>0</v>
      </c>
      <c r="BV327" s="73">
        <f>BV328+BV329+BV331+BV332+BV333+BV334+BV335+BV336</f>
        <v>0</v>
      </c>
      <c r="BW327" s="73">
        <f>BW328+BW329+BW331+BW332+BW333+BW334+BW335+BW336</f>
        <v>0</v>
      </c>
      <c r="BX327" s="73"/>
      <c r="BY327" s="73">
        <f>BY328+BY329+BY331+BY332+BY333+BY334+BY335+BY336</f>
        <v>1000</v>
      </c>
      <c r="BZ327" s="73">
        <f>BZ328+BZ329+BZ331+BZ332+BZ333+BZ334+BZ335+BZ336</f>
        <v>1000</v>
      </c>
      <c r="CA327" s="72">
        <f>BZ327/BY327*100</f>
        <v>100</v>
      </c>
      <c r="CB327" s="73">
        <f t="shared" ref="CB327" si="871">CB328+CB329+CB331+CB332+CB333+CB334+CB335+CB336</f>
        <v>5587.3</v>
      </c>
      <c r="CC327" s="73">
        <f t="shared" ref="CC327:CD327" si="872">CC328+CC329+CC331+CC332+CC333+CC334+CC335+CC336</f>
        <v>5587.3</v>
      </c>
      <c r="CD327" s="73">
        <f t="shared" si="872"/>
        <v>5587.3</v>
      </c>
      <c r="CE327" s="73">
        <f>CD327/CC327*100</f>
        <v>100</v>
      </c>
      <c r="CF327" s="73">
        <f t="shared" ref="CF327" si="873">CF328+CF329+CF331+CF332+CF333+CF334+CF335+CF336</f>
        <v>1000</v>
      </c>
      <c r="CG327" s="73">
        <f t="shared" ref="CG327:CN327" si="874">CG328+CG329+CG331+CG332+CG333+CG334+CG335+CG336</f>
        <v>1000</v>
      </c>
      <c r="CH327" s="73">
        <f t="shared" si="874"/>
        <v>1000</v>
      </c>
      <c r="CI327" s="73">
        <f>CH327/CG327*100</f>
        <v>100</v>
      </c>
      <c r="CJ327" s="73">
        <f t="shared" ref="CJ327" si="875">CJ328+CJ329+CJ331+CJ332+CJ333+CJ334+CJ335+CJ336</f>
        <v>1000</v>
      </c>
      <c r="CK327" s="73">
        <f t="shared" si="874"/>
        <v>1000</v>
      </c>
      <c r="CL327" s="73">
        <f t="shared" si="874"/>
        <v>1000</v>
      </c>
      <c r="CM327" s="73">
        <f>CL327/CK327*100</f>
        <v>100</v>
      </c>
      <c r="CN327" s="73">
        <f t="shared" si="874"/>
        <v>500</v>
      </c>
      <c r="CO327" s="73">
        <f t="shared" ref="CO327:CP327" si="876">CO328+CO329+CO331+CO332+CO333+CO334+CO335+CO336</f>
        <v>500</v>
      </c>
      <c r="CP327" s="73">
        <f t="shared" si="876"/>
        <v>500</v>
      </c>
      <c r="CQ327" s="73">
        <f>CP327/CO327*100</f>
        <v>100</v>
      </c>
      <c r="CR327" s="73">
        <f t="shared" ref="CR327:CU327" si="877">CR328+CR329+CR331+CR332+CR333+CR334+CR335+CR336</f>
        <v>0</v>
      </c>
      <c r="CS327" s="73">
        <f t="shared" si="877"/>
        <v>0</v>
      </c>
      <c r="CT327" s="73">
        <f t="shared" si="877"/>
        <v>0</v>
      </c>
      <c r="CU327" s="73">
        <f t="shared" si="877"/>
        <v>0</v>
      </c>
      <c r="CV327" s="73"/>
      <c r="CW327" s="73"/>
      <c r="CX327" s="73"/>
      <c r="CY327" s="73"/>
      <c r="CZ327" s="73"/>
      <c r="DA327" s="73">
        <f t="shared" ref="DA327:DO327" si="878">DA328+DA329+DA331+DA332+DA333+DA334+DA335+DA336</f>
        <v>0</v>
      </c>
      <c r="DB327" s="73">
        <f t="shared" si="878"/>
        <v>0</v>
      </c>
      <c r="DC327" s="73">
        <f t="shared" si="878"/>
        <v>0</v>
      </c>
      <c r="DD327" s="73">
        <f t="shared" si="878"/>
        <v>0</v>
      </c>
      <c r="DE327" s="73">
        <f t="shared" si="878"/>
        <v>0</v>
      </c>
      <c r="DF327" s="73">
        <f t="shared" si="878"/>
        <v>0</v>
      </c>
      <c r="DG327" s="73">
        <f t="shared" si="878"/>
        <v>0</v>
      </c>
      <c r="DH327" s="73">
        <f t="shared" si="878"/>
        <v>0</v>
      </c>
      <c r="DI327" s="73">
        <f t="shared" ref="DI327:DK327" si="879">DI328+DI329+DI331+DI332+DI333+DI334+DI335+DI336</f>
        <v>0</v>
      </c>
      <c r="DJ327" s="73">
        <f t="shared" si="879"/>
        <v>0</v>
      </c>
      <c r="DK327" s="73">
        <f t="shared" si="879"/>
        <v>0</v>
      </c>
      <c r="DL327" s="73">
        <f t="shared" si="878"/>
        <v>0</v>
      </c>
      <c r="DM327" s="73">
        <f t="shared" si="878"/>
        <v>0</v>
      </c>
      <c r="DN327" s="73">
        <f t="shared" si="878"/>
        <v>0</v>
      </c>
      <c r="DO327" s="73">
        <f t="shared" si="878"/>
        <v>0</v>
      </c>
      <c r="DP327" s="73">
        <f t="shared" ref="DP327:DS327" si="880">DP328+DP329+DP331+DP332+DP333+DP334+DP335+DP336</f>
        <v>0</v>
      </c>
      <c r="DQ327" s="73">
        <f t="shared" si="880"/>
        <v>0</v>
      </c>
      <c r="DR327" s="73">
        <f t="shared" si="880"/>
        <v>0</v>
      </c>
      <c r="DS327" s="73">
        <f t="shared" si="880"/>
        <v>0</v>
      </c>
      <c r="DT327" s="73"/>
      <c r="DU327" s="73">
        <f>DU328+DU329+DU331+DU332+DU333+DU334+DU335+DU336</f>
        <v>0</v>
      </c>
      <c r="DV327" s="73">
        <f>DV328+DV329+DV331+DV332+DV333+DV334+DV335+DV336</f>
        <v>0</v>
      </c>
      <c r="DW327" s="73">
        <f>DW328+DW329+DW331+DW332+DW333+DW334+DW335+DW336</f>
        <v>0</v>
      </c>
      <c r="DX327" s="72"/>
      <c r="DY327" s="73">
        <f>DY328+DY329+DY331+DY332+DY333+DY334+DY335+DY336</f>
        <v>0</v>
      </c>
      <c r="DZ327" s="73">
        <f>DZ328+DZ329+DZ331+DZ332+DZ333+DZ334+DZ335+DZ336</f>
        <v>0</v>
      </c>
      <c r="EA327" s="72"/>
      <c r="EB327" s="72"/>
      <c r="EC327" s="73">
        <f>EC328+EC329+EC331+EC332+EC333+EC334+EC335+EC336</f>
        <v>0</v>
      </c>
      <c r="ED327" s="73">
        <f>ED328+ED329+ED331+ED332+ED333+ED334+ED335+ED336</f>
        <v>0</v>
      </c>
      <c r="EE327" s="72"/>
      <c r="EF327" s="73">
        <f>EF328+EF329+EF331+EF332+EF333+EF334+EF335+EF336</f>
        <v>500</v>
      </c>
      <c r="EG327" s="73">
        <f>EG328+EG329+EG331+EG332+EG333+EG334+EG335+EG336</f>
        <v>500</v>
      </c>
      <c r="EH327" s="73">
        <f>EH328+EH329+EH331+EH332+EH333+EH334+EH335+EH336</f>
        <v>500</v>
      </c>
      <c r="EI327" s="72">
        <f>EH327/EG327*100</f>
        <v>100</v>
      </c>
      <c r="EJ327" s="73">
        <f>EJ328+EJ329+EJ331+EJ332+EJ333+EJ334+EJ335+EJ336</f>
        <v>0</v>
      </c>
      <c r="EK327" s="73">
        <f>EK328+EK329+EK331+EK332+EK333+EK334+EK335+EK336</f>
        <v>454.18516999999997</v>
      </c>
      <c r="EL327" s="73">
        <f>EL328+EL329+EL331+EL332+EL333+EL334+EL335+EL336</f>
        <v>454.18516999999997</v>
      </c>
      <c r="EM327" s="72">
        <f t="shared" ref="EM327:EM338" si="881">EL327/EK327*100</f>
        <v>100</v>
      </c>
      <c r="EN327" s="73"/>
      <c r="EO327" s="73"/>
      <c r="EP327" s="73"/>
      <c r="EQ327" s="72"/>
      <c r="ER327" s="73"/>
      <c r="ES327" s="73"/>
      <c r="ET327" s="73"/>
      <c r="EU327" s="72"/>
      <c r="EV327" s="73"/>
      <c r="EW327" s="73"/>
      <c r="EX327" s="73"/>
      <c r="EY327" s="72"/>
      <c r="EZ327" s="73"/>
      <c r="FA327" s="73">
        <f>FA328+FA329+FA331+FA332+FA333+FA334+FA335+FA336</f>
        <v>0</v>
      </c>
      <c r="FB327" s="73">
        <f>FB328+FB329+FB331+FB332+FB333+FB334+FB335+FB336</f>
        <v>0</v>
      </c>
      <c r="FC327" s="73">
        <f>FC328+FC329+FC331+FC332+FC333+FC334+FC335+FC336</f>
        <v>0</v>
      </c>
      <c r="FD327" s="73"/>
      <c r="FE327" s="73"/>
      <c r="FF327" s="73"/>
      <c r="FG327" s="72"/>
      <c r="FH327" s="73"/>
      <c r="FI327" s="73"/>
      <c r="FJ327" s="73"/>
      <c r="FK327" s="72"/>
      <c r="FL327" s="73"/>
      <c r="FM327" s="73"/>
      <c r="FN327" s="73"/>
      <c r="FO327" s="72"/>
      <c r="FP327" s="72"/>
      <c r="FQ327" s="72"/>
      <c r="FR327" s="72"/>
      <c r="FS327" s="72"/>
      <c r="FT327" s="77"/>
      <c r="FU327" s="77"/>
      <c r="FV327" s="77"/>
      <c r="FW327" s="77"/>
      <c r="FX327" s="73"/>
      <c r="FY327" s="73"/>
      <c r="FZ327" s="73"/>
      <c r="GA327" s="72"/>
      <c r="GB327" s="73"/>
      <c r="GC327" s="73"/>
      <c r="GD327" s="73"/>
      <c r="GE327" s="72"/>
      <c r="GF327" s="72"/>
      <c r="GG327" s="73"/>
      <c r="GH327" s="73"/>
      <c r="GI327" s="72"/>
      <c r="GJ327" s="72"/>
      <c r="GK327" s="73"/>
      <c r="GL327" s="73"/>
      <c r="GM327" s="72"/>
      <c r="GN327" s="72"/>
      <c r="GO327" s="73"/>
      <c r="GP327" s="73"/>
      <c r="GQ327" s="72"/>
      <c r="GR327" s="72"/>
      <c r="GS327" s="73">
        <f>SUM(GS328:GS336)</f>
        <v>0</v>
      </c>
      <c r="GT327" s="73">
        <f>SUM(GT328:GT336)</f>
        <v>0</v>
      </c>
      <c r="GU327" s="72"/>
      <c r="GV327" s="72"/>
      <c r="GW327" s="73">
        <f>SUM(GW328:GW336)</f>
        <v>0</v>
      </c>
      <c r="GX327" s="73">
        <f>SUM(GX328:GX336)</f>
        <v>0</v>
      </c>
      <c r="GY327" s="72"/>
      <c r="GZ327" s="72"/>
      <c r="HA327" s="73">
        <f>SUM(HA328:HA336)</f>
        <v>0</v>
      </c>
      <c r="HB327" s="73">
        <f>SUM(HB328:HB336)</f>
        <v>0</v>
      </c>
      <c r="HC327" s="72"/>
      <c r="HD327" s="72"/>
      <c r="HE327" s="73">
        <f>SUM(HE328:HE336)</f>
        <v>0</v>
      </c>
      <c r="HF327" s="73">
        <f>SUM(HF328:HF336)</f>
        <v>0</v>
      </c>
      <c r="HG327" s="72"/>
      <c r="HH327" s="72"/>
      <c r="HI327" s="73">
        <f>SUM(HI328:HI336)</f>
        <v>0</v>
      </c>
      <c r="HJ327" s="73">
        <f>SUM(HJ328:HJ336)</f>
        <v>0</v>
      </c>
      <c r="HK327" s="72"/>
      <c r="HL327" s="72"/>
      <c r="HM327" s="73">
        <f>SUM(HM328:HM336)</f>
        <v>0</v>
      </c>
      <c r="HN327" s="73">
        <f>SUM(HN328:HN336)</f>
        <v>0</v>
      </c>
      <c r="HO327" s="72"/>
      <c r="HP327" s="72"/>
      <c r="HQ327" s="73">
        <f>SUM(HQ328:HQ336)</f>
        <v>0</v>
      </c>
      <c r="HR327" s="73">
        <f>SUM(HR328:HR336)</f>
        <v>0</v>
      </c>
      <c r="HS327" s="72"/>
      <c r="HT327" s="72"/>
      <c r="HU327" s="73">
        <f>SUM(HU328:HU336)</f>
        <v>0</v>
      </c>
      <c r="HV327" s="73">
        <f>SUM(HV328:HV336)</f>
        <v>0</v>
      </c>
      <c r="HW327" s="72"/>
      <c r="HX327" s="72"/>
      <c r="HY327" s="73">
        <f>SUM(HY328:HY336)</f>
        <v>1395</v>
      </c>
      <c r="HZ327" s="73">
        <f>SUM(HZ328:HZ336)</f>
        <v>1395</v>
      </c>
      <c r="IA327" s="72">
        <f t="shared" ref="IA327" si="882">HZ327/HY327*100</f>
        <v>100</v>
      </c>
      <c r="IB327" s="72"/>
      <c r="IC327" s="73">
        <f>SUM(IC328:IC336)</f>
        <v>0</v>
      </c>
      <c r="ID327" s="73">
        <f>SUM(ID328:ID336)</f>
        <v>0</v>
      </c>
      <c r="IE327" s="72"/>
      <c r="IF327" s="72"/>
      <c r="IG327" s="73">
        <f>SUM(IG328:IG336)</f>
        <v>155.39670000000001</v>
      </c>
      <c r="IH327" s="73">
        <f>SUM(IH328:IH336)</f>
        <v>155.39670000000001</v>
      </c>
      <c r="II327" s="72">
        <f t="shared" ref="II327:II367" si="883">IH327/IG327*100</f>
        <v>100</v>
      </c>
      <c r="IJ327" s="72"/>
      <c r="IK327" s="73">
        <f>SUM(IK328:IK336)</f>
        <v>0</v>
      </c>
      <c r="IL327" s="73">
        <f>SUM(IL328:IL336)</f>
        <v>0</v>
      </c>
      <c r="IM327" s="72"/>
      <c r="IN327" s="72"/>
      <c r="IO327" s="73">
        <f>SUM(IO328:IO336)</f>
        <v>0</v>
      </c>
      <c r="IP327" s="73">
        <f>SUM(IP328:IP336)</f>
        <v>0</v>
      </c>
      <c r="IQ327" s="72"/>
      <c r="IR327" s="72"/>
      <c r="IS327" s="73">
        <f>SUM(IS328:IS336)</f>
        <v>0</v>
      </c>
      <c r="IT327" s="73">
        <f>SUM(IT328:IT336)</f>
        <v>0</v>
      </c>
      <c r="IU327" s="72"/>
      <c r="IV327" s="72"/>
      <c r="IW327" s="73">
        <f>SUM(IW328:IW336)</f>
        <v>0</v>
      </c>
      <c r="IX327" s="73">
        <f>SUM(IX328:IX336)</f>
        <v>0</v>
      </c>
      <c r="IY327" s="72"/>
      <c r="IZ327" s="72"/>
      <c r="JA327" s="73"/>
      <c r="JB327" s="73"/>
      <c r="JC327" s="72"/>
    </row>
    <row r="328" spans="1:263" ht="30.75" customHeight="1" x14ac:dyDescent="0.25">
      <c r="A328" s="10" t="s">
        <v>198</v>
      </c>
      <c r="B328" s="222">
        <f t="shared" si="714"/>
        <v>28151.363809999999</v>
      </c>
      <c r="C328" s="222">
        <f t="shared" si="715"/>
        <v>30518.545679999999</v>
      </c>
      <c r="D328" s="222">
        <f t="shared" si="716"/>
        <v>30518.545679999999</v>
      </c>
      <c r="E328" s="222"/>
      <c r="F328" s="223">
        <f t="shared" si="717"/>
        <v>30518.545679999999</v>
      </c>
      <c r="G328" s="75">
        <f t="shared" si="834"/>
        <v>100</v>
      </c>
      <c r="H328" s="74"/>
      <c r="I328" s="74"/>
      <c r="J328" s="75"/>
      <c r="K328" s="75"/>
      <c r="L328" s="75"/>
      <c r="M328" s="75"/>
      <c r="N328" s="75"/>
      <c r="O328" s="74"/>
      <c r="P328" s="74">
        <v>0</v>
      </c>
      <c r="Q328" s="74">
        <v>0</v>
      </c>
      <c r="R328" s="74">
        <v>0</v>
      </c>
      <c r="S328" s="75"/>
      <c r="T328" s="74"/>
      <c r="U328" s="74"/>
      <c r="V328" s="74"/>
      <c r="W328" s="74"/>
      <c r="X328" s="74">
        <v>112.35955</v>
      </c>
      <c r="Y328" s="74">
        <v>112.35955</v>
      </c>
      <c r="Z328" s="74">
        <v>112.35955</v>
      </c>
      <c r="AA328" s="75">
        <f>Z328/Y328*100</f>
        <v>100</v>
      </c>
      <c r="AB328" s="74">
        <v>56.179769999999998</v>
      </c>
      <c r="AC328" s="74">
        <v>56.179769999999998</v>
      </c>
      <c r="AD328" s="74">
        <v>56.179769999999998</v>
      </c>
      <c r="AE328" s="75">
        <f t="shared" si="866"/>
        <v>100</v>
      </c>
      <c r="AF328" s="74">
        <v>60.52449</v>
      </c>
      <c r="AG328" s="74">
        <v>60.52449</v>
      </c>
      <c r="AH328" s="74">
        <v>60.52449</v>
      </c>
      <c r="AI328" s="75">
        <f>AH328/AG328*100</f>
        <v>100</v>
      </c>
      <c r="AJ328" s="74"/>
      <c r="AK328" s="74"/>
      <c r="AL328" s="74"/>
      <c r="AM328" s="75"/>
      <c r="AN328" s="75"/>
      <c r="AO328" s="74"/>
      <c r="AP328" s="74"/>
      <c r="AQ328" s="75"/>
      <c r="AR328" s="75"/>
      <c r="AS328" s="75"/>
      <c r="AT328" s="75"/>
      <c r="AU328" s="75"/>
      <c r="AV328" s="74">
        <v>0</v>
      </c>
      <c r="AW328" s="74">
        <v>0</v>
      </c>
      <c r="AX328" s="74"/>
      <c r="AY328" s="75"/>
      <c r="AZ328" s="74">
        <v>19335</v>
      </c>
      <c r="BA328" s="74">
        <v>21092.6</v>
      </c>
      <c r="BB328" s="75">
        <v>21092.6</v>
      </c>
      <c r="BC328" s="74">
        <f>BB328/BA328*100</f>
        <v>100</v>
      </c>
      <c r="BD328" s="74"/>
      <c r="BE328" s="74"/>
      <c r="BF328" s="87"/>
      <c r="BG328" s="87"/>
      <c r="BH328" s="87"/>
      <c r="BI328" s="74"/>
      <c r="BJ328" s="87"/>
      <c r="BK328" s="87"/>
      <c r="BL328" s="74"/>
      <c r="BM328" s="74"/>
      <c r="BN328" s="87"/>
      <c r="BO328" s="76"/>
      <c r="BP328" s="74"/>
      <c r="BQ328" s="74"/>
      <c r="BR328" s="87"/>
      <c r="BS328" s="75"/>
      <c r="BT328" s="75"/>
      <c r="BU328" s="74"/>
      <c r="BV328" s="87"/>
      <c r="BW328" s="87"/>
      <c r="BX328" s="74"/>
      <c r="BY328" s="74"/>
      <c r="BZ328" s="74"/>
      <c r="CA328" s="75"/>
      <c r="CB328" s="74">
        <v>5587.3</v>
      </c>
      <c r="CC328" s="74">
        <v>5587.3</v>
      </c>
      <c r="CD328" s="74">
        <v>5587.3</v>
      </c>
      <c r="CE328" s="74">
        <f>CD328/CC328*100</f>
        <v>100</v>
      </c>
      <c r="CF328" s="74">
        <v>1000</v>
      </c>
      <c r="CG328" s="74">
        <v>1000</v>
      </c>
      <c r="CH328" s="74">
        <v>1000</v>
      </c>
      <c r="CI328" s="74">
        <f>CH328/CG328*100</f>
        <v>100</v>
      </c>
      <c r="CJ328" s="74">
        <v>1000</v>
      </c>
      <c r="CK328" s="74">
        <v>1000</v>
      </c>
      <c r="CL328" s="74">
        <v>1000</v>
      </c>
      <c r="CM328" s="74">
        <f>CL328/CK328*100</f>
        <v>100</v>
      </c>
      <c r="CN328" s="74">
        <v>500</v>
      </c>
      <c r="CO328" s="74">
        <v>500</v>
      </c>
      <c r="CP328" s="74">
        <v>500</v>
      </c>
      <c r="CQ328" s="74">
        <f>CP328/CO328*100</f>
        <v>100</v>
      </c>
      <c r="CR328" s="74"/>
      <c r="CS328" s="74"/>
      <c r="CT328" s="87"/>
      <c r="CU328" s="87"/>
      <c r="CV328" s="74"/>
      <c r="CW328" s="74"/>
      <c r="CX328" s="74"/>
      <c r="CY328" s="74"/>
      <c r="CZ328" s="74"/>
      <c r="DA328" s="74"/>
      <c r="DB328" s="74"/>
      <c r="DC328" s="74"/>
      <c r="DD328" s="74"/>
      <c r="DE328" s="74"/>
      <c r="DF328" s="74"/>
      <c r="DG328" s="74"/>
      <c r="DH328" s="74"/>
      <c r="DI328" s="74"/>
      <c r="DJ328" s="74"/>
      <c r="DK328" s="74"/>
      <c r="DL328" s="74"/>
      <c r="DM328" s="74"/>
      <c r="DN328" s="74"/>
      <c r="DO328" s="74"/>
      <c r="DP328" s="74"/>
      <c r="DQ328" s="74"/>
      <c r="DR328" s="74"/>
      <c r="DS328" s="74"/>
      <c r="DT328" s="74"/>
      <c r="DU328" s="74">
        <v>0</v>
      </c>
      <c r="DV328" s="74">
        <v>0</v>
      </c>
      <c r="DW328" s="75"/>
      <c r="DX328" s="75"/>
      <c r="DY328" s="74"/>
      <c r="DZ328" s="74"/>
      <c r="EA328" s="75"/>
      <c r="EB328" s="75"/>
      <c r="EC328" s="74"/>
      <c r="ED328" s="74"/>
      <c r="EE328" s="75"/>
      <c r="EF328" s="74">
        <v>500</v>
      </c>
      <c r="EG328" s="74">
        <v>500</v>
      </c>
      <c r="EH328" s="74">
        <v>500</v>
      </c>
      <c r="EI328" s="75">
        <f>EH328/EG328*100</f>
        <v>100</v>
      </c>
      <c r="EJ328" s="74"/>
      <c r="EK328" s="74">
        <v>454.18516999999997</v>
      </c>
      <c r="EL328" s="74">
        <v>454.18516999999997</v>
      </c>
      <c r="EM328" s="75">
        <f t="shared" si="881"/>
        <v>100</v>
      </c>
      <c r="EN328" s="74"/>
      <c r="EO328" s="74"/>
      <c r="EP328" s="74"/>
      <c r="EQ328" s="75"/>
      <c r="ER328" s="74"/>
      <c r="ES328" s="74"/>
      <c r="ET328" s="74"/>
      <c r="EU328" s="75"/>
      <c r="EV328" s="74"/>
      <c r="EW328" s="74"/>
      <c r="EX328" s="74"/>
      <c r="EY328" s="75"/>
      <c r="EZ328" s="87"/>
      <c r="FA328" s="74"/>
      <c r="FB328" s="87"/>
      <c r="FC328" s="87"/>
      <c r="FD328" s="74"/>
      <c r="FE328" s="74"/>
      <c r="FF328" s="74"/>
      <c r="FG328" s="75"/>
      <c r="FH328" s="74"/>
      <c r="FI328" s="74"/>
      <c r="FJ328" s="74"/>
      <c r="FK328" s="75"/>
      <c r="FL328" s="74"/>
      <c r="FM328" s="74"/>
      <c r="FN328" s="74"/>
      <c r="FO328" s="75"/>
      <c r="FP328" s="75"/>
      <c r="FQ328" s="75"/>
      <c r="FR328" s="75"/>
      <c r="FS328" s="75"/>
      <c r="FT328" s="78"/>
      <c r="FU328" s="78"/>
      <c r="FV328" s="78"/>
      <c r="FW328" s="78"/>
      <c r="FX328" s="74"/>
      <c r="FY328" s="74"/>
      <c r="FZ328" s="74"/>
      <c r="GA328" s="75"/>
      <c r="GB328" s="74"/>
      <c r="GC328" s="74"/>
      <c r="GD328" s="74"/>
      <c r="GE328" s="75"/>
      <c r="GF328" s="75"/>
      <c r="GG328" s="74"/>
      <c r="GH328" s="74"/>
      <c r="GI328" s="75"/>
      <c r="GJ328" s="75"/>
      <c r="GK328" s="74"/>
      <c r="GL328" s="74"/>
      <c r="GM328" s="75"/>
      <c r="GN328" s="75"/>
      <c r="GO328" s="74"/>
      <c r="GP328" s="74"/>
      <c r="GQ328" s="75"/>
      <c r="GR328" s="75"/>
      <c r="GS328" s="74"/>
      <c r="GT328" s="74"/>
      <c r="GU328" s="75"/>
      <c r="GV328" s="75"/>
      <c r="GW328" s="74"/>
      <c r="GX328" s="74"/>
      <c r="GY328" s="75"/>
      <c r="GZ328" s="75"/>
      <c r="HA328" s="74"/>
      <c r="HB328" s="74"/>
      <c r="HC328" s="75"/>
      <c r="HD328" s="75"/>
      <c r="HE328" s="74"/>
      <c r="HF328" s="74"/>
      <c r="HG328" s="75"/>
      <c r="HH328" s="75"/>
      <c r="HI328" s="74"/>
      <c r="HJ328" s="74"/>
      <c r="HK328" s="75"/>
      <c r="HL328" s="75"/>
      <c r="HM328" s="74"/>
      <c r="HN328" s="74"/>
      <c r="HO328" s="75"/>
      <c r="HP328" s="75"/>
      <c r="HQ328" s="74"/>
      <c r="HR328" s="74"/>
      <c r="HS328" s="75"/>
      <c r="HT328" s="75"/>
      <c r="HU328" s="74"/>
      <c r="HV328" s="74"/>
      <c r="HW328" s="75"/>
      <c r="HX328" s="75"/>
      <c r="HY328" s="74"/>
      <c r="HZ328" s="74"/>
      <c r="IA328" s="75"/>
      <c r="IB328" s="75"/>
      <c r="IC328" s="74"/>
      <c r="ID328" s="74"/>
      <c r="IE328" s="75"/>
      <c r="IF328" s="75"/>
      <c r="IG328" s="74">
        <v>155.39670000000001</v>
      </c>
      <c r="IH328" s="74">
        <v>155.39670000000001</v>
      </c>
      <c r="II328" s="75">
        <f t="shared" si="883"/>
        <v>100</v>
      </c>
      <c r="IJ328" s="75"/>
      <c r="IK328" s="74"/>
      <c r="IL328" s="74"/>
      <c r="IM328" s="75"/>
      <c r="IN328" s="75"/>
      <c r="IO328" s="74"/>
      <c r="IP328" s="74"/>
      <c r="IQ328" s="75"/>
      <c r="IR328" s="75"/>
      <c r="IS328" s="74"/>
      <c r="IT328" s="74"/>
      <c r="IU328" s="75"/>
      <c r="IV328" s="75"/>
      <c r="IW328" s="74"/>
      <c r="IX328" s="74"/>
      <c r="IY328" s="75"/>
      <c r="IZ328" s="75"/>
      <c r="JA328" s="74"/>
      <c r="JB328" s="74"/>
      <c r="JC328" s="75"/>
    </row>
    <row r="329" spans="1:263" ht="16.5" customHeight="1" x14ac:dyDescent="0.25">
      <c r="A329" s="10" t="s">
        <v>450</v>
      </c>
      <c r="B329" s="222">
        <f t="shared" si="714"/>
        <v>2157</v>
      </c>
      <c r="C329" s="222">
        <f t="shared" si="715"/>
        <v>2157</v>
      </c>
      <c r="D329" s="222">
        <f t="shared" si="716"/>
        <v>2157</v>
      </c>
      <c r="E329" s="222"/>
      <c r="F329" s="223">
        <f t="shared" si="717"/>
        <v>2157</v>
      </c>
      <c r="G329" s="75">
        <f t="shared" si="834"/>
        <v>100</v>
      </c>
      <c r="H329" s="75"/>
      <c r="I329" s="75"/>
      <c r="J329" s="75"/>
      <c r="K329" s="75"/>
      <c r="L329" s="75"/>
      <c r="M329" s="75"/>
      <c r="N329" s="75"/>
      <c r="O329" s="75"/>
      <c r="P329" s="75"/>
      <c r="Q329" s="75"/>
      <c r="R329" s="75"/>
      <c r="S329" s="75"/>
      <c r="T329" s="75"/>
      <c r="U329" s="75"/>
      <c r="V329" s="75"/>
      <c r="W329" s="75"/>
      <c r="X329" s="75"/>
      <c r="Y329" s="75"/>
      <c r="Z329" s="75"/>
      <c r="AA329" s="75"/>
      <c r="AB329" s="75"/>
      <c r="AC329" s="75"/>
      <c r="AD329" s="75"/>
      <c r="AE329" s="75"/>
      <c r="AF329" s="75"/>
      <c r="AG329" s="75"/>
      <c r="AH329" s="75"/>
      <c r="AI329" s="75"/>
      <c r="AJ329" s="75"/>
      <c r="AK329" s="75"/>
      <c r="AL329" s="75"/>
      <c r="AM329" s="75"/>
      <c r="AN329" s="75"/>
      <c r="AO329" s="75"/>
      <c r="AP329" s="75"/>
      <c r="AQ329" s="75"/>
      <c r="AR329" s="75"/>
      <c r="AS329" s="75"/>
      <c r="AT329" s="75"/>
      <c r="AU329" s="75"/>
      <c r="AV329" s="75"/>
      <c r="AW329" s="75"/>
      <c r="AX329" s="75"/>
      <c r="AY329" s="75"/>
      <c r="AZ329" s="95"/>
      <c r="BA329" s="95"/>
      <c r="BB329" s="95"/>
      <c r="BC329" s="95"/>
      <c r="BD329" s="75"/>
      <c r="BE329" s="75"/>
      <c r="BF329" s="75"/>
      <c r="BG329" s="88"/>
      <c r="BH329" s="88"/>
      <c r="BI329" s="75"/>
      <c r="BJ329" s="75"/>
      <c r="BK329" s="88"/>
      <c r="BL329" s="75">
        <v>2157</v>
      </c>
      <c r="BM329" s="75">
        <v>2157</v>
      </c>
      <c r="BN329" s="75">
        <v>2157</v>
      </c>
      <c r="BO329" s="76">
        <f t="shared" si="745"/>
        <v>100</v>
      </c>
      <c r="BP329" s="75"/>
      <c r="BQ329" s="75"/>
      <c r="BR329" s="75"/>
      <c r="BS329" s="75"/>
      <c r="BT329" s="75"/>
      <c r="BU329" s="75"/>
      <c r="BV329" s="75"/>
      <c r="BW329" s="88"/>
      <c r="BX329" s="75"/>
      <c r="BY329" s="75"/>
      <c r="BZ329" s="75"/>
      <c r="CA329" s="75"/>
      <c r="CB329" s="74"/>
      <c r="CC329" s="74"/>
      <c r="CD329" s="75"/>
      <c r="CE329" s="88"/>
      <c r="CF329" s="75"/>
      <c r="CG329" s="75"/>
      <c r="CH329" s="75"/>
      <c r="CI329" s="88"/>
      <c r="CJ329" s="75"/>
      <c r="CK329" s="75"/>
      <c r="CL329" s="75"/>
      <c r="CM329" s="75"/>
      <c r="CN329" s="75"/>
      <c r="CO329" s="75"/>
      <c r="CP329" s="75"/>
      <c r="CQ329" s="75"/>
      <c r="CR329" s="74"/>
      <c r="CS329" s="74"/>
      <c r="CT329" s="75"/>
      <c r="CU329" s="88"/>
      <c r="CV329" s="75"/>
      <c r="CW329" s="75"/>
      <c r="CX329" s="75"/>
      <c r="CY329" s="88"/>
      <c r="CZ329" s="88"/>
      <c r="DA329" s="75"/>
      <c r="DB329" s="75"/>
      <c r="DC329" s="88"/>
      <c r="DD329" s="75"/>
      <c r="DE329" s="75"/>
      <c r="DF329" s="75"/>
      <c r="DG329" s="88"/>
      <c r="DH329" s="75"/>
      <c r="DI329" s="75"/>
      <c r="DJ329" s="75"/>
      <c r="DK329" s="88"/>
      <c r="DL329" s="75"/>
      <c r="DM329" s="75"/>
      <c r="DN329" s="75"/>
      <c r="DO329" s="88"/>
      <c r="DP329" s="75"/>
      <c r="DQ329" s="75"/>
      <c r="DR329" s="75"/>
      <c r="DS329" s="88"/>
      <c r="DT329" s="88"/>
      <c r="DU329" s="75"/>
      <c r="DV329" s="75"/>
      <c r="DW329" s="75"/>
      <c r="DX329" s="75"/>
      <c r="DY329" s="75"/>
      <c r="DZ329" s="75"/>
      <c r="EA329" s="75"/>
      <c r="EB329" s="75"/>
      <c r="EC329" s="75"/>
      <c r="ED329" s="75"/>
      <c r="EE329" s="75"/>
      <c r="EF329" s="75"/>
      <c r="EG329" s="75"/>
      <c r="EH329" s="75"/>
      <c r="EI329" s="75"/>
      <c r="EJ329" s="75"/>
      <c r="EK329" s="75"/>
      <c r="EL329" s="75"/>
      <c r="EM329" s="75"/>
      <c r="EN329" s="75"/>
      <c r="EO329" s="75"/>
      <c r="EP329" s="75"/>
      <c r="EQ329" s="75"/>
      <c r="ER329" s="75"/>
      <c r="ES329" s="75"/>
      <c r="ET329" s="75"/>
      <c r="EU329" s="75"/>
      <c r="EV329" s="75"/>
      <c r="EW329" s="75"/>
      <c r="EX329" s="75"/>
      <c r="EY329" s="75"/>
      <c r="EZ329" s="88"/>
      <c r="FA329" s="74"/>
      <c r="FB329" s="75"/>
      <c r="FC329" s="88"/>
      <c r="FD329" s="75"/>
      <c r="FE329" s="75"/>
      <c r="FF329" s="75"/>
      <c r="FG329" s="75"/>
      <c r="FH329" s="75"/>
      <c r="FI329" s="75"/>
      <c r="FJ329" s="75"/>
      <c r="FK329" s="75"/>
      <c r="FL329" s="75"/>
      <c r="FM329" s="75"/>
      <c r="FN329" s="75"/>
      <c r="FO329" s="75"/>
      <c r="FP329" s="75"/>
      <c r="FQ329" s="75"/>
      <c r="FR329" s="75"/>
      <c r="FS329" s="75"/>
      <c r="FT329" s="78"/>
      <c r="FU329" s="78"/>
      <c r="FV329" s="78"/>
      <c r="FW329" s="78"/>
      <c r="FX329" s="75"/>
      <c r="FY329" s="75"/>
      <c r="FZ329" s="75"/>
      <c r="GA329" s="75"/>
      <c r="GB329" s="75"/>
      <c r="GC329" s="75"/>
      <c r="GD329" s="75"/>
      <c r="GE329" s="75"/>
      <c r="GF329" s="75"/>
      <c r="GG329" s="75"/>
      <c r="GH329" s="75"/>
      <c r="GI329" s="75"/>
      <c r="GJ329" s="75"/>
      <c r="GK329" s="75"/>
      <c r="GL329" s="75"/>
      <c r="GM329" s="75"/>
      <c r="GN329" s="75"/>
      <c r="GO329" s="75"/>
      <c r="GP329" s="75"/>
      <c r="GQ329" s="75"/>
      <c r="GR329" s="75"/>
      <c r="GS329" s="75"/>
      <c r="GT329" s="75"/>
      <c r="GU329" s="75"/>
      <c r="GV329" s="75"/>
      <c r="GW329" s="75"/>
      <c r="GX329" s="75"/>
      <c r="GY329" s="75"/>
      <c r="GZ329" s="75"/>
      <c r="HA329" s="75"/>
      <c r="HB329" s="75"/>
      <c r="HC329" s="75"/>
      <c r="HD329" s="75"/>
      <c r="HE329" s="75"/>
      <c r="HF329" s="75"/>
      <c r="HG329" s="75"/>
      <c r="HH329" s="75"/>
      <c r="HI329" s="75"/>
      <c r="HJ329" s="75"/>
      <c r="HK329" s="75"/>
      <c r="HL329" s="75"/>
      <c r="HM329" s="75"/>
      <c r="HN329" s="75"/>
      <c r="HO329" s="75"/>
      <c r="HP329" s="75"/>
      <c r="HQ329" s="75"/>
      <c r="HR329" s="75"/>
      <c r="HS329" s="75"/>
      <c r="HT329" s="75"/>
      <c r="HU329" s="75"/>
      <c r="HV329" s="75"/>
      <c r="HW329" s="75"/>
      <c r="HX329" s="75"/>
      <c r="HY329" s="75"/>
      <c r="HZ329" s="75"/>
      <c r="IA329" s="75"/>
      <c r="IB329" s="75"/>
      <c r="IC329" s="75"/>
      <c r="ID329" s="75"/>
      <c r="IE329" s="75"/>
      <c r="IF329" s="75"/>
      <c r="IG329" s="75"/>
      <c r="IH329" s="75"/>
      <c r="II329" s="75"/>
      <c r="IJ329" s="75"/>
      <c r="IK329" s="75"/>
      <c r="IL329" s="75"/>
      <c r="IM329" s="75"/>
      <c r="IN329" s="75"/>
      <c r="IO329" s="75"/>
      <c r="IP329" s="75"/>
      <c r="IQ329" s="75"/>
      <c r="IR329" s="75"/>
      <c r="IS329" s="75"/>
      <c r="IT329" s="75"/>
      <c r="IU329" s="75"/>
      <c r="IV329" s="75"/>
      <c r="IW329" s="75"/>
      <c r="IX329" s="75"/>
      <c r="IY329" s="75"/>
      <c r="IZ329" s="75"/>
      <c r="JA329" s="75"/>
      <c r="JB329" s="75"/>
      <c r="JC329" s="75"/>
    </row>
    <row r="330" spans="1:263" ht="16.5" customHeight="1" x14ac:dyDescent="0.25">
      <c r="A330" s="10" t="s">
        <v>500</v>
      </c>
      <c r="B330" s="222">
        <f t="shared" si="714"/>
        <v>2766</v>
      </c>
      <c r="C330" s="222">
        <f t="shared" si="715"/>
        <v>2766</v>
      </c>
      <c r="D330" s="222">
        <f t="shared" si="716"/>
        <v>2766</v>
      </c>
      <c r="E330" s="222"/>
      <c r="F330" s="223">
        <f t="shared" si="717"/>
        <v>2766</v>
      </c>
      <c r="G330" s="75">
        <f t="shared" si="834"/>
        <v>100</v>
      </c>
      <c r="H330" s="75"/>
      <c r="I330" s="75"/>
      <c r="J330" s="75"/>
      <c r="K330" s="75"/>
      <c r="L330" s="75"/>
      <c r="M330" s="75"/>
      <c r="N330" s="75"/>
      <c r="O330" s="75"/>
      <c r="P330" s="75"/>
      <c r="Q330" s="75"/>
      <c r="R330" s="75"/>
      <c r="S330" s="75"/>
      <c r="T330" s="75"/>
      <c r="U330" s="75"/>
      <c r="V330" s="75"/>
      <c r="W330" s="75"/>
      <c r="X330" s="75"/>
      <c r="Y330" s="75"/>
      <c r="Z330" s="75"/>
      <c r="AA330" s="75"/>
      <c r="AB330" s="75"/>
      <c r="AC330" s="75"/>
      <c r="AD330" s="75"/>
      <c r="AE330" s="75"/>
      <c r="AF330" s="75"/>
      <c r="AG330" s="75"/>
      <c r="AH330" s="75"/>
      <c r="AI330" s="75"/>
      <c r="AJ330" s="75"/>
      <c r="AK330" s="75"/>
      <c r="AL330" s="75"/>
      <c r="AM330" s="75"/>
      <c r="AN330" s="75"/>
      <c r="AO330" s="75"/>
      <c r="AP330" s="75"/>
      <c r="AQ330" s="75"/>
      <c r="AR330" s="75"/>
      <c r="AS330" s="75"/>
      <c r="AT330" s="75"/>
      <c r="AU330" s="75"/>
      <c r="AV330" s="75"/>
      <c r="AW330" s="75"/>
      <c r="AX330" s="75"/>
      <c r="AY330" s="75"/>
      <c r="AZ330" s="95"/>
      <c r="BA330" s="95"/>
      <c r="BB330" s="95"/>
      <c r="BC330" s="95"/>
      <c r="BD330" s="75"/>
      <c r="BE330" s="75"/>
      <c r="BF330" s="75"/>
      <c r="BG330" s="88"/>
      <c r="BH330" s="88"/>
      <c r="BI330" s="75"/>
      <c r="BJ330" s="75"/>
      <c r="BK330" s="88"/>
      <c r="BL330" s="75">
        <v>2766</v>
      </c>
      <c r="BM330" s="75">
        <v>2766</v>
      </c>
      <c r="BN330" s="75">
        <v>2766</v>
      </c>
      <c r="BO330" s="76">
        <f t="shared" si="745"/>
        <v>100</v>
      </c>
      <c r="BP330" s="75"/>
      <c r="BQ330" s="75"/>
      <c r="BR330" s="75"/>
      <c r="BS330" s="75"/>
      <c r="BT330" s="75"/>
      <c r="BU330" s="75"/>
      <c r="BV330" s="75"/>
      <c r="BW330" s="88"/>
      <c r="BX330" s="75"/>
      <c r="BY330" s="75"/>
      <c r="BZ330" s="75"/>
      <c r="CA330" s="75"/>
      <c r="CB330" s="74"/>
      <c r="CC330" s="74"/>
      <c r="CD330" s="75"/>
      <c r="CE330" s="88"/>
      <c r="CF330" s="75"/>
      <c r="CG330" s="75"/>
      <c r="CH330" s="75"/>
      <c r="CI330" s="88"/>
      <c r="CJ330" s="75"/>
      <c r="CK330" s="75"/>
      <c r="CL330" s="75"/>
      <c r="CM330" s="75"/>
      <c r="CN330" s="75"/>
      <c r="CO330" s="75"/>
      <c r="CP330" s="75"/>
      <c r="CQ330" s="75"/>
      <c r="CR330" s="74"/>
      <c r="CS330" s="74"/>
      <c r="CT330" s="75"/>
      <c r="CU330" s="88"/>
      <c r="CV330" s="75"/>
      <c r="CW330" s="75"/>
      <c r="CX330" s="75"/>
      <c r="CY330" s="88"/>
      <c r="CZ330" s="88"/>
      <c r="DA330" s="75"/>
      <c r="DB330" s="75"/>
      <c r="DC330" s="88"/>
      <c r="DD330" s="75"/>
      <c r="DE330" s="75"/>
      <c r="DF330" s="75"/>
      <c r="DG330" s="88"/>
      <c r="DH330" s="75"/>
      <c r="DI330" s="75"/>
      <c r="DJ330" s="75"/>
      <c r="DK330" s="88"/>
      <c r="DL330" s="75"/>
      <c r="DM330" s="75"/>
      <c r="DN330" s="75"/>
      <c r="DO330" s="88"/>
      <c r="DP330" s="75"/>
      <c r="DQ330" s="75"/>
      <c r="DR330" s="75"/>
      <c r="DS330" s="88"/>
      <c r="DT330" s="88"/>
      <c r="DU330" s="75"/>
      <c r="DV330" s="75"/>
      <c r="DW330" s="75"/>
      <c r="DX330" s="75"/>
      <c r="DY330" s="75"/>
      <c r="DZ330" s="75"/>
      <c r="EA330" s="75"/>
      <c r="EB330" s="75"/>
      <c r="EC330" s="75"/>
      <c r="ED330" s="75"/>
      <c r="EE330" s="75"/>
      <c r="EF330" s="75"/>
      <c r="EG330" s="75"/>
      <c r="EH330" s="75"/>
      <c r="EI330" s="75"/>
      <c r="EJ330" s="75"/>
      <c r="EK330" s="75"/>
      <c r="EL330" s="75"/>
      <c r="EM330" s="75"/>
      <c r="EN330" s="75"/>
      <c r="EO330" s="75"/>
      <c r="EP330" s="75"/>
      <c r="EQ330" s="75"/>
      <c r="ER330" s="75"/>
      <c r="ES330" s="75"/>
      <c r="ET330" s="75"/>
      <c r="EU330" s="75"/>
      <c r="EV330" s="75"/>
      <c r="EW330" s="75"/>
      <c r="EX330" s="75"/>
      <c r="EY330" s="75"/>
      <c r="EZ330" s="88"/>
      <c r="FA330" s="74"/>
      <c r="FB330" s="75"/>
      <c r="FC330" s="88"/>
      <c r="FD330" s="75"/>
      <c r="FE330" s="75"/>
      <c r="FF330" s="75"/>
      <c r="FG330" s="75"/>
      <c r="FH330" s="75"/>
      <c r="FI330" s="75"/>
      <c r="FJ330" s="75"/>
      <c r="FK330" s="75"/>
      <c r="FL330" s="75"/>
      <c r="FM330" s="75"/>
      <c r="FN330" s="75"/>
      <c r="FO330" s="75"/>
      <c r="FP330" s="75"/>
      <c r="FQ330" s="75"/>
      <c r="FR330" s="75"/>
      <c r="FS330" s="75"/>
      <c r="FT330" s="78"/>
      <c r="FU330" s="78"/>
      <c r="FV330" s="78"/>
      <c r="FW330" s="78"/>
      <c r="FX330" s="75"/>
      <c r="FY330" s="75"/>
      <c r="FZ330" s="75"/>
      <c r="GA330" s="75"/>
      <c r="GB330" s="75"/>
      <c r="GC330" s="75"/>
      <c r="GD330" s="75"/>
      <c r="GE330" s="75"/>
      <c r="GF330" s="75"/>
      <c r="GG330" s="75"/>
      <c r="GH330" s="75"/>
      <c r="GI330" s="75"/>
      <c r="GJ330" s="75"/>
      <c r="GK330" s="75"/>
      <c r="GL330" s="75"/>
      <c r="GM330" s="75"/>
      <c r="GN330" s="75"/>
      <c r="GO330" s="75"/>
      <c r="GP330" s="75"/>
      <c r="GQ330" s="75"/>
      <c r="GR330" s="75"/>
      <c r="GS330" s="75"/>
      <c r="GT330" s="75"/>
      <c r="GU330" s="75"/>
      <c r="GV330" s="75"/>
      <c r="GW330" s="75"/>
      <c r="GX330" s="75"/>
      <c r="GY330" s="75"/>
      <c r="GZ330" s="75"/>
      <c r="HA330" s="75"/>
      <c r="HB330" s="75"/>
      <c r="HC330" s="75"/>
      <c r="HD330" s="75"/>
      <c r="HE330" s="75"/>
      <c r="HF330" s="75"/>
      <c r="HG330" s="75"/>
      <c r="HH330" s="75"/>
      <c r="HI330" s="75"/>
      <c r="HJ330" s="75"/>
      <c r="HK330" s="75"/>
      <c r="HL330" s="75"/>
      <c r="HM330" s="75"/>
      <c r="HN330" s="75"/>
      <c r="HO330" s="75"/>
      <c r="HP330" s="75"/>
      <c r="HQ330" s="75"/>
      <c r="HR330" s="75"/>
      <c r="HS330" s="75"/>
      <c r="HT330" s="75"/>
      <c r="HU330" s="75"/>
      <c r="HV330" s="75"/>
      <c r="HW330" s="75"/>
      <c r="HX330" s="75"/>
      <c r="HY330" s="75"/>
      <c r="HZ330" s="75"/>
      <c r="IA330" s="75"/>
      <c r="IB330" s="75"/>
      <c r="IC330" s="75"/>
      <c r="ID330" s="75"/>
      <c r="IE330" s="75"/>
      <c r="IF330" s="75"/>
      <c r="IG330" s="75"/>
      <c r="IH330" s="75"/>
      <c r="II330" s="75"/>
      <c r="IJ330" s="75"/>
      <c r="IK330" s="75"/>
      <c r="IL330" s="75"/>
      <c r="IM330" s="75"/>
      <c r="IN330" s="75"/>
      <c r="IO330" s="75"/>
      <c r="IP330" s="75"/>
      <c r="IQ330" s="75"/>
      <c r="IR330" s="75"/>
      <c r="IS330" s="75"/>
      <c r="IT330" s="75"/>
      <c r="IU330" s="75"/>
      <c r="IV330" s="75"/>
      <c r="IW330" s="75"/>
      <c r="IX330" s="75"/>
      <c r="IY330" s="75"/>
      <c r="IZ330" s="75"/>
      <c r="JA330" s="75"/>
      <c r="JB330" s="75"/>
      <c r="JC330" s="75"/>
    </row>
    <row r="331" spans="1:263" ht="16.5" customHeight="1" x14ac:dyDescent="0.25">
      <c r="A331" s="10" t="s">
        <v>280</v>
      </c>
      <c r="B331" s="222">
        <f t="shared" si="714"/>
        <v>3003</v>
      </c>
      <c r="C331" s="222">
        <f t="shared" si="715"/>
        <v>3003</v>
      </c>
      <c r="D331" s="222">
        <f t="shared" si="716"/>
        <v>3003</v>
      </c>
      <c r="E331" s="222"/>
      <c r="F331" s="223">
        <f t="shared" si="717"/>
        <v>3003</v>
      </c>
      <c r="G331" s="75">
        <f t="shared" si="834"/>
        <v>100</v>
      </c>
      <c r="H331" s="75"/>
      <c r="I331" s="75"/>
      <c r="J331" s="75"/>
      <c r="K331" s="75"/>
      <c r="L331" s="75"/>
      <c r="M331" s="75"/>
      <c r="N331" s="75"/>
      <c r="O331" s="75"/>
      <c r="P331" s="75"/>
      <c r="Q331" s="75"/>
      <c r="R331" s="75"/>
      <c r="S331" s="75"/>
      <c r="T331" s="75"/>
      <c r="U331" s="75"/>
      <c r="V331" s="75"/>
      <c r="W331" s="75"/>
      <c r="X331" s="75"/>
      <c r="Y331" s="75"/>
      <c r="Z331" s="75"/>
      <c r="AA331" s="75"/>
      <c r="AB331" s="75"/>
      <c r="AC331" s="75"/>
      <c r="AD331" s="75"/>
      <c r="AE331" s="75"/>
      <c r="AF331" s="75"/>
      <c r="AG331" s="75"/>
      <c r="AH331" s="75"/>
      <c r="AI331" s="75"/>
      <c r="AJ331" s="75"/>
      <c r="AK331" s="75"/>
      <c r="AL331" s="75"/>
      <c r="AM331" s="75"/>
      <c r="AN331" s="75"/>
      <c r="AO331" s="75"/>
      <c r="AP331" s="75"/>
      <c r="AQ331" s="75"/>
      <c r="AR331" s="75"/>
      <c r="AS331" s="75"/>
      <c r="AT331" s="75"/>
      <c r="AU331" s="75"/>
      <c r="AV331" s="75"/>
      <c r="AW331" s="75"/>
      <c r="AX331" s="75"/>
      <c r="AY331" s="75"/>
      <c r="AZ331" s="95"/>
      <c r="BA331" s="95"/>
      <c r="BB331" s="95"/>
      <c r="BC331" s="95"/>
      <c r="BD331" s="75"/>
      <c r="BE331" s="75"/>
      <c r="BF331" s="75"/>
      <c r="BG331" s="88"/>
      <c r="BH331" s="88"/>
      <c r="BI331" s="75"/>
      <c r="BJ331" s="75"/>
      <c r="BK331" s="88"/>
      <c r="BL331" s="75">
        <v>3003</v>
      </c>
      <c r="BM331" s="75">
        <v>3003</v>
      </c>
      <c r="BN331" s="75">
        <v>3003</v>
      </c>
      <c r="BO331" s="76">
        <f t="shared" si="745"/>
        <v>100</v>
      </c>
      <c r="BP331" s="75"/>
      <c r="BQ331" s="75"/>
      <c r="BR331" s="75"/>
      <c r="BS331" s="75"/>
      <c r="BT331" s="75"/>
      <c r="BU331" s="75"/>
      <c r="BV331" s="75"/>
      <c r="BW331" s="88"/>
      <c r="BX331" s="75"/>
      <c r="BY331" s="75"/>
      <c r="BZ331" s="75"/>
      <c r="CA331" s="75"/>
      <c r="CB331" s="74"/>
      <c r="CC331" s="74"/>
      <c r="CD331" s="75"/>
      <c r="CE331" s="88"/>
      <c r="CF331" s="75"/>
      <c r="CG331" s="75"/>
      <c r="CH331" s="75"/>
      <c r="CI331" s="88"/>
      <c r="CJ331" s="75"/>
      <c r="CK331" s="75"/>
      <c r="CL331" s="75"/>
      <c r="CM331" s="75"/>
      <c r="CN331" s="75"/>
      <c r="CO331" s="75"/>
      <c r="CP331" s="75"/>
      <c r="CQ331" s="75"/>
      <c r="CR331" s="74"/>
      <c r="CS331" s="74"/>
      <c r="CT331" s="75"/>
      <c r="CU331" s="88"/>
      <c r="CV331" s="75"/>
      <c r="CW331" s="75"/>
      <c r="CX331" s="75"/>
      <c r="CY331" s="88"/>
      <c r="CZ331" s="88"/>
      <c r="DA331" s="75"/>
      <c r="DB331" s="75"/>
      <c r="DC331" s="88"/>
      <c r="DD331" s="75"/>
      <c r="DE331" s="75"/>
      <c r="DF331" s="75"/>
      <c r="DG331" s="88"/>
      <c r="DH331" s="75"/>
      <c r="DI331" s="75"/>
      <c r="DJ331" s="75"/>
      <c r="DK331" s="88"/>
      <c r="DL331" s="75"/>
      <c r="DM331" s="75"/>
      <c r="DN331" s="75"/>
      <c r="DO331" s="88"/>
      <c r="DP331" s="75"/>
      <c r="DQ331" s="75"/>
      <c r="DR331" s="75"/>
      <c r="DS331" s="88"/>
      <c r="DT331" s="88"/>
      <c r="DU331" s="75"/>
      <c r="DV331" s="75"/>
      <c r="DW331" s="75"/>
      <c r="DX331" s="75"/>
      <c r="DY331" s="75"/>
      <c r="DZ331" s="75"/>
      <c r="EA331" s="75"/>
      <c r="EB331" s="75"/>
      <c r="EC331" s="75"/>
      <c r="ED331" s="75"/>
      <c r="EE331" s="75"/>
      <c r="EF331" s="75"/>
      <c r="EG331" s="75"/>
      <c r="EH331" s="75"/>
      <c r="EI331" s="75"/>
      <c r="EJ331" s="75"/>
      <c r="EK331" s="75"/>
      <c r="EL331" s="75"/>
      <c r="EM331" s="75"/>
      <c r="EN331" s="75"/>
      <c r="EO331" s="75"/>
      <c r="EP331" s="75"/>
      <c r="EQ331" s="75"/>
      <c r="ER331" s="75"/>
      <c r="ES331" s="75"/>
      <c r="ET331" s="75"/>
      <c r="EU331" s="75"/>
      <c r="EV331" s="75"/>
      <c r="EW331" s="75"/>
      <c r="EX331" s="75"/>
      <c r="EY331" s="75"/>
      <c r="EZ331" s="88"/>
      <c r="FA331" s="74"/>
      <c r="FB331" s="75"/>
      <c r="FC331" s="88"/>
      <c r="FD331" s="75"/>
      <c r="FE331" s="75"/>
      <c r="FF331" s="75"/>
      <c r="FG331" s="75"/>
      <c r="FH331" s="75"/>
      <c r="FI331" s="75"/>
      <c r="FJ331" s="75"/>
      <c r="FK331" s="75"/>
      <c r="FL331" s="75"/>
      <c r="FM331" s="75"/>
      <c r="FN331" s="75"/>
      <c r="FO331" s="75"/>
      <c r="FP331" s="75"/>
      <c r="FQ331" s="75"/>
      <c r="FR331" s="75"/>
      <c r="FS331" s="75"/>
      <c r="FT331" s="78"/>
      <c r="FU331" s="78"/>
      <c r="FV331" s="78"/>
      <c r="FW331" s="78"/>
      <c r="FX331" s="75"/>
      <c r="FY331" s="75"/>
      <c r="FZ331" s="75"/>
      <c r="GA331" s="75"/>
      <c r="GB331" s="75"/>
      <c r="GC331" s="75"/>
      <c r="GD331" s="75"/>
      <c r="GE331" s="75"/>
      <c r="GF331" s="75"/>
      <c r="GG331" s="75"/>
      <c r="GH331" s="75"/>
      <c r="GI331" s="75"/>
      <c r="GJ331" s="75"/>
      <c r="GK331" s="75"/>
      <c r="GL331" s="75"/>
      <c r="GM331" s="75"/>
      <c r="GN331" s="75"/>
      <c r="GO331" s="75"/>
      <c r="GP331" s="75"/>
      <c r="GQ331" s="75"/>
      <c r="GR331" s="75"/>
      <c r="GS331" s="75"/>
      <c r="GT331" s="75"/>
      <c r="GU331" s="75"/>
      <c r="GV331" s="75"/>
      <c r="GW331" s="75"/>
      <c r="GX331" s="75"/>
      <c r="GY331" s="75"/>
      <c r="GZ331" s="75"/>
      <c r="HA331" s="75"/>
      <c r="HB331" s="75"/>
      <c r="HC331" s="75"/>
      <c r="HD331" s="75"/>
      <c r="HE331" s="75"/>
      <c r="HF331" s="75"/>
      <c r="HG331" s="75"/>
      <c r="HH331" s="75"/>
      <c r="HI331" s="75"/>
      <c r="HJ331" s="75"/>
      <c r="HK331" s="75"/>
      <c r="HL331" s="75"/>
      <c r="HM331" s="75"/>
      <c r="HN331" s="75"/>
      <c r="HO331" s="75"/>
      <c r="HP331" s="75"/>
      <c r="HQ331" s="75"/>
      <c r="HR331" s="75"/>
      <c r="HS331" s="75"/>
      <c r="HT331" s="75"/>
      <c r="HU331" s="75"/>
      <c r="HV331" s="75"/>
      <c r="HW331" s="75"/>
      <c r="HX331" s="75"/>
      <c r="HY331" s="75"/>
      <c r="HZ331" s="75"/>
      <c r="IA331" s="75"/>
      <c r="IB331" s="75"/>
      <c r="IC331" s="75"/>
      <c r="ID331" s="75"/>
      <c r="IE331" s="75"/>
      <c r="IF331" s="75"/>
      <c r="IG331" s="75"/>
      <c r="IH331" s="75"/>
      <c r="II331" s="75"/>
      <c r="IJ331" s="75"/>
      <c r="IK331" s="75"/>
      <c r="IL331" s="75"/>
      <c r="IM331" s="75"/>
      <c r="IN331" s="75"/>
      <c r="IO331" s="75"/>
      <c r="IP331" s="75"/>
      <c r="IQ331" s="75"/>
      <c r="IR331" s="75"/>
      <c r="IS331" s="75"/>
      <c r="IT331" s="75"/>
      <c r="IU331" s="75"/>
      <c r="IV331" s="75"/>
      <c r="IW331" s="75"/>
      <c r="IX331" s="75"/>
      <c r="IY331" s="75"/>
      <c r="IZ331" s="75"/>
      <c r="JA331" s="75"/>
      <c r="JB331" s="75"/>
      <c r="JC331" s="75"/>
    </row>
    <row r="332" spans="1:263" ht="16.5" customHeight="1" x14ac:dyDescent="0.25">
      <c r="A332" s="10" t="s">
        <v>453</v>
      </c>
      <c r="B332" s="222">
        <f t="shared" si="714"/>
        <v>5718</v>
      </c>
      <c r="C332" s="222">
        <f t="shared" si="715"/>
        <v>5718</v>
      </c>
      <c r="D332" s="222">
        <f t="shared" si="716"/>
        <v>5718</v>
      </c>
      <c r="E332" s="222"/>
      <c r="F332" s="223">
        <f t="shared" si="717"/>
        <v>5718</v>
      </c>
      <c r="G332" s="75">
        <f t="shared" si="834"/>
        <v>100</v>
      </c>
      <c r="H332" s="75"/>
      <c r="I332" s="75"/>
      <c r="J332" s="75"/>
      <c r="K332" s="75"/>
      <c r="L332" s="75"/>
      <c r="M332" s="75"/>
      <c r="N332" s="75"/>
      <c r="O332" s="75"/>
      <c r="P332" s="75"/>
      <c r="Q332" s="75"/>
      <c r="R332" s="75"/>
      <c r="S332" s="75"/>
      <c r="T332" s="75"/>
      <c r="U332" s="75"/>
      <c r="V332" s="75"/>
      <c r="W332" s="75"/>
      <c r="X332" s="75"/>
      <c r="Y332" s="75"/>
      <c r="Z332" s="75"/>
      <c r="AA332" s="75"/>
      <c r="AB332" s="75"/>
      <c r="AC332" s="75"/>
      <c r="AD332" s="75"/>
      <c r="AE332" s="75"/>
      <c r="AF332" s="75"/>
      <c r="AG332" s="75"/>
      <c r="AH332" s="75"/>
      <c r="AI332" s="75"/>
      <c r="AJ332" s="75"/>
      <c r="AK332" s="75"/>
      <c r="AL332" s="75"/>
      <c r="AM332" s="75"/>
      <c r="AN332" s="75"/>
      <c r="AO332" s="75"/>
      <c r="AP332" s="75"/>
      <c r="AQ332" s="75"/>
      <c r="AR332" s="75"/>
      <c r="AS332" s="75"/>
      <c r="AT332" s="75"/>
      <c r="AU332" s="75"/>
      <c r="AV332" s="75"/>
      <c r="AW332" s="75"/>
      <c r="AX332" s="75"/>
      <c r="AY332" s="75"/>
      <c r="AZ332" s="95"/>
      <c r="BA332" s="95"/>
      <c r="BB332" s="95"/>
      <c r="BC332" s="95"/>
      <c r="BD332" s="75"/>
      <c r="BE332" s="75"/>
      <c r="BF332" s="75"/>
      <c r="BG332" s="88"/>
      <c r="BH332" s="88"/>
      <c r="BI332" s="75"/>
      <c r="BJ332" s="75"/>
      <c r="BK332" s="88"/>
      <c r="BL332" s="75">
        <v>5718</v>
      </c>
      <c r="BM332" s="75">
        <v>5718</v>
      </c>
      <c r="BN332" s="75">
        <v>5718</v>
      </c>
      <c r="BO332" s="76">
        <f t="shared" si="745"/>
        <v>100</v>
      </c>
      <c r="BP332" s="75"/>
      <c r="BQ332" s="75"/>
      <c r="BR332" s="75"/>
      <c r="BS332" s="75"/>
      <c r="BT332" s="75"/>
      <c r="BU332" s="75"/>
      <c r="BV332" s="75"/>
      <c r="BW332" s="88"/>
      <c r="BX332" s="75"/>
      <c r="BY332" s="75"/>
      <c r="BZ332" s="75"/>
      <c r="CA332" s="75"/>
      <c r="CB332" s="74"/>
      <c r="CC332" s="74"/>
      <c r="CD332" s="75"/>
      <c r="CE332" s="88"/>
      <c r="CF332" s="75"/>
      <c r="CG332" s="75"/>
      <c r="CH332" s="75"/>
      <c r="CI332" s="88"/>
      <c r="CJ332" s="75"/>
      <c r="CK332" s="75"/>
      <c r="CL332" s="75"/>
      <c r="CM332" s="75"/>
      <c r="CN332" s="75"/>
      <c r="CO332" s="75"/>
      <c r="CP332" s="75"/>
      <c r="CQ332" s="75"/>
      <c r="CR332" s="74"/>
      <c r="CS332" s="74"/>
      <c r="CT332" s="75"/>
      <c r="CU332" s="88"/>
      <c r="CV332" s="75"/>
      <c r="CW332" s="75"/>
      <c r="CX332" s="75"/>
      <c r="CY332" s="88"/>
      <c r="CZ332" s="88"/>
      <c r="DA332" s="75"/>
      <c r="DB332" s="75"/>
      <c r="DC332" s="88"/>
      <c r="DD332" s="75"/>
      <c r="DE332" s="75"/>
      <c r="DF332" s="75"/>
      <c r="DG332" s="88"/>
      <c r="DH332" s="75"/>
      <c r="DI332" s="75"/>
      <c r="DJ332" s="75"/>
      <c r="DK332" s="88"/>
      <c r="DL332" s="75"/>
      <c r="DM332" s="75"/>
      <c r="DN332" s="75"/>
      <c r="DO332" s="88"/>
      <c r="DP332" s="75"/>
      <c r="DQ332" s="75"/>
      <c r="DR332" s="75"/>
      <c r="DS332" s="88"/>
      <c r="DT332" s="88"/>
      <c r="DU332" s="75"/>
      <c r="DV332" s="75"/>
      <c r="DW332" s="75"/>
      <c r="DX332" s="75"/>
      <c r="DY332" s="75"/>
      <c r="DZ332" s="75"/>
      <c r="EA332" s="75"/>
      <c r="EB332" s="75"/>
      <c r="EC332" s="75"/>
      <c r="ED332" s="75"/>
      <c r="EE332" s="75"/>
      <c r="EF332" s="75"/>
      <c r="EG332" s="75"/>
      <c r="EH332" s="75"/>
      <c r="EI332" s="75"/>
      <c r="EJ332" s="75"/>
      <c r="EK332" s="75"/>
      <c r="EL332" s="75"/>
      <c r="EM332" s="75"/>
      <c r="EN332" s="75"/>
      <c r="EO332" s="75"/>
      <c r="EP332" s="75"/>
      <c r="EQ332" s="75"/>
      <c r="ER332" s="75"/>
      <c r="ES332" s="75"/>
      <c r="ET332" s="75"/>
      <c r="EU332" s="75"/>
      <c r="EV332" s="75"/>
      <c r="EW332" s="75"/>
      <c r="EX332" s="75"/>
      <c r="EY332" s="75"/>
      <c r="EZ332" s="88"/>
      <c r="FA332" s="74"/>
      <c r="FB332" s="75"/>
      <c r="FC332" s="88"/>
      <c r="FD332" s="75"/>
      <c r="FE332" s="75"/>
      <c r="FF332" s="75"/>
      <c r="FG332" s="75"/>
      <c r="FH332" s="75"/>
      <c r="FI332" s="75"/>
      <c r="FJ332" s="75"/>
      <c r="FK332" s="75"/>
      <c r="FL332" s="75"/>
      <c r="FM332" s="75"/>
      <c r="FN332" s="75"/>
      <c r="FO332" s="75"/>
      <c r="FP332" s="75"/>
      <c r="FQ332" s="75"/>
      <c r="FR332" s="75"/>
      <c r="FS332" s="75"/>
      <c r="FT332" s="78"/>
      <c r="FU332" s="78"/>
      <c r="FV332" s="78"/>
      <c r="FW332" s="78"/>
      <c r="FX332" s="75"/>
      <c r="FY332" s="75"/>
      <c r="FZ332" s="75"/>
      <c r="GA332" s="75"/>
      <c r="GB332" s="75"/>
      <c r="GC332" s="75"/>
      <c r="GD332" s="75"/>
      <c r="GE332" s="75"/>
      <c r="GF332" s="75"/>
      <c r="GG332" s="75"/>
      <c r="GH332" s="75"/>
      <c r="GI332" s="75"/>
      <c r="GJ332" s="75"/>
      <c r="GK332" s="75"/>
      <c r="GL332" s="75"/>
      <c r="GM332" s="75"/>
      <c r="GN332" s="75"/>
      <c r="GO332" s="75"/>
      <c r="GP332" s="75"/>
      <c r="GQ332" s="75"/>
      <c r="GR332" s="75"/>
      <c r="GS332" s="75"/>
      <c r="GT332" s="75"/>
      <c r="GU332" s="75"/>
      <c r="GV332" s="75"/>
      <c r="GW332" s="75"/>
      <c r="GX332" s="75"/>
      <c r="GY332" s="75"/>
      <c r="GZ332" s="75"/>
      <c r="HA332" s="75"/>
      <c r="HB332" s="75"/>
      <c r="HC332" s="75"/>
      <c r="HD332" s="75"/>
      <c r="HE332" s="75"/>
      <c r="HF332" s="75"/>
      <c r="HG332" s="75"/>
      <c r="HH332" s="75"/>
      <c r="HI332" s="75"/>
      <c r="HJ332" s="75"/>
      <c r="HK332" s="75"/>
      <c r="HL332" s="75"/>
      <c r="HM332" s="75"/>
      <c r="HN332" s="75"/>
      <c r="HO332" s="75"/>
      <c r="HP332" s="75"/>
      <c r="HQ332" s="75"/>
      <c r="HR332" s="75"/>
      <c r="HS332" s="75"/>
      <c r="HT332" s="75"/>
      <c r="HU332" s="75"/>
      <c r="HV332" s="75"/>
      <c r="HW332" s="75"/>
      <c r="HX332" s="75"/>
      <c r="HY332" s="75"/>
      <c r="HZ332" s="75"/>
      <c r="IA332" s="75"/>
      <c r="IB332" s="75"/>
      <c r="IC332" s="75"/>
      <c r="ID332" s="75"/>
      <c r="IE332" s="75"/>
      <c r="IF332" s="75"/>
      <c r="IG332" s="75"/>
      <c r="IH332" s="75"/>
      <c r="II332" s="75"/>
      <c r="IJ332" s="75"/>
      <c r="IK332" s="75"/>
      <c r="IL332" s="75"/>
      <c r="IM332" s="75"/>
      <c r="IN332" s="75"/>
      <c r="IO332" s="75"/>
      <c r="IP332" s="75"/>
      <c r="IQ332" s="75"/>
      <c r="IR332" s="75"/>
      <c r="IS332" s="75"/>
      <c r="IT332" s="75"/>
      <c r="IU332" s="75"/>
      <c r="IV332" s="75"/>
      <c r="IW332" s="75"/>
      <c r="IX332" s="75"/>
      <c r="IY332" s="75"/>
      <c r="IZ332" s="75"/>
      <c r="JA332" s="75"/>
      <c r="JB332" s="75"/>
      <c r="JC332" s="75"/>
    </row>
    <row r="333" spans="1:263" ht="16.5" customHeight="1" x14ac:dyDescent="0.25">
      <c r="A333" s="10" t="s">
        <v>288</v>
      </c>
      <c r="B333" s="222">
        <f t="shared" si="714"/>
        <v>4077</v>
      </c>
      <c r="C333" s="222">
        <f t="shared" si="715"/>
        <v>5517</v>
      </c>
      <c r="D333" s="222">
        <f t="shared" si="716"/>
        <v>5517</v>
      </c>
      <c r="E333" s="222"/>
      <c r="F333" s="223">
        <f t="shared" si="717"/>
        <v>5517</v>
      </c>
      <c r="G333" s="75">
        <f t="shared" si="834"/>
        <v>100</v>
      </c>
      <c r="H333" s="75"/>
      <c r="I333" s="75"/>
      <c r="J333" s="75"/>
      <c r="K333" s="75"/>
      <c r="L333" s="75"/>
      <c r="M333" s="75"/>
      <c r="N333" s="75"/>
      <c r="O333" s="75"/>
      <c r="P333" s="75"/>
      <c r="Q333" s="75"/>
      <c r="R333" s="75"/>
      <c r="S333" s="75"/>
      <c r="T333" s="75"/>
      <c r="U333" s="75"/>
      <c r="V333" s="75"/>
      <c r="W333" s="75"/>
      <c r="X333" s="75"/>
      <c r="Y333" s="75"/>
      <c r="Z333" s="75"/>
      <c r="AA333" s="75"/>
      <c r="AB333" s="75"/>
      <c r="AC333" s="75"/>
      <c r="AD333" s="75"/>
      <c r="AE333" s="75"/>
      <c r="AF333" s="75"/>
      <c r="AG333" s="75"/>
      <c r="AH333" s="75"/>
      <c r="AI333" s="75"/>
      <c r="AJ333" s="75"/>
      <c r="AK333" s="75"/>
      <c r="AL333" s="75"/>
      <c r="AM333" s="75"/>
      <c r="AN333" s="75"/>
      <c r="AO333" s="75"/>
      <c r="AP333" s="75"/>
      <c r="AQ333" s="75"/>
      <c r="AR333" s="75"/>
      <c r="AS333" s="75">
        <v>1440</v>
      </c>
      <c r="AT333" s="75">
        <v>1440</v>
      </c>
      <c r="AU333" s="75">
        <f t="shared" si="814"/>
        <v>100</v>
      </c>
      <c r="AV333" s="75"/>
      <c r="AW333" s="75"/>
      <c r="AX333" s="75"/>
      <c r="AY333" s="75"/>
      <c r="AZ333" s="95"/>
      <c r="BA333" s="95"/>
      <c r="BB333" s="95"/>
      <c r="BC333" s="95"/>
      <c r="BD333" s="75"/>
      <c r="BE333" s="75"/>
      <c r="BF333" s="75"/>
      <c r="BG333" s="88"/>
      <c r="BH333" s="88"/>
      <c r="BI333" s="75"/>
      <c r="BJ333" s="75"/>
      <c r="BK333" s="88"/>
      <c r="BL333" s="75">
        <v>4077</v>
      </c>
      <c r="BM333" s="75">
        <v>4077</v>
      </c>
      <c r="BN333" s="75">
        <v>4077</v>
      </c>
      <c r="BO333" s="76">
        <f t="shared" si="745"/>
        <v>100</v>
      </c>
      <c r="BP333" s="75"/>
      <c r="BQ333" s="75"/>
      <c r="BR333" s="75"/>
      <c r="BS333" s="75"/>
      <c r="BT333" s="75"/>
      <c r="BU333" s="75"/>
      <c r="BV333" s="75"/>
      <c r="BW333" s="88"/>
      <c r="BX333" s="75"/>
      <c r="BY333" s="75"/>
      <c r="BZ333" s="75"/>
      <c r="CA333" s="75"/>
      <c r="CB333" s="74"/>
      <c r="CC333" s="74"/>
      <c r="CD333" s="75"/>
      <c r="CE333" s="88"/>
      <c r="CF333" s="75"/>
      <c r="CG333" s="75"/>
      <c r="CH333" s="75"/>
      <c r="CI333" s="88"/>
      <c r="CJ333" s="75"/>
      <c r="CK333" s="75"/>
      <c r="CL333" s="75"/>
      <c r="CM333" s="75"/>
      <c r="CN333" s="75"/>
      <c r="CO333" s="75"/>
      <c r="CP333" s="75"/>
      <c r="CQ333" s="75"/>
      <c r="CR333" s="74"/>
      <c r="CS333" s="74"/>
      <c r="CT333" s="75"/>
      <c r="CU333" s="88"/>
      <c r="CV333" s="75"/>
      <c r="CW333" s="75"/>
      <c r="CX333" s="75"/>
      <c r="CY333" s="88"/>
      <c r="CZ333" s="88"/>
      <c r="DA333" s="75"/>
      <c r="DB333" s="75"/>
      <c r="DC333" s="88"/>
      <c r="DD333" s="75"/>
      <c r="DE333" s="75"/>
      <c r="DF333" s="75"/>
      <c r="DG333" s="88"/>
      <c r="DH333" s="75"/>
      <c r="DI333" s="75"/>
      <c r="DJ333" s="75"/>
      <c r="DK333" s="88"/>
      <c r="DL333" s="75"/>
      <c r="DM333" s="75"/>
      <c r="DN333" s="75"/>
      <c r="DO333" s="88"/>
      <c r="DP333" s="75"/>
      <c r="DQ333" s="75"/>
      <c r="DR333" s="75"/>
      <c r="DS333" s="88"/>
      <c r="DT333" s="88"/>
      <c r="DU333" s="75"/>
      <c r="DV333" s="75"/>
      <c r="DW333" s="75"/>
      <c r="DX333" s="75"/>
      <c r="DY333" s="75"/>
      <c r="DZ333" s="75"/>
      <c r="EA333" s="75"/>
      <c r="EB333" s="75"/>
      <c r="EC333" s="75"/>
      <c r="ED333" s="75"/>
      <c r="EE333" s="75"/>
      <c r="EF333" s="75"/>
      <c r="EG333" s="75"/>
      <c r="EH333" s="75"/>
      <c r="EI333" s="75"/>
      <c r="EJ333" s="75"/>
      <c r="EK333" s="75"/>
      <c r="EL333" s="75"/>
      <c r="EM333" s="75"/>
      <c r="EN333" s="75"/>
      <c r="EO333" s="75"/>
      <c r="EP333" s="75"/>
      <c r="EQ333" s="75"/>
      <c r="ER333" s="75"/>
      <c r="ES333" s="75"/>
      <c r="ET333" s="75"/>
      <c r="EU333" s="75"/>
      <c r="EV333" s="75"/>
      <c r="EW333" s="75"/>
      <c r="EX333" s="75"/>
      <c r="EY333" s="75"/>
      <c r="EZ333" s="88"/>
      <c r="FA333" s="74"/>
      <c r="FB333" s="75"/>
      <c r="FC333" s="88"/>
      <c r="FD333" s="75"/>
      <c r="FE333" s="75"/>
      <c r="FF333" s="75"/>
      <c r="FG333" s="75"/>
      <c r="FH333" s="75"/>
      <c r="FI333" s="75"/>
      <c r="FJ333" s="75"/>
      <c r="FK333" s="75"/>
      <c r="FL333" s="75"/>
      <c r="FM333" s="75"/>
      <c r="FN333" s="75"/>
      <c r="FO333" s="75"/>
      <c r="FP333" s="75"/>
      <c r="FQ333" s="75"/>
      <c r="FR333" s="75"/>
      <c r="FS333" s="75"/>
      <c r="FT333" s="78"/>
      <c r="FU333" s="78"/>
      <c r="FV333" s="78"/>
      <c r="FW333" s="78"/>
      <c r="FX333" s="75"/>
      <c r="FY333" s="75"/>
      <c r="FZ333" s="75"/>
      <c r="GA333" s="75"/>
      <c r="GB333" s="75"/>
      <c r="GC333" s="75"/>
      <c r="GD333" s="75"/>
      <c r="GE333" s="75"/>
      <c r="GF333" s="75"/>
      <c r="GG333" s="75"/>
      <c r="GH333" s="75"/>
      <c r="GI333" s="75"/>
      <c r="GJ333" s="75"/>
      <c r="GK333" s="75"/>
      <c r="GL333" s="75"/>
      <c r="GM333" s="75"/>
      <c r="GN333" s="75"/>
      <c r="GO333" s="75"/>
      <c r="GP333" s="75"/>
      <c r="GQ333" s="75"/>
      <c r="GR333" s="75"/>
      <c r="GS333" s="75"/>
      <c r="GT333" s="75"/>
      <c r="GU333" s="75"/>
      <c r="GV333" s="75"/>
      <c r="GW333" s="75"/>
      <c r="GX333" s="75"/>
      <c r="GY333" s="75"/>
      <c r="GZ333" s="75"/>
      <c r="HA333" s="75"/>
      <c r="HB333" s="75"/>
      <c r="HC333" s="75"/>
      <c r="HD333" s="75"/>
      <c r="HE333" s="75"/>
      <c r="HF333" s="75"/>
      <c r="HG333" s="75"/>
      <c r="HH333" s="75"/>
      <c r="HI333" s="75"/>
      <c r="HJ333" s="75"/>
      <c r="HK333" s="75"/>
      <c r="HL333" s="75"/>
      <c r="HM333" s="75"/>
      <c r="HN333" s="75"/>
      <c r="HO333" s="75"/>
      <c r="HP333" s="75"/>
      <c r="HQ333" s="75"/>
      <c r="HR333" s="75"/>
      <c r="HS333" s="75"/>
      <c r="HT333" s="75"/>
      <c r="HU333" s="75"/>
      <c r="HV333" s="75"/>
      <c r="HW333" s="75"/>
      <c r="HX333" s="75"/>
      <c r="HY333" s="75"/>
      <c r="HZ333" s="75"/>
      <c r="IA333" s="75"/>
      <c r="IB333" s="75"/>
      <c r="IC333" s="75"/>
      <c r="ID333" s="75"/>
      <c r="IE333" s="75"/>
      <c r="IF333" s="75"/>
      <c r="IG333" s="75"/>
      <c r="IH333" s="75"/>
      <c r="II333" s="75"/>
      <c r="IJ333" s="75"/>
      <c r="IK333" s="75"/>
      <c r="IL333" s="75"/>
      <c r="IM333" s="75"/>
      <c r="IN333" s="75"/>
      <c r="IO333" s="75"/>
      <c r="IP333" s="75"/>
      <c r="IQ333" s="75"/>
      <c r="IR333" s="75"/>
      <c r="IS333" s="75"/>
      <c r="IT333" s="75"/>
      <c r="IU333" s="75"/>
      <c r="IV333" s="75"/>
      <c r="IW333" s="75"/>
      <c r="IX333" s="75"/>
      <c r="IY333" s="75"/>
      <c r="IZ333" s="75"/>
      <c r="JA333" s="75"/>
      <c r="JB333" s="75"/>
      <c r="JC333" s="75"/>
    </row>
    <row r="334" spans="1:263" ht="16.5" customHeight="1" x14ac:dyDescent="0.25">
      <c r="A334" s="10" t="s">
        <v>276</v>
      </c>
      <c r="B334" s="222">
        <f t="shared" ref="B334:B390" si="884">H334+L334+P334+T334+X334+AB334+AF334+AJ334+AN334+AR334+AV334+AZ334+BD334+BH334+BL334+BP334+BT334+BX334+CB334+CF334+CJ334+CN334+CR334+CV334+CZ334+DD334+DH334+DL334+DP334+DT334+DX334+EB334+EF334+EJ334+EN334+ER334+EV334+EZ334+FD334+FH334+FL334+FP334+FT334+FX334+GB334+GF334+GJ334+GN334+GR334+GV334+GZ334+HD334+HH334+HL334+HP334+HT334+HX334+IB334+IF334+IJ334+IN334+IR334+IV334+IZ334</f>
        <v>8500</v>
      </c>
      <c r="C334" s="222">
        <f t="shared" ref="C334:C390" si="885">I334+M334+Q334+U334+Y334+AC334+AG334+AK334+AO334+AS334+AW334+BA334+BE334+BI334+BM334+BQ334+BU334+BY334+CC334+CG334+CK334+CO334+CS334+CW334+DA334+DE334+DI334+DM334+DQ334+DU334+DY334+EC334+EG334+EK334+EO334+ES334+EW334+FA334+FE334+FI334+FM334+FQ334+FU334+FY334+GC334+GG334+GK334+GO334+GS334+GW334+HA334+HE334+HI334+HM334+HQ334+HU334+HY334+IC334+IG334+IS334+IW334+JA334</f>
        <v>10895</v>
      </c>
      <c r="D334" s="222">
        <f t="shared" ref="D334:D390" si="886">I334+M334+Q334+U334+Y334+AC334+AG334+AK334+AO334+AS334+AW334+BA334+BE334+BI334+BM334+BQ334+BU334+BY334+CC334+CG334+CK334+CO334+CS334+CW334+DA334+DE334+DI334+DM334+DQ334+DU334+DY334+EC334+EG334+EK334+EO334+ES334+EW334+FA334+FE334+FI334+FM334+FQ334+FU334+FY334+GC334+GG334+GK334+GO334+GS334+GW334+HA334+HE334+HI334+HM334+HQ334+HU334+HY334+IC334+IG334+IK334+IO334+IS334+IW334+JA334</f>
        <v>10895</v>
      </c>
      <c r="E334" s="222"/>
      <c r="F334" s="223">
        <f t="shared" ref="F334:F390" si="887">J334+N334+R334+V334+Z334+AD334+AH334+AL334+AP334+AT334+AX334+BB334+BF334+BJ334+BN334+BR334+BV334+BZ334+CD334+CH334+CL334+CP334+CT334+CX334+DB334+DF334+DJ334+DN334+DR334+DV334+DZ334+ED334+EH334+EL334+EP334+ET334+EX334+FB334+FF334+FJ334+FN334+FR334+FV334+FZ334+GD334+GH334+GL334+GP334+GT334+GX334+HB334+HF334+HJ334+HN334+HR334+HV334+HZ334+ID334+IH334+IL334+IP334+IT334+IX334+JB334</f>
        <v>10895</v>
      </c>
      <c r="G334" s="75">
        <f t="shared" si="834"/>
        <v>100</v>
      </c>
      <c r="H334" s="75"/>
      <c r="I334" s="75"/>
      <c r="J334" s="75"/>
      <c r="K334" s="75"/>
      <c r="L334" s="75"/>
      <c r="M334" s="75"/>
      <c r="N334" s="75"/>
      <c r="O334" s="75"/>
      <c r="P334" s="75"/>
      <c r="Q334" s="75"/>
      <c r="R334" s="75"/>
      <c r="S334" s="75"/>
      <c r="T334" s="75"/>
      <c r="U334" s="75"/>
      <c r="V334" s="75"/>
      <c r="W334" s="75"/>
      <c r="X334" s="75"/>
      <c r="Y334" s="75"/>
      <c r="Z334" s="75"/>
      <c r="AA334" s="75"/>
      <c r="AB334" s="75"/>
      <c r="AC334" s="75"/>
      <c r="AD334" s="75"/>
      <c r="AE334" s="75"/>
      <c r="AF334" s="75"/>
      <c r="AG334" s="75"/>
      <c r="AH334" s="75"/>
      <c r="AI334" s="75"/>
      <c r="AJ334" s="75"/>
      <c r="AK334" s="75"/>
      <c r="AL334" s="75"/>
      <c r="AM334" s="75"/>
      <c r="AN334" s="75"/>
      <c r="AO334" s="75"/>
      <c r="AP334" s="75"/>
      <c r="AQ334" s="75"/>
      <c r="AR334" s="75"/>
      <c r="AS334" s="75"/>
      <c r="AT334" s="75"/>
      <c r="AU334" s="75"/>
      <c r="AV334" s="75">
        <v>8500</v>
      </c>
      <c r="AW334" s="75">
        <v>8500</v>
      </c>
      <c r="AX334" s="75">
        <v>8500</v>
      </c>
      <c r="AY334" s="75">
        <f>AX334/AW334*100</f>
        <v>100</v>
      </c>
      <c r="AZ334" s="95"/>
      <c r="BA334" s="95"/>
      <c r="BB334" s="95"/>
      <c r="BC334" s="95"/>
      <c r="BD334" s="75"/>
      <c r="BE334" s="75"/>
      <c r="BF334" s="75"/>
      <c r="BG334" s="88"/>
      <c r="BH334" s="88"/>
      <c r="BI334" s="75"/>
      <c r="BJ334" s="75"/>
      <c r="BK334" s="88"/>
      <c r="BL334" s="75"/>
      <c r="BM334" s="75"/>
      <c r="BN334" s="75"/>
      <c r="BO334" s="76"/>
      <c r="BP334" s="75"/>
      <c r="BQ334" s="75"/>
      <c r="BR334" s="75"/>
      <c r="BS334" s="75"/>
      <c r="BT334" s="75"/>
      <c r="BU334" s="75"/>
      <c r="BV334" s="75"/>
      <c r="BW334" s="88"/>
      <c r="BX334" s="75"/>
      <c r="BY334" s="75">
        <v>1000</v>
      </c>
      <c r="BZ334" s="75">
        <v>1000</v>
      </c>
      <c r="CA334" s="75">
        <f t="shared" ref="CA334" si="888">BZ334/BY334*100</f>
        <v>100</v>
      </c>
      <c r="CB334" s="74"/>
      <c r="CC334" s="74"/>
      <c r="CD334" s="75"/>
      <c r="CE334" s="88"/>
      <c r="CF334" s="75"/>
      <c r="CG334" s="75"/>
      <c r="CH334" s="75"/>
      <c r="CI334" s="88"/>
      <c r="CJ334" s="75"/>
      <c r="CK334" s="75"/>
      <c r="CL334" s="75"/>
      <c r="CM334" s="75"/>
      <c r="CN334" s="75"/>
      <c r="CO334" s="75"/>
      <c r="CP334" s="75"/>
      <c r="CQ334" s="75"/>
      <c r="CR334" s="74"/>
      <c r="CS334" s="74"/>
      <c r="CT334" s="75"/>
      <c r="CU334" s="88"/>
      <c r="CV334" s="75"/>
      <c r="CW334" s="75"/>
      <c r="CX334" s="75"/>
      <c r="CY334" s="88"/>
      <c r="CZ334" s="88"/>
      <c r="DA334" s="75"/>
      <c r="DB334" s="75"/>
      <c r="DC334" s="88"/>
      <c r="DD334" s="75"/>
      <c r="DE334" s="75"/>
      <c r="DF334" s="75"/>
      <c r="DG334" s="88"/>
      <c r="DH334" s="75"/>
      <c r="DI334" s="75"/>
      <c r="DJ334" s="75"/>
      <c r="DK334" s="88"/>
      <c r="DL334" s="75"/>
      <c r="DM334" s="75"/>
      <c r="DN334" s="75"/>
      <c r="DO334" s="88"/>
      <c r="DP334" s="75"/>
      <c r="DQ334" s="75"/>
      <c r="DR334" s="75"/>
      <c r="DS334" s="88"/>
      <c r="DT334" s="88"/>
      <c r="DU334" s="75"/>
      <c r="DV334" s="75"/>
      <c r="DW334" s="75"/>
      <c r="DX334" s="75"/>
      <c r="DY334" s="75"/>
      <c r="DZ334" s="75"/>
      <c r="EA334" s="75"/>
      <c r="EB334" s="75"/>
      <c r="EC334" s="75"/>
      <c r="ED334" s="75"/>
      <c r="EE334" s="75"/>
      <c r="EF334" s="75"/>
      <c r="EG334" s="75"/>
      <c r="EH334" s="75"/>
      <c r="EI334" s="75"/>
      <c r="EJ334" s="75"/>
      <c r="EK334" s="75"/>
      <c r="EL334" s="75"/>
      <c r="EM334" s="75"/>
      <c r="EN334" s="75"/>
      <c r="EO334" s="75"/>
      <c r="EP334" s="75"/>
      <c r="EQ334" s="75"/>
      <c r="ER334" s="75"/>
      <c r="ES334" s="75"/>
      <c r="ET334" s="75"/>
      <c r="EU334" s="75"/>
      <c r="EV334" s="75"/>
      <c r="EW334" s="75"/>
      <c r="EX334" s="75"/>
      <c r="EY334" s="75"/>
      <c r="EZ334" s="88"/>
      <c r="FA334" s="74"/>
      <c r="FB334" s="75"/>
      <c r="FC334" s="88"/>
      <c r="FD334" s="75"/>
      <c r="FE334" s="75"/>
      <c r="FF334" s="75"/>
      <c r="FG334" s="75"/>
      <c r="FH334" s="75"/>
      <c r="FI334" s="75"/>
      <c r="FJ334" s="75"/>
      <c r="FK334" s="75"/>
      <c r="FL334" s="75"/>
      <c r="FM334" s="75"/>
      <c r="FN334" s="75"/>
      <c r="FO334" s="75"/>
      <c r="FP334" s="75"/>
      <c r="FQ334" s="75"/>
      <c r="FR334" s="75"/>
      <c r="FS334" s="75"/>
      <c r="FT334" s="78"/>
      <c r="FU334" s="78"/>
      <c r="FV334" s="78"/>
      <c r="FW334" s="78"/>
      <c r="FX334" s="75"/>
      <c r="FY334" s="75"/>
      <c r="FZ334" s="75"/>
      <c r="GA334" s="75"/>
      <c r="GB334" s="75"/>
      <c r="GC334" s="75"/>
      <c r="GD334" s="75"/>
      <c r="GE334" s="75"/>
      <c r="GF334" s="75"/>
      <c r="GG334" s="75"/>
      <c r="GH334" s="75"/>
      <c r="GI334" s="75"/>
      <c r="GJ334" s="75"/>
      <c r="GK334" s="75"/>
      <c r="GL334" s="75"/>
      <c r="GM334" s="75"/>
      <c r="GN334" s="75"/>
      <c r="GO334" s="75"/>
      <c r="GP334" s="75"/>
      <c r="GQ334" s="75"/>
      <c r="GR334" s="75"/>
      <c r="GS334" s="75"/>
      <c r="GT334" s="75"/>
      <c r="GU334" s="75"/>
      <c r="GV334" s="75"/>
      <c r="GW334" s="75"/>
      <c r="GX334" s="75"/>
      <c r="GY334" s="75"/>
      <c r="GZ334" s="75"/>
      <c r="HA334" s="75"/>
      <c r="HB334" s="75"/>
      <c r="HC334" s="75"/>
      <c r="HD334" s="75"/>
      <c r="HE334" s="75"/>
      <c r="HF334" s="75"/>
      <c r="HG334" s="75"/>
      <c r="HH334" s="75"/>
      <c r="HI334" s="75"/>
      <c r="HJ334" s="75"/>
      <c r="HK334" s="75"/>
      <c r="HL334" s="75"/>
      <c r="HM334" s="75"/>
      <c r="HN334" s="75"/>
      <c r="HO334" s="75"/>
      <c r="HP334" s="75"/>
      <c r="HQ334" s="75"/>
      <c r="HR334" s="75"/>
      <c r="HS334" s="75"/>
      <c r="HT334" s="75"/>
      <c r="HU334" s="75"/>
      <c r="HV334" s="75"/>
      <c r="HW334" s="75"/>
      <c r="HX334" s="75"/>
      <c r="HY334" s="75">
        <v>1395</v>
      </c>
      <c r="HZ334" s="75">
        <v>1395</v>
      </c>
      <c r="IA334" s="75">
        <f>HZ334/HY334*100</f>
        <v>100</v>
      </c>
      <c r="IB334" s="75"/>
      <c r="IC334" s="75"/>
      <c r="ID334" s="75"/>
      <c r="IE334" s="75"/>
      <c r="IF334" s="75"/>
      <c r="IG334" s="75"/>
      <c r="IH334" s="75"/>
      <c r="II334" s="75"/>
      <c r="IJ334" s="75"/>
      <c r="IK334" s="75"/>
      <c r="IL334" s="75"/>
      <c r="IM334" s="75"/>
      <c r="IN334" s="75"/>
      <c r="IO334" s="75"/>
      <c r="IP334" s="75"/>
      <c r="IQ334" s="75"/>
      <c r="IR334" s="75"/>
      <c r="IS334" s="75"/>
      <c r="IT334" s="75"/>
      <c r="IU334" s="75"/>
      <c r="IV334" s="75"/>
      <c r="IW334" s="75"/>
      <c r="IX334" s="75"/>
      <c r="IY334" s="75"/>
      <c r="IZ334" s="75"/>
      <c r="JA334" s="75"/>
      <c r="JB334" s="75"/>
      <c r="JC334" s="75"/>
    </row>
    <row r="335" spans="1:263" ht="16.5" customHeight="1" x14ac:dyDescent="0.25">
      <c r="A335" s="10" t="s">
        <v>452</v>
      </c>
      <c r="B335" s="222">
        <f t="shared" si="884"/>
        <v>6579</v>
      </c>
      <c r="C335" s="222">
        <f t="shared" si="885"/>
        <v>8028.99</v>
      </c>
      <c r="D335" s="222">
        <f t="shared" si="886"/>
        <v>8028.99</v>
      </c>
      <c r="E335" s="222"/>
      <c r="F335" s="223">
        <f t="shared" si="887"/>
        <v>8028.99</v>
      </c>
      <c r="G335" s="75">
        <f t="shared" si="834"/>
        <v>100</v>
      </c>
      <c r="H335" s="75"/>
      <c r="I335" s="75"/>
      <c r="J335" s="75"/>
      <c r="K335" s="75"/>
      <c r="L335" s="75"/>
      <c r="M335" s="75"/>
      <c r="N335" s="75"/>
      <c r="O335" s="75"/>
      <c r="P335" s="75"/>
      <c r="Q335" s="75"/>
      <c r="R335" s="75"/>
      <c r="S335" s="75"/>
      <c r="T335" s="75"/>
      <c r="U335" s="75"/>
      <c r="V335" s="75"/>
      <c r="W335" s="75"/>
      <c r="X335" s="75"/>
      <c r="Y335" s="75"/>
      <c r="Z335" s="75"/>
      <c r="AA335" s="75"/>
      <c r="AB335" s="75"/>
      <c r="AC335" s="75"/>
      <c r="AD335" s="75"/>
      <c r="AE335" s="75"/>
      <c r="AF335" s="75"/>
      <c r="AG335" s="75"/>
      <c r="AH335" s="75"/>
      <c r="AI335" s="75"/>
      <c r="AJ335" s="75"/>
      <c r="AK335" s="75"/>
      <c r="AL335" s="75"/>
      <c r="AM335" s="75"/>
      <c r="AN335" s="75"/>
      <c r="AO335" s="75"/>
      <c r="AP335" s="75"/>
      <c r="AQ335" s="75"/>
      <c r="AR335" s="75"/>
      <c r="AS335" s="75">
        <v>1449.99</v>
      </c>
      <c r="AT335" s="75">
        <v>1449.99</v>
      </c>
      <c r="AU335" s="75">
        <f t="shared" si="814"/>
        <v>100</v>
      </c>
      <c r="AV335" s="75"/>
      <c r="AW335" s="75"/>
      <c r="AX335" s="75"/>
      <c r="AY335" s="75"/>
      <c r="AZ335" s="95"/>
      <c r="BA335" s="95"/>
      <c r="BB335" s="95"/>
      <c r="BC335" s="95"/>
      <c r="BD335" s="75"/>
      <c r="BE335" s="75"/>
      <c r="BF335" s="75"/>
      <c r="BG335" s="88"/>
      <c r="BH335" s="88"/>
      <c r="BI335" s="75"/>
      <c r="BJ335" s="75"/>
      <c r="BK335" s="88"/>
      <c r="BL335" s="75">
        <v>6579</v>
      </c>
      <c r="BM335" s="75">
        <v>6579</v>
      </c>
      <c r="BN335" s="75">
        <v>6579</v>
      </c>
      <c r="BO335" s="76">
        <f t="shared" si="745"/>
        <v>100</v>
      </c>
      <c r="BP335" s="75"/>
      <c r="BQ335" s="75"/>
      <c r="BR335" s="75"/>
      <c r="BS335" s="75"/>
      <c r="BT335" s="75"/>
      <c r="BU335" s="75"/>
      <c r="BV335" s="75"/>
      <c r="BW335" s="88"/>
      <c r="BX335" s="75"/>
      <c r="BY335" s="75"/>
      <c r="BZ335" s="75"/>
      <c r="CA335" s="75"/>
      <c r="CB335" s="74"/>
      <c r="CC335" s="74"/>
      <c r="CD335" s="75"/>
      <c r="CE335" s="88"/>
      <c r="CF335" s="75"/>
      <c r="CG335" s="75"/>
      <c r="CH335" s="75"/>
      <c r="CI335" s="88"/>
      <c r="CJ335" s="75"/>
      <c r="CK335" s="75"/>
      <c r="CL335" s="75"/>
      <c r="CM335" s="75"/>
      <c r="CN335" s="75"/>
      <c r="CO335" s="75"/>
      <c r="CP335" s="75"/>
      <c r="CQ335" s="75"/>
      <c r="CR335" s="74"/>
      <c r="CS335" s="74"/>
      <c r="CT335" s="75"/>
      <c r="CU335" s="88"/>
      <c r="CV335" s="75"/>
      <c r="CW335" s="75"/>
      <c r="CX335" s="75"/>
      <c r="CY335" s="88"/>
      <c r="CZ335" s="88"/>
      <c r="DA335" s="75"/>
      <c r="DB335" s="75"/>
      <c r="DC335" s="88"/>
      <c r="DD335" s="75"/>
      <c r="DE335" s="75"/>
      <c r="DF335" s="75"/>
      <c r="DG335" s="88"/>
      <c r="DH335" s="75"/>
      <c r="DI335" s="75"/>
      <c r="DJ335" s="75"/>
      <c r="DK335" s="88"/>
      <c r="DL335" s="75"/>
      <c r="DM335" s="75"/>
      <c r="DN335" s="75"/>
      <c r="DO335" s="88"/>
      <c r="DP335" s="75"/>
      <c r="DQ335" s="75"/>
      <c r="DR335" s="75"/>
      <c r="DS335" s="88"/>
      <c r="DT335" s="88"/>
      <c r="DU335" s="75"/>
      <c r="DV335" s="75"/>
      <c r="DW335" s="75"/>
      <c r="DX335" s="75"/>
      <c r="DY335" s="75"/>
      <c r="DZ335" s="75"/>
      <c r="EA335" s="75"/>
      <c r="EB335" s="75"/>
      <c r="EC335" s="75"/>
      <c r="ED335" s="75"/>
      <c r="EE335" s="75"/>
      <c r="EF335" s="75"/>
      <c r="EG335" s="75"/>
      <c r="EH335" s="75"/>
      <c r="EI335" s="75"/>
      <c r="EJ335" s="75"/>
      <c r="EK335" s="75"/>
      <c r="EL335" s="75"/>
      <c r="EM335" s="75"/>
      <c r="EN335" s="75"/>
      <c r="EO335" s="75"/>
      <c r="EP335" s="75"/>
      <c r="EQ335" s="75"/>
      <c r="ER335" s="75"/>
      <c r="ES335" s="75"/>
      <c r="ET335" s="75"/>
      <c r="EU335" s="75"/>
      <c r="EV335" s="75"/>
      <c r="EW335" s="75"/>
      <c r="EX335" s="75"/>
      <c r="EY335" s="75"/>
      <c r="EZ335" s="88"/>
      <c r="FA335" s="74"/>
      <c r="FB335" s="75"/>
      <c r="FC335" s="88"/>
      <c r="FD335" s="75"/>
      <c r="FE335" s="75"/>
      <c r="FF335" s="75"/>
      <c r="FG335" s="75"/>
      <c r="FH335" s="75"/>
      <c r="FI335" s="75"/>
      <c r="FJ335" s="75"/>
      <c r="FK335" s="75"/>
      <c r="FL335" s="75"/>
      <c r="FM335" s="75"/>
      <c r="FN335" s="75"/>
      <c r="FO335" s="75"/>
      <c r="FP335" s="75"/>
      <c r="FQ335" s="75"/>
      <c r="FR335" s="75"/>
      <c r="FS335" s="75"/>
      <c r="FT335" s="78"/>
      <c r="FU335" s="78"/>
      <c r="FV335" s="78"/>
      <c r="FW335" s="78"/>
      <c r="FX335" s="75"/>
      <c r="FY335" s="75"/>
      <c r="FZ335" s="75"/>
      <c r="GA335" s="75"/>
      <c r="GB335" s="75"/>
      <c r="GC335" s="75"/>
      <c r="GD335" s="75"/>
      <c r="GE335" s="75"/>
      <c r="GF335" s="75"/>
      <c r="GG335" s="75"/>
      <c r="GH335" s="75"/>
      <c r="GI335" s="75"/>
      <c r="GJ335" s="75"/>
      <c r="GK335" s="75"/>
      <c r="GL335" s="75"/>
      <c r="GM335" s="75"/>
      <c r="GN335" s="75"/>
      <c r="GO335" s="75"/>
      <c r="GP335" s="75"/>
      <c r="GQ335" s="75"/>
      <c r="GR335" s="75"/>
      <c r="GS335" s="75"/>
      <c r="GT335" s="75"/>
      <c r="GU335" s="75"/>
      <c r="GV335" s="75"/>
      <c r="GW335" s="75"/>
      <c r="GX335" s="75"/>
      <c r="GY335" s="75"/>
      <c r="GZ335" s="75"/>
      <c r="HA335" s="75"/>
      <c r="HB335" s="75"/>
      <c r="HC335" s="75"/>
      <c r="HD335" s="75"/>
      <c r="HE335" s="75"/>
      <c r="HF335" s="75"/>
      <c r="HG335" s="75"/>
      <c r="HH335" s="75"/>
      <c r="HI335" s="75"/>
      <c r="HJ335" s="75"/>
      <c r="HK335" s="75"/>
      <c r="HL335" s="75"/>
      <c r="HM335" s="75"/>
      <c r="HN335" s="75"/>
      <c r="HO335" s="75"/>
      <c r="HP335" s="75"/>
      <c r="HQ335" s="75"/>
      <c r="HR335" s="75"/>
      <c r="HS335" s="75"/>
      <c r="HT335" s="75"/>
      <c r="HU335" s="75"/>
      <c r="HV335" s="75"/>
      <c r="HW335" s="75"/>
      <c r="HX335" s="75"/>
      <c r="HY335" s="75"/>
      <c r="HZ335" s="75"/>
      <c r="IA335" s="75"/>
      <c r="IB335" s="75"/>
      <c r="IC335" s="75"/>
      <c r="ID335" s="75"/>
      <c r="IE335" s="75"/>
      <c r="IF335" s="75"/>
      <c r="IG335" s="75"/>
      <c r="IH335" s="75"/>
      <c r="II335" s="75"/>
      <c r="IJ335" s="75"/>
      <c r="IK335" s="75"/>
      <c r="IL335" s="75"/>
      <c r="IM335" s="75"/>
      <c r="IN335" s="75"/>
      <c r="IO335" s="75"/>
      <c r="IP335" s="75"/>
      <c r="IQ335" s="75"/>
      <c r="IR335" s="75"/>
      <c r="IS335" s="75"/>
      <c r="IT335" s="75"/>
      <c r="IU335" s="75"/>
      <c r="IV335" s="75"/>
      <c r="IW335" s="75"/>
      <c r="IX335" s="75"/>
      <c r="IY335" s="75"/>
      <c r="IZ335" s="75"/>
      <c r="JA335" s="75"/>
      <c r="JB335" s="75"/>
      <c r="JC335" s="75"/>
    </row>
    <row r="336" spans="1:263" ht="16.5" customHeight="1" x14ac:dyDescent="0.25">
      <c r="A336" s="10" t="s">
        <v>451</v>
      </c>
      <c r="B336" s="222">
        <f t="shared" si="884"/>
        <v>2982</v>
      </c>
      <c r="C336" s="222">
        <f t="shared" si="885"/>
        <v>4017.6633499999998</v>
      </c>
      <c r="D336" s="222">
        <f t="shared" si="886"/>
        <v>4017.6633499999998</v>
      </c>
      <c r="E336" s="222"/>
      <c r="F336" s="223">
        <f t="shared" si="887"/>
        <v>4017.6633499999998</v>
      </c>
      <c r="G336" s="75">
        <f t="shared" si="834"/>
        <v>100</v>
      </c>
      <c r="H336" s="75"/>
      <c r="I336" s="75"/>
      <c r="J336" s="75"/>
      <c r="K336" s="75"/>
      <c r="L336" s="75"/>
      <c r="M336" s="75"/>
      <c r="N336" s="75"/>
      <c r="O336" s="75"/>
      <c r="P336" s="75"/>
      <c r="Q336" s="75"/>
      <c r="R336" s="75"/>
      <c r="S336" s="75"/>
      <c r="T336" s="75"/>
      <c r="U336" s="75"/>
      <c r="V336" s="75"/>
      <c r="W336" s="75"/>
      <c r="X336" s="75"/>
      <c r="Y336" s="75"/>
      <c r="Z336" s="75"/>
      <c r="AA336" s="75"/>
      <c r="AB336" s="75"/>
      <c r="AC336" s="75"/>
      <c r="AD336" s="75"/>
      <c r="AE336" s="75"/>
      <c r="AF336" s="75"/>
      <c r="AG336" s="75"/>
      <c r="AH336" s="75"/>
      <c r="AI336" s="75"/>
      <c r="AJ336" s="75"/>
      <c r="AK336" s="75"/>
      <c r="AL336" s="75"/>
      <c r="AM336" s="75"/>
      <c r="AN336" s="75"/>
      <c r="AO336" s="75"/>
      <c r="AP336" s="75"/>
      <c r="AQ336" s="75"/>
      <c r="AR336" s="75"/>
      <c r="AS336" s="75">
        <v>1035.66335</v>
      </c>
      <c r="AT336" s="75">
        <v>1035.66335</v>
      </c>
      <c r="AU336" s="75">
        <f t="shared" si="814"/>
        <v>100</v>
      </c>
      <c r="AV336" s="75"/>
      <c r="AW336" s="75"/>
      <c r="AX336" s="75"/>
      <c r="AY336" s="75"/>
      <c r="AZ336" s="95"/>
      <c r="BA336" s="95"/>
      <c r="BB336" s="95"/>
      <c r="BC336" s="95"/>
      <c r="BD336" s="75"/>
      <c r="BE336" s="75"/>
      <c r="BF336" s="75"/>
      <c r="BG336" s="88"/>
      <c r="BH336" s="88"/>
      <c r="BI336" s="75"/>
      <c r="BJ336" s="75"/>
      <c r="BK336" s="88"/>
      <c r="BL336" s="75">
        <v>2982</v>
      </c>
      <c r="BM336" s="75">
        <v>2982</v>
      </c>
      <c r="BN336" s="75">
        <v>2982</v>
      </c>
      <c r="BO336" s="76">
        <f t="shared" ref="BO336:BO398" si="889">BN336/BM336*100</f>
        <v>100</v>
      </c>
      <c r="BP336" s="75"/>
      <c r="BQ336" s="75"/>
      <c r="BR336" s="75"/>
      <c r="BS336" s="75"/>
      <c r="BT336" s="75"/>
      <c r="BU336" s="75"/>
      <c r="BV336" s="75"/>
      <c r="BW336" s="88"/>
      <c r="BX336" s="75"/>
      <c r="BY336" s="75"/>
      <c r="BZ336" s="75"/>
      <c r="CA336" s="75"/>
      <c r="CB336" s="74"/>
      <c r="CC336" s="74"/>
      <c r="CD336" s="75"/>
      <c r="CE336" s="88"/>
      <c r="CF336" s="75"/>
      <c r="CG336" s="75"/>
      <c r="CH336" s="75"/>
      <c r="CI336" s="74"/>
      <c r="CJ336" s="75"/>
      <c r="CK336" s="75"/>
      <c r="CL336" s="75"/>
      <c r="CM336" s="75"/>
      <c r="CN336" s="75"/>
      <c r="CO336" s="75"/>
      <c r="CP336" s="75"/>
      <c r="CQ336" s="75"/>
      <c r="CR336" s="74"/>
      <c r="CS336" s="74"/>
      <c r="CT336" s="75"/>
      <c r="CU336" s="88"/>
      <c r="CV336" s="75"/>
      <c r="CW336" s="75"/>
      <c r="CX336" s="75"/>
      <c r="CY336" s="88"/>
      <c r="CZ336" s="88"/>
      <c r="DA336" s="75"/>
      <c r="DB336" s="75"/>
      <c r="DC336" s="88"/>
      <c r="DD336" s="75"/>
      <c r="DE336" s="75"/>
      <c r="DF336" s="75"/>
      <c r="DG336" s="88"/>
      <c r="DH336" s="75"/>
      <c r="DI336" s="75"/>
      <c r="DJ336" s="75"/>
      <c r="DK336" s="88"/>
      <c r="DL336" s="75"/>
      <c r="DM336" s="75"/>
      <c r="DN336" s="75"/>
      <c r="DO336" s="88"/>
      <c r="DP336" s="75"/>
      <c r="DQ336" s="75"/>
      <c r="DR336" s="75"/>
      <c r="DS336" s="88"/>
      <c r="DT336" s="88"/>
      <c r="DU336" s="75"/>
      <c r="DV336" s="75"/>
      <c r="DW336" s="75"/>
      <c r="DX336" s="75"/>
      <c r="DY336" s="75"/>
      <c r="DZ336" s="75"/>
      <c r="EA336" s="75"/>
      <c r="EB336" s="75"/>
      <c r="EC336" s="75"/>
      <c r="ED336" s="75"/>
      <c r="EE336" s="75"/>
      <c r="EF336" s="75"/>
      <c r="EG336" s="75"/>
      <c r="EH336" s="75"/>
      <c r="EI336" s="75"/>
      <c r="EJ336" s="75"/>
      <c r="EK336" s="75"/>
      <c r="EL336" s="75"/>
      <c r="EM336" s="75"/>
      <c r="EN336" s="75"/>
      <c r="EO336" s="75"/>
      <c r="EP336" s="75"/>
      <c r="EQ336" s="75"/>
      <c r="ER336" s="75"/>
      <c r="ES336" s="75"/>
      <c r="ET336" s="75"/>
      <c r="EU336" s="75"/>
      <c r="EV336" s="75"/>
      <c r="EW336" s="75"/>
      <c r="EX336" s="75"/>
      <c r="EY336" s="75"/>
      <c r="EZ336" s="88"/>
      <c r="FA336" s="74"/>
      <c r="FB336" s="75"/>
      <c r="FC336" s="88"/>
      <c r="FD336" s="75"/>
      <c r="FE336" s="75"/>
      <c r="FF336" s="75"/>
      <c r="FG336" s="75"/>
      <c r="FH336" s="75"/>
      <c r="FI336" s="75"/>
      <c r="FJ336" s="75"/>
      <c r="FK336" s="75"/>
      <c r="FL336" s="75"/>
      <c r="FM336" s="75"/>
      <c r="FN336" s="75"/>
      <c r="FO336" s="75"/>
      <c r="FP336" s="75"/>
      <c r="FQ336" s="75"/>
      <c r="FR336" s="75"/>
      <c r="FS336" s="75"/>
      <c r="FT336" s="78"/>
      <c r="FU336" s="78"/>
      <c r="FV336" s="78"/>
      <c r="FW336" s="78"/>
      <c r="FX336" s="75"/>
      <c r="FY336" s="75"/>
      <c r="FZ336" s="75"/>
      <c r="GA336" s="75"/>
      <c r="GB336" s="75"/>
      <c r="GC336" s="75"/>
      <c r="GD336" s="75"/>
      <c r="GE336" s="75"/>
      <c r="GF336" s="75"/>
      <c r="GG336" s="75"/>
      <c r="GH336" s="75"/>
      <c r="GI336" s="75"/>
      <c r="GJ336" s="75"/>
      <c r="GK336" s="75"/>
      <c r="GL336" s="75"/>
      <c r="GM336" s="75"/>
      <c r="GN336" s="75"/>
      <c r="GO336" s="75"/>
      <c r="GP336" s="75"/>
      <c r="GQ336" s="75"/>
      <c r="GR336" s="75"/>
      <c r="GS336" s="75"/>
      <c r="GT336" s="75"/>
      <c r="GU336" s="75"/>
      <c r="GV336" s="75"/>
      <c r="GW336" s="75"/>
      <c r="GX336" s="75"/>
      <c r="GY336" s="75"/>
      <c r="GZ336" s="75"/>
      <c r="HA336" s="75"/>
      <c r="HB336" s="75"/>
      <c r="HC336" s="75"/>
      <c r="HD336" s="75"/>
      <c r="HE336" s="75"/>
      <c r="HF336" s="75"/>
      <c r="HG336" s="75"/>
      <c r="HH336" s="75"/>
      <c r="HI336" s="75"/>
      <c r="HJ336" s="75"/>
      <c r="HK336" s="75"/>
      <c r="HL336" s="75"/>
      <c r="HM336" s="75"/>
      <c r="HN336" s="75"/>
      <c r="HO336" s="75"/>
      <c r="HP336" s="75"/>
      <c r="HQ336" s="75"/>
      <c r="HR336" s="75"/>
      <c r="HS336" s="75"/>
      <c r="HT336" s="75"/>
      <c r="HU336" s="75"/>
      <c r="HV336" s="75"/>
      <c r="HW336" s="75"/>
      <c r="HX336" s="75"/>
      <c r="HY336" s="75"/>
      <c r="HZ336" s="75"/>
      <c r="IA336" s="75"/>
      <c r="IB336" s="75"/>
      <c r="IC336" s="75"/>
      <c r="ID336" s="75"/>
      <c r="IE336" s="75"/>
      <c r="IF336" s="75"/>
      <c r="IG336" s="75"/>
      <c r="IH336" s="75"/>
      <c r="II336" s="75"/>
      <c r="IJ336" s="75"/>
      <c r="IK336" s="75"/>
      <c r="IL336" s="75"/>
      <c r="IM336" s="75"/>
      <c r="IN336" s="75"/>
      <c r="IO336" s="75"/>
      <c r="IP336" s="75"/>
      <c r="IQ336" s="75"/>
      <c r="IR336" s="75"/>
      <c r="IS336" s="75"/>
      <c r="IT336" s="75"/>
      <c r="IU336" s="75"/>
      <c r="IV336" s="75"/>
      <c r="IW336" s="75"/>
      <c r="IX336" s="75"/>
      <c r="IY336" s="75"/>
      <c r="IZ336" s="75"/>
      <c r="JA336" s="75"/>
      <c r="JB336" s="75"/>
      <c r="JC336" s="75"/>
    </row>
    <row r="337" spans="1:263" s="70" customFormat="1" ht="31.5" x14ac:dyDescent="0.25">
      <c r="A337" s="81" t="s">
        <v>265</v>
      </c>
      <c r="B337" s="220">
        <f t="shared" si="884"/>
        <v>66107.531329999998</v>
      </c>
      <c r="C337" s="220">
        <f t="shared" si="885"/>
        <v>72731.025150000001</v>
      </c>
      <c r="D337" s="220">
        <f t="shared" si="886"/>
        <v>72731.025150000001</v>
      </c>
      <c r="E337" s="220"/>
      <c r="F337" s="221">
        <f t="shared" si="887"/>
        <v>68509.109970000005</v>
      </c>
      <c r="G337" s="72">
        <f t="shared" si="834"/>
        <v>94.195166132619818</v>
      </c>
      <c r="H337" s="73">
        <f>H338+H339+H340+H341+H342+H343+H344+H345</f>
        <v>0</v>
      </c>
      <c r="I337" s="73">
        <f>I338+I339+I340+I341+I342+I343+I344+I345</f>
        <v>0</v>
      </c>
      <c r="J337" s="73">
        <f>J338+J339+J340+J341+J342+J343+J344+J345</f>
        <v>0</v>
      </c>
      <c r="K337" s="73">
        <f>K338+K339+K340+K341+K342+K343+K344+K345</f>
        <v>0</v>
      </c>
      <c r="L337" s="73">
        <f t="shared" ref="L337" si="890">L338+L339+L340+L341+L342+L343+L344+L345</f>
        <v>541.79999999999995</v>
      </c>
      <c r="M337" s="73">
        <f t="shared" ref="M337:N337" si="891">M338+M339+M340+M341+M342+M343+M344+M345</f>
        <v>541.79999999999995</v>
      </c>
      <c r="N337" s="73">
        <f t="shared" si="891"/>
        <v>541.79999999999995</v>
      </c>
      <c r="O337" s="73">
        <f>N337/M337*100</f>
        <v>100</v>
      </c>
      <c r="P337" s="73">
        <f t="shared" ref="P337" si="892">P338+P339+P340+P341+P342+P343+P344+P345</f>
        <v>0</v>
      </c>
      <c r="Q337" s="73">
        <f t="shared" ref="Q337:V337" si="893">Q338+Q339+Q340+Q341+Q342+Q343+Q344+Q345</f>
        <v>0</v>
      </c>
      <c r="R337" s="73">
        <f t="shared" si="893"/>
        <v>0</v>
      </c>
      <c r="S337" s="73">
        <f t="shared" si="893"/>
        <v>0</v>
      </c>
      <c r="T337" s="73">
        <f t="shared" ref="T337" si="894">T338+T339+T340+T341+T342+T343+T344+T345</f>
        <v>0</v>
      </c>
      <c r="U337" s="73">
        <f t="shared" si="893"/>
        <v>0</v>
      </c>
      <c r="V337" s="73">
        <f t="shared" si="893"/>
        <v>0</v>
      </c>
      <c r="W337" s="73"/>
      <c r="X337" s="73"/>
      <c r="Y337" s="73"/>
      <c r="Z337" s="73"/>
      <c r="AA337" s="73"/>
      <c r="AB337" s="73">
        <f>AB338+AB339+AB340+AB341+AB342+AB343+AB344+AB345</f>
        <v>56.179769999999998</v>
      </c>
      <c r="AC337" s="73">
        <f>AC338+AC339+AC340+AC341+AC342+AC343+AC344+AC345</f>
        <v>56.179769999999998</v>
      </c>
      <c r="AD337" s="73">
        <f>AD338+AD339+AD340+AD341+AD342+AD343+AD344+AD345</f>
        <v>56.179769999999998</v>
      </c>
      <c r="AE337" s="72">
        <f t="shared" si="866"/>
        <v>100</v>
      </c>
      <c r="AF337" s="73">
        <f>AF338+AF339+AF340+AF341+AF342+AF343+AF344+AF345</f>
        <v>90.74136</v>
      </c>
      <c r="AG337" s="73">
        <f>AG338+AG339+AG340+AG341+AG342+AG343+AG344+AG345</f>
        <v>90.74136</v>
      </c>
      <c r="AH337" s="73">
        <f>AH338+AH339+AH340+AH341+AH342+AH343+AH344+AH345</f>
        <v>90.74136</v>
      </c>
      <c r="AI337" s="72">
        <f>AH337/AG337*100</f>
        <v>100</v>
      </c>
      <c r="AJ337" s="73"/>
      <c r="AK337" s="73"/>
      <c r="AL337" s="73"/>
      <c r="AM337" s="72"/>
      <c r="AN337" s="72"/>
      <c r="AO337" s="73">
        <f>AO338+AO339+AO340+AO341+AO342+AO343+AO344+AO345</f>
        <v>0</v>
      </c>
      <c r="AP337" s="73">
        <f>AP338+AP339+AP340+AP341+AP342+AP343+AP344+AP345</f>
        <v>0</v>
      </c>
      <c r="AQ337" s="73">
        <f>AQ338+AQ339+AQ340+AQ341+AQ342+AQ343+AQ344+AQ345</f>
        <v>0</v>
      </c>
      <c r="AR337" s="73"/>
      <c r="AS337" s="73">
        <f>AS338+AS339+AS340+AS341+AS342+AS343+AS344+AS345</f>
        <v>4082.4275600000001</v>
      </c>
      <c r="AT337" s="73">
        <f>AT338+AT339+AT340+AT341+AT342+AT343+AT344+AT345</f>
        <v>4082.4275600000001</v>
      </c>
      <c r="AU337" s="72">
        <f t="shared" si="814"/>
        <v>100</v>
      </c>
      <c r="AV337" s="73">
        <f>AV338+AV339+AV340+AV341+AV342+AV343+AV344+AV345</f>
        <v>8500</v>
      </c>
      <c r="AW337" s="73">
        <f>AW338+AW339+AW340+AW341+AW342+AW343+AW344+AW345</f>
        <v>8500</v>
      </c>
      <c r="AX337" s="73">
        <f>AX338+AX339+AX340+AX341+AX342+AX343+AX344+AX345</f>
        <v>8500</v>
      </c>
      <c r="AY337" s="72">
        <f>AX337/AW337*100</f>
        <v>100</v>
      </c>
      <c r="AZ337" s="73">
        <f>AZ338+AZ339+AZ340+AZ341+AZ342+AZ343+AZ344+AZ345</f>
        <v>26686.6</v>
      </c>
      <c r="BA337" s="73">
        <f>BA338+BA339+BA340+BA341+BA342+BA343+BA344+BA345</f>
        <v>28847.8</v>
      </c>
      <c r="BB337" s="73">
        <f>BB338+BB339+BB340+BB341+BB342+BB343+BB344+BB345</f>
        <v>24625.939640000001</v>
      </c>
      <c r="BC337" s="73">
        <f>BB337/BA337*100</f>
        <v>85.365052586332411</v>
      </c>
      <c r="BD337" s="73">
        <f>BD338+BD339+BD340+BD341+BD342+BD343+BD344+BD345</f>
        <v>0</v>
      </c>
      <c r="BE337" s="73">
        <f>BE338+BE339+BE340+BE341+BE342+BE343+BE344+BE345</f>
        <v>0</v>
      </c>
      <c r="BF337" s="73">
        <f>BF338+BF339+BF340+BF341+BF342+BF343+BF344+BF345</f>
        <v>0</v>
      </c>
      <c r="BG337" s="73"/>
      <c r="BH337" s="72"/>
      <c r="BI337" s="73">
        <f>BI338+BI339+BI340+BI341+BI342+BI343+BI344+BI345</f>
        <v>0</v>
      </c>
      <c r="BJ337" s="73">
        <f>BJ338+BJ339+BJ340+BJ341+BJ342+BJ343+BJ344+BJ345</f>
        <v>0</v>
      </c>
      <c r="BK337" s="73">
        <f>BK338+BK339+BK340+BK341+BK342+BK343+BK344+BK345</f>
        <v>0</v>
      </c>
      <c r="BL337" s="73">
        <f t="shared" ref="BL337" si="895">BL338+BL339+BL340+BL341+BL342+BL343+BL344+BL345</f>
        <v>14415</v>
      </c>
      <c r="BM337" s="73">
        <f t="shared" ref="BM337:BR337" si="896">BM338+BM339+BM340+BM341+BM342+BM343+BM344+BM345</f>
        <v>14415</v>
      </c>
      <c r="BN337" s="73">
        <f t="shared" si="896"/>
        <v>14414.945179999999</v>
      </c>
      <c r="BO337" s="90">
        <f t="shared" si="889"/>
        <v>99.999619701699601</v>
      </c>
      <c r="BP337" s="73">
        <f t="shared" ref="BP337" si="897">BP338+BP339+BP340+BP341+BP342+BP343+BP344+BP345</f>
        <v>0</v>
      </c>
      <c r="BQ337" s="73">
        <f t="shared" si="896"/>
        <v>0</v>
      </c>
      <c r="BR337" s="73">
        <f t="shared" si="896"/>
        <v>0</v>
      </c>
      <c r="BS337" s="72"/>
      <c r="BT337" s="72"/>
      <c r="BU337" s="73">
        <f>BU338+BU339+BU340+BU341+BU342+BU343+BU344+BU345</f>
        <v>0</v>
      </c>
      <c r="BV337" s="73">
        <f>BV338+BV339+BV340+BV341+BV342+BV343+BV344+BV345</f>
        <v>0</v>
      </c>
      <c r="BW337" s="73">
        <f>BW338+BW339+BW340+BW341+BW342+BW343+BW344+BW345</f>
        <v>0</v>
      </c>
      <c r="BX337" s="73"/>
      <c r="BY337" s="73"/>
      <c r="BZ337" s="73"/>
      <c r="CA337" s="72"/>
      <c r="CB337" s="73">
        <f t="shared" ref="CB337" si="898">CB338+CB339+CB340+CB341+CB342+CB343+CB344+CB345</f>
        <v>10306.700000000001</v>
      </c>
      <c r="CC337" s="73">
        <f t="shared" ref="CC337:CD337" si="899">CC338+CC339+CC340+CC341+CC342+CC343+CC344+CC345</f>
        <v>9779.02</v>
      </c>
      <c r="CD337" s="73">
        <f t="shared" si="899"/>
        <v>9779.02</v>
      </c>
      <c r="CE337" s="73">
        <f>CD337/CC337*100</f>
        <v>100</v>
      </c>
      <c r="CF337" s="73">
        <f>CF338+CF339+CF340+CF341+CF342+CF343+CF344+CF345</f>
        <v>1000</v>
      </c>
      <c r="CG337" s="73">
        <f>CG338+CG339+CG340+CG341+CG342+CG343+CG344+CG345</f>
        <v>1000</v>
      </c>
      <c r="CH337" s="73">
        <f>CH338+CH339+CH340+CH341+CH342+CH343+CH344+CH345</f>
        <v>1000</v>
      </c>
      <c r="CI337" s="73">
        <f t="shared" ref="CI337" si="900">CH337/CG337*100</f>
        <v>100</v>
      </c>
      <c r="CJ337" s="73">
        <f>CJ338+CJ339+CJ340+CJ341+CJ342+CJ343+CJ344+CJ345</f>
        <v>1000</v>
      </c>
      <c r="CK337" s="73">
        <f>CK338+CK339+CK340+CK341+CK342+CK343+CK344+CK345</f>
        <v>1000</v>
      </c>
      <c r="CL337" s="73">
        <f>CL338+CL339+CL340+CL341+CL342+CL343+CL344+CL345</f>
        <v>1000</v>
      </c>
      <c r="CM337" s="73">
        <f>CL337/CK337*100</f>
        <v>100</v>
      </c>
      <c r="CN337" s="73">
        <f>CN338+CN339+CN340+CN341+CN342+CN343+CN344+CN345</f>
        <v>500</v>
      </c>
      <c r="CO337" s="73">
        <f>CO338+CO339+CO340+CO341+CO342+CO343+CO344+CO345</f>
        <v>500</v>
      </c>
      <c r="CP337" s="73">
        <f>CP338+CP339+CP340+CP341+CP342+CP343+CP344+CP345</f>
        <v>500</v>
      </c>
      <c r="CQ337" s="73">
        <f>CP337/CO337*100</f>
        <v>100</v>
      </c>
      <c r="CR337" s="73">
        <f t="shared" ref="CR337" si="901">CR338+CR339+CR340+CR341+CR342+CR343+CR344+CR345</f>
        <v>0</v>
      </c>
      <c r="CS337" s="73">
        <f t="shared" ref="CS337:CX337" si="902">CS338+CS339+CS340+CS341+CS342+CS343+CS344+CS345</f>
        <v>0</v>
      </c>
      <c r="CT337" s="73">
        <f t="shared" si="902"/>
        <v>0</v>
      </c>
      <c r="CU337" s="73">
        <f t="shared" si="902"/>
        <v>0</v>
      </c>
      <c r="CV337" s="73">
        <f t="shared" ref="CV337" si="903">CV338+CV339+CV340+CV341+CV342+CV343+CV344+CV345</f>
        <v>0</v>
      </c>
      <c r="CW337" s="73">
        <f t="shared" si="902"/>
        <v>0</v>
      </c>
      <c r="CX337" s="73">
        <f t="shared" si="902"/>
        <v>0</v>
      </c>
      <c r="CY337" s="73"/>
      <c r="CZ337" s="73"/>
      <c r="DA337" s="73">
        <f>DA338+DA339+DA340+DA341+DA342+DA343+DA344+DA345</f>
        <v>0</v>
      </c>
      <c r="DB337" s="73">
        <f>DB338+DB339+DB340+DB341+DB342+DB343+DB344+DB345</f>
        <v>0</v>
      </c>
      <c r="DC337" s="73"/>
      <c r="DD337" s="73">
        <f>DD338+DD339+DD340+DD341+DD342+DD343+DD344+DD345</f>
        <v>0</v>
      </c>
      <c r="DE337" s="73">
        <f>DE338+DE339+DE340+DE341+DE342+DE343+DE344+DE345</f>
        <v>0</v>
      </c>
      <c r="DF337" s="73">
        <f>DF338+DF339+DF340+DF341+DF342+DF343+DF344+DF345</f>
        <v>0</v>
      </c>
      <c r="DG337" s="73"/>
      <c r="DH337" s="73">
        <f>DH338+DH339+DH340+DH341+DH342+DH343+DH344+DH345</f>
        <v>0</v>
      </c>
      <c r="DI337" s="73">
        <f>DI338+DI339+DI340+DI341+DI342+DI343+DI344+DI345</f>
        <v>0</v>
      </c>
      <c r="DJ337" s="73">
        <f>DJ338+DJ339+DJ340+DJ341+DJ342+DJ343+DJ344+DJ345</f>
        <v>0</v>
      </c>
      <c r="DK337" s="73"/>
      <c r="DL337" s="73">
        <f>DL338+DL339+DL340+DL341+DL342+DL343+DL344+DL345</f>
        <v>0</v>
      </c>
      <c r="DM337" s="73">
        <f>DM338+DM339+DM340+DM341+DM342+DM343+DM344+DM345</f>
        <v>0</v>
      </c>
      <c r="DN337" s="73">
        <f>DN338+DN339+DN340+DN341+DN342+DN343+DN344+DN345</f>
        <v>0</v>
      </c>
      <c r="DO337" s="73"/>
      <c r="DP337" s="73">
        <f>DP338+DP339+DP340+DP341+DP342+DP343+DP344+DP345</f>
        <v>0</v>
      </c>
      <c r="DQ337" s="73">
        <f>DQ338+DQ339+DQ340+DQ341+DQ342+DQ343+DQ344+DQ345</f>
        <v>0</v>
      </c>
      <c r="DR337" s="73">
        <f>DR338+DR339+DR340+DR341+DR342+DR343+DR344+DR345</f>
        <v>0</v>
      </c>
      <c r="DS337" s="73"/>
      <c r="DT337" s="73"/>
      <c r="DU337" s="73">
        <f>DU338+DU339+DU340+DU341+DU342+DU343+DU344+DU345</f>
        <v>0</v>
      </c>
      <c r="DV337" s="73">
        <f>DV338+DV339+DV340+DV341+DV342+DV343+DV344+DV345</f>
        <v>0</v>
      </c>
      <c r="DW337" s="73">
        <f>DW338+DW339+DW340+DW341+DW342+DW343+DW344+DW345</f>
        <v>0</v>
      </c>
      <c r="DX337" s="72"/>
      <c r="DY337" s="73">
        <f>DY338+DY339+DY340+DY341+DY342+DY343+DY344+DY345</f>
        <v>0</v>
      </c>
      <c r="DZ337" s="73">
        <f>DZ338+DZ339+DZ340+DZ341+DZ342+DZ343+DZ344+DZ345</f>
        <v>0</v>
      </c>
      <c r="EA337" s="72"/>
      <c r="EB337" s="72"/>
      <c r="EC337" s="73">
        <f>EC338+EC339+EC340+EC341+EC342+EC343+EC344+EC345</f>
        <v>0</v>
      </c>
      <c r="ED337" s="73">
        <f>ED338+ED339+ED340+ED341+ED342+ED343+ED344+ED345</f>
        <v>0</v>
      </c>
      <c r="EE337" s="72"/>
      <c r="EF337" s="73">
        <f>EF338+EF339+EF340+EF341+EF342+EF343+EF344+EF345</f>
        <v>500</v>
      </c>
      <c r="EG337" s="73">
        <f>EG338+EG339+EG340+EG341+EG342+EG343+EG344+EG345</f>
        <v>500</v>
      </c>
      <c r="EH337" s="73">
        <f>EH338+EH339+EH340+EH341+EH342+EH343+EH344+EH345</f>
        <v>500</v>
      </c>
      <c r="EI337" s="72">
        <f>EH337/EG337*100</f>
        <v>100</v>
      </c>
      <c r="EJ337" s="73">
        <f>EJ338+EJ339+EJ340+EJ341+EJ342+EJ343+EJ344+EJ345</f>
        <v>0</v>
      </c>
      <c r="EK337" s="73">
        <f>EK338+EK339+EK340+EK341+EK342+EK343+EK344+EK345</f>
        <v>817.35688000000005</v>
      </c>
      <c r="EL337" s="73">
        <f>EL338+EL339+EL340+EL341+EL342+EL343+EL344+EL345</f>
        <v>817.35688000000005</v>
      </c>
      <c r="EM337" s="72">
        <f t="shared" si="881"/>
        <v>100</v>
      </c>
      <c r="EN337" s="73"/>
      <c r="EO337" s="73"/>
      <c r="EP337" s="73"/>
      <c r="EQ337" s="72"/>
      <c r="ER337" s="73"/>
      <c r="ES337" s="73"/>
      <c r="ET337" s="73"/>
      <c r="EU337" s="72"/>
      <c r="EV337" s="73"/>
      <c r="EW337" s="73"/>
      <c r="EX337" s="73"/>
      <c r="EY337" s="72"/>
      <c r="EZ337" s="73"/>
      <c r="FA337" s="73">
        <f>FA338+FA339+FA340+FA341+FA342+FA343+FA344+FA345</f>
        <v>0</v>
      </c>
      <c r="FB337" s="73">
        <f>FB338+FB339+FB340+FB341+FB342+FB343+FB344+FB345</f>
        <v>0</v>
      </c>
      <c r="FC337" s="73">
        <f>FC338+FC339+FC340+FC341+FC342+FC343+FC344+FC345</f>
        <v>0</v>
      </c>
      <c r="FD337" s="73"/>
      <c r="FE337" s="73"/>
      <c r="FF337" s="73"/>
      <c r="FG337" s="72"/>
      <c r="FH337" s="73"/>
      <c r="FI337" s="73"/>
      <c r="FJ337" s="73"/>
      <c r="FK337" s="72"/>
      <c r="FL337" s="73"/>
      <c r="FM337" s="73"/>
      <c r="FN337" s="73"/>
      <c r="FO337" s="72"/>
      <c r="FP337" s="72"/>
      <c r="FQ337" s="72"/>
      <c r="FR337" s="72"/>
      <c r="FS337" s="72"/>
      <c r="FT337" s="77"/>
      <c r="FU337" s="77"/>
      <c r="FV337" s="77"/>
      <c r="FW337" s="77"/>
      <c r="FX337" s="73"/>
      <c r="FY337" s="73"/>
      <c r="FZ337" s="73"/>
      <c r="GA337" s="72"/>
      <c r="GB337" s="73">
        <f>SUM(GB338:GB345)</f>
        <v>2510.5102000000002</v>
      </c>
      <c r="GC337" s="73">
        <f>SUM(GC338:GC345)</f>
        <v>2470.7005800000002</v>
      </c>
      <c r="GD337" s="73">
        <f>SUM(GD338:GD345)</f>
        <v>2470.7005800000002</v>
      </c>
      <c r="GE337" s="72">
        <f>GD337/GC337*100</f>
        <v>100</v>
      </c>
      <c r="GF337" s="72"/>
      <c r="GG337" s="73"/>
      <c r="GH337" s="73"/>
      <c r="GI337" s="72"/>
      <c r="GJ337" s="72"/>
      <c r="GK337" s="73"/>
      <c r="GL337" s="73"/>
      <c r="GM337" s="72"/>
      <c r="GN337" s="72"/>
      <c r="GO337" s="73"/>
      <c r="GP337" s="73"/>
      <c r="GQ337" s="72"/>
      <c r="GR337" s="72"/>
      <c r="GS337" s="73"/>
      <c r="GT337" s="73"/>
      <c r="GU337" s="72"/>
      <c r="GV337" s="72"/>
      <c r="GW337" s="73"/>
      <c r="GX337" s="73"/>
      <c r="GY337" s="72"/>
      <c r="GZ337" s="72"/>
      <c r="HA337" s="73"/>
      <c r="HB337" s="73"/>
      <c r="HC337" s="72"/>
      <c r="HD337" s="72"/>
      <c r="HE337" s="73"/>
      <c r="HF337" s="73"/>
      <c r="HG337" s="72"/>
      <c r="HH337" s="72"/>
      <c r="HI337" s="73"/>
      <c r="HJ337" s="73"/>
      <c r="HK337" s="72"/>
      <c r="HL337" s="72"/>
      <c r="HM337" s="73"/>
      <c r="HN337" s="73"/>
      <c r="HO337" s="72"/>
      <c r="HP337" s="72"/>
      <c r="HQ337" s="73"/>
      <c r="HR337" s="73"/>
      <c r="HS337" s="72"/>
      <c r="HT337" s="72"/>
      <c r="HU337" s="73"/>
      <c r="HV337" s="73"/>
      <c r="HW337" s="72"/>
      <c r="HX337" s="72"/>
      <c r="HY337" s="73"/>
      <c r="HZ337" s="73"/>
      <c r="IA337" s="72"/>
      <c r="IB337" s="72"/>
      <c r="IC337" s="73"/>
      <c r="ID337" s="73"/>
      <c r="IE337" s="72"/>
      <c r="IF337" s="72"/>
      <c r="IG337" s="73">
        <f>SUM(IG338:IG345)</f>
        <v>129.999</v>
      </c>
      <c r="IH337" s="73">
        <f>SUM(IH338:IH345)</f>
        <v>129.999</v>
      </c>
      <c r="II337" s="72">
        <f t="shared" si="883"/>
        <v>100</v>
      </c>
      <c r="IJ337" s="72"/>
      <c r="IK337" s="73">
        <f>SUM(IK338:IK345)</f>
        <v>0</v>
      </c>
      <c r="IL337" s="73"/>
      <c r="IM337" s="72"/>
      <c r="IN337" s="72"/>
      <c r="IO337" s="73">
        <f>SUM(IO338:IO345)</f>
        <v>0</v>
      </c>
      <c r="IP337" s="73"/>
      <c r="IQ337" s="72"/>
      <c r="IR337" s="72"/>
      <c r="IS337" s="73">
        <f>SUM(IS338:IS345)</f>
        <v>0</v>
      </c>
      <c r="IT337" s="73"/>
      <c r="IU337" s="72"/>
      <c r="IV337" s="72"/>
      <c r="IW337" s="73">
        <f>SUM(IW338:IW345)</f>
        <v>0</v>
      </c>
      <c r="IX337" s="73"/>
      <c r="IY337" s="72"/>
      <c r="IZ337" s="72"/>
      <c r="JA337" s="73"/>
      <c r="JB337" s="73"/>
      <c r="JC337" s="72"/>
    </row>
    <row r="338" spans="1:263" ht="16.5" customHeight="1" x14ac:dyDescent="0.25">
      <c r="A338" s="10" t="s">
        <v>197</v>
      </c>
      <c r="B338" s="222">
        <f t="shared" si="884"/>
        <v>43192.531329999991</v>
      </c>
      <c r="C338" s="222">
        <f t="shared" si="885"/>
        <v>45733.597589999998</v>
      </c>
      <c r="D338" s="222">
        <f t="shared" si="886"/>
        <v>45733.597589999998</v>
      </c>
      <c r="E338" s="222"/>
      <c r="F338" s="223">
        <f t="shared" si="887"/>
        <v>41511.737230000006</v>
      </c>
      <c r="G338" s="75">
        <f t="shared" si="834"/>
        <v>90.7685802506752</v>
      </c>
      <c r="H338" s="74"/>
      <c r="I338" s="74"/>
      <c r="J338" s="74"/>
      <c r="K338" s="75"/>
      <c r="L338" s="75">
        <v>541.79999999999995</v>
      </c>
      <c r="M338" s="75">
        <v>541.79999999999995</v>
      </c>
      <c r="N338" s="75">
        <v>541.79999999999995</v>
      </c>
      <c r="O338" s="74">
        <f>N338/M338*100</f>
        <v>100</v>
      </c>
      <c r="P338" s="74">
        <v>0</v>
      </c>
      <c r="Q338" s="74">
        <v>0</v>
      </c>
      <c r="R338" s="74">
        <v>0</v>
      </c>
      <c r="S338" s="75"/>
      <c r="T338" s="74"/>
      <c r="U338" s="74"/>
      <c r="V338" s="74"/>
      <c r="W338" s="74"/>
      <c r="X338" s="74"/>
      <c r="Y338" s="74"/>
      <c r="Z338" s="74"/>
      <c r="AA338" s="75"/>
      <c r="AB338" s="74">
        <v>56.179769999999998</v>
      </c>
      <c r="AC338" s="74">
        <v>56.179769999999998</v>
      </c>
      <c r="AD338" s="74">
        <v>56.179769999999998</v>
      </c>
      <c r="AE338" s="75">
        <f t="shared" si="866"/>
        <v>100</v>
      </c>
      <c r="AF338" s="74">
        <v>90.74136</v>
      </c>
      <c r="AG338" s="74">
        <v>90.74136</v>
      </c>
      <c r="AH338" s="74">
        <v>90.74136</v>
      </c>
      <c r="AI338" s="75">
        <f>AH338/AG338*100</f>
        <v>100</v>
      </c>
      <c r="AJ338" s="74"/>
      <c r="AK338" s="74"/>
      <c r="AL338" s="74"/>
      <c r="AM338" s="75"/>
      <c r="AN338" s="75"/>
      <c r="AO338" s="74"/>
      <c r="AP338" s="74"/>
      <c r="AQ338" s="75"/>
      <c r="AR338" s="75"/>
      <c r="AS338" s="75"/>
      <c r="AT338" s="75"/>
      <c r="AU338" s="75"/>
      <c r="AV338" s="74">
        <v>0</v>
      </c>
      <c r="AW338" s="74">
        <v>0</v>
      </c>
      <c r="AX338" s="74"/>
      <c r="AY338" s="75"/>
      <c r="AZ338" s="74">
        <v>26686.6</v>
      </c>
      <c r="BA338" s="74">
        <v>28847.8</v>
      </c>
      <c r="BB338" s="75">
        <v>24625.939640000001</v>
      </c>
      <c r="BC338" s="74">
        <f>BB338/BA338*100</f>
        <v>85.365052586332411</v>
      </c>
      <c r="BD338" s="74"/>
      <c r="BE338" s="74"/>
      <c r="BF338" s="74"/>
      <c r="BG338" s="74"/>
      <c r="BH338" s="75"/>
      <c r="BI338" s="74"/>
      <c r="BJ338" s="87"/>
      <c r="BK338" s="87"/>
      <c r="BL338" s="74"/>
      <c r="BM338" s="74"/>
      <c r="BN338" s="87"/>
      <c r="BO338" s="76"/>
      <c r="BP338" s="74"/>
      <c r="BQ338" s="74"/>
      <c r="BR338" s="87"/>
      <c r="BS338" s="75"/>
      <c r="BT338" s="75"/>
      <c r="BU338" s="74"/>
      <c r="BV338" s="87"/>
      <c r="BW338" s="87"/>
      <c r="BX338" s="74"/>
      <c r="BY338" s="74"/>
      <c r="BZ338" s="74"/>
      <c r="CA338" s="75"/>
      <c r="CB338" s="74">
        <v>10306.700000000001</v>
      </c>
      <c r="CC338" s="74">
        <v>9779.02</v>
      </c>
      <c r="CD338" s="74">
        <v>9779.02</v>
      </c>
      <c r="CE338" s="74">
        <f>CD338/CC338*100</f>
        <v>100</v>
      </c>
      <c r="CF338" s="74">
        <v>1000</v>
      </c>
      <c r="CG338" s="74">
        <v>1000</v>
      </c>
      <c r="CH338" s="74">
        <v>1000</v>
      </c>
      <c r="CI338" s="74">
        <f>CH338/CG338*100</f>
        <v>100</v>
      </c>
      <c r="CJ338" s="74">
        <v>1000</v>
      </c>
      <c r="CK338" s="74">
        <v>1000</v>
      </c>
      <c r="CL338" s="99">
        <v>1000</v>
      </c>
      <c r="CM338" s="74">
        <f>CL338/CK338*100</f>
        <v>100</v>
      </c>
      <c r="CN338" s="74">
        <v>500</v>
      </c>
      <c r="CO338" s="74">
        <v>500</v>
      </c>
      <c r="CP338" s="99">
        <v>500</v>
      </c>
      <c r="CQ338" s="74">
        <f>CP338/CO338*100</f>
        <v>100</v>
      </c>
      <c r="CR338" s="74"/>
      <c r="CS338" s="74"/>
      <c r="CT338" s="87"/>
      <c r="CU338" s="87"/>
      <c r="CV338" s="74"/>
      <c r="CW338" s="74"/>
      <c r="CX338" s="74"/>
      <c r="CY338" s="74"/>
      <c r="CZ338" s="74"/>
      <c r="DA338" s="74"/>
      <c r="DB338" s="74"/>
      <c r="DC338" s="74"/>
      <c r="DD338" s="74"/>
      <c r="DE338" s="74"/>
      <c r="DF338" s="74"/>
      <c r="DG338" s="74"/>
      <c r="DH338" s="74"/>
      <c r="DI338" s="74"/>
      <c r="DJ338" s="74"/>
      <c r="DK338" s="74"/>
      <c r="DL338" s="74"/>
      <c r="DM338" s="74"/>
      <c r="DN338" s="74"/>
      <c r="DO338" s="74"/>
      <c r="DP338" s="74"/>
      <c r="DQ338" s="74"/>
      <c r="DR338" s="74"/>
      <c r="DS338" s="74"/>
      <c r="DT338" s="74"/>
      <c r="DU338" s="74">
        <v>0</v>
      </c>
      <c r="DV338" s="74">
        <v>0</v>
      </c>
      <c r="DW338" s="75"/>
      <c r="DX338" s="75"/>
      <c r="DY338" s="74"/>
      <c r="DZ338" s="74"/>
      <c r="EA338" s="75"/>
      <c r="EB338" s="75"/>
      <c r="EC338" s="74"/>
      <c r="ED338" s="74"/>
      <c r="EE338" s="75"/>
      <c r="EF338" s="74">
        <v>500</v>
      </c>
      <c r="EG338" s="74">
        <v>500</v>
      </c>
      <c r="EH338" s="74">
        <v>500</v>
      </c>
      <c r="EI338" s="75">
        <f>EH338/EG338*100</f>
        <v>100</v>
      </c>
      <c r="EJ338" s="74"/>
      <c r="EK338" s="74">
        <v>817.35688000000005</v>
      </c>
      <c r="EL338" s="74">
        <v>817.35688000000005</v>
      </c>
      <c r="EM338" s="75">
        <f t="shared" si="881"/>
        <v>100</v>
      </c>
      <c r="EN338" s="74"/>
      <c r="EO338" s="74"/>
      <c r="EP338" s="74"/>
      <c r="EQ338" s="75"/>
      <c r="ER338" s="74"/>
      <c r="ES338" s="74"/>
      <c r="ET338" s="74"/>
      <c r="EU338" s="75"/>
      <c r="EV338" s="74"/>
      <c r="EW338" s="74"/>
      <c r="EX338" s="74"/>
      <c r="EY338" s="75"/>
      <c r="EZ338" s="87"/>
      <c r="FA338" s="74"/>
      <c r="FB338" s="87"/>
      <c r="FC338" s="87"/>
      <c r="FD338" s="74"/>
      <c r="FE338" s="74"/>
      <c r="FF338" s="74"/>
      <c r="FG338" s="75"/>
      <c r="FH338" s="74"/>
      <c r="FI338" s="74"/>
      <c r="FJ338" s="74"/>
      <c r="FK338" s="75"/>
      <c r="FL338" s="74"/>
      <c r="FM338" s="74"/>
      <c r="FN338" s="74"/>
      <c r="FO338" s="75"/>
      <c r="FP338" s="75"/>
      <c r="FQ338" s="75"/>
      <c r="FR338" s="75"/>
      <c r="FS338" s="75"/>
      <c r="FT338" s="78"/>
      <c r="FU338" s="78"/>
      <c r="FV338" s="78"/>
      <c r="FW338" s="78"/>
      <c r="FX338" s="74"/>
      <c r="FY338" s="74"/>
      <c r="FZ338" s="74"/>
      <c r="GA338" s="75"/>
      <c r="GB338" s="74">
        <v>2510.5102000000002</v>
      </c>
      <c r="GC338" s="74">
        <v>2470.7005800000002</v>
      </c>
      <c r="GD338" s="74">
        <v>2470.7005800000002</v>
      </c>
      <c r="GE338" s="75">
        <f>GD338/GC338*100</f>
        <v>100</v>
      </c>
      <c r="GF338" s="75"/>
      <c r="GG338" s="74"/>
      <c r="GH338" s="74"/>
      <c r="GI338" s="75"/>
      <c r="GJ338" s="75"/>
      <c r="GK338" s="74"/>
      <c r="GL338" s="74"/>
      <c r="GM338" s="75"/>
      <c r="GN338" s="75"/>
      <c r="GO338" s="74"/>
      <c r="GP338" s="74"/>
      <c r="GQ338" s="75"/>
      <c r="GR338" s="75"/>
      <c r="GS338" s="74"/>
      <c r="GT338" s="74"/>
      <c r="GU338" s="75"/>
      <c r="GV338" s="75"/>
      <c r="GW338" s="74"/>
      <c r="GX338" s="74"/>
      <c r="GY338" s="75"/>
      <c r="GZ338" s="75"/>
      <c r="HA338" s="74"/>
      <c r="HB338" s="74"/>
      <c r="HC338" s="75"/>
      <c r="HD338" s="75"/>
      <c r="HE338" s="74"/>
      <c r="HF338" s="74"/>
      <c r="HG338" s="75"/>
      <c r="HH338" s="75"/>
      <c r="HI338" s="74"/>
      <c r="HJ338" s="74"/>
      <c r="HK338" s="75"/>
      <c r="HL338" s="75"/>
      <c r="HM338" s="74"/>
      <c r="HN338" s="74"/>
      <c r="HO338" s="75"/>
      <c r="HP338" s="75"/>
      <c r="HQ338" s="74"/>
      <c r="HR338" s="74"/>
      <c r="HS338" s="75"/>
      <c r="HT338" s="75"/>
      <c r="HU338" s="74"/>
      <c r="HV338" s="74"/>
      <c r="HW338" s="75"/>
      <c r="HX338" s="75"/>
      <c r="HY338" s="74"/>
      <c r="HZ338" s="74"/>
      <c r="IA338" s="75"/>
      <c r="IB338" s="75"/>
      <c r="IC338" s="74"/>
      <c r="ID338" s="74"/>
      <c r="IE338" s="75"/>
      <c r="IF338" s="75"/>
      <c r="IG338" s="74">
        <v>129.999</v>
      </c>
      <c r="IH338" s="74">
        <v>129.999</v>
      </c>
      <c r="II338" s="75">
        <f t="shared" si="883"/>
        <v>100</v>
      </c>
      <c r="IJ338" s="75"/>
      <c r="IK338" s="74"/>
      <c r="IL338" s="74"/>
      <c r="IM338" s="75"/>
      <c r="IN338" s="75"/>
      <c r="IO338" s="74"/>
      <c r="IP338" s="74"/>
      <c r="IQ338" s="75"/>
      <c r="IR338" s="75"/>
      <c r="IS338" s="74"/>
      <c r="IT338" s="74"/>
      <c r="IU338" s="75"/>
      <c r="IV338" s="75"/>
      <c r="IW338" s="74"/>
      <c r="IX338" s="74"/>
      <c r="IY338" s="75"/>
      <c r="IZ338" s="75"/>
      <c r="JA338" s="74"/>
      <c r="JB338" s="74"/>
      <c r="JC338" s="75"/>
    </row>
    <row r="339" spans="1:263" ht="15.75" x14ac:dyDescent="0.25">
      <c r="A339" s="10" t="s">
        <v>454</v>
      </c>
      <c r="B339" s="222">
        <f t="shared" si="884"/>
        <v>5703</v>
      </c>
      <c r="C339" s="222">
        <f t="shared" si="885"/>
        <v>5703</v>
      </c>
      <c r="D339" s="222">
        <f t="shared" si="886"/>
        <v>5703</v>
      </c>
      <c r="E339" s="222"/>
      <c r="F339" s="223">
        <f t="shared" si="887"/>
        <v>5703</v>
      </c>
      <c r="G339" s="75">
        <f t="shared" si="834"/>
        <v>100</v>
      </c>
      <c r="H339" s="75"/>
      <c r="I339" s="75"/>
      <c r="J339" s="75"/>
      <c r="K339" s="75"/>
      <c r="L339" s="75"/>
      <c r="M339" s="75"/>
      <c r="N339" s="75"/>
      <c r="O339" s="74"/>
      <c r="P339" s="75"/>
      <c r="Q339" s="75"/>
      <c r="R339" s="75"/>
      <c r="S339" s="75"/>
      <c r="T339" s="75"/>
      <c r="U339" s="75"/>
      <c r="V339" s="75"/>
      <c r="W339" s="75"/>
      <c r="X339" s="75"/>
      <c r="Y339" s="75"/>
      <c r="Z339" s="75"/>
      <c r="AA339" s="75"/>
      <c r="AB339" s="75"/>
      <c r="AC339" s="75"/>
      <c r="AD339" s="75"/>
      <c r="AE339" s="75"/>
      <c r="AF339" s="75"/>
      <c r="AG339" s="75"/>
      <c r="AH339" s="75"/>
      <c r="AI339" s="75"/>
      <c r="AJ339" s="75"/>
      <c r="AK339" s="75"/>
      <c r="AL339" s="75"/>
      <c r="AM339" s="75"/>
      <c r="AN339" s="75"/>
      <c r="AO339" s="75"/>
      <c r="AP339" s="75"/>
      <c r="AQ339" s="75"/>
      <c r="AR339" s="75"/>
      <c r="AS339" s="75"/>
      <c r="AT339" s="75"/>
      <c r="AU339" s="75"/>
      <c r="AV339" s="75"/>
      <c r="AW339" s="75"/>
      <c r="AX339" s="75"/>
      <c r="AY339" s="75"/>
      <c r="AZ339" s="95"/>
      <c r="BA339" s="95"/>
      <c r="BB339" s="95"/>
      <c r="BC339" s="95"/>
      <c r="BD339" s="75"/>
      <c r="BE339" s="75"/>
      <c r="BF339" s="75"/>
      <c r="BG339" s="88"/>
      <c r="BH339" s="75"/>
      <c r="BI339" s="75"/>
      <c r="BJ339" s="75"/>
      <c r="BK339" s="88"/>
      <c r="BL339" s="75">
        <v>5703</v>
      </c>
      <c r="BM339" s="75">
        <v>5703</v>
      </c>
      <c r="BN339" s="75">
        <v>5703</v>
      </c>
      <c r="BO339" s="76">
        <f t="shared" si="889"/>
        <v>100</v>
      </c>
      <c r="BP339" s="75"/>
      <c r="BQ339" s="75"/>
      <c r="BR339" s="75"/>
      <c r="BS339" s="75"/>
      <c r="BT339" s="75"/>
      <c r="BU339" s="75"/>
      <c r="BV339" s="75"/>
      <c r="BW339" s="88"/>
      <c r="BX339" s="75"/>
      <c r="BY339" s="75"/>
      <c r="BZ339" s="75"/>
      <c r="CA339" s="75"/>
      <c r="CB339" s="74"/>
      <c r="CC339" s="74"/>
      <c r="CD339" s="75"/>
      <c r="CE339" s="88"/>
      <c r="CF339" s="75"/>
      <c r="CG339" s="75"/>
      <c r="CH339" s="75"/>
      <c r="CI339" s="88"/>
      <c r="CJ339" s="75"/>
      <c r="CK339" s="75"/>
      <c r="CL339" s="75"/>
      <c r="CM339" s="75"/>
      <c r="CN339" s="75"/>
      <c r="CO339" s="75"/>
      <c r="CP339" s="75"/>
      <c r="CQ339" s="75"/>
      <c r="CR339" s="74"/>
      <c r="CS339" s="74"/>
      <c r="CT339" s="75"/>
      <c r="CU339" s="88"/>
      <c r="CV339" s="75"/>
      <c r="CW339" s="75"/>
      <c r="CX339" s="75"/>
      <c r="CY339" s="88"/>
      <c r="CZ339" s="88"/>
      <c r="DA339" s="75"/>
      <c r="DB339" s="75"/>
      <c r="DC339" s="88"/>
      <c r="DD339" s="75"/>
      <c r="DE339" s="75"/>
      <c r="DF339" s="75"/>
      <c r="DG339" s="88"/>
      <c r="DH339" s="75"/>
      <c r="DI339" s="75"/>
      <c r="DJ339" s="75"/>
      <c r="DK339" s="88"/>
      <c r="DL339" s="75"/>
      <c r="DM339" s="75"/>
      <c r="DN339" s="75"/>
      <c r="DO339" s="88"/>
      <c r="DP339" s="75"/>
      <c r="DQ339" s="75"/>
      <c r="DR339" s="75"/>
      <c r="DS339" s="88"/>
      <c r="DT339" s="88"/>
      <c r="DU339" s="75"/>
      <c r="DV339" s="75"/>
      <c r="DW339" s="75"/>
      <c r="DX339" s="75"/>
      <c r="DY339" s="75"/>
      <c r="DZ339" s="75"/>
      <c r="EA339" s="75"/>
      <c r="EB339" s="75"/>
      <c r="EC339" s="75"/>
      <c r="ED339" s="75"/>
      <c r="EE339" s="75"/>
      <c r="EF339" s="75"/>
      <c r="EG339" s="75"/>
      <c r="EH339" s="75"/>
      <c r="EI339" s="75"/>
      <c r="EJ339" s="75"/>
      <c r="EK339" s="75"/>
      <c r="EL339" s="75"/>
      <c r="EM339" s="75"/>
      <c r="EN339" s="75"/>
      <c r="EO339" s="75"/>
      <c r="EP339" s="75"/>
      <c r="EQ339" s="75"/>
      <c r="ER339" s="75"/>
      <c r="ES339" s="75"/>
      <c r="ET339" s="75"/>
      <c r="EU339" s="75"/>
      <c r="EV339" s="75"/>
      <c r="EW339" s="75"/>
      <c r="EX339" s="75"/>
      <c r="EY339" s="75"/>
      <c r="EZ339" s="88"/>
      <c r="FA339" s="74"/>
      <c r="FB339" s="75"/>
      <c r="FC339" s="88"/>
      <c r="FD339" s="75"/>
      <c r="FE339" s="75"/>
      <c r="FF339" s="75"/>
      <c r="FG339" s="75"/>
      <c r="FH339" s="75"/>
      <c r="FI339" s="75"/>
      <c r="FJ339" s="75"/>
      <c r="FK339" s="75"/>
      <c r="FL339" s="75"/>
      <c r="FM339" s="75"/>
      <c r="FN339" s="75"/>
      <c r="FO339" s="75"/>
      <c r="FP339" s="75"/>
      <c r="FQ339" s="75"/>
      <c r="FR339" s="75"/>
      <c r="FS339" s="75"/>
      <c r="FT339" s="78"/>
      <c r="FU339" s="78"/>
      <c r="FV339" s="78"/>
      <c r="FW339" s="78"/>
      <c r="FX339" s="75"/>
      <c r="FY339" s="75"/>
      <c r="FZ339" s="75"/>
      <c r="GA339" s="75"/>
      <c r="GB339" s="75"/>
      <c r="GC339" s="75"/>
      <c r="GD339" s="75"/>
      <c r="GE339" s="75"/>
      <c r="GF339" s="75"/>
      <c r="GG339" s="75"/>
      <c r="GH339" s="75"/>
      <c r="GI339" s="75"/>
      <c r="GJ339" s="75"/>
      <c r="GK339" s="75"/>
      <c r="GL339" s="75"/>
      <c r="GM339" s="75"/>
      <c r="GN339" s="75"/>
      <c r="GO339" s="75"/>
      <c r="GP339" s="75"/>
      <c r="GQ339" s="75"/>
      <c r="GR339" s="75"/>
      <c r="GS339" s="75"/>
      <c r="GT339" s="75"/>
      <c r="GU339" s="75"/>
      <c r="GV339" s="75"/>
      <c r="GW339" s="75"/>
      <c r="GX339" s="75"/>
      <c r="GY339" s="75"/>
      <c r="GZ339" s="75"/>
      <c r="HA339" s="75"/>
      <c r="HB339" s="75"/>
      <c r="HC339" s="75"/>
      <c r="HD339" s="75"/>
      <c r="HE339" s="75"/>
      <c r="HF339" s="75"/>
      <c r="HG339" s="75"/>
      <c r="HH339" s="75"/>
      <c r="HI339" s="75"/>
      <c r="HJ339" s="75"/>
      <c r="HK339" s="75"/>
      <c r="HL339" s="75"/>
      <c r="HM339" s="75"/>
      <c r="HN339" s="75"/>
      <c r="HO339" s="75"/>
      <c r="HP339" s="75"/>
      <c r="HQ339" s="75"/>
      <c r="HR339" s="75"/>
      <c r="HS339" s="75"/>
      <c r="HT339" s="75"/>
      <c r="HU339" s="75"/>
      <c r="HV339" s="75"/>
      <c r="HW339" s="75"/>
      <c r="HX339" s="75"/>
      <c r="HY339" s="75"/>
      <c r="HZ339" s="75"/>
      <c r="IA339" s="75"/>
      <c r="IB339" s="75"/>
      <c r="IC339" s="75"/>
      <c r="ID339" s="75"/>
      <c r="IE339" s="75"/>
      <c r="IF339" s="75"/>
      <c r="IG339" s="75"/>
      <c r="IH339" s="75"/>
      <c r="II339" s="75"/>
      <c r="IJ339" s="75"/>
      <c r="IK339" s="75"/>
      <c r="IL339" s="75"/>
      <c r="IM339" s="75"/>
      <c r="IN339" s="75"/>
      <c r="IO339" s="75"/>
      <c r="IP339" s="75"/>
      <c r="IQ339" s="75"/>
      <c r="IR339" s="75"/>
      <c r="IS339" s="75"/>
      <c r="IT339" s="75"/>
      <c r="IU339" s="75"/>
      <c r="IV339" s="75"/>
      <c r="IW339" s="75"/>
      <c r="IX339" s="75"/>
      <c r="IY339" s="75"/>
      <c r="IZ339" s="75"/>
      <c r="JA339" s="75"/>
      <c r="JB339" s="75"/>
      <c r="JC339" s="75"/>
    </row>
    <row r="340" spans="1:263" ht="15.75" x14ac:dyDescent="0.25">
      <c r="A340" s="10" t="s">
        <v>455</v>
      </c>
      <c r="B340" s="222">
        <f t="shared" si="884"/>
        <v>2724</v>
      </c>
      <c r="C340" s="222">
        <f t="shared" si="885"/>
        <v>3881.48756</v>
      </c>
      <c r="D340" s="222">
        <f t="shared" si="886"/>
        <v>3881.48756</v>
      </c>
      <c r="E340" s="222"/>
      <c r="F340" s="223">
        <f t="shared" si="887"/>
        <v>3881.48729</v>
      </c>
      <c r="G340" s="75">
        <f t="shared" si="834"/>
        <v>99.999993043904027</v>
      </c>
      <c r="H340" s="75"/>
      <c r="I340" s="75"/>
      <c r="J340" s="75"/>
      <c r="K340" s="75"/>
      <c r="L340" s="75"/>
      <c r="M340" s="75"/>
      <c r="N340" s="75"/>
      <c r="O340" s="74"/>
      <c r="P340" s="75"/>
      <c r="Q340" s="75"/>
      <c r="R340" s="75"/>
      <c r="S340" s="75"/>
      <c r="T340" s="75"/>
      <c r="U340" s="75"/>
      <c r="V340" s="75"/>
      <c r="W340" s="75"/>
      <c r="X340" s="75"/>
      <c r="Y340" s="75"/>
      <c r="Z340" s="75"/>
      <c r="AA340" s="75"/>
      <c r="AB340" s="75"/>
      <c r="AC340" s="75"/>
      <c r="AD340" s="75"/>
      <c r="AE340" s="75"/>
      <c r="AF340" s="75"/>
      <c r="AG340" s="75"/>
      <c r="AH340" s="75"/>
      <c r="AI340" s="75"/>
      <c r="AJ340" s="75"/>
      <c r="AK340" s="75"/>
      <c r="AL340" s="75"/>
      <c r="AM340" s="75"/>
      <c r="AN340" s="75"/>
      <c r="AO340" s="75"/>
      <c r="AP340" s="75"/>
      <c r="AQ340" s="75"/>
      <c r="AR340" s="75"/>
      <c r="AS340" s="75">
        <v>1157.48756</v>
      </c>
      <c r="AT340" s="75">
        <v>1157.48756</v>
      </c>
      <c r="AU340" s="75">
        <f t="shared" si="814"/>
        <v>100</v>
      </c>
      <c r="AV340" s="75"/>
      <c r="AW340" s="75"/>
      <c r="AX340" s="75"/>
      <c r="AY340" s="75"/>
      <c r="AZ340" s="95"/>
      <c r="BA340" s="95"/>
      <c r="BB340" s="95"/>
      <c r="BC340" s="95"/>
      <c r="BD340" s="75"/>
      <c r="BE340" s="75"/>
      <c r="BF340" s="75"/>
      <c r="BG340" s="88"/>
      <c r="BH340" s="75"/>
      <c r="BI340" s="75"/>
      <c r="BJ340" s="75"/>
      <c r="BK340" s="88"/>
      <c r="BL340" s="75">
        <v>2724</v>
      </c>
      <c r="BM340" s="75">
        <v>2724</v>
      </c>
      <c r="BN340" s="75">
        <v>2723.99973</v>
      </c>
      <c r="BO340" s="76">
        <f t="shared" si="889"/>
        <v>99.999990088105733</v>
      </c>
      <c r="BP340" s="75"/>
      <c r="BQ340" s="75"/>
      <c r="BR340" s="75"/>
      <c r="BS340" s="75"/>
      <c r="BT340" s="75"/>
      <c r="BU340" s="75"/>
      <c r="BV340" s="75"/>
      <c r="BW340" s="88"/>
      <c r="BX340" s="75"/>
      <c r="BY340" s="75"/>
      <c r="BZ340" s="75"/>
      <c r="CA340" s="75"/>
      <c r="CB340" s="74"/>
      <c r="CC340" s="74"/>
      <c r="CD340" s="75"/>
      <c r="CE340" s="88"/>
      <c r="CF340" s="75"/>
      <c r="CG340" s="75"/>
      <c r="CH340" s="75"/>
      <c r="CI340" s="88"/>
      <c r="CJ340" s="75"/>
      <c r="CK340" s="75"/>
      <c r="CL340" s="75"/>
      <c r="CM340" s="75"/>
      <c r="CN340" s="75"/>
      <c r="CO340" s="75"/>
      <c r="CP340" s="75"/>
      <c r="CQ340" s="75"/>
      <c r="CR340" s="74"/>
      <c r="CS340" s="74"/>
      <c r="CT340" s="75"/>
      <c r="CU340" s="88"/>
      <c r="CV340" s="75"/>
      <c r="CW340" s="75"/>
      <c r="CX340" s="75"/>
      <c r="CY340" s="88"/>
      <c r="CZ340" s="88"/>
      <c r="DA340" s="75"/>
      <c r="DB340" s="75"/>
      <c r="DC340" s="88"/>
      <c r="DD340" s="75"/>
      <c r="DE340" s="75"/>
      <c r="DF340" s="75"/>
      <c r="DG340" s="88"/>
      <c r="DH340" s="75"/>
      <c r="DI340" s="75"/>
      <c r="DJ340" s="75"/>
      <c r="DK340" s="88"/>
      <c r="DL340" s="75"/>
      <c r="DM340" s="75"/>
      <c r="DN340" s="75"/>
      <c r="DO340" s="88"/>
      <c r="DP340" s="75"/>
      <c r="DQ340" s="75"/>
      <c r="DR340" s="75"/>
      <c r="DS340" s="88"/>
      <c r="DT340" s="88"/>
      <c r="DU340" s="75"/>
      <c r="DV340" s="75"/>
      <c r="DW340" s="75"/>
      <c r="DX340" s="75"/>
      <c r="DY340" s="75"/>
      <c r="DZ340" s="75"/>
      <c r="EA340" s="75"/>
      <c r="EB340" s="75"/>
      <c r="EC340" s="75"/>
      <c r="ED340" s="75"/>
      <c r="EE340" s="75"/>
      <c r="EF340" s="75"/>
      <c r="EG340" s="75"/>
      <c r="EH340" s="75"/>
      <c r="EI340" s="75"/>
      <c r="EJ340" s="75"/>
      <c r="EK340" s="75"/>
      <c r="EL340" s="75"/>
      <c r="EM340" s="75"/>
      <c r="EN340" s="75"/>
      <c r="EO340" s="75"/>
      <c r="EP340" s="75"/>
      <c r="EQ340" s="75"/>
      <c r="ER340" s="75"/>
      <c r="ES340" s="75"/>
      <c r="ET340" s="75"/>
      <c r="EU340" s="75"/>
      <c r="EV340" s="75"/>
      <c r="EW340" s="75"/>
      <c r="EX340" s="75"/>
      <c r="EY340" s="75"/>
      <c r="EZ340" s="88"/>
      <c r="FA340" s="74"/>
      <c r="FB340" s="75"/>
      <c r="FC340" s="88"/>
      <c r="FD340" s="75"/>
      <c r="FE340" s="75"/>
      <c r="FF340" s="75"/>
      <c r="FG340" s="75"/>
      <c r="FH340" s="75"/>
      <c r="FI340" s="75"/>
      <c r="FJ340" s="75"/>
      <c r="FK340" s="75"/>
      <c r="FL340" s="75"/>
      <c r="FM340" s="75"/>
      <c r="FN340" s="75"/>
      <c r="FO340" s="75"/>
      <c r="FP340" s="75"/>
      <c r="FQ340" s="75"/>
      <c r="FR340" s="75"/>
      <c r="FS340" s="75"/>
      <c r="FT340" s="78"/>
      <c r="FU340" s="78"/>
      <c r="FV340" s="78"/>
      <c r="FW340" s="78"/>
      <c r="FX340" s="75"/>
      <c r="FY340" s="75"/>
      <c r="FZ340" s="75"/>
      <c r="GA340" s="75"/>
      <c r="GB340" s="75"/>
      <c r="GC340" s="75"/>
      <c r="GD340" s="75"/>
      <c r="GE340" s="75"/>
      <c r="GF340" s="75"/>
      <c r="GG340" s="75"/>
      <c r="GH340" s="75"/>
      <c r="GI340" s="75"/>
      <c r="GJ340" s="75"/>
      <c r="GK340" s="75"/>
      <c r="GL340" s="75"/>
      <c r="GM340" s="75"/>
      <c r="GN340" s="75"/>
      <c r="GO340" s="75"/>
      <c r="GP340" s="75"/>
      <c r="GQ340" s="75"/>
      <c r="GR340" s="75"/>
      <c r="GS340" s="75"/>
      <c r="GT340" s="75"/>
      <c r="GU340" s="75"/>
      <c r="GV340" s="75"/>
      <c r="GW340" s="75"/>
      <c r="GX340" s="75"/>
      <c r="GY340" s="75"/>
      <c r="GZ340" s="75"/>
      <c r="HA340" s="75"/>
      <c r="HB340" s="75"/>
      <c r="HC340" s="75"/>
      <c r="HD340" s="75"/>
      <c r="HE340" s="75"/>
      <c r="HF340" s="75"/>
      <c r="HG340" s="75"/>
      <c r="HH340" s="75"/>
      <c r="HI340" s="75"/>
      <c r="HJ340" s="75"/>
      <c r="HK340" s="75"/>
      <c r="HL340" s="75"/>
      <c r="HM340" s="75"/>
      <c r="HN340" s="75"/>
      <c r="HO340" s="75"/>
      <c r="HP340" s="75"/>
      <c r="HQ340" s="75"/>
      <c r="HR340" s="75"/>
      <c r="HS340" s="75"/>
      <c r="HT340" s="75"/>
      <c r="HU340" s="75"/>
      <c r="HV340" s="75"/>
      <c r="HW340" s="75"/>
      <c r="HX340" s="75"/>
      <c r="HY340" s="75"/>
      <c r="HZ340" s="75"/>
      <c r="IA340" s="75"/>
      <c r="IB340" s="75"/>
      <c r="IC340" s="75"/>
      <c r="ID340" s="75"/>
      <c r="IE340" s="75"/>
      <c r="IF340" s="75"/>
      <c r="IG340" s="75"/>
      <c r="IH340" s="75"/>
      <c r="II340" s="75"/>
      <c r="IJ340" s="75"/>
      <c r="IK340" s="75"/>
      <c r="IL340" s="75"/>
      <c r="IM340" s="75"/>
      <c r="IN340" s="75"/>
      <c r="IO340" s="75"/>
      <c r="IP340" s="75"/>
      <c r="IQ340" s="75"/>
      <c r="IR340" s="75"/>
      <c r="IS340" s="75"/>
      <c r="IT340" s="75"/>
      <c r="IU340" s="75"/>
      <c r="IV340" s="75"/>
      <c r="IW340" s="75"/>
      <c r="IX340" s="75"/>
      <c r="IY340" s="75"/>
      <c r="IZ340" s="75"/>
      <c r="JA340" s="75"/>
      <c r="JB340" s="75"/>
      <c r="JC340" s="75"/>
    </row>
    <row r="341" spans="1:263" ht="15.75" x14ac:dyDescent="0.25">
      <c r="A341" s="10" t="s">
        <v>456</v>
      </c>
      <c r="B341" s="222">
        <f t="shared" si="884"/>
        <v>2772</v>
      </c>
      <c r="C341" s="222">
        <f t="shared" si="885"/>
        <v>4261.9400000000005</v>
      </c>
      <c r="D341" s="222">
        <f t="shared" si="886"/>
        <v>4261.9400000000005</v>
      </c>
      <c r="E341" s="222"/>
      <c r="F341" s="223">
        <f t="shared" si="887"/>
        <v>4261.8854499999998</v>
      </c>
      <c r="G341" s="75">
        <f t="shared" si="834"/>
        <v>99.998720066448598</v>
      </c>
      <c r="H341" s="75"/>
      <c r="I341" s="75"/>
      <c r="J341" s="75"/>
      <c r="K341" s="75"/>
      <c r="L341" s="75"/>
      <c r="M341" s="75"/>
      <c r="N341" s="75"/>
      <c r="O341" s="74"/>
      <c r="P341" s="75"/>
      <c r="Q341" s="75"/>
      <c r="R341" s="75"/>
      <c r="S341" s="75"/>
      <c r="T341" s="75"/>
      <c r="U341" s="75"/>
      <c r="V341" s="75"/>
      <c r="W341" s="75"/>
      <c r="X341" s="75"/>
      <c r="Y341" s="75"/>
      <c r="Z341" s="75"/>
      <c r="AA341" s="75"/>
      <c r="AB341" s="75"/>
      <c r="AC341" s="75"/>
      <c r="AD341" s="75"/>
      <c r="AE341" s="75"/>
      <c r="AF341" s="75"/>
      <c r="AG341" s="75"/>
      <c r="AH341" s="75"/>
      <c r="AI341" s="75"/>
      <c r="AJ341" s="75"/>
      <c r="AK341" s="75"/>
      <c r="AL341" s="75"/>
      <c r="AM341" s="75"/>
      <c r="AN341" s="75"/>
      <c r="AO341" s="75"/>
      <c r="AP341" s="75"/>
      <c r="AQ341" s="75"/>
      <c r="AR341" s="75"/>
      <c r="AS341" s="75">
        <v>1489.94</v>
      </c>
      <c r="AT341" s="75">
        <v>1489.94</v>
      </c>
      <c r="AU341" s="75">
        <f t="shared" si="814"/>
        <v>100</v>
      </c>
      <c r="AV341" s="75"/>
      <c r="AW341" s="75"/>
      <c r="AX341" s="75"/>
      <c r="AY341" s="75"/>
      <c r="AZ341" s="95"/>
      <c r="BA341" s="95"/>
      <c r="BB341" s="95"/>
      <c r="BC341" s="95"/>
      <c r="BD341" s="75"/>
      <c r="BE341" s="75"/>
      <c r="BF341" s="75"/>
      <c r="BG341" s="88"/>
      <c r="BH341" s="75"/>
      <c r="BI341" s="75"/>
      <c r="BJ341" s="75"/>
      <c r="BK341" s="88"/>
      <c r="BL341" s="75">
        <v>2772</v>
      </c>
      <c r="BM341" s="75">
        <v>2772</v>
      </c>
      <c r="BN341" s="75">
        <v>2771.9454500000002</v>
      </c>
      <c r="BO341" s="76">
        <f t="shared" si="889"/>
        <v>99.998032106782105</v>
      </c>
      <c r="BP341" s="75"/>
      <c r="BQ341" s="75"/>
      <c r="BR341" s="75"/>
      <c r="BS341" s="75"/>
      <c r="BT341" s="75"/>
      <c r="BU341" s="75"/>
      <c r="BV341" s="75"/>
      <c r="BW341" s="88"/>
      <c r="BX341" s="75"/>
      <c r="BY341" s="75"/>
      <c r="BZ341" s="75"/>
      <c r="CA341" s="75"/>
      <c r="CB341" s="74"/>
      <c r="CC341" s="74"/>
      <c r="CD341" s="75"/>
      <c r="CE341" s="88"/>
      <c r="CF341" s="75"/>
      <c r="CG341" s="75"/>
      <c r="CH341" s="75"/>
      <c r="CI341" s="88"/>
      <c r="CJ341" s="75"/>
      <c r="CK341" s="75"/>
      <c r="CL341" s="75"/>
      <c r="CM341" s="75"/>
      <c r="CN341" s="75"/>
      <c r="CO341" s="75"/>
      <c r="CP341" s="75"/>
      <c r="CQ341" s="75"/>
      <c r="CR341" s="74"/>
      <c r="CS341" s="74"/>
      <c r="CT341" s="75"/>
      <c r="CU341" s="88"/>
      <c r="CV341" s="75"/>
      <c r="CW341" s="75"/>
      <c r="CX341" s="75"/>
      <c r="CY341" s="88"/>
      <c r="CZ341" s="88"/>
      <c r="DA341" s="75"/>
      <c r="DB341" s="75"/>
      <c r="DC341" s="88"/>
      <c r="DD341" s="75"/>
      <c r="DE341" s="75"/>
      <c r="DF341" s="75"/>
      <c r="DG341" s="88"/>
      <c r="DH341" s="75"/>
      <c r="DI341" s="75"/>
      <c r="DJ341" s="75"/>
      <c r="DK341" s="88"/>
      <c r="DL341" s="75"/>
      <c r="DM341" s="75"/>
      <c r="DN341" s="75"/>
      <c r="DO341" s="88"/>
      <c r="DP341" s="75"/>
      <c r="DQ341" s="75"/>
      <c r="DR341" s="75"/>
      <c r="DS341" s="88"/>
      <c r="DT341" s="88"/>
      <c r="DU341" s="75"/>
      <c r="DV341" s="75"/>
      <c r="DW341" s="75"/>
      <c r="DX341" s="75"/>
      <c r="DY341" s="75"/>
      <c r="DZ341" s="75"/>
      <c r="EA341" s="75"/>
      <c r="EB341" s="75"/>
      <c r="EC341" s="75"/>
      <c r="ED341" s="75"/>
      <c r="EE341" s="75"/>
      <c r="EF341" s="75"/>
      <c r="EG341" s="75"/>
      <c r="EH341" s="75"/>
      <c r="EI341" s="75"/>
      <c r="EJ341" s="75"/>
      <c r="EK341" s="75"/>
      <c r="EL341" s="75"/>
      <c r="EM341" s="75"/>
      <c r="EN341" s="75"/>
      <c r="EO341" s="75"/>
      <c r="EP341" s="75"/>
      <c r="EQ341" s="75"/>
      <c r="ER341" s="75"/>
      <c r="ES341" s="75"/>
      <c r="ET341" s="75"/>
      <c r="EU341" s="75"/>
      <c r="EV341" s="75"/>
      <c r="EW341" s="75"/>
      <c r="EX341" s="75"/>
      <c r="EY341" s="75"/>
      <c r="EZ341" s="88"/>
      <c r="FA341" s="74"/>
      <c r="FB341" s="75"/>
      <c r="FC341" s="88"/>
      <c r="FD341" s="75"/>
      <c r="FE341" s="75"/>
      <c r="FF341" s="75"/>
      <c r="FG341" s="75"/>
      <c r="FH341" s="75"/>
      <c r="FI341" s="75"/>
      <c r="FJ341" s="75"/>
      <c r="FK341" s="75"/>
      <c r="FL341" s="75"/>
      <c r="FM341" s="75"/>
      <c r="FN341" s="75"/>
      <c r="FO341" s="75"/>
      <c r="FP341" s="75"/>
      <c r="FQ341" s="75"/>
      <c r="FR341" s="75"/>
      <c r="FS341" s="75"/>
      <c r="FT341" s="78"/>
      <c r="FU341" s="78"/>
      <c r="FV341" s="78"/>
      <c r="FW341" s="78"/>
      <c r="FX341" s="75"/>
      <c r="FY341" s="75"/>
      <c r="FZ341" s="75"/>
      <c r="GA341" s="75"/>
      <c r="GB341" s="75"/>
      <c r="GC341" s="75"/>
      <c r="GD341" s="75"/>
      <c r="GE341" s="75"/>
      <c r="GF341" s="75"/>
      <c r="GG341" s="75"/>
      <c r="GH341" s="75"/>
      <c r="GI341" s="75"/>
      <c r="GJ341" s="75"/>
      <c r="GK341" s="75"/>
      <c r="GL341" s="75"/>
      <c r="GM341" s="75"/>
      <c r="GN341" s="75"/>
      <c r="GO341" s="75"/>
      <c r="GP341" s="75"/>
      <c r="GQ341" s="75"/>
      <c r="GR341" s="75"/>
      <c r="GS341" s="75"/>
      <c r="GT341" s="75"/>
      <c r="GU341" s="75"/>
      <c r="GV341" s="75"/>
      <c r="GW341" s="75"/>
      <c r="GX341" s="75"/>
      <c r="GY341" s="75"/>
      <c r="GZ341" s="75"/>
      <c r="HA341" s="75"/>
      <c r="HB341" s="75"/>
      <c r="HC341" s="75"/>
      <c r="HD341" s="75"/>
      <c r="HE341" s="75"/>
      <c r="HF341" s="75"/>
      <c r="HG341" s="75"/>
      <c r="HH341" s="75"/>
      <c r="HI341" s="75"/>
      <c r="HJ341" s="75"/>
      <c r="HK341" s="75"/>
      <c r="HL341" s="75"/>
      <c r="HM341" s="75"/>
      <c r="HN341" s="75"/>
      <c r="HO341" s="75"/>
      <c r="HP341" s="75"/>
      <c r="HQ341" s="75"/>
      <c r="HR341" s="75"/>
      <c r="HS341" s="75"/>
      <c r="HT341" s="75"/>
      <c r="HU341" s="75"/>
      <c r="HV341" s="75"/>
      <c r="HW341" s="75"/>
      <c r="HX341" s="75"/>
      <c r="HY341" s="75"/>
      <c r="HZ341" s="75"/>
      <c r="IA341" s="75"/>
      <c r="IB341" s="75"/>
      <c r="IC341" s="75"/>
      <c r="ID341" s="75"/>
      <c r="IE341" s="75"/>
      <c r="IF341" s="75"/>
      <c r="IG341" s="75"/>
      <c r="IH341" s="75"/>
      <c r="II341" s="75"/>
      <c r="IJ341" s="75"/>
      <c r="IK341" s="75"/>
      <c r="IL341" s="75"/>
      <c r="IM341" s="75"/>
      <c r="IN341" s="75"/>
      <c r="IO341" s="75"/>
      <c r="IP341" s="75"/>
      <c r="IQ341" s="75"/>
      <c r="IR341" s="75"/>
      <c r="IS341" s="75"/>
      <c r="IT341" s="75"/>
      <c r="IU341" s="75"/>
      <c r="IV341" s="75"/>
      <c r="IW341" s="75"/>
      <c r="IX341" s="75"/>
      <c r="IY341" s="75"/>
      <c r="IZ341" s="75"/>
      <c r="JA341" s="75"/>
      <c r="JB341" s="75"/>
      <c r="JC341" s="75"/>
    </row>
    <row r="342" spans="1:263" ht="15.75" x14ac:dyDescent="0.25">
      <c r="A342" s="10" t="s">
        <v>457</v>
      </c>
      <c r="B342" s="222">
        <f t="shared" si="884"/>
        <v>0</v>
      </c>
      <c r="C342" s="222">
        <f t="shared" si="885"/>
        <v>0</v>
      </c>
      <c r="D342" s="222">
        <f t="shared" si="886"/>
        <v>0</v>
      </c>
      <c r="E342" s="222"/>
      <c r="F342" s="223">
        <f t="shared" si="887"/>
        <v>0</v>
      </c>
      <c r="G342" s="75"/>
      <c r="H342" s="75"/>
      <c r="I342" s="75"/>
      <c r="J342" s="75"/>
      <c r="K342" s="75"/>
      <c r="L342" s="75"/>
      <c r="M342" s="75"/>
      <c r="N342" s="75"/>
      <c r="O342" s="74"/>
      <c r="P342" s="75"/>
      <c r="Q342" s="75"/>
      <c r="R342" s="75"/>
      <c r="S342" s="75"/>
      <c r="T342" s="75"/>
      <c r="U342" s="75"/>
      <c r="V342" s="75"/>
      <c r="W342" s="75"/>
      <c r="X342" s="75"/>
      <c r="Y342" s="75"/>
      <c r="Z342" s="75"/>
      <c r="AA342" s="75"/>
      <c r="AB342" s="75"/>
      <c r="AC342" s="75"/>
      <c r="AD342" s="75"/>
      <c r="AE342" s="75"/>
      <c r="AF342" s="75"/>
      <c r="AG342" s="75"/>
      <c r="AH342" s="75"/>
      <c r="AI342" s="75"/>
      <c r="AJ342" s="75"/>
      <c r="AK342" s="75"/>
      <c r="AL342" s="75"/>
      <c r="AM342" s="75"/>
      <c r="AN342" s="75"/>
      <c r="AO342" s="75"/>
      <c r="AP342" s="75"/>
      <c r="AQ342" s="75"/>
      <c r="AR342" s="75"/>
      <c r="AS342" s="75"/>
      <c r="AT342" s="75"/>
      <c r="AU342" s="75"/>
      <c r="AV342" s="75"/>
      <c r="AW342" s="75"/>
      <c r="AX342" s="75"/>
      <c r="AY342" s="75"/>
      <c r="AZ342" s="95"/>
      <c r="BA342" s="95"/>
      <c r="BB342" s="95"/>
      <c r="BC342" s="95"/>
      <c r="BD342" s="75"/>
      <c r="BE342" s="75"/>
      <c r="BF342" s="75"/>
      <c r="BG342" s="88"/>
      <c r="BH342" s="75"/>
      <c r="BI342" s="75"/>
      <c r="BJ342" s="75"/>
      <c r="BK342" s="88"/>
      <c r="BL342" s="75"/>
      <c r="BM342" s="75"/>
      <c r="BN342" s="75"/>
      <c r="BO342" s="76"/>
      <c r="BP342" s="75"/>
      <c r="BQ342" s="75"/>
      <c r="BR342" s="75"/>
      <c r="BS342" s="75"/>
      <c r="BT342" s="75"/>
      <c r="BU342" s="75"/>
      <c r="BV342" s="75"/>
      <c r="BW342" s="88"/>
      <c r="BX342" s="75"/>
      <c r="BY342" s="75"/>
      <c r="BZ342" s="75"/>
      <c r="CA342" s="75"/>
      <c r="CB342" s="74"/>
      <c r="CC342" s="74"/>
      <c r="CD342" s="75"/>
      <c r="CE342" s="88"/>
      <c r="CF342" s="75"/>
      <c r="CG342" s="75"/>
      <c r="CH342" s="75"/>
      <c r="CI342" s="88"/>
      <c r="CJ342" s="75"/>
      <c r="CK342" s="75"/>
      <c r="CL342" s="75"/>
      <c r="CM342" s="75"/>
      <c r="CN342" s="75"/>
      <c r="CO342" s="75"/>
      <c r="CP342" s="75"/>
      <c r="CQ342" s="75"/>
      <c r="CR342" s="74"/>
      <c r="CS342" s="74"/>
      <c r="CT342" s="75"/>
      <c r="CU342" s="88"/>
      <c r="CV342" s="75"/>
      <c r="CW342" s="75"/>
      <c r="CX342" s="75"/>
      <c r="CY342" s="88"/>
      <c r="CZ342" s="88"/>
      <c r="DA342" s="75"/>
      <c r="DB342" s="75"/>
      <c r="DC342" s="88"/>
      <c r="DD342" s="75"/>
      <c r="DE342" s="75"/>
      <c r="DF342" s="75"/>
      <c r="DG342" s="88"/>
      <c r="DH342" s="75"/>
      <c r="DI342" s="75"/>
      <c r="DJ342" s="75"/>
      <c r="DK342" s="88"/>
      <c r="DL342" s="75"/>
      <c r="DM342" s="75"/>
      <c r="DN342" s="75"/>
      <c r="DO342" s="88"/>
      <c r="DP342" s="75"/>
      <c r="DQ342" s="75"/>
      <c r="DR342" s="75"/>
      <c r="DS342" s="88"/>
      <c r="DT342" s="88"/>
      <c r="DU342" s="75"/>
      <c r="DV342" s="75"/>
      <c r="DW342" s="75"/>
      <c r="DX342" s="75"/>
      <c r="DY342" s="75"/>
      <c r="DZ342" s="75"/>
      <c r="EA342" s="75"/>
      <c r="EB342" s="75"/>
      <c r="EC342" s="75"/>
      <c r="ED342" s="75"/>
      <c r="EE342" s="75"/>
      <c r="EF342" s="75"/>
      <c r="EG342" s="75"/>
      <c r="EH342" s="75"/>
      <c r="EI342" s="75"/>
      <c r="EJ342" s="75"/>
      <c r="EK342" s="75"/>
      <c r="EL342" s="75"/>
      <c r="EM342" s="75"/>
      <c r="EN342" s="75"/>
      <c r="EO342" s="75"/>
      <c r="EP342" s="75"/>
      <c r="EQ342" s="75"/>
      <c r="ER342" s="75"/>
      <c r="ES342" s="75"/>
      <c r="ET342" s="75"/>
      <c r="EU342" s="75"/>
      <c r="EV342" s="75"/>
      <c r="EW342" s="75"/>
      <c r="EX342" s="75"/>
      <c r="EY342" s="75"/>
      <c r="EZ342" s="88"/>
      <c r="FA342" s="74"/>
      <c r="FB342" s="75"/>
      <c r="FC342" s="88"/>
      <c r="FD342" s="75"/>
      <c r="FE342" s="75"/>
      <c r="FF342" s="75"/>
      <c r="FG342" s="75"/>
      <c r="FH342" s="75"/>
      <c r="FI342" s="75"/>
      <c r="FJ342" s="75"/>
      <c r="FK342" s="75"/>
      <c r="FL342" s="75"/>
      <c r="FM342" s="75"/>
      <c r="FN342" s="75"/>
      <c r="FO342" s="75"/>
      <c r="FP342" s="75"/>
      <c r="FQ342" s="75"/>
      <c r="FR342" s="75"/>
      <c r="FS342" s="75"/>
      <c r="FT342" s="78"/>
      <c r="FU342" s="78"/>
      <c r="FV342" s="78"/>
      <c r="FW342" s="78"/>
      <c r="FX342" s="75"/>
      <c r="FY342" s="75"/>
      <c r="FZ342" s="75"/>
      <c r="GA342" s="75"/>
      <c r="GB342" s="75"/>
      <c r="GC342" s="75"/>
      <c r="GD342" s="75"/>
      <c r="GE342" s="75"/>
      <c r="GF342" s="75"/>
      <c r="GG342" s="75"/>
      <c r="GH342" s="75"/>
      <c r="GI342" s="75"/>
      <c r="GJ342" s="75"/>
      <c r="GK342" s="75"/>
      <c r="GL342" s="75"/>
      <c r="GM342" s="75"/>
      <c r="GN342" s="75"/>
      <c r="GO342" s="75"/>
      <c r="GP342" s="75"/>
      <c r="GQ342" s="75"/>
      <c r="GR342" s="75"/>
      <c r="GS342" s="75"/>
      <c r="GT342" s="75"/>
      <c r="GU342" s="75"/>
      <c r="GV342" s="75"/>
      <c r="GW342" s="75"/>
      <c r="GX342" s="75"/>
      <c r="GY342" s="75"/>
      <c r="GZ342" s="75"/>
      <c r="HA342" s="75"/>
      <c r="HB342" s="75"/>
      <c r="HC342" s="75"/>
      <c r="HD342" s="75"/>
      <c r="HE342" s="75"/>
      <c r="HF342" s="75"/>
      <c r="HG342" s="75"/>
      <c r="HH342" s="75"/>
      <c r="HI342" s="75"/>
      <c r="HJ342" s="75"/>
      <c r="HK342" s="75"/>
      <c r="HL342" s="75"/>
      <c r="HM342" s="75"/>
      <c r="HN342" s="75"/>
      <c r="HO342" s="75"/>
      <c r="HP342" s="75"/>
      <c r="HQ342" s="75"/>
      <c r="HR342" s="75"/>
      <c r="HS342" s="75"/>
      <c r="HT342" s="75"/>
      <c r="HU342" s="75"/>
      <c r="HV342" s="75"/>
      <c r="HW342" s="75"/>
      <c r="HX342" s="75"/>
      <c r="HY342" s="75"/>
      <c r="HZ342" s="75"/>
      <c r="IA342" s="75"/>
      <c r="IB342" s="75"/>
      <c r="IC342" s="75"/>
      <c r="ID342" s="75"/>
      <c r="IE342" s="75"/>
      <c r="IF342" s="75"/>
      <c r="IG342" s="75"/>
      <c r="IH342" s="75"/>
      <c r="II342" s="75"/>
      <c r="IJ342" s="75"/>
      <c r="IK342" s="75"/>
      <c r="IL342" s="75"/>
      <c r="IM342" s="75"/>
      <c r="IN342" s="75"/>
      <c r="IO342" s="75"/>
      <c r="IP342" s="75"/>
      <c r="IQ342" s="75"/>
      <c r="IR342" s="75"/>
      <c r="IS342" s="75"/>
      <c r="IT342" s="75"/>
      <c r="IU342" s="75"/>
      <c r="IV342" s="75"/>
      <c r="IW342" s="75"/>
      <c r="IX342" s="75"/>
      <c r="IY342" s="75"/>
      <c r="IZ342" s="75"/>
      <c r="JA342" s="75"/>
      <c r="JB342" s="75"/>
      <c r="JC342" s="75"/>
    </row>
    <row r="343" spans="1:263" ht="15.75" x14ac:dyDescent="0.25">
      <c r="A343" s="10" t="s">
        <v>458</v>
      </c>
      <c r="B343" s="222">
        <f t="shared" si="884"/>
        <v>3216</v>
      </c>
      <c r="C343" s="222">
        <f t="shared" si="885"/>
        <v>4651</v>
      </c>
      <c r="D343" s="222">
        <f t="shared" si="886"/>
        <v>4651</v>
      </c>
      <c r="E343" s="222"/>
      <c r="F343" s="223">
        <f t="shared" si="887"/>
        <v>4651</v>
      </c>
      <c r="G343" s="75">
        <f>F343/C343*100</f>
        <v>100</v>
      </c>
      <c r="H343" s="75"/>
      <c r="I343" s="75"/>
      <c r="J343" s="75"/>
      <c r="K343" s="75"/>
      <c r="L343" s="75"/>
      <c r="M343" s="75"/>
      <c r="N343" s="75"/>
      <c r="O343" s="74"/>
      <c r="P343" s="75"/>
      <c r="Q343" s="75"/>
      <c r="R343" s="75"/>
      <c r="S343" s="75"/>
      <c r="T343" s="75"/>
      <c r="U343" s="75"/>
      <c r="V343" s="75"/>
      <c r="W343" s="75"/>
      <c r="X343" s="75"/>
      <c r="Y343" s="75"/>
      <c r="Z343" s="75"/>
      <c r="AA343" s="75"/>
      <c r="AB343" s="75"/>
      <c r="AC343" s="75"/>
      <c r="AD343" s="75"/>
      <c r="AE343" s="75"/>
      <c r="AF343" s="75"/>
      <c r="AG343" s="75"/>
      <c r="AH343" s="75"/>
      <c r="AI343" s="75"/>
      <c r="AJ343" s="75"/>
      <c r="AK343" s="75"/>
      <c r="AL343" s="75"/>
      <c r="AM343" s="75"/>
      <c r="AN343" s="75"/>
      <c r="AO343" s="75"/>
      <c r="AP343" s="75"/>
      <c r="AQ343" s="75"/>
      <c r="AR343" s="75"/>
      <c r="AS343" s="75">
        <v>1435</v>
      </c>
      <c r="AT343" s="75">
        <v>1435</v>
      </c>
      <c r="AU343" s="75">
        <f t="shared" si="814"/>
        <v>100</v>
      </c>
      <c r="AV343" s="75"/>
      <c r="AW343" s="75"/>
      <c r="AX343" s="75"/>
      <c r="AY343" s="75"/>
      <c r="AZ343" s="95"/>
      <c r="BA343" s="95"/>
      <c r="BB343" s="95"/>
      <c r="BC343" s="95"/>
      <c r="BD343" s="75"/>
      <c r="BE343" s="75"/>
      <c r="BF343" s="75"/>
      <c r="BG343" s="88"/>
      <c r="BH343" s="75"/>
      <c r="BI343" s="75"/>
      <c r="BJ343" s="75"/>
      <c r="BK343" s="88"/>
      <c r="BL343" s="75">
        <v>3216</v>
      </c>
      <c r="BM343" s="75">
        <v>3216</v>
      </c>
      <c r="BN343" s="75">
        <v>3216</v>
      </c>
      <c r="BO343" s="76">
        <f t="shared" si="889"/>
        <v>100</v>
      </c>
      <c r="BP343" s="75"/>
      <c r="BQ343" s="75"/>
      <c r="BR343" s="75"/>
      <c r="BS343" s="75"/>
      <c r="BT343" s="75"/>
      <c r="BU343" s="75"/>
      <c r="BV343" s="75"/>
      <c r="BW343" s="88"/>
      <c r="BX343" s="75"/>
      <c r="BY343" s="75"/>
      <c r="BZ343" s="75"/>
      <c r="CA343" s="75"/>
      <c r="CB343" s="74"/>
      <c r="CC343" s="74"/>
      <c r="CD343" s="75"/>
      <c r="CE343" s="88"/>
      <c r="CF343" s="75"/>
      <c r="CG343" s="75"/>
      <c r="CH343" s="75"/>
      <c r="CI343" s="88"/>
      <c r="CJ343" s="75"/>
      <c r="CK343" s="75"/>
      <c r="CL343" s="75"/>
      <c r="CM343" s="75"/>
      <c r="CN343" s="75"/>
      <c r="CO343" s="75"/>
      <c r="CP343" s="75"/>
      <c r="CQ343" s="75"/>
      <c r="CR343" s="74"/>
      <c r="CS343" s="74"/>
      <c r="CT343" s="75"/>
      <c r="CU343" s="88"/>
      <c r="CV343" s="75"/>
      <c r="CW343" s="75"/>
      <c r="CX343" s="75"/>
      <c r="CY343" s="88"/>
      <c r="CZ343" s="88"/>
      <c r="DA343" s="75"/>
      <c r="DB343" s="75"/>
      <c r="DC343" s="88"/>
      <c r="DD343" s="75"/>
      <c r="DE343" s="75"/>
      <c r="DF343" s="75"/>
      <c r="DG343" s="88"/>
      <c r="DH343" s="75"/>
      <c r="DI343" s="75"/>
      <c r="DJ343" s="75"/>
      <c r="DK343" s="88"/>
      <c r="DL343" s="75"/>
      <c r="DM343" s="75"/>
      <c r="DN343" s="75"/>
      <c r="DO343" s="88"/>
      <c r="DP343" s="75"/>
      <c r="DQ343" s="75"/>
      <c r="DR343" s="75"/>
      <c r="DS343" s="88"/>
      <c r="DT343" s="88"/>
      <c r="DU343" s="75"/>
      <c r="DV343" s="75"/>
      <c r="DW343" s="75"/>
      <c r="DX343" s="75"/>
      <c r="DY343" s="75"/>
      <c r="DZ343" s="75"/>
      <c r="EA343" s="75"/>
      <c r="EB343" s="75"/>
      <c r="EC343" s="75"/>
      <c r="ED343" s="75"/>
      <c r="EE343" s="75"/>
      <c r="EF343" s="75"/>
      <c r="EG343" s="75"/>
      <c r="EH343" s="75"/>
      <c r="EI343" s="75"/>
      <c r="EJ343" s="75"/>
      <c r="EK343" s="75"/>
      <c r="EL343" s="75"/>
      <c r="EM343" s="75"/>
      <c r="EN343" s="75"/>
      <c r="EO343" s="75"/>
      <c r="EP343" s="75"/>
      <c r="EQ343" s="75"/>
      <c r="ER343" s="75"/>
      <c r="ES343" s="75"/>
      <c r="ET343" s="75"/>
      <c r="EU343" s="75"/>
      <c r="EV343" s="75"/>
      <c r="EW343" s="75"/>
      <c r="EX343" s="75"/>
      <c r="EY343" s="75"/>
      <c r="EZ343" s="88"/>
      <c r="FA343" s="74"/>
      <c r="FB343" s="75"/>
      <c r="FC343" s="88"/>
      <c r="FD343" s="75"/>
      <c r="FE343" s="75"/>
      <c r="FF343" s="75"/>
      <c r="FG343" s="75"/>
      <c r="FH343" s="75"/>
      <c r="FI343" s="75"/>
      <c r="FJ343" s="75"/>
      <c r="FK343" s="75"/>
      <c r="FL343" s="75"/>
      <c r="FM343" s="75"/>
      <c r="FN343" s="75"/>
      <c r="FO343" s="75"/>
      <c r="FP343" s="75"/>
      <c r="FQ343" s="75"/>
      <c r="FR343" s="75"/>
      <c r="FS343" s="75"/>
      <c r="FT343" s="78"/>
      <c r="FU343" s="78"/>
      <c r="FV343" s="78"/>
      <c r="FW343" s="78"/>
      <c r="FX343" s="75"/>
      <c r="FY343" s="75"/>
      <c r="FZ343" s="75"/>
      <c r="GA343" s="75"/>
      <c r="GB343" s="75"/>
      <c r="GC343" s="75"/>
      <c r="GD343" s="75"/>
      <c r="GE343" s="75"/>
      <c r="GF343" s="75"/>
      <c r="GG343" s="75"/>
      <c r="GH343" s="75"/>
      <c r="GI343" s="75"/>
      <c r="GJ343" s="75"/>
      <c r="GK343" s="75"/>
      <c r="GL343" s="75"/>
      <c r="GM343" s="75"/>
      <c r="GN343" s="75"/>
      <c r="GO343" s="75"/>
      <c r="GP343" s="75"/>
      <c r="GQ343" s="75"/>
      <c r="GR343" s="75"/>
      <c r="GS343" s="75"/>
      <c r="GT343" s="75"/>
      <c r="GU343" s="75"/>
      <c r="GV343" s="75"/>
      <c r="GW343" s="75"/>
      <c r="GX343" s="75"/>
      <c r="GY343" s="75"/>
      <c r="GZ343" s="75"/>
      <c r="HA343" s="75"/>
      <c r="HB343" s="75"/>
      <c r="HC343" s="75"/>
      <c r="HD343" s="75"/>
      <c r="HE343" s="75"/>
      <c r="HF343" s="75"/>
      <c r="HG343" s="75"/>
      <c r="HH343" s="75"/>
      <c r="HI343" s="75"/>
      <c r="HJ343" s="75"/>
      <c r="HK343" s="75"/>
      <c r="HL343" s="75"/>
      <c r="HM343" s="75"/>
      <c r="HN343" s="75"/>
      <c r="HO343" s="75"/>
      <c r="HP343" s="75"/>
      <c r="HQ343" s="75"/>
      <c r="HR343" s="75"/>
      <c r="HS343" s="75"/>
      <c r="HT343" s="75"/>
      <c r="HU343" s="75"/>
      <c r="HV343" s="75"/>
      <c r="HW343" s="75"/>
      <c r="HX343" s="75"/>
      <c r="HY343" s="75"/>
      <c r="HZ343" s="75"/>
      <c r="IA343" s="75"/>
      <c r="IB343" s="75"/>
      <c r="IC343" s="75"/>
      <c r="ID343" s="75"/>
      <c r="IE343" s="75"/>
      <c r="IF343" s="75"/>
      <c r="IG343" s="75"/>
      <c r="IH343" s="75"/>
      <c r="II343" s="75"/>
      <c r="IJ343" s="75"/>
      <c r="IK343" s="75"/>
      <c r="IL343" s="75"/>
      <c r="IM343" s="75"/>
      <c r="IN343" s="75"/>
      <c r="IO343" s="75"/>
      <c r="IP343" s="75"/>
      <c r="IQ343" s="75"/>
      <c r="IR343" s="75"/>
      <c r="IS343" s="75"/>
      <c r="IT343" s="75"/>
      <c r="IU343" s="75"/>
      <c r="IV343" s="75"/>
      <c r="IW343" s="75"/>
      <c r="IX343" s="75"/>
      <c r="IY343" s="75"/>
      <c r="IZ343" s="75"/>
      <c r="JA343" s="75"/>
      <c r="JB343" s="75"/>
      <c r="JC343" s="75"/>
    </row>
    <row r="344" spans="1:263" ht="15.75" x14ac:dyDescent="0.25">
      <c r="A344" s="10" t="s">
        <v>264</v>
      </c>
      <c r="B344" s="222">
        <f t="shared" si="884"/>
        <v>0</v>
      </c>
      <c r="C344" s="222">
        <f t="shared" si="885"/>
        <v>0</v>
      </c>
      <c r="D344" s="222">
        <f t="shared" si="886"/>
        <v>0</v>
      </c>
      <c r="E344" s="222"/>
      <c r="F344" s="223">
        <f t="shared" si="887"/>
        <v>0</v>
      </c>
      <c r="G344" s="75"/>
      <c r="H344" s="75"/>
      <c r="I344" s="75"/>
      <c r="J344" s="75"/>
      <c r="K344" s="75"/>
      <c r="L344" s="75"/>
      <c r="M344" s="75"/>
      <c r="N344" s="75"/>
      <c r="O344" s="74"/>
      <c r="P344" s="75"/>
      <c r="Q344" s="75"/>
      <c r="R344" s="75"/>
      <c r="S344" s="75"/>
      <c r="T344" s="75"/>
      <c r="U344" s="75"/>
      <c r="V344" s="75"/>
      <c r="W344" s="75"/>
      <c r="X344" s="75"/>
      <c r="Y344" s="75"/>
      <c r="Z344" s="75"/>
      <c r="AA344" s="75"/>
      <c r="AB344" s="75"/>
      <c r="AC344" s="75"/>
      <c r="AD344" s="75"/>
      <c r="AE344" s="75"/>
      <c r="AF344" s="75"/>
      <c r="AG344" s="75"/>
      <c r="AH344" s="75"/>
      <c r="AI344" s="75"/>
      <c r="AJ344" s="75"/>
      <c r="AK344" s="75"/>
      <c r="AL344" s="75"/>
      <c r="AM344" s="75"/>
      <c r="AN344" s="75"/>
      <c r="AO344" s="75"/>
      <c r="AP344" s="75"/>
      <c r="AQ344" s="75"/>
      <c r="AR344" s="75"/>
      <c r="AS344" s="75"/>
      <c r="AT344" s="75"/>
      <c r="AU344" s="75"/>
      <c r="AV344" s="75"/>
      <c r="AW344" s="75"/>
      <c r="AX344" s="75"/>
      <c r="AY344" s="75"/>
      <c r="AZ344" s="95"/>
      <c r="BA344" s="95"/>
      <c r="BB344" s="95"/>
      <c r="BC344" s="95"/>
      <c r="BD344" s="75"/>
      <c r="BE344" s="75"/>
      <c r="BF344" s="75"/>
      <c r="BG344" s="88"/>
      <c r="BH344" s="88"/>
      <c r="BI344" s="75"/>
      <c r="BJ344" s="75"/>
      <c r="BK344" s="88"/>
      <c r="BL344" s="75"/>
      <c r="BM344" s="75"/>
      <c r="BN344" s="75"/>
      <c r="BO344" s="76"/>
      <c r="BP344" s="75"/>
      <c r="BQ344" s="75"/>
      <c r="BR344" s="75"/>
      <c r="BS344" s="75"/>
      <c r="BT344" s="75"/>
      <c r="BU344" s="75"/>
      <c r="BV344" s="75"/>
      <c r="BW344" s="88"/>
      <c r="BX344" s="75"/>
      <c r="BY344" s="75"/>
      <c r="BZ344" s="75"/>
      <c r="CA344" s="75"/>
      <c r="CB344" s="74"/>
      <c r="CC344" s="74"/>
      <c r="CD344" s="75"/>
      <c r="CE344" s="88"/>
      <c r="CF344" s="75"/>
      <c r="CG344" s="75"/>
      <c r="CH344" s="75"/>
      <c r="CI344" s="88"/>
      <c r="CJ344" s="75"/>
      <c r="CK344" s="75"/>
      <c r="CL344" s="75"/>
      <c r="CM344" s="75"/>
      <c r="CN344" s="75"/>
      <c r="CO344" s="75"/>
      <c r="CP344" s="75"/>
      <c r="CQ344" s="75"/>
      <c r="CR344" s="74"/>
      <c r="CS344" s="74"/>
      <c r="CT344" s="75"/>
      <c r="CU344" s="88"/>
      <c r="CV344" s="75"/>
      <c r="CW344" s="75"/>
      <c r="CX344" s="75"/>
      <c r="CY344" s="88"/>
      <c r="CZ344" s="88"/>
      <c r="DA344" s="75"/>
      <c r="DB344" s="75"/>
      <c r="DC344" s="88"/>
      <c r="DD344" s="75"/>
      <c r="DE344" s="75"/>
      <c r="DF344" s="75"/>
      <c r="DG344" s="88"/>
      <c r="DH344" s="75"/>
      <c r="DI344" s="75"/>
      <c r="DJ344" s="75"/>
      <c r="DK344" s="88"/>
      <c r="DL344" s="75"/>
      <c r="DM344" s="75"/>
      <c r="DN344" s="75"/>
      <c r="DO344" s="88"/>
      <c r="DP344" s="75"/>
      <c r="DQ344" s="75"/>
      <c r="DR344" s="75"/>
      <c r="DS344" s="88"/>
      <c r="DT344" s="88"/>
      <c r="DU344" s="75"/>
      <c r="DV344" s="75"/>
      <c r="DW344" s="75"/>
      <c r="DX344" s="75"/>
      <c r="DY344" s="75"/>
      <c r="DZ344" s="75"/>
      <c r="EA344" s="75"/>
      <c r="EB344" s="75"/>
      <c r="EC344" s="75"/>
      <c r="ED344" s="75"/>
      <c r="EE344" s="75"/>
      <c r="EF344" s="75"/>
      <c r="EG344" s="75"/>
      <c r="EH344" s="75"/>
      <c r="EI344" s="75"/>
      <c r="EJ344" s="75"/>
      <c r="EK344" s="75"/>
      <c r="EL344" s="75"/>
      <c r="EM344" s="75"/>
      <c r="EN344" s="75"/>
      <c r="EO344" s="75"/>
      <c r="EP344" s="75"/>
      <c r="EQ344" s="75"/>
      <c r="ER344" s="75"/>
      <c r="ES344" s="75"/>
      <c r="ET344" s="75"/>
      <c r="EU344" s="75"/>
      <c r="EV344" s="75"/>
      <c r="EW344" s="75"/>
      <c r="EX344" s="75"/>
      <c r="EY344" s="75"/>
      <c r="EZ344" s="88"/>
      <c r="FA344" s="74"/>
      <c r="FB344" s="75"/>
      <c r="FC344" s="88"/>
      <c r="FD344" s="75"/>
      <c r="FE344" s="75"/>
      <c r="FF344" s="75"/>
      <c r="FG344" s="75"/>
      <c r="FH344" s="75"/>
      <c r="FI344" s="75"/>
      <c r="FJ344" s="75"/>
      <c r="FK344" s="75"/>
      <c r="FL344" s="75"/>
      <c r="FM344" s="75"/>
      <c r="FN344" s="75"/>
      <c r="FO344" s="75"/>
      <c r="FP344" s="75"/>
      <c r="FQ344" s="75"/>
      <c r="FR344" s="75"/>
      <c r="FS344" s="75"/>
      <c r="FT344" s="78"/>
      <c r="FU344" s="78"/>
      <c r="FV344" s="78"/>
      <c r="FW344" s="78"/>
      <c r="FX344" s="75"/>
      <c r="FY344" s="75"/>
      <c r="FZ344" s="75"/>
      <c r="GA344" s="75"/>
      <c r="GB344" s="75"/>
      <c r="GC344" s="75"/>
      <c r="GD344" s="75"/>
      <c r="GE344" s="75"/>
      <c r="GF344" s="75"/>
      <c r="GG344" s="75"/>
      <c r="GH344" s="75"/>
      <c r="GI344" s="75"/>
      <c r="GJ344" s="75"/>
      <c r="GK344" s="75"/>
      <c r="GL344" s="75"/>
      <c r="GM344" s="75"/>
      <c r="GN344" s="75"/>
      <c r="GO344" s="75"/>
      <c r="GP344" s="75"/>
      <c r="GQ344" s="75"/>
      <c r="GR344" s="75"/>
      <c r="GS344" s="75"/>
      <c r="GT344" s="75"/>
      <c r="GU344" s="75"/>
      <c r="GV344" s="75"/>
      <c r="GW344" s="75"/>
      <c r="GX344" s="75"/>
      <c r="GY344" s="75"/>
      <c r="GZ344" s="75"/>
      <c r="HA344" s="75"/>
      <c r="HB344" s="75"/>
      <c r="HC344" s="75"/>
      <c r="HD344" s="75"/>
      <c r="HE344" s="75"/>
      <c r="HF344" s="75"/>
      <c r="HG344" s="75"/>
      <c r="HH344" s="75"/>
      <c r="HI344" s="75"/>
      <c r="HJ344" s="75"/>
      <c r="HK344" s="75"/>
      <c r="HL344" s="75"/>
      <c r="HM344" s="75"/>
      <c r="HN344" s="75"/>
      <c r="HO344" s="75"/>
      <c r="HP344" s="75"/>
      <c r="HQ344" s="75"/>
      <c r="HR344" s="75"/>
      <c r="HS344" s="75"/>
      <c r="HT344" s="75"/>
      <c r="HU344" s="75"/>
      <c r="HV344" s="75"/>
      <c r="HW344" s="75"/>
      <c r="HX344" s="75"/>
      <c r="HY344" s="75"/>
      <c r="HZ344" s="75"/>
      <c r="IA344" s="75"/>
      <c r="IB344" s="75"/>
      <c r="IC344" s="75"/>
      <c r="ID344" s="75"/>
      <c r="IE344" s="75"/>
      <c r="IF344" s="75"/>
      <c r="IG344" s="75"/>
      <c r="IH344" s="75"/>
      <c r="II344" s="75"/>
      <c r="IJ344" s="75"/>
      <c r="IK344" s="75"/>
      <c r="IL344" s="75"/>
      <c r="IM344" s="75"/>
      <c r="IN344" s="75"/>
      <c r="IO344" s="75"/>
      <c r="IP344" s="75"/>
      <c r="IQ344" s="75"/>
      <c r="IR344" s="75"/>
      <c r="IS344" s="75"/>
      <c r="IT344" s="75"/>
      <c r="IU344" s="75"/>
      <c r="IV344" s="75"/>
      <c r="IW344" s="75"/>
      <c r="IX344" s="75"/>
      <c r="IY344" s="75"/>
      <c r="IZ344" s="75"/>
      <c r="JA344" s="75"/>
      <c r="JB344" s="75"/>
      <c r="JC344" s="75"/>
    </row>
    <row r="345" spans="1:263" ht="15.75" x14ac:dyDescent="0.25">
      <c r="A345" s="10" t="s">
        <v>263</v>
      </c>
      <c r="B345" s="222">
        <f t="shared" si="884"/>
        <v>8500</v>
      </c>
      <c r="C345" s="222">
        <f t="shared" si="885"/>
        <v>8500</v>
      </c>
      <c r="D345" s="222">
        <f t="shared" si="886"/>
        <v>8500</v>
      </c>
      <c r="E345" s="222"/>
      <c r="F345" s="223">
        <f t="shared" si="887"/>
        <v>8500</v>
      </c>
      <c r="G345" s="75">
        <f t="shared" ref="G345:G351" si="904">F345/C345*100</f>
        <v>100</v>
      </c>
      <c r="H345" s="75"/>
      <c r="I345" s="75"/>
      <c r="J345" s="75"/>
      <c r="K345" s="75"/>
      <c r="L345" s="75"/>
      <c r="M345" s="75"/>
      <c r="N345" s="75"/>
      <c r="O345" s="74"/>
      <c r="P345" s="75"/>
      <c r="Q345" s="75"/>
      <c r="R345" s="75"/>
      <c r="S345" s="75"/>
      <c r="T345" s="75"/>
      <c r="U345" s="75"/>
      <c r="V345" s="75"/>
      <c r="W345" s="75"/>
      <c r="X345" s="75"/>
      <c r="Y345" s="75"/>
      <c r="Z345" s="75"/>
      <c r="AA345" s="75"/>
      <c r="AB345" s="75"/>
      <c r="AC345" s="75"/>
      <c r="AD345" s="75"/>
      <c r="AE345" s="75"/>
      <c r="AF345" s="75"/>
      <c r="AG345" s="75"/>
      <c r="AH345" s="75"/>
      <c r="AI345" s="75"/>
      <c r="AJ345" s="75"/>
      <c r="AK345" s="75"/>
      <c r="AL345" s="75"/>
      <c r="AM345" s="75"/>
      <c r="AN345" s="75"/>
      <c r="AO345" s="75"/>
      <c r="AP345" s="75"/>
      <c r="AQ345" s="75"/>
      <c r="AR345" s="75"/>
      <c r="AS345" s="75"/>
      <c r="AT345" s="75"/>
      <c r="AU345" s="75"/>
      <c r="AV345" s="75">
        <v>8500</v>
      </c>
      <c r="AW345" s="75">
        <v>8500</v>
      </c>
      <c r="AX345" s="75">
        <v>8500</v>
      </c>
      <c r="AY345" s="75">
        <f>AX345/AW345*100</f>
        <v>100</v>
      </c>
      <c r="AZ345" s="95"/>
      <c r="BA345" s="95"/>
      <c r="BB345" s="95"/>
      <c r="BC345" s="95"/>
      <c r="BD345" s="75"/>
      <c r="BE345" s="75"/>
      <c r="BF345" s="75"/>
      <c r="BG345" s="88"/>
      <c r="BH345" s="88"/>
      <c r="BI345" s="75"/>
      <c r="BJ345" s="75"/>
      <c r="BK345" s="88"/>
      <c r="BL345" s="75"/>
      <c r="BM345" s="75"/>
      <c r="BN345" s="75"/>
      <c r="BO345" s="76"/>
      <c r="BP345" s="75"/>
      <c r="BQ345" s="75"/>
      <c r="BR345" s="75"/>
      <c r="BS345" s="75"/>
      <c r="BT345" s="75"/>
      <c r="BU345" s="75"/>
      <c r="BV345" s="75"/>
      <c r="BW345" s="88"/>
      <c r="BX345" s="75"/>
      <c r="BY345" s="75"/>
      <c r="BZ345" s="75"/>
      <c r="CA345" s="75"/>
      <c r="CB345" s="74"/>
      <c r="CC345" s="74"/>
      <c r="CD345" s="75"/>
      <c r="CE345" s="88"/>
      <c r="CF345" s="75"/>
      <c r="CG345" s="75"/>
      <c r="CH345" s="75"/>
      <c r="CI345" s="88"/>
      <c r="CJ345" s="75"/>
      <c r="CK345" s="75"/>
      <c r="CL345" s="75"/>
      <c r="CM345" s="75"/>
      <c r="CN345" s="75"/>
      <c r="CO345" s="75"/>
      <c r="CP345" s="75"/>
      <c r="CQ345" s="75"/>
      <c r="CR345" s="74"/>
      <c r="CS345" s="74"/>
      <c r="CT345" s="75"/>
      <c r="CU345" s="88"/>
      <c r="CV345" s="75"/>
      <c r="CW345" s="75"/>
      <c r="CX345" s="75"/>
      <c r="CY345" s="88"/>
      <c r="CZ345" s="88"/>
      <c r="DA345" s="75"/>
      <c r="DB345" s="75"/>
      <c r="DC345" s="88"/>
      <c r="DD345" s="75"/>
      <c r="DE345" s="75"/>
      <c r="DF345" s="75"/>
      <c r="DG345" s="88"/>
      <c r="DH345" s="75"/>
      <c r="DI345" s="75"/>
      <c r="DJ345" s="75"/>
      <c r="DK345" s="88"/>
      <c r="DL345" s="75"/>
      <c r="DM345" s="75"/>
      <c r="DN345" s="75"/>
      <c r="DO345" s="88"/>
      <c r="DP345" s="75"/>
      <c r="DQ345" s="75"/>
      <c r="DR345" s="75"/>
      <c r="DS345" s="88"/>
      <c r="DT345" s="88"/>
      <c r="DU345" s="75"/>
      <c r="DV345" s="75"/>
      <c r="DW345" s="75"/>
      <c r="DX345" s="75"/>
      <c r="DY345" s="75"/>
      <c r="DZ345" s="75"/>
      <c r="EA345" s="75"/>
      <c r="EB345" s="75"/>
      <c r="EC345" s="75"/>
      <c r="ED345" s="75"/>
      <c r="EE345" s="75"/>
      <c r="EF345" s="75"/>
      <c r="EG345" s="75"/>
      <c r="EH345" s="75"/>
      <c r="EI345" s="75"/>
      <c r="EJ345" s="75"/>
      <c r="EK345" s="75"/>
      <c r="EL345" s="75"/>
      <c r="EM345" s="75"/>
      <c r="EN345" s="75"/>
      <c r="EO345" s="75"/>
      <c r="EP345" s="75"/>
      <c r="EQ345" s="75"/>
      <c r="ER345" s="75"/>
      <c r="ES345" s="75"/>
      <c r="ET345" s="75"/>
      <c r="EU345" s="75"/>
      <c r="EV345" s="75"/>
      <c r="EW345" s="75"/>
      <c r="EX345" s="75"/>
      <c r="EY345" s="75"/>
      <c r="EZ345" s="88"/>
      <c r="FA345" s="74"/>
      <c r="FB345" s="75"/>
      <c r="FC345" s="88"/>
      <c r="FD345" s="75"/>
      <c r="FE345" s="75"/>
      <c r="FF345" s="75"/>
      <c r="FG345" s="75"/>
      <c r="FH345" s="75"/>
      <c r="FI345" s="75"/>
      <c r="FJ345" s="75"/>
      <c r="FK345" s="75"/>
      <c r="FL345" s="75"/>
      <c r="FM345" s="75"/>
      <c r="FN345" s="75"/>
      <c r="FO345" s="75"/>
      <c r="FP345" s="75"/>
      <c r="FQ345" s="75"/>
      <c r="FR345" s="75"/>
      <c r="FS345" s="75"/>
      <c r="FT345" s="78"/>
      <c r="FU345" s="78"/>
      <c r="FV345" s="78"/>
      <c r="FW345" s="78"/>
      <c r="FX345" s="75"/>
      <c r="FY345" s="75"/>
      <c r="FZ345" s="75"/>
      <c r="GA345" s="75"/>
      <c r="GB345" s="75"/>
      <c r="GC345" s="75"/>
      <c r="GD345" s="75"/>
      <c r="GE345" s="75"/>
      <c r="GF345" s="75"/>
      <c r="GG345" s="75"/>
      <c r="GH345" s="75"/>
      <c r="GI345" s="75"/>
      <c r="GJ345" s="75"/>
      <c r="GK345" s="75"/>
      <c r="GL345" s="75"/>
      <c r="GM345" s="75"/>
      <c r="GN345" s="75"/>
      <c r="GO345" s="75"/>
      <c r="GP345" s="75"/>
      <c r="GQ345" s="75"/>
      <c r="GR345" s="75"/>
      <c r="GS345" s="75"/>
      <c r="GT345" s="75"/>
      <c r="GU345" s="75"/>
      <c r="GV345" s="75"/>
      <c r="GW345" s="75"/>
      <c r="GX345" s="75"/>
      <c r="GY345" s="75"/>
      <c r="GZ345" s="75"/>
      <c r="HA345" s="75"/>
      <c r="HB345" s="75"/>
      <c r="HC345" s="75"/>
      <c r="HD345" s="75"/>
      <c r="HE345" s="75"/>
      <c r="HF345" s="75"/>
      <c r="HG345" s="75"/>
      <c r="HH345" s="75"/>
      <c r="HI345" s="75"/>
      <c r="HJ345" s="75"/>
      <c r="HK345" s="75"/>
      <c r="HL345" s="75"/>
      <c r="HM345" s="75"/>
      <c r="HN345" s="75"/>
      <c r="HO345" s="75"/>
      <c r="HP345" s="75"/>
      <c r="HQ345" s="75"/>
      <c r="HR345" s="75"/>
      <c r="HS345" s="75"/>
      <c r="HT345" s="75"/>
      <c r="HU345" s="75"/>
      <c r="HV345" s="75"/>
      <c r="HW345" s="75"/>
      <c r="HX345" s="75"/>
      <c r="HY345" s="75"/>
      <c r="HZ345" s="75"/>
      <c r="IA345" s="75"/>
      <c r="IB345" s="75"/>
      <c r="IC345" s="75"/>
      <c r="ID345" s="75"/>
      <c r="IE345" s="75"/>
      <c r="IF345" s="75"/>
      <c r="IG345" s="75"/>
      <c r="IH345" s="75"/>
      <c r="II345" s="75"/>
      <c r="IJ345" s="75"/>
      <c r="IK345" s="75"/>
      <c r="IL345" s="75"/>
      <c r="IM345" s="75"/>
      <c r="IN345" s="75"/>
      <c r="IO345" s="75"/>
      <c r="IP345" s="75"/>
      <c r="IQ345" s="75"/>
      <c r="IR345" s="75"/>
      <c r="IS345" s="75"/>
      <c r="IT345" s="75"/>
      <c r="IU345" s="75"/>
      <c r="IV345" s="75"/>
      <c r="IW345" s="75"/>
      <c r="IX345" s="75"/>
      <c r="IY345" s="75"/>
      <c r="IZ345" s="75"/>
      <c r="JA345" s="75"/>
      <c r="JB345" s="75"/>
      <c r="JC345" s="75"/>
    </row>
    <row r="346" spans="1:263" s="70" customFormat="1" ht="31.5" x14ac:dyDescent="0.25">
      <c r="A346" s="82" t="s">
        <v>254</v>
      </c>
      <c r="B346" s="220">
        <f t="shared" si="884"/>
        <v>111550.92328</v>
      </c>
      <c r="C346" s="220">
        <f t="shared" si="885"/>
        <v>119122.24355</v>
      </c>
      <c r="D346" s="220">
        <f t="shared" si="886"/>
        <v>119122.24355</v>
      </c>
      <c r="E346" s="220"/>
      <c r="F346" s="221">
        <f t="shared" si="887"/>
        <v>118385.11768</v>
      </c>
      <c r="G346" s="72">
        <f t="shared" si="904"/>
        <v>99.381202160039408</v>
      </c>
      <c r="H346" s="73">
        <f>H347+H348+H349+H350+H351+H352+H353+H354</f>
        <v>0</v>
      </c>
      <c r="I346" s="73">
        <f>I347+I348+I349+I350+I351+I352+I353+I354</f>
        <v>0</v>
      </c>
      <c r="J346" s="73">
        <f>J347+J348+J349+J350+J351+J352+J353+J354</f>
        <v>0</v>
      </c>
      <c r="K346" s="72"/>
      <c r="L346" s="73">
        <f t="shared" ref="L346" si="905">L347+L348+L349+L350+L351+L352+L353+L354</f>
        <v>0</v>
      </c>
      <c r="M346" s="73">
        <f t="shared" ref="M346:N346" si="906">M347+M348+M349+M350+M351+M352+M353+M354</f>
        <v>0</v>
      </c>
      <c r="N346" s="73">
        <f t="shared" si="906"/>
        <v>0</v>
      </c>
      <c r="O346" s="73"/>
      <c r="P346" s="73">
        <f t="shared" ref="P346:S346" si="907">P347+P348+P349+P350+P351+P352+P353+P354</f>
        <v>0</v>
      </c>
      <c r="Q346" s="73">
        <f t="shared" si="907"/>
        <v>0</v>
      </c>
      <c r="R346" s="73">
        <f t="shared" si="907"/>
        <v>0</v>
      </c>
      <c r="S346" s="73">
        <f t="shared" si="907"/>
        <v>0</v>
      </c>
      <c r="T346" s="73">
        <f>SUM(T347:T354)</f>
        <v>0</v>
      </c>
      <c r="U346" s="73">
        <f>SUM(U347:U354)</f>
        <v>0</v>
      </c>
      <c r="V346" s="73">
        <f>SUM(V347:V354)</f>
        <v>0</v>
      </c>
      <c r="W346" s="73"/>
      <c r="X346" s="73">
        <f>X347+X348+X349+X350+X351+X352+X353+X354</f>
        <v>0</v>
      </c>
      <c r="Y346" s="73">
        <f>Y347+Y348+Y349+Y350+Y351+Y352+Y353+Y354</f>
        <v>0</v>
      </c>
      <c r="Z346" s="73">
        <f>Z347+Z348+Z349+Z350+Z351+Z352+Z353+Z354</f>
        <v>0</v>
      </c>
      <c r="AA346" s="72"/>
      <c r="AB346" s="73">
        <f>AB347+AB348+AB349+AB350+AB351+AB352+AB353+AB354</f>
        <v>0</v>
      </c>
      <c r="AC346" s="73">
        <f>AC347+AC348+AC349+AC350+AC351+AC352+AC353+AC354</f>
        <v>0</v>
      </c>
      <c r="AD346" s="73">
        <f>AD347+AD348+AD349+AD350+AD351+AD352+AD353+AD354</f>
        <v>0</v>
      </c>
      <c r="AE346" s="72"/>
      <c r="AF346" s="73">
        <f>AF347+AF348+AF349+AF350+AF351+AF352+AF353+AF354</f>
        <v>154.62327999999999</v>
      </c>
      <c r="AG346" s="73">
        <f>AG347+AG348+AG349+AG350+AG351+AG352+AG353+AG354</f>
        <v>154.62327999999999</v>
      </c>
      <c r="AH346" s="73">
        <f>AH347+AH348+AH349+AH350+AH351+AH352+AH353+AH354</f>
        <v>154.62327999999999</v>
      </c>
      <c r="AI346" s="72">
        <f>AH346/AG346*100</f>
        <v>100</v>
      </c>
      <c r="AJ346" s="73">
        <f>SUM(AJ347:AJ354)</f>
        <v>0</v>
      </c>
      <c r="AK346" s="73">
        <f>SUM(AK347:AK354)</f>
        <v>0</v>
      </c>
      <c r="AL346" s="73">
        <f>SUM(AL347:AL354)</f>
        <v>0</v>
      </c>
      <c r="AM346" s="72"/>
      <c r="AN346" s="72"/>
      <c r="AO346" s="73">
        <f>AO347+AO348+AO349+AO350+AO351+AO352+AO353+AO354</f>
        <v>0</v>
      </c>
      <c r="AP346" s="73">
        <f>AP347+AP348+AP349+AP350+AP351+AP352+AP353+AP354</f>
        <v>0</v>
      </c>
      <c r="AQ346" s="73">
        <f>AQ347+AQ348+AQ349+AQ350+AQ351+AQ352+AQ353+AQ354</f>
        <v>0</v>
      </c>
      <c r="AR346" s="73"/>
      <c r="AS346" s="73">
        <f>AS347+AS348+AS349+AS350+AS351+AS352+AS353+AS354</f>
        <v>4437.1271400000005</v>
      </c>
      <c r="AT346" s="73">
        <f>AT347+AT348+AT349+AT350+AT351+AT352+AT353+AT354</f>
        <v>4384.5387700000001</v>
      </c>
      <c r="AU346" s="72">
        <f t="shared" si="814"/>
        <v>98.814810386524101</v>
      </c>
      <c r="AV346" s="73">
        <f>AV347+AV348+AV349+AV350+AV351+AV352+AV353+AV354</f>
        <v>8500</v>
      </c>
      <c r="AW346" s="73">
        <f>AW347+AW348+AW349+AW350+AW351+AW352+AW353+AW354</f>
        <v>8500</v>
      </c>
      <c r="AX346" s="73">
        <f>AX347+AX348+AX349+AX350+AX351+AX352+AX353+AX354</f>
        <v>8500</v>
      </c>
      <c r="AY346" s="72">
        <f>AX346/AW346*100</f>
        <v>100</v>
      </c>
      <c r="AZ346" s="73">
        <f>AZ347+AZ348+AZ349+AZ350+AZ351+AZ352+AZ353+AZ354</f>
        <v>40604</v>
      </c>
      <c r="BA346" s="73">
        <f>BA347+BA348+BA349+BA350+BA351+BA352+BA353+BA354</f>
        <v>43935.7</v>
      </c>
      <c r="BB346" s="73">
        <f>BB347+BB348+BB349+BB350+BB351+BB352+BB353+BB354</f>
        <v>43935.7</v>
      </c>
      <c r="BC346" s="73">
        <f>BB346/BA346*100</f>
        <v>100</v>
      </c>
      <c r="BD346" s="73">
        <f>BD347+BD348+BD349+BD350+BD351+BD352+BD353+BD354</f>
        <v>0</v>
      </c>
      <c r="BE346" s="73">
        <f>BE347+BE348+BE349+BE350+BE351+BE352+BE353+BE354</f>
        <v>0</v>
      </c>
      <c r="BF346" s="73">
        <f>BF347+BF348+BF349+BF350+BF351+BF352+BF353+BF354</f>
        <v>0</v>
      </c>
      <c r="BG346" s="73">
        <f>BG347+BG348+BG349+BG350+BG351+BG352+BG353+BG354</f>
        <v>0</v>
      </c>
      <c r="BH346" s="73"/>
      <c r="BI346" s="73">
        <f t="shared" ref="BI346:BN346" si="908">BI347+BI348+BI349+BI350+BI351+BI352+BI353+BI354</f>
        <v>0</v>
      </c>
      <c r="BJ346" s="73">
        <f t="shared" si="908"/>
        <v>0</v>
      </c>
      <c r="BK346" s="73">
        <f t="shared" si="908"/>
        <v>0</v>
      </c>
      <c r="BL346" s="73">
        <f t="shared" ref="BL346" si="909">BL347+BL348+BL349+BL350+BL351+BL352+BL353+BL354</f>
        <v>46164</v>
      </c>
      <c r="BM346" s="73">
        <f t="shared" si="908"/>
        <v>46164</v>
      </c>
      <c r="BN346" s="73">
        <f t="shared" si="908"/>
        <v>46164</v>
      </c>
      <c r="BO346" s="90">
        <f t="shared" si="889"/>
        <v>100</v>
      </c>
      <c r="BP346" s="73">
        <f>SUM(BP347:BP354)</f>
        <v>0</v>
      </c>
      <c r="BQ346" s="73">
        <f>SUM(BQ347:BQ354)</f>
        <v>0</v>
      </c>
      <c r="BR346" s="73">
        <f>SUM(BR347:BR354)</f>
        <v>0</v>
      </c>
      <c r="BS346" s="72"/>
      <c r="BT346" s="72"/>
      <c r="BU346" s="73">
        <f>BU347+BU348+BU349+BU350+BU351+BU352+BU353+BU354</f>
        <v>0</v>
      </c>
      <c r="BV346" s="73">
        <f>BV347+BV348+BV349+BV350+BV351+BV352+BV353+BV354</f>
        <v>0</v>
      </c>
      <c r="BW346" s="73">
        <f>BW347+BW348+BW349+BW350+BW351+BW352+BW353+BW354</f>
        <v>0</v>
      </c>
      <c r="BX346" s="73"/>
      <c r="BY346" s="73"/>
      <c r="BZ346" s="73"/>
      <c r="CA346" s="72"/>
      <c r="CB346" s="73">
        <f t="shared" ref="CB346" si="910">CB347+CB348+CB349+CB350+CB351+CB352+CB353+CB354</f>
        <v>13628.3</v>
      </c>
      <c r="CC346" s="73">
        <f t="shared" ref="CC346:CD346" si="911">CC347+CC348+CC349+CC350+CC351+CC352+CC353+CC354</f>
        <v>11590.3</v>
      </c>
      <c r="CD346" s="73">
        <f t="shared" si="911"/>
        <v>10905.762500000001</v>
      </c>
      <c r="CE346" s="73">
        <f>CD346/CC346*100</f>
        <v>94.09387591347938</v>
      </c>
      <c r="CF346" s="73">
        <f>CF347+CF348+CF349+CF350+CF351+CF352+CF353+CF354</f>
        <v>1000</v>
      </c>
      <c r="CG346" s="73">
        <f>CG347+CG348+CG349+CG350+CG351+CG352+CG353+CG354</f>
        <v>0</v>
      </c>
      <c r="CH346" s="73">
        <f>CH347+CH348+CH349+CH350+CH351+CH352+CH353+CH354</f>
        <v>0</v>
      </c>
      <c r="CI346" s="73"/>
      <c r="CJ346" s="73">
        <f>CJ347+CJ348+CJ349+CJ350+CJ351+CJ352+CJ353+CJ354</f>
        <v>1000</v>
      </c>
      <c r="CK346" s="73">
        <f>CK347+CK348+CK349+CK350+CK351+CK352+CK353+CK354</f>
        <v>2000</v>
      </c>
      <c r="CL346" s="73">
        <f>CL347+CL348+CL349+CL350+CL351+CL352+CL353+CL354</f>
        <v>2000</v>
      </c>
      <c r="CM346" s="73">
        <f>CL346/CK346*100</f>
        <v>100</v>
      </c>
      <c r="CN346" s="73">
        <f>CN347+CN348+CN349+CN350+CN351+CN352+CN353+CN354</f>
        <v>0</v>
      </c>
      <c r="CO346" s="73">
        <f>CO347+CO348+CO349+CO350+CO351+CO352+CO353+CO354</f>
        <v>0</v>
      </c>
      <c r="CP346" s="73">
        <f>CP347+CP348+CP349+CP350+CP351+CP352+CP353+CP354</f>
        <v>0</v>
      </c>
      <c r="CQ346" s="73"/>
      <c r="CR346" s="73">
        <f t="shared" ref="CR346" si="912">CR347+CR348+CR349+CR350+CR351+CR352+CR353+CR354</f>
        <v>0</v>
      </c>
      <c r="CS346" s="73">
        <f t="shared" ref="CS346:CX346" si="913">CS347+CS348+CS349+CS350+CS351+CS352+CS353+CS354</f>
        <v>0</v>
      </c>
      <c r="CT346" s="73">
        <f t="shared" si="913"/>
        <v>0</v>
      </c>
      <c r="CU346" s="73">
        <f t="shared" si="913"/>
        <v>0</v>
      </c>
      <c r="CV346" s="73">
        <f t="shared" ref="CV346" si="914">CV347+CV348+CV349+CV350+CV351+CV352+CV353+CV354</f>
        <v>0</v>
      </c>
      <c r="CW346" s="73">
        <f t="shared" si="913"/>
        <v>0</v>
      </c>
      <c r="CX346" s="73">
        <f t="shared" si="913"/>
        <v>0</v>
      </c>
      <c r="CY346" s="73"/>
      <c r="CZ346" s="73"/>
      <c r="DA346" s="73">
        <f>DA347+DA348+DA349+DA350+DA351+DA352+DA353+DA354</f>
        <v>0</v>
      </c>
      <c r="DB346" s="73">
        <f>DB347+DB348+DB349+DB350+DB351+DB352+DB353+DB354</f>
        <v>0</v>
      </c>
      <c r="DC346" s="73"/>
      <c r="DD346" s="73">
        <f>DD347+DD348+DD349+DD350+DD351+DD352+DD353+DD354</f>
        <v>0</v>
      </c>
      <c r="DE346" s="73">
        <f>DE347+DE348+DE349+DE350+DE351+DE352+DE353+DE354</f>
        <v>0</v>
      </c>
      <c r="DF346" s="73">
        <f>DF347+DF348+DF349+DF350+DF351+DF352+DF353+DF354</f>
        <v>0</v>
      </c>
      <c r="DG346" s="73"/>
      <c r="DH346" s="73">
        <f>DH347+DH348+DH349+DH350+DH351+DH352+DH353+DH354</f>
        <v>0</v>
      </c>
      <c r="DI346" s="73">
        <f>DI347+DI348+DI349+DI350+DI351+DI352+DI353+DI354</f>
        <v>0</v>
      </c>
      <c r="DJ346" s="73">
        <f>DJ347+DJ348+DJ349+DJ350+DJ351+DJ352+DJ353+DJ354</f>
        <v>0</v>
      </c>
      <c r="DK346" s="73"/>
      <c r="DL346" s="73">
        <f>DL347+DL348+DL349+DL350+DL351+DL352+DL353+DL354</f>
        <v>0</v>
      </c>
      <c r="DM346" s="73">
        <f>DM347+DM348+DM349+DM350+DM351+DM352+DM353+DM354</f>
        <v>0</v>
      </c>
      <c r="DN346" s="73">
        <f>DN347+DN348+DN349+DN350+DN351+DN352+DN353+DN354</f>
        <v>0</v>
      </c>
      <c r="DO346" s="73"/>
      <c r="DP346" s="73">
        <f>DP347+DP348+DP349+DP350+DP351+DP352+DP353+DP354</f>
        <v>0</v>
      </c>
      <c r="DQ346" s="73">
        <f>DQ347+DQ348+DQ349+DQ350+DQ351+DQ352+DQ353+DQ354</f>
        <v>0</v>
      </c>
      <c r="DR346" s="73">
        <f>DR347+DR348+DR349+DR350+DR351+DR352+DR353+DR354</f>
        <v>0</v>
      </c>
      <c r="DS346" s="73"/>
      <c r="DT346" s="73"/>
      <c r="DU346" s="73">
        <f>DU347+DU348+DU349+DU350+DU351+DU352+DU353+DU354</f>
        <v>0</v>
      </c>
      <c r="DV346" s="73">
        <f>DV347+DV348+DV349+DV350+DV351+DV352+DV353+DV354</f>
        <v>0</v>
      </c>
      <c r="DW346" s="73">
        <f>DW347+DW348+DW349+DW350+DW351+DW352+DW353+DW354</f>
        <v>0</v>
      </c>
      <c r="DX346" s="72"/>
      <c r="DY346" s="73">
        <f>DY347+DY348+DY349+DY350+DY351+DY352+DY353+DY354</f>
        <v>0</v>
      </c>
      <c r="DZ346" s="73">
        <f>DZ347+DZ348+DZ349+DZ350+DZ351+DZ352+DZ353+DZ354</f>
        <v>0</v>
      </c>
      <c r="EA346" s="72"/>
      <c r="EB346" s="72"/>
      <c r="EC346" s="73">
        <f>EC347+EC348+EC349+EC350+EC351+EC352+EC353+EC354</f>
        <v>0</v>
      </c>
      <c r="ED346" s="73">
        <f>ED347+ED348+ED349+ED350+ED351+ED352+ED353+ED354</f>
        <v>0</v>
      </c>
      <c r="EE346" s="72"/>
      <c r="EF346" s="73">
        <f>EF347+EF348+EF349+EF350+EF351+EF352+EF353+EF354</f>
        <v>500</v>
      </c>
      <c r="EG346" s="73">
        <f>EG347+EG348+EG349+EG350+EG351+EG352+EG353+EG354</f>
        <v>500</v>
      </c>
      <c r="EH346" s="73">
        <f>EH347+EH348+EH349+EH350+EH351+EH352+EH353+EH354</f>
        <v>500</v>
      </c>
      <c r="EI346" s="72">
        <f>EH346/EG346*100</f>
        <v>100</v>
      </c>
      <c r="EJ346" s="73">
        <f>EJ347+EJ348+EJ349+EJ350+EJ351+EJ352+EJ353+EJ354</f>
        <v>0</v>
      </c>
      <c r="EK346" s="73">
        <f>EK347+EK348+EK349+EK350+EK351+EK352+EK353+EK354</f>
        <v>1805.4931299999998</v>
      </c>
      <c r="EL346" s="73">
        <f>EL347+EL348+EL349+EL350+EL351+EL352+EL353+EL354</f>
        <v>1805.4931299999998</v>
      </c>
      <c r="EM346" s="72">
        <f>EL346/EK346*100</f>
        <v>100</v>
      </c>
      <c r="EN346" s="73"/>
      <c r="EO346" s="73"/>
      <c r="EP346" s="73"/>
      <c r="EQ346" s="72"/>
      <c r="ER346" s="73"/>
      <c r="ES346" s="73"/>
      <c r="ET346" s="73"/>
      <c r="EU346" s="72"/>
      <c r="EV346" s="73"/>
      <c r="EW346" s="73"/>
      <c r="EX346" s="73"/>
      <c r="EY346" s="72"/>
      <c r="EZ346" s="73"/>
      <c r="FA346" s="73">
        <f>FA347+FA348+FA349+FA350+FA351+FA352+FA353+FA354</f>
        <v>0</v>
      </c>
      <c r="FB346" s="73">
        <f>FB347+FB348+FB349+FB350+FB351+FB352+FB353+FB354</f>
        <v>0</v>
      </c>
      <c r="FC346" s="73">
        <f>FC347+FC348+FC349+FC350+FC351+FC352+FC353+FC354</f>
        <v>0</v>
      </c>
      <c r="FD346" s="73"/>
      <c r="FE346" s="73"/>
      <c r="FF346" s="73"/>
      <c r="FG346" s="72"/>
      <c r="FH346" s="73"/>
      <c r="FI346" s="73"/>
      <c r="FJ346" s="73"/>
      <c r="FK346" s="72"/>
      <c r="FL346" s="73"/>
      <c r="FM346" s="73"/>
      <c r="FN346" s="73"/>
      <c r="FO346" s="72"/>
      <c r="FP346" s="72"/>
      <c r="FQ346" s="72"/>
      <c r="FR346" s="72"/>
      <c r="FS346" s="72"/>
      <c r="FT346" s="77"/>
      <c r="FU346" s="77"/>
      <c r="FV346" s="77"/>
      <c r="FW346" s="77"/>
      <c r="FX346" s="73"/>
      <c r="FY346" s="73"/>
      <c r="FZ346" s="73"/>
      <c r="GA346" s="72"/>
      <c r="GB346" s="73"/>
      <c r="GC346" s="73"/>
      <c r="GD346" s="73"/>
      <c r="GE346" s="72"/>
      <c r="GF346" s="72"/>
      <c r="GG346" s="73"/>
      <c r="GH346" s="73"/>
      <c r="GI346" s="72"/>
      <c r="GJ346" s="72"/>
      <c r="GK346" s="73"/>
      <c r="GL346" s="73"/>
      <c r="GM346" s="72"/>
      <c r="GN346" s="72"/>
      <c r="GO346" s="73"/>
      <c r="GP346" s="73"/>
      <c r="GQ346" s="72"/>
      <c r="GR346" s="72"/>
      <c r="GS346" s="73"/>
      <c r="GT346" s="73"/>
      <c r="GU346" s="72"/>
      <c r="GV346" s="72"/>
      <c r="GW346" s="73"/>
      <c r="GX346" s="73"/>
      <c r="GY346" s="72"/>
      <c r="GZ346" s="72"/>
      <c r="HA346" s="73"/>
      <c r="HB346" s="73"/>
      <c r="HC346" s="72"/>
      <c r="HD346" s="72"/>
      <c r="HE346" s="73"/>
      <c r="HF346" s="73"/>
      <c r="HG346" s="72"/>
      <c r="HH346" s="72"/>
      <c r="HI346" s="73"/>
      <c r="HJ346" s="73"/>
      <c r="HK346" s="72"/>
      <c r="HL346" s="72"/>
      <c r="HM346" s="73"/>
      <c r="HN346" s="73"/>
      <c r="HO346" s="72"/>
      <c r="HP346" s="72"/>
      <c r="HQ346" s="73"/>
      <c r="HR346" s="73"/>
      <c r="HS346" s="72"/>
      <c r="HT346" s="72"/>
      <c r="HU346" s="73"/>
      <c r="HV346" s="73"/>
      <c r="HW346" s="72"/>
      <c r="HX346" s="72"/>
      <c r="HY346" s="73"/>
      <c r="HZ346" s="73"/>
      <c r="IA346" s="72"/>
      <c r="IB346" s="72"/>
      <c r="IC346" s="73"/>
      <c r="ID346" s="73"/>
      <c r="IE346" s="72"/>
      <c r="IF346" s="72"/>
      <c r="IG346" s="73">
        <f>SUM(IG347:IG354)</f>
        <v>35</v>
      </c>
      <c r="IH346" s="73">
        <f>SUM(IH347:IH354)</f>
        <v>35</v>
      </c>
      <c r="II346" s="72">
        <f t="shared" si="883"/>
        <v>100</v>
      </c>
      <c r="IJ346" s="72"/>
      <c r="IK346" s="73">
        <f>SUM(IK347:IK354)</f>
        <v>0</v>
      </c>
      <c r="IL346" s="73"/>
      <c r="IM346" s="72"/>
      <c r="IN346" s="72"/>
      <c r="IO346" s="73">
        <f>SUM(IO347:IO354)</f>
        <v>0</v>
      </c>
      <c r="IP346" s="73"/>
      <c r="IQ346" s="72"/>
      <c r="IR346" s="72"/>
      <c r="IS346" s="73">
        <f>SUM(IS347:IS354)</f>
        <v>0</v>
      </c>
      <c r="IT346" s="73"/>
      <c r="IU346" s="72"/>
      <c r="IV346" s="72"/>
      <c r="IW346" s="73">
        <f>SUM(IW347:IW354)</f>
        <v>0</v>
      </c>
      <c r="IX346" s="73"/>
      <c r="IY346" s="72"/>
      <c r="IZ346" s="72"/>
      <c r="JA346" s="73">
        <f>SUM(JA347:JA354)</f>
        <v>0</v>
      </c>
      <c r="JB346" s="73"/>
      <c r="JC346" s="72"/>
    </row>
    <row r="347" spans="1:263" ht="16.5" customHeight="1" x14ac:dyDescent="0.25">
      <c r="A347" s="10" t="s">
        <v>196</v>
      </c>
      <c r="B347" s="222">
        <f t="shared" si="884"/>
        <v>56886.923280000003</v>
      </c>
      <c r="C347" s="222">
        <f t="shared" si="885"/>
        <v>60021.116410000002</v>
      </c>
      <c r="D347" s="222">
        <f t="shared" si="886"/>
        <v>60021.116410000002</v>
      </c>
      <c r="E347" s="222"/>
      <c r="F347" s="223">
        <f t="shared" si="887"/>
        <v>59336.578909999997</v>
      </c>
      <c r="G347" s="75">
        <f t="shared" si="904"/>
        <v>98.859505552472598</v>
      </c>
      <c r="H347" s="74"/>
      <c r="I347" s="74"/>
      <c r="J347" s="74"/>
      <c r="K347" s="75"/>
      <c r="L347" s="75"/>
      <c r="M347" s="75"/>
      <c r="N347" s="75"/>
      <c r="O347" s="74"/>
      <c r="P347" s="74">
        <v>0</v>
      </c>
      <c r="Q347" s="74">
        <v>0</v>
      </c>
      <c r="R347" s="74">
        <v>0</v>
      </c>
      <c r="S347" s="75"/>
      <c r="T347" s="74"/>
      <c r="U347" s="74"/>
      <c r="V347" s="74"/>
      <c r="W347" s="74"/>
      <c r="X347" s="74"/>
      <c r="Y347" s="74"/>
      <c r="Z347" s="74"/>
      <c r="AA347" s="75"/>
      <c r="AB347" s="74"/>
      <c r="AC347" s="74"/>
      <c r="AD347" s="74"/>
      <c r="AE347" s="75"/>
      <c r="AF347" s="74">
        <v>154.62327999999999</v>
      </c>
      <c r="AG347" s="74">
        <v>154.62327999999999</v>
      </c>
      <c r="AH347" s="74">
        <v>154.62327999999999</v>
      </c>
      <c r="AI347" s="75">
        <f>AH347/AG347*100</f>
        <v>100</v>
      </c>
      <c r="AJ347" s="74"/>
      <c r="AK347" s="74"/>
      <c r="AL347" s="74"/>
      <c r="AM347" s="75"/>
      <c r="AN347" s="75"/>
      <c r="AO347" s="74"/>
      <c r="AP347" s="74"/>
      <c r="AQ347" s="75"/>
      <c r="AR347" s="75"/>
      <c r="AS347" s="75"/>
      <c r="AT347" s="75"/>
      <c r="AU347" s="75"/>
      <c r="AV347" s="74">
        <v>0</v>
      </c>
      <c r="AW347" s="74">
        <v>0</v>
      </c>
      <c r="AX347" s="74"/>
      <c r="AY347" s="75"/>
      <c r="AZ347" s="74">
        <v>40604</v>
      </c>
      <c r="BA347" s="74">
        <v>43935.7</v>
      </c>
      <c r="BB347" s="75">
        <v>43935.7</v>
      </c>
      <c r="BC347" s="74">
        <f>BB347/BA347*100</f>
        <v>100</v>
      </c>
      <c r="BD347" s="74"/>
      <c r="BE347" s="74"/>
      <c r="BF347" s="87"/>
      <c r="BG347" s="87"/>
      <c r="BH347" s="87"/>
      <c r="BI347" s="74"/>
      <c r="BJ347" s="87"/>
      <c r="BK347" s="87"/>
      <c r="BL347" s="74"/>
      <c r="BM347" s="74"/>
      <c r="BN347" s="87"/>
      <c r="BO347" s="76"/>
      <c r="BP347" s="74"/>
      <c r="BQ347" s="74"/>
      <c r="BR347" s="74"/>
      <c r="BS347" s="75"/>
      <c r="BT347" s="75"/>
      <c r="BU347" s="74"/>
      <c r="BV347" s="87"/>
      <c r="BW347" s="87"/>
      <c r="BX347" s="74"/>
      <c r="BY347" s="74"/>
      <c r="BZ347" s="74"/>
      <c r="CA347" s="75"/>
      <c r="CB347" s="74">
        <v>13628.3</v>
      </c>
      <c r="CC347" s="74">
        <v>11590.3</v>
      </c>
      <c r="CD347" s="74">
        <v>10905.762500000001</v>
      </c>
      <c r="CE347" s="74">
        <f>CD347/CC347*100</f>
        <v>94.09387591347938</v>
      </c>
      <c r="CF347" s="74">
        <v>1000</v>
      </c>
      <c r="CG347" s="74"/>
      <c r="CH347" s="74"/>
      <c r="CI347" s="74"/>
      <c r="CJ347" s="74">
        <v>1000</v>
      </c>
      <c r="CK347" s="74">
        <v>2000</v>
      </c>
      <c r="CL347" s="74">
        <v>2000</v>
      </c>
      <c r="CM347" s="74">
        <f>CL347/CK347*100</f>
        <v>100</v>
      </c>
      <c r="CN347" s="74"/>
      <c r="CO347" s="74"/>
      <c r="CP347" s="74"/>
      <c r="CQ347" s="74"/>
      <c r="CR347" s="74"/>
      <c r="CS347" s="74"/>
      <c r="CT347" s="87"/>
      <c r="CU347" s="87"/>
      <c r="CV347" s="74"/>
      <c r="CW347" s="74"/>
      <c r="CX347" s="74"/>
      <c r="CY347" s="74"/>
      <c r="CZ347" s="74"/>
      <c r="DA347" s="74"/>
      <c r="DB347" s="74"/>
      <c r="DC347" s="74"/>
      <c r="DD347" s="74"/>
      <c r="DE347" s="74"/>
      <c r="DF347" s="74"/>
      <c r="DG347" s="74"/>
      <c r="DH347" s="74"/>
      <c r="DI347" s="74"/>
      <c r="DJ347" s="74"/>
      <c r="DK347" s="74"/>
      <c r="DL347" s="74"/>
      <c r="DM347" s="74"/>
      <c r="DN347" s="74"/>
      <c r="DO347" s="74"/>
      <c r="DP347" s="74"/>
      <c r="DQ347" s="74"/>
      <c r="DR347" s="74"/>
      <c r="DS347" s="74"/>
      <c r="DT347" s="74"/>
      <c r="DU347" s="74">
        <v>0</v>
      </c>
      <c r="DV347" s="74">
        <v>0</v>
      </c>
      <c r="DW347" s="75"/>
      <c r="DX347" s="75"/>
      <c r="DY347" s="74"/>
      <c r="DZ347" s="74"/>
      <c r="EA347" s="75"/>
      <c r="EB347" s="75"/>
      <c r="EC347" s="74"/>
      <c r="ED347" s="74"/>
      <c r="EE347" s="75"/>
      <c r="EF347" s="74">
        <v>500</v>
      </c>
      <c r="EG347" s="74">
        <v>500</v>
      </c>
      <c r="EH347" s="74">
        <v>500</v>
      </c>
      <c r="EI347" s="75">
        <f>EH347/EG347*100</f>
        <v>100</v>
      </c>
      <c r="EJ347" s="74"/>
      <c r="EK347" s="74">
        <v>1805.4931299999998</v>
      </c>
      <c r="EL347" s="74">
        <v>1805.4931299999998</v>
      </c>
      <c r="EM347" s="75">
        <f>EL347/EK347*100</f>
        <v>100</v>
      </c>
      <c r="EN347" s="74"/>
      <c r="EO347" s="74"/>
      <c r="EP347" s="74"/>
      <c r="EQ347" s="75"/>
      <c r="ER347" s="74"/>
      <c r="ES347" s="74"/>
      <c r="ET347" s="74"/>
      <c r="EU347" s="75"/>
      <c r="EV347" s="74"/>
      <c r="EW347" s="74"/>
      <c r="EX347" s="74"/>
      <c r="EY347" s="75"/>
      <c r="EZ347" s="87"/>
      <c r="FA347" s="74"/>
      <c r="FB347" s="87"/>
      <c r="FC347" s="87"/>
      <c r="FD347" s="74"/>
      <c r="FE347" s="74"/>
      <c r="FF347" s="74"/>
      <c r="FG347" s="75"/>
      <c r="FH347" s="74"/>
      <c r="FI347" s="74"/>
      <c r="FJ347" s="74"/>
      <c r="FK347" s="75"/>
      <c r="FL347" s="74"/>
      <c r="FM347" s="74"/>
      <c r="FN347" s="74"/>
      <c r="FO347" s="75"/>
      <c r="FP347" s="75"/>
      <c r="FQ347" s="75"/>
      <c r="FR347" s="75"/>
      <c r="FS347" s="75"/>
      <c r="FT347" s="78"/>
      <c r="FU347" s="78"/>
      <c r="FV347" s="78"/>
      <c r="FW347" s="78"/>
      <c r="FX347" s="74"/>
      <c r="FY347" s="74"/>
      <c r="FZ347" s="74"/>
      <c r="GA347" s="75"/>
      <c r="GB347" s="74"/>
      <c r="GC347" s="74"/>
      <c r="GD347" s="74"/>
      <c r="GE347" s="75"/>
      <c r="GF347" s="75"/>
      <c r="GG347" s="74"/>
      <c r="GH347" s="74"/>
      <c r="GI347" s="75"/>
      <c r="GJ347" s="75"/>
      <c r="GK347" s="74"/>
      <c r="GL347" s="74"/>
      <c r="GM347" s="75"/>
      <c r="GN347" s="75"/>
      <c r="GO347" s="74"/>
      <c r="GP347" s="74"/>
      <c r="GQ347" s="75"/>
      <c r="GR347" s="75"/>
      <c r="GS347" s="74"/>
      <c r="GT347" s="74"/>
      <c r="GU347" s="75"/>
      <c r="GV347" s="75"/>
      <c r="GW347" s="74"/>
      <c r="GX347" s="74"/>
      <c r="GY347" s="75"/>
      <c r="GZ347" s="75"/>
      <c r="HA347" s="74"/>
      <c r="HB347" s="74"/>
      <c r="HC347" s="75"/>
      <c r="HD347" s="75"/>
      <c r="HE347" s="74"/>
      <c r="HF347" s="74"/>
      <c r="HG347" s="75"/>
      <c r="HH347" s="75"/>
      <c r="HI347" s="74"/>
      <c r="HJ347" s="74"/>
      <c r="HK347" s="75"/>
      <c r="HL347" s="75"/>
      <c r="HM347" s="74"/>
      <c r="HN347" s="74"/>
      <c r="HO347" s="75"/>
      <c r="HP347" s="75"/>
      <c r="HQ347" s="74"/>
      <c r="HR347" s="74"/>
      <c r="HS347" s="75"/>
      <c r="HT347" s="75"/>
      <c r="HU347" s="74"/>
      <c r="HV347" s="74"/>
      <c r="HW347" s="75"/>
      <c r="HX347" s="75"/>
      <c r="HY347" s="74"/>
      <c r="HZ347" s="74"/>
      <c r="IA347" s="75"/>
      <c r="IB347" s="75"/>
      <c r="IC347" s="74"/>
      <c r="ID347" s="74"/>
      <c r="IE347" s="75"/>
      <c r="IF347" s="75"/>
      <c r="IG347" s="74">
        <v>35</v>
      </c>
      <c r="IH347" s="74">
        <v>35</v>
      </c>
      <c r="II347" s="75">
        <f t="shared" si="883"/>
        <v>100</v>
      </c>
      <c r="IJ347" s="75"/>
      <c r="IK347" s="74"/>
      <c r="IL347" s="74"/>
      <c r="IM347" s="75"/>
      <c r="IN347" s="75"/>
      <c r="IO347" s="74"/>
      <c r="IP347" s="74"/>
      <c r="IQ347" s="75"/>
      <c r="IR347" s="75"/>
      <c r="IS347" s="74"/>
      <c r="IT347" s="74"/>
      <c r="IU347" s="75"/>
      <c r="IV347" s="75"/>
      <c r="IW347" s="74"/>
      <c r="IX347" s="74"/>
      <c r="IY347" s="75"/>
      <c r="IZ347" s="75"/>
      <c r="JA347" s="74"/>
      <c r="JB347" s="74"/>
      <c r="JC347" s="75"/>
    </row>
    <row r="348" spans="1:263" ht="15.75" x14ac:dyDescent="0.25">
      <c r="A348" s="10" t="s">
        <v>459</v>
      </c>
      <c r="B348" s="222">
        <f t="shared" si="884"/>
        <v>14727</v>
      </c>
      <c r="C348" s="222">
        <f t="shared" si="885"/>
        <v>14727</v>
      </c>
      <c r="D348" s="222">
        <f t="shared" si="886"/>
        <v>14727</v>
      </c>
      <c r="E348" s="222"/>
      <c r="F348" s="223">
        <f t="shared" si="887"/>
        <v>14727</v>
      </c>
      <c r="G348" s="75">
        <f t="shared" si="904"/>
        <v>100</v>
      </c>
      <c r="H348" s="75"/>
      <c r="I348" s="75"/>
      <c r="J348" s="75"/>
      <c r="K348" s="75"/>
      <c r="L348" s="75"/>
      <c r="M348" s="75"/>
      <c r="N348" s="75"/>
      <c r="O348" s="75"/>
      <c r="P348" s="75"/>
      <c r="Q348" s="75"/>
      <c r="R348" s="75"/>
      <c r="S348" s="75"/>
      <c r="T348" s="75"/>
      <c r="U348" s="75"/>
      <c r="V348" s="75"/>
      <c r="W348" s="74"/>
      <c r="X348" s="75"/>
      <c r="Y348" s="75"/>
      <c r="Z348" s="75"/>
      <c r="AA348" s="75"/>
      <c r="AB348" s="75"/>
      <c r="AC348" s="75"/>
      <c r="AD348" s="75"/>
      <c r="AE348" s="75"/>
      <c r="AF348" s="75"/>
      <c r="AG348" s="75"/>
      <c r="AH348" s="75"/>
      <c r="AI348" s="75"/>
      <c r="AJ348" s="75"/>
      <c r="AK348" s="75"/>
      <c r="AL348" s="75"/>
      <c r="AM348" s="75"/>
      <c r="AN348" s="75"/>
      <c r="AO348" s="75"/>
      <c r="AP348" s="75"/>
      <c r="AQ348" s="75"/>
      <c r="AR348" s="75"/>
      <c r="AS348" s="75"/>
      <c r="AT348" s="75"/>
      <c r="AU348" s="75"/>
      <c r="AV348" s="75"/>
      <c r="AW348" s="75"/>
      <c r="AX348" s="75"/>
      <c r="AY348" s="75"/>
      <c r="AZ348" s="95"/>
      <c r="BA348" s="95"/>
      <c r="BB348" s="95"/>
      <c r="BC348" s="95"/>
      <c r="BD348" s="75"/>
      <c r="BE348" s="75"/>
      <c r="BF348" s="75"/>
      <c r="BG348" s="88"/>
      <c r="BH348" s="88"/>
      <c r="BI348" s="75"/>
      <c r="BJ348" s="75"/>
      <c r="BK348" s="88"/>
      <c r="BL348" s="75">
        <v>14727</v>
      </c>
      <c r="BM348" s="75">
        <v>14727</v>
      </c>
      <c r="BN348" s="75">
        <v>14727</v>
      </c>
      <c r="BO348" s="76">
        <f t="shared" si="889"/>
        <v>100</v>
      </c>
      <c r="BP348" s="75"/>
      <c r="BQ348" s="75"/>
      <c r="BR348" s="75"/>
      <c r="BS348" s="88"/>
      <c r="BT348" s="88"/>
      <c r="BU348" s="75"/>
      <c r="BV348" s="75"/>
      <c r="BW348" s="88"/>
      <c r="BX348" s="75"/>
      <c r="BY348" s="75"/>
      <c r="BZ348" s="75"/>
      <c r="CA348" s="75"/>
      <c r="CB348" s="74"/>
      <c r="CC348" s="74"/>
      <c r="CD348" s="75"/>
      <c r="CE348" s="88"/>
      <c r="CF348" s="75"/>
      <c r="CG348" s="75"/>
      <c r="CH348" s="75"/>
      <c r="CI348" s="88"/>
      <c r="CJ348" s="75"/>
      <c r="CK348" s="75"/>
      <c r="CL348" s="75"/>
      <c r="CM348" s="75"/>
      <c r="CN348" s="75"/>
      <c r="CO348" s="75"/>
      <c r="CP348" s="75"/>
      <c r="CQ348" s="75"/>
      <c r="CR348" s="74"/>
      <c r="CS348" s="74"/>
      <c r="CT348" s="75"/>
      <c r="CU348" s="88"/>
      <c r="CV348" s="75"/>
      <c r="CW348" s="75"/>
      <c r="CX348" s="75"/>
      <c r="CY348" s="88"/>
      <c r="CZ348" s="88"/>
      <c r="DA348" s="75"/>
      <c r="DB348" s="75"/>
      <c r="DC348" s="88"/>
      <c r="DD348" s="75"/>
      <c r="DE348" s="75"/>
      <c r="DF348" s="75"/>
      <c r="DG348" s="88"/>
      <c r="DH348" s="75"/>
      <c r="DI348" s="75"/>
      <c r="DJ348" s="75"/>
      <c r="DK348" s="88"/>
      <c r="DL348" s="75"/>
      <c r="DM348" s="75"/>
      <c r="DN348" s="75"/>
      <c r="DO348" s="88"/>
      <c r="DP348" s="75"/>
      <c r="DQ348" s="75"/>
      <c r="DR348" s="75"/>
      <c r="DS348" s="88"/>
      <c r="DT348" s="88"/>
      <c r="DU348" s="75"/>
      <c r="DV348" s="75"/>
      <c r="DW348" s="75"/>
      <c r="DX348" s="75"/>
      <c r="DY348" s="75"/>
      <c r="DZ348" s="75"/>
      <c r="EA348" s="75"/>
      <c r="EB348" s="75"/>
      <c r="EC348" s="75"/>
      <c r="ED348" s="75"/>
      <c r="EE348" s="75"/>
      <c r="EF348" s="75"/>
      <c r="EG348" s="75"/>
      <c r="EH348" s="75"/>
      <c r="EI348" s="75"/>
      <c r="EJ348" s="75"/>
      <c r="EK348" s="75"/>
      <c r="EL348" s="75"/>
      <c r="EM348" s="75"/>
      <c r="EN348" s="75"/>
      <c r="EO348" s="75"/>
      <c r="EP348" s="75"/>
      <c r="EQ348" s="75"/>
      <c r="ER348" s="75"/>
      <c r="ES348" s="75"/>
      <c r="ET348" s="75"/>
      <c r="EU348" s="75"/>
      <c r="EV348" s="75"/>
      <c r="EW348" s="75"/>
      <c r="EX348" s="75"/>
      <c r="EY348" s="75"/>
      <c r="EZ348" s="88"/>
      <c r="FA348" s="74"/>
      <c r="FB348" s="75"/>
      <c r="FC348" s="88"/>
      <c r="FD348" s="75"/>
      <c r="FE348" s="75"/>
      <c r="FF348" s="75"/>
      <c r="FG348" s="75"/>
      <c r="FH348" s="75"/>
      <c r="FI348" s="75"/>
      <c r="FJ348" s="75"/>
      <c r="FK348" s="75"/>
      <c r="FL348" s="75"/>
      <c r="FM348" s="75"/>
      <c r="FN348" s="75"/>
      <c r="FO348" s="75"/>
      <c r="FP348" s="75"/>
      <c r="FQ348" s="75"/>
      <c r="FR348" s="75"/>
      <c r="FS348" s="75"/>
      <c r="FT348" s="78"/>
      <c r="FU348" s="78"/>
      <c r="FV348" s="78"/>
      <c r="FW348" s="78"/>
      <c r="FX348" s="75"/>
      <c r="FY348" s="75"/>
      <c r="FZ348" s="75"/>
      <c r="GA348" s="75"/>
      <c r="GB348" s="75"/>
      <c r="GC348" s="75"/>
      <c r="GD348" s="75"/>
      <c r="GE348" s="75"/>
      <c r="GF348" s="75"/>
      <c r="GG348" s="75"/>
      <c r="GH348" s="75"/>
      <c r="GI348" s="75"/>
      <c r="GJ348" s="75"/>
      <c r="GK348" s="75"/>
      <c r="GL348" s="75"/>
      <c r="GM348" s="75"/>
      <c r="GN348" s="75"/>
      <c r="GO348" s="75"/>
      <c r="GP348" s="75"/>
      <c r="GQ348" s="75"/>
      <c r="GR348" s="75"/>
      <c r="GS348" s="75"/>
      <c r="GT348" s="75"/>
      <c r="GU348" s="75"/>
      <c r="GV348" s="75"/>
      <c r="GW348" s="75"/>
      <c r="GX348" s="75"/>
      <c r="GY348" s="75"/>
      <c r="GZ348" s="75"/>
      <c r="HA348" s="75"/>
      <c r="HB348" s="75"/>
      <c r="HC348" s="75"/>
      <c r="HD348" s="75"/>
      <c r="HE348" s="75"/>
      <c r="HF348" s="75"/>
      <c r="HG348" s="75"/>
      <c r="HH348" s="75"/>
      <c r="HI348" s="75"/>
      <c r="HJ348" s="75"/>
      <c r="HK348" s="75"/>
      <c r="HL348" s="75"/>
      <c r="HM348" s="75"/>
      <c r="HN348" s="75"/>
      <c r="HO348" s="75"/>
      <c r="HP348" s="75"/>
      <c r="HQ348" s="75"/>
      <c r="HR348" s="75"/>
      <c r="HS348" s="75"/>
      <c r="HT348" s="75"/>
      <c r="HU348" s="75"/>
      <c r="HV348" s="75"/>
      <c r="HW348" s="75"/>
      <c r="HX348" s="75"/>
      <c r="HY348" s="75"/>
      <c r="HZ348" s="75"/>
      <c r="IA348" s="75"/>
      <c r="IB348" s="75"/>
      <c r="IC348" s="75"/>
      <c r="ID348" s="75"/>
      <c r="IE348" s="75"/>
      <c r="IF348" s="75"/>
      <c r="IG348" s="75"/>
      <c r="IH348" s="75"/>
      <c r="II348" s="75"/>
      <c r="IJ348" s="75"/>
      <c r="IK348" s="75"/>
      <c r="IL348" s="75"/>
      <c r="IM348" s="75"/>
      <c r="IN348" s="75"/>
      <c r="IO348" s="75"/>
      <c r="IP348" s="75"/>
      <c r="IQ348" s="75"/>
      <c r="IR348" s="75"/>
      <c r="IS348" s="75"/>
      <c r="IT348" s="75"/>
      <c r="IU348" s="75"/>
      <c r="IV348" s="75"/>
      <c r="IW348" s="75"/>
      <c r="IX348" s="75"/>
      <c r="IY348" s="75"/>
      <c r="IZ348" s="75"/>
      <c r="JA348" s="75"/>
      <c r="JB348" s="75"/>
      <c r="JC348" s="75"/>
    </row>
    <row r="349" spans="1:263" ht="15.75" x14ac:dyDescent="0.25">
      <c r="A349" s="10" t="s">
        <v>460</v>
      </c>
      <c r="B349" s="222">
        <f t="shared" si="884"/>
        <v>8952</v>
      </c>
      <c r="C349" s="222">
        <f t="shared" si="885"/>
        <v>8952</v>
      </c>
      <c r="D349" s="222">
        <f t="shared" si="886"/>
        <v>8952</v>
      </c>
      <c r="E349" s="222"/>
      <c r="F349" s="223">
        <f t="shared" si="887"/>
        <v>8952</v>
      </c>
      <c r="G349" s="75">
        <f t="shared" si="904"/>
        <v>100</v>
      </c>
      <c r="H349" s="75"/>
      <c r="I349" s="75"/>
      <c r="J349" s="75"/>
      <c r="K349" s="75"/>
      <c r="L349" s="75"/>
      <c r="M349" s="75"/>
      <c r="N349" s="75"/>
      <c r="O349" s="75"/>
      <c r="P349" s="75"/>
      <c r="Q349" s="75"/>
      <c r="R349" s="75"/>
      <c r="S349" s="75"/>
      <c r="T349" s="75"/>
      <c r="U349" s="75"/>
      <c r="V349" s="75"/>
      <c r="W349" s="74"/>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95"/>
      <c r="BA349" s="95"/>
      <c r="BB349" s="95"/>
      <c r="BC349" s="95"/>
      <c r="BD349" s="75"/>
      <c r="BE349" s="75"/>
      <c r="BF349" s="75"/>
      <c r="BG349" s="88"/>
      <c r="BH349" s="88"/>
      <c r="BI349" s="75"/>
      <c r="BJ349" s="75"/>
      <c r="BK349" s="88"/>
      <c r="BL349" s="75">
        <v>8952</v>
      </c>
      <c r="BM349" s="75">
        <v>8952</v>
      </c>
      <c r="BN349" s="75">
        <v>8952</v>
      </c>
      <c r="BO349" s="76">
        <f t="shared" si="889"/>
        <v>100</v>
      </c>
      <c r="BP349" s="75"/>
      <c r="BQ349" s="75"/>
      <c r="BR349" s="75"/>
      <c r="BS349" s="88"/>
      <c r="BT349" s="88"/>
      <c r="BU349" s="75"/>
      <c r="BV349" s="75"/>
      <c r="BW349" s="88"/>
      <c r="BX349" s="75"/>
      <c r="BY349" s="75"/>
      <c r="BZ349" s="75"/>
      <c r="CA349" s="75"/>
      <c r="CB349" s="74"/>
      <c r="CC349" s="74"/>
      <c r="CD349" s="75"/>
      <c r="CE349" s="88"/>
      <c r="CF349" s="75"/>
      <c r="CG349" s="75"/>
      <c r="CH349" s="75"/>
      <c r="CI349" s="88"/>
      <c r="CJ349" s="75"/>
      <c r="CK349" s="75"/>
      <c r="CL349" s="75"/>
      <c r="CM349" s="75"/>
      <c r="CN349" s="75"/>
      <c r="CO349" s="75"/>
      <c r="CP349" s="75"/>
      <c r="CQ349" s="75"/>
      <c r="CR349" s="74"/>
      <c r="CS349" s="74"/>
      <c r="CT349" s="75"/>
      <c r="CU349" s="88"/>
      <c r="CV349" s="75"/>
      <c r="CW349" s="75"/>
      <c r="CX349" s="75"/>
      <c r="CY349" s="88"/>
      <c r="CZ349" s="88"/>
      <c r="DA349" s="75"/>
      <c r="DB349" s="75"/>
      <c r="DC349" s="88"/>
      <c r="DD349" s="75"/>
      <c r="DE349" s="75"/>
      <c r="DF349" s="75"/>
      <c r="DG349" s="88"/>
      <c r="DH349" s="75"/>
      <c r="DI349" s="75"/>
      <c r="DJ349" s="75"/>
      <c r="DK349" s="88"/>
      <c r="DL349" s="75"/>
      <c r="DM349" s="75"/>
      <c r="DN349" s="75"/>
      <c r="DO349" s="88"/>
      <c r="DP349" s="75"/>
      <c r="DQ349" s="75"/>
      <c r="DR349" s="75"/>
      <c r="DS349" s="88"/>
      <c r="DT349" s="88"/>
      <c r="DU349" s="75"/>
      <c r="DV349" s="75"/>
      <c r="DW349" s="75"/>
      <c r="DX349" s="75"/>
      <c r="DY349" s="75"/>
      <c r="DZ349" s="75"/>
      <c r="EA349" s="75"/>
      <c r="EB349" s="75"/>
      <c r="EC349" s="75"/>
      <c r="ED349" s="75"/>
      <c r="EE349" s="75"/>
      <c r="EF349" s="75"/>
      <c r="EG349" s="75"/>
      <c r="EH349" s="75"/>
      <c r="EI349" s="75"/>
      <c r="EJ349" s="75"/>
      <c r="EK349" s="75"/>
      <c r="EL349" s="75"/>
      <c r="EM349" s="75"/>
      <c r="EN349" s="75"/>
      <c r="EO349" s="75"/>
      <c r="EP349" s="75"/>
      <c r="EQ349" s="75"/>
      <c r="ER349" s="75"/>
      <c r="ES349" s="75"/>
      <c r="ET349" s="75"/>
      <c r="EU349" s="75"/>
      <c r="EV349" s="75"/>
      <c r="EW349" s="75"/>
      <c r="EX349" s="75"/>
      <c r="EY349" s="75"/>
      <c r="EZ349" s="88"/>
      <c r="FA349" s="74"/>
      <c r="FB349" s="75"/>
      <c r="FC349" s="88"/>
      <c r="FD349" s="75"/>
      <c r="FE349" s="75"/>
      <c r="FF349" s="75"/>
      <c r="FG349" s="75"/>
      <c r="FH349" s="75"/>
      <c r="FI349" s="75"/>
      <c r="FJ349" s="75"/>
      <c r="FK349" s="75"/>
      <c r="FL349" s="75"/>
      <c r="FM349" s="75"/>
      <c r="FN349" s="75"/>
      <c r="FO349" s="75"/>
      <c r="FP349" s="75"/>
      <c r="FQ349" s="75"/>
      <c r="FR349" s="75"/>
      <c r="FS349" s="75"/>
      <c r="FT349" s="78"/>
      <c r="FU349" s="78"/>
      <c r="FV349" s="78"/>
      <c r="FW349" s="78"/>
      <c r="FX349" s="75"/>
      <c r="FY349" s="75"/>
      <c r="FZ349" s="75"/>
      <c r="GA349" s="75"/>
      <c r="GB349" s="75"/>
      <c r="GC349" s="75"/>
      <c r="GD349" s="75"/>
      <c r="GE349" s="75"/>
      <c r="GF349" s="75"/>
      <c r="GG349" s="75"/>
      <c r="GH349" s="75"/>
      <c r="GI349" s="75"/>
      <c r="GJ349" s="75"/>
      <c r="GK349" s="75"/>
      <c r="GL349" s="75"/>
      <c r="GM349" s="75"/>
      <c r="GN349" s="75"/>
      <c r="GO349" s="75"/>
      <c r="GP349" s="75"/>
      <c r="GQ349" s="75"/>
      <c r="GR349" s="75"/>
      <c r="GS349" s="75"/>
      <c r="GT349" s="75"/>
      <c r="GU349" s="75"/>
      <c r="GV349" s="75"/>
      <c r="GW349" s="75"/>
      <c r="GX349" s="75"/>
      <c r="GY349" s="75"/>
      <c r="GZ349" s="75"/>
      <c r="HA349" s="75"/>
      <c r="HB349" s="75"/>
      <c r="HC349" s="75"/>
      <c r="HD349" s="75"/>
      <c r="HE349" s="75"/>
      <c r="HF349" s="75"/>
      <c r="HG349" s="75"/>
      <c r="HH349" s="75"/>
      <c r="HI349" s="75"/>
      <c r="HJ349" s="75"/>
      <c r="HK349" s="75"/>
      <c r="HL349" s="75"/>
      <c r="HM349" s="75"/>
      <c r="HN349" s="75"/>
      <c r="HO349" s="75"/>
      <c r="HP349" s="75"/>
      <c r="HQ349" s="75"/>
      <c r="HR349" s="75"/>
      <c r="HS349" s="75"/>
      <c r="HT349" s="75"/>
      <c r="HU349" s="75"/>
      <c r="HV349" s="75"/>
      <c r="HW349" s="75"/>
      <c r="HX349" s="75"/>
      <c r="HY349" s="75"/>
      <c r="HZ349" s="75"/>
      <c r="IA349" s="75"/>
      <c r="IB349" s="75"/>
      <c r="IC349" s="75"/>
      <c r="ID349" s="75"/>
      <c r="IE349" s="75"/>
      <c r="IF349" s="75"/>
      <c r="IG349" s="75"/>
      <c r="IH349" s="75"/>
      <c r="II349" s="75"/>
      <c r="IJ349" s="75"/>
      <c r="IK349" s="75"/>
      <c r="IL349" s="75"/>
      <c r="IM349" s="75"/>
      <c r="IN349" s="75"/>
      <c r="IO349" s="75"/>
      <c r="IP349" s="75"/>
      <c r="IQ349" s="75"/>
      <c r="IR349" s="75"/>
      <c r="IS349" s="75"/>
      <c r="IT349" s="75"/>
      <c r="IU349" s="75"/>
      <c r="IV349" s="75"/>
      <c r="IW349" s="75"/>
      <c r="IX349" s="75"/>
      <c r="IY349" s="75"/>
      <c r="IZ349" s="75"/>
      <c r="JA349" s="75"/>
      <c r="JB349" s="75"/>
      <c r="JC349" s="75"/>
    </row>
    <row r="350" spans="1:263" ht="15.75" x14ac:dyDescent="0.25">
      <c r="A350" s="10" t="s">
        <v>143</v>
      </c>
      <c r="B350" s="222">
        <f t="shared" si="884"/>
        <v>10467</v>
      </c>
      <c r="C350" s="222">
        <f t="shared" si="885"/>
        <v>10467</v>
      </c>
      <c r="D350" s="222">
        <f t="shared" si="886"/>
        <v>10467</v>
      </c>
      <c r="E350" s="222"/>
      <c r="F350" s="223">
        <f t="shared" si="887"/>
        <v>10467</v>
      </c>
      <c r="G350" s="75">
        <f t="shared" si="904"/>
        <v>100</v>
      </c>
      <c r="H350" s="75"/>
      <c r="I350" s="75"/>
      <c r="J350" s="75"/>
      <c r="K350" s="75"/>
      <c r="L350" s="75"/>
      <c r="M350" s="75"/>
      <c r="N350" s="75"/>
      <c r="O350" s="75"/>
      <c r="P350" s="75"/>
      <c r="Q350" s="75"/>
      <c r="R350" s="75"/>
      <c r="S350" s="75"/>
      <c r="T350" s="75"/>
      <c r="U350" s="75"/>
      <c r="V350" s="75"/>
      <c r="W350" s="74"/>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95"/>
      <c r="BA350" s="95"/>
      <c r="BB350" s="95"/>
      <c r="BC350" s="95"/>
      <c r="BD350" s="75"/>
      <c r="BE350" s="75"/>
      <c r="BF350" s="75"/>
      <c r="BG350" s="88"/>
      <c r="BH350" s="88"/>
      <c r="BI350" s="75"/>
      <c r="BJ350" s="75"/>
      <c r="BK350" s="88"/>
      <c r="BL350" s="75">
        <v>10467</v>
      </c>
      <c r="BM350" s="75">
        <v>10467</v>
      </c>
      <c r="BN350" s="75">
        <v>10467</v>
      </c>
      <c r="BO350" s="76">
        <f t="shared" si="889"/>
        <v>100</v>
      </c>
      <c r="BP350" s="75"/>
      <c r="BQ350" s="75"/>
      <c r="BR350" s="75"/>
      <c r="BS350" s="88"/>
      <c r="BT350" s="88"/>
      <c r="BU350" s="75"/>
      <c r="BV350" s="75"/>
      <c r="BW350" s="88"/>
      <c r="BX350" s="75"/>
      <c r="BY350" s="75"/>
      <c r="BZ350" s="75"/>
      <c r="CA350" s="75"/>
      <c r="CB350" s="74"/>
      <c r="CC350" s="74"/>
      <c r="CD350" s="75"/>
      <c r="CE350" s="88"/>
      <c r="CF350" s="75"/>
      <c r="CG350" s="75"/>
      <c r="CH350" s="75"/>
      <c r="CI350" s="88"/>
      <c r="CJ350" s="75"/>
      <c r="CK350" s="75"/>
      <c r="CL350" s="75"/>
      <c r="CM350" s="75"/>
      <c r="CN350" s="75"/>
      <c r="CO350" s="75"/>
      <c r="CP350" s="75"/>
      <c r="CQ350" s="75"/>
      <c r="CR350" s="74"/>
      <c r="CS350" s="74"/>
      <c r="CT350" s="75"/>
      <c r="CU350" s="88"/>
      <c r="CV350" s="75"/>
      <c r="CW350" s="75"/>
      <c r="CX350" s="75"/>
      <c r="CY350" s="88"/>
      <c r="CZ350" s="88"/>
      <c r="DA350" s="75"/>
      <c r="DB350" s="75"/>
      <c r="DC350" s="88"/>
      <c r="DD350" s="75"/>
      <c r="DE350" s="75"/>
      <c r="DF350" s="75"/>
      <c r="DG350" s="88"/>
      <c r="DH350" s="75"/>
      <c r="DI350" s="75"/>
      <c r="DJ350" s="75"/>
      <c r="DK350" s="88"/>
      <c r="DL350" s="75"/>
      <c r="DM350" s="75"/>
      <c r="DN350" s="75"/>
      <c r="DO350" s="88"/>
      <c r="DP350" s="75"/>
      <c r="DQ350" s="75"/>
      <c r="DR350" s="75"/>
      <c r="DS350" s="88"/>
      <c r="DT350" s="88"/>
      <c r="DU350" s="75"/>
      <c r="DV350" s="75"/>
      <c r="DW350" s="75"/>
      <c r="DX350" s="75"/>
      <c r="DY350" s="75"/>
      <c r="DZ350" s="75"/>
      <c r="EA350" s="75"/>
      <c r="EB350" s="75"/>
      <c r="EC350" s="75"/>
      <c r="ED350" s="75"/>
      <c r="EE350" s="75"/>
      <c r="EF350" s="75"/>
      <c r="EG350" s="75"/>
      <c r="EH350" s="75"/>
      <c r="EI350" s="75"/>
      <c r="EJ350" s="75"/>
      <c r="EK350" s="75"/>
      <c r="EL350" s="75"/>
      <c r="EM350" s="75"/>
      <c r="EN350" s="75"/>
      <c r="EO350" s="75"/>
      <c r="EP350" s="75"/>
      <c r="EQ350" s="75"/>
      <c r="ER350" s="75"/>
      <c r="ES350" s="75"/>
      <c r="ET350" s="75"/>
      <c r="EU350" s="75"/>
      <c r="EV350" s="75"/>
      <c r="EW350" s="75"/>
      <c r="EX350" s="75"/>
      <c r="EY350" s="75"/>
      <c r="EZ350" s="88"/>
      <c r="FA350" s="74"/>
      <c r="FB350" s="75"/>
      <c r="FC350" s="88"/>
      <c r="FD350" s="75"/>
      <c r="FE350" s="75"/>
      <c r="FF350" s="75"/>
      <c r="FG350" s="75"/>
      <c r="FH350" s="75"/>
      <c r="FI350" s="75"/>
      <c r="FJ350" s="75"/>
      <c r="FK350" s="75"/>
      <c r="FL350" s="75"/>
      <c r="FM350" s="75"/>
      <c r="FN350" s="75"/>
      <c r="FO350" s="75"/>
      <c r="FP350" s="75"/>
      <c r="FQ350" s="75"/>
      <c r="FR350" s="75"/>
      <c r="FS350" s="75"/>
      <c r="FT350" s="78"/>
      <c r="FU350" s="78"/>
      <c r="FV350" s="78"/>
      <c r="FW350" s="78"/>
      <c r="FX350" s="75"/>
      <c r="FY350" s="75"/>
      <c r="FZ350" s="75"/>
      <c r="GA350" s="75"/>
      <c r="GB350" s="75"/>
      <c r="GC350" s="75"/>
      <c r="GD350" s="75"/>
      <c r="GE350" s="75"/>
      <c r="GF350" s="75"/>
      <c r="GG350" s="75"/>
      <c r="GH350" s="75"/>
      <c r="GI350" s="75"/>
      <c r="GJ350" s="75"/>
      <c r="GK350" s="75"/>
      <c r="GL350" s="75"/>
      <c r="GM350" s="75"/>
      <c r="GN350" s="75"/>
      <c r="GO350" s="75"/>
      <c r="GP350" s="75"/>
      <c r="GQ350" s="75"/>
      <c r="GR350" s="75"/>
      <c r="GS350" s="75"/>
      <c r="GT350" s="75"/>
      <c r="GU350" s="75"/>
      <c r="GV350" s="75"/>
      <c r="GW350" s="75"/>
      <c r="GX350" s="75"/>
      <c r="GY350" s="75"/>
      <c r="GZ350" s="75"/>
      <c r="HA350" s="75"/>
      <c r="HB350" s="75"/>
      <c r="HC350" s="75"/>
      <c r="HD350" s="75"/>
      <c r="HE350" s="75"/>
      <c r="HF350" s="75"/>
      <c r="HG350" s="75"/>
      <c r="HH350" s="75"/>
      <c r="HI350" s="75"/>
      <c r="HJ350" s="75"/>
      <c r="HK350" s="75"/>
      <c r="HL350" s="75"/>
      <c r="HM350" s="75"/>
      <c r="HN350" s="75"/>
      <c r="HO350" s="75"/>
      <c r="HP350" s="75"/>
      <c r="HQ350" s="75"/>
      <c r="HR350" s="75"/>
      <c r="HS350" s="75"/>
      <c r="HT350" s="75"/>
      <c r="HU350" s="75"/>
      <c r="HV350" s="75"/>
      <c r="HW350" s="75"/>
      <c r="HX350" s="75"/>
      <c r="HY350" s="75"/>
      <c r="HZ350" s="75"/>
      <c r="IA350" s="75"/>
      <c r="IB350" s="75"/>
      <c r="IC350" s="75"/>
      <c r="ID350" s="75"/>
      <c r="IE350" s="75"/>
      <c r="IF350" s="75"/>
      <c r="IG350" s="75"/>
      <c r="IH350" s="75"/>
      <c r="II350" s="75"/>
      <c r="IJ350" s="75"/>
      <c r="IK350" s="75"/>
      <c r="IL350" s="75"/>
      <c r="IM350" s="75"/>
      <c r="IN350" s="75"/>
      <c r="IO350" s="75"/>
      <c r="IP350" s="75"/>
      <c r="IQ350" s="75"/>
      <c r="IR350" s="75"/>
      <c r="IS350" s="75"/>
      <c r="IT350" s="75"/>
      <c r="IU350" s="75"/>
      <c r="IV350" s="75"/>
      <c r="IW350" s="75"/>
      <c r="IX350" s="75"/>
      <c r="IY350" s="75"/>
      <c r="IZ350" s="75"/>
      <c r="JA350" s="75"/>
      <c r="JB350" s="75"/>
      <c r="JC350" s="75"/>
    </row>
    <row r="351" spans="1:263" ht="15.75" x14ac:dyDescent="0.25">
      <c r="A351" s="10" t="s">
        <v>463</v>
      </c>
      <c r="B351" s="222">
        <f t="shared" si="884"/>
        <v>4737</v>
      </c>
      <c r="C351" s="222">
        <f t="shared" si="885"/>
        <v>6199.0233600000001</v>
      </c>
      <c r="D351" s="222">
        <f t="shared" si="886"/>
        <v>6199.0233600000001</v>
      </c>
      <c r="E351" s="222"/>
      <c r="F351" s="223">
        <f t="shared" si="887"/>
        <v>6199.0233600000001</v>
      </c>
      <c r="G351" s="75">
        <f t="shared" si="904"/>
        <v>100</v>
      </c>
      <c r="H351" s="75"/>
      <c r="I351" s="75"/>
      <c r="J351" s="75"/>
      <c r="K351" s="75"/>
      <c r="L351" s="75"/>
      <c r="M351" s="75"/>
      <c r="N351" s="75"/>
      <c r="O351" s="75"/>
      <c r="P351" s="75"/>
      <c r="Q351" s="75"/>
      <c r="R351" s="75"/>
      <c r="S351" s="75"/>
      <c r="T351" s="75"/>
      <c r="U351" s="75"/>
      <c r="V351" s="75"/>
      <c r="W351" s="74"/>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v>1462.0233600000001</v>
      </c>
      <c r="AT351" s="75">
        <v>1462.0233600000001</v>
      </c>
      <c r="AU351" s="75">
        <f t="shared" si="814"/>
        <v>100</v>
      </c>
      <c r="AV351" s="75"/>
      <c r="AW351" s="75"/>
      <c r="AX351" s="75"/>
      <c r="AY351" s="75"/>
      <c r="AZ351" s="95"/>
      <c r="BA351" s="95"/>
      <c r="BB351" s="95"/>
      <c r="BC351" s="95"/>
      <c r="BD351" s="75"/>
      <c r="BE351" s="75"/>
      <c r="BF351" s="75"/>
      <c r="BG351" s="88"/>
      <c r="BH351" s="88"/>
      <c r="BI351" s="75"/>
      <c r="BJ351" s="75"/>
      <c r="BK351" s="88"/>
      <c r="BL351" s="75">
        <v>4737</v>
      </c>
      <c r="BM351" s="75">
        <v>4737</v>
      </c>
      <c r="BN351" s="75">
        <v>4737</v>
      </c>
      <c r="BO351" s="76">
        <f t="shared" si="889"/>
        <v>100</v>
      </c>
      <c r="BP351" s="75"/>
      <c r="BQ351" s="75"/>
      <c r="BR351" s="75"/>
      <c r="BS351" s="88"/>
      <c r="BT351" s="88"/>
      <c r="BU351" s="75"/>
      <c r="BV351" s="75"/>
      <c r="BW351" s="88"/>
      <c r="BX351" s="75"/>
      <c r="BY351" s="75"/>
      <c r="BZ351" s="75"/>
      <c r="CA351" s="75"/>
      <c r="CB351" s="74"/>
      <c r="CC351" s="74"/>
      <c r="CD351" s="75"/>
      <c r="CE351" s="88"/>
      <c r="CF351" s="75"/>
      <c r="CG351" s="75"/>
      <c r="CH351" s="75"/>
      <c r="CI351" s="88"/>
      <c r="CJ351" s="75"/>
      <c r="CK351" s="75"/>
      <c r="CL351" s="75"/>
      <c r="CM351" s="75"/>
      <c r="CN351" s="75"/>
      <c r="CO351" s="75"/>
      <c r="CP351" s="75"/>
      <c r="CQ351" s="75"/>
      <c r="CR351" s="74"/>
      <c r="CS351" s="74"/>
      <c r="CT351" s="75"/>
      <c r="CU351" s="88"/>
      <c r="CV351" s="75"/>
      <c r="CW351" s="75"/>
      <c r="CX351" s="75"/>
      <c r="CY351" s="88"/>
      <c r="CZ351" s="88"/>
      <c r="DA351" s="75"/>
      <c r="DB351" s="75"/>
      <c r="DC351" s="88"/>
      <c r="DD351" s="75"/>
      <c r="DE351" s="75"/>
      <c r="DF351" s="75"/>
      <c r="DG351" s="88"/>
      <c r="DH351" s="75"/>
      <c r="DI351" s="75"/>
      <c r="DJ351" s="75"/>
      <c r="DK351" s="88"/>
      <c r="DL351" s="75"/>
      <c r="DM351" s="75"/>
      <c r="DN351" s="75"/>
      <c r="DO351" s="88"/>
      <c r="DP351" s="75"/>
      <c r="DQ351" s="75"/>
      <c r="DR351" s="75"/>
      <c r="DS351" s="88"/>
      <c r="DT351" s="88"/>
      <c r="DU351" s="75"/>
      <c r="DV351" s="75"/>
      <c r="DW351" s="75"/>
      <c r="DX351" s="75"/>
      <c r="DY351" s="75"/>
      <c r="DZ351" s="75"/>
      <c r="EA351" s="75"/>
      <c r="EB351" s="75"/>
      <c r="EC351" s="75"/>
      <c r="ED351" s="75"/>
      <c r="EE351" s="75"/>
      <c r="EF351" s="75"/>
      <c r="EG351" s="75"/>
      <c r="EH351" s="75"/>
      <c r="EI351" s="75"/>
      <c r="EJ351" s="75"/>
      <c r="EK351" s="75"/>
      <c r="EL351" s="75"/>
      <c r="EM351" s="75"/>
      <c r="EN351" s="75"/>
      <c r="EO351" s="75"/>
      <c r="EP351" s="75"/>
      <c r="EQ351" s="75"/>
      <c r="ER351" s="75"/>
      <c r="ES351" s="75"/>
      <c r="ET351" s="75"/>
      <c r="EU351" s="75"/>
      <c r="EV351" s="75"/>
      <c r="EW351" s="75"/>
      <c r="EX351" s="75"/>
      <c r="EY351" s="75"/>
      <c r="EZ351" s="88"/>
      <c r="FA351" s="74"/>
      <c r="FB351" s="75"/>
      <c r="FC351" s="88"/>
      <c r="FD351" s="75"/>
      <c r="FE351" s="75"/>
      <c r="FF351" s="75"/>
      <c r="FG351" s="75"/>
      <c r="FH351" s="75"/>
      <c r="FI351" s="75"/>
      <c r="FJ351" s="75"/>
      <c r="FK351" s="75"/>
      <c r="FL351" s="75"/>
      <c r="FM351" s="75"/>
      <c r="FN351" s="75"/>
      <c r="FO351" s="75"/>
      <c r="FP351" s="75"/>
      <c r="FQ351" s="75"/>
      <c r="FR351" s="75"/>
      <c r="FS351" s="75"/>
      <c r="FT351" s="78"/>
      <c r="FU351" s="78"/>
      <c r="FV351" s="78"/>
      <c r="FW351" s="78"/>
      <c r="FX351" s="75"/>
      <c r="FY351" s="75"/>
      <c r="FZ351" s="75"/>
      <c r="GA351" s="75"/>
      <c r="GB351" s="75"/>
      <c r="GC351" s="75"/>
      <c r="GD351" s="75"/>
      <c r="GE351" s="75"/>
      <c r="GF351" s="75"/>
      <c r="GG351" s="75"/>
      <c r="GH351" s="75"/>
      <c r="GI351" s="75"/>
      <c r="GJ351" s="75"/>
      <c r="GK351" s="75"/>
      <c r="GL351" s="75"/>
      <c r="GM351" s="75"/>
      <c r="GN351" s="75"/>
      <c r="GO351" s="75"/>
      <c r="GP351" s="75"/>
      <c r="GQ351" s="75"/>
      <c r="GR351" s="75"/>
      <c r="GS351" s="75"/>
      <c r="GT351" s="75"/>
      <c r="GU351" s="75"/>
      <c r="GV351" s="75"/>
      <c r="GW351" s="75"/>
      <c r="GX351" s="75"/>
      <c r="GY351" s="75"/>
      <c r="GZ351" s="75"/>
      <c r="HA351" s="75"/>
      <c r="HB351" s="75"/>
      <c r="HC351" s="75"/>
      <c r="HD351" s="75"/>
      <c r="HE351" s="75"/>
      <c r="HF351" s="75"/>
      <c r="HG351" s="75"/>
      <c r="HH351" s="75"/>
      <c r="HI351" s="75"/>
      <c r="HJ351" s="75"/>
      <c r="HK351" s="75"/>
      <c r="HL351" s="75"/>
      <c r="HM351" s="75"/>
      <c r="HN351" s="75"/>
      <c r="HO351" s="75"/>
      <c r="HP351" s="75"/>
      <c r="HQ351" s="75"/>
      <c r="HR351" s="75"/>
      <c r="HS351" s="75"/>
      <c r="HT351" s="75"/>
      <c r="HU351" s="75"/>
      <c r="HV351" s="75"/>
      <c r="HW351" s="75"/>
      <c r="HX351" s="75"/>
      <c r="HY351" s="75"/>
      <c r="HZ351" s="75"/>
      <c r="IA351" s="75"/>
      <c r="IB351" s="75"/>
      <c r="IC351" s="75"/>
      <c r="ID351" s="75"/>
      <c r="IE351" s="75"/>
      <c r="IF351" s="75"/>
      <c r="IG351" s="75"/>
      <c r="IH351" s="75"/>
      <c r="II351" s="75"/>
      <c r="IJ351" s="75"/>
      <c r="IK351" s="75"/>
      <c r="IL351" s="75"/>
      <c r="IM351" s="75"/>
      <c r="IN351" s="75"/>
      <c r="IO351" s="75"/>
      <c r="IP351" s="75"/>
      <c r="IQ351" s="75"/>
      <c r="IR351" s="75"/>
      <c r="IS351" s="75"/>
      <c r="IT351" s="75"/>
      <c r="IU351" s="75"/>
      <c r="IV351" s="75"/>
      <c r="IW351" s="75"/>
      <c r="IX351" s="75"/>
      <c r="IY351" s="75"/>
      <c r="IZ351" s="75"/>
      <c r="JA351" s="75"/>
      <c r="JB351" s="75"/>
      <c r="JC351" s="75"/>
    </row>
    <row r="352" spans="1:263" ht="15.75" x14ac:dyDescent="0.25">
      <c r="A352" s="10" t="s">
        <v>461</v>
      </c>
      <c r="B352" s="222">
        <f t="shared" si="884"/>
        <v>0</v>
      </c>
      <c r="C352" s="222">
        <f t="shared" si="885"/>
        <v>0</v>
      </c>
      <c r="D352" s="222">
        <f t="shared" si="886"/>
        <v>0</v>
      </c>
      <c r="E352" s="222"/>
      <c r="F352" s="223">
        <f t="shared" si="887"/>
        <v>0</v>
      </c>
      <c r="G352" s="75"/>
      <c r="H352" s="75"/>
      <c r="I352" s="75"/>
      <c r="J352" s="75"/>
      <c r="K352" s="75"/>
      <c r="L352" s="75"/>
      <c r="M352" s="75"/>
      <c r="N352" s="75"/>
      <c r="O352" s="75"/>
      <c r="P352" s="75"/>
      <c r="Q352" s="75"/>
      <c r="R352" s="75"/>
      <c r="S352" s="75"/>
      <c r="T352" s="75"/>
      <c r="U352" s="75"/>
      <c r="V352" s="75"/>
      <c r="W352" s="74"/>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95"/>
      <c r="BA352" s="95"/>
      <c r="BB352" s="95"/>
      <c r="BC352" s="95"/>
      <c r="BD352" s="75"/>
      <c r="BE352" s="75"/>
      <c r="BF352" s="75"/>
      <c r="BG352" s="88"/>
      <c r="BH352" s="88"/>
      <c r="BI352" s="75"/>
      <c r="BJ352" s="75"/>
      <c r="BK352" s="88"/>
      <c r="BL352" s="75"/>
      <c r="BM352" s="75"/>
      <c r="BN352" s="75"/>
      <c r="BO352" s="76"/>
      <c r="BP352" s="75"/>
      <c r="BQ352" s="75"/>
      <c r="BR352" s="75"/>
      <c r="BS352" s="88"/>
      <c r="BT352" s="88"/>
      <c r="BU352" s="75"/>
      <c r="BV352" s="75"/>
      <c r="BW352" s="88"/>
      <c r="BX352" s="75"/>
      <c r="BY352" s="75"/>
      <c r="BZ352" s="75"/>
      <c r="CA352" s="75"/>
      <c r="CB352" s="74"/>
      <c r="CC352" s="74"/>
      <c r="CD352" s="75"/>
      <c r="CE352" s="88"/>
      <c r="CF352" s="75"/>
      <c r="CG352" s="75"/>
      <c r="CH352" s="75"/>
      <c r="CI352" s="88"/>
      <c r="CJ352" s="75"/>
      <c r="CK352" s="75"/>
      <c r="CL352" s="75"/>
      <c r="CM352" s="75"/>
      <c r="CN352" s="75"/>
      <c r="CO352" s="75"/>
      <c r="CP352" s="75"/>
      <c r="CQ352" s="75"/>
      <c r="CR352" s="74"/>
      <c r="CS352" s="74"/>
      <c r="CT352" s="75"/>
      <c r="CU352" s="88"/>
      <c r="CV352" s="75"/>
      <c r="CW352" s="75"/>
      <c r="CX352" s="75"/>
      <c r="CY352" s="88"/>
      <c r="CZ352" s="88"/>
      <c r="DA352" s="75"/>
      <c r="DB352" s="75"/>
      <c r="DC352" s="88"/>
      <c r="DD352" s="75"/>
      <c r="DE352" s="75"/>
      <c r="DF352" s="75"/>
      <c r="DG352" s="88"/>
      <c r="DH352" s="75"/>
      <c r="DI352" s="75"/>
      <c r="DJ352" s="75"/>
      <c r="DK352" s="88"/>
      <c r="DL352" s="75"/>
      <c r="DM352" s="75"/>
      <c r="DN352" s="75"/>
      <c r="DO352" s="88"/>
      <c r="DP352" s="75"/>
      <c r="DQ352" s="75"/>
      <c r="DR352" s="75"/>
      <c r="DS352" s="88"/>
      <c r="DT352" s="88"/>
      <c r="DU352" s="75"/>
      <c r="DV352" s="75"/>
      <c r="DW352" s="75"/>
      <c r="DX352" s="75"/>
      <c r="DY352" s="75"/>
      <c r="DZ352" s="75"/>
      <c r="EA352" s="75"/>
      <c r="EB352" s="75"/>
      <c r="EC352" s="75"/>
      <c r="ED352" s="75"/>
      <c r="EE352" s="75"/>
      <c r="EF352" s="75"/>
      <c r="EG352" s="75"/>
      <c r="EH352" s="75"/>
      <c r="EI352" s="75"/>
      <c r="EJ352" s="75"/>
      <c r="EK352" s="75"/>
      <c r="EL352" s="75"/>
      <c r="EM352" s="75"/>
      <c r="EN352" s="75"/>
      <c r="EO352" s="75"/>
      <c r="EP352" s="75"/>
      <c r="EQ352" s="75"/>
      <c r="ER352" s="75"/>
      <c r="ES352" s="75"/>
      <c r="ET352" s="75"/>
      <c r="EU352" s="75"/>
      <c r="EV352" s="75"/>
      <c r="EW352" s="75"/>
      <c r="EX352" s="75"/>
      <c r="EY352" s="75"/>
      <c r="EZ352" s="88"/>
      <c r="FA352" s="74"/>
      <c r="FB352" s="75"/>
      <c r="FC352" s="88"/>
      <c r="FD352" s="75"/>
      <c r="FE352" s="75"/>
      <c r="FF352" s="75"/>
      <c r="FG352" s="75"/>
      <c r="FH352" s="75"/>
      <c r="FI352" s="75"/>
      <c r="FJ352" s="75"/>
      <c r="FK352" s="75"/>
      <c r="FL352" s="75"/>
      <c r="FM352" s="75"/>
      <c r="FN352" s="75"/>
      <c r="FO352" s="75"/>
      <c r="FP352" s="75"/>
      <c r="FQ352" s="75"/>
      <c r="FR352" s="75"/>
      <c r="FS352" s="75"/>
      <c r="FT352" s="78"/>
      <c r="FU352" s="78"/>
      <c r="FV352" s="78"/>
      <c r="FW352" s="78"/>
      <c r="FX352" s="75"/>
      <c r="FY352" s="75"/>
      <c r="FZ352" s="75"/>
      <c r="GA352" s="75"/>
      <c r="GB352" s="75"/>
      <c r="GC352" s="75"/>
      <c r="GD352" s="75"/>
      <c r="GE352" s="75"/>
      <c r="GF352" s="75"/>
      <c r="GG352" s="75"/>
      <c r="GH352" s="75"/>
      <c r="GI352" s="75"/>
      <c r="GJ352" s="75"/>
      <c r="GK352" s="75"/>
      <c r="GL352" s="75"/>
      <c r="GM352" s="75"/>
      <c r="GN352" s="75"/>
      <c r="GO352" s="75"/>
      <c r="GP352" s="75"/>
      <c r="GQ352" s="75"/>
      <c r="GR352" s="75"/>
      <c r="GS352" s="75"/>
      <c r="GT352" s="75"/>
      <c r="GU352" s="75"/>
      <c r="GV352" s="75"/>
      <c r="GW352" s="75"/>
      <c r="GX352" s="75"/>
      <c r="GY352" s="75"/>
      <c r="GZ352" s="75"/>
      <c r="HA352" s="75"/>
      <c r="HB352" s="75"/>
      <c r="HC352" s="75"/>
      <c r="HD352" s="75"/>
      <c r="HE352" s="75"/>
      <c r="HF352" s="75"/>
      <c r="HG352" s="75"/>
      <c r="HH352" s="75"/>
      <c r="HI352" s="75"/>
      <c r="HJ352" s="75"/>
      <c r="HK352" s="75"/>
      <c r="HL352" s="75"/>
      <c r="HM352" s="75"/>
      <c r="HN352" s="75"/>
      <c r="HO352" s="75"/>
      <c r="HP352" s="75"/>
      <c r="HQ352" s="75"/>
      <c r="HR352" s="75"/>
      <c r="HS352" s="75"/>
      <c r="HT352" s="75"/>
      <c r="HU352" s="75"/>
      <c r="HV352" s="75"/>
      <c r="HW352" s="75"/>
      <c r="HX352" s="75"/>
      <c r="HY352" s="75"/>
      <c r="HZ352" s="75"/>
      <c r="IA352" s="75"/>
      <c r="IB352" s="75"/>
      <c r="IC352" s="75"/>
      <c r="ID352" s="75"/>
      <c r="IE352" s="75"/>
      <c r="IF352" s="75"/>
      <c r="IG352" s="75"/>
      <c r="IH352" s="75"/>
      <c r="II352" s="75"/>
      <c r="IJ352" s="75"/>
      <c r="IK352" s="75"/>
      <c r="IL352" s="75"/>
      <c r="IM352" s="75"/>
      <c r="IN352" s="75"/>
      <c r="IO352" s="75"/>
      <c r="IP352" s="75"/>
      <c r="IQ352" s="75"/>
      <c r="IR352" s="75"/>
      <c r="IS352" s="75"/>
      <c r="IT352" s="75"/>
      <c r="IU352" s="75"/>
      <c r="IV352" s="75"/>
      <c r="IW352" s="75"/>
      <c r="IX352" s="75"/>
      <c r="IY352" s="75"/>
      <c r="IZ352" s="75"/>
      <c r="JA352" s="75"/>
      <c r="JB352" s="75"/>
      <c r="JC352" s="75"/>
    </row>
    <row r="353" spans="1:263" ht="15.75" x14ac:dyDescent="0.25">
      <c r="A353" s="10" t="s">
        <v>271</v>
      </c>
      <c r="B353" s="222">
        <f t="shared" si="884"/>
        <v>8500</v>
      </c>
      <c r="C353" s="222">
        <f t="shared" si="885"/>
        <v>10000</v>
      </c>
      <c r="D353" s="222">
        <f t="shared" si="886"/>
        <v>10000</v>
      </c>
      <c r="E353" s="222"/>
      <c r="F353" s="223">
        <f t="shared" si="887"/>
        <v>10000</v>
      </c>
      <c r="G353" s="75">
        <f>F353/C353*100</f>
        <v>100</v>
      </c>
      <c r="H353" s="75"/>
      <c r="I353" s="75"/>
      <c r="J353" s="75"/>
      <c r="K353" s="75"/>
      <c r="L353" s="75"/>
      <c r="M353" s="75"/>
      <c r="N353" s="75"/>
      <c r="O353" s="75"/>
      <c r="P353" s="75"/>
      <c r="Q353" s="75"/>
      <c r="R353" s="75"/>
      <c r="S353" s="75"/>
      <c r="T353" s="75"/>
      <c r="U353" s="75"/>
      <c r="V353" s="75"/>
      <c r="W353" s="74"/>
      <c r="X353" s="75"/>
      <c r="Y353" s="75"/>
      <c r="Z353" s="75"/>
      <c r="AA353" s="75"/>
      <c r="AB353" s="75"/>
      <c r="AC353" s="75"/>
      <c r="AD353" s="75"/>
      <c r="AE353" s="75"/>
      <c r="AF353" s="75"/>
      <c r="AG353" s="75"/>
      <c r="AH353" s="75"/>
      <c r="AI353" s="75"/>
      <c r="AJ353" s="75"/>
      <c r="AK353" s="75"/>
      <c r="AL353" s="75"/>
      <c r="AM353" s="75"/>
      <c r="AN353" s="75"/>
      <c r="AO353" s="75"/>
      <c r="AP353" s="75"/>
      <c r="AQ353" s="75"/>
      <c r="AR353" s="75"/>
      <c r="AS353" s="75">
        <v>1500</v>
      </c>
      <c r="AT353" s="75">
        <v>1500</v>
      </c>
      <c r="AU353" s="75">
        <f t="shared" si="814"/>
        <v>100</v>
      </c>
      <c r="AV353" s="75">
        <v>8500</v>
      </c>
      <c r="AW353" s="75">
        <v>8500</v>
      </c>
      <c r="AX353" s="75">
        <v>8500</v>
      </c>
      <c r="AY353" s="75">
        <f>AX353/AW353*100</f>
        <v>100</v>
      </c>
      <c r="AZ353" s="95"/>
      <c r="BA353" s="95"/>
      <c r="BB353" s="95"/>
      <c r="BC353" s="95"/>
      <c r="BD353" s="75"/>
      <c r="BE353" s="75"/>
      <c r="BF353" s="75"/>
      <c r="BG353" s="88"/>
      <c r="BH353" s="88"/>
      <c r="BI353" s="75"/>
      <c r="BJ353" s="75"/>
      <c r="BK353" s="88"/>
      <c r="BL353" s="75"/>
      <c r="BM353" s="75"/>
      <c r="BN353" s="75"/>
      <c r="BO353" s="76"/>
      <c r="BP353" s="75"/>
      <c r="BQ353" s="75"/>
      <c r="BR353" s="75"/>
      <c r="BS353" s="88"/>
      <c r="BT353" s="88"/>
      <c r="BU353" s="75"/>
      <c r="BV353" s="75"/>
      <c r="BW353" s="88"/>
      <c r="BX353" s="75"/>
      <c r="BY353" s="75"/>
      <c r="BZ353" s="75"/>
      <c r="CA353" s="75"/>
      <c r="CB353" s="74"/>
      <c r="CC353" s="74"/>
      <c r="CD353" s="75"/>
      <c r="CE353" s="75"/>
      <c r="CF353" s="75"/>
      <c r="CG353" s="75"/>
      <c r="CH353" s="75"/>
      <c r="CI353" s="88"/>
      <c r="CJ353" s="75"/>
      <c r="CK353" s="75"/>
      <c r="CL353" s="75"/>
      <c r="CM353" s="75"/>
      <c r="CN353" s="75"/>
      <c r="CO353" s="75"/>
      <c r="CP353" s="75"/>
      <c r="CQ353" s="75"/>
      <c r="CR353" s="74"/>
      <c r="CS353" s="74"/>
      <c r="CT353" s="75"/>
      <c r="CU353" s="75"/>
      <c r="CV353" s="75"/>
      <c r="CW353" s="75"/>
      <c r="CX353" s="75"/>
      <c r="CY353" s="88"/>
      <c r="CZ353" s="88"/>
      <c r="DA353" s="75"/>
      <c r="DB353" s="75"/>
      <c r="DC353" s="88"/>
      <c r="DD353" s="75"/>
      <c r="DE353" s="75"/>
      <c r="DF353" s="75"/>
      <c r="DG353" s="88"/>
      <c r="DH353" s="75"/>
      <c r="DI353" s="75"/>
      <c r="DJ353" s="75"/>
      <c r="DK353" s="88"/>
      <c r="DL353" s="75"/>
      <c r="DM353" s="75"/>
      <c r="DN353" s="75"/>
      <c r="DO353" s="88"/>
      <c r="DP353" s="75"/>
      <c r="DQ353" s="75"/>
      <c r="DR353" s="75"/>
      <c r="DS353" s="88"/>
      <c r="DT353" s="88"/>
      <c r="DU353" s="75"/>
      <c r="DV353" s="75"/>
      <c r="DW353" s="75"/>
      <c r="DX353" s="75"/>
      <c r="DY353" s="75"/>
      <c r="DZ353" s="75"/>
      <c r="EA353" s="75"/>
      <c r="EB353" s="75"/>
      <c r="EC353" s="75"/>
      <c r="ED353" s="75"/>
      <c r="EE353" s="75"/>
      <c r="EF353" s="75"/>
      <c r="EG353" s="75"/>
      <c r="EH353" s="75"/>
      <c r="EI353" s="75"/>
      <c r="EJ353" s="75"/>
      <c r="EK353" s="75"/>
      <c r="EL353" s="75"/>
      <c r="EM353" s="75"/>
      <c r="EN353" s="75"/>
      <c r="EO353" s="75"/>
      <c r="EP353" s="75"/>
      <c r="EQ353" s="75"/>
      <c r="ER353" s="75"/>
      <c r="ES353" s="75"/>
      <c r="ET353" s="75"/>
      <c r="EU353" s="75"/>
      <c r="EV353" s="75"/>
      <c r="EW353" s="75"/>
      <c r="EX353" s="75"/>
      <c r="EY353" s="75"/>
      <c r="EZ353" s="75"/>
      <c r="FA353" s="74"/>
      <c r="FB353" s="75"/>
      <c r="FC353" s="75"/>
      <c r="FD353" s="75"/>
      <c r="FE353" s="75"/>
      <c r="FF353" s="75"/>
      <c r="FG353" s="75"/>
      <c r="FH353" s="75"/>
      <c r="FI353" s="75"/>
      <c r="FJ353" s="75"/>
      <c r="FK353" s="75"/>
      <c r="FL353" s="75"/>
      <c r="FM353" s="75"/>
      <c r="FN353" s="75"/>
      <c r="FO353" s="75"/>
      <c r="FP353" s="75"/>
      <c r="FQ353" s="75"/>
      <c r="FR353" s="75"/>
      <c r="FS353" s="75"/>
      <c r="FT353" s="78"/>
      <c r="FU353" s="78"/>
      <c r="FV353" s="78"/>
      <c r="FW353" s="78"/>
      <c r="FX353" s="75"/>
      <c r="FY353" s="75"/>
      <c r="FZ353" s="75"/>
      <c r="GA353" s="75"/>
      <c r="GB353" s="75"/>
      <c r="GC353" s="75"/>
      <c r="GD353" s="75"/>
      <c r="GE353" s="75"/>
      <c r="GF353" s="75"/>
      <c r="GG353" s="75"/>
      <c r="GH353" s="75"/>
      <c r="GI353" s="75"/>
      <c r="GJ353" s="75"/>
      <c r="GK353" s="75"/>
      <c r="GL353" s="75"/>
      <c r="GM353" s="75"/>
      <c r="GN353" s="75"/>
      <c r="GO353" s="75"/>
      <c r="GP353" s="75"/>
      <c r="GQ353" s="75"/>
      <c r="GR353" s="75"/>
      <c r="GS353" s="75"/>
      <c r="GT353" s="75"/>
      <c r="GU353" s="75"/>
      <c r="GV353" s="75"/>
      <c r="GW353" s="75"/>
      <c r="GX353" s="75"/>
      <c r="GY353" s="75"/>
      <c r="GZ353" s="75"/>
      <c r="HA353" s="75"/>
      <c r="HB353" s="75"/>
      <c r="HC353" s="75"/>
      <c r="HD353" s="75"/>
      <c r="HE353" s="75"/>
      <c r="HF353" s="75"/>
      <c r="HG353" s="75"/>
      <c r="HH353" s="75"/>
      <c r="HI353" s="75"/>
      <c r="HJ353" s="75"/>
      <c r="HK353" s="75"/>
      <c r="HL353" s="75"/>
      <c r="HM353" s="75"/>
      <c r="HN353" s="75"/>
      <c r="HO353" s="75"/>
      <c r="HP353" s="75"/>
      <c r="HQ353" s="75"/>
      <c r="HR353" s="75"/>
      <c r="HS353" s="75"/>
      <c r="HT353" s="75"/>
      <c r="HU353" s="75"/>
      <c r="HV353" s="75"/>
      <c r="HW353" s="75"/>
      <c r="HX353" s="75"/>
      <c r="HY353" s="75"/>
      <c r="HZ353" s="75"/>
      <c r="IA353" s="75"/>
      <c r="IB353" s="75"/>
      <c r="IC353" s="75"/>
      <c r="ID353" s="75"/>
      <c r="IE353" s="75"/>
      <c r="IF353" s="75"/>
      <c r="IG353" s="75"/>
      <c r="IH353" s="75"/>
      <c r="II353" s="75"/>
      <c r="IJ353" s="75"/>
      <c r="IK353" s="75"/>
      <c r="IL353" s="75"/>
      <c r="IM353" s="75"/>
      <c r="IN353" s="75"/>
      <c r="IO353" s="75"/>
      <c r="IP353" s="75"/>
      <c r="IQ353" s="75"/>
      <c r="IR353" s="75"/>
      <c r="IS353" s="75"/>
      <c r="IT353" s="75"/>
      <c r="IU353" s="75"/>
      <c r="IV353" s="75"/>
      <c r="IW353" s="75"/>
      <c r="IX353" s="75"/>
      <c r="IY353" s="75"/>
      <c r="IZ353" s="75"/>
      <c r="JA353" s="75"/>
      <c r="JB353" s="75"/>
      <c r="JC353" s="75"/>
    </row>
    <row r="354" spans="1:263" ht="15.75" x14ac:dyDescent="0.25">
      <c r="A354" s="10" t="s">
        <v>462</v>
      </c>
      <c r="B354" s="222">
        <f t="shared" si="884"/>
        <v>7281</v>
      </c>
      <c r="C354" s="222">
        <f t="shared" si="885"/>
        <v>8756.1037799999995</v>
      </c>
      <c r="D354" s="222">
        <f t="shared" si="886"/>
        <v>8756.1037799999995</v>
      </c>
      <c r="E354" s="222"/>
      <c r="F354" s="223">
        <f t="shared" si="887"/>
        <v>8703.51541</v>
      </c>
      <c r="G354" s="75">
        <f>F354/C354*100</f>
        <v>99.399409014313903</v>
      </c>
      <c r="H354" s="75"/>
      <c r="I354" s="75"/>
      <c r="J354" s="75"/>
      <c r="K354" s="75"/>
      <c r="L354" s="75"/>
      <c r="M354" s="75"/>
      <c r="N354" s="75"/>
      <c r="O354" s="75"/>
      <c r="P354" s="75"/>
      <c r="Q354" s="75"/>
      <c r="R354" s="75"/>
      <c r="S354" s="75"/>
      <c r="T354" s="75"/>
      <c r="U354" s="75"/>
      <c r="V354" s="75"/>
      <c r="W354" s="74"/>
      <c r="X354" s="75"/>
      <c r="Y354" s="75"/>
      <c r="Z354" s="75"/>
      <c r="AA354" s="75"/>
      <c r="AB354" s="75"/>
      <c r="AC354" s="75"/>
      <c r="AD354" s="75"/>
      <c r="AE354" s="75"/>
      <c r="AF354" s="75"/>
      <c r="AG354" s="75"/>
      <c r="AH354" s="75"/>
      <c r="AI354" s="75"/>
      <c r="AJ354" s="75"/>
      <c r="AK354" s="75"/>
      <c r="AL354" s="75"/>
      <c r="AM354" s="75"/>
      <c r="AN354" s="75"/>
      <c r="AO354" s="75"/>
      <c r="AP354" s="75"/>
      <c r="AQ354" s="75"/>
      <c r="AR354" s="75"/>
      <c r="AS354" s="75">
        <v>1475.1037799999999</v>
      </c>
      <c r="AT354" s="75">
        <v>1422.51541</v>
      </c>
      <c r="AU354" s="75">
        <f t="shared" si="814"/>
        <v>96.434937615033434</v>
      </c>
      <c r="AV354" s="75"/>
      <c r="AW354" s="75"/>
      <c r="AX354" s="75"/>
      <c r="AY354" s="75"/>
      <c r="AZ354" s="95"/>
      <c r="BA354" s="95"/>
      <c r="BB354" s="95"/>
      <c r="BC354" s="95"/>
      <c r="BD354" s="75"/>
      <c r="BE354" s="75"/>
      <c r="BF354" s="75"/>
      <c r="BG354" s="88"/>
      <c r="BH354" s="88"/>
      <c r="BI354" s="75"/>
      <c r="BJ354" s="75"/>
      <c r="BK354" s="88"/>
      <c r="BL354" s="75">
        <v>7281</v>
      </c>
      <c r="BM354" s="75">
        <v>7281</v>
      </c>
      <c r="BN354" s="75">
        <v>7281</v>
      </c>
      <c r="BO354" s="76">
        <f t="shared" si="889"/>
        <v>100</v>
      </c>
      <c r="BP354" s="75"/>
      <c r="BQ354" s="75"/>
      <c r="BR354" s="75"/>
      <c r="BS354" s="88"/>
      <c r="BT354" s="88"/>
      <c r="BU354" s="75"/>
      <c r="BV354" s="75"/>
      <c r="BW354" s="88"/>
      <c r="BX354" s="75"/>
      <c r="BY354" s="75"/>
      <c r="BZ354" s="75"/>
      <c r="CA354" s="75"/>
      <c r="CB354" s="74"/>
      <c r="CC354" s="74"/>
      <c r="CD354" s="75"/>
      <c r="CE354" s="88"/>
      <c r="CF354" s="75"/>
      <c r="CG354" s="75"/>
      <c r="CH354" s="75"/>
      <c r="CI354" s="88"/>
      <c r="CJ354" s="75"/>
      <c r="CK354" s="75"/>
      <c r="CL354" s="75"/>
      <c r="CM354" s="75"/>
      <c r="CN354" s="75"/>
      <c r="CO354" s="75"/>
      <c r="CP354" s="75"/>
      <c r="CQ354" s="75"/>
      <c r="CR354" s="74"/>
      <c r="CS354" s="74"/>
      <c r="CT354" s="75"/>
      <c r="CU354" s="88"/>
      <c r="CV354" s="75"/>
      <c r="CW354" s="75"/>
      <c r="CX354" s="75"/>
      <c r="CY354" s="88"/>
      <c r="CZ354" s="88"/>
      <c r="DA354" s="75"/>
      <c r="DB354" s="75"/>
      <c r="DC354" s="88"/>
      <c r="DD354" s="75"/>
      <c r="DE354" s="75"/>
      <c r="DF354" s="75"/>
      <c r="DG354" s="88"/>
      <c r="DH354" s="75"/>
      <c r="DI354" s="75"/>
      <c r="DJ354" s="75"/>
      <c r="DK354" s="88"/>
      <c r="DL354" s="75"/>
      <c r="DM354" s="75"/>
      <c r="DN354" s="75"/>
      <c r="DO354" s="88"/>
      <c r="DP354" s="75"/>
      <c r="DQ354" s="75"/>
      <c r="DR354" s="75"/>
      <c r="DS354" s="88"/>
      <c r="DT354" s="88"/>
      <c r="DU354" s="75"/>
      <c r="DV354" s="75"/>
      <c r="DW354" s="75"/>
      <c r="DX354" s="75"/>
      <c r="DY354" s="75"/>
      <c r="DZ354" s="75"/>
      <c r="EA354" s="75"/>
      <c r="EB354" s="75"/>
      <c r="EC354" s="75"/>
      <c r="ED354" s="75"/>
      <c r="EE354" s="75"/>
      <c r="EF354" s="75"/>
      <c r="EG354" s="75"/>
      <c r="EH354" s="75"/>
      <c r="EI354" s="75"/>
      <c r="EJ354" s="75"/>
      <c r="EK354" s="75"/>
      <c r="EL354" s="75"/>
      <c r="EM354" s="75"/>
      <c r="EN354" s="75"/>
      <c r="EO354" s="75"/>
      <c r="EP354" s="75"/>
      <c r="EQ354" s="75"/>
      <c r="ER354" s="75"/>
      <c r="ES354" s="75"/>
      <c r="ET354" s="75"/>
      <c r="EU354" s="75"/>
      <c r="EV354" s="75"/>
      <c r="EW354" s="75"/>
      <c r="EX354" s="75"/>
      <c r="EY354" s="75"/>
      <c r="EZ354" s="88"/>
      <c r="FA354" s="74"/>
      <c r="FB354" s="75"/>
      <c r="FC354" s="88"/>
      <c r="FD354" s="75"/>
      <c r="FE354" s="75"/>
      <c r="FF354" s="75"/>
      <c r="FG354" s="75"/>
      <c r="FH354" s="75"/>
      <c r="FI354" s="75"/>
      <c r="FJ354" s="75"/>
      <c r="FK354" s="75"/>
      <c r="FL354" s="75"/>
      <c r="FM354" s="75"/>
      <c r="FN354" s="75"/>
      <c r="FO354" s="75"/>
      <c r="FP354" s="75"/>
      <c r="FQ354" s="75"/>
      <c r="FR354" s="75"/>
      <c r="FS354" s="75"/>
      <c r="FT354" s="78"/>
      <c r="FU354" s="78"/>
      <c r="FV354" s="78"/>
      <c r="FW354" s="78"/>
      <c r="FX354" s="75"/>
      <c r="FY354" s="75"/>
      <c r="FZ354" s="75"/>
      <c r="GA354" s="75"/>
      <c r="GB354" s="75"/>
      <c r="GC354" s="75"/>
      <c r="GD354" s="75"/>
      <c r="GE354" s="75"/>
      <c r="GF354" s="75"/>
      <c r="GG354" s="75"/>
      <c r="GH354" s="75"/>
      <c r="GI354" s="75"/>
      <c r="GJ354" s="75"/>
      <c r="GK354" s="75"/>
      <c r="GL354" s="75"/>
      <c r="GM354" s="75"/>
      <c r="GN354" s="75"/>
      <c r="GO354" s="75"/>
      <c r="GP354" s="75"/>
      <c r="GQ354" s="75"/>
      <c r="GR354" s="75"/>
      <c r="GS354" s="75"/>
      <c r="GT354" s="75"/>
      <c r="GU354" s="75"/>
      <c r="GV354" s="75"/>
      <c r="GW354" s="75"/>
      <c r="GX354" s="75"/>
      <c r="GY354" s="75"/>
      <c r="GZ354" s="75"/>
      <c r="HA354" s="75"/>
      <c r="HB354" s="75"/>
      <c r="HC354" s="75"/>
      <c r="HD354" s="75"/>
      <c r="HE354" s="75"/>
      <c r="HF354" s="75"/>
      <c r="HG354" s="75"/>
      <c r="HH354" s="75"/>
      <c r="HI354" s="75"/>
      <c r="HJ354" s="75"/>
      <c r="HK354" s="75"/>
      <c r="HL354" s="75"/>
      <c r="HM354" s="75"/>
      <c r="HN354" s="75"/>
      <c r="HO354" s="75"/>
      <c r="HP354" s="75"/>
      <c r="HQ354" s="75"/>
      <c r="HR354" s="75"/>
      <c r="HS354" s="75"/>
      <c r="HT354" s="75"/>
      <c r="HU354" s="75"/>
      <c r="HV354" s="75"/>
      <c r="HW354" s="75"/>
      <c r="HX354" s="75"/>
      <c r="HY354" s="75"/>
      <c r="HZ354" s="75"/>
      <c r="IA354" s="75"/>
      <c r="IB354" s="75"/>
      <c r="IC354" s="75"/>
      <c r="ID354" s="75"/>
      <c r="IE354" s="75"/>
      <c r="IF354" s="75"/>
      <c r="IG354" s="75"/>
      <c r="IH354" s="75"/>
      <c r="II354" s="75"/>
      <c r="IJ354" s="75"/>
      <c r="IK354" s="75"/>
      <c r="IL354" s="75"/>
      <c r="IM354" s="75"/>
      <c r="IN354" s="75"/>
      <c r="IO354" s="75"/>
      <c r="IP354" s="75"/>
      <c r="IQ354" s="75"/>
      <c r="IR354" s="75"/>
      <c r="IS354" s="75"/>
      <c r="IT354" s="75"/>
      <c r="IU354" s="75"/>
      <c r="IV354" s="75"/>
      <c r="IW354" s="75"/>
      <c r="IX354" s="75"/>
      <c r="IY354" s="75"/>
      <c r="IZ354" s="75"/>
      <c r="JA354" s="75"/>
      <c r="JB354" s="75"/>
      <c r="JC354" s="75"/>
    </row>
    <row r="355" spans="1:263" s="70" customFormat="1" ht="31.5" x14ac:dyDescent="0.25">
      <c r="A355" s="82" t="s">
        <v>255</v>
      </c>
      <c r="B355" s="220">
        <f t="shared" si="884"/>
        <v>160988.48350999999</v>
      </c>
      <c r="C355" s="220">
        <f t="shared" si="885"/>
        <v>167541.99142999999</v>
      </c>
      <c r="D355" s="220">
        <f t="shared" si="886"/>
        <v>167541.99142999999</v>
      </c>
      <c r="E355" s="220"/>
      <c r="F355" s="221">
        <f t="shared" si="887"/>
        <v>167541.90470000001</v>
      </c>
      <c r="G355" s="72">
        <f>F355/C355*100</f>
        <v>99.999948233873042</v>
      </c>
      <c r="H355" s="73">
        <f>H356+H357+H358+H359+H360+H361</f>
        <v>0</v>
      </c>
      <c r="I355" s="73">
        <f>I356+I357+I358+I359+I360+I361</f>
        <v>0</v>
      </c>
      <c r="J355" s="73">
        <f>J356+J357+J358+J359+J360+J361</f>
        <v>0</v>
      </c>
      <c r="K355" s="72"/>
      <c r="L355" s="73">
        <f t="shared" ref="L355" si="915">L356+L357+L358+L359+L360+L361</f>
        <v>0</v>
      </c>
      <c r="M355" s="73">
        <f t="shared" ref="M355:O355" si="916">M356+M357+M358+M359+M360+M361</f>
        <v>0</v>
      </c>
      <c r="N355" s="73">
        <f t="shared" si="916"/>
        <v>0</v>
      </c>
      <c r="O355" s="73">
        <f t="shared" si="916"/>
        <v>0</v>
      </c>
      <c r="P355" s="73">
        <f t="shared" ref="P355" si="917">P356+P357+P358+P359+P360+P361</f>
        <v>0</v>
      </c>
      <c r="Q355" s="73">
        <f t="shared" ref="Q355:V355" si="918">Q356+Q357+Q358+Q359+Q360+Q361</f>
        <v>0</v>
      </c>
      <c r="R355" s="73">
        <f t="shared" si="918"/>
        <v>0</v>
      </c>
      <c r="S355" s="73">
        <f t="shared" si="918"/>
        <v>0</v>
      </c>
      <c r="T355" s="73">
        <f t="shared" ref="T355" si="919">T356+T357+T358+T359+T360+T361</f>
        <v>0</v>
      </c>
      <c r="U355" s="73">
        <f t="shared" si="918"/>
        <v>0</v>
      </c>
      <c r="V355" s="73">
        <f t="shared" si="918"/>
        <v>0</v>
      </c>
      <c r="W355" s="73"/>
      <c r="X355" s="73"/>
      <c r="Y355" s="73"/>
      <c r="Z355" s="73"/>
      <c r="AA355" s="72"/>
      <c r="AB355" s="73">
        <f>AB356+AB357+AB358+AB359+AB360+AB361</f>
        <v>0</v>
      </c>
      <c r="AC355" s="73">
        <f>AC356+AC357+AC358+AC359+AC360+AC361</f>
        <v>0</v>
      </c>
      <c r="AD355" s="73">
        <f>AD356+AD357+AD358+AD359+AD360+AD361</f>
        <v>0</v>
      </c>
      <c r="AE355" s="72"/>
      <c r="AF355" s="73">
        <f>AF356+AF357+AF358+AF359+AF360+AF361</f>
        <v>36.024320000000003</v>
      </c>
      <c r="AG355" s="73">
        <f>AG356+AG357+AG358+AG359+AG360+AG361</f>
        <v>36.024320000000003</v>
      </c>
      <c r="AH355" s="73">
        <f>AH356+AH357+AH358+AH359+AH360+AH361</f>
        <v>36.024320000000003</v>
      </c>
      <c r="AI355" s="72">
        <f>AH355/AG355*100</f>
        <v>100</v>
      </c>
      <c r="AJ355" s="73"/>
      <c r="AK355" s="73"/>
      <c r="AL355" s="73"/>
      <c r="AM355" s="72"/>
      <c r="AN355" s="72"/>
      <c r="AO355" s="73">
        <f>AO356+AO357+AO358+AO359+AO360+AO361</f>
        <v>0</v>
      </c>
      <c r="AP355" s="73">
        <f>AP356+AP357+AP358+AP359+AP360+AP361</f>
        <v>0</v>
      </c>
      <c r="AQ355" s="73">
        <f>AQ356+AQ357+AQ358+AQ359+AQ360+AQ361</f>
        <v>0</v>
      </c>
      <c r="AR355" s="73"/>
      <c r="AS355" s="73">
        <f>AS356+AS357+AS358+AS359+AS360+AS361</f>
        <v>4031.8199999999997</v>
      </c>
      <c r="AT355" s="73">
        <f>AT356+AT357+AT358+AT359+AT360+AT361</f>
        <v>4031.8199999999997</v>
      </c>
      <c r="AU355" s="72">
        <f t="shared" si="814"/>
        <v>100</v>
      </c>
      <c r="AV355" s="73">
        <f>AV356+AV357+AV358+AV359+AV360+AV361</f>
        <v>8500</v>
      </c>
      <c r="AW355" s="73">
        <f>AW356+AW357+AW358+AW359+AW360+AW361</f>
        <v>8500</v>
      </c>
      <c r="AX355" s="73">
        <f>AX356+AX357+AX358+AX359+AX360+AX361</f>
        <v>8500</v>
      </c>
      <c r="AY355" s="72">
        <f>AX355/AW355*100</f>
        <v>100</v>
      </c>
      <c r="AZ355" s="73">
        <f>AZ356+AZ357+AZ358+AZ359+AZ360+AZ361</f>
        <v>24081.200000000001</v>
      </c>
      <c r="BA355" s="73">
        <f>BA356+BA357+BA358+BA359+BA360+BA361</f>
        <v>25905.8</v>
      </c>
      <c r="BB355" s="73">
        <f>BB356+BB357+BB358+BB359+BB360+BB361</f>
        <v>25905.8</v>
      </c>
      <c r="BC355" s="73">
        <f>BB355/BA355*100</f>
        <v>100</v>
      </c>
      <c r="BD355" s="73">
        <f>BD356+BD357+BD358+BD359+BD360+BD361</f>
        <v>0</v>
      </c>
      <c r="BE355" s="73">
        <f>BE356+BE357+BE358+BE359+BE360+BE361</f>
        <v>0</v>
      </c>
      <c r="BF355" s="73">
        <f>BF356+BF357+BF358+BF359+BF360+BF361</f>
        <v>0</v>
      </c>
      <c r="BG355" s="73">
        <f>BG356+BG357+BG358+BG359+BG360+BG361</f>
        <v>0</v>
      </c>
      <c r="BH355" s="73"/>
      <c r="BI355" s="73">
        <f>BI356+BI357+BI358+BI359+BI360+BI361</f>
        <v>0</v>
      </c>
      <c r="BJ355" s="73">
        <f>BJ356+BJ357+BJ358+BJ359+BJ360+BJ361</f>
        <v>0</v>
      </c>
      <c r="BK355" s="73">
        <f>BK356+BK357+BK358+BK359+BK360+BK361</f>
        <v>0</v>
      </c>
      <c r="BL355" s="73">
        <f t="shared" ref="BL355" si="920">BL356+BL357+BL358+BL359+BL360+BL361</f>
        <v>12879</v>
      </c>
      <c r="BM355" s="73">
        <f t="shared" ref="BM355:BS355" si="921">BM356+BM357+BM358+BM359+BM360+BM361</f>
        <v>12879</v>
      </c>
      <c r="BN355" s="73">
        <f t="shared" si="921"/>
        <v>12879</v>
      </c>
      <c r="BO355" s="90">
        <f t="shared" si="889"/>
        <v>100</v>
      </c>
      <c r="BP355" s="73">
        <f t="shared" ref="BP355" si="922">BP356+BP357+BP358+BP359+BP360+BP361</f>
        <v>0</v>
      </c>
      <c r="BQ355" s="73">
        <f t="shared" si="921"/>
        <v>0</v>
      </c>
      <c r="BR355" s="73">
        <f t="shared" si="921"/>
        <v>0</v>
      </c>
      <c r="BS355" s="73">
        <f t="shared" si="921"/>
        <v>0</v>
      </c>
      <c r="BT355" s="73"/>
      <c r="BU355" s="73">
        <f>BU356+BU357+BU358+BU359+BU360+BU361</f>
        <v>0</v>
      </c>
      <c r="BV355" s="73">
        <f>BV356+BV357+BV358+BV359+BV360+BV361</f>
        <v>0</v>
      </c>
      <c r="BW355" s="73">
        <f>BW356+BW357+BW358+BW359+BW360+BW361</f>
        <v>0</v>
      </c>
      <c r="BX355" s="73"/>
      <c r="BY355" s="73">
        <f>BY356+BY357+BY358+BY359+BY360+BY361</f>
        <v>1000</v>
      </c>
      <c r="BZ355" s="73">
        <f>BZ356+BZ357+BZ358+BZ359+BZ360+BZ361</f>
        <v>1000</v>
      </c>
      <c r="CA355" s="72">
        <f>BZ355/BY355*100</f>
        <v>100</v>
      </c>
      <c r="CB355" s="73">
        <f t="shared" ref="CB355" si="923">CB356+CB357+CB358+CB359+CB360+CB361</f>
        <v>3799.3</v>
      </c>
      <c r="CC355" s="73">
        <f t="shared" ref="CC355:CD355" si="924">CC356+CC357+CC358+CC359+CC360+CC361</f>
        <v>3799.3</v>
      </c>
      <c r="CD355" s="73">
        <f t="shared" si="924"/>
        <v>3799.3</v>
      </c>
      <c r="CE355" s="73">
        <f>CD355/CC355*100</f>
        <v>100</v>
      </c>
      <c r="CF355" s="73">
        <f>CF356+CF357+CF358+CF359+CF360+CF361</f>
        <v>1000</v>
      </c>
      <c r="CG355" s="73">
        <f>CG356+CG357+CG358+CG359+CG360+CG361</f>
        <v>0</v>
      </c>
      <c r="CH355" s="73">
        <f>CH356+CH357+CH358+CH359+CH360+CH361</f>
        <v>0</v>
      </c>
      <c r="CI355" s="73"/>
      <c r="CJ355" s="73">
        <f>CJ356+CJ357+CJ358+CJ359+CJ360+CJ361</f>
        <v>1000</v>
      </c>
      <c r="CK355" s="73">
        <f>CK356+CK357+CK358+CK359+CK360+CK361</f>
        <v>2000</v>
      </c>
      <c r="CL355" s="73">
        <f>CL356+CL357+CL358+CL359+CL360+CL361</f>
        <v>2000</v>
      </c>
      <c r="CM355" s="73">
        <f>CL355/CK355*100</f>
        <v>100</v>
      </c>
      <c r="CN355" s="73">
        <f>CN356+CN357+CN358+CN359+CN360+CN361</f>
        <v>500</v>
      </c>
      <c r="CO355" s="73">
        <f>CO356+CO357+CO358+CO359+CO360+CO361</f>
        <v>500</v>
      </c>
      <c r="CP355" s="73">
        <f>CP356+CP357+CP358+CP359+CP360+CP361</f>
        <v>500</v>
      </c>
      <c r="CQ355" s="73">
        <f>CP355/CO355*100</f>
        <v>100</v>
      </c>
      <c r="CR355" s="73">
        <f t="shared" ref="CR355" si="925">CR356+CR357+CR358+CR359+CR360+CR361</f>
        <v>0</v>
      </c>
      <c r="CS355" s="73">
        <f t="shared" ref="CS355:CX355" si="926">CS356+CS357+CS358+CS359+CS360+CS361</f>
        <v>0</v>
      </c>
      <c r="CT355" s="73">
        <f t="shared" si="926"/>
        <v>0</v>
      </c>
      <c r="CU355" s="73">
        <f t="shared" si="926"/>
        <v>0</v>
      </c>
      <c r="CV355" s="73">
        <f t="shared" ref="CV355" si="927">CV356+CV357+CV358+CV359+CV360+CV361</f>
        <v>0</v>
      </c>
      <c r="CW355" s="73">
        <f t="shared" si="926"/>
        <v>0</v>
      </c>
      <c r="CX355" s="73">
        <f t="shared" si="926"/>
        <v>0</v>
      </c>
      <c r="CY355" s="73"/>
      <c r="CZ355" s="90"/>
      <c r="DA355" s="73">
        <f>DA356+DA357+DA358+DA359+DA360+DA361</f>
        <v>0</v>
      </c>
      <c r="DB355" s="73">
        <f>DB356+DB357+DB358+DB359+DB360+DB361</f>
        <v>0</v>
      </c>
      <c r="DC355" s="73"/>
      <c r="DD355" s="73">
        <f>DD356+DD357+DD358+DD359+DD360+DD361</f>
        <v>0</v>
      </c>
      <c r="DE355" s="73">
        <f>DE356+DE357+DE358+DE359+DE360+DE361</f>
        <v>0</v>
      </c>
      <c r="DF355" s="73">
        <f>DF356+DF357+DF358+DF359+DF360+DF361</f>
        <v>0</v>
      </c>
      <c r="DG355" s="73"/>
      <c r="DH355" s="73">
        <f>DH356+DH357+DH358+DH359+DH360+DH361</f>
        <v>0</v>
      </c>
      <c r="DI355" s="73">
        <f>DI356+DI357+DI358+DI359+DI360+DI361</f>
        <v>0</v>
      </c>
      <c r="DJ355" s="73">
        <f>DJ356+DJ357+DJ358+DJ359+DJ360+DJ361</f>
        <v>0</v>
      </c>
      <c r="DK355" s="73"/>
      <c r="DL355" s="73">
        <f>DL356+DL357+DL358+DL359+DL360+DL361</f>
        <v>0</v>
      </c>
      <c r="DM355" s="73">
        <f>DM356+DM357+DM358+DM359+DM360+DM361</f>
        <v>0</v>
      </c>
      <c r="DN355" s="73">
        <f>DN356+DN357+DN358+DN359+DN360+DN361</f>
        <v>0</v>
      </c>
      <c r="DO355" s="73"/>
      <c r="DP355" s="73">
        <f>DP356+DP357+DP358+DP359+DP360+DP361</f>
        <v>0</v>
      </c>
      <c r="DQ355" s="73">
        <f>DQ356+DQ357+DQ358+DQ359+DQ360+DQ361</f>
        <v>0</v>
      </c>
      <c r="DR355" s="73">
        <f>DR356+DR357+DR358+DR359+DR360+DR361</f>
        <v>0</v>
      </c>
      <c r="DS355" s="73"/>
      <c r="DT355" s="73"/>
      <c r="DU355" s="73">
        <f>DU356+DU357+DU358+DU359+DU360+DU361</f>
        <v>0</v>
      </c>
      <c r="DV355" s="73">
        <f>DV356+DV357+DV358+DV359+DV360+DV361</f>
        <v>0</v>
      </c>
      <c r="DW355" s="73">
        <f>DW356+DW357+DW358+DW359+DW360+DW361</f>
        <v>0</v>
      </c>
      <c r="DX355" s="72"/>
      <c r="DY355" s="73">
        <f>DY356+DY357+DY358+DY359+DY360+DY361</f>
        <v>0</v>
      </c>
      <c r="DZ355" s="73">
        <f>DZ356+DZ357+DZ358+DZ359+DZ360+DZ361</f>
        <v>0</v>
      </c>
      <c r="EA355" s="72"/>
      <c r="EB355" s="72"/>
      <c r="EC355" s="73">
        <f>EC356+EC357+EC358+EC359+EC360+EC361</f>
        <v>0</v>
      </c>
      <c r="ED355" s="73">
        <f>ED356+ED357+ED358+ED359+ED360+ED361</f>
        <v>0</v>
      </c>
      <c r="EE355" s="72"/>
      <c r="EF355" s="73">
        <f>EF356+EF357+EF358+EF359+EF360+EF361</f>
        <v>500</v>
      </c>
      <c r="EG355" s="73">
        <f>EG356+EG357+EG358+EG359+EG360+EG361</f>
        <v>500</v>
      </c>
      <c r="EH355" s="73">
        <f>EH356+EH357+EH358+EH359+EH360+EH361</f>
        <v>500</v>
      </c>
      <c r="EI355" s="72">
        <f>EH355/EG355*100</f>
        <v>100</v>
      </c>
      <c r="EJ355" s="73">
        <f>EJ356+EJ357+EJ358+EJ359+EJ360+EJ361</f>
        <v>0</v>
      </c>
      <c r="EK355" s="73">
        <f>EK356+EK357+EK358+EK359+EK360+EK361</f>
        <v>369.43485999999996</v>
      </c>
      <c r="EL355" s="73">
        <f>EL356+EL357+EL358+EL359+EL360+EL361</f>
        <v>369.43485999999996</v>
      </c>
      <c r="EM355" s="72">
        <f>EL355/EK355*100</f>
        <v>100</v>
      </c>
      <c r="EN355" s="73"/>
      <c r="EO355" s="73"/>
      <c r="EP355" s="73"/>
      <c r="EQ355" s="72"/>
      <c r="ER355" s="73"/>
      <c r="ES355" s="73"/>
      <c r="ET355" s="73"/>
      <c r="EU355" s="72"/>
      <c r="EV355" s="73"/>
      <c r="EW355" s="73"/>
      <c r="EX355" s="73"/>
      <c r="EY355" s="72"/>
      <c r="EZ355" s="73">
        <f>EZ356+EZ357+EZ358+EZ359+EZ360+EZ361</f>
        <v>108692.95918999999</v>
      </c>
      <c r="FA355" s="73">
        <f>FA356+FA357+FA358+FA359+FA360+FA361</f>
        <v>108020.61225000001</v>
      </c>
      <c r="FB355" s="73">
        <f>FB356+FB357+FB358+FB359+FB360+FB361</f>
        <v>108020.52552</v>
      </c>
      <c r="FC355" s="90">
        <f t="shared" ref="FC355" si="928">FB355/FA355*100</f>
        <v>99.999919709768164</v>
      </c>
      <c r="FD355" s="73"/>
      <c r="FE355" s="73"/>
      <c r="FF355" s="73"/>
      <c r="FG355" s="72"/>
      <c r="FH355" s="73"/>
      <c r="FI355" s="73"/>
      <c r="FJ355" s="73"/>
      <c r="FK355" s="72"/>
      <c r="FL355" s="73"/>
      <c r="FM355" s="73"/>
      <c r="FN355" s="73"/>
      <c r="FO355" s="72"/>
      <c r="FP355" s="72"/>
      <c r="FQ355" s="72"/>
      <c r="FR355" s="72"/>
      <c r="FS355" s="72"/>
      <c r="FT355" s="77"/>
      <c r="FU355" s="77"/>
      <c r="FV355" s="77"/>
      <c r="FW355" s="77"/>
      <c r="FX355" s="73"/>
      <c r="FY355" s="73"/>
      <c r="FZ355" s="73"/>
      <c r="GA355" s="72"/>
      <c r="GB355" s="73"/>
      <c r="GC355" s="73"/>
      <c r="GD355" s="73"/>
      <c r="GE355" s="72"/>
      <c r="GF355" s="72"/>
      <c r="GG355" s="73"/>
      <c r="GH355" s="73"/>
      <c r="GI355" s="72"/>
      <c r="GJ355" s="72"/>
      <c r="GK355" s="73"/>
      <c r="GL355" s="73"/>
      <c r="GM355" s="72"/>
      <c r="GN355" s="72"/>
      <c r="GO355" s="73"/>
      <c r="GP355" s="73"/>
      <c r="GQ355" s="72"/>
      <c r="GR355" s="72"/>
      <c r="GS355" s="73"/>
      <c r="GT355" s="73"/>
      <c r="GU355" s="72"/>
      <c r="GV355" s="72"/>
      <c r="GW355" s="73"/>
      <c r="GX355" s="73"/>
      <c r="GY355" s="72"/>
      <c r="GZ355" s="72"/>
      <c r="HA355" s="73"/>
      <c r="HB355" s="73"/>
      <c r="HC355" s="72"/>
      <c r="HD355" s="72"/>
      <c r="HE355" s="73"/>
      <c r="HF355" s="73"/>
      <c r="HG355" s="72"/>
      <c r="HH355" s="72"/>
      <c r="HI355" s="73"/>
      <c r="HJ355" s="73"/>
      <c r="HK355" s="72"/>
      <c r="HL355" s="72"/>
      <c r="HM355" s="73"/>
      <c r="HN355" s="73"/>
      <c r="HO355" s="72"/>
      <c r="HP355" s="72"/>
      <c r="HQ355" s="73"/>
      <c r="HR355" s="73"/>
      <c r="HS355" s="72"/>
      <c r="HT355" s="72"/>
      <c r="HU355" s="73"/>
      <c r="HV355" s="73"/>
      <c r="HW355" s="72"/>
      <c r="HX355" s="72"/>
      <c r="HY355" s="73"/>
      <c r="HZ355" s="73"/>
      <c r="IA355" s="72"/>
      <c r="IB355" s="72"/>
      <c r="IC355" s="73"/>
      <c r="ID355" s="73"/>
      <c r="IE355" s="72"/>
      <c r="IF355" s="72"/>
      <c r="IG355" s="73"/>
      <c r="IH355" s="73"/>
      <c r="II355" s="72"/>
      <c r="IJ355" s="72"/>
      <c r="IK355" s="73"/>
      <c r="IL355" s="73"/>
      <c r="IM355" s="72"/>
      <c r="IN355" s="72"/>
      <c r="IO355" s="73"/>
      <c r="IP355" s="73"/>
      <c r="IQ355" s="72"/>
      <c r="IR355" s="72"/>
      <c r="IS355" s="73"/>
      <c r="IT355" s="73"/>
      <c r="IU355" s="72"/>
      <c r="IV355" s="72"/>
      <c r="IW355" s="73"/>
      <c r="IX355" s="73"/>
      <c r="IY355" s="72"/>
      <c r="IZ355" s="72"/>
      <c r="JA355" s="73"/>
      <c r="JB355" s="73"/>
      <c r="JC355" s="72"/>
    </row>
    <row r="356" spans="1:263" ht="21.75" customHeight="1" x14ac:dyDescent="0.25">
      <c r="A356" s="10" t="s">
        <v>195</v>
      </c>
      <c r="B356" s="222">
        <f t="shared" si="884"/>
        <v>30916.52432</v>
      </c>
      <c r="C356" s="222">
        <f t="shared" si="885"/>
        <v>33110.559179999997</v>
      </c>
      <c r="D356" s="222">
        <f t="shared" si="886"/>
        <v>33110.559179999997</v>
      </c>
      <c r="E356" s="222"/>
      <c r="F356" s="223">
        <f t="shared" si="887"/>
        <v>33110.559179999997</v>
      </c>
      <c r="G356" s="75">
        <f>F356/C356*100</f>
        <v>100</v>
      </c>
      <c r="H356" s="74"/>
      <c r="I356" s="74"/>
      <c r="J356" s="74"/>
      <c r="K356" s="75"/>
      <c r="L356" s="75"/>
      <c r="M356" s="75"/>
      <c r="N356" s="75"/>
      <c r="O356" s="75"/>
      <c r="P356" s="74">
        <v>0</v>
      </c>
      <c r="Q356" s="74">
        <v>0</v>
      </c>
      <c r="R356" s="74">
        <v>0</v>
      </c>
      <c r="S356" s="75"/>
      <c r="T356" s="74"/>
      <c r="U356" s="74"/>
      <c r="V356" s="74"/>
      <c r="W356" s="74"/>
      <c r="X356" s="74"/>
      <c r="Y356" s="74"/>
      <c r="Z356" s="74"/>
      <c r="AA356" s="75"/>
      <c r="AB356" s="74"/>
      <c r="AC356" s="74"/>
      <c r="AD356" s="74"/>
      <c r="AE356" s="75"/>
      <c r="AF356" s="74">
        <v>36.024320000000003</v>
      </c>
      <c r="AG356" s="74">
        <v>36.024320000000003</v>
      </c>
      <c r="AH356" s="74">
        <v>36.024320000000003</v>
      </c>
      <c r="AI356" s="75">
        <f>AH356/AG356*100</f>
        <v>100</v>
      </c>
      <c r="AJ356" s="74"/>
      <c r="AK356" s="74"/>
      <c r="AL356" s="74"/>
      <c r="AM356" s="75"/>
      <c r="AN356" s="75"/>
      <c r="AO356" s="74"/>
      <c r="AP356" s="74"/>
      <c r="AQ356" s="75"/>
      <c r="AR356" s="75"/>
      <c r="AS356" s="75"/>
      <c r="AT356" s="75"/>
      <c r="AU356" s="75"/>
      <c r="AV356" s="74">
        <v>0</v>
      </c>
      <c r="AW356" s="74">
        <v>0</v>
      </c>
      <c r="AX356" s="74"/>
      <c r="AY356" s="75"/>
      <c r="AZ356" s="74">
        <v>24081.200000000001</v>
      </c>
      <c r="BA356" s="74">
        <v>25905.8</v>
      </c>
      <c r="BB356" s="75">
        <v>25905.8</v>
      </c>
      <c r="BC356" s="74">
        <f>BB356/BA356*100</f>
        <v>100</v>
      </c>
      <c r="BD356" s="74"/>
      <c r="BE356" s="74"/>
      <c r="BF356" s="87"/>
      <c r="BG356" s="87"/>
      <c r="BH356" s="87"/>
      <c r="BI356" s="74"/>
      <c r="BJ356" s="87"/>
      <c r="BK356" s="87"/>
      <c r="BL356" s="74"/>
      <c r="BM356" s="74"/>
      <c r="BN356" s="87"/>
      <c r="BO356" s="76"/>
      <c r="BP356" s="74"/>
      <c r="BQ356" s="74"/>
      <c r="BR356" s="87"/>
      <c r="BS356" s="87"/>
      <c r="BT356" s="87"/>
      <c r="BU356" s="74"/>
      <c r="BV356" s="87"/>
      <c r="BW356" s="87"/>
      <c r="BX356" s="74"/>
      <c r="BY356" s="74"/>
      <c r="BZ356" s="74"/>
      <c r="CA356" s="75"/>
      <c r="CB356" s="74">
        <v>3799.3</v>
      </c>
      <c r="CC356" s="74">
        <v>3799.3</v>
      </c>
      <c r="CD356" s="74">
        <v>3799.3</v>
      </c>
      <c r="CE356" s="74">
        <f>CD356/CC356*100</f>
        <v>100</v>
      </c>
      <c r="CF356" s="74">
        <v>1000</v>
      </c>
      <c r="CG356" s="74"/>
      <c r="CH356" s="74"/>
      <c r="CI356" s="74"/>
      <c r="CJ356" s="74">
        <v>1000</v>
      </c>
      <c r="CK356" s="74">
        <v>2000</v>
      </c>
      <c r="CL356" s="74">
        <v>2000</v>
      </c>
      <c r="CM356" s="74">
        <f>CL356/CK356*100</f>
        <v>100</v>
      </c>
      <c r="CN356" s="74">
        <v>500</v>
      </c>
      <c r="CO356" s="74">
        <v>500</v>
      </c>
      <c r="CP356" s="99">
        <v>500</v>
      </c>
      <c r="CQ356" s="74">
        <f>CP356/CO356*100</f>
        <v>100</v>
      </c>
      <c r="CR356" s="74"/>
      <c r="CS356" s="74"/>
      <c r="CT356" s="87"/>
      <c r="CU356" s="87"/>
      <c r="CV356" s="74"/>
      <c r="CW356" s="74"/>
      <c r="CX356" s="74"/>
      <c r="CY356" s="74"/>
      <c r="CZ356" s="76"/>
      <c r="DA356" s="74"/>
      <c r="DB356" s="74"/>
      <c r="DC356" s="74"/>
      <c r="DD356" s="74"/>
      <c r="DE356" s="74"/>
      <c r="DF356" s="74"/>
      <c r="DG356" s="74"/>
      <c r="DH356" s="74"/>
      <c r="DI356" s="74"/>
      <c r="DJ356" s="74"/>
      <c r="DK356" s="74"/>
      <c r="DL356" s="74"/>
      <c r="DM356" s="74"/>
      <c r="DN356" s="74"/>
      <c r="DO356" s="74"/>
      <c r="DP356" s="74"/>
      <c r="DQ356" s="74"/>
      <c r="DR356" s="74"/>
      <c r="DS356" s="74"/>
      <c r="DT356" s="74"/>
      <c r="DU356" s="74">
        <v>0</v>
      </c>
      <c r="DV356" s="74">
        <v>0</v>
      </c>
      <c r="DW356" s="75"/>
      <c r="DX356" s="75"/>
      <c r="DY356" s="74"/>
      <c r="DZ356" s="74"/>
      <c r="EA356" s="75"/>
      <c r="EB356" s="75"/>
      <c r="EC356" s="74"/>
      <c r="ED356" s="74"/>
      <c r="EE356" s="75"/>
      <c r="EF356" s="74">
        <v>500</v>
      </c>
      <c r="EG356" s="74">
        <v>500</v>
      </c>
      <c r="EH356" s="74">
        <v>500</v>
      </c>
      <c r="EI356" s="75">
        <f>EH356/EG356*100</f>
        <v>100</v>
      </c>
      <c r="EJ356" s="74"/>
      <c r="EK356" s="74">
        <v>369.43485999999996</v>
      </c>
      <c r="EL356" s="74">
        <v>369.43485999999996</v>
      </c>
      <c r="EM356" s="75">
        <f>EL356/EK356*100</f>
        <v>100</v>
      </c>
      <c r="EN356" s="74"/>
      <c r="EO356" s="74"/>
      <c r="EP356" s="74"/>
      <c r="EQ356" s="75"/>
      <c r="ER356" s="74"/>
      <c r="ES356" s="74"/>
      <c r="ET356" s="74"/>
      <c r="EU356" s="75"/>
      <c r="EV356" s="74"/>
      <c r="EW356" s="74"/>
      <c r="EX356" s="74"/>
      <c r="EY356" s="75"/>
      <c r="EZ356" s="87"/>
      <c r="FA356" s="74"/>
      <c r="FB356" s="87"/>
      <c r="FC356" s="76"/>
      <c r="FD356" s="74"/>
      <c r="FE356" s="74"/>
      <c r="FF356" s="74"/>
      <c r="FG356" s="75"/>
      <c r="FH356" s="74"/>
      <c r="FI356" s="74"/>
      <c r="FJ356" s="74"/>
      <c r="FK356" s="75"/>
      <c r="FL356" s="74"/>
      <c r="FM356" s="74"/>
      <c r="FN356" s="74"/>
      <c r="FO356" s="75"/>
      <c r="FP356" s="75"/>
      <c r="FQ356" s="75"/>
      <c r="FR356" s="75"/>
      <c r="FS356" s="75"/>
      <c r="FT356" s="78"/>
      <c r="FU356" s="78"/>
      <c r="FV356" s="78"/>
      <c r="FW356" s="78"/>
      <c r="FX356" s="74"/>
      <c r="FY356" s="74"/>
      <c r="FZ356" s="74"/>
      <c r="GA356" s="75"/>
      <c r="GB356" s="74"/>
      <c r="GC356" s="74"/>
      <c r="GD356" s="74"/>
      <c r="GE356" s="75"/>
      <c r="GF356" s="75"/>
      <c r="GG356" s="74"/>
      <c r="GH356" s="74"/>
      <c r="GI356" s="75"/>
      <c r="GJ356" s="75"/>
      <c r="GK356" s="74"/>
      <c r="GL356" s="74"/>
      <c r="GM356" s="75"/>
      <c r="GN356" s="75"/>
      <c r="GO356" s="74"/>
      <c r="GP356" s="74"/>
      <c r="GQ356" s="75"/>
      <c r="GR356" s="75"/>
      <c r="GS356" s="74"/>
      <c r="GT356" s="74"/>
      <c r="GU356" s="75"/>
      <c r="GV356" s="75"/>
      <c r="GW356" s="74"/>
      <c r="GX356" s="74"/>
      <c r="GY356" s="75"/>
      <c r="GZ356" s="75"/>
      <c r="HA356" s="74"/>
      <c r="HB356" s="74"/>
      <c r="HC356" s="75"/>
      <c r="HD356" s="75"/>
      <c r="HE356" s="74"/>
      <c r="HF356" s="74"/>
      <c r="HG356" s="75"/>
      <c r="HH356" s="75"/>
      <c r="HI356" s="74"/>
      <c r="HJ356" s="74"/>
      <c r="HK356" s="75"/>
      <c r="HL356" s="75"/>
      <c r="HM356" s="74"/>
      <c r="HN356" s="74"/>
      <c r="HO356" s="75"/>
      <c r="HP356" s="75"/>
      <c r="HQ356" s="74"/>
      <c r="HR356" s="74"/>
      <c r="HS356" s="75"/>
      <c r="HT356" s="75"/>
      <c r="HU356" s="74"/>
      <c r="HV356" s="74"/>
      <c r="HW356" s="75"/>
      <c r="HX356" s="75"/>
      <c r="HY356" s="74"/>
      <c r="HZ356" s="74"/>
      <c r="IA356" s="75"/>
      <c r="IB356" s="75"/>
      <c r="IC356" s="74"/>
      <c r="ID356" s="74"/>
      <c r="IE356" s="75"/>
      <c r="IF356" s="75"/>
      <c r="IG356" s="74"/>
      <c r="IH356" s="74"/>
      <c r="II356" s="75"/>
      <c r="IJ356" s="75"/>
      <c r="IK356" s="74"/>
      <c r="IL356" s="74"/>
      <c r="IM356" s="75"/>
      <c r="IN356" s="75"/>
      <c r="IO356" s="74"/>
      <c r="IP356" s="74"/>
      <c r="IQ356" s="75"/>
      <c r="IR356" s="75"/>
      <c r="IS356" s="74"/>
      <c r="IT356" s="74"/>
      <c r="IU356" s="75"/>
      <c r="IV356" s="75"/>
      <c r="IW356" s="74"/>
      <c r="IX356" s="74"/>
      <c r="IY356" s="75"/>
      <c r="IZ356" s="75"/>
      <c r="JA356" s="74"/>
      <c r="JB356" s="74"/>
      <c r="JC356" s="75"/>
    </row>
    <row r="357" spans="1:263" ht="15.75" x14ac:dyDescent="0.25">
      <c r="A357" s="10" t="s">
        <v>180</v>
      </c>
      <c r="B357" s="222">
        <f t="shared" si="884"/>
        <v>0</v>
      </c>
      <c r="C357" s="222">
        <f t="shared" si="885"/>
        <v>0</v>
      </c>
      <c r="D357" s="222">
        <f t="shared" si="886"/>
        <v>0</v>
      </c>
      <c r="E357" s="222"/>
      <c r="F357" s="223">
        <f t="shared" si="887"/>
        <v>0</v>
      </c>
      <c r="G357" s="75"/>
      <c r="H357" s="75"/>
      <c r="I357" s="75"/>
      <c r="J357" s="75"/>
      <c r="K357" s="75"/>
      <c r="L357" s="75"/>
      <c r="M357" s="75"/>
      <c r="N357" s="75"/>
      <c r="O357" s="75"/>
      <c r="P357" s="75"/>
      <c r="Q357" s="75"/>
      <c r="R357" s="75"/>
      <c r="S357" s="75"/>
      <c r="T357" s="75"/>
      <c r="U357" s="75"/>
      <c r="V357" s="75"/>
      <c r="W357" s="75"/>
      <c r="X357" s="75"/>
      <c r="Y357" s="75"/>
      <c r="Z357" s="75"/>
      <c r="AA357" s="75"/>
      <c r="AB357" s="75"/>
      <c r="AC357" s="75"/>
      <c r="AD357" s="75"/>
      <c r="AE357" s="75"/>
      <c r="AF357" s="75"/>
      <c r="AG357" s="75"/>
      <c r="AH357" s="75"/>
      <c r="AI357" s="75"/>
      <c r="AJ357" s="75"/>
      <c r="AK357" s="75"/>
      <c r="AL357" s="75"/>
      <c r="AM357" s="75"/>
      <c r="AN357" s="75"/>
      <c r="AO357" s="75"/>
      <c r="AP357" s="75"/>
      <c r="AQ357" s="75"/>
      <c r="AR357" s="75"/>
      <c r="AS357" s="75"/>
      <c r="AT357" s="75"/>
      <c r="AU357" s="75"/>
      <c r="AV357" s="75"/>
      <c r="AW357" s="75"/>
      <c r="AX357" s="75"/>
      <c r="AY357" s="75"/>
      <c r="AZ357" s="95"/>
      <c r="BA357" s="95"/>
      <c r="BB357" s="95"/>
      <c r="BC357" s="95"/>
      <c r="BD357" s="75"/>
      <c r="BE357" s="75"/>
      <c r="BF357" s="75"/>
      <c r="BG357" s="88"/>
      <c r="BH357" s="88"/>
      <c r="BI357" s="75"/>
      <c r="BJ357" s="75"/>
      <c r="BK357" s="88"/>
      <c r="BL357" s="75"/>
      <c r="BM357" s="75"/>
      <c r="BN357" s="75"/>
      <c r="BO357" s="76"/>
      <c r="BP357" s="75"/>
      <c r="BQ357" s="75"/>
      <c r="BR357" s="75"/>
      <c r="BS357" s="88"/>
      <c r="BT357" s="88"/>
      <c r="BU357" s="75"/>
      <c r="BV357" s="75"/>
      <c r="BW357" s="88"/>
      <c r="BX357" s="75"/>
      <c r="BY357" s="75"/>
      <c r="BZ357" s="75"/>
      <c r="CA357" s="75"/>
      <c r="CB357" s="74"/>
      <c r="CC357" s="74"/>
      <c r="CD357" s="75"/>
      <c r="CE357" s="88"/>
      <c r="CF357" s="75"/>
      <c r="CG357" s="75"/>
      <c r="CH357" s="75"/>
      <c r="CI357" s="88"/>
      <c r="CJ357" s="75"/>
      <c r="CK357" s="75"/>
      <c r="CL357" s="75"/>
      <c r="CM357" s="75"/>
      <c r="CN357" s="75"/>
      <c r="CO357" s="75"/>
      <c r="CP357" s="75"/>
      <c r="CQ357" s="75"/>
      <c r="CR357" s="74"/>
      <c r="CS357" s="74"/>
      <c r="CT357" s="75"/>
      <c r="CU357" s="88"/>
      <c r="CV357" s="75"/>
      <c r="CW357" s="75"/>
      <c r="CX357" s="75"/>
      <c r="CY357" s="88"/>
      <c r="CZ357" s="76"/>
      <c r="DA357" s="75"/>
      <c r="DB357" s="75"/>
      <c r="DC357" s="88"/>
      <c r="DD357" s="75"/>
      <c r="DE357" s="75"/>
      <c r="DF357" s="75"/>
      <c r="DG357" s="88"/>
      <c r="DH357" s="75"/>
      <c r="DI357" s="75"/>
      <c r="DJ357" s="75"/>
      <c r="DK357" s="88"/>
      <c r="DL357" s="75"/>
      <c r="DM357" s="75"/>
      <c r="DN357" s="75"/>
      <c r="DO357" s="88"/>
      <c r="DP357" s="75"/>
      <c r="DQ357" s="75"/>
      <c r="DR357" s="75"/>
      <c r="DS357" s="88"/>
      <c r="DT357" s="88"/>
      <c r="DU357" s="75"/>
      <c r="DV357" s="75"/>
      <c r="DW357" s="75"/>
      <c r="DX357" s="75"/>
      <c r="DY357" s="75"/>
      <c r="DZ357" s="75"/>
      <c r="EA357" s="75"/>
      <c r="EB357" s="75"/>
      <c r="EC357" s="75"/>
      <c r="ED357" s="75"/>
      <c r="EE357" s="75"/>
      <c r="EF357" s="75"/>
      <c r="EG357" s="75"/>
      <c r="EH357" s="75"/>
      <c r="EI357" s="75"/>
      <c r="EJ357" s="75"/>
      <c r="EK357" s="75"/>
      <c r="EL357" s="75"/>
      <c r="EM357" s="75"/>
      <c r="EN357" s="75"/>
      <c r="EO357" s="75"/>
      <c r="EP357" s="75"/>
      <c r="EQ357" s="75"/>
      <c r="ER357" s="75"/>
      <c r="ES357" s="75"/>
      <c r="ET357" s="75"/>
      <c r="EU357" s="75"/>
      <c r="EV357" s="75"/>
      <c r="EW357" s="75"/>
      <c r="EX357" s="75"/>
      <c r="EY357" s="75"/>
      <c r="EZ357" s="88"/>
      <c r="FA357" s="74"/>
      <c r="FB357" s="75"/>
      <c r="FC357" s="76"/>
      <c r="FD357" s="75"/>
      <c r="FE357" s="75"/>
      <c r="FF357" s="75"/>
      <c r="FG357" s="75"/>
      <c r="FH357" s="75"/>
      <c r="FI357" s="75"/>
      <c r="FJ357" s="75"/>
      <c r="FK357" s="75"/>
      <c r="FL357" s="75"/>
      <c r="FM357" s="75"/>
      <c r="FN357" s="75"/>
      <c r="FO357" s="75"/>
      <c r="FP357" s="75"/>
      <c r="FQ357" s="75"/>
      <c r="FR357" s="75"/>
      <c r="FS357" s="75"/>
      <c r="FT357" s="78"/>
      <c r="FU357" s="78"/>
      <c r="FV357" s="78"/>
      <c r="FW357" s="78"/>
      <c r="FX357" s="75"/>
      <c r="FY357" s="75"/>
      <c r="FZ357" s="75"/>
      <c r="GA357" s="75"/>
      <c r="GB357" s="75"/>
      <c r="GC357" s="75"/>
      <c r="GD357" s="75"/>
      <c r="GE357" s="75"/>
      <c r="GF357" s="75"/>
      <c r="GG357" s="75"/>
      <c r="GH357" s="75"/>
      <c r="GI357" s="75"/>
      <c r="GJ357" s="75"/>
      <c r="GK357" s="75"/>
      <c r="GL357" s="75"/>
      <c r="GM357" s="75"/>
      <c r="GN357" s="75"/>
      <c r="GO357" s="75"/>
      <c r="GP357" s="75"/>
      <c r="GQ357" s="75"/>
      <c r="GR357" s="75"/>
      <c r="GS357" s="75"/>
      <c r="GT357" s="75"/>
      <c r="GU357" s="75"/>
      <c r="GV357" s="75"/>
      <c r="GW357" s="75"/>
      <c r="GX357" s="75"/>
      <c r="GY357" s="75"/>
      <c r="GZ357" s="75"/>
      <c r="HA357" s="75"/>
      <c r="HB357" s="75"/>
      <c r="HC357" s="75"/>
      <c r="HD357" s="75"/>
      <c r="HE357" s="75"/>
      <c r="HF357" s="75"/>
      <c r="HG357" s="75"/>
      <c r="HH357" s="75"/>
      <c r="HI357" s="75"/>
      <c r="HJ357" s="75"/>
      <c r="HK357" s="75"/>
      <c r="HL357" s="75"/>
      <c r="HM357" s="75"/>
      <c r="HN357" s="75"/>
      <c r="HO357" s="75"/>
      <c r="HP357" s="75"/>
      <c r="HQ357" s="75"/>
      <c r="HR357" s="75"/>
      <c r="HS357" s="75"/>
      <c r="HT357" s="75"/>
      <c r="HU357" s="75"/>
      <c r="HV357" s="75"/>
      <c r="HW357" s="75"/>
      <c r="HX357" s="75"/>
      <c r="HY357" s="75"/>
      <c r="HZ357" s="75"/>
      <c r="IA357" s="75"/>
      <c r="IB357" s="75"/>
      <c r="IC357" s="75"/>
      <c r="ID357" s="75"/>
      <c r="IE357" s="75"/>
      <c r="IF357" s="75"/>
      <c r="IG357" s="75"/>
      <c r="IH357" s="75"/>
      <c r="II357" s="75"/>
      <c r="IJ357" s="75"/>
      <c r="IK357" s="75"/>
      <c r="IL357" s="75"/>
      <c r="IM357" s="75"/>
      <c r="IN357" s="75"/>
      <c r="IO357" s="75"/>
      <c r="IP357" s="75"/>
      <c r="IQ357" s="75"/>
      <c r="IR357" s="75"/>
      <c r="IS357" s="75"/>
      <c r="IT357" s="75"/>
      <c r="IU357" s="75"/>
      <c r="IV357" s="75"/>
      <c r="IW357" s="75"/>
      <c r="IX357" s="75"/>
      <c r="IY357" s="75"/>
      <c r="IZ357" s="75"/>
      <c r="JA357" s="75"/>
      <c r="JB357" s="75"/>
      <c r="JC357" s="75"/>
    </row>
    <row r="358" spans="1:263" ht="15.75" x14ac:dyDescent="0.25">
      <c r="A358" s="10" t="s">
        <v>464</v>
      </c>
      <c r="B358" s="222">
        <f t="shared" si="884"/>
        <v>1794</v>
      </c>
      <c r="C358" s="222">
        <f t="shared" si="885"/>
        <v>1925.82</v>
      </c>
      <c r="D358" s="222">
        <f t="shared" si="886"/>
        <v>1925.82</v>
      </c>
      <c r="E358" s="222"/>
      <c r="F358" s="223">
        <f t="shared" si="887"/>
        <v>1925.82</v>
      </c>
      <c r="G358" s="75">
        <f t="shared" ref="G358:G363" si="929">F358/C358*100</f>
        <v>100</v>
      </c>
      <c r="H358" s="75"/>
      <c r="I358" s="75"/>
      <c r="J358" s="75"/>
      <c r="K358" s="75"/>
      <c r="L358" s="75"/>
      <c r="M358" s="75"/>
      <c r="N358" s="75"/>
      <c r="O358" s="75"/>
      <c r="P358" s="75"/>
      <c r="Q358" s="75"/>
      <c r="R358" s="75"/>
      <c r="S358" s="75"/>
      <c r="T358" s="75"/>
      <c r="U358" s="75"/>
      <c r="V358" s="75"/>
      <c r="W358" s="75"/>
      <c r="X358" s="75"/>
      <c r="Y358" s="75"/>
      <c r="Z358" s="75"/>
      <c r="AA358" s="75"/>
      <c r="AB358" s="75"/>
      <c r="AC358" s="75"/>
      <c r="AD358" s="75"/>
      <c r="AE358" s="75"/>
      <c r="AF358" s="75"/>
      <c r="AG358" s="75"/>
      <c r="AH358" s="75"/>
      <c r="AI358" s="75"/>
      <c r="AJ358" s="75"/>
      <c r="AK358" s="75"/>
      <c r="AL358" s="75"/>
      <c r="AM358" s="75"/>
      <c r="AN358" s="75"/>
      <c r="AO358" s="75"/>
      <c r="AP358" s="75"/>
      <c r="AQ358" s="75"/>
      <c r="AR358" s="75"/>
      <c r="AS358" s="75">
        <v>131.82</v>
      </c>
      <c r="AT358" s="75">
        <v>131.82</v>
      </c>
      <c r="AU358" s="75">
        <f t="shared" si="814"/>
        <v>100</v>
      </c>
      <c r="AV358" s="75"/>
      <c r="AW358" s="75"/>
      <c r="AX358" s="75"/>
      <c r="AY358" s="75"/>
      <c r="AZ358" s="95"/>
      <c r="BA358" s="95"/>
      <c r="BB358" s="95"/>
      <c r="BC358" s="95"/>
      <c r="BD358" s="75"/>
      <c r="BE358" s="75"/>
      <c r="BF358" s="75"/>
      <c r="BG358" s="88"/>
      <c r="BH358" s="88"/>
      <c r="BI358" s="75"/>
      <c r="BJ358" s="75"/>
      <c r="BK358" s="88"/>
      <c r="BL358" s="75">
        <v>1794</v>
      </c>
      <c r="BM358" s="75">
        <v>1794</v>
      </c>
      <c r="BN358" s="75">
        <v>1794</v>
      </c>
      <c r="BO358" s="76">
        <f t="shared" si="889"/>
        <v>100</v>
      </c>
      <c r="BP358" s="75"/>
      <c r="BQ358" s="75"/>
      <c r="BR358" s="75"/>
      <c r="BS358" s="88"/>
      <c r="BT358" s="88"/>
      <c r="BU358" s="75"/>
      <c r="BV358" s="75"/>
      <c r="BW358" s="88"/>
      <c r="BX358" s="75"/>
      <c r="BY358" s="75"/>
      <c r="BZ358" s="75"/>
      <c r="CA358" s="75"/>
      <c r="CB358" s="74"/>
      <c r="CC358" s="74"/>
      <c r="CD358" s="75"/>
      <c r="CE358" s="88"/>
      <c r="CF358" s="75"/>
      <c r="CG358" s="75"/>
      <c r="CH358" s="75"/>
      <c r="CI358" s="88"/>
      <c r="CJ358" s="75"/>
      <c r="CK358" s="75"/>
      <c r="CL358" s="75"/>
      <c r="CM358" s="75"/>
      <c r="CN358" s="75"/>
      <c r="CO358" s="75"/>
      <c r="CP358" s="75"/>
      <c r="CQ358" s="75"/>
      <c r="CR358" s="74"/>
      <c r="CS358" s="74"/>
      <c r="CT358" s="75"/>
      <c r="CU358" s="88"/>
      <c r="CV358" s="75"/>
      <c r="CW358" s="75"/>
      <c r="CX358" s="75"/>
      <c r="CY358" s="88"/>
      <c r="CZ358" s="76"/>
      <c r="DA358" s="75"/>
      <c r="DB358" s="75"/>
      <c r="DC358" s="88"/>
      <c r="DD358" s="75"/>
      <c r="DE358" s="75"/>
      <c r="DF358" s="75"/>
      <c r="DG358" s="88"/>
      <c r="DH358" s="75"/>
      <c r="DI358" s="75"/>
      <c r="DJ358" s="75"/>
      <c r="DK358" s="88"/>
      <c r="DL358" s="75"/>
      <c r="DM358" s="75"/>
      <c r="DN358" s="75"/>
      <c r="DO358" s="88"/>
      <c r="DP358" s="75"/>
      <c r="DQ358" s="75"/>
      <c r="DR358" s="75"/>
      <c r="DS358" s="88"/>
      <c r="DT358" s="88"/>
      <c r="DU358" s="75"/>
      <c r="DV358" s="75"/>
      <c r="DW358" s="75"/>
      <c r="DX358" s="75"/>
      <c r="DY358" s="75"/>
      <c r="DZ358" s="75"/>
      <c r="EA358" s="75"/>
      <c r="EB358" s="75"/>
      <c r="EC358" s="75"/>
      <c r="ED358" s="75"/>
      <c r="EE358" s="75"/>
      <c r="EF358" s="75"/>
      <c r="EG358" s="75"/>
      <c r="EH358" s="75"/>
      <c r="EI358" s="75"/>
      <c r="EJ358" s="75"/>
      <c r="EK358" s="75"/>
      <c r="EL358" s="75"/>
      <c r="EM358" s="75"/>
      <c r="EN358" s="75"/>
      <c r="EO358" s="75"/>
      <c r="EP358" s="75"/>
      <c r="EQ358" s="75"/>
      <c r="ER358" s="75"/>
      <c r="ES358" s="75"/>
      <c r="ET358" s="75"/>
      <c r="EU358" s="75"/>
      <c r="EV358" s="75"/>
      <c r="EW358" s="75"/>
      <c r="EX358" s="75"/>
      <c r="EY358" s="75"/>
      <c r="EZ358" s="88"/>
      <c r="FA358" s="74"/>
      <c r="FB358" s="75"/>
      <c r="FC358" s="76"/>
      <c r="FD358" s="75"/>
      <c r="FE358" s="75"/>
      <c r="FF358" s="75"/>
      <c r="FG358" s="75"/>
      <c r="FH358" s="75"/>
      <c r="FI358" s="75"/>
      <c r="FJ358" s="75"/>
      <c r="FK358" s="75"/>
      <c r="FL358" s="75"/>
      <c r="FM358" s="75"/>
      <c r="FN358" s="75"/>
      <c r="FO358" s="75"/>
      <c r="FP358" s="75"/>
      <c r="FQ358" s="75"/>
      <c r="FR358" s="75"/>
      <c r="FS358" s="75"/>
      <c r="FT358" s="78"/>
      <c r="FU358" s="78"/>
      <c r="FV358" s="78"/>
      <c r="FW358" s="78"/>
      <c r="FX358" s="75"/>
      <c r="FY358" s="75"/>
      <c r="FZ358" s="75"/>
      <c r="GA358" s="75"/>
      <c r="GB358" s="75"/>
      <c r="GC358" s="75"/>
      <c r="GD358" s="75"/>
      <c r="GE358" s="75"/>
      <c r="GF358" s="75"/>
      <c r="GG358" s="75"/>
      <c r="GH358" s="75"/>
      <c r="GI358" s="75"/>
      <c r="GJ358" s="75"/>
      <c r="GK358" s="75"/>
      <c r="GL358" s="75"/>
      <c r="GM358" s="75"/>
      <c r="GN358" s="75"/>
      <c r="GO358" s="75"/>
      <c r="GP358" s="75"/>
      <c r="GQ358" s="75"/>
      <c r="GR358" s="75"/>
      <c r="GS358" s="75"/>
      <c r="GT358" s="75"/>
      <c r="GU358" s="75"/>
      <c r="GV358" s="75"/>
      <c r="GW358" s="75"/>
      <c r="GX358" s="75"/>
      <c r="GY358" s="75"/>
      <c r="GZ358" s="75"/>
      <c r="HA358" s="75"/>
      <c r="HB358" s="75"/>
      <c r="HC358" s="75"/>
      <c r="HD358" s="75"/>
      <c r="HE358" s="75"/>
      <c r="HF358" s="75"/>
      <c r="HG358" s="75"/>
      <c r="HH358" s="75"/>
      <c r="HI358" s="75"/>
      <c r="HJ358" s="75"/>
      <c r="HK358" s="75"/>
      <c r="HL358" s="75"/>
      <c r="HM358" s="75"/>
      <c r="HN358" s="75"/>
      <c r="HO358" s="75"/>
      <c r="HP358" s="75"/>
      <c r="HQ358" s="75"/>
      <c r="HR358" s="75"/>
      <c r="HS358" s="75"/>
      <c r="HT358" s="75"/>
      <c r="HU358" s="75"/>
      <c r="HV358" s="75"/>
      <c r="HW358" s="75"/>
      <c r="HX358" s="75"/>
      <c r="HY358" s="75"/>
      <c r="HZ358" s="75"/>
      <c r="IA358" s="75"/>
      <c r="IB358" s="75"/>
      <c r="IC358" s="75"/>
      <c r="ID358" s="75"/>
      <c r="IE358" s="75"/>
      <c r="IF358" s="75"/>
      <c r="IG358" s="75"/>
      <c r="IH358" s="75"/>
      <c r="II358" s="75"/>
      <c r="IJ358" s="75"/>
      <c r="IK358" s="75"/>
      <c r="IL358" s="75"/>
      <c r="IM358" s="75"/>
      <c r="IN358" s="75"/>
      <c r="IO358" s="75"/>
      <c r="IP358" s="75"/>
      <c r="IQ358" s="75"/>
      <c r="IR358" s="75"/>
      <c r="IS358" s="75"/>
      <c r="IT358" s="75"/>
      <c r="IU358" s="75"/>
      <c r="IV358" s="75"/>
      <c r="IW358" s="75"/>
      <c r="IX358" s="75"/>
      <c r="IY358" s="75"/>
      <c r="IZ358" s="75"/>
      <c r="JA358" s="75"/>
      <c r="JB358" s="75"/>
      <c r="JC358" s="75"/>
    </row>
    <row r="359" spans="1:263" ht="15.75" x14ac:dyDescent="0.25">
      <c r="A359" s="10" t="s">
        <v>251</v>
      </c>
      <c r="B359" s="222">
        <f t="shared" si="884"/>
        <v>6846</v>
      </c>
      <c r="C359" s="222">
        <f t="shared" si="885"/>
        <v>8346</v>
      </c>
      <c r="D359" s="222">
        <f t="shared" si="886"/>
        <v>8346</v>
      </c>
      <c r="E359" s="222"/>
      <c r="F359" s="223">
        <f t="shared" si="887"/>
        <v>8346</v>
      </c>
      <c r="G359" s="75">
        <f t="shared" si="929"/>
        <v>100</v>
      </c>
      <c r="H359" s="75"/>
      <c r="I359" s="75"/>
      <c r="J359" s="75"/>
      <c r="K359" s="75"/>
      <c r="L359" s="75"/>
      <c r="M359" s="75"/>
      <c r="N359" s="75"/>
      <c r="O359" s="75"/>
      <c r="P359" s="75"/>
      <c r="Q359" s="75"/>
      <c r="R359" s="75"/>
      <c r="S359" s="75"/>
      <c r="T359" s="75"/>
      <c r="U359" s="75"/>
      <c r="V359" s="75"/>
      <c r="W359" s="75"/>
      <c r="X359" s="75"/>
      <c r="Y359" s="75"/>
      <c r="Z359" s="75"/>
      <c r="AA359" s="75"/>
      <c r="AB359" s="75"/>
      <c r="AC359" s="75"/>
      <c r="AD359" s="75"/>
      <c r="AE359" s="75"/>
      <c r="AF359" s="75"/>
      <c r="AG359" s="75"/>
      <c r="AH359" s="75"/>
      <c r="AI359" s="75"/>
      <c r="AJ359" s="75"/>
      <c r="AK359" s="75"/>
      <c r="AL359" s="75"/>
      <c r="AM359" s="75"/>
      <c r="AN359" s="75"/>
      <c r="AO359" s="75"/>
      <c r="AP359" s="75"/>
      <c r="AQ359" s="75"/>
      <c r="AR359" s="75"/>
      <c r="AS359" s="75">
        <v>1500</v>
      </c>
      <c r="AT359" s="75">
        <v>1500</v>
      </c>
      <c r="AU359" s="75">
        <f t="shared" si="814"/>
        <v>100</v>
      </c>
      <c r="AV359" s="75"/>
      <c r="AW359" s="75"/>
      <c r="AX359" s="75"/>
      <c r="AY359" s="75"/>
      <c r="AZ359" s="95"/>
      <c r="BA359" s="95"/>
      <c r="BB359" s="95"/>
      <c r="BC359" s="95"/>
      <c r="BD359" s="75"/>
      <c r="BE359" s="75"/>
      <c r="BF359" s="75"/>
      <c r="BG359" s="88"/>
      <c r="BH359" s="88"/>
      <c r="BI359" s="75"/>
      <c r="BJ359" s="75"/>
      <c r="BK359" s="88"/>
      <c r="BL359" s="75">
        <v>6846</v>
      </c>
      <c r="BM359" s="75">
        <v>6846</v>
      </c>
      <c r="BN359" s="75">
        <v>6846</v>
      </c>
      <c r="BO359" s="76">
        <f t="shared" si="889"/>
        <v>100</v>
      </c>
      <c r="BP359" s="75"/>
      <c r="BQ359" s="75"/>
      <c r="BR359" s="75"/>
      <c r="BS359" s="88"/>
      <c r="BT359" s="88"/>
      <c r="BU359" s="75"/>
      <c r="BV359" s="75"/>
      <c r="BW359" s="88"/>
      <c r="BX359" s="75"/>
      <c r="BY359" s="75"/>
      <c r="BZ359" s="75"/>
      <c r="CA359" s="75"/>
      <c r="CB359" s="74"/>
      <c r="CC359" s="74"/>
      <c r="CD359" s="75"/>
      <c r="CE359" s="88"/>
      <c r="CF359" s="75"/>
      <c r="CG359" s="75"/>
      <c r="CH359" s="75"/>
      <c r="CI359" s="88"/>
      <c r="CJ359" s="75"/>
      <c r="CK359" s="75"/>
      <c r="CL359" s="75"/>
      <c r="CM359" s="75"/>
      <c r="CN359" s="75"/>
      <c r="CO359" s="75"/>
      <c r="CP359" s="75"/>
      <c r="CQ359" s="75"/>
      <c r="CR359" s="74"/>
      <c r="CS359" s="74"/>
      <c r="CT359" s="75"/>
      <c r="CU359" s="88"/>
      <c r="CV359" s="75"/>
      <c r="CW359" s="75"/>
      <c r="CX359" s="75"/>
      <c r="CY359" s="88"/>
      <c r="CZ359" s="76"/>
      <c r="DA359" s="75"/>
      <c r="DB359" s="75"/>
      <c r="DC359" s="88"/>
      <c r="DD359" s="75"/>
      <c r="DE359" s="75"/>
      <c r="DF359" s="75"/>
      <c r="DG359" s="88"/>
      <c r="DH359" s="75"/>
      <c r="DI359" s="75"/>
      <c r="DJ359" s="75"/>
      <c r="DK359" s="88"/>
      <c r="DL359" s="75"/>
      <c r="DM359" s="75"/>
      <c r="DN359" s="75"/>
      <c r="DO359" s="88"/>
      <c r="DP359" s="75"/>
      <c r="DQ359" s="75"/>
      <c r="DR359" s="75"/>
      <c r="DS359" s="88"/>
      <c r="DT359" s="88"/>
      <c r="DU359" s="75"/>
      <c r="DV359" s="75"/>
      <c r="DW359" s="75"/>
      <c r="DX359" s="75"/>
      <c r="DY359" s="75"/>
      <c r="DZ359" s="75"/>
      <c r="EA359" s="75"/>
      <c r="EB359" s="75"/>
      <c r="EC359" s="75"/>
      <c r="ED359" s="75"/>
      <c r="EE359" s="75"/>
      <c r="EF359" s="75"/>
      <c r="EG359" s="75"/>
      <c r="EH359" s="75"/>
      <c r="EI359" s="75"/>
      <c r="EJ359" s="75"/>
      <c r="EK359" s="75"/>
      <c r="EL359" s="75"/>
      <c r="EM359" s="75"/>
      <c r="EN359" s="75"/>
      <c r="EO359" s="75"/>
      <c r="EP359" s="75"/>
      <c r="EQ359" s="75"/>
      <c r="ER359" s="75"/>
      <c r="ES359" s="75"/>
      <c r="ET359" s="75"/>
      <c r="EU359" s="75"/>
      <c r="EV359" s="75"/>
      <c r="EW359" s="75"/>
      <c r="EX359" s="75"/>
      <c r="EY359" s="75"/>
      <c r="EZ359" s="88"/>
      <c r="FA359" s="74"/>
      <c r="FB359" s="75"/>
      <c r="FC359" s="76"/>
      <c r="FD359" s="75"/>
      <c r="FE359" s="75"/>
      <c r="FF359" s="75"/>
      <c r="FG359" s="75"/>
      <c r="FH359" s="75"/>
      <c r="FI359" s="75"/>
      <c r="FJ359" s="75"/>
      <c r="FK359" s="75"/>
      <c r="FL359" s="75"/>
      <c r="FM359" s="75"/>
      <c r="FN359" s="75"/>
      <c r="FO359" s="75"/>
      <c r="FP359" s="75"/>
      <c r="FQ359" s="75"/>
      <c r="FR359" s="75"/>
      <c r="FS359" s="75"/>
      <c r="FT359" s="78"/>
      <c r="FU359" s="78"/>
      <c r="FV359" s="78"/>
      <c r="FW359" s="78"/>
      <c r="FX359" s="75"/>
      <c r="FY359" s="75"/>
      <c r="FZ359" s="75"/>
      <c r="GA359" s="75"/>
      <c r="GB359" s="75"/>
      <c r="GC359" s="75"/>
      <c r="GD359" s="75"/>
      <c r="GE359" s="75"/>
      <c r="GF359" s="75"/>
      <c r="GG359" s="75"/>
      <c r="GH359" s="75"/>
      <c r="GI359" s="75"/>
      <c r="GJ359" s="75"/>
      <c r="GK359" s="75"/>
      <c r="GL359" s="75"/>
      <c r="GM359" s="75"/>
      <c r="GN359" s="75"/>
      <c r="GO359" s="75"/>
      <c r="GP359" s="75"/>
      <c r="GQ359" s="75"/>
      <c r="GR359" s="75"/>
      <c r="GS359" s="75"/>
      <c r="GT359" s="75"/>
      <c r="GU359" s="75"/>
      <c r="GV359" s="75"/>
      <c r="GW359" s="75"/>
      <c r="GX359" s="75"/>
      <c r="GY359" s="75"/>
      <c r="GZ359" s="75"/>
      <c r="HA359" s="75"/>
      <c r="HB359" s="75"/>
      <c r="HC359" s="75"/>
      <c r="HD359" s="75"/>
      <c r="HE359" s="75"/>
      <c r="HF359" s="75"/>
      <c r="HG359" s="75"/>
      <c r="HH359" s="75"/>
      <c r="HI359" s="75"/>
      <c r="HJ359" s="75"/>
      <c r="HK359" s="75"/>
      <c r="HL359" s="75"/>
      <c r="HM359" s="75"/>
      <c r="HN359" s="75"/>
      <c r="HO359" s="75"/>
      <c r="HP359" s="75"/>
      <c r="HQ359" s="75"/>
      <c r="HR359" s="75"/>
      <c r="HS359" s="75"/>
      <c r="HT359" s="75"/>
      <c r="HU359" s="75"/>
      <c r="HV359" s="75"/>
      <c r="HW359" s="75"/>
      <c r="HX359" s="75"/>
      <c r="HY359" s="75"/>
      <c r="HZ359" s="75"/>
      <c r="IA359" s="75"/>
      <c r="IB359" s="75"/>
      <c r="IC359" s="75"/>
      <c r="ID359" s="75"/>
      <c r="IE359" s="75"/>
      <c r="IF359" s="75"/>
      <c r="IG359" s="75"/>
      <c r="IH359" s="75"/>
      <c r="II359" s="75"/>
      <c r="IJ359" s="75"/>
      <c r="IK359" s="75"/>
      <c r="IL359" s="75"/>
      <c r="IM359" s="75"/>
      <c r="IN359" s="75"/>
      <c r="IO359" s="75"/>
      <c r="IP359" s="75"/>
      <c r="IQ359" s="75"/>
      <c r="IR359" s="75"/>
      <c r="IS359" s="75"/>
      <c r="IT359" s="75"/>
      <c r="IU359" s="75"/>
      <c r="IV359" s="75"/>
      <c r="IW359" s="75"/>
      <c r="IX359" s="75"/>
      <c r="IY359" s="75"/>
      <c r="IZ359" s="75"/>
      <c r="JA359" s="75"/>
      <c r="JB359" s="75"/>
      <c r="JC359" s="75"/>
    </row>
    <row r="360" spans="1:263" ht="15.75" x14ac:dyDescent="0.25">
      <c r="A360" s="10" t="s">
        <v>253</v>
      </c>
      <c r="B360" s="222">
        <f t="shared" si="884"/>
        <v>4239</v>
      </c>
      <c r="C360" s="222">
        <f t="shared" si="885"/>
        <v>5489</v>
      </c>
      <c r="D360" s="222">
        <f t="shared" si="886"/>
        <v>5489</v>
      </c>
      <c r="E360" s="222"/>
      <c r="F360" s="223">
        <f t="shared" si="887"/>
        <v>5489</v>
      </c>
      <c r="G360" s="75">
        <f t="shared" si="929"/>
        <v>100</v>
      </c>
      <c r="H360" s="75"/>
      <c r="I360" s="75"/>
      <c r="J360" s="75"/>
      <c r="K360" s="75"/>
      <c r="L360" s="75"/>
      <c r="M360" s="75"/>
      <c r="N360" s="75"/>
      <c r="O360" s="75"/>
      <c r="P360" s="75"/>
      <c r="Q360" s="75"/>
      <c r="R360" s="75"/>
      <c r="S360" s="75"/>
      <c r="T360" s="75"/>
      <c r="U360" s="75"/>
      <c r="V360" s="75"/>
      <c r="W360" s="75"/>
      <c r="X360" s="75"/>
      <c r="Y360" s="75"/>
      <c r="Z360" s="75"/>
      <c r="AA360" s="75"/>
      <c r="AB360" s="75"/>
      <c r="AC360" s="75"/>
      <c r="AD360" s="75"/>
      <c r="AE360" s="75"/>
      <c r="AF360" s="75"/>
      <c r="AG360" s="75"/>
      <c r="AH360" s="75"/>
      <c r="AI360" s="75"/>
      <c r="AJ360" s="75"/>
      <c r="AK360" s="75"/>
      <c r="AL360" s="75"/>
      <c r="AM360" s="75"/>
      <c r="AN360" s="75"/>
      <c r="AO360" s="75"/>
      <c r="AP360" s="75"/>
      <c r="AQ360" s="75"/>
      <c r="AR360" s="75"/>
      <c r="AS360" s="75">
        <v>1250</v>
      </c>
      <c r="AT360" s="75">
        <v>1250</v>
      </c>
      <c r="AU360" s="75">
        <f t="shared" si="814"/>
        <v>100</v>
      </c>
      <c r="AV360" s="75"/>
      <c r="AW360" s="75"/>
      <c r="AX360" s="75"/>
      <c r="AY360" s="75"/>
      <c r="AZ360" s="95"/>
      <c r="BA360" s="95"/>
      <c r="BB360" s="95"/>
      <c r="BC360" s="95"/>
      <c r="BD360" s="75"/>
      <c r="BE360" s="75"/>
      <c r="BF360" s="75"/>
      <c r="BG360" s="88"/>
      <c r="BH360" s="88"/>
      <c r="BI360" s="75"/>
      <c r="BJ360" s="75"/>
      <c r="BK360" s="88"/>
      <c r="BL360" s="75">
        <v>4239</v>
      </c>
      <c r="BM360" s="75">
        <v>4239</v>
      </c>
      <c r="BN360" s="75">
        <v>4239</v>
      </c>
      <c r="BO360" s="76">
        <f t="shared" si="889"/>
        <v>100</v>
      </c>
      <c r="BP360" s="75"/>
      <c r="BQ360" s="75"/>
      <c r="BR360" s="75"/>
      <c r="BS360" s="88"/>
      <c r="BT360" s="88"/>
      <c r="BU360" s="75"/>
      <c r="BV360" s="75"/>
      <c r="BW360" s="88"/>
      <c r="BX360" s="75"/>
      <c r="BY360" s="75"/>
      <c r="BZ360" s="75"/>
      <c r="CA360" s="75"/>
      <c r="CB360" s="74"/>
      <c r="CC360" s="74"/>
      <c r="CD360" s="75"/>
      <c r="CE360" s="88"/>
      <c r="CF360" s="75"/>
      <c r="CG360" s="75"/>
      <c r="CH360" s="75"/>
      <c r="CI360" s="88"/>
      <c r="CJ360" s="75"/>
      <c r="CK360" s="75"/>
      <c r="CL360" s="75"/>
      <c r="CM360" s="75"/>
      <c r="CN360" s="75"/>
      <c r="CO360" s="75"/>
      <c r="CP360" s="75"/>
      <c r="CQ360" s="75"/>
      <c r="CR360" s="74"/>
      <c r="CS360" s="74"/>
      <c r="CT360" s="75"/>
      <c r="CU360" s="88"/>
      <c r="CV360" s="75"/>
      <c r="CW360" s="75"/>
      <c r="CX360" s="75"/>
      <c r="CY360" s="88"/>
      <c r="CZ360" s="76"/>
      <c r="DA360" s="75"/>
      <c r="DB360" s="75"/>
      <c r="DC360" s="88"/>
      <c r="DD360" s="75"/>
      <c r="DE360" s="75"/>
      <c r="DF360" s="75"/>
      <c r="DG360" s="88"/>
      <c r="DH360" s="75"/>
      <c r="DI360" s="75"/>
      <c r="DJ360" s="75"/>
      <c r="DK360" s="88"/>
      <c r="DL360" s="75"/>
      <c r="DM360" s="75"/>
      <c r="DN360" s="75"/>
      <c r="DO360" s="88"/>
      <c r="DP360" s="75"/>
      <c r="DQ360" s="75"/>
      <c r="DR360" s="75"/>
      <c r="DS360" s="88"/>
      <c r="DT360" s="88"/>
      <c r="DU360" s="75"/>
      <c r="DV360" s="75"/>
      <c r="DW360" s="75"/>
      <c r="DX360" s="75"/>
      <c r="DY360" s="75"/>
      <c r="DZ360" s="75"/>
      <c r="EA360" s="75"/>
      <c r="EB360" s="75"/>
      <c r="EC360" s="75"/>
      <c r="ED360" s="75"/>
      <c r="EE360" s="75"/>
      <c r="EF360" s="75"/>
      <c r="EG360" s="75"/>
      <c r="EH360" s="75"/>
      <c r="EI360" s="75"/>
      <c r="EJ360" s="75"/>
      <c r="EK360" s="75"/>
      <c r="EL360" s="75"/>
      <c r="EM360" s="75"/>
      <c r="EN360" s="75"/>
      <c r="EO360" s="75"/>
      <c r="EP360" s="75"/>
      <c r="EQ360" s="75"/>
      <c r="ER360" s="75"/>
      <c r="ES360" s="75"/>
      <c r="ET360" s="75"/>
      <c r="EU360" s="75"/>
      <c r="EV360" s="75"/>
      <c r="EW360" s="75"/>
      <c r="EX360" s="75"/>
      <c r="EY360" s="75"/>
      <c r="EZ360" s="88"/>
      <c r="FA360" s="74"/>
      <c r="FB360" s="75"/>
      <c r="FC360" s="76"/>
      <c r="FD360" s="75"/>
      <c r="FE360" s="75"/>
      <c r="FF360" s="75"/>
      <c r="FG360" s="75"/>
      <c r="FH360" s="75"/>
      <c r="FI360" s="75"/>
      <c r="FJ360" s="75"/>
      <c r="FK360" s="75"/>
      <c r="FL360" s="75"/>
      <c r="FM360" s="75"/>
      <c r="FN360" s="75"/>
      <c r="FO360" s="75"/>
      <c r="FP360" s="75"/>
      <c r="FQ360" s="75"/>
      <c r="FR360" s="75"/>
      <c r="FS360" s="75"/>
      <c r="FT360" s="78"/>
      <c r="FU360" s="78"/>
      <c r="FV360" s="78"/>
      <c r="FW360" s="78"/>
      <c r="FX360" s="75"/>
      <c r="FY360" s="75"/>
      <c r="FZ360" s="75"/>
      <c r="GA360" s="75"/>
      <c r="GB360" s="75"/>
      <c r="GC360" s="75"/>
      <c r="GD360" s="75"/>
      <c r="GE360" s="75"/>
      <c r="GF360" s="75"/>
      <c r="GG360" s="75"/>
      <c r="GH360" s="75"/>
      <c r="GI360" s="75"/>
      <c r="GJ360" s="75"/>
      <c r="GK360" s="75"/>
      <c r="GL360" s="75"/>
      <c r="GM360" s="75"/>
      <c r="GN360" s="75"/>
      <c r="GO360" s="75"/>
      <c r="GP360" s="75"/>
      <c r="GQ360" s="75"/>
      <c r="GR360" s="75"/>
      <c r="GS360" s="75"/>
      <c r="GT360" s="75"/>
      <c r="GU360" s="75"/>
      <c r="GV360" s="75"/>
      <c r="GW360" s="75"/>
      <c r="GX360" s="75"/>
      <c r="GY360" s="75"/>
      <c r="GZ360" s="75"/>
      <c r="HA360" s="75"/>
      <c r="HB360" s="75"/>
      <c r="HC360" s="75"/>
      <c r="HD360" s="75"/>
      <c r="HE360" s="75"/>
      <c r="HF360" s="75"/>
      <c r="HG360" s="75"/>
      <c r="HH360" s="75"/>
      <c r="HI360" s="75"/>
      <c r="HJ360" s="75"/>
      <c r="HK360" s="75"/>
      <c r="HL360" s="75"/>
      <c r="HM360" s="75"/>
      <c r="HN360" s="75"/>
      <c r="HO360" s="75"/>
      <c r="HP360" s="75"/>
      <c r="HQ360" s="75"/>
      <c r="HR360" s="75"/>
      <c r="HS360" s="75"/>
      <c r="HT360" s="75"/>
      <c r="HU360" s="75"/>
      <c r="HV360" s="75"/>
      <c r="HW360" s="75"/>
      <c r="HX360" s="75"/>
      <c r="HY360" s="75"/>
      <c r="HZ360" s="75"/>
      <c r="IA360" s="75"/>
      <c r="IB360" s="75"/>
      <c r="IC360" s="75"/>
      <c r="ID360" s="75"/>
      <c r="IE360" s="75"/>
      <c r="IF360" s="75"/>
      <c r="IG360" s="75"/>
      <c r="IH360" s="75"/>
      <c r="II360" s="75"/>
      <c r="IJ360" s="75"/>
      <c r="IK360" s="75"/>
      <c r="IL360" s="75"/>
      <c r="IM360" s="75"/>
      <c r="IN360" s="75"/>
      <c r="IO360" s="75"/>
      <c r="IP360" s="75"/>
      <c r="IQ360" s="75"/>
      <c r="IR360" s="75"/>
      <c r="IS360" s="75"/>
      <c r="IT360" s="75"/>
      <c r="IU360" s="75"/>
      <c r="IV360" s="75"/>
      <c r="IW360" s="75"/>
      <c r="IX360" s="75"/>
      <c r="IY360" s="75"/>
      <c r="IZ360" s="75"/>
      <c r="JA360" s="75"/>
      <c r="JB360" s="75"/>
      <c r="JC360" s="75"/>
    </row>
    <row r="361" spans="1:263" ht="15.75" x14ac:dyDescent="0.25">
      <c r="A361" s="10" t="s">
        <v>252</v>
      </c>
      <c r="B361" s="222">
        <f t="shared" si="884"/>
        <v>117192.95918999999</v>
      </c>
      <c r="C361" s="222">
        <f t="shared" si="885"/>
        <v>118670.61225000001</v>
      </c>
      <c r="D361" s="222">
        <f t="shared" si="886"/>
        <v>118670.61225000001</v>
      </c>
      <c r="E361" s="222"/>
      <c r="F361" s="223">
        <f t="shared" si="887"/>
        <v>118670.52552</v>
      </c>
      <c r="G361" s="75">
        <f t="shared" si="929"/>
        <v>99.999926915351352</v>
      </c>
      <c r="H361" s="75"/>
      <c r="I361" s="75"/>
      <c r="J361" s="75"/>
      <c r="K361" s="75"/>
      <c r="L361" s="75"/>
      <c r="M361" s="75"/>
      <c r="N361" s="75"/>
      <c r="O361" s="75"/>
      <c r="P361" s="75"/>
      <c r="Q361" s="75"/>
      <c r="R361" s="75"/>
      <c r="S361" s="75"/>
      <c r="T361" s="75"/>
      <c r="U361" s="75"/>
      <c r="V361" s="75"/>
      <c r="W361" s="75"/>
      <c r="X361" s="75"/>
      <c r="Y361" s="75"/>
      <c r="Z361" s="75"/>
      <c r="AA361" s="75"/>
      <c r="AB361" s="75"/>
      <c r="AC361" s="75"/>
      <c r="AD361" s="75"/>
      <c r="AE361" s="75"/>
      <c r="AF361" s="75"/>
      <c r="AG361" s="75"/>
      <c r="AH361" s="75"/>
      <c r="AI361" s="75"/>
      <c r="AJ361" s="75"/>
      <c r="AK361" s="75"/>
      <c r="AL361" s="75"/>
      <c r="AM361" s="75"/>
      <c r="AN361" s="75"/>
      <c r="AO361" s="75"/>
      <c r="AP361" s="75"/>
      <c r="AQ361" s="75"/>
      <c r="AR361" s="75"/>
      <c r="AS361" s="75">
        <v>1150</v>
      </c>
      <c r="AT361" s="75">
        <v>1150</v>
      </c>
      <c r="AU361" s="75">
        <f t="shared" si="814"/>
        <v>100</v>
      </c>
      <c r="AV361" s="75">
        <v>8500</v>
      </c>
      <c r="AW361" s="75">
        <v>8500</v>
      </c>
      <c r="AX361" s="75">
        <v>8500</v>
      </c>
      <c r="AY361" s="75">
        <f>AX361/AW361*100</f>
        <v>100</v>
      </c>
      <c r="AZ361" s="95"/>
      <c r="BA361" s="95"/>
      <c r="BB361" s="95"/>
      <c r="BC361" s="95"/>
      <c r="BD361" s="75"/>
      <c r="BE361" s="75"/>
      <c r="BF361" s="75"/>
      <c r="BG361" s="88"/>
      <c r="BH361" s="88"/>
      <c r="BI361" s="75"/>
      <c r="BJ361" s="75"/>
      <c r="BK361" s="88"/>
      <c r="BL361" s="75"/>
      <c r="BM361" s="75"/>
      <c r="BN361" s="75"/>
      <c r="BO361" s="76"/>
      <c r="BP361" s="75"/>
      <c r="BQ361" s="75"/>
      <c r="BR361" s="75"/>
      <c r="BS361" s="88"/>
      <c r="BT361" s="88"/>
      <c r="BU361" s="75"/>
      <c r="BV361" s="75"/>
      <c r="BW361" s="88"/>
      <c r="BX361" s="75"/>
      <c r="BY361" s="75">
        <v>1000</v>
      </c>
      <c r="BZ361" s="75">
        <v>1000</v>
      </c>
      <c r="CA361" s="75">
        <f t="shared" ref="CA361" si="930">BZ361/BY361*100</f>
        <v>100</v>
      </c>
      <c r="CB361" s="74"/>
      <c r="CC361" s="74"/>
      <c r="CD361" s="75"/>
      <c r="CE361" s="88"/>
      <c r="CF361" s="75"/>
      <c r="CG361" s="75"/>
      <c r="CH361" s="75"/>
      <c r="CI361" s="88"/>
      <c r="CJ361" s="75"/>
      <c r="CK361" s="75"/>
      <c r="CL361" s="75"/>
      <c r="CM361" s="75"/>
      <c r="CN361" s="75"/>
      <c r="CO361" s="75"/>
      <c r="CP361" s="75"/>
      <c r="CQ361" s="75"/>
      <c r="CR361" s="74"/>
      <c r="CS361" s="74"/>
      <c r="CT361" s="75"/>
      <c r="CU361" s="88"/>
      <c r="CV361" s="75"/>
      <c r="CW361" s="75"/>
      <c r="CX361" s="75"/>
      <c r="CY361" s="88"/>
      <c r="CZ361" s="88"/>
      <c r="DA361" s="75"/>
      <c r="DB361" s="75"/>
      <c r="DC361" s="88"/>
      <c r="DD361" s="75"/>
      <c r="DE361" s="75"/>
      <c r="DF361" s="75"/>
      <c r="DG361" s="88"/>
      <c r="DH361" s="75"/>
      <c r="DI361" s="75"/>
      <c r="DJ361" s="75"/>
      <c r="DK361" s="88"/>
      <c r="DL361" s="75"/>
      <c r="DM361" s="75"/>
      <c r="DN361" s="75"/>
      <c r="DO361" s="88"/>
      <c r="DP361" s="75"/>
      <c r="DQ361" s="75"/>
      <c r="DR361" s="75"/>
      <c r="DS361" s="88"/>
      <c r="DT361" s="88"/>
      <c r="DU361" s="75"/>
      <c r="DV361" s="75"/>
      <c r="DW361" s="75"/>
      <c r="DX361" s="75"/>
      <c r="DY361" s="75"/>
      <c r="DZ361" s="75"/>
      <c r="EA361" s="75"/>
      <c r="EB361" s="75"/>
      <c r="EC361" s="75"/>
      <c r="ED361" s="75"/>
      <c r="EE361" s="75"/>
      <c r="EF361" s="75"/>
      <c r="EG361" s="75"/>
      <c r="EH361" s="75"/>
      <c r="EI361" s="75"/>
      <c r="EJ361" s="75"/>
      <c r="EK361" s="75"/>
      <c r="EL361" s="75"/>
      <c r="EM361" s="75"/>
      <c r="EN361" s="75"/>
      <c r="EO361" s="75"/>
      <c r="EP361" s="75"/>
      <c r="EQ361" s="75"/>
      <c r="ER361" s="75"/>
      <c r="ES361" s="75"/>
      <c r="ET361" s="75"/>
      <c r="EU361" s="75"/>
      <c r="EV361" s="75"/>
      <c r="EW361" s="75"/>
      <c r="EX361" s="75"/>
      <c r="EY361" s="75"/>
      <c r="EZ361" s="74">
        <v>108692.95918999999</v>
      </c>
      <c r="FA361" s="74">
        <v>108020.61225000001</v>
      </c>
      <c r="FB361" s="75">
        <v>108020.52552</v>
      </c>
      <c r="FC361" s="76">
        <f>FB361/FA361*100</f>
        <v>99.999919709768164</v>
      </c>
      <c r="FD361" s="75"/>
      <c r="FE361" s="75"/>
      <c r="FF361" s="75"/>
      <c r="FG361" s="75"/>
      <c r="FH361" s="75"/>
      <c r="FI361" s="75"/>
      <c r="FJ361" s="75"/>
      <c r="FK361" s="75"/>
      <c r="FL361" s="75"/>
      <c r="FM361" s="75"/>
      <c r="FN361" s="75"/>
      <c r="FO361" s="75"/>
      <c r="FP361" s="75"/>
      <c r="FQ361" s="75"/>
      <c r="FR361" s="75"/>
      <c r="FS361" s="75"/>
      <c r="FT361" s="78"/>
      <c r="FU361" s="78"/>
      <c r="FV361" s="78"/>
      <c r="FW361" s="78"/>
      <c r="FX361" s="75"/>
      <c r="FY361" s="75"/>
      <c r="FZ361" s="75"/>
      <c r="GA361" s="75"/>
      <c r="GB361" s="75"/>
      <c r="GC361" s="75"/>
      <c r="GD361" s="75"/>
      <c r="GE361" s="75"/>
      <c r="GF361" s="75"/>
      <c r="GG361" s="75"/>
      <c r="GH361" s="75"/>
      <c r="GI361" s="75"/>
      <c r="GJ361" s="75"/>
      <c r="GK361" s="75"/>
      <c r="GL361" s="75"/>
      <c r="GM361" s="75"/>
      <c r="GN361" s="75"/>
      <c r="GO361" s="75"/>
      <c r="GP361" s="75"/>
      <c r="GQ361" s="75"/>
      <c r="GR361" s="75"/>
      <c r="GS361" s="75"/>
      <c r="GT361" s="75"/>
      <c r="GU361" s="75"/>
      <c r="GV361" s="75"/>
      <c r="GW361" s="75"/>
      <c r="GX361" s="75"/>
      <c r="GY361" s="75"/>
      <c r="GZ361" s="75"/>
      <c r="HA361" s="75"/>
      <c r="HB361" s="75"/>
      <c r="HC361" s="75"/>
      <c r="HD361" s="75"/>
      <c r="HE361" s="75"/>
      <c r="HF361" s="75"/>
      <c r="HG361" s="75"/>
      <c r="HH361" s="75"/>
      <c r="HI361" s="75"/>
      <c r="HJ361" s="75"/>
      <c r="HK361" s="75"/>
      <c r="HL361" s="75"/>
      <c r="HM361" s="75"/>
      <c r="HN361" s="75"/>
      <c r="HO361" s="75"/>
      <c r="HP361" s="75"/>
      <c r="HQ361" s="75"/>
      <c r="HR361" s="75"/>
      <c r="HS361" s="75"/>
      <c r="HT361" s="75"/>
      <c r="HU361" s="75"/>
      <c r="HV361" s="75"/>
      <c r="HW361" s="75"/>
      <c r="HX361" s="75"/>
      <c r="HY361" s="75"/>
      <c r="HZ361" s="75"/>
      <c r="IA361" s="75"/>
      <c r="IB361" s="75"/>
      <c r="IC361" s="75"/>
      <c r="ID361" s="75"/>
      <c r="IE361" s="75"/>
      <c r="IF361" s="75"/>
      <c r="IG361" s="75"/>
      <c r="IH361" s="75"/>
      <c r="II361" s="75"/>
      <c r="IJ361" s="75"/>
      <c r="IK361" s="75"/>
      <c r="IL361" s="75"/>
      <c r="IM361" s="75"/>
      <c r="IN361" s="75"/>
      <c r="IO361" s="75"/>
      <c r="IP361" s="75"/>
      <c r="IQ361" s="75"/>
      <c r="IR361" s="75"/>
      <c r="IS361" s="75"/>
      <c r="IT361" s="75"/>
      <c r="IU361" s="75"/>
      <c r="IV361" s="75"/>
      <c r="IW361" s="75"/>
      <c r="IX361" s="75"/>
      <c r="IY361" s="75"/>
      <c r="IZ361" s="75"/>
      <c r="JA361" s="75"/>
      <c r="JB361" s="75"/>
      <c r="JC361" s="75"/>
    </row>
    <row r="362" spans="1:263" s="70" customFormat="1" ht="31.5" x14ac:dyDescent="0.25">
      <c r="A362" s="81" t="s">
        <v>250</v>
      </c>
      <c r="B362" s="220">
        <f t="shared" si="884"/>
        <v>71641.260120000006</v>
      </c>
      <c r="C362" s="220">
        <f t="shared" si="885"/>
        <v>84442.355640000009</v>
      </c>
      <c r="D362" s="220">
        <f t="shared" si="886"/>
        <v>84442.355640000009</v>
      </c>
      <c r="E362" s="220"/>
      <c r="F362" s="221">
        <f t="shared" si="887"/>
        <v>79434.859070000006</v>
      </c>
      <c r="G362" s="72">
        <f t="shared" si="929"/>
        <v>94.069923165871543</v>
      </c>
      <c r="H362" s="73">
        <f>H363+H364+H365+H366+H367+H369+H370+H371+H372+H373+H374</f>
        <v>0</v>
      </c>
      <c r="I362" s="73">
        <f>I363+I364+I365+I366+I367+I369+I370+I371+I372+I373+I374</f>
        <v>0</v>
      </c>
      <c r="J362" s="73">
        <f>J363+J364+J365+J366+J367+J369+J370+J371+J372+J373+J374</f>
        <v>0</v>
      </c>
      <c r="K362" s="72"/>
      <c r="L362" s="73">
        <f t="shared" ref="L362" si="931">L363+L364+L365+L366+L367+L369+L370+L371+L372+L373+L374</f>
        <v>0</v>
      </c>
      <c r="M362" s="73">
        <f t="shared" ref="M362:N362" si="932">M363+M364+M365+M366+M367+M369+M370+M371+M372+M373+M374</f>
        <v>0</v>
      </c>
      <c r="N362" s="73">
        <f t="shared" si="932"/>
        <v>0</v>
      </c>
      <c r="O362" s="73"/>
      <c r="P362" s="73">
        <f t="shared" ref="P362" si="933">P363+P364+P365+P366+P367+P369+P370+P371+P372+P373+P374</f>
        <v>0</v>
      </c>
      <c r="Q362" s="73">
        <f t="shared" ref="Q362:V362" si="934">Q363+Q364+Q365+Q366+Q367+Q369+Q370+Q371+Q372+Q373+Q374</f>
        <v>0</v>
      </c>
      <c r="R362" s="73">
        <f t="shared" si="934"/>
        <v>0</v>
      </c>
      <c r="S362" s="73">
        <f t="shared" si="934"/>
        <v>0</v>
      </c>
      <c r="T362" s="73">
        <f t="shared" ref="T362" si="935">T363+T364+T365+T366+T367+T369+T370+T371+T372+T373+T374</f>
        <v>0</v>
      </c>
      <c r="U362" s="73">
        <f t="shared" si="934"/>
        <v>0</v>
      </c>
      <c r="V362" s="73">
        <f t="shared" si="934"/>
        <v>0</v>
      </c>
      <c r="W362" s="73"/>
      <c r="X362" s="73">
        <f>X363+X364+X365+X366+X367+X369+X370+X371+X372+X373+X374</f>
        <v>112.35955</v>
      </c>
      <c r="Y362" s="73">
        <f>Y363+Y364+Y365+Y366+Y367+Y369+Y370+Y371+Y372+Y373+Y374</f>
        <v>112.35955</v>
      </c>
      <c r="Z362" s="73">
        <f>Z363+Z364+Z365+Z366+Z367+Z369+Z370+Z371+Z372+Z373+Z374</f>
        <v>112.35955</v>
      </c>
      <c r="AA362" s="72">
        <f>Z362/Y362*100</f>
        <v>100</v>
      </c>
      <c r="AB362" s="73">
        <f>SUM(AB363:AB374)</f>
        <v>56.179769999999998</v>
      </c>
      <c r="AC362" s="73">
        <f>SUM(AC363:AC374)</f>
        <v>56.179769999999998</v>
      </c>
      <c r="AD362" s="73">
        <f>SUM(AD363:AD374)</f>
        <v>56.179769999999998</v>
      </c>
      <c r="AE362" s="72">
        <f>AD362/AC362*100</f>
        <v>100</v>
      </c>
      <c r="AF362" s="73">
        <f>AF363+AF364+AF365+AF366+AF367+AF369+AF370+AF371+AF372+AF373+AF374</f>
        <v>62.520800000000001</v>
      </c>
      <c r="AG362" s="73">
        <f>AG363+AG364+AG365+AG366+AG367+AG369+AG370+AG371+AG372+AG373+AG374</f>
        <v>62.520800000000001</v>
      </c>
      <c r="AH362" s="73">
        <f>AH363+AH364+AH365+AH366+AH367+AH369+AH370+AH371+AH372+AH373+AH374</f>
        <v>62.520800000000001</v>
      </c>
      <c r="AI362" s="72">
        <f>AH362/AG362*100</f>
        <v>100</v>
      </c>
      <c r="AJ362" s="73"/>
      <c r="AK362" s="73"/>
      <c r="AL362" s="73"/>
      <c r="AM362" s="72"/>
      <c r="AN362" s="72"/>
      <c r="AO362" s="73">
        <f>AO363+AO364+AO365+AO366+AO367+AO369+AO370+AO371+AO372+AO373+AO374</f>
        <v>0</v>
      </c>
      <c r="AP362" s="73">
        <f>AP363+AP364+AP365+AP366+AP367+AP369+AP370+AP371+AP372+AP373+AP374</f>
        <v>0</v>
      </c>
      <c r="AQ362" s="73">
        <f>AQ363+AQ364+AQ365+AQ366+AQ367+AQ369+AQ370+AQ371+AQ372+AQ373+AQ374</f>
        <v>0</v>
      </c>
      <c r="AR362" s="73"/>
      <c r="AS362" s="73">
        <f>SUM(AS363:AS374)</f>
        <v>8792.7631399999991</v>
      </c>
      <c r="AT362" s="73">
        <f>SUM(AT363:AT374)</f>
        <v>8792.7631399999991</v>
      </c>
      <c r="AU362" s="72">
        <f t="shared" si="814"/>
        <v>100</v>
      </c>
      <c r="AV362" s="73">
        <f>AV363+AV364+AV365+AV366+AV367+AV369+AV370+AV371+AV372+AV373+AV374</f>
        <v>8500</v>
      </c>
      <c r="AW362" s="73">
        <f>AW363+AW364+AW365+AW366+AW367+AW369+AW370+AW371+AW372+AW373+AW374</f>
        <v>8500</v>
      </c>
      <c r="AX362" s="73">
        <f>AX363+AX364+AX365+AX366+AX367+AX369+AX370+AX371+AX372+AX373+AX374</f>
        <v>8500</v>
      </c>
      <c r="AY362" s="72">
        <f>AX362/AW362*100</f>
        <v>100</v>
      </c>
      <c r="AZ362" s="73">
        <f>AZ363+AZ364+AZ365+AZ366+AZ367+AZ369+AZ370+AZ371+AZ372+AZ373+AZ374</f>
        <v>22540.9</v>
      </c>
      <c r="BA362" s="73">
        <f>BA363+BA364+BA365+BA366+BA367+BA369+BA370+BA371+BA372+BA373+BA374</f>
        <v>24486.7</v>
      </c>
      <c r="BB362" s="73">
        <f>BB363+BB364+BB365+BB366+BB367+BB369+BB370+BB371+BB372+BB373+BB374</f>
        <v>19479.846219999999</v>
      </c>
      <c r="BC362" s="73">
        <f>BB362/BA362*100</f>
        <v>79.552762193353942</v>
      </c>
      <c r="BD362" s="73">
        <f>BD363+BD364+BD365+BD366+BD367+BD369+BD370+BD371+BD372+BD373+BD374</f>
        <v>0</v>
      </c>
      <c r="BE362" s="73">
        <f>BE363+BE364+BE365+BE366+BE367+BE369+BE370+BE371+BE372+BE373+BE374</f>
        <v>0</v>
      </c>
      <c r="BF362" s="73">
        <f>BF363+BF364+BF365+BF366+BF367+BF369+BF370+BF371+BF372+BF373+BF374</f>
        <v>0</v>
      </c>
      <c r="BG362" s="73">
        <f>BG363+BG364+BG365+BG366+BG367+BG369+BG370+BG371+BG372+BG373+BG374</f>
        <v>0</v>
      </c>
      <c r="BH362" s="73"/>
      <c r="BI362" s="73">
        <f>BI363+BI364+BI365+BI366+BI367+BI369+BI370+BI371+BI372+BI373+BI374</f>
        <v>0</v>
      </c>
      <c r="BJ362" s="73">
        <f>BJ363+BJ364+BJ365+BJ366+BJ367+BJ369+BJ370+BJ371+BJ372+BJ373+BJ374</f>
        <v>0</v>
      </c>
      <c r="BK362" s="73">
        <f>BK363+BK364+BK365+BK366+BK367+BK369+BK370+BK371+BK372+BK373+BK374</f>
        <v>0</v>
      </c>
      <c r="BL362" s="73">
        <f>SUM(BL363:BL374)</f>
        <v>31488</v>
      </c>
      <c r="BM362" s="73">
        <f>SUM(BM363:BM374)</f>
        <v>31488</v>
      </c>
      <c r="BN362" s="73">
        <f>SUM(BN363:BN374)</f>
        <v>31487.357210000002</v>
      </c>
      <c r="BO362" s="90">
        <f t="shared" si="889"/>
        <v>99.997958619156506</v>
      </c>
      <c r="BP362" s="73">
        <f t="shared" ref="BP362" si="936">BP363+BP364+BP365+BP366+BP367+BP369+BP370+BP371+BP372+BP373+BP374</f>
        <v>0</v>
      </c>
      <c r="BQ362" s="73">
        <f t="shared" ref="BQ362:BS362" si="937">BQ363+BQ364+BQ365+BQ366+BQ367+BQ369+BQ370+BQ371+BQ372+BQ373+BQ374</f>
        <v>0</v>
      </c>
      <c r="BR362" s="73">
        <f t="shared" si="937"/>
        <v>0</v>
      </c>
      <c r="BS362" s="73">
        <f t="shared" si="937"/>
        <v>0</v>
      </c>
      <c r="BT362" s="73"/>
      <c r="BU362" s="73">
        <f>BU363+BU364+BU365+BU366+BU367+BU369+BU370+BU371+BU372+BU373+BU374</f>
        <v>0</v>
      </c>
      <c r="BV362" s="73">
        <f>BV363+BV364+BV365+BV366+BV367+BV369+BV370+BV371+BV372+BV373+BV374</f>
        <v>0</v>
      </c>
      <c r="BW362" s="73">
        <f>BW363+BW364+BW365+BW366+BW367+BW369+BW370+BW371+BW372+BW373+BW374</f>
        <v>0</v>
      </c>
      <c r="BX362" s="73"/>
      <c r="BY362" s="73">
        <f>BY363+BY364+BY365+BY366+BY367+BY368+BY369+BY370+BY371+BY372+BY373+BY374</f>
        <v>827.56319999999994</v>
      </c>
      <c r="BZ362" s="73">
        <f>BZ363+BZ364+BZ365+BZ366+BZ367+BZ368+BZ369+BZ370+BZ371+BZ372+BZ373+BZ374</f>
        <v>827.56319999999994</v>
      </c>
      <c r="CA362" s="72">
        <f>BZ362/BY362*100</f>
        <v>100</v>
      </c>
      <c r="CB362" s="73">
        <f t="shared" ref="CB362" si="938">CB363+CB364+CB365+CB366+CB367+CB369+CB370+CB371+CB372+CB373+CB374</f>
        <v>5881.3</v>
      </c>
      <c r="CC362" s="73">
        <f t="shared" ref="CC362:CD362" si="939">CC363+CC364+CC365+CC366+CC367+CC369+CC370+CC371+CC372+CC373+CC374</f>
        <v>5881.3</v>
      </c>
      <c r="CD362" s="73">
        <f t="shared" si="939"/>
        <v>5881.3</v>
      </c>
      <c r="CE362" s="73">
        <f>CD362/CC362*100</f>
        <v>100</v>
      </c>
      <c r="CF362" s="73">
        <f>CF363+CF364+CF365+CF366+CF367+CF369+CF370+CF371+CF372+CF373+CF374</f>
        <v>1000</v>
      </c>
      <c r="CG362" s="73">
        <f>CG363+CG364+CG365+CG366+CG367+CG369+CG370+CG371+CG372+CG373+CG374</f>
        <v>1000</v>
      </c>
      <c r="CH362" s="73">
        <f>CH363+CH364+CH365+CH366+CH367+CH369+CH370+CH371+CH372+CH373+CH374</f>
        <v>1000</v>
      </c>
      <c r="CI362" s="73">
        <f>CH362/CG362*100</f>
        <v>100</v>
      </c>
      <c r="CJ362" s="73">
        <f>CJ363+CJ364+CJ365+CJ366+CJ367+CJ369+CJ370+CJ371+CJ372+CJ373+CJ374</f>
        <v>1000</v>
      </c>
      <c r="CK362" s="73">
        <f>CK363+CK364+CK365+CK366+CK367+CK369+CK370+CK371+CK372+CK373+CK374</f>
        <v>1000</v>
      </c>
      <c r="CL362" s="73">
        <f>CL363+CL364+CL365+CL366+CL367+CL369+CL370+CL371+CL372+CL373+CL374</f>
        <v>1000</v>
      </c>
      <c r="CM362" s="73">
        <f>CL362/CK362*100</f>
        <v>100</v>
      </c>
      <c r="CN362" s="73">
        <f>CN363+CN364+CN365+CN366+CN367+CN369+CN370+CN371+CN372+CN373+CN374</f>
        <v>500</v>
      </c>
      <c r="CO362" s="73">
        <f>CO363+CO364+CO365+CO366+CO367+CO369+CO370+CO371+CO372+CO373+CO374</f>
        <v>500</v>
      </c>
      <c r="CP362" s="73">
        <f>CP363+CP364+CP365+CP366+CP367+CP369+CP370+CP371+CP372+CP373+CP374</f>
        <v>500</v>
      </c>
      <c r="CQ362" s="73">
        <f>CP362/CO362*100</f>
        <v>100</v>
      </c>
      <c r="CR362" s="73">
        <f t="shared" ref="CR362:CU362" si="940">CR363+CR364+CR365+CR366+CR367+CR369+CR370+CR371+CR372+CR373+CR374</f>
        <v>0</v>
      </c>
      <c r="CS362" s="73">
        <f t="shared" si="940"/>
        <v>0</v>
      </c>
      <c r="CT362" s="73">
        <f t="shared" si="940"/>
        <v>0</v>
      </c>
      <c r="CU362" s="73">
        <f t="shared" si="940"/>
        <v>0</v>
      </c>
      <c r="CV362" s="73"/>
      <c r="CW362" s="73"/>
      <c r="CX362" s="73"/>
      <c r="CY362" s="73"/>
      <c r="CZ362" s="73"/>
      <c r="DA362" s="73">
        <f>SUM(DA363:DA374)</f>
        <v>0</v>
      </c>
      <c r="DB362" s="73">
        <f>SUM(DB363:DB374)</f>
        <v>0</v>
      </c>
      <c r="DC362" s="73"/>
      <c r="DD362" s="73">
        <f>DD363+DD364+DD365+DD366+DD367+DD369+DD370+DD371+DD372+DD373+DD374</f>
        <v>0</v>
      </c>
      <c r="DE362" s="73">
        <f>DE363+DE364+DE365+DE366+DE367+DE369+DE370+DE371+DE372+DE373+DE374</f>
        <v>0</v>
      </c>
      <c r="DF362" s="73">
        <f>DF363+DF364+DF365+DF366+DF367+DF369+DF370+DF371+DF372+DF373+DF374</f>
        <v>0</v>
      </c>
      <c r="DG362" s="73"/>
      <c r="DH362" s="73">
        <f>DH363+DH364+DH365+DH366+DH367+DH369+DH370+DH371+DH372+DH373+DH374</f>
        <v>0</v>
      </c>
      <c r="DI362" s="73">
        <f>DI363+DI364+DI365+DI366+DI367+DI369+DI370+DI371+DI372+DI373+DI374</f>
        <v>0</v>
      </c>
      <c r="DJ362" s="73">
        <f>DJ363+DJ364+DJ365+DJ366+DJ367+DJ369+DJ370+DJ371+DJ372+DJ373+DJ374</f>
        <v>0</v>
      </c>
      <c r="DK362" s="73"/>
      <c r="DL362" s="73">
        <f>DL363+DL364+DL365+DL366+DL367+DL369+DL370+DL371+DL372+DL373+DL374</f>
        <v>0</v>
      </c>
      <c r="DM362" s="73">
        <f>DM363+DM364+DM365+DM366+DM367+DM369+DM370+DM371+DM372+DM373+DM374</f>
        <v>0</v>
      </c>
      <c r="DN362" s="73">
        <f>DN363+DN364+DN365+DN366+DN367+DN369+DN370+DN371+DN372+DN373+DN374</f>
        <v>0</v>
      </c>
      <c r="DO362" s="73"/>
      <c r="DP362" s="73">
        <f>DP363+DP364+DP365+DP366+DP367+DP369+DP370+DP371+DP372+DP373+DP374</f>
        <v>0</v>
      </c>
      <c r="DQ362" s="73">
        <f>DQ363+DQ364+DQ365+DQ366+DQ367+DQ369+DQ370+DQ371+DQ372+DQ373+DQ374</f>
        <v>0</v>
      </c>
      <c r="DR362" s="73">
        <f>DR363+DR364+DR365+DR366+DR367+DR369+DR370+DR371+DR372+DR373+DR374</f>
        <v>0</v>
      </c>
      <c r="DS362" s="73"/>
      <c r="DT362" s="73"/>
      <c r="DU362" s="73">
        <f>DU363+DU364+DU365+DU366+DU367+DU369+DU370+DU371+DU372+DU373+DU374</f>
        <v>0</v>
      </c>
      <c r="DV362" s="73">
        <f>DV363+DV364+DV365+DV366+DV367+DV369+DV370+DV371+DV372+DV373+DV374</f>
        <v>0</v>
      </c>
      <c r="DW362" s="73">
        <f>DW363+DW364+DW365+DW366+DW367+DW369+DW370+DW371+DW372+DW373+DW374</f>
        <v>0</v>
      </c>
      <c r="DX362" s="72"/>
      <c r="DY362" s="73">
        <f>DY363+DY364+DY365+DY366+DY367+DY369+DY370+DY371+DY372+DY373+DY374</f>
        <v>0</v>
      </c>
      <c r="DZ362" s="73">
        <f>DZ363+DZ364+DZ365+DZ366+DZ367+DZ369+DZ370+DZ371+DZ372+DZ373+DZ374</f>
        <v>0</v>
      </c>
      <c r="EA362" s="72"/>
      <c r="EB362" s="72"/>
      <c r="EC362" s="73">
        <f>EC363+EC364+EC365+EC366+EC367+EC369+EC370+EC371+EC372+EC373+EC374</f>
        <v>0</v>
      </c>
      <c r="ED362" s="73">
        <f>ED363+ED364+ED365+ED366+ED367+ED369+ED370+ED371+ED372+ED373+ED374</f>
        <v>0</v>
      </c>
      <c r="EE362" s="72"/>
      <c r="EF362" s="73">
        <f>EF363+EF364+EF365+EF366+EF367+EF369+EF370+EF371+EF372+EF373+EF374</f>
        <v>500</v>
      </c>
      <c r="EG362" s="73">
        <f>EG363+EG364+EG365+EG366+EG367+EG369+EG370+EG371+EG372+EG373+EG374</f>
        <v>500</v>
      </c>
      <c r="EH362" s="73">
        <f>EH363+EH364+EH365+EH366+EH367+EH369+EH370+EH371+EH372+EH373+EH374</f>
        <v>500</v>
      </c>
      <c r="EI362" s="72">
        <f>EH362/EG362*100</f>
        <v>100</v>
      </c>
      <c r="EJ362" s="73">
        <f>EJ363+EJ364+EJ365+EJ366+EJ367+EJ369+EJ370+EJ371+EJ372+EJ373+EJ374</f>
        <v>0</v>
      </c>
      <c r="EK362" s="73">
        <f>EK363+EK364+EK365+EK366+EK367+EK369+EK370+EK371+EK372+EK373+EK374</f>
        <v>798.46918000000005</v>
      </c>
      <c r="EL362" s="73">
        <f>EL363+EL364+EL365+EL366+EL367+EL369+EL370+EL371+EL372+EL373+EL374</f>
        <v>798.46918000000005</v>
      </c>
      <c r="EM362" s="72">
        <f>EL362/EK362*100</f>
        <v>100</v>
      </c>
      <c r="EN362" s="73"/>
      <c r="EO362" s="73"/>
      <c r="EP362" s="73"/>
      <c r="EQ362" s="72"/>
      <c r="ER362" s="73"/>
      <c r="ES362" s="73"/>
      <c r="ET362" s="73"/>
      <c r="EU362" s="72"/>
      <c r="EV362" s="73"/>
      <c r="EW362" s="73"/>
      <c r="EX362" s="73"/>
      <c r="EY362" s="72"/>
      <c r="EZ362" s="73"/>
      <c r="FA362" s="73">
        <f>FA363+FA364+FA365+FA366+FA367+FA369+FA370+FA371+FA372+FA373+FA374</f>
        <v>0</v>
      </c>
      <c r="FB362" s="73">
        <f>FB363+FB364+FB365+FB366+FB367+FB369+FB370+FB371+FB372+FB373+FB374</f>
        <v>0</v>
      </c>
      <c r="FC362" s="90"/>
      <c r="FD362" s="73"/>
      <c r="FE362" s="73"/>
      <c r="FF362" s="73"/>
      <c r="FG362" s="72"/>
      <c r="FH362" s="73"/>
      <c r="FI362" s="73"/>
      <c r="FJ362" s="73"/>
      <c r="FK362" s="72"/>
      <c r="FL362" s="73"/>
      <c r="FM362" s="73"/>
      <c r="FN362" s="73"/>
      <c r="FO362" s="72"/>
      <c r="FP362" s="72"/>
      <c r="FQ362" s="72"/>
      <c r="FR362" s="72"/>
      <c r="FS362" s="72"/>
      <c r="FT362" s="77"/>
      <c r="FU362" s="77">
        <f>SUM(FU363:FU374)</f>
        <v>0</v>
      </c>
      <c r="FV362" s="77">
        <f>SUM(FV363:FV374)</f>
        <v>0</v>
      </c>
      <c r="FW362" s="77"/>
      <c r="FX362" s="73">
        <f>SUM(FX363:FX374)</f>
        <v>0</v>
      </c>
      <c r="FY362" s="73">
        <f>SUM(FY363:FY374)</f>
        <v>0</v>
      </c>
      <c r="FZ362" s="73">
        <f>SUM(FZ363:FZ374)</f>
        <v>0</v>
      </c>
      <c r="GA362" s="72"/>
      <c r="GB362" s="73">
        <f>SUM(GB363:GB374)</f>
        <v>0</v>
      </c>
      <c r="GC362" s="73">
        <f>SUM(GC363:GC374)</f>
        <v>0</v>
      </c>
      <c r="GD362" s="73">
        <f>SUM(GD363:GD374)</f>
        <v>0</v>
      </c>
      <c r="GE362" s="72"/>
      <c r="GF362" s="72"/>
      <c r="GG362" s="73">
        <f>SUM(GG363:GG374)</f>
        <v>0</v>
      </c>
      <c r="GH362" s="73">
        <f>SUM(GH363:GH374)</f>
        <v>0</v>
      </c>
      <c r="GI362" s="72"/>
      <c r="GJ362" s="72"/>
      <c r="GK362" s="73">
        <f>SUM(GK363:GK374)</f>
        <v>0</v>
      </c>
      <c r="GL362" s="73">
        <f>SUM(GL363:GL374)</f>
        <v>0</v>
      </c>
      <c r="GM362" s="72"/>
      <c r="GN362" s="72"/>
      <c r="GO362" s="73">
        <f>SUM(GO363:GO374)</f>
        <v>0</v>
      </c>
      <c r="GP362" s="73">
        <f>SUM(GP363:GP374)</f>
        <v>0</v>
      </c>
      <c r="GQ362" s="72"/>
      <c r="GR362" s="72"/>
      <c r="GS362" s="73">
        <f>SUM(GS363:GS374)</f>
        <v>0</v>
      </c>
      <c r="GT362" s="73">
        <f>SUM(GT363:GT374)</f>
        <v>0</v>
      </c>
      <c r="GU362" s="72"/>
      <c r="GV362" s="72"/>
      <c r="GW362" s="73">
        <f>SUM(GW363:GW374)</f>
        <v>0</v>
      </c>
      <c r="GX362" s="73">
        <f>SUM(GX363:GX374)</f>
        <v>0</v>
      </c>
      <c r="GY362" s="72"/>
      <c r="GZ362" s="72"/>
      <c r="HA362" s="73">
        <f>SUM(HA363:HA374)</f>
        <v>0</v>
      </c>
      <c r="HB362" s="73">
        <f>SUM(HB363:HB374)</f>
        <v>0</v>
      </c>
      <c r="HC362" s="72"/>
      <c r="HD362" s="72"/>
      <c r="HE362" s="73">
        <f>SUM(HE363:HE374)</f>
        <v>0</v>
      </c>
      <c r="HF362" s="73">
        <f>SUM(HF363:HF374)</f>
        <v>0</v>
      </c>
      <c r="HG362" s="72"/>
      <c r="HH362" s="72"/>
      <c r="HI362" s="73">
        <f>SUM(HI363:HI374)</f>
        <v>0</v>
      </c>
      <c r="HJ362" s="73">
        <f>SUM(HJ363:HJ374)</f>
        <v>0</v>
      </c>
      <c r="HK362" s="72"/>
      <c r="HL362" s="72"/>
      <c r="HM362" s="73">
        <f>SUM(HM363:HM374)</f>
        <v>0</v>
      </c>
      <c r="HN362" s="73">
        <f>SUM(HN363:HN374)</f>
        <v>0</v>
      </c>
      <c r="HO362" s="72"/>
      <c r="HP362" s="72"/>
      <c r="HQ362" s="73">
        <f>SUM(HQ363:HQ374)</f>
        <v>0</v>
      </c>
      <c r="HR362" s="73">
        <f>SUM(HR363:HR374)</f>
        <v>0</v>
      </c>
      <c r="HS362" s="72"/>
      <c r="HT362" s="72"/>
      <c r="HU362" s="73">
        <f>SUM(HU363:HU374)</f>
        <v>0</v>
      </c>
      <c r="HV362" s="73">
        <f>SUM(HV363:HV374)</f>
        <v>0</v>
      </c>
      <c r="HW362" s="72"/>
      <c r="HX362" s="72"/>
      <c r="HY362" s="73">
        <f>SUM(HY363:HY374)</f>
        <v>0</v>
      </c>
      <c r="HZ362" s="73">
        <f>SUM(HZ363:HZ374)</f>
        <v>0</v>
      </c>
      <c r="IA362" s="72"/>
      <c r="IB362" s="72"/>
      <c r="IC362" s="73">
        <f>SUM(IC363:IC374)</f>
        <v>0</v>
      </c>
      <c r="ID362" s="73">
        <f>SUM(ID363:ID374)</f>
        <v>0</v>
      </c>
      <c r="IE362" s="72"/>
      <c r="IF362" s="72"/>
      <c r="IG362" s="73">
        <f>SUM(IG363:IG374)</f>
        <v>436.5</v>
      </c>
      <c r="IH362" s="73">
        <f>SUM(IH363:IH374)</f>
        <v>436.5</v>
      </c>
      <c r="II362" s="72">
        <f t="shared" si="883"/>
        <v>100</v>
      </c>
      <c r="IJ362" s="72"/>
      <c r="IK362" s="73">
        <f>SUM(IK363:IK374)</f>
        <v>0</v>
      </c>
      <c r="IL362" s="73">
        <f>SUM(IL363:IL374)</f>
        <v>0</v>
      </c>
      <c r="IM362" s="72"/>
      <c r="IN362" s="72"/>
      <c r="IO362" s="73">
        <f>SUM(IO363:IO374)</f>
        <v>0</v>
      </c>
      <c r="IP362" s="73">
        <f>SUM(IP363:IP374)</f>
        <v>0</v>
      </c>
      <c r="IQ362" s="72"/>
      <c r="IR362" s="72"/>
      <c r="IS362" s="73">
        <f>SUM(IS363:IS374)</f>
        <v>0</v>
      </c>
      <c r="IT362" s="73">
        <f>SUM(IT363:IT374)</f>
        <v>0</v>
      </c>
      <c r="IU362" s="72"/>
      <c r="IV362" s="72"/>
      <c r="IW362" s="73">
        <f>SUM(IW363:IW374)</f>
        <v>0</v>
      </c>
      <c r="IX362" s="73">
        <f>SUM(IX363:IX374)</f>
        <v>0</v>
      </c>
      <c r="IY362" s="72"/>
      <c r="IZ362" s="72"/>
      <c r="JA362" s="73">
        <f>SUM(JA363:JA374)</f>
        <v>0</v>
      </c>
      <c r="JB362" s="73">
        <f>SUM(JB363:JB374)</f>
        <v>0</v>
      </c>
      <c r="JC362" s="72"/>
    </row>
    <row r="363" spans="1:263" ht="26.25" customHeight="1" x14ac:dyDescent="0.25">
      <c r="A363" s="10" t="s">
        <v>194</v>
      </c>
      <c r="B363" s="222">
        <f t="shared" si="884"/>
        <v>31653.260119999999</v>
      </c>
      <c r="C363" s="222">
        <f t="shared" si="885"/>
        <v>34765.029299999995</v>
      </c>
      <c r="D363" s="222">
        <f t="shared" si="886"/>
        <v>34765.029299999995</v>
      </c>
      <c r="E363" s="222"/>
      <c r="F363" s="223">
        <f t="shared" si="887"/>
        <v>29758.175519999997</v>
      </c>
      <c r="G363" s="75">
        <f t="shared" si="929"/>
        <v>85.598016510229144</v>
      </c>
      <c r="H363" s="74"/>
      <c r="I363" s="74"/>
      <c r="J363" s="74"/>
      <c r="K363" s="75"/>
      <c r="L363" s="75"/>
      <c r="M363" s="75"/>
      <c r="N363" s="75"/>
      <c r="O363" s="74"/>
      <c r="P363" s="74">
        <v>0</v>
      </c>
      <c r="Q363" s="74">
        <v>0</v>
      </c>
      <c r="R363" s="74">
        <v>0</v>
      </c>
      <c r="S363" s="75"/>
      <c r="T363" s="74"/>
      <c r="U363" s="74"/>
      <c r="V363" s="74"/>
      <c r="W363" s="74"/>
      <c r="X363" s="74">
        <v>112.35955</v>
      </c>
      <c r="Y363" s="74">
        <v>112.35955</v>
      </c>
      <c r="Z363" s="74">
        <v>112.35955</v>
      </c>
      <c r="AA363" s="75">
        <f>Z363/Y363*100</f>
        <v>100</v>
      </c>
      <c r="AB363" s="74">
        <v>56.179769999999998</v>
      </c>
      <c r="AC363" s="74">
        <v>56.179769999999998</v>
      </c>
      <c r="AD363" s="74">
        <v>56.179769999999998</v>
      </c>
      <c r="AE363" s="75">
        <f>AD363/AC363*100</f>
        <v>100</v>
      </c>
      <c r="AF363" s="74">
        <v>62.520800000000001</v>
      </c>
      <c r="AG363" s="74">
        <v>62.520800000000001</v>
      </c>
      <c r="AH363" s="74">
        <v>62.520800000000001</v>
      </c>
      <c r="AI363" s="75">
        <f>AH363/AG363*100</f>
        <v>100</v>
      </c>
      <c r="AJ363" s="74"/>
      <c r="AK363" s="74"/>
      <c r="AL363" s="74"/>
      <c r="AM363" s="75"/>
      <c r="AN363" s="75"/>
      <c r="AO363" s="74"/>
      <c r="AP363" s="74"/>
      <c r="AQ363" s="75"/>
      <c r="AR363" s="75"/>
      <c r="AS363" s="75"/>
      <c r="AT363" s="75"/>
      <c r="AU363" s="75"/>
      <c r="AV363" s="74">
        <v>0</v>
      </c>
      <c r="AW363" s="74">
        <v>0</v>
      </c>
      <c r="AX363" s="74"/>
      <c r="AY363" s="75"/>
      <c r="AZ363" s="74">
        <v>22540.9</v>
      </c>
      <c r="BA363" s="74">
        <v>24486.7</v>
      </c>
      <c r="BB363" s="75">
        <v>19479.846219999999</v>
      </c>
      <c r="BC363" s="74">
        <f>BB363/BA363*100</f>
        <v>79.552762193353942</v>
      </c>
      <c r="BD363" s="74"/>
      <c r="BE363" s="74"/>
      <c r="BF363" s="87"/>
      <c r="BG363" s="87"/>
      <c r="BH363" s="87"/>
      <c r="BI363" s="74"/>
      <c r="BJ363" s="87"/>
      <c r="BK363" s="87"/>
      <c r="BL363" s="74"/>
      <c r="BM363" s="74"/>
      <c r="BN363" s="87"/>
      <c r="BO363" s="76"/>
      <c r="BP363" s="74"/>
      <c r="BQ363" s="74"/>
      <c r="BR363" s="87"/>
      <c r="BS363" s="87"/>
      <c r="BT363" s="87"/>
      <c r="BU363" s="74"/>
      <c r="BV363" s="87"/>
      <c r="BW363" s="87"/>
      <c r="BX363" s="74"/>
      <c r="BY363" s="74"/>
      <c r="BZ363" s="74"/>
      <c r="CA363" s="75"/>
      <c r="CB363" s="74">
        <v>5881.3</v>
      </c>
      <c r="CC363" s="74">
        <v>5881.3</v>
      </c>
      <c r="CD363" s="74">
        <v>5881.3</v>
      </c>
      <c r="CE363" s="74">
        <f>CD363/CC363*100</f>
        <v>100</v>
      </c>
      <c r="CF363" s="74">
        <v>1000</v>
      </c>
      <c r="CG363" s="74">
        <v>1000</v>
      </c>
      <c r="CH363" s="74">
        <v>1000</v>
      </c>
      <c r="CI363" s="74">
        <f>CH363/CG363*100</f>
        <v>100</v>
      </c>
      <c r="CJ363" s="74">
        <v>1000</v>
      </c>
      <c r="CK363" s="74">
        <v>1000</v>
      </c>
      <c r="CL363" s="74">
        <v>1000</v>
      </c>
      <c r="CM363" s="74">
        <f>CL363/CK363*100</f>
        <v>100</v>
      </c>
      <c r="CN363" s="74">
        <v>500</v>
      </c>
      <c r="CO363" s="74">
        <v>500</v>
      </c>
      <c r="CP363" s="74">
        <v>500</v>
      </c>
      <c r="CQ363" s="74">
        <f>CP363/CO363*100</f>
        <v>100</v>
      </c>
      <c r="CR363" s="74"/>
      <c r="CS363" s="74"/>
      <c r="CT363" s="87"/>
      <c r="CU363" s="87"/>
      <c r="CV363" s="74"/>
      <c r="CW363" s="74"/>
      <c r="CX363" s="74"/>
      <c r="CY363" s="74"/>
      <c r="CZ363" s="74"/>
      <c r="DA363" s="74"/>
      <c r="DB363" s="74"/>
      <c r="DC363" s="74"/>
      <c r="DD363" s="74"/>
      <c r="DE363" s="74"/>
      <c r="DF363" s="74"/>
      <c r="DG363" s="74"/>
      <c r="DH363" s="74"/>
      <c r="DI363" s="74"/>
      <c r="DJ363" s="74"/>
      <c r="DK363" s="74"/>
      <c r="DL363" s="74"/>
      <c r="DM363" s="74"/>
      <c r="DN363" s="74"/>
      <c r="DO363" s="74"/>
      <c r="DP363" s="74"/>
      <c r="DQ363" s="74"/>
      <c r="DR363" s="74"/>
      <c r="DS363" s="74"/>
      <c r="DT363" s="74"/>
      <c r="DU363" s="74">
        <v>0</v>
      </c>
      <c r="DV363" s="74">
        <v>0</v>
      </c>
      <c r="DW363" s="75"/>
      <c r="DX363" s="75"/>
      <c r="DY363" s="74"/>
      <c r="DZ363" s="74"/>
      <c r="EA363" s="75"/>
      <c r="EB363" s="75"/>
      <c r="EC363" s="74"/>
      <c r="ED363" s="74"/>
      <c r="EE363" s="75"/>
      <c r="EF363" s="74">
        <v>500</v>
      </c>
      <c r="EG363" s="74">
        <v>500</v>
      </c>
      <c r="EH363" s="74">
        <v>500</v>
      </c>
      <c r="EI363" s="75">
        <f>EH363/EG363*100</f>
        <v>100</v>
      </c>
      <c r="EJ363" s="74"/>
      <c r="EK363" s="74">
        <v>798.46918000000005</v>
      </c>
      <c r="EL363" s="74">
        <v>798.46918000000005</v>
      </c>
      <c r="EM363" s="75">
        <f>EL363/EK363*100</f>
        <v>100</v>
      </c>
      <c r="EN363" s="74"/>
      <c r="EO363" s="74"/>
      <c r="EP363" s="74"/>
      <c r="EQ363" s="75"/>
      <c r="ER363" s="74"/>
      <c r="ES363" s="74"/>
      <c r="ET363" s="74"/>
      <c r="EU363" s="75"/>
      <c r="EV363" s="74"/>
      <c r="EW363" s="74"/>
      <c r="EX363" s="74"/>
      <c r="EY363" s="75"/>
      <c r="EZ363" s="87"/>
      <c r="FA363" s="74"/>
      <c r="FB363" s="87"/>
      <c r="FC363" s="76"/>
      <c r="FD363" s="74"/>
      <c r="FE363" s="74"/>
      <c r="FF363" s="74"/>
      <c r="FG363" s="75"/>
      <c r="FH363" s="74"/>
      <c r="FI363" s="74"/>
      <c r="FJ363" s="74"/>
      <c r="FK363" s="75"/>
      <c r="FL363" s="74"/>
      <c r="FM363" s="74"/>
      <c r="FN363" s="74"/>
      <c r="FO363" s="75"/>
      <c r="FP363" s="75"/>
      <c r="FQ363" s="75"/>
      <c r="FR363" s="75"/>
      <c r="FS363" s="75"/>
      <c r="FT363" s="78"/>
      <c r="FU363" s="78"/>
      <c r="FV363" s="78"/>
      <c r="FW363" s="78"/>
      <c r="FX363" s="74"/>
      <c r="FY363" s="74"/>
      <c r="FZ363" s="74"/>
      <c r="GA363" s="75"/>
      <c r="GB363" s="74"/>
      <c r="GC363" s="74"/>
      <c r="GD363" s="74"/>
      <c r="GE363" s="75"/>
      <c r="GF363" s="75"/>
      <c r="GG363" s="74"/>
      <c r="GH363" s="74"/>
      <c r="GI363" s="75"/>
      <c r="GJ363" s="75"/>
      <c r="GK363" s="74"/>
      <c r="GL363" s="74"/>
      <c r="GM363" s="75"/>
      <c r="GN363" s="75"/>
      <c r="GO363" s="74"/>
      <c r="GP363" s="74"/>
      <c r="GQ363" s="75"/>
      <c r="GR363" s="75"/>
      <c r="GS363" s="74"/>
      <c r="GT363" s="74"/>
      <c r="GU363" s="75"/>
      <c r="GV363" s="75"/>
      <c r="GW363" s="74"/>
      <c r="GX363" s="74"/>
      <c r="GY363" s="75"/>
      <c r="GZ363" s="75"/>
      <c r="HA363" s="74"/>
      <c r="HB363" s="74"/>
      <c r="HC363" s="75"/>
      <c r="HD363" s="75"/>
      <c r="HE363" s="74"/>
      <c r="HF363" s="74"/>
      <c r="HG363" s="75"/>
      <c r="HH363" s="75"/>
      <c r="HI363" s="74"/>
      <c r="HJ363" s="74"/>
      <c r="HK363" s="75"/>
      <c r="HL363" s="75"/>
      <c r="HM363" s="74"/>
      <c r="HN363" s="74"/>
      <c r="HO363" s="75"/>
      <c r="HP363" s="75"/>
      <c r="HQ363" s="74"/>
      <c r="HR363" s="74"/>
      <c r="HS363" s="75"/>
      <c r="HT363" s="75"/>
      <c r="HU363" s="74"/>
      <c r="HV363" s="74"/>
      <c r="HW363" s="75"/>
      <c r="HX363" s="75"/>
      <c r="HY363" s="74"/>
      <c r="HZ363" s="74"/>
      <c r="IA363" s="75"/>
      <c r="IB363" s="75"/>
      <c r="IC363" s="74"/>
      <c r="ID363" s="74"/>
      <c r="IE363" s="75"/>
      <c r="IF363" s="75"/>
      <c r="IG363" s="74">
        <v>367.5</v>
      </c>
      <c r="IH363" s="74">
        <v>367.5</v>
      </c>
      <c r="II363" s="75">
        <f t="shared" si="883"/>
        <v>100</v>
      </c>
      <c r="IJ363" s="75"/>
      <c r="IK363" s="74"/>
      <c r="IL363" s="74"/>
      <c r="IM363" s="75"/>
      <c r="IN363" s="75"/>
      <c r="IO363" s="74"/>
      <c r="IP363" s="74"/>
      <c r="IQ363" s="75"/>
      <c r="IR363" s="75"/>
      <c r="IS363" s="74"/>
      <c r="IT363" s="74"/>
      <c r="IU363" s="75"/>
      <c r="IV363" s="75"/>
      <c r="IW363" s="74"/>
      <c r="IX363" s="74"/>
      <c r="IY363" s="75"/>
      <c r="IZ363" s="75"/>
      <c r="JA363" s="74"/>
      <c r="JB363" s="74"/>
      <c r="JC363" s="75"/>
    </row>
    <row r="364" spans="1:263" ht="16.5" customHeight="1" x14ac:dyDescent="0.25">
      <c r="A364" s="10" t="s">
        <v>465</v>
      </c>
      <c r="B364" s="222">
        <f t="shared" si="884"/>
        <v>0</v>
      </c>
      <c r="C364" s="222">
        <f t="shared" si="885"/>
        <v>0</v>
      </c>
      <c r="D364" s="222">
        <f t="shared" si="886"/>
        <v>0</v>
      </c>
      <c r="E364" s="222"/>
      <c r="F364" s="223">
        <f t="shared" si="887"/>
        <v>0</v>
      </c>
      <c r="G364" s="75"/>
      <c r="H364" s="75"/>
      <c r="I364" s="75"/>
      <c r="J364" s="75"/>
      <c r="K364" s="75"/>
      <c r="L364" s="75"/>
      <c r="M364" s="75"/>
      <c r="N364" s="75"/>
      <c r="O364" s="74"/>
      <c r="P364" s="75"/>
      <c r="Q364" s="75"/>
      <c r="R364" s="75"/>
      <c r="S364" s="75"/>
      <c r="T364" s="75"/>
      <c r="U364" s="75"/>
      <c r="V364" s="75"/>
      <c r="W364" s="74"/>
      <c r="X364" s="75"/>
      <c r="Y364" s="75"/>
      <c r="Z364" s="75"/>
      <c r="AA364" s="75"/>
      <c r="AB364" s="75"/>
      <c r="AC364" s="75"/>
      <c r="AD364" s="75"/>
      <c r="AE364" s="75"/>
      <c r="AF364" s="75"/>
      <c r="AG364" s="75"/>
      <c r="AH364" s="75"/>
      <c r="AI364" s="75"/>
      <c r="AJ364" s="75"/>
      <c r="AK364" s="75"/>
      <c r="AL364" s="75"/>
      <c r="AM364" s="75"/>
      <c r="AN364" s="75"/>
      <c r="AO364" s="75"/>
      <c r="AP364" s="75"/>
      <c r="AQ364" s="75"/>
      <c r="AR364" s="75"/>
      <c r="AS364" s="75"/>
      <c r="AT364" s="75"/>
      <c r="AU364" s="75"/>
      <c r="AV364" s="75"/>
      <c r="AW364" s="75"/>
      <c r="AX364" s="75"/>
      <c r="AY364" s="75"/>
      <c r="AZ364" s="95"/>
      <c r="BA364" s="95"/>
      <c r="BB364" s="95"/>
      <c r="BC364" s="95"/>
      <c r="BD364" s="75"/>
      <c r="BE364" s="75"/>
      <c r="BF364" s="75"/>
      <c r="BG364" s="88"/>
      <c r="BH364" s="88"/>
      <c r="BI364" s="75"/>
      <c r="BJ364" s="75"/>
      <c r="BK364" s="88"/>
      <c r="BL364" s="75"/>
      <c r="BM364" s="75"/>
      <c r="BN364" s="75"/>
      <c r="BO364" s="76"/>
      <c r="BP364" s="75"/>
      <c r="BQ364" s="75"/>
      <c r="BR364" s="75"/>
      <c r="BS364" s="88"/>
      <c r="BT364" s="88"/>
      <c r="BU364" s="75"/>
      <c r="BV364" s="75"/>
      <c r="BW364" s="88"/>
      <c r="BX364" s="75"/>
      <c r="BY364" s="75"/>
      <c r="BZ364" s="75"/>
      <c r="CA364" s="75"/>
      <c r="CB364" s="74"/>
      <c r="CC364" s="74"/>
      <c r="CD364" s="75"/>
      <c r="CE364" s="88"/>
      <c r="CF364" s="75"/>
      <c r="CG364" s="75"/>
      <c r="CH364" s="75"/>
      <c r="CI364" s="88"/>
      <c r="CJ364" s="75"/>
      <c r="CK364" s="75"/>
      <c r="CL364" s="75"/>
      <c r="CM364" s="75"/>
      <c r="CN364" s="75"/>
      <c r="CO364" s="75"/>
      <c r="CP364" s="75"/>
      <c r="CQ364" s="75"/>
      <c r="CR364" s="74"/>
      <c r="CS364" s="74"/>
      <c r="CT364" s="75"/>
      <c r="CU364" s="88"/>
      <c r="CV364" s="75"/>
      <c r="CW364" s="75"/>
      <c r="CX364" s="75"/>
      <c r="CY364" s="88"/>
      <c r="CZ364" s="88"/>
      <c r="DA364" s="75"/>
      <c r="DB364" s="75"/>
      <c r="DC364" s="74"/>
      <c r="DD364" s="75"/>
      <c r="DE364" s="75"/>
      <c r="DF364" s="75"/>
      <c r="DG364" s="88"/>
      <c r="DH364" s="75"/>
      <c r="DI364" s="75"/>
      <c r="DJ364" s="75"/>
      <c r="DK364" s="88"/>
      <c r="DL364" s="75"/>
      <c r="DM364" s="75"/>
      <c r="DN364" s="75"/>
      <c r="DO364" s="88"/>
      <c r="DP364" s="75"/>
      <c r="DQ364" s="75"/>
      <c r="DR364" s="75"/>
      <c r="DS364" s="88"/>
      <c r="DT364" s="88"/>
      <c r="DU364" s="75"/>
      <c r="DV364" s="75"/>
      <c r="DW364" s="75"/>
      <c r="DX364" s="75"/>
      <c r="DY364" s="75"/>
      <c r="DZ364" s="75"/>
      <c r="EA364" s="75"/>
      <c r="EB364" s="75"/>
      <c r="EC364" s="75"/>
      <c r="ED364" s="75"/>
      <c r="EE364" s="75"/>
      <c r="EF364" s="75"/>
      <c r="EG364" s="75"/>
      <c r="EH364" s="75"/>
      <c r="EI364" s="75"/>
      <c r="EJ364" s="75"/>
      <c r="EK364" s="75"/>
      <c r="EL364" s="75"/>
      <c r="EM364" s="75"/>
      <c r="EN364" s="75"/>
      <c r="EO364" s="75"/>
      <c r="EP364" s="75"/>
      <c r="EQ364" s="75"/>
      <c r="ER364" s="75"/>
      <c r="ES364" s="75"/>
      <c r="ET364" s="75"/>
      <c r="EU364" s="75"/>
      <c r="EV364" s="75"/>
      <c r="EW364" s="75"/>
      <c r="EX364" s="75"/>
      <c r="EY364" s="75"/>
      <c r="EZ364" s="88"/>
      <c r="FA364" s="74"/>
      <c r="FB364" s="75"/>
      <c r="FC364" s="76"/>
      <c r="FD364" s="75"/>
      <c r="FE364" s="75"/>
      <c r="FF364" s="75"/>
      <c r="FG364" s="75"/>
      <c r="FH364" s="75"/>
      <c r="FI364" s="75"/>
      <c r="FJ364" s="75"/>
      <c r="FK364" s="75"/>
      <c r="FL364" s="75"/>
      <c r="FM364" s="75"/>
      <c r="FN364" s="75"/>
      <c r="FO364" s="75"/>
      <c r="FP364" s="75"/>
      <c r="FQ364" s="75"/>
      <c r="FR364" s="75"/>
      <c r="FS364" s="75"/>
      <c r="FT364" s="78"/>
      <c r="FU364" s="78"/>
      <c r="FV364" s="78"/>
      <c r="FW364" s="78"/>
      <c r="FX364" s="75"/>
      <c r="FY364" s="75"/>
      <c r="FZ364" s="75"/>
      <c r="GA364" s="75"/>
      <c r="GB364" s="75"/>
      <c r="GC364" s="75"/>
      <c r="GD364" s="75"/>
      <c r="GE364" s="75"/>
      <c r="GF364" s="75"/>
      <c r="GG364" s="75"/>
      <c r="GH364" s="75"/>
      <c r="GI364" s="75"/>
      <c r="GJ364" s="75"/>
      <c r="GK364" s="75"/>
      <c r="GL364" s="75"/>
      <c r="GM364" s="75"/>
      <c r="GN364" s="75"/>
      <c r="GO364" s="75"/>
      <c r="GP364" s="75"/>
      <c r="GQ364" s="75"/>
      <c r="GR364" s="75"/>
      <c r="GS364" s="75"/>
      <c r="GT364" s="75"/>
      <c r="GU364" s="75"/>
      <c r="GV364" s="75"/>
      <c r="GW364" s="75"/>
      <c r="GX364" s="75"/>
      <c r="GY364" s="75"/>
      <c r="GZ364" s="75"/>
      <c r="HA364" s="75"/>
      <c r="HB364" s="75"/>
      <c r="HC364" s="75"/>
      <c r="HD364" s="75"/>
      <c r="HE364" s="75"/>
      <c r="HF364" s="75"/>
      <c r="HG364" s="75"/>
      <c r="HH364" s="75"/>
      <c r="HI364" s="75"/>
      <c r="HJ364" s="75"/>
      <c r="HK364" s="75"/>
      <c r="HL364" s="75"/>
      <c r="HM364" s="75"/>
      <c r="HN364" s="75"/>
      <c r="HO364" s="75"/>
      <c r="HP364" s="75"/>
      <c r="HQ364" s="75"/>
      <c r="HR364" s="75"/>
      <c r="HS364" s="75"/>
      <c r="HT364" s="75"/>
      <c r="HU364" s="75"/>
      <c r="HV364" s="75"/>
      <c r="HW364" s="75"/>
      <c r="HX364" s="75"/>
      <c r="HY364" s="75"/>
      <c r="HZ364" s="75"/>
      <c r="IA364" s="75"/>
      <c r="IB364" s="75"/>
      <c r="IC364" s="75"/>
      <c r="ID364" s="75"/>
      <c r="IE364" s="75"/>
      <c r="IF364" s="75"/>
      <c r="IG364" s="75"/>
      <c r="IH364" s="75"/>
      <c r="II364" s="75"/>
      <c r="IJ364" s="75"/>
      <c r="IK364" s="75"/>
      <c r="IL364" s="75"/>
      <c r="IM364" s="75"/>
      <c r="IN364" s="75"/>
      <c r="IO364" s="75"/>
      <c r="IP364" s="75"/>
      <c r="IQ364" s="75"/>
      <c r="IR364" s="75"/>
      <c r="IS364" s="75"/>
      <c r="IT364" s="75"/>
      <c r="IU364" s="75"/>
      <c r="IV364" s="75"/>
      <c r="IW364" s="75"/>
      <c r="IX364" s="75"/>
      <c r="IY364" s="75"/>
      <c r="IZ364" s="75"/>
      <c r="JA364" s="75"/>
      <c r="JB364" s="75"/>
      <c r="JC364" s="75"/>
    </row>
    <row r="365" spans="1:263" ht="16.5" customHeight="1" x14ac:dyDescent="0.25">
      <c r="A365" s="10" t="s">
        <v>466</v>
      </c>
      <c r="B365" s="222">
        <f t="shared" si="884"/>
        <v>3909</v>
      </c>
      <c r="C365" s="222">
        <f t="shared" si="885"/>
        <v>5065.4652900000001</v>
      </c>
      <c r="D365" s="222">
        <f t="shared" si="886"/>
        <v>5065.4652900000001</v>
      </c>
      <c r="E365" s="222"/>
      <c r="F365" s="223">
        <f t="shared" si="887"/>
        <v>5065.4652900000001</v>
      </c>
      <c r="G365" s="75">
        <f>F365/C365*100</f>
        <v>100</v>
      </c>
      <c r="H365" s="75"/>
      <c r="I365" s="75"/>
      <c r="J365" s="75"/>
      <c r="K365" s="75"/>
      <c r="L365" s="75"/>
      <c r="M365" s="75"/>
      <c r="N365" s="75"/>
      <c r="O365" s="74"/>
      <c r="P365" s="75"/>
      <c r="Q365" s="75"/>
      <c r="R365" s="75"/>
      <c r="S365" s="75"/>
      <c r="T365" s="75"/>
      <c r="U365" s="75"/>
      <c r="V365" s="75"/>
      <c r="W365" s="74"/>
      <c r="X365" s="75"/>
      <c r="Y365" s="75"/>
      <c r="Z365" s="75"/>
      <c r="AA365" s="75"/>
      <c r="AB365" s="75"/>
      <c r="AC365" s="75"/>
      <c r="AD365" s="75"/>
      <c r="AE365" s="75"/>
      <c r="AF365" s="75"/>
      <c r="AG365" s="75"/>
      <c r="AH365" s="75"/>
      <c r="AI365" s="75"/>
      <c r="AJ365" s="75"/>
      <c r="AK365" s="75"/>
      <c r="AL365" s="75"/>
      <c r="AM365" s="75"/>
      <c r="AN365" s="75"/>
      <c r="AO365" s="75"/>
      <c r="AP365" s="75"/>
      <c r="AQ365" s="75"/>
      <c r="AR365" s="75"/>
      <c r="AS365" s="75">
        <v>1156.4652900000001</v>
      </c>
      <c r="AT365" s="75">
        <v>1156.4652900000001</v>
      </c>
      <c r="AU365" s="75">
        <f t="shared" si="814"/>
        <v>100</v>
      </c>
      <c r="AV365" s="75"/>
      <c r="AW365" s="75"/>
      <c r="AX365" s="75"/>
      <c r="AY365" s="75"/>
      <c r="AZ365" s="95"/>
      <c r="BA365" s="95"/>
      <c r="BB365" s="95"/>
      <c r="BC365" s="95"/>
      <c r="BD365" s="75"/>
      <c r="BE365" s="75"/>
      <c r="BF365" s="75"/>
      <c r="BG365" s="88"/>
      <c r="BH365" s="88"/>
      <c r="BI365" s="75"/>
      <c r="BJ365" s="75"/>
      <c r="BK365" s="88"/>
      <c r="BL365" s="75">
        <v>3909</v>
      </c>
      <c r="BM365" s="75">
        <v>3909</v>
      </c>
      <c r="BN365" s="75">
        <v>3909</v>
      </c>
      <c r="BO365" s="76">
        <f t="shared" si="889"/>
        <v>100</v>
      </c>
      <c r="BP365" s="75"/>
      <c r="BQ365" s="75"/>
      <c r="BR365" s="75"/>
      <c r="BS365" s="88"/>
      <c r="BT365" s="88"/>
      <c r="BU365" s="75"/>
      <c r="BV365" s="75"/>
      <c r="BW365" s="88"/>
      <c r="BX365" s="75"/>
      <c r="BY365" s="75"/>
      <c r="BZ365" s="75"/>
      <c r="CA365" s="75"/>
      <c r="CB365" s="74"/>
      <c r="CC365" s="74"/>
      <c r="CD365" s="75"/>
      <c r="CE365" s="88"/>
      <c r="CF365" s="75"/>
      <c r="CG365" s="75"/>
      <c r="CH365" s="75"/>
      <c r="CI365" s="88"/>
      <c r="CJ365" s="75"/>
      <c r="CK365" s="75"/>
      <c r="CL365" s="75"/>
      <c r="CM365" s="75"/>
      <c r="CN365" s="75"/>
      <c r="CO365" s="75"/>
      <c r="CP365" s="75"/>
      <c r="CQ365" s="75"/>
      <c r="CR365" s="74"/>
      <c r="CS365" s="74"/>
      <c r="CT365" s="75"/>
      <c r="CU365" s="88"/>
      <c r="CV365" s="75"/>
      <c r="CW365" s="75"/>
      <c r="CX365" s="75"/>
      <c r="CY365" s="88"/>
      <c r="CZ365" s="88"/>
      <c r="DA365" s="75"/>
      <c r="DB365" s="75"/>
      <c r="DC365" s="74"/>
      <c r="DD365" s="75"/>
      <c r="DE365" s="75"/>
      <c r="DF365" s="75"/>
      <c r="DG365" s="88"/>
      <c r="DH365" s="75"/>
      <c r="DI365" s="75"/>
      <c r="DJ365" s="75"/>
      <c r="DK365" s="88"/>
      <c r="DL365" s="75"/>
      <c r="DM365" s="75"/>
      <c r="DN365" s="75"/>
      <c r="DO365" s="88"/>
      <c r="DP365" s="75"/>
      <c r="DQ365" s="75"/>
      <c r="DR365" s="75"/>
      <c r="DS365" s="88"/>
      <c r="DT365" s="88"/>
      <c r="DU365" s="75"/>
      <c r="DV365" s="75"/>
      <c r="DW365" s="75"/>
      <c r="DX365" s="75"/>
      <c r="DY365" s="75"/>
      <c r="DZ365" s="75"/>
      <c r="EA365" s="75"/>
      <c r="EB365" s="75"/>
      <c r="EC365" s="75"/>
      <c r="ED365" s="75"/>
      <c r="EE365" s="75"/>
      <c r="EF365" s="75"/>
      <c r="EG365" s="75"/>
      <c r="EH365" s="75"/>
      <c r="EI365" s="75"/>
      <c r="EJ365" s="75"/>
      <c r="EK365" s="75"/>
      <c r="EL365" s="75"/>
      <c r="EM365" s="75"/>
      <c r="EN365" s="75"/>
      <c r="EO365" s="75"/>
      <c r="EP365" s="75"/>
      <c r="EQ365" s="75"/>
      <c r="ER365" s="75"/>
      <c r="ES365" s="75"/>
      <c r="ET365" s="75"/>
      <c r="EU365" s="75"/>
      <c r="EV365" s="75"/>
      <c r="EW365" s="75"/>
      <c r="EX365" s="75"/>
      <c r="EY365" s="75"/>
      <c r="EZ365" s="88"/>
      <c r="FA365" s="74"/>
      <c r="FB365" s="75"/>
      <c r="FC365" s="76"/>
      <c r="FD365" s="75"/>
      <c r="FE365" s="75"/>
      <c r="FF365" s="75"/>
      <c r="FG365" s="75"/>
      <c r="FH365" s="75"/>
      <c r="FI365" s="75"/>
      <c r="FJ365" s="75"/>
      <c r="FK365" s="75"/>
      <c r="FL365" s="75"/>
      <c r="FM365" s="75"/>
      <c r="FN365" s="75"/>
      <c r="FO365" s="75"/>
      <c r="FP365" s="75"/>
      <c r="FQ365" s="75"/>
      <c r="FR365" s="75"/>
      <c r="FS365" s="75"/>
      <c r="FT365" s="78"/>
      <c r="FU365" s="78"/>
      <c r="FV365" s="78"/>
      <c r="FW365" s="78"/>
      <c r="FX365" s="75"/>
      <c r="FY365" s="75"/>
      <c r="FZ365" s="75"/>
      <c r="GA365" s="75"/>
      <c r="GB365" s="75"/>
      <c r="GC365" s="75"/>
      <c r="GD365" s="75"/>
      <c r="GE365" s="75"/>
      <c r="GF365" s="75"/>
      <c r="GG365" s="75"/>
      <c r="GH365" s="75"/>
      <c r="GI365" s="75"/>
      <c r="GJ365" s="75"/>
      <c r="GK365" s="75"/>
      <c r="GL365" s="75"/>
      <c r="GM365" s="75"/>
      <c r="GN365" s="75"/>
      <c r="GO365" s="75"/>
      <c r="GP365" s="75"/>
      <c r="GQ365" s="75"/>
      <c r="GR365" s="75"/>
      <c r="GS365" s="75"/>
      <c r="GT365" s="75"/>
      <c r="GU365" s="75"/>
      <c r="GV365" s="75"/>
      <c r="GW365" s="75"/>
      <c r="GX365" s="75"/>
      <c r="GY365" s="75"/>
      <c r="GZ365" s="75"/>
      <c r="HA365" s="75"/>
      <c r="HB365" s="75"/>
      <c r="HC365" s="75"/>
      <c r="HD365" s="75"/>
      <c r="HE365" s="75"/>
      <c r="HF365" s="75"/>
      <c r="HG365" s="75"/>
      <c r="HH365" s="75"/>
      <c r="HI365" s="75"/>
      <c r="HJ365" s="75"/>
      <c r="HK365" s="75"/>
      <c r="HL365" s="75"/>
      <c r="HM365" s="75"/>
      <c r="HN365" s="75"/>
      <c r="HO365" s="75"/>
      <c r="HP365" s="75"/>
      <c r="HQ365" s="75"/>
      <c r="HR365" s="75"/>
      <c r="HS365" s="75"/>
      <c r="HT365" s="75"/>
      <c r="HU365" s="75"/>
      <c r="HV365" s="75"/>
      <c r="HW365" s="75"/>
      <c r="HX365" s="75"/>
      <c r="HY365" s="75"/>
      <c r="HZ365" s="75"/>
      <c r="IA365" s="75"/>
      <c r="IB365" s="75"/>
      <c r="IC365" s="75"/>
      <c r="ID365" s="75"/>
      <c r="IE365" s="75"/>
      <c r="IF365" s="75"/>
      <c r="IG365" s="75"/>
      <c r="IH365" s="75"/>
      <c r="II365" s="75"/>
      <c r="IJ365" s="75"/>
      <c r="IK365" s="75"/>
      <c r="IL365" s="75"/>
      <c r="IM365" s="75"/>
      <c r="IN365" s="75"/>
      <c r="IO365" s="75"/>
      <c r="IP365" s="75"/>
      <c r="IQ365" s="75"/>
      <c r="IR365" s="75"/>
      <c r="IS365" s="75"/>
      <c r="IT365" s="75"/>
      <c r="IU365" s="75"/>
      <c r="IV365" s="75"/>
      <c r="IW365" s="75"/>
      <c r="IX365" s="75"/>
      <c r="IY365" s="75"/>
      <c r="IZ365" s="75"/>
      <c r="JA365" s="75"/>
      <c r="JB365" s="75"/>
      <c r="JC365" s="75"/>
    </row>
    <row r="366" spans="1:263" ht="16.5" customHeight="1" x14ac:dyDescent="0.25">
      <c r="A366" s="10" t="s">
        <v>467</v>
      </c>
      <c r="B366" s="222">
        <f t="shared" si="884"/>
        <v>3672</v>
      </c>
      <c r="C366" s="222">
        <f t="shared" si="885"/>
        <v>4472</v>
      </c>
      <c r="D366" s="222">
        <f t="shared" si="886"/>
        <v>4472</v>
      </c>
      <c r="E366" s="222"/>
      <c r="F366" s="223">
        <f t="shared" si="887"/>
        <v>4471.5696900000003</v>
      </c>
      <c r="G366" s="75">
        <f>F366/C366*100</f>
        <v>99.99037768336315</v>
      </c>
      <c r="H366" s="75"/>
      <c r="I366" s="75"/>
      <c r="J366" s="75"/>
      <c r="K366" s="75"/>
      <c r="L366" s="75"/>
      <c r="M366" s="75"/>
      <c r="N366" s="75"/>
      <c r="O366" s="74"/>
      <c r="P366" s="75"/>
      <c r="Q366" s="75"/>
      <c r="R366" s="75"/>
      <c r="S366" s="75"/>
      <c r="T366" s="75"/>
      <c r="U366" s="75"/>
      <c r="V366" s="75"/>
      <c r="W366" s="74"/>
      <c r="X366" s="75"/>
      <c r="Y366" s="75"/>
      <c r="Z366" s="75"/>
      <c r="AA366" s="75"/>
      <c r="AB366" s="75"/>
      <c r="AC366" s="75"/>
      <c r="AD366" s="75"/>
      <c r="AE366" s="75"/>
      <c r="AF366" s="75"/>
      <c r="AG366" s="75"/>
      <c r="AH366" s="75"/>
      <c r="AI366" s="75"/>
      <c r="AJ366" s="75"/>
      <c r="AK366" s="75"/>
      <c r="AL366" s="75"/>
      <c r="AM366" s="75"/>
      <c r="AN366" s="75"/>
      <c r="AO366" s="75"/>
      <c r="AP366" s="75"/>
      <c r="AQ366" s="75"/>
      <c r="AR366" s="75"/>
      <c r="AS366" s="75">
        <v>800</v>
      </c>
      <c r="AT366" s="75">
        <v>800</v>
      </c>
      <c r="AU366" s="75">
        <f t="shared" si="814"/>
        <v>100</v>
      </c>
      <c r="AV366" s="75"/>
      <c r="AW366" s="75"/>
      <c r="AX366" s="75"/>
      <c r="AY366" s="75"/>
      <c r="AZ366" s="95"/>
      <c r="BA366" s="95"/>
      <c r="BB366" s="95"/>
      <c r="BC366" s="95"/>
      <c r="BD366" s="75"/>
      <c r="BE366" s="75"/>
      <c r="BF366" s="75"/>
      <c r="BG366" s="88"/>
      <c r="BH366" s="88"/>
      <c r="BI366" s="75"/>
      <c r="BJ366" s="75"/>
      <c r="BK366" s="88"/>
      <c r="BL366" s="75">
        <v>3672</v>
      </c>
      <c r="BM366" s="75">
        <v>3672</v>
      </c>
      <c r="BN366" s="75">
        <v>3671.5696899999998</v>
      </c>
      <c r="BO366" s="76">
        <f t="shared" si="889"/>
        <v>99.988281318082784</v>
      </c>
      <c r="BP366" s="75"/>
      <c r="BQ366" s="75"/>
      <c r="BR366" s="75"/>
      <c r="BS366" s="88"/>
      <c r="BT366" s="88"/>
      <c r="BU366" s="75"/>
      <c r="BV366" s="75"/>
      <c r="BW366" s="88"/>
      <c r="BX366" s="75"/>
      <c r="BY366" s="75"/>
      <c r="BZ366" s="75"/>
      <c r="CA366" s="75"/>
      <c r="CB366" s="74"/>
      <c r="CC366" s="74"/>
      <c r="CD366" s="75"/>
      <c r="CE366" s="88"/>
      <c r="CF366" s="75"/>
      <c r="CG366" s="75"/>
      <c r="CH366" s="75"/>
      <c r="CI366" s="88"/>
      <c r="CJ366" s="75"/>
      <c r="CK366" s="75"/>
      <c r="CL366" s="75"/>
      <c r="CM366" s="75"/>
      <c r="CN366" s="75"/>
      <c r="CO366" s="75"/>
      <c r="CP366" s="75"/>
      <c r="CQ366" s="75"/>
      <c r="CR366" s="74"/>
      <c r="CS366" s="74"/>
      <c r="CT366" s="75"/>
      <c r="CU366" s="88"/>
      <c r="CV366" s="75"/>
      <c r="CW366" s="75"/>
      <c r="CX366" s="75"/>
      <c r="CY366" s="88"/>
      <c r="CZ366" s="88"/>
      <c r="DA366" s="75"/>
      <c r="DB366" s="75"/>
      <c r="DC366" s="74"/>
      <c r="DD366" s="75"/>
      <c r="DE366" s="75"/>
      <c r="DF366" s="75"/>
      <c r="DG366" s="88"/>
      <c r="DH366" s="75"/>
      <c r="DI366" s="75"/>
      <c r="DJ366" s="75"/>
      <c r="DK366" s="88"/>
      <c r="DL366" s="75"/>
      <c r="DM366" s="75"/>
      <c r="DN366" s="75"/>
      <c r="DO366" s="88"/>
      <c r="DP366" s="75"/>
      <c r="DQ366" s="75"/>
      <c r="DR366" s="75"/>
      <c r="DS366" s="88"/>
      <c r="DT366" s="88"/>
      <c r="DU366" s="75"/>
      <c r="DV366" s="75"/>
      <c r="DW366" s="75"/>
      <c r="DX366" s="75"/>
      <c r="DY366" s="75"/>
      <c r="DZ366" s="75"/>
      <c r="EA366" s="75"/>
      <c r="EB366" s="75"/>
      <c r="EC366" s="75"/>
      <c r="ED366" s="75"/>
      <c r="EE366" s="75"/>
      <c r="EF366" s="75"/>
      <c r="EG366" s="75"/>
      <c r="EH366" s="75"/>
      <c r="EI366" s="75"/>
      <c r="EJ366" s="75"/>
      <c r="EK366" s="75"/>
      <c r="EL366" s="75"/>
      <c r="EM366" s="75"/>
      <c r="EN366" s="75"/>
      <c r="EO366" s="75"/>
      <c r="EP366" s="75"/>
      <c r="EQ366" s="75"/>
      <c r="ER366" s="75"/>
      <c r="ES366" s="75"/>
      <c r="ET366" s="75"/>
      <c r="EU366" s="75"/>
      <c r="EV366" s="75"/>
      <c r="EW366" s="75"/>
      <c r="EX366" s="75"/>
      <c r="EY366" s="75"/>
      <c r="EZ366" s="88"/>
      <c r="FA366" s="74"/>
      <c r="FB366" s="75"/>
      <c r="FC366" s="76"/>
      <c r="FD366" s="75"/>
      <c r="FE366" s="75"/>
      <c r="FF366" s="75"/>
      <c r="FG366" s="75"/>
      <c r="FH366" s="75"/>
      <c r="FI366" s="75"/>
      <c r="FJ366" s="75"/>
      <c r="FK366" s="75"/>
      <c r="FL366" s="75"/>
      <c r="FM366" s="75"/>
      <c r="FN366" s="75"/>
      <c r="FO366" s="75"/>
      <c r="FP366" s="75"/>
      <c r="FQ366" s="75"/>
      <c r="FR366" s="75"/>
      <c r="FS366" s="75"/>
      <c r="FT366" s="78"/>
      <c r="FU366" s="78"/>
      <c r="FV366" s="78"/>
      <c r="FW366" s="78"/>
      <c r="FX366" s="75"/>
      <c r="FY366" s="75"/>
      <c r="FZ366" s="75"/>
      <c r="GA366" s="75"/>
      <c r="GB366" s="75"/>
      <c r="GC366" s="75"/>
      <c r="GD366" s="75"/>
      <c r="GE366" s="75"/>
      <c r="GF366" s="75"/>
      <c r="GG366" s="75"/>
      <c r="GH366" s="75"/>
      <c r="GI366" s="75"/>
      <c r="GJ366" s="75"/>
      <c r="GK366" s="75"/>
      <c r="GL366" s="75"/>
      <c r="GM366" s="75"/>
      <c r="GN366" s="75"/>
      <c r="GO366" s="75"/>
      <c r="GP366" s="75"/>
      <c r="GQ366" s="75"/>
      <c r="GR366" s="75"/>
      <c r="GS366" s="75"/>
      <c r="GT366" s="75"/>
      <c r="GU366" s="75"/>
      <c r="GV366" s="75"/>
      <c r="GW366" s="75"/>
      <c r="GX366" s="75"/>
      <c r="GY366" s="75"/>
      <c r="GZ366" s="75"/>
      <c r="HA366" s="75"/>
      <c r="HB366" s="75"/>
      <c r="HC366" s="75"/>
      <c r="HD366" s="75"/>
      <c r="HE366" s="75"/>
      <c r="HF366" s="75"/>
      <c r="HG366" s="75"/>
      <c r="HH366" s="75"/>
      <c r="HI366" s="75"/>
      <c r="HJ366" s="75"/>
      <c r="HK366" s="75"/>
      <c r="HL366" s="75"/>
      <c r="HM366" s="75"/>
      <c r="HN366" s="75"/>
      <c r="HO366" s="75"/>
      <c r="HP366" s="75"/>
      <c r="HQ366" s="75"/>
      <c r="HR366" s="75"/>
      <c r="HS366" s="75"/>
      <c r="HT366" s="75"/>
      <c r="HU366" s="75"/>
      <c r="HV366" s="75"/>
      <c r="HW366" s="75"/>
      <c r="HX366" s="75"/>
      <c r="HY366" s="75"/>
      <c r="HZ366" s="75"/>
      <c r="IA366" s="75"/>
      <c r="IB366" s="75"/>
      <c r="IC366" s="75"/>
      <c r="ID366" s="75"/>
      <c r="IE366" s="75"/>
      <c r="IF366" s="75"/>
      <c r="IG366" s="75"/>
      <c r="IH366" s="75"/>
      <c r="II366" s="75"/>
      <c r="IJ366" s="75"/>
      <c r="IK366" s="75"/>
      <c r="IL366" s="75"/>
      <c r="IM366" s="75"/>
      <c r="IN366" s="75"/>
      <c r="IO366" s="75"/>
      <c r="IP366" s="75"/>
      <c r="IQ366" s="75"/>
      <c r="IR366" s="75"/>
      <c r="IS366" s="75"/>
      <c r="IT366" s="75"/>
      <c r="IU366" s="75"/>
      <c r="IV366" s="75"/>
      <c r="IW366" s="75"/>
      <c r="IX366" s="75"/>
      <c r="IY366" s="75"/>
      <c r="IZ366" s="75"/>
      <c r="JA366" s="75"/>
      <c r="JB366" s="75"/>
      <c r="JC366" s="75"/>
    </row>
    <row r="367" spans="1:263" ht="16.5" customHeight="1" x14ac:dyDescent="0.25">
      <c r="A367" s="10" t="s">
        <v>468</v>
      </c>
      <c r="B367" s="222">
        <f t="shared" si="884"/>
        <v>4389</v>
      </c>
      <c r="C367" s="222">
        <f t="shared" si="885"/>
        <v>5511.2741999999998</v>
      </c>
      <c r="D367" s="222">
        <f t="shared" si="886"/>
        <v>5511.2741999999998</v>
      </c>
      <c r="E367" s="222"/>
      <c r="F367" s="223">
        <f t="shared" si="887"/>
        <v>5511.2741999999998</v>
      </c>
      <c r="G367" s="75">
        <f>F367/C367*100</f>
        <v>100</v>
      </c>
      <c r="H367" s="75"/>
      <c r="I367" s="75"/>
      <c r="J367" s="75"/>
      <c r="K367" s="75"/>
      <c r="L367" s="75"/>
      <c r="M367" s="75"/>
      <c r="N367" s="75"/>
      <c r="O367" s="74"/>
      <c r="P367" s="75"/>
      <c r="Q367" s="75"/>
      <c r="R367" s="75"/>
      <c r="S367" s="75"/>
      <c r="T367" s="75"/>
      <c r="U367" s="75"/>
      <c r="V367" s="75"/>
      <c r="W367" s="74"/>
      <c r="X367" s="75"/>
      <c r="Y367" s="75"/>
      <c r="Z367" s="75"/>
      <c r="AA367" s="75"/>
      <c r="AB367" s="75"/>
      <c r="AC367" s="75"/>
      <c r="AD367" s="75"/>
      <c r="AE367" s="75"/>
      <c r="AF367" s="75"/>
      <c r="AG367" s="75"/>
      <c r="AH367" s="75"/>
      <c r="AI367" s="75"/>
      <c r="AJ367" s="75"/>
      <c r="AK367" s="75"/>
      <c r="AL367" s="75"/>
      <c r="AM367" s="75"/>
      <c r="AN367" s="75"/>
      <c r="AO367" s="75"/>
      <c r="AP367" s="75"/>
      <c r="AQ367" s="75"/>
      <c r="AR367" s="75"/>
      <c r="AS367" s="75">
        <v>1053.2742000000001</v>
      </c>
      <c r="AT367" s="75">
        <v>1053.2742000000001</v>
      </c>
      <c r="AU367" s="75">
        <f t="shared" si="814"/>
        <v>100</v>
      </c>
      <c r="AV367" s="75"/>
      <c r="AW367" s="75"/>
      <c r="AX367" s="75"/>
      <c r="AY367" s="75"/>
      <c r="AZ367" s="95"/>
      <c r="BA367" s="95"/>
      <c r="BB367" s="95"/>
      <c r="BC367" s="95"/>
      <c r="BD367" s="75"/>
      <c r="BE367" s="75"/>
      <c r="BF367" s="75"/>
      <c r="BG367" s="88"/>
      <c r="BH367" s="88"/>
      <c r="BI367" s="75"/>
      <c r="BJ367" s="75"/>
      <c r="BK367" s="88"/>
      <c r="BL367" s="75">
        <v>4389</v>
      </c>
      <c r="BM367" s="75">
        <v>4389</v>
      </c>
      <c r="BN367" s="75">
        <v>4389</v>
      </c>
      <c r="BO367" s="76">
        <f t="shared" si="889"/>
        <v>100</v>
      </c>
      <c r="BP367" s="75"/>
      <c r="BQ367" s="75"/>
      <c r="BR367" s="75"/>
      <c r="BS367" s="88"/>
      <c r="BT367" s="88"/>
      <c r="BU367" s="75"/>
      <c r="BV367" s="75"/>
      <c r="BW367" s="88"/>
      <c r="BX367" s="75"/>
      <c r="BY367" s="75"/>
      <c r="BZ367" s="75"/>
      <c r="CA367" s="75"/>
      <c r="CB367" s="74"/>
      <c r="CC367" s="74"/>
      <c r="CD367" s="75"/>
      <c r="CE367" s="88"/>
      <c r="CF367" s="75"/>
      <c r="CG367" s="75"/>
      <c r="CH367" s="75"/>
      <c r="CI367" s="88"/>
      <c r="CJ367" s="75"/>
      <c r="CK367" s="75"/>
      <c r="CL367" s="75"/>
      <c r="CM367" s="75"/>
      <c r="CN367" s="75"/>
      <c r="CO367" s="75"/>
      <c r="CP367" s="75"/>
      <c r="CQ367" s="75"/>
      <c r="CR367" s="74"/>
      <c r="CS367" s="74"/>
      <c r="CT367" s="75"/>
      <c r="CU367" s="88"/>
      <c r="CV367" s="75"/>
      <c r="CW367" s="75"/>
      <c r="CX367" s="75"/>
      <c r="CY367" s="88"/>
      <c r="CZ367" s="88"/>
      <c r="DA367" s="75"/>
      <c r="DB367" s="75"/>
      <c r="DC367" s="74"/>
      <c r="DD367" s="75"/>
      <c r="DE367" s="75"/>
      <c r="DF367" s="75"/>
      <c r="DG367" s="88"/>
      <c r="DH367" s="75"/>
      <c r="DI367" s="75"/>
      <c r="DJ367" s="75"/>
      <c r="DK367" s="88"/>
      <c r="DL367" s="75"/>
      <c r="DM367" s="75"/>
      <c r="DN367" s="75"/>
      <c r="DO367" s="88"/>
      <c r="DP367" s="75"/>
      <c r="DQ367" s="75"/>
      <c r="DR367" s="75"/>
      <c r="DS367" s="88"/>
      <c r="DT367" s="88"/>
      <c r="DU367" s="75"/>
      <c r="DV367" s="75"/>
      <c r="DW367" s="75"/>
      <c r="DX367" s="75"/>
      <c r="DY367" s="75"/>
      <c r="DZ367" s="75"/>
      <c r="EA367" s="75"/>
      <c r="EB367" s="75"/>
      <c r="EC367" s="75"/>
      <c r="ED367" s="75"/>
      <c r="EE367" s="75"/>
      <c r="EF367" s="75"/>
      <c r="EG367" s="75"/>
      <c r="EH367" s="75"/>
      <c r="EI367" s="75"/>
      <c r="EJ367" s="75"/>
      <c r="EK367" s="75"/>
      <c r="EL367" s="75"/>
      <c r="EM367" s="75"/>
      <c r="EN367" s="75"/>
      <c r="EO367" s="75"/>
      <c r="EP367" s="75"/>
      <c r="EQ367" s="75"/>
      <c r="ER367" s="75"/>
      <c r="ES367" s="75"/>
      <c r="ET367" s="75"/>
      <c r="EU367" s="75"/>
      <c r="EV367" s="75"/>
      <c r="EW367" s="75"/>
      <c r="EX367" s="75"/>
      <c r="EY367" s="75"/>
      <c r="EZ367" s="88"/>
      <c r="FA367" s="74"/>
      <c r="FB367" s="75"/>
      <c r="FC367" s="76"/>
      <c r="FD367" s="75"/>
      <c r="FE367" s="75"/>
      <c r="FF367" s="75"/>
      <c r="FG367" s="75"/>
      <c r="FH367" s="75"/>
      <c r="FI367" s="75"/>
      <c r="FJ367" s="75"/>
      <c r="FK367" s="75"/>
      <c r="FL367" s="75"/>
      <c r="FM367" s="75"/>
      <c r="FN367" s="75"/>
      <c r="FO367" s="75"/>
      <c r="FP367" s="75"/>
      <c r="FQ367" s="75"/>
      <c r="FR367" s="75"/>
      <c r="FS367" s="75"/>
      <c r="FT367" s="78"/>
      <c r="FU367" s="78"/>
      <c r="FV367" s="78"/>
      <c r="FW367" s="78"/>
      <c r="FX367" s="75"/>
      <c r="FY367" s="75"/>
      <c r="FZ367" s="75"/>
      <c r="GA367" s="75"/>
      <c r="GB367" s="75"/>
      <c r="GC367" s="75"/>
      <c r="GD367" s="75"/>
      <c r="GE367" s="75"/>
      <c r="GF367" s="75"/>
      <c r="GG367" s="75"/>
      <c r="GH367" s="75"/>
      <c r="GI367" s="75"/>
      <c r="GJ367" s="75"/>
      <c r="GK367" s="75"/>
      <c r="GL367" s="75"/>
      <c r="GM367" s="75"/>
      <c r="GN367" s="75"/>
      <c r="GO367" s="75"/>
      <c r="GP367" s="75"/>
      <c r="GQ367" s="75"/>
      <c r="GR367" s="75"/>
      <c r="GS367" s="75"/>
      <c r="GT367" s="75"/>
      <c r="GU367" s="75"/>
      <c r="GV367" s="75"/>
      <c r="GW367" s="75"/>
      <c r="GX367" s="75"/>
      <c r="GY367" s="75"/>
      <c r="GZ367" s="75"/>
      <c r="HA367" s="75"/>
      <c r="HB367" s="75"/>
      <c r="HC367" s="75"/>
      <c r="HD367" s="75"/>
      <c r="HE367" s="75"/>
      <c r="HF367" s="75"/>
      <c r="HG367" s="75"/>
      <c r="HH367" s="75"/>
      <c r="HI367" s="75"/>
      <c r="HJ367" s="75"/>
      <c r="HK367" s="75"/>
      <c r="HL367" s="75"/>
      <c r="HM367" s="75"/>
      <c r="HN367" s="75"/>
      <c r="HO367" s="75"/>
      <c r="HP367" s="75"/>
      <c r="HQ367" s="75"/>
      <c r="HR367" s="75"/>
      <c r="HS367" s="75"/>
      <c r="HT367" s="75"/>
      <c r="HU367" s="75"/>
      <c r="HV367" s="75"/>
      <c r="HW367" s="75"/>
      <c r="HX367" s="75"/>
      <c r="HY367" s="75"/>
      <c r="HZ367" s="75"/>
      <c r="IA367" s="75"/>
      <c r="IB367" s="75"/>
      <c r="IC367" s="75"/>
      <c r="ID367" s="75"/>
      <c r="IE367" s="75"/>
      <c r="IF367" s="75"/>
      <c r="IG367" s="75">
        <v>69</v>
      </c>
      <c r="IH367" s="75">
        <v>69</v>
      </c>
      <c r="II367" s="75">
        <f t="shared" si="883"/>
        <v>100</v>
      </c>
      <c r="IJ367" s="75"/>
      <c r="IK367" s="75"/>
      <c r="IL367" s="75"/>
      <c r="IM367" s="75"/>
      <c r="IN367" s="75"/>
      <c r="IO367" s="75"/>
      <c r="IP367" s="75"/>
      <c r="IQ367" s="75"/>
      <c r="IR367" s="75"/>
      <c r="IS367" s="75"/>
      <c r="IT367" s="75"/>
      <c r="IU367" s="75"/>
      <c r="IV367" s="75"/>
      <c r="IW367" s="75"/>
      <c r="IX367" s="75"/>
      <c r="IY367" s="75"/>
      <c r="IZ367" s="75"/>
      <c r="JA367" s="75"/>
      <c r="JB367" s="75"/>
      <c r="JC367" s="75"/>
    </row>
    <row r="368" spans="1:263" ht="16.5" customHeight="1" x14ac:dyDescent="0.25">
      <c r="A368" s="10" t="s">
        <v>506</v>
      </c>
      <c r="B368" s="222">
        <f t="shared" si="884"/>
        <v>8235</v>
      </c>
      <c r="C368" s="222">
        <f t="shared" si="885"/>
        <v>10885.71463</v>
      </c>
      <c r="D368" s="222">
        <f t="shared" si="886"/>
        <v>10885.71463</v>
      </c>
      <c r="E368" s="222"/>
      <c r="F368" s="223">
        <f t="shared" si="887"/>
        <v>10885.69131</v>
      </c>
      <c r="G368" s="75">
        <f>F368/C368*100</f>
        <v>99.999785774284987</v>
      </c>
      <c r="H368" s="75"/>
      <c r="I368" s="75"/>
      <c r="J368" s="75"/>
      <c r="K368" s="75"/>
      <c r="L368" s="75"/>
      <c r="M368" s="75"/>
      <c r="N368" s="75"/>
      <c r="O368" s="74"/>
      <c r="P368" s="75"/>
      <c r="Q368" s="75"/>
      <c r="R368" s="75"/>
      <c r="S368" s="75"/>
      <c r="T368" s="75"/>
      <c r="U368" s="75"/>
      <c r="V368" s="75"/>
      <c r="W368" s="74"/>
      <c r="X368" s="75"/>
      <c r="Y368" s="75"/>
      <c r="Z368" s="75"/>
      <c r="AA368" s="75"/>
      <c r="AB368" s="75"/>
      <c r="AC368" s="75"/>
      <c r="AD368" s="75"/>
      <c r="AE368" s="75"/>
      <c r="AF368" s="75"/>
      <c r="AG368" s="75"/>
      <c r="AH368" s="75"/>
      <c r="AI368" s="75"/>
      <c r="AJ368" s="75"/>
      <c r="AK368" s="75"/>
      <c r="AL368" s="75"/>
      <c r="AM368" s="75"/>
      <c r="AN368" s="75"/>
      <c r="AO368" s="75"/>
      <c r="AP368" s="75"/>
      <c r="AQ368" s="75"/>
      <c r="AR368" s="75"/>
      <c r="AS368" s="75">
        <v>1823.1514299999999</v>
      </c>
      <c r="AT368" s="75">
        <v>1823.1514299999999</v>
      </c>
      <c r="AU368" s="75">
        <f t="shared" si="814"/>
        <v>100</v>
      </c>
      <c r="AV368" s="75"/>
      <c r="AW368" s="75"/>
      <c r="AX368" s="75"/>
      <c r="AY368" s="75"/>
      <c r="AZ368" s="95"/>
      <c r="BA368" s="95"/>
      <c r="BB368" s="95"/>
      <c r="BC368" s="95"/>
      <c r="BD368" s="75"/>
      <c r="BE368" s="75"/>
      <c r="BF368" s="75"/>
      <c r="BG368" s="88"/>
      <c r="BH368" s="88"/>
      <c r="BI368" s="75"/>
      <c r="BJ368" s="75"/>
      <c r="BK368" s="88"/>
      <c r="BL368" s="75">
        <v>8235</v>
      </c>
      <c r="BM368" s="75">
        <v>8235</v>
      </c>
      <c r="BN368" s="75">
        <v>8234.9766799999998</v>
      </c>
      <c r="BO368" s="76">
        <f t="shared" si="889"/>
        <v>99.999716818457799</v>
      </c>
      <c r="BP368" s="75"/>
      <c r="BQ368" s="75"/>
      <c r="BR368" s="75"/>
      <c r="BS368" s="88"/>
      <c r="BT368" s="88"/>
      <c r="BU368" s="75"/>
      <c r="BV368" s="75"/>
      <c r="BW368" s="88"/>
      <c r="BX368" s="75"/>
      <c r="BY368" s="75">
        <v>827.56319999999994</v>
      </c>
      <c r="BZ368" s="75">
        <v>827.56319999999994</v>
      </c>
      <c r="CA368" s="75">
        <f t="shared" ref="CA368" si="941">BZ368/BY368*100</f>
        <v>100</v>
      </c>
      <c r="CB368" s="74"/>
      <c r="CC368" s="74"/>
      <c r="CD368" s="75"/>
      <c r="CE368" s="88"/>
      <c r="CF368" s="75"/>
      <c r="CG368" s="75"/>
      <c r="CH368" s="75"/>
      <c r="CI368" s="88"/>
      <c r="CJ368" s="75"/>
      <c r="CK368" s="75"/>
      <c r="CL368" s="75"/>
      <c r="CM368" s="75"/>
      <c r="CN368" s="75"/>
      <c r="CO368" s="75"/>
      <c r="CP368" s="75"/>
      <c r="CQ368" s="75"/>
      <c r="CR368" s="74"/>
      <c r="CS368" s="74"/>
      <c r="CT368" s="75"/>
      <c r="CU368" s="88"/>
      <c r="CV368" s="75"/>
      <c r="CW368" s="75"/>
      <c r="CX368" s="75"/>
      <c r="CY368" s="88"/>
      <c r="CZ368" s="88"/>
      <c r="DA368" s="75"/>
      <c r="DB368" s="75"/>
      <c r="DC368" s="74"/>
      <c r="DD368" s="75"/>
      <c r="DE368" s="75"/>
      <c r="DF368" s="75"/>
      <c r="DG368" s="88"/>
      <c r="DH368" s="75"/>
      <c r="DI368" s="75"/>
      <c r="DJ368" s="75"/>
      <c r="DK368" s="88"/>
      <c r="DL368" s="75"/>
      <c r="DM368" s="75"/>
      <c r="DN368" s="75"/>
      <c r="DO368" s="88"/>
      <c r="DP368" s="75"/>
      <c r="DQ368" s="75"/>
      <c r="DR368" s="75"/>
      <c r="DS368" s="88"/>
      <c r="DT368" s="88"/>
      <c r="DU368" s="75"/>
      <c r="DV368" s="75"/>
      <c r="DW368" s="75"/>
      <c r="DX368" s="75"/>
      <c r="DY368" s="75"/>
      <c r="DZ368" s="75"/>
      <c r="EA368" s="75"/>
      <c r="EB368" s="75"/>
      <c r="EC368" s="75"/>
      <c r="ED368" s="75"/>
      <c r="EE368" s="75"/>
      <c r="EF368" s="75"/>
      <c r="EG368" s="75"/>
      <c r="EH368" s="75"/>
      <c r="EI368" s="75"/>
      <c r="EJ368" s="75"/>
      <c r="EK368" s="75"/>
      <c r="EL368" s="75"/>
      <c r="EM368" s="75"/>
      <c r="EN368" s="75"/>
      <c r="EO368" s="75"/>
      <c r="EP368" s="75"/>
      <c r="EQ368" s="75"/>
      <c r="ER368" s="75"/>
      <c r="ES368" s="75"/>
      <c r="ET368" s="75"/>
      <c r="EU368" s="75"/>
      <c r="EV368" s="75"/>
      <c r="EW368" s="75"/>
      <c r="EX368" s="75"/>
      <c r="EY368" s="75"/>
      <c r="EZ368" s="88"/>
      <c r="FA368" s="74"/>
      <c r="FB368" s="75"/>
      <c r="FC368" s="76"/>
      <c r="FD368" s="75"/>
      <c r="FE368" s="75"/>
      <c r="FF368" s="75"/>
      <c r="FG368" s="75"/>
      <c r="FH368" s="75"/>
      <c r="FI368" s="75"/>
      <c r="FJ368" s="75"/>
      <c r="FK368" s="75"/>
      <c r="FL368" s="75"/>
      <c r="FM368" s="75"/>
      <c r="FN368" s="75"/>
      <c r="FO368" s="75"/>
      <c r="FP368" s="75"/>
      <c r="FQ368" s="75"/>
      <c r="FR368" s="75"/>
      <c r="FS368" s="75"/>
      <c r="FT368" s="78"/>
      <c r="FU368" s="78"/>
      <c r="FV368" s="78"/>
      <c r="FW368" s="78"/>
      <c r="FX368" s="75"/>
      <c r="FY368" s="75"/>
      <c r="FZ368" s="75"/>
      <c r="GA368" s="75"/>
      <c r="GB368" s="75"/>
      <c r="GC368" s="75"/>
      <c r="GD368" s="75"/>
      <c r="GE368" s="75"/>
      <c r="GF368" s="75"/>
      <c r="GG368" s="75"/>
      <c r="GH368" s="75"/>
      <c r="GI368" s="75"/>
      <c r="GJ368" s="75"/>
      <c r="GK368" s="75"/>
      <c r="GL368" s="75"/>
      <c r="GM368" s="75"/>
      <c r="GN368" s="75"/>
      <c r="GO368" s="75"/>
      <c r="GP368" s="75"/>
      <c r="GQ368" s="75"/>
      <c r="GR368" s="75"/>
      <c r="GS368" s="75"/>
      <c r="GT368" s="75"/>
      <c r="GU368" s="75"/>
      <c r="GV368" s="75"/>
      <c r="GW368" s="75"/>
      <c r="GX368" s="75"/>
      <c r="GY368" s="75"/>
      <c r="GZ368" s="75"/>
      <c r="HA368" s="75"/>
      <c r="HB368" s="75"/>
      <c r="HC368" s="75"/>
      <c r="HD368" s="75"/>
      <c r="HE368" s="75"/>
      <c r="HF368" s="75"/>
      <c r="HG368" s="75"/>
      <c r="HH368" s="75"/>
      <c r="HI368" s="75"/>
      <c r="HJ368" s="75"/>
      <c r="HK368" s="75"/>
      <c r="HL368" s="75"/>
      <c r="HM368" s="75"/>
      <c r="HN368" s="75"/>
      <c r="HO368" s="75"/>
      <c r="HP368" s="75"/>
      <c r="HQ368" s="75"/>
      <c r="HR368" s="75"/>
      <c r="HS368" s="75"/>
      <c r="HT368" s="75"/>
      <c r="HU368" s="75"/>
      <c r="HV368" s="75"/>
      <c r="HW368" s="75"/>
      <c r="HX368" s="75"/>
      <c r="HY368" s="75"/>
      <c r="HZ368" s="75"/>
      <c r="IA368" s="75"/>
      <c r="IB368" s="75"/>
      <c r="IC368" s="75"/>
      <c r="ID368" s="75"/>
      <c r="IE368" s="75"/>
      <c r="IF368" s="75"/>
      <c r="IG368" s="75"/>
      <c r="IH368" s="75"/>
      <c r="II368" s="75"/>
      <c r="IJ368" s="75"/>
      <c r="IK368" s="75"/>
      <c r="IL368" s="75"/>
      <c r="IM368" s="75"/>
      <c r="IN368" s="75"/>
      <c r="IO368" s="75"/>
      <c r="IP368" s="75"/>
      <c r="IQ368" s="75"/>
      <c r="IR368" s="75"/>
      <c r="IS368" s="75"/>
      <c r="IT368" s="75"/>
      <c r="IU368" s="75"/>
      <c r="IV368" s="75"/>
      <c r="IW368" s="75"/>
      <c r="IX368" s="75"/>
      <c r="IY368" s="75"/>
      <c r="IZ368" s="75"/>
      <c r="JA368" s="75"/>
      <c r="JB368" s="75"/>
      <c r="JC368" s="75"/>
    </row>
    <row r="369" spans="1:263" ht="16.5" customHeight="1" x14ac:dyDescent="0.25">
      <c r="A369" s="10" t="s">
        <v>471</v>
      </c>
      <c r="B369" s="222">
        <f t="shared" si="884"/>
        <v>0</v>
      </c>
      <c r="C369" s="222">
        <f t="shared" si="885"/>
        <v>0</v>
      </c>
      <c r="D369" s="222">
        <f t="shared" si="886"/>
        <v>0</v>
      </c>
      <c r="E369" s="222"/>
      <c r="F369" s="223">
        <f t="shared" si="887"/>
        <v>0</v>
      </c>
      <c r="G369" s="75"/>
      <c r="H369" s="75"/>
      <c r="I369" s="75"/>
      <c r="J369" s="75"/>
      <c r="K369" s="75"/>
      <c r="L369" s="75"/>
      <c r="M369" s="75"/>
      <c r="N369" s="75"/>
      <c r="O369" s="74"/>
      <c r="P369" s="75"/>
      <c r="Q369" s="75"/>
      <c r="R369" s="75"/>
      <c r="S369" s="75"/>
      <c r="T369" s="75"/>
      <c r="U369" s="75"/>
      <c r="V369" s="75"/>
      <c r="W369" s="74"/>
      <c r="X369" s="75"/>
      <c r="Y369" s="75"/>
      <c r="Z369" s="75"/>
      <c r="AA369" s="75"/>
      <c r="AB369" s="75"/>
      <c r="AC369" s="75"/>
      <c r="AD369" s="75"/>
      <c r="AE369" s="75"/>
      <c r="AF369" s="75"/>
      <c r="AG369" s="75"/>
      <c r="AH369" s="75"/>
      <c r="AI369" s="75"/>
      <c r="AJ369" s="75"/>
      <c r="AK369" s="75"/>
      <c r="AL369" s="75"/>
      <c r="AM369" s="75"/>
      <c r="AN369" s="75"/>
      <c r="AO369" s="75"/>
      <c r="AP369" s="75"/>
      <c r="AQ369" s="75"/>
      <c r="AR369" s="75"/>
      <c r="AS369" s="75"/>
      <c r="AT369" s="75"/>
      <c r="AU369" s="75"/>
      <c r="AV369" s="75"/>
      <c r="AW369" s="75"/>
      <c r="AX369" s="75"/>
      <c r="AY369" s="75"/>
      <c r="AZ369" s="95"/>
      <c r="BA369" s="95"/>
      <c r="BB369" s="95"/>
      <c r="BC369" s="95"/>
      <c r="BD369" s="75"/>
      <c r="BE369" s="75"/>
      <c r="BF369" s="75"/>
      <c r="BG369" s="88"/>
      <c r="BH369" s="88"/>
      <c r="BI369" s="75"/>
      <c r="BJ369" s="75"/>
      <c r="BK369" s="88"/>
      <c r="BL369" s="75"/>
      <c r="BM369" s="75"/>
      <c r="BN369" s="75"/>
      <c r="BO369" s="76"/>
      <c r="BP369" s="75"/>
      <c r="BQ369" s="75"/>
      <c r="BR369" s="75"/>
      <c r="BS369" s="88"/>
      <c r="BT369" s="88"/>
      <c r="BU369" s="75"/>
      <c r="BV369" s="75"/>
      <c r="BW369" s="88"/>
      <c r="BX369" s="75"/>
      <c r="BY369" s="75"/>
      <c r="BZ369" s="75"/>
      <c r="CA369" s="75"/>
      <c r="CB369" s="74"/>
      <c r="CC369" s="74"/>
      <c r="CD369" s="75"/>
      <c r="CE369" s="88"/>
      <c r="CF369" s="75"/>
      <c r="CG369" s="75"/>
      <c r="CH369" s="75"/>
      <c r="CI369" s="88"/>
      <c r="CJ369" s="75"/>
      <c r="CK369" s="75"/>
      <c r="CL369" s="75"/>
      <c r="CM369" s="75"/>
      <c r="CN369" s="75"/>
      <c r="CO369" s="75"/>
      <c r="CP369" s="75"/>
      <c r="CQ369" s="75"/>
      <c r="CR369" s="74"/>
      <c r="CS369" s="74"/>
      <c r="CT369" s="75"/>
      <c r="CU369" s="88"/>
      <c r="CV369" s="75"/>
      <c r="CW369" s="75"/>
      <c r="CX369" s="75"/>
      <c r="CY369" s="88"/>
      <c r="CZ369" s="88"/>
      <c r="DA369" s="75"/>
      <c r="DB369" s="75"/>
      <c r="DC369" s="74"/>
      <c r="DD369" s="75"/>
      <c r="DE369" s="75"/>
      <c r="DF369" s="75"/>
      <c r="DG369" s="88"/>
      <c r="DH369" s="75"/>
      <c r="DI369" s="75"/>
      <c r="DJ369" s="75"/>
      <c r="DK369" s="88"/>
      <c r="DL369" s="75"/>
      <c r="DM369" s="75"/>
      <c r="DN369" s="75"/>
      <c r="DO369" s="88"/>
      <c r="DP369" s="75"/>
      <c r="DQ369" s="75"/>
      <c r="DR369" s="75"/>
      <c r="DS369" s="88"/>
      <c r="DT369" s="88"/>
      <c r="DU369" s="75"/>
      <c r="DV369" s="75"/>
      <c r="DW369" s="75"/>
      <c r="DX369" s="75"/>
      <c r="DY369" s="75"/>
      <c r="DZ369" s="75"/>
      <c r="EA369" s="75"/>
      <c r="EB369" s="75"/>
      <c r="EC369" s="75"/>
      <c r="ED369" s="75"/>
      <c r="EE369" s="75"/>
      <c r="EF369" s="75"/>
      <c r="EG369" s="75"/>
      <c r="EH369" s="75"/>
      <c r="EI369" s="75"/>
      <c r="EJ369" s="75"/>
      <c r="EK369" s="75"/>
      <c r="EL369" s="75"/>
      <c r="EM369" s="75"/>
      <c r="EN369" s="75"/>
      <c r="EO369" s="75"/>
      <c r="EP369" s="75"/>
      <c r="EQ369" s="75"/>
      <c r="ER369" s="75"/>
      <c r="ES369" s="75"/>
      <c r="ET369" s="75"/>
      <c r="EU369" s="75"/>
      <c r="EV369" s="75"/>
      <c r="EW369" s="75"/>
      <c r="EX369" s="75"/>
      <c r="EY369" s="75"/>
      <c r="EZ369" s="88"/>
      <c r="FA369" s="74"/>
      <c r="FB369" s="75"/>
      <c r="FC369" s="76"/>
      <c r="FD369" s="75"/>
      <c r="FE369" s="75"/>
      <c r="FF369" s="75"/>
      <c r="FG369" s="75"/>
      <c r="FH369" s="75"/>
      <c r="FI369" s="75"/>
      <c r="FJ369" s="75"/>
      <c r="FK369" s="75"/>
      <c r="FL369" s="75"/>
      <c r="FM369" s="75"/>
      <c r="FN369" s="75"/>
      <c r="FO369" s="75"/>
      <c r="FP369" s="75"/>
      <c r="FQ369" s="75"/>
      <c r="FR369" s="75"/>
      <c r="FS369" s="75"/>
      <c r="FT369" s="78"/>
      <c r="FU369" s="78"/>
      <c r="FV369" s="78"/>
      <c r="FW369" s="78"/>
      <c r="FX369" s="75"/>
      <c r="FY369" s="75"/>
      <c r="FZ369" s="75"/>
      <c r="GA369" s="75"/>
      <c r="GB369" s="75"/>
      <c r="GC369" s="75"/>
      <c r="GD369" s="75"/>
      <c r="GE369" s="75"/>
      <c r="GF369" s="75"/>
      <c r="GG369" s="75"/>
      <c r="GH369" s="75"/>
      <c r="GI369" s="75"/>
      <c r="GJ369" s="75"/>
      <c r="GK369" s="75"/>
      <c r="GL369" s="75"/>
      <c r="GM369" s="75"/>
      <c r="GN369" s="75"/>
      <c r="GO369" s="75"/>
      <c r="GP369" s="75"/>
      <c r="GQ369" s="75"/>
      <c r="GR369" s="75"/>
      <c r="GS369" s="75"/>
      <c r="GT369" s="75"/>
      <c r="GU369" s="75"/>
      <c r="GV369" s="75"/>
      <c r="GW369" s="75"/>
      <c r="GX369" s="75"/>
      <c r="GY369" s="75"/>
      <c r="GZ369" s="75"/>
      <c r="HA369" s="75"/>
      <c r="HB369" s="75"/>
      <c r="HC369" s="75"/>
      <c r="HD369" s="75"/>
      <c r="HE369" s="75"/>
      <c r="HF369" s="75"/>
      <c r="HG369" s="75"/>
      <c r="HH369" s="75"/>
      <c r="HI369" s="75"/>
      <c r="HJ369" s="75"/>
      <c r="HK369" s="75"/>
      <c r="HL369" s="75"/>
      <c r="HM369" s="75"/>
      <c r="HN369" s="75"/>
      <c r="HO369" s="75"/>
      <c r="HP369" s="75"/>
      <c r="HQ369" s="75"/>
      <c r="HR369" s="75"/>
      <c r="HS369" s="75"/>
      <c r="HT369" s="75"/>
      <c r="HU369" s="75"/>
      <c r="HV369" s="75"/>
      <c r="HW369" s="75"/>
      <c r="HX369" s="75"/>
      <c r="HY369" s="75"/>
      <c r="HZ369" s="75"/>
      <c r="IA369" s="75"/>
      <c r="IB369" s="75"/>
      <c r="IC369" s="75"/>
      <c r="ID369" s="75"/>
      <c r="IE369" s="75"/>
      <c r="IF369" s="75"/>
      <c r="IG369" s="75"/>
      <c r="IH369" s="75"/>
      <c r="II369" s="75"/>
      <c r="IJ369" s="75"/>
      <c r="IK369" s="75"/>
      <c r="IL369" s="75"/>
      <c r="IM369" s="75"/>
      <c r="IN369" s="75"/>
      <c r="IO369" s="75"/>
      <c r="IP369" s="75"/>
      <c r="IQ369" s="75"/>
      <c r="IR369" s="75"/>
      <c r="IS369" s="75"/>
      <c r="IT369" s="75"/>
      <c r="IU369" s="75"/>
      <c r="IV369" s="75"/>
      <c r="IW369" s="75"/>
      <c r="IX369" s="75"/>
      <c r="IY369" s="75"/>
      <c r="IZ369" s="75"/>
      <c r="JA369" s="75"/>
      <c r="JB369" s="75"/>
      <c r="JC369" s="75"/>
    </row>
    <row r="370" spans="1:263" ht="16.5" customHeight="1" x14ac:dyDescent="0.25">
      <c r="A370" s="10" t="s">
        <v>248</v>
      </c>
      <c r="B370" s="222">
        <f t="shared" si="884"/>
        <v>8500</v>
      </c>
      <c r="C370" s="222">
        <f t="shared" si="885"/>
        <v>9844.8722199999993</v>
      </c>
      <c r="D370" s="222">
        <f t="shared" si="886"/>
        <v>9844.8722199999993</v>
      </c>
      <c r="E370" s="222"/>
      <c r="F370" s="223">
        <f t="shared" si="887"/>
        <v>9844.8722199999993</v>
      </c>
      <c r="G370" s="75">
        <f>F370/C370*100</f>
        <v>100</v>
      </c>
      <c r="H370" s="75"/>
      <c r="I370" s="75"/>
      <c r="J370" s="75"/>
      <c r="K370" s="75"/>
      <c r="L370" s="75"/>
      <c r="M370" s="75"/>
      <c r="N370" s="75"/>
      <c r="O370" s="74"/>
      <c r="P370" s="75"/>
      <c r="Q370" s="75"/>
      <c r="R370" s="75"/>
      <c r="S370" s="75"/>
      <c r="T370" s="75"/>
      <c r="U370" s="75"/>
      <c r="V370" s="75"/>
      <c r="W370" s="74"/>
      <c r="X370" s="75"/>
      <c r="Y370" s="75"/>
      <c r="Z370" s="75"/>
      <c r="AA370" s="75"/>
      <c r="AB370" s="75"/>
      <c r="AC370" s="75"/>
      <c r="AD370" s="75"/>
      <c r="AE370" s="75"/>
      <c r="AF370" s="75"/>
      <c r="AG370" s="75"/>
      <c r="AH370" s="75"/>
      <c r="AI370" s="75"/>
      <c r="AJ370" s="75"/>
      <c r="AK370" s="75"/>
      <c r="AL370" s="75"/>
      <c r="AM370" s="75"/>
      <c r="AN370" s="75"/>
      <c r="AO370" s="75"/>
      <c r="AP370" s="75"/>
      <c r="AQ370" s="75"/>
      <c r="AR370" s="75"/>
      <c r="AS370" s="75">
        <v>1344.87222</v>
      </c>
      <c r="AT370" s="75">
        <v>1344.87222</v>
      </c>
      <c r="AU370" s="75">
        <f t="shared" si="814"/>
        <v>100</v>
      </c>
      <c r="AV370" s="75">
        <v>8500</v>
      </c>
      <c r="AW370" s="75">
        <v>8500</v>
      </c>
      <c r="AX370" s="75">
        <v>8500</v>
      </c>
      <c r="AY370" s="75">
        <f>AX370/AW370*100</f>
        <v>100</v>
      </c>
      <c r="AZ370" s="95"/>
      <c r="BA370" s="95"/>
      <c r="BB370" s="95"/>
      <c r="BC370" s="95"/>
      <c r="BD370" s="75"/>
      <c r="BE370" s="75"/>
      <c r="BF370" s="75"/>
      <c r="BG370" s="88"/>
      <c r="BH370" s="88"/>
      <c r="BI370" s="75"/>
      <c r="BJ370" s="75"/>
      <c r="BK370" s="88"/>
      <c r="BL370" s="75"/>
      <c r="BM370" s="75"/>
      <c r="BN370" s="75"/>
      <c r="BO370" s="76"/>
      <c r="BP370" s="75"/>
      <c r="BQ370" s="75"/>
      <c r="BR370" s="75"/>
      <c r="BS370" s="88"/>
      <c r="BT370" s="88"/>
      <c r="BU370" s="75"/>
      <c r="BV370" s="75"/>
      <c r="BW370" s="88"/>
      <c r="BX370" s="75"/>
      <c r="BY370" s="75"/>
      <c r="BZ370" s="75"/>
      <c r="CA370" s="75"/>
      <c r="CB370" s="74"/>
      <c r="CC370" s="74"/>
      <c r="CD370" s="75"/>
      <c r="CE370" s="88"/>
      <c r="CF370" s="75"/>
      <c r="CG370" s="75"/>
      <c r="CH370" s="75"/>
      <c r="CI370" s="88"/>
      <c r="CJ370" s="75"/>
      <c r="CK370" s="75"/>
      <c r="CL370" s="75"/>
      <c r="CM370" s="75"/>
      <c r="CN370" s="75"/>
      <c r="CO370" s="75"/>
      <c r="CP370" s="75"/>
      <c r="CQ370" s="75"/>
      <c r="CR370" s="74"/>
      <c r="CS370" s="74"/>
      <c r="CT370" s="75"/>
      <c r="CU370" s="88"/>
      <c r="CV370" s="75"/>
      <c r="CW370" s="75"/>
      <c r="CX370" s="75"/>
      <c r="CY370" s="88"/>
      <c r="CZ370" s="88"/>
      <c r="DA370" s="75"/>
      <c r="DB370" s="75"/>
      <c r="DC370" s="74"/>
      <c r="DD370" s="75"/>
      <c r="DE370" s="75"/>
      <c r="DF370" s="75"/>
      <c r="DG370" s="88"/>
      <c r="DH370" s="75"/>
      <c r="DI370" s="75"/>
      <c r="DJ370" s="75"/>
      <c r="DK370" s="88"/>
      <c r="DL370" s="75"/>
      <c r="DM370" s="75"/>
      <c r="DN370" s="75"/>
      <c r="DO370" s="88"/>
      <c r="DP370" s="75"/>
      <c r="DQ370" s="75"/>
      <c r="DR370" s="75"/>
      <c r="DS370" s="88"/>
      <c r="DT370" s="88"/>
      <c r="DU370" s="75"/>
      <c r="DV370" s="75"/>
      <c r="DW370" s="75"/>
      <c r="DX370" s="75"/>
      <c r="DY370" s="75"/>
      <c r="DZ370" s="75"/>
      <c r="EA370" s="75"/>
      <c r="EB370" s="75"/>
      <c r="EC370" s="75"/>
      <c r="ED370" s="75"/>
      <c r="EE370" s="75"/>
      <c r="EF370" s="75"/>
      <c r="EG370" s="75"/>
      <c r="EH370" s="75"/>
      <c r="EI370" s="75"/>
      <c r="EJ370" s="75"/>
      <c r="EK370" s="75"/>
      <c r="EL370" s="75"/>
      <c r="EM370" s="75"/>
      <c r="EN370" s="75"/>
      <c r="EO370" s="75"/>
      <c r="EP370" s="75"/>
      <c r="EQ370" s="75"/>
      <c r="ER370" s="75"/>
      <c r="ES370" s="75"/>
      <c r="ET370" s="75"/>
      <c r="EU370" s="75"/>
      <c r="EV370" s="75"/>
      <c r="EW370" s="75"/>
      <c r="EX370" s="75"/>
      <c r="EY370" s="75"/>
      <c r="EZ370" s="88"/>
      <c r="FA370" s="74"/>
      <c r="FB370" s="75"/>
      <c r="FC370" s="76"/>
      <c r="FD370" s="75"/>
      <c r="FE370" s="75"/>
      <c r="FF370" s="75"/>
      <c r="FG370" s="75"/>
      <c r="FH370" s="75"/>
      <c r="FI370" s="75"/>
      <c r="FJ370" s="75"/>
      <c r="FK370" s="75"/>
      <c r="FL370" s="75"/>
      <c r="FM370" s="75"/>
      <c r="FN370" s="75"/>
      <c r="FO370" s="75"/>
      <c r="FP370" s="75"/>
      <c r="FQ370" s="75"/>
      <c r="FR370" s="75"/>
      <c r="FS370" s="75"/>
      <c r="FT370" s="78"/>
      <c r="FU370" s="78"/>
      <c r="FV370" s="78"/>
      <c r="FW370" s="78"/>
      <c r="FX370" s="75"/>
      <c r="FY370" s="75"/>
      <c r="FZ370" s="75"/>
      <c r="GA370" s="75"/>
      <c r="GB370" s="75"/>
      <c r="GC370" s="75"/>
      <c r="GD370" s="75"/>
      <c r="GE370" s="75"/>
      <c r="GF370" s="75"/>
      <c r="GG370" s="75"/>
      <c r="GH370" s="75"/>
      <c r="GI370" s="75"/>
      <c r="GJ370" s="75"/>
      <c r="GK370" s="75"/>
      <c r="GL370" s="75"/>
      <c r="GM370" s="75"/>
      <c r="GN370" s="75"/>
      <c r="GO370" s="75"/>
      <c r="GP370" s="75"/>
      <c r="GQ370" s="75"/>
      <c r="GR370" s="75"/>
      <c r="GS370" s="75"/>
      <c r="GT370" s="75"/>
      <c r="GU370" s="75"/>
      <c r="GV370" s="75"/>
      <c r="GW370" s="75"/>
      <c r="GX370" s="75"/>
      <c r="GY370" s="75"/>
      <c r="GZ370" s="75"/>
      <c r="HA370" s="75"/>
      <c r="HB370" s="75"/>
      <c r="HC370" s="75"/>
      <c r="HD370" s="75"/>
      <c r="HE370" s="75"/>
      <c r="HF370" s="75"/>
      <c r="HG370" s="75"/>
      <c r="HH370" s="75"/>
      <c r="HI370" s="75"/>
      <c r="HJ370" s="75"/>
      <c r="HK370" s="75"/>
      <c r="HL370" s="75"/>
      <c r="HM370" s="75"/>
      <c r="HN370" s="75"/>
      <c r="HO370" s="75"/>
      <c r="HP370" s="75"/>
      <c r="HQ370" s="75"/>
      <c r="HR370" s="75"/>
      <c r="HS370" s="75"/>
      <c r="HT370" s="75"/>
      <c r="HU370" s="75"/>
      <c r="HV370" s="75"/>
      <c r="HW370" s="75"/>
      <c r="HX370" s="75"/>
      <c r="HY370" s="75"/>
      <c r="HZ370" s="75"/>
      <c r="IA370" s="75"/>
      <c r="IB370" s="75"/>
      <c r="IC370" s="75"/>
      <c r="ID370" s="75"/>
      <c r="IE370" s="75"/>
      <c r="IF370" s="75"/>
      <c r="IG370" s="75"/>
      <c r="IH370" s="75"/>
      <c r="II370" s="75"/>
      <c r="IJ370" s="75"/>
      <c r="IK370" s="75"/>
      <c r="IL370" s="75"/>
      <c r="IM370" s="75"/>
      <c r="IN370" s="75"/>
      <c r="IO370" s="75"/>
      <c r="IP370" s="75"/>
      <c r="IQ370" s="75"/>
      <c r="IR370" s="75"/>
      <c r="IS370" s="75"/>
      <c r="IT370" s="75"/>
      <c r="IU370" s="75"/>
      <c r="IV370" s="75"/>
      <c r="IW370" s="75"/>
      <c r="IX370" s="75"/>
      <c r="IY370" s="75"/>
      <c r="IZ370" s="75"/>
      <c r="JA370" s="75"/>
      <c r="JB370" s="75"/>
      <c r="JC370" s="75"/>
    </row>
    <row r="371" spans="1:263" ht="16.5" customHeight="1" x14ac:dyDescent="0.25">
      <c r="A371" s="10" t="s">
        <v>470</v>
      </c>
      <c r="B371" s="222">
        <f t="shared" si="884"/>
        <v>0</v>
      </c>
      <c r="C371" s="222">
        <f t="shared" si="885"/>
        <v>0</v>
      </c>
      <c r="D371" s="222">
        <f t="shared" si="886"/>
        <v>0</v>
      </c>
      <c r="E371" s="222"/>
      <c r="F371" s="223">
        <f t="shared" si="887"/>
        <v>0</v>
      </c>
      <c r="G371" s="75"/>
      <c r="H371" s="75"/>
      <c r="I371" s="75"/>
      <c r="J371" s="75"/>
      <c r="K371" s="75"/>
      <c r="L371" s="75"/>
      <c r="M371" s="75"/>
      <c r="N371" s="75"/>
      <c r="O371" s="74"/>
      <c r="P371" s="75"/>
      <c r="Q371" s="75"/>
      <c r="R371" s="75"/>
      <c r="S371" s="75"/>
      <c r="T371" s="75"/>
      <c r="U371" s="75"/>
      <c r="V371" s="75"/>
      <c r="W371" s="74"/>
      <c r="X371" s="75"/>
      <c r="Y371" s="75"/>
      <c r="Z371" s="75"/>
      <c r="AA371" s="75"/>
      <c r="AB371" s="75"/>
      <c r="AC371" s="75"/>
      <c r="AD371" s="75"/>
      <c r="AE371" s="75"/>
      <c r="AF371" s="75"/>
      <c r="AG371" s="75"/>
      <c r="AH371" s="75"/>
      <c r="AI371" s="75"/>
      <c r="AJ371" s="75"/>
      <c r="AK371" s="75"/>
      <c r="AL371" s="75"/>
      <c r="AM371" s="75"/>
      <c r="AN371" s="75"/>
      <c r="AO371" s="75"/>
      <c r="AP371" s="75"/>
      <c r="AQ371" s="75"/>
      <c r="AR371" s="75"/>
      <c r="AS371" s="75"/>
      <c r="AT371" s="75"/>
      <c r="AU371" s="75"/>
      <c r="AV371" s="75"/>
      <c r="AW371" s="75"/>
      <c r="AX371" s="75"/>
      <c r="AY371" s="75"/>
      <c r="AZ371" s="95"/>
      <c r="BA371" s="95"/>
      <c r="BB371" s="95"/>
      <c r="BC371" s="95"/>
      <c r="BD371" s="75"/>
      <c r="BE371" s="75"/>
      <c r="BF371" s="75"/>
      <c r="BG371" s="88"/>
      <c r="BH371" s="88"/>
      <c r="BI371" s="75"/>
      <c r="BJ371" s="75"/>
      <c r="BK371" s="88"/>
      <c r="BL371" s="75"/>
      <c r="BM371" s="75"/>
      <c r="BN371" s="75"/>
      <c r="BO371" s="76"/>
      <c r="BP371" s="75"/>
      <c r="BQ371" s="75"/>
      <c r="BR371" s="75"/>
      <c r="BS371" s="88"/>
      <c r="BT371" s="88"/>
      <c r="BU371" s="75"/>
      <c r="BV371" s="75"/>
      <c r="BW371" s="88"/>
      <c r="BX371" s="75"/>
      <c r="BY371" s="75"/>
      <c r="BZ371" s="75"/>
      <c r="CA371" s="75"/>
      <c r="CB371" s="74"/>
      <c r="CC371" s="74"/>
      <c r="CD371" s="75"/>
      <c r="CE371" s="88"/>
      <c r="CF371" s="75"/>
      <c r="CG371" s="75"/>
      <c r="CH371" s="75"/>
      <c r="CI371" s="88"/>
      <c r="CJ371" s="75"/>
      <c r="CK371" s="75"/>
      <c r="CL371" s="75"/>
      <c r="CM371" s="75"/>
      <c r="CN371" s="75"/>
      <c r="CO371" s="75"/>
      <c r="CP371" s="75"/>
      <c r="CQ371" s="75"/>
      <c r="CR371" s="74"/>
      <c r="CS371" s="74"/>
      <c r="CT371" s="75"/>
      <c r="CU371" s="88"/>
      <c r="CV371" s="75"/>
      <c r="CW371" s="75"/>
      <c r="CX371" s="75"/>
      <c r="CY371" s="88"/>
      <c r="CZ371" s="88"/>
      <c r="DA371" s="75"/>
      <c r="DB371" s="75"/>
      <c r="DC371" s="74"/>
      <c r="DD371" s="75"/>
      <c r="DE371" s="75"/>
      <c r="DF371" s="75"/>
      <c r="DG371" s="88"/>
      <c r="DH371" s="75"/>
      <c r="DI371" s="75"/>
      <c r="DJ371" s="75"/>
      <c r="DK371" s="88"/>
      <c r="DL371" s="75"/>
      <c r="DM371" s="75"/>
      <c r="DN371" s="75"/>
      <c r="DO371" s="88"/>
      <c r="DP371" s="75"/>
      <c r="DQ371" s="75"/>
      <c r="DR371" s="75"/>
      <c r="DS371" s="88"/>
      <c r="DT371" s="88"/>
      <c r="DU371" s="75"/>
      <c r="DV371" s="75"/>
      <c r="DW371" s="75"/>
      <c r="DX371" s="75"/>
      <c r="DY371" s="75"/>
      <c r="DZ371" s="75"/>
      <c r="EA371" s="75"/>
      <c r="EB371" s="75"/>
      <c r="EC371" s="75"/>
      <c r="ED371" s="75"/>
      <c r="EE371" s="75"/>
      <c r="EF371" s="75"/>
      <c r="EG371" s="75"/>
      <c r="EH371" s="75"/>
      <c r="EI371" s="75"/>
      <c r="EJ371" s="75"/>
      <c r="EK371" s="75"/>
      <c r="EL371" s="75"/>
      <c r="EM371" s="75"/>
      <c r="EN371" s="75"/>
      <c r="EO371" s="75"/>
      <c r="EP371" s="75"/>
      <c r="EQ371" s="75"/>
      <c r="ER371" s="75"/>
      <c r="ES371" s="75"/>
      <c r="ET371" s="75"/>
      <c r="EU371" s="75"/>
      <c r="EV371" s="75"/>
      <c r="EW371" s="75"/>
      <c r="EX371" s="75"/>
      <c r="EY371" s="75"/>
      <c r="EZ371" s="88"/>
      <c r="FA371" s="74"/>
      <c r="FB371" s="75"/>
      <c r="FC371" s="88"/>
      <c r="FD371" s="75"/>
      <c r="FE371" s="75"/>
      <c r="FF371" s="75"/>
      <c r="FG371" s="75"/>
      <c r="FH371" s="75"/>
      <c r="FI371" s="75"/>
      <c r="FJ371" s="75"/>
      <c r="FK371" s="75"/>
      <c r="FL371" s="75"/>
      <c r="FM371" s="75"/>
      <c r="FN371" s="75"/>
      <c r="FO371" s="75"/>
      <c r="FP371" s="75"/>
      <c r="FQ371" s="75"/>
      <c r="FR371" s="75"/>
      <c r="FS371" s="75"/>
      <c r="FT371" s="78"/>
      <c r="FU371" s="78"/>
      <c r="FV371" s="78"/>
      <c r="FW371" s="78"/>
      <c r="FX371" s="75"/>
      <c r="FY371" s="75"/>
      <c r="FZ371" s="75"/>
      <c r="GA371" s="75"/>
      <c r="GB371" s="75"/>
      <c r="GC371" s="75"/>
      <c r="GD371" s="75"/>
      <c r="GE371" s="75"/>
      <c r="GF371" s="75"/>
      <c r="GG371" s="75"/>
      <c r="GH371" s="75"/>
      <c r="GI371" s="75"/>
      <c r="GJ371" s="75"/>
      <c r="GK371" s="75"/>
      <c r="GL371" s="75"/>
      <c r="GM371" s="75"/>
      <c r="GN371" s="75"/>
      <c r="GO371" s="75"/>
      <c r="GP371" s="75"/>
      <c r="GQ371" s="75"/>
      <c r="GR371" s="75"/>
      <c r="GS371" s="75"/>
      <c r="GT371" s="75"/>
      <c r="GU371" s="75"/>
      <c r="GV371" s="75"/>
      <c r="GW371" s="75"/>
      <c r="GX371" s="75"/>
      <c r="GY371" s="75"/>
      <c r="GZ371" s="75"/>
      <c r="HA371" s="75"/>
      <c r="HB371" s="75"/>
      <c r="HC371" s="75"/>
      <c r="HD371" s="75"/>
      <c r="HE371" s="75"/>
      <c r="HF371" s="75"/>
      <c r="HG371" s="75"/>
      <c r="HH371" s="75"/>
      <c r="HI371" s="75"/>
      <c r="HJ371" s="75"/>
      <c r="HK371" s="75"/>
      <c r="HL371" s="75"/>
      <c r="HM371" s="75"/>
      <c r="HN371" s="75"/>
      <c r="HO371" s="75"/>
      <c r="HP371" s="75"/>
      <c r="HQ371" s="75"/>
      <c r="HR371" s="75"/>
      <c r="HS371" s="75"/>
      <c r="HT371" s="75"/>
      <c r="HU371" s="75"/>
      <c r="HV371" s="75"/>
      <c r="HW371" s="75"/>
      <c r="HX371" s="75"/>
      <c r="HY371" s="75"/>
      <c r="HZ371" s="75"/>
      <c r="IA371" s="75"/>
      <c r="IB371" s="75"/>
      <c r="IC371" s="75"/>
      <c r="ID371" s="75"/>
      <c r="IE371" s="75"/>
      <c r="IF371" s="75"/>
      <c r="IG371" s="75"/>
      <c r="IH371" s="75"/>
      <c r="II371" s="75"/>
      <c r="IJ371" s="75"/>
      <c r="IK371" s="75"/>
      <c r="IL371" s="75"/>
      <c r="IM371" s="75"/>
      <c r="IN371" s="75"/>
      <c r="IO371" s="75"/>
      <c r="IP371" s="75"/>
      <c r="IQ371" s="75"/>
      <c r="IR371" s="75"/>
      <c r="IS371" s="75"/>
      <c r="IT371" s="75"/>
      <c r="IU371" s="75"/>
      <c r="IV371" s="75"/>
      <c r="IW371" s="75"/>
      <c r="IX371" s="75"/>
      <c r="IY371" s="75"/>
      <c r="IZ371" s="75"/>
      <c r="JA371" s="75"/>
      <c r="JB371" s="75"/>
      <c r="JC371" s="75"/>
    </row>
    <row r="372" spans="1:263" ht="16.5" customHeight="1" x14ac:dyDescent="0.25">
      <c r="A372" s="10" t="s">
        <v>239</v>
      </c>
      <c r="B372" s="222">
        <f t="shared" si="884"/>
        <v>1686</v>
      </c>
      <c r="C372" s="222">
        <f t="shared" si="885"/>
        <v>1686</v>
      </c>
      <c r="D372" s="222">
        <f t="shared" si="886"/>
        <v>1686</v>
      </c>
      <c r="E372" s="222"/>
      <c r="F372" s="223">
        <f t="shared" si="887"/>
        <v>1685.8108400000001</v>
      </c>
      <c r="G372" s="75">
        <f t="shared" ref="G372:G398" si="942">F372/C372*100</f>
        <v>99.988780545670224</v>
      </c>
      <c r="H372" s="75"/>
      <c r="I372" s="75"/>
      <c r="J372" s="75"/>
      <c r="K372" s="75"/>
      <c r="L372" s="75"/>
      <c r="M372" s="75"/>
      <c r="N372" s="75"/>
      <c r="O372" s="74"/>
      <c r="P372" s="75"/>
      <c r="Q372" s="75"/>
      <c r="R372" s="75"/>
      <c r="S372" s="75"/>
      <c r="T372" s="75"/>
      <c r="U372" s="75"/>
      <c r="V372" s="75"/>
      <c r="W372" s="74"/>
      <c r="X372" s="75"/>
      <c r="Y372" s="75"/>
      <c r="Z372" s="75"/>
      <c r="AA372" s="75"/>
      <c r="AB372" s="75"/>
      <c r="AC372" s="75"/>
      <c r="AD372" s="75"/>
      <c r="AE372" s="75"/>
      <c r="AF372" s="75"/>
      <c r="AG372" s="75"/>
      <c r="AH372" s="75"/>
      <c r="AI372" s="75"/>
      <c r="AJ372" s="75"/>
      <c r="AK372" s="75"/>
      <c r="AL372" s="75"/>
      <c r="AM372" s="75"/>
      <c r="AN372" s="75"/>
      <c r="AO372" s="75"/>
      <c r="AP372" s="75"/>
      <c r="AQ372" s="75"/>
      <c r="AR372" s="75"/>
      <c r="AS372" s="75"/>
      <c r="AT372" s="75"/>
      <c r="AU372" s="75"/>
      <c r="AV372" s="75"/>
      <c r="AW372" s="75"/>
      <c r="AX372" s="75"/>
      <c r="AY372" s="75"/>
      <c r="AZ372" s="95"/>
      <c r="BA372" s="95"/>
      <c r="BB372" s="95"/>
      <c r="BC372" s="95"/>
      <c r="BD372" s="75"/>
      <c r="BE372" s="75"/>
      <c r="BF372" s="75"/>
      <c r="BG372" s="88"/>
      <c r="BH372" s="88"/>
      <c r="BI372" s="75"/>
      <c r="BJ372" s="75"/>
      <c r="BK372" s="88"/>
      <c r="BL372" s="75">
        <v>1686</v>
      </c>
      <c r="BM372" s="75">
        <v>1686</v>
      </c>
      <c r="BN372" s="75">
        <v>1685.8108400000001</v>
      </c>
      <c r="BO372" s="76">
        <f t="shared" si="889"/>
        <v>99.988780545670224</v>
      </c>
      <c r="BP372" s="75"/>
      <c r="BQ372" s="75"/>
      <c r="BR372" s="75"/>
      <c r="BS372" s="88"/>
      <c r="BT372" s="88"/>
      <c r="BU372" s="75"/>
      <c r="BV372" s="75"/>
      <c r="BW372" s="88"/>
      <c r="BX372" s="75"/>
      <c r="BY372" s="75"/>
      <c r="BZ372" s="75"/>
      <c r="CA372" s="75"/>
      <c r="CB372" s="74"/>
      <c r="CC372" s="74"/>
      <c r="CD372" s="75"/>
      <c r="CE372" s="88"/>
      <c r="CF372" s="75"/>
      <c r="CG372" s="75"/>
      <c r="CH372" s="75"/>
      <c r="CI372" s="88"/>
      <c r="CJ372" s="75"/>
      <c r="CK372" s="75"/>
      <c r="CL372" s="75"/>
      <c r="CM372" s="75"/>
      <c r="CN372" s="75"/>
      <c r="CO372" s="75"/>
      <c r="CP372" s="75"/>
      <c r="CQ372" s="75"/>
      <c r="CR372" s="74"/>
      <c r="CS372" s="74"/>
      <c r="CT372" s="75"/>
      <c r="CU372" s="88"/>
      <c r="CV372" s="75"/>
      <c r="CW372" s="75"/>
      <c r="CX372" s="75"/>
      <c r="CY372" s="88"/>
      <c r="CZ372" s="88"/>
      <c r="DA372" s="75"/>
      <c r="DB372" s="75"/>
      <c r="DC372" s="74"/>
      <c r="DD372" s="75"/>
      <c r="DE372" s="75"/>
      <c r="DF372" s="75"/>
      <c r="DG372" s="88"/>
      <c r="DH372" s="75"/>
      <c r="DI372" s="75"/>
      <c r="DJ372" s="75"/>
      <c r="DK372" s="88"/>
      <c r="DL372" s="75"/>
      <c r="DM372" s="75"/>
      <c r="DN372" s="75"/>
      <c r="DO372" s="88"/>
      <c r="DP372" s="75"/>
      <c r="DQ372" s="75"/>
      <c r="DR372" s="75"/>
      <c r="DS372" s="88"/>
      <c r="DT372" s="88"/>
      <c r="DU372" s="75"/>
      <c r="DV372" s="75"/>
      <c r="DW372" s="75"/>
      <c r="DX372" s="75"/>
      <c r="DY372" s="75"/>
      <c r="DZ372" s="75"/>
      <c r="EA372" s="75"/>
      <c r="EB372" s="75"/>
      <c r="EC372" s="75"/>
      <c r="ED372" s="75"/>
      <c r="EE372" s="75"/>
      <c r="EF372" s="75"/>
      <c r="EG372" s="75"/>
      <c r="EH372" s="75"/>
      <c r="EI372" s="75"/>
      <c r="EJ372" s="75"/>
      <c r="EK372" s="75"/>
      <c r="EL372" s="75"/>
      <c r="EM372" s="75"/>
      <c r="EN372" s="75"/>
      <c r="EO372" s="75"/>
      <c r="EP372" s="75"/>
      <c r="EQ372" s="75"/>
      <c r="ER372" s="75"/>
      <c r="ES372" s="75"/>
      <c r="ET372" s="75"/>
      <c r="EU372" s="75"/>
      <c r="EV372" s="75"/>
      <c r="EW372" s="75"/>
      <c r="EX372" s="75"/>
      <c r="EY372" s="75"/>
      <c r="EZ372" s="88"/>
      <c r="FA372" s="74"/>
      <c r="FB372" s="75"/>
      <c r="FC372" s="88"/>
      <c r="FD372" s="75"/>
      <c r="FE372" s="75"/>
      <c r="FF372" s="75"/>
      <c r="FG372" s="75"/>
      <c r="FH372" s="75"/>
      <c r="FI372" s="75"/>
      <c r="FJ372" s="75"/>
      <c r="FK372" s="75"/>
      <c r="FL372" s="75"/>
      <c r="FM372" s="75"/>
      <c r="FN372" s="75"/>
      <c r="FO372" s="75"/>
      <c r="FP372" s="75"/>
      <c r="FQ372" s="75"/>
      <c r="FR372" s="75"/>
      <c r="FS372" s="75"/>
      <c r="FT372" s="78"/>
      <c r="FU372" s="78"/>
      <c r="FV372" s="78"/>
      <c r="FW372" s="78"/>
      <c r="FX372" s="75"/>
      <c r="FY372" s="75"/>
      <c r="FZ372" s="75"/>
      <c r="GA372" s="75"/>
      <c r="GB372" s="75"/>
      <c r="GC372" s="75"/>
      <c r="GD372" s="75"/>
      <c r="GE372" s="75"/>
      <c r="GF372" s="75"/>
      <c r="GG372" s="75"/>
      <c r="GH372" s="75"/>
      <c r="GI372" s="75"/>
      <c r="GJ372" s="75"/>
      <c r="GK372" s="75"/>
      <c r="GL372" s="75"/>
      <c r="GM372" s="75"/>
      <c r="GN372" s="75"/>
      <c r="GO372" s="75"/>
      <c r="GP372" s="75"/>
      <c r="GQ372" s="75"/>
      <c r="GR372" s="75"/>
      <c r="GS372" s="75"/>
      <c r="GT372" s="75"/>
      <c r="GU372" s="75"/>
      <c r="GV372" s="75"/>
      <c r="GW372" s="75"/>
      <c r="GX372" s="75"/>
      <c r="GY372" s="75"/>
      <c r="GZ372" s="75"/>
      <c r="HA372" s="75"/>
      <c r="HB372" s="75"/>
      <c r="HC372" s="75"/>
      <c r="HD372" s="75"/>
      <c r="HE372" s="75"/>
      <c r="HF372" s="75"/>
      <c r="HG372" s="75"/>
      <c r="HH372" s="75"/>
      <c r="HI372" s="75"/>
      <c r="HJ372" s="75"/>
      <c r="HK372" s="75"/>
      <c r="HL372" s="75"/>
      <c r="HM372" s="75"/>
      <c r="HN372" s="75"/>
      <c r="HO372" s="75"/>
      <c r="HP372" s="75"/>
      <c r="HQ372" s="75"/>
      <c r="HR372" s="75"/>
      <c r="HS372" s="75"/>
      <c r="HT372" s="75"/>
      <c r="HU372" s="75"/>
      <c r="HV372" s="75"/>
      <c r="HW372" s="75"/>
      <c r="HX372" s="75"/>
      <c r="HY372" s="75"/>
      <c r="HZ372" s="75"/>
      <c r="IA372" s="75"/>
      <c r="IB372" s="75"/>
      <c r="IC372" s="75"/>
      <c r="ID372" s="75"/>
      <c r="IE372" s="75"/>
      <c r="IF372" s="75"/>
      <c r="IG372" s="75"/>
      <c r="IH372" s="75"/>
      <c r="II372" s="75"/>
      <c r="IJ372" s="75"/>
      <c r="IK372" s="75"/>
      <c r="IL372" s="75"/>
      <c r="IM372" s="75"/>
      <c r="IN372" s="75"/>
      <c r="IO372" s="75"/>
      <c r="IP372" s="75"/>
      <c r="IQ372" s="75"/>
      <c r="IR372" s="75"/>
      <c r="IS372" s="75"/>
      <c r="IT372" s="75"/>
      <c r="IU372" s="75"/>
      <c r="IV372" s="75"/>
      <c r="IW372" s="75"/>
      <c r="IX372" s="75"/>
      <c r="IY372" s="75"/>
      <c r="IZ372" s="75"/>
      <c r="JA372" s="75"/>
      <c r="JB372" s="75"/>
      <c r="JC372" s="75"/>
    </row>
    <row r="373" spans="1:263" ht="16.5" customHeight="1" x14ac:dyDescent="0.25">
      <c r="A373" s="10" t="s">
        <v>283</v>
      </c>
      <c r="B373" s="222">
        <f t="shared" si="884"/>
        <v>6651</v>
      </c>
      <c r="C373" s="222">
        <f t="shared" si="885"/>
        <v>9266</v>
      </c>
      <c r="D373" s="222">
        <f t="shared" si="886"/>
        <v>9266</v>
      </c>
      <c r="E373" s="222"/>
      <c r="F373" s="223">
        <f t="shared" si="887"/>
        <v>9266</v>
      </c>
      <c r="G373" s="75">
        <f t="shared" si="942"/>
        <v>100</v>
      </c>
      <c r="H373" s="75"/>
      <c r="I373" s="75"/>
      <c r="J373" s="75"/>
      <c r="K373" s="75"/>
      <c r="L373" s="75"/>
      <c r="M373" s="75"/>
      <c r="N373" s="75"/>
      <c r="O373" s="74"/>
      <c r="P373" s="75"/>
      <c r="Q373" s="75"/>
      <c r="R373" s="75"/>
      <c r="S373" s="75"/>
      <c r="T373" s="75"/>
      <c r="U373" s="75"/>
      <c r="V373" s="75"/>
      <c r="W373" s="74"/>
      <c r="X373" s="75"/>
      <c r="Y373" s="75"/>
      <c r="Z373" s="75"/>
      <c r="AA373" s="75"/>
      <c r="AB373" s="75"/>
      <c r="AC373" s="75"/>
      <c r="AD373" s="75"/>
      <c r="AE373" s="75"/>
      <c r="AF373" s="75"/>
      <c r="AG373" s="75"/>
      <c r="AH373" s="75"/>
      <c r="AI373" s="75"/>
      <c r="AJ373" s="75"/>
      <c r="AK373" s="75"/>
      <c r="AL373" s="75"/>
      <c r="AM373" s="75"/>
      <c r="AN373" s="75"/>
      <c r="AO373" s="75"/>
      <c r="AP373" s="75"/>
      <c r="AQ373" s="75"/>
      <c r="AR373" s="75"/>
      <c r="AS373" s="75">
        <v>2615</v>
      </c>
      <c r="AT373" s="75">
        <v>2615</v>
      </c>
      <c r="AU373" s="75">
        <f t="shared" ref="AU373:AU398" si="943">AT373/AS373*100</f>
        <v>100</v>
      </c>
      <c r="AV373" s="75"/>
      <c r="AW373" s="75"/>
      <c r="AX373" s="75"/>
      <c r="AY373" s="75"/>
      <c r="AZ373" s="95"/>
      <c r="BA373" s="95"/>
      <c r="BB373" s="95"/>
      <c r="BC373" s="95"/>
      <c r="BD373" s="75"/>
      <c r="BE373" s="75"/>
      <c r="BF373" s="75"/>
      <c r="BG373" s="88"/>
      <c r="BH373" s="88"/>
      <c r="BI373" s="75"/>
      <c r="BJ373" s="75"/>
      <c r="BK373" s="88"/>
      <c r="BL373" s="75">
        <v>6651</v>
      </c>
      <c r="BM373" s="75">
        <v>6651</v>
      </c>
      <c r="BN373" s="75">
        <v>6651</v>
      </c>
      <c r="BO373" s="76">
        <f t="shared" si="889"/>
        <v>100</v>
      </c>
      <c r="BP373" s="75"/>
      <c r="BQ373" s="75"/>
      <c r="BR373" s="75"/>
      <c r="BS373" s="88"/>
      <c r="BT373" s="88"/>
      <c r="BU373" s="75"/>
      <c r="BV373" s="75"/>
      <c r="BW373" s="88"/>
      <c r="BX373" s="75"/>
      <c r="BY373" s="75"/>
      <c r="BZ373" s="75"/>
      <c r="CA373" s="75"/>
      <c r="CB373" s="74"/>
      <c r="CC373" s="74"/>
      <c r="CD373" s="75"/>
      <c r="CE373" s="88"/>
      <c r="CF373" s="75"/>
      <c r="CG373" s="75"/>
      <c r="CH373" s="75"/>
      <c r="CI373" s="88"/>
      <c r="CJ373" s="75"/>
      <c r="CK373" s="75"/>
      <c r="CL373" s="75"/>
      <c r="CM373" s="75"/>
      <c r="CN373" s="75"/>
      <c r="CO373" s="75"/>
      <c r="CP373" s="75"/>
      <c r="CQ373" s="75"/>
      <c r="CR373" s="74"/>
      <c r="CS373" s="74"/>
      <c r="CT373" s="75"/>
      <c r="CU373" s="88"/>
      <c r="CV373" s="75"/>
      <c r="CW373" s="75"/>
      <c r="CX373" s="75"/>
      <c r="CY373" s="88"/>
      <c r="CZ373" s="88"/>
      <c r="DA373" s="75"/>
      <c r="DB373" s="75"/>
      <c r="DC373" s="74"/>
      <c r="DD373" s="75"/>
      <c r="DE373" s="75"/>
      <c r="DF373" s="75"/>
      <c r="DG373" s="88"/>
      <c r="DH373" s="75"/>
      <c r="DI373" s="75"/>
      <c r="DJ373" s="75"/>
      <c r="DK373" s="88"/>
      <c r="DL373" s="75"/>
      <c r="DM373" s="75"/>
      <c r="DN373" s="75"/>
      <c r="DO373" s="88"/>
      <c r="DP373" s="75"/>
      <c r="DQ373" s="75"/>
      <c r="DR373" s="75"/>
      <c r="DS373" s="88"/>
      <c r="DT373" s="88"/>
      <c r="DU373" s="75"/>
      <c r="DV373" s="75"/>
      <c r="DW373" s="75"/>
      <c r="DX373" s="75"/>
      <c r="DY373" s="75"/>
      <c r="DZ373" s="75"/>
      <c r="EA373" s="75"/>
      <c r="EB373" s="75"/>
      <c r="EC373" s="75"/>
      <c r="ED373" s="75"/>
      <c r="EE373" s="75"/>
      <c r="EF373" s="75"/>
      <c r="EG373" s="75"/>
      <c r="EH373" s="75"/>
      <c r="EI373" s="75"/>
      <c r="EJ373" s="75"/>
      <c r="EK373" s="75"/>
      <c r="EL373" s="75"/>
      <c r="EM373" s="75"/>
      <c r="EN373" s="75"/>
      <c r="EO373" s="75"/>
      <c r="EP373" s="75"/>
      <c r="EQ373" s="75"/>
      <c r="ER373" s="75"/>
      <c r="ES373" s="75"/>
      <c r="ET373" s="75"/>
      <c r="EU373" s="75"/>
      <c r="EV373" s="75"/>
      <c r="EW373" s="75"/>
      <c r="EX373" s="75"/>
      <c r="EY373" s="75"/>
      <c r="EZ373" s="88"/>
      <c r="FA373" s="74"/>
      <c r="FB373" s="75"/>
      <c r="FC373" s="88"/>
      <c r="FD373" s="75"/>
      <c r="FE373" s="75"/>
      <c r="FF373" s="75"/>
      <c r="FG373" s="75"/>
      <c r="FH373" s="75"/>
      <c r="FI373" s="75"/>
      <c r="FJ373" s="75"/>
      <c r="FK373" s="75"/>
      <c r="FL373" s="75"/>
      <c r="FM373" s="75"/>
      <c r="FN373" s="75"/>
      <c r="FO373" s="75"/>
      <c r="FP373" s="75"/>
      <c r="FQ373" s="75"/>
      <c r="FR373" s="75"/>
      <c r="FS373" s="75"/>
      <c r="FT373" s="78"/>
      <c r="FU373" s="78"/>
      <c r="FV373" s="78"/>
      <c r="FW373" s="78"/>
      <c r="FX373" s="75"/>
      <c r="FY373" s="75"/>
      <c r="FZ373" s="75"/>
      <c r="GA373" s="75"/>
      <c r="GB373" s="75"/>
      <c r="GC373" s="75"/>
      <c r="GD373" s="75"/>
      <c r="GE373" s="75"/>
      <c r="GF373" s="75"/>
      <c r="GG373" s="75"/>
      <c r="GH373" s="75"/>
      <c r="GI373" s="75"/>
      <c r="GJ373" s="75"/>
      <c r="GK373" s="75"/>
      <c r="GL373" s="75"/>
      <c r="GM373" s="75"/>
      <c r="GN373" s="75"/>
      <c r="GO373" s="75"/>
      <c r="GP373" s="75"/>
      <c r="GQ373" s="75"/>
      <c r="GR373" s="75"/>
      <c r="GS373" s="75"/>
      <c r="GT373" s="75"/>
      <c r="GU373" s="75"/>
      <c r="GV373" s="75"/>
      <c r="GW373" s="75"/>
      <c r="GX373" s="75"/>
      <c r="GY373" s="75"/>
      <c r="GZ373" s="75"/>
      <c r="HA373" s="75"/>
      <c r="HB373" s="75"/>
      <c r="HC373" s="75"/>
      <c r="HD373" s="75"/>
      <c r="HE373" s="75"/>
      <c r="HF373" s="75"/>
      <c r="HG373" s="75"/>
      <c r="HH373" s="75"/>
      <c r="HI373" s="75"/>
      <c r="HJ373" s="75"/>
      <c r="HK373" s="75"/>
      <c r="HL373" s="75"/>
      <c r="HM373" s="75"/>
      <c r="HN373" s="75"/>
      <c r="HO373" s="75"/>
      <c r="HP373" s="75"/>
      <c r="HQ373" s="75"/>
      <c r="HR373" s="75"/>
      <c r="HS373" s="75"/>
      <c r="HT373" s="75"/>
      <c r="HU373" s="75"/>
      <c r="HV373" s="75"/>
      <c r="HW373" s="75"/>
      <c r="HX373" s="75"/>
      <c r="HY373" s="75"/>
      <c r="HZ373" s="75"/>
      <c r="IA373" s="75"/>
      <c r="IB373" s="75"/>
      <c r="IC373" s="75"/>
      <c r="ID373" s="75"/>
      <c r="IE373" s="75"/>
      <c r="IF373" s="75"/>
      <c r="IG373" s="75"/>
      <c r="IH373" s="75"/>
      <c r="II373" s="75"/>
      <c r="IJ373" s="75"/>
      <c r="IK373" s="75"/>
      <c r="IL373" s="75"/>
      <c r="IM373" s="75"/>
      <c r="IN373" s="75"/>
      <c r="IO373" s="75"/>
      <c r="IP373" s="75"/>
      <c r="IQ373" s="75"/>
      <c r="IR373" s="75"/>
      <c r="IS373" s="75"/>
      <c r="IT373" s="75"/>
      <c r="IU373" s="75"/>
      <c r="IV373" s="75"/>
      <c r="IW373" s="75"/>
      <c r="IX373" s="75"/>
      <c r="IY373" s="75"/>
      <c r="IZ373" s="75"/>
      <c r="JA373" s="75"/>
      <c r="JB373" s="75"/>
      <c r="JC373" s="75"/>
    </row>
    <row r="374" spans="1:263" ht="16.5" customHeight="1" x14ac:dyDescent="0.25">
      <c r="A374" s="10" t="s">
        <v>469</v>
      </c>
      <c r="B374" s="222">
        <f t="shared" si="884"/>
        <v>2946</v>
      </c>
      <c r="C374" s="222">
        <f t="shared" si="885"/>
        <v>2946</v>
      </c>
      <c r="D374" s="222">
        <f t="shared" si="886"/>
        <v>2946</v>
      </c>
      <c r="E374" s="222"/>
      <c r="F374" s="223">
        <f t="shared" si="887"/>
        <v>2946</v>
      </c>
      <c r="G374" s="75">
        <f t="shared" si="942"/>
        <v>100</v>
      </c>
      <c r="H374" s="75"/>
      <c r="I374" s="75"/>
      <c r="J374" s="75"/>
      <c r="K374" s="75"/>
      <c r="L374" s="75"/>
      <c r="M374" s="75"/>
      <c r="N374" s="75"/>
      <c r="O374" s="74"/>
      <c r="P374" s="75"/>
      <c r="Q374" s="75"/>
      <c r="R374" s="75"/>
      <c r="S374" s="75"/>
      <c r="T374" s="75"/>
      <c r="U374" s="75"/>
      <c r="V374" s="75"/>
      <c r="W374" s="74"/>
      <c r="X374" s="75"/>
      <c r="Y374" s="75"/>
      <c r="Z374" s="75"/>
      <c r="AA374" s="75"/>
      <c r="AB374" s="75"/>
      <c r="AC374" s="75"/>
      <c r="AD374" s="75"/>
      <c r="AE374" s="75"/>
      <c r="AF374" s="75"/>
      <c r="AG374" s="75"/>
      <c r="AH374" s="75"/>
      <c r="AI374" s="75"/>
      <c r="AJ374" s="75"/>
      <c r="AK374" s="75"/>
      <c r="AL374" s="75"/>
      <c r="AM374" s="75"/>
      <c r="AN374" s="75"/>
      <c r="AO374" s="75"/>
      <c r="AP374" s="75"/>
      <c r="AQ374" s="75"/>
      <c r="AR374" s="75"/>
      <c r="AS374" s="75"/>
      <c r="AT374" s="75"/>
      <c r="AU374" s="75"/>
      <c r="AV374" s="75"/>
      <c r="AW374" s="75"/>
      <c r="AX374" s="75"/>
      <c r="AY374" s="75"/>
      <c r="AZ374" s="95"/>
      <c r="BA374" s="95"/>
      <c r="BB374" s="95"/>
      <c r="BC374" s="95"/>
      <c r="BD374" s="75"/>
      <c r="BE374" s="75"/>
      <c r="BF374" s="75"/>
      <c r="BG374" s="88"/>
      <c r="BH374" s="88"/>
      <c r="BI374" s="75"/>
      <c r="BJ374" s="75"/>
      <c r="BK374" s="88"/>
      <c r="BL374" s="75">
        <v>2946</v>
      </c>
      <c r="BM374" s="75">
        <v>2946</v>
      </c>
      <c r="BN374" s="75">
        <v>2946</v>
      </c>
      <c r="BO374" s="76">
        <f t="shared" si="889"/>
        <v>100</v>
      </c>
      <c r="BP374" s="75"/>
      <c r="BQ374" s="75"/>
      <c r="BR374" s="75"/>
      <c r="BS374" s="88"/>
      <c r="BT374" s="88"/>
      <c r="BU374" s="75"/>
      <c r="BV374" s="75"/>
      <c r="BW374" s="88"/>
      <c r="BX374" s="75"/>
      <c r="BY374" s="75"/>
      <c r="BZ374" s="75"/>
      <c r="CA374" s="75"/>
      <c r="CB374" s="74"/>
      <c r="CC374" s="74"/>
      <c r="CD374" s="75"/>
      <c r="CE374" s="88"/>
      <c r="CF374" s="75"/>
      <c r="CG374" s="75"/>
      <c r="CH374" s="75"/>
      <c r="CI374" s="88"/>
      <c r="CJ374" s="75"/>
      <c r="CK374" s="75"/>
      <c r="CL374" s="75"/>
      <c r="CM374" s="75"/>
      <c r="CN374" s="75"/>
      <c r="CO374" s="75"/>
      <c r="CP374" s="75"/>
      <c r="CQ374" s="75"/>
      <c r="CR374" s="74"/>
      <c r="CS374" s="74"/>
      <c r="CT374" s="75"/>
      <c r="CU374" s="88"/>
      <c r="CV374" s="75"/>
      <c r="CW374" s="75"/>
      <c r="CX374" s="75"/>
      <c r="CY374" s="88"/>
      <c r="CZ374" s="88"/>
      <c r="DA374" s="75"/>
      <c r="DB374" s="75"/>
      <c r="DC374" s="74"/>
      <c r="DD374" s="75"/>
      <c r="DE374" s="75"/>
      <c r="DF374" s="75"/>
      <c r="DG374" s="88"/>
      <c r="DH374" s="75"/>
      <c r="DI374" s="75"/>
      <c r="DJ374" s="75"/>
      <c r="DK374" s="88"/>
      <c r="DL374" s="75"/>
      <c r="DM374" s="75"/>
      <c r="DN374" s="75"/>
      <c r="DO374" s="88"/>
      <c r="DP374" s="75"/>
      <c r="DQ374" s="75"/>
      <c r="DR374" s="75"/>
      <c r="DS374" s="88"/>
      <c r="DT374" s="88"/>
      <c r="DU374" s="75"/>
      <c r="DV374" s="75"/>
      <c r="DW374" s="75"/>
      <c r="DX374" s="75"/>
      <c r="DY374" s="75"/>
      <c r="DZ374" s="75"/>
      <c r="EA374" s="75"/>
      <c r="EB374" s="75"/>
      <c r="EC374" s="75"/>
      <c r="ED374" s="75"/>
      <c r="EE374" s="75"/>
      <c r="EF374" s="75"/>
      <c r="EG374" s="75"/>
      <c r="EH374" s="75"/>
      <c r="EI374" s="75"/>
      <c r="EJ374" s="75"/>
      <c r="EK374" s="75"/>
      <c r="EL374" s="75"/>
      <c r="EM374" s="75"/>
      <c r="EN374" s="75"/>
      <c r="EO374" s="75"/>
      <c r="EP374" s="75"/>
      <c r="EQ374" s="75"/>
      <c r="ER374" s="75"/>
      <c r="ES374" s="75"/>
      <c r="ET374" s="75"/>
      <c r="EU374" s="75"/>
      <c r="EV374" s="75"/>
      <c r="EW374" s="75"/>
      <c r="EX374" s="75"/>
      <c r="EY374" s="75"/>
      <c r="EZ374" s="88"/>
      <c r="FA374" s="74"/>
      <c r="FB374" s="75"/>
      <c r="FC374" s="88"/>
      <c r="FD374" s="75"/>
      <c r="FE374" s="75"/>
      <c r="FF374" s="75"/>
      <c r="FG374" s="75"/>
      <c r="FH374" s="75"/>
      <c r="FI374" s="75"/>
      <c r="FJ374" s="75"/>
      <c r="FK374" s="75"/>
      <c r="FL374" s="75"/>
      <c r="FM374" s="75"/>
      <c r="FN374" s="75"/>
      <c r="FO374" s="75"/>
      <c r="FP374" s="75"/>
      <c r="FQ374" s="75"/>
      <c r="FR374" s="75"/>
      <c r="FS374" s="75"/>
      <c r="FT374" s="78"/>
      <c r="FU374" s="78"/>
      <c r="FV374" s="78"/>
      <c r="FW374" s="78"/>
      <c r="FX374" s="75"/>
      <c r="FY374" s="75"/>
      <c r="FZ374" s="75"/>
      <c r="GA374" s="75"/>
      <c r="GB374" s="75"/>
      <c r="GC374" s="75"/>
      <c r="GD374" s="75"/>
      <c r="GE374" s="75"/>
      <c r="GF374" s="75"/>
      <c r="GG374" s="75"/>
      <c r="GH374" s="75"/>
      <c r="GI374" s="75"/>
      <c r="GJ374" s="75"/>
      <c r="GK374" s="75"/>
      <c r="GL374" s="75"/>
      <c r="GM374" s="75"/>
      <c r="GN374" s="75"/>
      <c r="GO374" s="75"/>
      <c r="GP374" s="75"/>
      <c r="GQ374" s="75"/>
      <c r="GR374" s="75"/>
      <c r="GS374" s="75"/>
      <c r="GT374" s="75"/>
      <c r="GU374" s="75"/>
      <c r="GV374" s="75"/>
      <c r="GW374" s="75"/>
      <c r="GX374" s="75"/>
      <c r="GY374" s="75"/>
      <c r="GZ374" s="75"/>
      <c r="HA374" s="75"/>
      <c r="HB374" s="75"/>
      <c r="HC374" s="75"/>
      <c r="HD374" s="75"/>
      <c r="HE374" s="75"/>
      <c r="HF374" s="75"/>
      <c r="HG374" s="75"/>
      <c r="HH374" s="75"/>
      <c r="HI374" s="75"/>
      <c r="HJ374" s="75"/>
      <c r="HK374" s="75"/>
      <c r="HL374" s="75"/>
      <c r="HM374" s="75"/>
      <c r="HN374" s="75"/>
      <c r="HO374" s="75"/>
      <c r="HP374" s="75"/>
      <c r="HQ374" s="75"/>
      <c r="HR374" s="75"/>
      <c r="HS374" s="75"/>
      <c r="HT374" s="75"/>
      <c r="HU374" s="75"/>
      <c r="HV374" s="75"/>
      <c r="HW374" s="75"/>
      <c r="HX374" s="75"/>
      <c r="HY374" s="75"/>
      <c r="HZ374" s="75"/>
      <c r="IA374" s="75"/>
      <c r="IB374" s="75"/>
      <c r="IC374" s="75"/>
      <c r="ID374" s="75"/>
      <c r="IE374" s="75"/>
      <c r="IF374" s="75"/>
      <c r="IG374" s="75"/>
      <c r="IH374" s="75"/>
      <c r="II374" s="75"/>
      <c r="IJ374" s="75"/>
      <c r="IK374" s="75"/>
      <c r="IL374" s="75"/>
      <c r="IM374" s="75"/>
      <c r="IN374" s="75"/>
      <c r="IO374" s="75"/>
      <c r="IP374" s="75"/>
      <c r="IQ374" s="75"/>
      <c r="IR374" s="75"/>
      <c r="IS374" s="75"/>
      <c r="IT374" s="75"/>
      <c r="IU374" s="75"/>
      <c r="IV374" s="75"/>
      <c r="IW374" s="75"/>
      <c r="IX374" s="75"/>
      <c r="IY374" s="75"/>
      <c r="IZ374" s="75"/>
      <c r="JA374" s="75"/>
      <c r="JB374" s="75"/>
      <c r="JC374" s="75"/>
    </row>
    <row r="375" spans="1:263" s="70" customFormat="1" ht="31.5" customHeight="1" x14ac:dyDescent="0.25">
      <c r="A375" s="81" t="s">
        <v>247</v>
      </c>
      <c r="B375" s="220">
        <f t="shared" si="884"/>
        <v>79841.191269999996</v>
      </c>
      <c r="C375" s="220">
        <f t="shared" si="885"/>
        <v>88476.381039999993</v>
      </c>
      <c r="D375" s="220">
        <f t="shared" si="886"/>
        <v>88476.381039999993</v>
      </c>
      <c r="E375" s="220"/>
      <c r="F375" s="221">
        <f t="shared" si="887"/>
        <v>88476.381020000001</v>
      </c>
      <c r="G375" s="72">
        <f t="shared" si="942"/>
        <v>99.999999977395106</v>
      </c>
      <c r="H375" s="73">
        <f t="shared" ref="H375:J375" si="944">H376+H377+H378+H379+H380+H381+H382+H383</f>
        <v>0</v>
      </c>
      <c r="I375" s="73">
        <f t="shared" si="944"/>
        <v>0</v>
      </c>
      <c r="J375" s="73">
        <f t="shared" si="944"/>
        <v>0</v>
      </c>
      <c r="K375" s="72"/>
      <c r="L375" s="73">
        <f t="shared" ref="L375" si="945">L376+L377+L378+L379+L380+L381+L382+L383</f>
        <v>0</v>
      </c>
      <c r="M375" s="73">
        <f t="shared" ref="M375:N375" si="946">M376+M377+M378+M379+M380+M381+M382+M383</f>
        <v>0</v>
      </c>
      <c r="N375" s="73">
        <f t="shared" si="946"/>
        <v>0</v>
      </c>
      <c r="O375" s="73"/>
      <c r="P375" s="73">
        <f t="shared" ref="P375" si="947">P376+P377+P378+P379+P380+P381+P382+P383</f>
        <v>0</v>
      </c>
      <c r="Q375" s="73">
        <f t="shared" ref="Q375:S375" si="948">Q376+Q377+Q378+Q379+Q380+Q381+Q382+Q383</f>
        <v>0</v>
      </c>
      <c r="R375" s="73">
        <f t="shared" si="948"/>
        <v>0</v>
      </c>
      <c r="S375" s="73">
        <f t="shared" si="948"/>
        <v>0</v>
      </c>
      <c r="T375" s="73"/>
      <c r="U375" s="73"/>
      <c r="V375" s="73"/>
      <c r="W375" s="73"/>
      <c r="X375" s="73">
        <f>X376+X377+X378+X379+X380+X381+X382+X383</f>
        <v>0</v>
      </c>
      <c r="Y375" s="73">
        <f>Y376+Y377+Y378+Y379+Y380+Y381+Y382+Y383</f>
        <v>0</v>
      </c>
      <c r="Z375" s="73">
        <f>Z376+Z377+Z378+Z379+Z380+Z381+Z382+Z383</f>
        <v>0</v>
      </c>
      <c r="AA375" s="72"/>
      <c r="AB375" s="73">
        <f t="shared" ref="AB375" si="949">AB376+AB377+AB378+AB379+AB380+AB381+AB382+AB383</f>
        <v>0</v>
      </c>
      <c r="AC375" s="73">
        <f t="shared" ref="AC375:AH375" si="950">AC376+AC377+AC378+AC379+AC380+AC381+AC382+AC383</f>
        <v>0</v>
      </c>
      <c r="AD375" s="73">
        <f t="shared" si="950"/>
        <v>0</v>
      </c>
      <c r="AE375" s="73">
        <f t="shared" si="950"/>
        <v>0</v>
      </c>
      <c r="AF375" s="73">
        <f t="shared" ref="AF375" si="951">AF376+AF377+AF378+AF379+AF380+AF381+AF382+AF383</f>
        <v>78.49127</v>
      </c>
      <c r="AG375" s="73">
        <f t="shared" si="950"/>
        <v>78.49127</v>
      </c>
      <c r="AH375" s="73">
        <f t="shared" si="950"/>
        <v>78.49127</v>
      </c>
      <c r="AI375" s="72">
        <f>AH375/AG375*100</f>
        <v>100</v>
      </c>
      <c r="AJ375" s="73"/>
      <c r="AK375" s="73"/>
      <c r="AL375" s="73"/>
      <c r="AM375" s="72"/>
      <c r="AN375" s="72"/>
      <c r="AO375" s="73">
        <f>AO376+AO377+AO378+AO379+AO380+AO381+AO382+AO383</f>
        <v>0</v>
      </c>
      <c r="AP375" s="73">
        <f>AP376+AP377+AP378+AP379+AP380+AP381+AP382+AP383</f>
        <v>0</v>
      </c>
      <c r="AQ375" s="73">
        <f>AQ376+AQ377+AQ378+AQ379+AQ380+AQ381+AQ382+AQ383</f>
        <v>0</v>
      </c>
      <c r="AR375" s="73"/>
      <c r="AS375" s="73">
        <f>AS376+AS377+AS378+AS379+AS380+AS381+AS382+AS383</f>
        <v>4101.4052499999998</v>
      </c>
      <c r="AT375" s="73">
        <f>AT376+AT377+AT378+AT379+AT380+AT381+AT382+AT383</f>
        <v>4101.4052499999998</v>
      </c>
      <c r="AU375" s="72">
        <f t="shared" si="943"/>
        <v>100</v>
      </c>
      <c r="AV375" s="73">
        <f>AV376+AV377+AV378+AV379+AV380+AV381+AV382+AV383</f>
        <v>8500</v>
      </c>
      <c r="AW375" s="73">
        <f>AW376+AW377+AW378+AW379+AW380+AW381+AW382+AW383</f>
        <v>8500</v>
      </c>
      <c r="AX375" s="73">
        <f>AX376+AX377+AX378+AX379+AX380+AX381+AX382+AX383</f>
        <v>8500</v>
      </c>
      <c r="AY375" s="72">
        <f>AX375/AW375*100</f>
        <v>100</v>
      </c>
      <c r="AZ375" s="73">
        <f t="shared" ref="AZ375" si="952">AZ376+AZ377+AZ378+AZ379+AZ380+AZ381+AZ382+AZ383</f>
        <v>35477.800000000003</v>
      </c>
      <c r="BA375" s="73">
        <f t="shared" ref="BA375:BG375" si="953">BA376+BA377+BA378+BA379+BA380+BA381+BA382+BA383</f>
        <v>38409.1</v>
      </c>
      <c r="BB375" s="73">
        <f t="shared" si="953"/>
        <v>38409.1</v>
      </c>
      <c r="BC375" s="73">
        <f t="shared" si="953"/>
        <v>100</v>
      </c>
      <c r="BD375" s="73">
        <f t="shared" si="953"/>
        <v>0</v>
      </c>
      <c r="BE375" s="73">
        <f t="shared" si="953"/>
        <v>0</v>
      </c>
      <c r="BF375" s="73">
        <f t="shared" si="953"/>
        <v>0</v>
      </c>
      <c r="BG375" s="73">
        <f t="shared" si="953"/>
        <v>0</v>
      </c>
      <c r="BH375" s="72"/>
      <c r="BI375" s="73">
        <f>BI376+BI377+BI378+BI379+BI380+BI381+BI382+BI383</f>
        <v>0</v>
      </c>
      <c r="BJ375" s="73">
        <f>BJ376+BJ377+BJ378+BJ379+BJ380+BJ381+BJ382+BJ383</f>
        <v>0</v>
      </c>
      <c r="BK375" s="73">
        <f>BK376+BK377+BK378+BK379+BK380+BK381+BK382+BK383</f>
        <v>0</v>
      </c>
      <c r="BL375" s="73">
        <f t="shared" ref="BL375" si="954">BL376+BL377+BL378+BL379+BL380+BL381+BL382+BL383</f>
        <v>25074</v>
      </c>
      <c r="BM375" s="73">
        <f t="shared" ref="BM375:BS375" si="955">BM376+BM377+BM378+BM379+BM380+BM381+BM382+BM383</f>
        <v>25074</v>
      </c>
      <c r="BN375" s="73">
        <f>BN376+BN377+BN378+BN379+BN380+BN381+BN382+BN383</f>
        <v>25073.999980000001</v>
      </c>
      <c r="BO375" s="90">
        <f t="shared" si="889"/>
        <v>99.999999920236107</v>
      </c>
      <c r="BP375" s="73">
        <f t="shared" ref="BP375" si="956">BP376+BP377+BP378+BP379+BP380+BP381+BP382+BP383</f>
        <v>0</v>
      </c>
      <c r="BQ375" s="73">
        <f t="shared" si="955"/>
        <v>0</v>
      </c>
      <c r="BR375" s="73">
        <f t="shared" si="955"/>
        <v>0</v>
      </c>
      <c r="BS375" s="73">
        <f t="shared" si="955"/>
        <v>0</v>
      </c>
      <c r="BT375" s="73"/>
      <c r="BU375" s="73">
        <f>BU376+BU377+BU378+BU379+BU380+BU381+BU382+BU383</f>
        <v>0</v>
      </c>
      <c r="BV375" s="73">
        <f>BV376+BV377+BV378+BV379+BV380+BV381+BV382+BV383</f>
        <v>0</v>
      </c>
      <c r="BW375" s="73">
        <f>BW376+BW377+BW378+BW379+BW380+BW381+BW382+BW383</f>
        <v>0</v>
      </c>
      <c r="BX375" s="73"/>
      <c r="BY375" s="73">
        <f>BY376+BY377+BY378+BY379+BY380+BY381+BY382+BY383</f>
        <v>1000</v>
      </c>
      <c r="BZ375" s="73">
        <f>BZ376+BZ377+BZ378+BZ379+BZ380+BZ381+BZ382+BZ383</f>
        <v>1000</v>
      </c>
      <c r="CA375" s="72">
        <f>BZ375/BY375*100</f>
        <v>100</v>
      </c>
      <c r="CB375" s="73">
        <f t="shared" ref="CB375" si="957">CB376+CB377+CB378+CB379+CB380+CB381+CB382+CB383</f>
        <v>7710.9</v>
      </c>
      <c r="CC375" s="73">
        <f t="shared" ref="CC375:CD375" si="958">CC376+CC377+CC378+CC379+CC380+CC381+CC382+CC383</f>
        <v>7710.9</v>
      </c>
      <c r="CD375" s="73">
        <f t="shared" si="958"/>
        <v>7710.9</v>
      </c>
      <c r="CE375" s="73">
        <f>CD375/CC375*100</f>
        <v>100</v>
      </c>
      <c r="CF375" s="73">
        <f>CF376+CF377+CF378+CF379+CF380+CF381+CF382+CF383</f>
        <v>1000</v>
      </c>
      <c r="CG375" s="73">
        <f>CG376+CG377+CG378+CG379+CG380+CG381+CG382+CG383</f>
        <v>1000</v>
      </c>
      <c r="CH375" s="73">
        <f>CH376+CH377+CH378+CH379+CH380+CH381+CH382+CH383</f>
        <v>1000</v>
      </c>
      <c r="CI375" s="73">
        <f>CH375/CG375*100</f>
        <v>100</v>
      </c>
      <c r="CJ375" s="73">
        <f>CJ376+CJ377+CJ378+CJ379+CJ380+CJ381+CJ382+CJ383</f>
        <v>1000</v>
      </c>
      <c r="CK375" s="73">
        <f>CK376+CK377+CK378+CK379+CK380+CK381+CK382+CK383</f>
        <v>1000</v>
      </c>
      <c r="CL375" s="73">
        <f>CL376+CL377+CL378+CL379+CL380+CL381+CL382+CL383</f>
        <v>1000</v>
      </c>
      <c r="CM375" s="73">
        <f>CL375/CK375*100</f>
        <v>100</v>
      </c>
      <c r="CN375" s="73">
        <f>CN376+CN377+CN378+CN379+CN380+CN381+CN382+CN383</f>
        <v>500</v>
      </c>
      <c r="CO375" s="73">
        <f>CO376+CO377+CO378+CO379+CO380+CO381+CO382+CO383</f>
        <v>500</v>
      </c>
      <c r="CP375" s="73">
        <f>CP376+CP377+CP378+CP379+CP380+CP381+CP382+CP383</f>
        <v>500</v>
      </c>
      <c r="CQ375" s="73">
        <f>CP375/CO375*100</f>
        <v>100</v>
      </c>
      <c r="CR375" s="73">
        <f t="shared" ref="CR375:CU375" si="959">CR376+CR377+CR378+CR379+CR380+CR381+CR382+CR383</f>
        <v>0</v>
      </c>
      <c r="CS375" s="73">
        <f t="shared" si="959"/>
        <v>0</v>
      </c>
      <c r="CT375" s="73">
        <f t="shared" si="959"/>
        <v>0</v>
      </c>
      <c r="CU375" s="73">
        <f t="shared" si="959"/>
        <v>0</v>
      </c>
      <c r="CV375" s="73"/>
      <c r="CW375" s="73"/>
      <c r="CX375" s="73">
        <f>CX376+CX377+CX378+CX379+CX380+CX381+CX382+CX383</f>
        <v>0</v>
      </c>
      <c r="CY375" s="73"/>
      <c r="CZ375" s="73"/>
      <c r="DA375" s="73">
        <f>DA376+DA377+DA378+DA379+DA380+DA381+DA382+DA383</f>
        <v>0</v>
      </c>
      <c r="DB375" s="73">
        <f>DB376+DB377+DB378+DB379+DB380+DB381+DB382+DB383</f>
        <v>0</v>
      </c>
      <c r="DC375" s="73"/>
      <c r="DD375" s="73">
        <f>DD376+DD377+DD378+DD379+DD380+DD381+DD382+DD383</f>
        <v>0</v>
      </c>
      <c r="DE375" s="73">
        <f>DE376+DE377+DE378+DE379+DE380+DE381+DE382+DE383</f>
        <v>0</v>
      </c>
      <c r="DF375" s="73">
        <f>DF376+DF377+DF378+DF379+DF380+DF381+DF382+DF383</f>
        <v>0</v>
      </c>
      <c r="DG375" s="73"/>
      <c r="DH375" s="73">
        <f>DH376+DH377+DH378+DH379+DH380+DH381+DH382+DH383</f>
        <v>0</v>
      </c>
      <c r="DI375" s="73">
        <f>DI376+DI377+DI378+DI379+DI380+DI381+DI382+DI383</f>
        <v>0</v>
      </c>
      <c r="DJ375" s="73">
        <f>DJ376+DJ377+DJ378+DJ379+DJ380+DJ381+DJ382+DJ383</f>
        <v>0</v>
      </c>
      <c r="DK375" s="73"/>
      <c r="DL375" s="73">
        <f>DL376+DL377+DL378+DL379+DL380+DL381+DL382+DL383</f>
        <v>0</v>
      </c>
      <c r="DM375" s="73">
        <f>DM376+DM377+DM378+DM379+DM380+DM381+DM382+DM383</f>
        <v>0</v>
      </c>
      <c r="DN375" s="73">
        <f>DN376+DN377+DN378+DN379+DN380+DN381+DN382+DN383</f>
        <v>0</v>
      </c>
      <c r="DO375" s="73"/>
      <c r="DP375" s="73">
        <f>DP376+DP377+DP378+DP379+DP380+DP381+DP382+DP383</f>
        <v>0</v>
      </c>
      <c r="DQ375" s="73">
        <f>DQ376+DQ377+DQ378+DQ379+DQ380+DQ381+DQ382+DQ383</f>
        <v>0</v>
      </c>
      <c r="DR375" s="73">
        <f>DR376+DR377+DR378+DR379+DR380+DR381+DR382+DR383</f>
        <v>0</v>
      </c>
      <c r="DS375" s="73"/>
      <c r="DT375" s="73"/>
      <c r="DU375" s="73">
        <f>DU376+DU377+DU378+DU379+DU380+DU381+DU382+DU383</f>
        <v>0</v>
      </c>
      <c r="DV375" s="73">
        <f>DV376+DV377+DV378+DV379+DV380+DV381+DV382+DV383</f>
        <v>0</v>
      </c>
      <c r="DW375" s="73">
        <f>DW376+DW377+DW378+DW379+DW380+DW381+DW382+DW383</f>
        <v>0</v>
      </c>
      <c r="DX375" s="72"/>
      <c r="DY375" s="73">
        <f>DY376+DY377+DY378+DY379+DY380+DY381+DY382+DY383</f>
        <v>0</v>
      </c>
      <c r="DZ375" s="73">
        <f>DZ376+DZ377+DZ378+DZ379+DZ380+DZ381+DZ382+DZ383</f>
        <v>0</v>
      </c>
      <c r="EA375" s="72"/>
      <c r="EB375" s="72"/>
      <c r="EC375" s="73">
        <f>EC376+EC377+EC378+EC379+EC380+EC381+EC382+EC383</f>
        <v>0</v>
      </c>
      <c r="ED375" s="73">
        <f>ED376+ED377+ED378+ED379+ED380+ED381+ED382+ED383</f>
        <v>0</v>
      </c>
      <c r="EE375" s="72"/>
      <c r="EF375" s="73">
        <f>EF376+EF377+EF378+EF379+EF380+EF381+EF382+EF383</f>
        <v>500</v>
      </c>
      <c r="EG375" s="73">
        <f>EG376+EG377+EG378+EG379+EG380+EG381+EG382+EG383</f>
        <v>500</v>
      </c>
      <c r="EH375" s="73">
        <f>EH376+EH377+EH378+EH379+EH380+EH381+EH382+EH383</f>
        <v>500</v>
      </c>
      <c r="EI375" s="72">
        <f>EH375/EG375*100</f>
        <v>100</v>
      </c>
      <c r="EJ375" s="73">
        <f>EJ376+EJ377+EJ378+EJ379+EJ380+EJ381+EJ382+EJ383</f>
        <v>0</v>
      </c>
      <c r="EK375" s="73">
        <f>EK376+EK377+EK378+EK379+EK380+EK381+EK382+EK383</f>
        <v>602.48451999999997</v>
      </c>
      <c r="EL375" s="73">
        <f>EL376+EL377+EL378+EL379+EL380+EL381+EL382+EL383</f>
        <v>602.48451999999997</v>
      </c>
      <c r="EM375" s="72">
        <f>EL375/EK375*100</f>
        <v>100</v>
      </c>
      <c r="EN375" s="73"/>
      <c r="EO375" s="73"/>
      <c r="EP375" s="73"/>
      <c r="EQ375" s="72"/>
      <c r="ER375" s="73"/>
      <c r="ES375" s="73"/>
      <c r="ET375" s="73"/>
      <c r="EU375" s="72"/>
      <c r="EV375" s="73"/>
      <c r="EW375" s="73"/>
      <c r="EX375" s="73"/>
      <c r="EY375" s="72"/>
      <c r="EZ375" s="90"/>
      <c r="FA375" s="73">
        <f>FA376+FA377+FA378+FA379+FA380+FA381+FA382+FA383</f>
        <v>0</v>
      </c>
      <c r="FB375" s="73">
        <f>FB376+FB377+FB378+FB379+FB380+FB381+FB382+FB383</f>
        <v>0</v>
      </c>
      <c r="FC375" s="90"/>
      <c r="FD375" s="73"/>
      <c r="FE375" s="73"/>
      <c r="FF375" s="73"/>
      <c r="FG375" s="72"/>
      <c r="FH375" s="73"/>
      <c r="FI375" s="73"/>
      <c r="FJ375" s="73"/>
      <c r="FK375" s="72"/>
      <c r="FL375" s="73"/>
      <c r="FM375" s="73"/>
      <c r="FN375" s="73"/>
      <c r="FO375" s="72"/>
      <c r="FP375" s="72"/>
      <c r="FQ375" s="72"/>
      <c r="FR375" s="72"/>
      <c r="FS375" s="72"/>
      <c r="FT375" s="77">
        <f>SUM(FT376:FT383)</f>
        <v>0</v>
      </c>
      <c r="FU375" s="77">
        <f>SUM(FU376:FU383)</f>
        <v>0</v>
      </c>
      <c r="FV375" s="77">
        <f>SUM(FV376:FV383)</f>
        <v>0</v>
      </c>
      <c r="FW375" s="77"/>
      <c r="FX375" s="73"/>
      <c r="FY375" s="73"/>
      <c r="FZ375" s="73"/>
      <c r="GA375" s="72"/>
      <c r="GB375" s="73"/>
      <c r="GC375" s="73"/>
      <c r="GD375" s="73"/>
      <c r="GE375" s="72"/>
      <c r="GF375" s="72"/>
      <c r="GG375" s="73"/>
      <c r="GH375" s="73"/>
      <c r="GI375" s="72"/>
      <c r="GJ375" s="72"/>
      <c r="GK375" s="73"/>
      <c r="GL375" s="73"/>
      <c r="GM375" s="72"/>
      <c r="GN375" s="72"/>
      <c r="GO375" s="73"/>
      <c r="GP375" s="73"/>
      <c r="GQ375" s="72"/>
      <c r="GR375" s="72"/>
      <c r="GS375" s="73"/>
      <c r="GT375" s="73"/>
      <c r="GU375" s="72"/>
      <c r="GV375" s="72"/>
      <c r="GW375" s="73"/>
      <c r="GX375" s="73"/>
      <c r="GY375" s="72"/>
      <c r="GZ375" s="72"/>
      <c r="HA375" s="73"/>
      <c r="HB375" s="73"/>
      <c r="HC375" s="72"/>
      <c r="HD375" s="72"/>
      <c r="HE375" s="73"/>
      <c r="HF375" s="73"/>
      <c r="HG375" s="72"/>
      <c r="HH375" s="72"/>
      <c r="HI375" s="73"/>
      <c r="HJ375" s="73"/>
      <c r="HK375" s="72"/>
      <c r="HL375" s="72"/>
      <c r="HM375" s="73"/>
      <c r="HN375" s="73"/>
      <c r="HO375" s="72"/>
      <c r="HP375" s="72"/>
      <c r="HQ375" s="73"/>
      <c r="HR375" s="73"/>
      <c r="HS375" s="72"/>
      <c r="HT375" s="72"/>
      <c r="HU375" s="73"/>
      <c r="HV375" s="73"/>
      <c r="HW375" s="72"/>
      <c r="HX375" s="72"/>
      <c r="HY375" s="73"/>
      <c r="HZ375" s="73"/>
      <c r="IA375" s="72"/>
      <c r="IB375" s="72"/>
      <c r="IC375" s="73"/>
      <c r="ID375" s="73"/>
      <c r="IE375" s="72"/>
      <c r="IF375" s="72"/>
      <c r="IG375" s="73"/>
      <c r="IH375" s="73"/>
      <c r="II375" s="72"/>
      <c r="IJ375" s="72"/>
      <c r="IK375" s="73"/>
      <c r="IL375" s="73"/>
      <c r="IM375" s="72"/>
      <c r="IN375" s="72"/>
      <c r="IO375" s="73"/>
      <c r="IP375" s="73"/>
      <c r="IQ375" s="72"/>
      <c r="IR375" s="72"/>
      <c r="IS375" s="73"/>
      <c r="IT375" s="73"/>
      <c r="IU375" s="72"/>
      <c r="IV375" s="72"/>
      <c r="IW375" s="73"/>
      <c r="IX375" s="73"/>
      <c r="IY375" s="72"/>
      <c r="IZ375" s="72"/>
      <c r="JA375" s="73"/>
      <c r="JB375" s="73"/>
      <c r="JC375" s="72"/>
    </row>
    <row r="376" spans="1:263" ht="35.25" customHeight="1" x14ac:dyDescent="0.25">
      <c r="A376" s="10" t="s">
        <v>193</v>
      </c>
      <c r="B376" s="222">
        <f t="shared" si="884"/>
        <v>46267.191270000003</v>
      </c>
      <c r="C376" s="222">
        <f t="shared" si="885"/>
        <v>49800.975789999997</v>
      </c>
      <c r="D376" s="222">
        <f t="shared" si="886"/>
        <v>49800.975789999997</v>
      </c>
      <c r="E376" s="222"/>
      <c r="F376" s="223">
        <f t="shared" si="887"/>
        <v>49800.975789999997</v>
      </c>
      <c r="G376" s="75">
        <f t="shared" si="942"/>
        <v>100</v>
      </c>
      <c r="H376" s="74"/>
      <c r="I376" s="74"/>
      <c r="J376" s="74"/>
      <c r="K376" s="75"/>
      <c r="L376" s="75"/>
      <c r="M376" s="75"/>
      <c r="N376" s="75"/>
      <c r="O376" s="74"/>
      <c r="P376" s="74">
        <v>0</v>
      </c>
      <c r="Q376" s="74">
        <v>0</v>
      </c>
      <c r="R376" s="74">
        <v>0</v>
      </c>
      <c r="S376" s="75"/>
      <c r="T376" s="74"/>
      <c r="U376" s="74"/>
      <c r="V376" s="74"/>
      <c r="W376" s="74"/>
      <c r="X376" s="74"/>
      <c r="Y376" s="74"/>
      <c r="Z376" s="74"/>
      <c r="AA376" s="75"/>
      <c r="AB376" s="74"/>
      <c r="AC376" s="74"/>
      <c r="AD376" s="74"/>
      <c r="AE376" s="75"/>
      <c r="AF376" s="74">
        <v>78.49127</v>
      </c>
      <c r="AG376" s="74">
        <v>78.49127</v>
      </c>
      <c r="AH376" s="74">
        <v>78.49127</v>
      </c>
      <c r="AI376" s="75">
        <f>AH376/AG376*100</f>
        <v>100</v>
      </c>
      <c r="AJ376" s="74"/>
      <c r="AK376" s="74"/>
      <c r="AL376" s="74"/>
      <c r="AM376" s="75"/>
      <c r="AN376" s="75"/>
      <c r="AO376" s="74"/>
      <c r="AP376" s="74"/>
      <c r="AQ376" s="75"/>
      <c r="AR376" s="75"/>
      <c r="AS376" s="75"/>
      <c r="AT376" s="75"/>
      <c r="AU376" s="75"/>
      <c r="AV376" s="74">
        <v>0</v>
      </c>
      <c r="AW376" s="74">
        <v>0</v>
      </c>
      <c r="AX376" s="74"/>
      <c r="AY376" s="75"/>
      <c r="AZ376" s="74">
        <v>35477.800000000003</v>
      </c>
      <c r="BA376" s="74">
        <v>38409.1</v>
      </c>
      <c r="BB376" s="75">
        <v>38409.1</v>
      </c>
      <c r="BC376" s="74">
        <f>BB376/BA376*100</f>
        <v>100</v>
      </c>
      <c r="BD376" s="74"/>
      <c r="BE376" s="74"/>
      <c r="BF376" s="87"/>
      <c r="BG376" s="87"/>
      <c r="BH376" s="75"/>
      <c r="BI376" s="74"/>
      <c r="BJ376" s="87"/>
      <c r="BK376" s="87"/>
      <c r="BL376" s="74"/>
      <c r="BM376" s="74"/>
      <c r="BN376" s="87"/>
      <c r="BO376" s="76"/>
      <c r="BP376" s="74"/>
      <c r="BQ376" s="74"/>
      <c r="BR376" s="87"/>
      <c r="BS376" s="87"/>
      <c r="BT376" s="87"/>
      <c r="BU376" s="74"/>
      <c r="BV376" s="87"/>
      <c r="BW376" s="87"/>
      <c r="BX376" s="74"/>
      <c r="BY376" s="74"/>
      <c r="BZ376" s="74"/>
      <c r="CA376" s="75"/>
      <c r="CB376" s="74">
        <v>7710.9</v>
      </c>
      <c r="CC376" s="74">
        <v>7710.9</v>
      </c>
      <c r="CD376" s="74">
        <v>7710.9</v>
      </c>
      <c r="CE376" s="74">
        <f>CD376/CC376*100</f>
        <v>100</v>
      </c>
      <c r="CF376" s="74">
        <v>1000</v>
      </c>
      <c r="CG376" s="74">
        <v>1000</v>
      </c>
      <c r="CH376" s="74">
        <v>1000</v>
      </c>
      <c r="CI376" s="74">
        <f>CH376/CG376*100</f>
        <v>100</v>
      </c>
      <c r="CJ376" s="74">
        <v>1000</v>
      </c>
      <c r="CK376" s="74">
        <v>1000</v>
      </c>
      <c r="CL376" s="74">
        <v>1000</v>
      </c>
      <c r="CM376" s="74">
        <f>CL376/CK376*100</f>
        <v>100</v>
      </c>
      <c r="CN376" s="74">
        <v>500</v>
      </c>
      <c r="CO376" s="74">
        <v>500</v>
      </c>
      <c r="CP376" s="99">
        <v>500</v>
      </c>
      <c r="CQ376" s="74">
        <f>CP376/CO376*100</f>
        <v>100</v>
      </c>
      <c r="CR376" s="74"/>
      <c r="CS376" s="74"/>
      <c r="CT376" s="87"/>
      <c r="CU376" s="87"/>
      <c r="CV376" s="74"/>
      <c r="CW376" s="74"/>
      <c r="CX376" s="74"/>
      <c r="CY376" s="74"/>
      <c r="CZ376" s="74"/>
      <c r="DA376" s="74"/>
      <c r="DB376" s="74"/>
      <c r="DC376" s="74"/>
      <c r="DD376" s="74"/>
      <c r="DE376" s="74"/>
      <c r="DF376" s="74"/>
      <c r="DG376" s="74"/>
      <c r="DH376" s="74"/>
      <c r="DI376" s="74"/>
      <c r="DJ376" s="74"/>
      <c r="DK376" s="74"/>
      <c r="DL376" s="74"/>
      <c r="DM376" s="74"/>
      <c r="DN376" s="74"/>
      <c r="DO376" s="74"/>
      <c r="DP376" s="74"/>
      <c r="DQ376" s="74"/>
      <c r="DR376" s="74"/>
      <c r="DS376" s="74"/>
      <c r="DT376" s="74"/>
      <c r="DU376" s="74">
        <v>0</v>
      </c>
      <c r="DV376" s="74">
        <v>0</v>
      </c>
      <c r="DW376" s="75"/>
      <c r="DX376" s="75"/>
      <c r="DY376" s="74"/>
      <c r="DZ376" s="74"/>
      <c r="EA376" s="75"/>
      <c r="EB376" s="75"/>
      <c r="EC376" s="74"/>
      <c r="ED376" s="74"/>
      <c r="EE376" s="75"/>
      <c r="EF376" s="74">
        <v>500</v>
      </c>
      <c r="EG376" s="74">
        <v>500</v>
      </c>
      <c r="EH376" s="74">
        <v>500</v>
      </c>
      <c r="EI376" s="75">
        <f>EH376/EG376*100</f>
        <v>100</v>
      </c>
      <c r="EJ376" s="74"/>
      <c r="EK376" s="74">
        <v>602.48451999999997</v>
      </c>
      <c r="EL376" s="74">
        <v>602.48451999999997</v>
      </c>
      <c r="EM376" s="75">
        <f>EL376/EK376*100</f>
        <v>100</v>
      </c>
      <c r="EN376" s="74"/>
      <c r="EO376" s="74"/>
      <c r="EP376" s="74"/>
      <c r="EQ376" s="75"/>
      <c r="ER376" s="74"/>
      <c r="ES376" s="74"/>
      <c r="ET376" s="74"/>
      <c r="EU376" s="75"/>
      <c r="EV376" s="74"/>
      <c r="EW376" s="74"/>
      <c r="EX376" s="74"/>
      <c r="EY376" s="75"/>
      <c r="EZ376" s="76"/>
      <c r="FA376" s="74"/>
      <c r="FB376" s="87"/>
      <c r="FC376" s="76"/>
      <c r="FD376" s="74"/>
      <c r="FE376" s="74"/>
      <c r="FF376" s="74"/>
      <c r="FG376" s="75"/>
      <c r="FH376" s="74"/>
      <c r="FI376" s="74"/>
      <c r="FJ376" s="74"/>
      <c r="FK376" s="75"/>
      <c r="FL376" s="74"/>
      <c r="FM376" s="74"/>
      <c r="FN376" s="74"/>
      <c r="FO376" s="75"/>
      <c r="FP376" s="75"/>
      <c r="FQ376" s="75"/>
      <c r="FR376" s="75"/>
      <c r="FS376" s="75"/>
      <c r="FT376" s="78"/>
      <c r="FU376" s="78"/>
      <c r="FV376" s="78"/>
      <c r="FW376" s="78"/>
      <c r="FX376" s="74"/>
      <c r="FY376" s="74"/>
      <c r="FZ376" s="74"/>
      <c r="GA376" s="75"/>
      <c r="GB376" s="74"/>
      <c r="GC376" s="74"/>
      <c r="GD376" s="74"/>
      <c r="GE376" s="75"/>
      <c r="GF376" s="75"/>
      <c r="GG376" s="74"/>
      <c r="GH376" s="74"/>
      <c r="GI376" s="75"/>
      <c r="GJ376" s="75"/>
      <c r="GK376" s="74"/>
      <c r="GL376" s="74"/>
      <c r="GM376" s="75"/>
      <c r="GN376" s="75"/>
      <c r="GO376" s="74"/>
      <c r="GP376" s="74"/>
      <c r="GQ376" s="75"/>
      <c r="GR376" s="75"/>
      <c r="GS376" s="74"/>
      <c r="GT376" s="74"/>
      <c r="GU376" s="75"/>
      <c r="GV376" s="75"/>
      <c r="GW376" s="74"/>
      <c r="GX376" s="74"/>
      <c r="GY376" s="75"/>
      <c r="GZ376" s="75"/>
      <c r="HA376" s="74"/>
      <c r="HB376" s="74"/>
      <c r="HC376" s="75"/>
      <c r="HD376" s="75"/>
      <c r="HE376" s="74"/>
      <c r="HF376" s="74"/>
      <c r="HG376" s="75"/>
      <c r="HH376" s="75"/>
      <c r="HI376" s="74"/>
      <c r="HJ376" s="74"/>
      <c r="HK376" s="75"/>
      <c r="HL376" s="75"/>
      <c r="HM376" s="74"/>
      <c r="HN376" s="74"/>
      <c r="HO376" s="75"/>
      <c r="HP376" s="75"/>
      <c r="HQ376" s="74"/>
      <c r="HR376" s="74"/>
      <c r="HS376" s="75"/>
      <c r="HT376" s="75"/>
      <c r="HU376" s="74"/>
      <c r="HV376" s="74"/>
      <c r="HW376" s="75"/>
      <c r="HX376" s="75"/>
      <c r="HY376" s="74"/>
      <c r="HZ376" s="74"/>
      <c r="IA376" s="75"/>
      <c r="IB376" s="75"/>
      <c r="IC376" s="74"/>
      <c r="ID376" s="74"/>
      <c r="IE376" s="75"/>
      <c r="IF376" s="75"/>
      <c r="IG376" s="74"/>
      <c r="IH376" s="74"/>
      <c r="II376" s="75"/>
      <c r="IJ376" s="75"/>
      <c r="IK376" s="74"/>
      <c r="IL376" s="74"/>
      <c r="IM376" s="75"/>
      <c r="IN376" s="75"/>
      <c r="IO376" s="74"/>
      <c r="IP376" s="74"/>
      <c r="IQ376" s="75"/>
      <c r="IR376" s="75"/>
      <c r="IS376" s="74"/>
      <c r="IT376" s="74"/>
      <c r="IU376" s="75"/>
      <c r="IV376" s="75"/>
      <c r="IW376" s="74"/>
      <c r="IX376" s="74"/>
      <c r="IY376" s="75"/>
      <c r="IZ376" s="75"/>
      <c r="JA376" s="74"/>
      <c r="JB376" s="74"/>
      <c r="JC376" s="75"/>
    </row>
    <row r="377" spans="1:263" ht="15.75" x14ac:dyDescent="0.25">
      <c r="A377" s="10" t="s">
        <v>245</v>
      </c>
      <c r="B377" s="222">
        <f t="shared" si="884"/>
        <v>8500</v>
      </c>
      <c r="C377" s="222">
        <f t="shared" si="885"/>
        <v>10999.855250000001</v>
      </c>
      <c r="D377" s="222">
        <f t="shared" si="886"/>
        <v>10999.855250000001</v>
      </c>
      <c r="E377" s="222"/>
      <c r="F377" s="223">
        <f t="shared" si="887"/>
        <v>10999.855250000001</v>
      </c>
      <c r="G377" s="75">
        <f t="shared" si="942"/>
        <v>100</v>
      </c>
      <c r="H377" s="75"/>
      <c r="I377" s="75"/>
      <c r="J377" s="75"/>
      <c r="K377" s="75"/>
      <c r="L377" s="75"/>
      <c r="M377" s="75"/>
      <c r="N377" s="75"/>
      <c r="O377" s="74"/>
      <c r="P377" s="75"/>
      <c r="Q377" s="75"/>
      <c r="R377" s="75"/>
      <c r="S377" s="75"/>
      <c r="T377" s="75"/>
      <c r="U377" s="75"/>
      <c r="V377" s="75">
        <v>0</v>
      </c>
      <c r="W377" s="75"/>
      <c r="X377" s="75"/>
      <c r="Y377" s="75"/>
      <c r="Z377" s="75"/>
      <c r="AA377" s="75"/>
      <c r="AB377" s="75"/>
      <c r="AC377" s="75"/>
      <c r="AD377" s="75"/>
      <c r="AE377" s="75"/>
      <c r="AF377" s="75"/>
      <c r="AG377" s="75"/>
      <c r="AH377" s="75"/>
      <c r="AI377" s="75"/>
      <c r="AJ377" s="75"/>
      <c r="AK377" s="75"/>
      <c r="AL377" s="75"/>
      <c r="AM377" s="75"/>
      <c r="AN377" s="75"/>
      <c r="AO377" s="75"/>
      <c r="AP377" s="75"/>
      <c r="AQ377" s="75"/>
      <c r="AR377" s="75"/>
      <c r="AS377" s="75">
        <v>1499.8552500000001</v>
      </c>
      <c r="AT377" s="75">
        <v>1499.8552500000001</v>
      </c>
      <c r="AU377" s="75">
        <f t="shared" si="943"/>
        <v>100</v>
      </c>
      <c r="AV377" s="75">
        <v>8500</v>
      </c>
      <c r="AW377" s="75">
        <v>8500</v>
      </c>
      <c r="AX377" s="75">
        <v>8500</v>
      </c>
      <c r="AY377" s="75">
        <f>AX377/AW377*100</f>
        <v>100</v>
      </c>
      <c r="AZ377" s="95"/>
      <c r="BA377" s="95"/>
      <c r="BB377" s="95"/>
      <c r="BC377" s="95"/>
      <c r="BD377" s="75"/>
      <c r="BE377" s="75"/>
      <c r="BF377" s="75"/>
      <c r="BG377" s="88"/>
      <c r="BH377" s="75"/>
      <c r="BI377" s="75"/>
      <c r="BJ377" s="75"/>
      <c r="BK377" s="88"/>
      <c r="BL377" s="75"/>
      <c r="BM377" s="75"/>
      <c r="BN377" s="75"/>
      <c r="BO377" s="76"/>
      <c r="BP377" s="75"/>
      <c r="BQ377" s="75"/>
      <c r="BR377" s="75"/>
      <c r="BS377" s="88"/>
      <c r="BT377" s="88"/>
      <c r="BU377" s="75"/>
      <c r="BV377" s="75"/>
      <c r="BW377" s="88"/>
      <c r="BX377" s="75"/>
      <c r="BY377" s="75">
        <v>1000</v>
      </c>
      <c r="BZ377" s="75">
        <v>1000</v>
      </c>
      <c r="CA377" s="75">
        <f>BZ377/BY377*100</f>
        <v>100</v>
      </c>
      <c r="CB377" s="74"/>
      <c r="CC377" s="74"/>
      <c r="CD377" s="75"/>
      <c r="CE377" s="88"/>
      <c r="CF377" s="75"/>
      <c r="CG377" s="75"/>
      <c r="CH377" s="75"/>
      <c r="CI377" s="88"/>
      <c r="CJ377" s="75"/>
      <c r="CK377" s="75"/>
      <c r="CL377" s="75"/>
      <c r="CM377" s="75"/>
      <c r="CN377" s="75"/>
      <c r="CO377" s="75"/>
      <c r="CP377" s="75"/>
      <c r="CQ377" s="75"/>
      <c r="CR377" s="74"/>
      <c r="CS377" s="74"/>
      <c r="CT377" s="75"/>
      <c r="CU377" s="88"/>
      <c r="CV377" s="75"/>
      <c r="CW377" s="75"/>
      <c r="CX377" s="75"/>
      <c r="CY377" s="88"/>
      <c r="CZ377" s="88"/>
      <c r="DA377" s="75"/>
      <c r="DB377" s="75"/>
      <c r="DC377" s="88"/>
      <c r="DD377" s="75"/>
      <c r="DE377" s="75"/>
      <c r="DF377" s="75"/>
      <c r="DG377" s="88"/>
      <c r="DH377" s="75"/>
      <c r="DI377" s="75"/>
      <c r="DJ377" s="75"/>
      <c r="DK377" s="88"/>
      <c r="DL377" s="75"/>
      <c r="DM377" s="75"/>
      <c r="DN377" s="75"/>
      <c r="DO377" s="88"/>
      <c r="DP377" s="75"/>
      <c r="DQ377" s="75"/>
      <c r="DR377" s="75"/>
      <c r="DS377" s="88"/>
      <c r="DT377" s="88"/>
      <c r="DU377" s="75"/>
      <c r="DV377" s="75"/>
      <c r="DW377" s="75"/>
      <c r="DX377" s="75"/>
      <c r="DY377" s="75"/>
      <c r="DZ377" s="75"/>
      <c r="EA377" s="75"/>
      <c r="EB377" s="75"/>
      <c r="EC377" s="75"/>
      <c r="ED377" s="75"/>
      <c r="EE377" s="75"/>
      <c r="EF377" s="75"/>
      <c r="EG377" s="75"/>
      <c r="EH377" s="75"/>
      <c r="EI377" s="75"/>
      <c r="EJ377" s="75"/>
      <c r="EK377" s="75"/>
      <c r="EL377" s="75"/>
      <c r="EM377" s="75"/>
      <c r="EN377" s="75"/>
      <c r="EO377" s="75"/>
      <c r="EP377" s="75"/>
      <c r="EQ377" s="75"/>
      <c r="ER377" s="75"/>
      <c r="ES377" s="75"/>
      <c r="ET377" s="75"/>
      <c r="EU377" s="75"/>
      <c r="EV377" s="75"/>
      <c r="EW377" s="75"/>
      <c r="EX377" s="75"/>
      <c r="EY377" s="75"/>
      <c r="EZ377" s="76"/>
      <c r="FA377" s="74"/>
      <c r="FB377" s="75"/>
      <c r="FC377" s="76"/>
      <c r="FD377" s="75"/>
      <c r="FE377" s="75"/>
      <c r="FF377" s="75"/>
      <c r="FG377" s="75"/>
      <c r="FH377" s="75"/>
      <c r="FI377" s="75"/>
      <c r="FJ377" s="75"/>
      <c r="FK377" s="75"/>
      <c r="FL377" s="75"/>
      <c r="FM377" s="75"/>
      <c r="FN377" s="75"/>
      <c r="FO377" s="75"/>
      <c r="FP377" s="75"/>
      <c r="FQ377" s="75"/>
      <c r="FR377" s="75"/>
      <c r="FS377" s="75"/>
      <c r="FT377" s="78"/>
      <c r="FU377" s="78"/>
      <c r="FV377" s="78"/>
      <c r="FW377" s="78"/>
      <c r="FX377" s="75"/>
      <c r="FY377" s="75"/>
      <c r="FZ377" s="75"/>
      <c r="GA377" s="75"/>
      <c r="GB377" s="75"/>
      <c r="GC377" s="75"/>
      <c r="GD377" s="75"/>
      <c r="GE377" s="75"/>
      <c r="GF377" s="75"/>
      <c r="GG377" s="75"/>
      <c r="GH377" s="75"/>
      <c r="GI377" s="75"/>
      <c r="GJ377" s="75"/>
      <c r="GK377" s="75"/>
      <c r="GL377" s="75"/>
      <c r="GM377" s="75"/>
      <c r="GN377" s="75"/>
      <c r="GO377" s="75"/>
      <c r="GP377" s="75"/>
      <c r="GQ377" s="75"/>
      <c r="GR377" s="75"/>
      <c r="GS377" s="75"/>
      <c r="GT377" s="75"/>
      <c r="GU377" s="75"/>
      <c r="GV377" s="75"/>
      <c r="GW377" s="75"/>
      <c r="GX377" s="75"/>
      <c r="GY377" s="75"/>
      <c r="GZ377" s="75"/>
      <c r="HA377" s="75"/>
      <c r="HB377" s="75"/>
      <c r="HC377" s="75"/>
      <c r="HD377" s="75"/>
      <c r="HE377" s="75"/>
      <c r="HF377" s="75"/>
      <c r="HG377" s="75"/>
      <c r="HH377" s="75"/>
      <c r="HI377" s="75"/>
      <c r="HJ377" s="75"/>
      <c r="HK377" s="75"/>
      <c r="HL377" s="75"/>
      <c r="HM377" s="75"/>
      <c r="HN377" s="75"/>
      <c r="HO377" s="75"/>
      <c r="HP377" s="75"/>
      <c r="HQ377" s="75"/>
      <c r="HR377" s="75"/>
      <c r="HS377" s="75"/>
      <c r="HT377" s="75"/>
      <c r="HU377" s="75"/>
      <c r="HV377" s="75"/>
      <c r="HW377" s="75"/>
      <c r="HX377" s="75"/>
      <c r="HY377" s="75"/>
      <c r="HZ377" s="75"/>
      <c r="IA377" s="75"/>
      <c r="IB377" s="75"/>
      <c r="IC377" s="75"/>
      <c r="ID377" s="75"/>
      <c r="IE377" s="75"/>
      <c r="IF377" s="75"/>
      <c r="IG377" s="75"/>
      <c r="IH377" s="75"/>
      <c r="II377" s="75"/>
      <c r="IJ377" s="75"/>
      <c r="IK377" s="75"/>
      <c r="IL377" s="75"/>
      <c r="IM377" s="75"/>
      <c r="IN377" s="75"/>
      <c r="IO377" s="75"/>
      <c r="IP377" s="75"/>
      <c r="IQ377" s="75"/>
      <c r="IR377" s="75"/>
      <c r="IS377" s="75"/>
      <c r="IT377" s="75"/>
      <c r="IU377" s="75"/>
      <c r="IV377" s="75"/>
      <c r="IW377" s="75"/>
      <c r="IX377" s="75"/>
      <c r="IY377" s="75"/>
      <c r="IZ377" s="75"/>
      <c r="JA377" s="75"/>
      <c r="JB377" s="75"/>
      <c r="JC377" s="75"/>
    </row>
    <row r="378" spans="1:263" ht="15.75" x14ac:dyDescent="0.25">
      <c r="A378" s="10" t="s">
        <v>295</v>
      </c>
      <c r="B378" s="222">
        <f t="shared" si="884"/>
        <v>7755</v>
      </c>
      <c r="C378" s="222">
        <f t="shared" si="885"/>
        <v>9254.9500000000007</v>
      </c>
      <c r="D378" s="222">
        <f t="shared" si="886"/>
        <v>9254.9500000000007</v>
      </c>
      <c r="E378" s="222"/>
      <c r="F378" s="223">
        <f t="shared" si="887"/>
        <v>9254.9500000000007</v>
      </c>
      <c r="G378" s="75">
        <f t="shared" si="942"/>
        <v>100</v>
      </c>
      <c r="H378" s="75"/>
      <c r="I378" s="75"/>
      <c r="J378" s="75"/>
      <c r="K378" s="75"/>
      <c r="L378" s="75"/>
      <c r="M378" s="75"/>
      <c r="N378" s="75"/>
      <c r="O378" s="74"/>
      <c r="P378" s="75"/>
      <c r="Q378" s="75"/>
      <c r="R378" s="75"/>
      <c r="S378" s="75"/>
      <c r="T378" s="75"/>
      <c r="U378" s="75"/>
      <c r="V378" s="75"/>
      <c r="W378" s="75"/>
      <c r="X378" s="75"/>
      <c r="Y378" s="75"/>
      <c r="Z378" s="75"/>
      <c r="AA378" s="75"/>
      <c r="AB378" s="75"/>
      <c r="AC378" s="75"/>
      <c r="AD378" s="75"/>
      <c r="AE378" s="75"/>
      <c r="AF378" s="75"/>
      <c r="AG378" s="75"/>
      <c r="AH378" s="75"/>
      <c r="AI378" s="75"/>
      <c r="AJ378" s="75"/>
      <c r="AK378" s="75"/>
      <c r="AL378" s="75"/>
      <c r="AM378" s="75"/>
      <c r="AN378" s="75"/>
      <c r="AO378" s="75"/>
      <c r="AP378" s="75"/>
      <c r="AQ378" s="75"/>
      <c r="AR378" s="75"/>
      <c r="AS378" s="75">
        <v>1499.95</v>
      </c>
      <c r="AT378" s="75">
        <v>1499.95</v>
      </c>
      <c r="AU378" s="75">
        <f t="shared" si="943"/>
        <v>100</v>
      </c>
      <c r="AV378" s="75"/>
      <c r="AW378" s="75"/>
      <c r="AX378" s="75"/>
      <c r="AY378" s="75"/>
      <c r="AZ378" s="95"/>
      <c r="BA378" s="95"/>
      <c r="BB378" s="95"/>
      <c r="BC378" s="95"/>
      <c r="BD378" s="75"/>
      <c r="BE378" s="75"/>
      <c r="BF378" s="75"/>
      <c r="BG378" s="88"/>
      <c r="BH378" s="88"/>
      <c r="BI378" s="75"/>
      <c r="BJ378" s="75"/>
      <c r="BK378" s="88"/>
      <c r="BL378" s="75">
        <v>7755</v>
      </c>
      <c r="BM378" s="75">
        <v>7755</v>
      </c>
      <c r="BN378" s="75">
        <v>7755</v>
      </c>
      <c r="BO378" s="76">
        <f t="shared" si="889"/>
        <v>100</v>
      </c>
      <c r="BP378" s="75"/>
      <c r="BQ378" s="75"/>
      <c r="BR378" s="75"/>
      <c r="BS378" s="88"/>
      <c r="BT378" s="88"/>
      <c r="BU378" s="75"/>
      <c r="BV378" s="75"/>
      <c r="BW378" s="88"/>
      <c r="BX378" s="75"/>
      <c r="BY378" s="75"/>
      <c r="BZ378" s="75"/>
      <c r="CA378" s="75"/>
      <c r="CB378" s="74"/>
      <c r="CC378" s="74"/>
      <c r="CD378" s="75"/>
      <c r="CE378" s="88"/>
      <c r="CF378" s="75"/>
      <c r="CG378" s="75"/>
      <c r="CH378" s="75"/>
      <c r="CI378" s="88"/>
      <c r="CJ378" s="75"/>
      <c r="CK378" s="75"/>
      <c r="CL378" s="75"/>
      <c r="CM378" s="75"/>
      <c r="CN378" s="75"/>
      <c r="CO378" s="75"/>
      <c r="CP378" s="75"/>
      <c r="CQ378" s="75"/>
      <c r="CR378" s="74"/>
      <c r="CS378" s="74"/>
      <c r="CT378" s="75"/>
      <c r="CU378" s="88"/>
      <c r="CV378" s="75"/>
      <c r="CW378" s="75"/>
      <c r="CX378" s="75"/>
      <c r="CY378" s="88"/>
      <c r="CZ378" s="88"/>
      <c r="DA378" s="75"/>
      <c r="DB378" s="75"/>
      <c r="DC378" s="88"/>
      <c r="DD378" s="75"/>
      <c r="DE378" s="75"/>
      <c r="DF378" s="75"/>
      <c r="DG378" s="88"/>
      <c r="DH378" s="75"/>
      <c r="DI378" s="75"/>
      <c r="DJ378" s="75"/>
      <c r="DK378" s="88"/>
      <c r="DL378" s="75"/>
      <c r="DM378" s="75"/>
      <c r="DN378" s="75"/>
      <c r="DO378" s="88"/>
      <c r="DP378" s="75"/>
      <c r="DQ378" s="75"/>
      <c r="DR378" s="75"/>
      <c r="DS378" s="88"/>
      <c r="DT378" s="88"/>
      <c r="DU378" s="75"/>
      <c r="DV378" s="75"/>
      <c r="DW378" s="75"/>
      <c r="DX378" s="75"/>
      <c r="DY378" s="75"/>
      <c r="DZ378" s="75"/>
      <c r="EA378" s="75"/>
      <c r="EB378" s="75"/>
      <c r="EC378" s="75"/>
      <c r="ED378" s="75"/>
      <c r="EE378" s="75"/>
      <c r="EF378" s="75"/>
      <c r="EG378" s="75"/>
      <c r="EH378" s="75"/>
      <c r="EI378" s="75"/>
      <c r="EJ378" s="75"/>
      <c r="EK378" s="75"/>
      <c r="EL378" s="75"/>
      <c r="EM378" s="75"/>
      <c r="EN378" s="75"/>
      <c r="EO378" s="75"/>
      <c r="EP378" s="75"/>
      <c r="EQ378" s="75"/>
      <c r="ER378" s="75"/>
      <c r="ES378" s="75"/>
      <c r="ET378" s="75"/>
      <c r="EU378" s="75"/>
      <c r="EV378" s="75"/>
      <c r="EW378" s="75"/>
      <c r="EX378" s="75"/>
      <c r="EY378" s="75"/>
      <c r="EZ378" s="76"/>
      <c r="FA378" s="74"/>
      <c r="FB378" s="75"/>
      <c r="FC378" s="76"/>
      <c r="FD378" s="75"/>
      <c r="FE378" s="75"/>
      <c r="FF378" s="75"/>
      <c r="FG378" s="75"/>
      <c r="FH378" s="75"/>
      <c r="FI378" s="75"/>
      <c r="FJ378" s="75"/>
      <c r="FK378" s="75"/>
      <c r="FL378" s="75"/>
      <c r="FM378" s="75"/>
      <c r="FN378" s="75"/>
      <c r="FO378" s="75"/>
      <c r="FP378" s="75"/>
      <c r="FQ378" s="75"/>
      <c r="FR378" s="75"/>
      <c r="FS378" s="75"/>
      <c r="FT378" s="78"/>
      <c r="FU378" s="78"/>
      <c r="FV378" s="78"/>
      <c r="FW378" s="78"/>
      <c r="FX378" s="75"/>
      <c r="FY378" s="75"/>
      <c r="FZ378" s="75"/>
      <c r="GA378" s="75"/>
      <c r="GB378" s="75"/>
      <c r="GC378" s="75"/>
      <c r="GD378" s="75"/>
      <c r="GE378" s="75"/>
      <c r="GF378" s="75"/>
      <c r="GG378" s="75"/>
      <c r="GH378" s="75"/>
      <c r="GI378" s="75"/>
      <c r="GJ378" s="75"/>
      <c r="GK378" s="75"/>
      <c r="GL378" s="75"/>
      <c r="GM378" s="75"/>
      <c r="GN378" s="75"/>
      <c r="GO378" s="75"/>
      <c r="GP378" s="75"/>
      <c r="GQ378" s="75"/>
      <c r="GR378" s="75"/>
      <c r="GS378" s="75"/>
      <c r="GT378" s="75"/>
      <c r="GU378" s="75"/>
      <c r="GV378" s="75"/>
      <c r="GW378" s="75"/>
      <c r="GX378" s="75"/>
      <c r="GY378" s="75"/>
      <c r="GZ378" s="75"/>
      <c r="HA378" s="75"/>
      <c r="HB378" s="75"/>
      <c r="HC378" s="75"/>
      <c r="HD378" s="75"/>
      <c r="HE378" s="75"/>
      <c r="HF378" s="75"/>
      <c r="HG378" s="75"/>
      <c r="HH378" s="75"/>
      <c r="HI378" s="75"/>
      <c r="HJ378" s="75"/>
      <c r="HK378" s="75"/>
      <c r="HL378" s="75"/>
      <c r="HM378" s="75"/>
      <c r="HN378" s="75"/>
      <c r="HO378" s="75"/>
      <c r="HP378" s="75"/>
      <c r="HQ378" s="75"/>
      <c r="HR378" s="75"/>
      <c r="HS378" s="75"/>
      <c r="HT378" s="75"/>
      <c r="HU378" s="75"/>
      <c r="HV378" s="75"/>
      <c r="HW378" s="75"/>
      <c r="HX378" s="75"/>
      <c r="HY378" s="75"/>
      <c r="HZ378" s="75"/>
      <c r="IA378" s="75"/>
      <c r="IB378" s="75"/>
      <c r="IC378" s="75"/>
      <c r="ID378" s="75"/>
      <c r="IE378" s="75"/>
      <c r="IF378" s="75"/>
      <c r="IG378" s="75"/>
      <c r="IH378" s="75"/>
      <c r="II378" s="75"/>
      <c r="IJ378" s="75"/>
      <c r="IK378" s="75"/>
      <c r="IL378" s="75"/>
      <c r="IM378" s="75"/>
      <c r="IN378" s="75"/>
      <c r="IO378" s="75"/>
      <c r="IP378" s="75"/>
      <c r="IQ378" s="75"/>
      <c r="IR378" s="75"/>
      <c r="IS378" s="75"/>
      <c r="IT378" s="75"/>
      <c r="IU378" s="75"/>
      <c r="IV378" s="75"/>
      <c r="IW378" s="75"/>
      <c r="IX378" s="75"/>
      <c r="IY378" s="75"/>
      <c r="IZ378" s="75"/>
      <c r="JA378" s="75"/>
      <c r="JB378" s="75"/>
      <c r="JC378" s="75"/>
    </row>
    <row r="379" spans="1:263" ht="15.75" x14ac:dyDescent="0.25">
      <c r="A379" s="10" t="s">
        <v>472</v>
      </c>
      <c r="B379" s="222">
        <f t="shared" si="884"/>
        <v>2142</v>
      </c>
      <c r="C379" s="222">
        <f t="shared" si="885"/>
        <v>3243.6</v>
      </c>
      <c r="D379" s="222">
        <f t="shared" si="886"/>
        <v>3243.6</v>
      </c>
      <c r="E379" s="222"/>
      <c r="F379" s="223">
        <f t="shared" si="887"/>
        <v>3243.6</v>
      </c>
      <c r="G379" s="75">
        <f t="shared" si="942"/>
        <v>100</v>
      </c>
      <c r="H379" s="75"/>
      <c r="I379" s="75"/>
      <c r="J379" s="75"/>
      <c r="K379" s="75"/>
      <c r="L379" s="75"/>
      <c r="M379" s="75"/>
      <c r="N379" s="75"/>
      <c r="O379" s="74"/>
      <c r="P379" s="75"/>
      <c r="Q379" s="75"/>
      <c r="R379" s="75"/>
      <c r="S379" s="75"/>
      <c r="T379" s="75"/>
      <c r="U379" s="75"/>
      <c r="V379" s="75"/>
      <c r="W379" s="75"/>
      <c r="X379" s="75"/>
      <c r="Y379" s="75"/>
      <c r="Z379" s="75"/>
      <c r="AA379" s="75"/>
      <c r="AB379" s="75"/>
      <c r="AC379" s="75"/>
      <c r="AD379" s="75"/>
      <c r="AE379" s="75"/>
      <c r="AF379" s="75"/>
      <c r="AG379" s="75"/>
      <c r="AH379" s="75"/>
      <c r="AI379" s="75"/>
      <c r="AJ379" s="75"/>
      <c r="AK379" s="75"/>
      <c r="AL379" s="75"/>
      <c r="AM379" s="75"/>
      <c r="AN379" s="75"/>
      <c r="AO379" s="75"/>
      <c r="AP379" s="75"/>
      <c r="AQ379" s="75"/>
      <c r="AR379" s="75"/>
      <c r="AS379" s="75">
        <v>1101.5999999999999</v>
      </c>
      <c r="AT379" s="75">
        <v>1101.5999999999999</v>
      </c>
      <c r="AU379" s="75">
        <f t="shared" si="943"/>
        <v>100</v>
      </c>
      <c r="AV379" s="75"/>
      <c r="AW379" s="75"/>
      <c r="AX379" s="75"/>
      <c r="AY379" s="75"/>
      <c r="AZ379" s="95"/>
      <c r="BA379" s="95"/>
      <c r="BB379" s="95"/>
      <c r="BC379" s="95"/>
      <c r="BD379" s="75"/>
      <c r="BE379" s="75"/>
      <c r="BF379" s="75"/>
      <c r="BG379" s="88"/>
      <c r="BH379" s="88"/>
      <c r="BI379" s="75"/>
      <c r="BJ379" s="75"/>
      <c r="BK379" s="88"/>
      <c r="BL379" s="75">
        <v>2142</v>
      </c>
      <c r="BM379" s="75">
        <v>2142</v>
      </c>
      <c r="BN379" s="75">
        <v>2142</v>
      </c>
      <c r="BO379" s="76">
        <f t="shared" si="889"/>
        <v>100</v>
      </c>
      <c r="BP379" s="75"/>
      <c r="BQ379" s="75"/>
      <c r="BR379" s="75"/>
      <c r="BS379" s="88"/>
      <c r="BT379" s="88"/>
      <c r="BU379" s="75"/>
      <c r="BV379" s="75"/>
      <c r="BW379" s="88"/>
      <c r="BX379" s="75"/>
      <c r="BY379" s="75"/>
      <c r="BZ379" s="75"/>
      <c r="CA379" s="75"/>
      <c r="CB379" s="74"/>
      <c r="CC379" s="74"/>
      <c r="CD379" s="75"/>
      <c r="CE379" s="88"/>
      <c r="CF379" s="75"/>
      <c r="CG379" s="75"/>
      <c r="CH379" s="75"/>
      <c r="CI379" s="88"/>
      <c r="CJ379" s="75"/>
      <c r="CK379" s="75"/>
      <c r="CL379" s="75"/>
      <c r="CM379" s="75"/>
      <c r="CN379" s="75"/>
      <c r="CO379" s="75"/>
      <c r="CP379" s="75"/>
      <c r="CQ379" s="75"/>
      <c r="CR379" s="74"/>
      <c r="CS379" s="74"/>
      <c r="CT379" s="75"/>
      <c r="CU379" s="88"/>
      <c r="CV379" s="75"/>
      <c r="CW379" s="75"/>
      <c r="CX379" s="75"/>
      <c r="CY379" s="88"/>
      <c r="CZ379" s="88"/>
      <c r="DA379" s="75"/>
      <c r="DB379" s="75"/>
      <c r="DC379" s="88"/>
      <c r="DD379" s="75"/>
      <c r="DE379" s="75"/>
      <c r="DF379" s="75"/>
      <c r="DG379" s="88"/>
      <c r="DH379" s="75"/>
      <c r="DI379" s="75"/>
      <c r="DJ379" s="75"/>
      <c r="DK379" s="88"/>
      <c r="DL379" s="75"/>
      <c r="DM379" s="75"/>
      <c r="DN379" s="75"/>
      <c r="DO379" s="88"/>
      <c r="DP379" s="75"/>
      <c r="DQ379" s="75"/>
      <c r="DR379" s="75"/>
      <c r="DS379" s="88"/>
      <c r="DT379" s="88"/>
      <c r="DU379" s="75"/>
      <c r="DV379" s="75"/>
      <c r="DW379" s="75"/>
      <c r="DX379" s="75"/>
      <c r="DY379" s="75"/>
      <c r="DZ379" s="75"/>
      <c r="EA379" s="75"/>
      <c r="EB379" s="75"/>
      <c r="EC379" s="75"/>
      <c r="ED379" s="75"/>
      <c r="EE379" s="75"/>
      <c r="EF379" s="75"/>
      <c r="EG379" s="75"/>
      <c r="EH379" s="75"/>
      <c r="EI379" s="75"/>
      <c r="EJ379" s="75"/>
      <c r="EK379" s="75"/>
      <c r="EL379" s="75"/>
      <c r="EM379" s="75"/>
      <c r="EN379" s="75"/>
      <c r="EO379" s="75"/>
      <c r="EP379" s="75"/>
      <c r="EQ379" s="75"/>
      <c r="ER379" s="75"/>
      <c r="ES379" s="75"/>
      <c r="ET379" s="75"/>
      <c r="EU379" s="75"/>
      <c r="EV379" s="75"/>
      <c r="EW379" s="75"/>
      <c r="EX379" s="75"/>
      <c r="EY379" s="75"/>
      <c r="EZ379" s="76"/>
      <c r="FA379" s="74"/>
      <c r="FB379" s="75"/>
      <c r="FC379" s="76"/>
      <c r="FD379" s="75"/>
      <c r="FE379" s="75"/>
      <c r="FF379" s="75"/>
      <c r="FG379" s="75"/>
      <c r="FH379" s="75"/>
      <c r="FI379" s="75"/>
      <c r="FJ379" s="75"/>
      <c r="FK379" s="75"/>
      <c r="FL379" s="75"/>
      <c r="FM379" s="75"/>
      <c r="FN379" s="75"/>
      <c r="FO379" s="75"/>
      <c r="FP379" s="75"/>
      <c r="FQ379" s="75"/>
      <c r="FR379" s="75"/>
      <c r="FS379" s="75"/>
      <c r="FT379" s="78"/>
      <c r="FU379" s="78"/>
      <c r="FV379" s="78"/>
      <c r="FW379" s="78"/>
      <c r="FX379" s="75"/>
      <c r="FY379" s="75"/>
      <c r="FZ379" s="75"/>
      <c r="GA379" s="75"/>
      <c r="GB379" s="75"/>
      <c r="GC379" s="75"/>
      <c r="GD379" s="75"/>
      <c r="GE379" s="75"/>
      <c r="GF379" s="75"/>
      <c r="GG379" s="75"/>
      <c r="GH379" s="75"/>
      <c r="GI379" s="75"/>
      <c r="GJ379" s="75"/>
      <c r="GK379" s="75"/>
      <c r="GL379" s="75"/>
      <c r="GM379" s="75"/>
      <c r="GN379" s="75"/>
      <c r="GO379" s="75"/>
      <c r="GP379" s="75"/>
      <c r="GQ379" s="75"/>
      <c r="GR379" s="75"/>
      <c r="GS379" s="75"/>
      <c r="GT379" s="75"/>
      <c r="GU379" s="75"/>
      <c r="GV379" s="75"/>
      <c r="GW379" s="75"/>
      <c r="GX379" s="75"/>
      <c r="GY379" s="75"/>
      <c r="GZ379" s="75"/>
      <c r="HA379" s="75"/>
      <c r="HB379" s="75"/>
      <c r="HC379" s="75"/>
      <c r="HD379" s="75"/>
      <c r="HE379" s="75"/>
      <c r="HF379" s="75"/>
      <c r="HG379" s="75"/>
      <c r="HH379" s="75"/>
      <c r="HI379" s="75"/>
      <c r="HJ379" s="75"/>
      <c r="HK379" s="75"/>
      <c r="HL379" s="75"/>
      <c r="HM379" s="75"/>
      <c r="HN379" s="75"/>
      <c r="HO379" s="75"/>
      <c r="HP379" s="75"/>
      <c r="HQ379" s="75"/>
      <c r="HR379" s="75"/>
      <c r="HS379" s="75"/>
      <c r="HT379" s="75"/>
      <c r="HU379" s="75"/>
      <c r="HV379" s="75"/>
      <c r="HW379" s="75"/>
      <c r="HX379" s="75"/>
      <c r="HY379" s="75"/>
      <c r="HZ379" s="75"/>
      <c r="IA379" s="75"/>
      <c r="IB379" s="75"/>
      <c r="IC379" s="75"/>
      <c r="ID379" s="75"/>
      <c r="IE379" s="75"/>
      <c r="IF379" s="75"/>
      <c r="IG379" s="75"/>
      <c r="IH379" s="75"/>
      <c r="II379" s="75"/>
      <c r="IJ379" s="75"/>
      <c r="IK379" s="75"/>
      <c r="IL379" s="75"/>
      <c r="IM379" s="75"/>
      <c r="IN379" s="75"/>
      <c r="IO379" s="75"/>
      <c r="IP379" s="75"/>
      <c r="IQ379" s="75"/>
      <c r="IR379" s="75"/>
      <c r="IS379" s="75"/>
      <c r="IT379" s="75"/>
      <c r="IU379" s="75"/>
      <c r="IV379" s="75"/>
      <c r="IW379" s="75"/>
      <c r="IX379" s="75"/>
      <c r="IY379" s="75"/>
      <c r="IZ379" s="75"/>
      <c r="JA379" s="75"/>
      <c r="JB379" s="75"/>
      <c r="JC379" s="75"/>
    </row>
    <row r="380" spans="1:263" ht="15.75" x14ac:dyDescent="0.25">
      <c r="A380" s="10" t="s">
        <v>246</v>
      </c>
      <c r="B380" s="222">
        <f t="shared" si="884"/>
        <v>6051</v>
      </c>
      <c r="C380" s="222">
        <f t="shared" si="885"/>
        <v>6051</v>
      </c>
      <c r="D380" s="222">
        <f t="shared" si="886"/>
        <v>6051</v>
      </c>
      <c r="E380" s="222"/>
      <c r="F380" s="223">
        <f t="shared" si="887"/>
        <v>6050.9999800000005</v>
      </c>
      <c r="G380" s="75">
        <f t="shared" si="942"/>
        <v>99.999999669476125</v>
      </c>
      <c r="H380" s="75"/>
      <c r="I380" s="75"/>
      <c r="J380" s="75"/>
      <c r="K380" s="75"/>
      <c r="L380" s="75"/>
      <c r="M380" s="75"/>
      <c r="N380" s="75"/>
      <c r="O380" s="74"/>
      <c r="P380" s="75"/>
      <c r="Q380" s="75"/>
      <c r="R380" s="75"/>
      <c r="S380" s="75"/>
      <c r="T380" s="75"/>
      <c r="U380" s="75"/>
      <c r="V380" s="75"/>
      <c r="W380" s="75"/>
      <c r="X380" s="75"/>
      <c r="Y380" s="75"/>
      <c r="Z380" s="75"/>
      <c r="AA380" s="75"/>
      <c r="AB380" s="75"/>
      <c r="AC380" s="75"/>
      <c r="AD380" s="75"/>
      <c r="AE380" s="75"/>
      <c r="AF380" s="75"/>
      <c r="AG380" s="75"/>
      <c r="AH380" s="75"/>
      <c r="AI380" s="75"/>
      <c r="AJ380" s="75"/>
      <c r="AK380" s="75"/>
      <c r="AL380" s="75"/>
      <c r="AM380" s="75"/>
      <c r="AN380" s="75"/>
      <c r="AO380" s="75"/>
      <c r="AP380" s="75"/>
      <c r="AQ380" s="75"/>
      <c r="AR380" s="75"/>
      <c r="AS380" s="75"/>
      <c r="AT380" s="75"/>
      <c r="AU380" s="75"/>
      <c r="AV380" s="75"/>
      <c r="AW380" s="75"/>
      <c r="AX380" s="75"/>
      <c r="AY380" s="75"/>
      <c r="AZ380" s="95"/>
      <c r="BA380" s="95"/>
      <c r="BB380" s="95"/>
      <c r="BC380" s="95"/>
      <c r="BD380" s="75"/>
      <c r="BE380" s="75"/>
      <c r="BF380" s="75"/>
      <c r="BG380" s="88"/>
      <c r="BH380" s="88"/>
      <c r="BI380" s="75"/>
      <c r="BJ380" s="75"/>
      <c r="BK380" s="88"/>
      <c r="BL380" s="75">
        <v>6051</v>
      </c>
      <c r="BM380" s="75">
        <v>6051</v>
      </c>
      <c r="BN380" s="75">
        <v>6050.9999800000005</v>
      </c>
      <c r="BO380" s="76">
        <f t="shared" si="889"/>
        <v>99.999999669476125</v>
      </c>
      <c r="BP380" s="75"/>
      <c r="BQ380" s="75"/>
      <c r="BR380" s="75"/>
      <c r="BS380" s="88"/>
      <c r="BT380" s="88"/>
      <c r="BU380" s="75"/>
      <c r="BV380" s="75"/>
      <c r="BW380" s="88"/>
      <c r="BX380" s="75"/>
      <c r="BY380" s="75"/>
      <c r="BZ380" s="75"/>
      <c r="CA380" s="75"/>
      <c r="CB380" s="74"/>
      <c r="CC380" s="74"/>
      <c r="CD380" s="75"/>
      <c r="CE380" s="88"/>
      <c r="CF380" s="75"/>
      <c r="CG380" s="75"/>
      <c r="CH380" s="75"/>
      <c r="CI380" s="88"/>
      <c r="CJ380" s="75"/>
      <c r="CK380" s="75"/>
      <c r="CL380" s="75"/>
      <c r="CM380" s="75"/>
      <c r="CN380" s="75"/>
      <c r="CO380" s="75"/>
      <c r="CP380" s="75"/>
      <c r="CQ380" s="75"/>
      <c r="CR380" s="74"/>
      <c r="CS380" s="74"/>
      <c r="CT380" s="75"/>
      <c r="CU380" s="88"/>
      <c r="CV380" s="75"/>
      <c r="CW380" s="75"/>
      <c r="CX380" s="75"/>
      <c r="CY380" s="88"/>
      <c r="CZ380" s="88"/>
      <c r="DA380" s="75"/>
      <c r="DB380" s="75"/>
      <c r="DC380" s="88"/>
      <c r="DD380" s="75"/>
      <c r="DE380" s="75"/>
      <c r="DF380" s="75"/>
      <c r="DG380" s="88"/>
      <c r="DH380" s="75"/>
      <c r="DI380" s="75"/>
      <c r="DJ380" s="75"/>
      <c r="DK380" s="88"/>
      <c r="DL380" s="75"/>
      <c r="DM380" s="75"/>
      <c r="DN380" s="75"/>
      <c r="DO380" s="88"/>
      <c r="DP380" s="75"/>
      <c r="DQ380" s="75"/>
      <c r="DR380" s="75"/>
      <c r="DS380" s="88"/>
      <c r="DT380" s="88"/>
      <c r="DU380" s="75"/>
      <c r="DV380" s="75"/>
      <c r="DW380" s="75"/>
      <c r="DX380" s="75"/>
      <c r="DY380" s="75"/>
      <c r="DZ380" s="75"/>
      <c r="EA380" s="75"/>
      <c r="EB380" s="75"/>
      <c r="EC380" s="75"/>
      <c r="ED380" s="75"/>
      <c r="EE380" s="75"/>
      <c r="EF380" s="75"/>
      <c r="EG380" s="75"/>
      <c r="EH380" s="75"/>
      <c r="EI380" s="75"/>
      <c r="EJ380" s="75"/>
      <c r="EK380" s="75"/>
      <c r="EL380" s="75"/>
      <c r="EM380" s="75"/>
      <c r="EN380" s="75"/>
      <c r="EO380" s="75"/>
      <c r="EP380" s="75"/>
      <c r="EQ380" s="75"/>
      <c r="ER380" s="75"/>
      <c r="ES380" s="75"/>
      <c r="ET380" s="75"/>
      <c r="EU380" s="75"/>
      <c r="EV380" s="75"/>
      <c r="EW380" s="75"/>
      <c r="EX380" s="75"/>
      <c r="EY380" s="75"/>
      <c r="EZ380" s="76"/>
      <c r="FA380" s="74"/>
      <c r="FB380" s="75"/>
      <c r="FC380" s="76"/>
      <c r="FD380" s="75"/>
      <c r="FE380" s="75"/>
      <c r="FF380" s="75"/>
      <c r="FG380" s="75"/>
      <c r="FH380" s="75"/>
      <c r="FI380" s="75"/>
      <c r="FJ380" s="75"/>
      <c r="FK380" s="75"/>
      <c r="FL380" s="75"/>
      <c r="FM380" s="75"/>
      <c r="FN380" s="75"/>
      <c r="FO380" s="75"/>
      <c r="FP380" s="75"/>
      <c r="FQ380" s="75"/>
      <c r="FR380" s="75"/>
      <c r="FS380" s="75"/>
      <c r="FT380" s="78"/>
      <c r="FU380" s="78"/>
      <c r="FV380" s="78"/>
      <c r="FW380" s="78"/>
      <c r="FX380" s="75"/>
      <c r="FY380" s="75"/>
      <c r="FZ380" s="75"/>
      <c r="GA380" s="75"/>
      <c r="GB380" s="75"/>
      <c r="GC380" s="75"/>
      <c r="GD380" s="75"/>
      <c r="GE380" s="75"/>
      <c r="GF380" s="75"/>
      <c r="GG380" s="75"/>
      <c r="GH380" s="75"/>
      <c r="GI380" s="75"/>
      <c r="GJ380" s="75"/>
      <c r="GK380" s="75"/>
      <c r="GL380" s="75"/>
      <c r="GM380" s="75"/>
      <c r="GN380" s="75"/>
      <c r="GO380" s="75"/>
      <c r="GP380" s="75"/>
      <c r="GQ380" s="75"/>
      <c r="GR380" s="75"/>
      <c r="GS380" s="75"/>
      <c r="GT380" s="75"/>
      <c r="GU380" s="75"/>
      <c r="GV380" s="75"/>
      <c r="GW380" s="75"/>
      <c r="GX380" s="75"/>
      <c r="GY380" s="75"/>
      <c r="GZ380" s="75"/>
      <c r="HA380" s="75"/>
      <c r="HB380" s="75"/>
      <c r="HC380" s="75"/>
      <c r="HD380" s="75"/>
      <c r="HE380" s="75"/>
      <c r="HF380" s="75"/>
      <c r="HG380" s="75"/>
      <c r="HH380" s="75"/>
      <c r="HI380" s="75"/>
      <c r="HJ380" s="75"/>
      <c r="HK380" s="75"/>
      <c r="HL380" s="75"/>
      <c r="HM380" s="75"/>
      <c r="HN380" s="75"/>
      <c r="HO380" s="75"/>
      <c r="HP380" s="75"/>
      <c r="HQ380" s="75"/>
      <c r="HR380" s="75"/>
      <c r="HS380" s="75"/>
      <c r="HT380" s="75"/>
      <c r="HU380" s="75"/>
      <c r="HV380" s="75"/>
      <c r="HW380" s="75"/>
      <c r="HX380" s="75"/>
      <c r="HY380" s="75"/>
      <c r="HZ380" s="75"/>
      <c r="IA380" s="75"/>
      <c r="IB380" s="75"/>
      <c r="IC380" s="75"/>
      <c r="ID380" s="75"/>
      <c r="IE380" s="75"/>
      <c r="IF380" s="75"/>
      <c r="IG380" s="75"/>
      <c r="IH380" s="75"/>
      <c r="II380" s="75"/>
      <c r="IJ380" s="75"/>
      <c r="IK380" s="75"/>
      <c r="IL380" s="75"/>
      <c r="IM380" s="75"/>
      <c r="IN380" s="75"/>
      <c r="IO380" s="75"/>
      <c r="IP380" s="75"/>
      <c r="IQ380" s="75"/>
      <c r="IR380" s="75"/>
      <c r="IS380" s="75"/>
      <c r="IT380" s="75"/>
      <c r="IU380" s="75"/>
      <c r="IV380" s="75"/>
      <c r="IW380" s="75"/>
      <c r="IX380" s="75"/>
      <c r="IY380" s="75"/>
      <c r="IZ380" s="75"/>
      <c r="JA380" s="75"/>
      <c r="JB380" s="75"/>
      <c r="JC380" s="75"/>
    </row>
    <row r="381" spans="1:263" ht="15.75" x14ac:dyDescent="0.25">
      <c r="A381" s="10" t="s">
        <v>327</v>
      </c>
      <c r="B381" s="222">
        <f t="shared" si="884"/>
        <v>3168</v>
      </c>
      <c r="C381" s="222">
        <f t="shared" si="885"/>
        <v>3168</v>
      </c>
      <c r="D381" s="222">
        <f t="shared" si="886"/>
        <v>3168</v>
      </c>
      <c r="E381" s="222"/>
      <c r="F381" s="223">
        <f t="shared" si="887"/>
        <v>3168</v>
      </c>
      <c r="G381" s="75">
        <f t="shared" si="942"/>
        <v>100</v>
      </c>
      <c r="H381" s="75"/>
      <c r="I381" s="75"/>
      <c r="J381" s="75"/>
      <c r="K381" s="75"/>
      <c r="L381" s="75"/>
      <c r="M381" s="75"/>
      <c r="N381" s="75"/>
      <c r="O381" s="74"/>
      <c r="P381" s="75"/>
      <c r="Q381" s="75"/>
      <c r="R381" s="75"/>
      <c r="S381" s="75"/>
      <c r="T381" s="75"/>
      <c r="U381" s="75"/>
      <c r="V381" s="75"/>
      <c r="W381" s="75"/>
      <c r="X381" s="75"/>
      <c r="Y381" s="75"/>
      <c r="Z381" s="75"/>
      <c r="AA381" s="75"/>
      <c r="AB381" s="75"/>
      <c r="AC381" s="75"/>
      <c r="AD381" s="75"/>
      <c r="AE381" s="75"/>
      <c r="AF381" s="75"/>
      <c r="AG381" s="75"/>
      <c r="AH381" s="75"/>
      <c r="AI381" s="75"/>
      <c r="AJ381" s="75"/>
      <c r="AK381" s="75"/>
      <c r="AL381" s="75"/>
      <c r="AM381" s="75"/>
      <c r="AN381" s="75"/>
      <c r="AO381" s="75"/>
      <c r="AP381" s="75"/>
      <c r="AQ381" s="75"/>
      <c r="AR381" s="75"/>
      <c r="AS381" s="75"/>
      <c r="AT381" s="75"/>
      <c r="AU381" s="75"/>
      <c r="AV381" s="75"/>
      <c r="AW381" s="75"/>
      <c r="AX381" s="75"/>
      <c r="AY381" s="75"/>
      <c r="AZ381" s="95"/>
      <c r="BA381" s="95"/>
      <c r="BB381" s="95"/>
      <c r="BC381" s="95"/>
      <c r="BD381" s="75"/>
      <c r="BE381" s="75"/>
      <c r="BF381" s="75"/>
      <c r="BG381" s="88"/>
      <c r="BH381" s="88"/>
      <c r="BI381" s="75"/>
      <c r="BJ381" s="75"/>
      <c r="BK381" s="88"/>
      <c r="BL381" s="75">
        <v>3168</v>
      </c>
      <c r="BM381" s="75">
        <v>3168</v>
      </c>
      <c r="BN381" s="75">
        <v>3168</v>
      </c>
      <c r="BO381" s="76">
        <f t="shared" si="889"/>
        <v>100</v>
      </c>
      <c r="BP381" s="75"/>
      <c r="BQ381" s="75"/>
      <c r="BR381" s="75"/>
      <c r="BS381" s="88"/>
      <c r="BT381" s="88"/>
      <c r="BU381" s="75"/>
      <c r="BV381" s="75"/>
      <c r="BW381" s="88"/>
      <c r="BX381" s="75"/>
      <c r="BY381" s="75"/>
      <c r="BZ381" s="75"/>
      <c r="CA381" s="75"/>
      <c r="CB381" s="74"/>
      <c r="CC381" s="74"/>
      <c r="CD381" s="75"/>
      <c r="CE381" s="88"/>
      <c r="CF381" s="75"/>
      <c r="CG381" s="75"/>
      <c r="CH381" s="75"/>
      <c r="CI381" s="88"/>
      <c r="CJ381" s="75"/>
      <c r="CK381" s="75"/>
      <c r="CL381" s="75"/>
      <c r="CM381" s="75"/>
      <c r="CN381" s="75"/>
      <c r="CO381" s="75"/>
      <c r="CP381" s="75"/>
      <c r="CQ381" s="75"/>
      <c r="CR381" s="74"/>
      <c r="CS381" s="74"/>
      <c r="CT381" s="75"/>
      <c r="CU381" s="88"/>
      <c r="CV381" s="75"/>
      <c r="CW381" s="75"/>
      <c r="CX381" s="75"/>
      <c r="CY381" s="88"/>
      <c r="CZ381" s="88"/>
      <c r="DA381" s="75"/>
      <c r="DB381" s="75"/>
      <c r="DC381" s="88"/>
      <c r="DD381" s="75"/>
      <c r="DE381" s="75"/>
      <c r="DF381" s="75"/>
      <c r="DG381" s="88"/>
      <c r="DH381" s="75"/>
      <c r="DI381" s="75"/>
      <c r="DJ381" s="75"/>
      <c r="DK381" s="88"/>
      <c r="DL381" s="75"/>
      <c r="DM381" s="75"/>
      <c r="DN381" s="75"/>
      <c r="DO381" s="88"/>
      <c r="DP381" s="75"/>
      <c r="DQ381" s="75"/>
      <c r="DR381" s="75"/>
      <c r="DS381" s="88"/>
      <c r="DT381" s="88"/>
      <c r="DU381" s="75"/>
      <c r="DV381" s="75"/>
      <c r="DW381" s="75"/>
      <c r="DX381" s="75"/>
      <c r="DY381" s="75"/>
      <c r="DZ381" s="75"/>
      <c r="EA381" s="75"/>
      <c r="EB381" s="75"/>
      <c r="EC381" s="75"/>
      <c r="ED381" s="75"/>
      <c r="EE381" s="75"/>
      <c r="EF381" s="75"/>
      <c r="EG381" s="75"/>
      <c r="EH381" s="75"/>
      <c r="EI381" s="75"/>
      <c r="EJ381" s="75"/>
      <c r="EK381" s="75"/>
      <c r="EL381" s="75"/>
      <c r="EM381" s="75"/>
      <c r="EN381" s="75"/>
      <c r="EO381" s="75"/>
      <c r="EP381" s="75"/>
      <c r="EQ381" s="75"/>
      <c r="ER381" s="75"/>
      <c r="ES381" s="75"/>
      <c r="ET381" s="75"/>
      <c r="EU381" s="75"/>
      <c r="EV381" s="75"/>
      <c r="EW381" s="75"/>
      <c r="EX381" s="75"/>
      <c r="EY381" s="75"/>
      <c r="EZ381" s="76"/>
      <c r="FA381" s="74"/>
      <c r="FB381" s="75"/>
      <c r="FC381" s="76"/>
      <c r="FD381" s="75"/>
      <c r="FE381" s="75"/>
      <c r="FF381" s="75"/>
      <c r="FG381" s="75"/>
      <c r="FH381" s="75"/>
      <c r="FI381" s="75"/>
      <c r="FJ381" s="75"/>
      <c r="FK381" s="75"/>
      <c r="FL381" s="75"/>
      <c r="FM381" s="75"/>
      <c r="FN381" s="75"/>
      <c r="FO381" s="75"/>
      <c r="FP381" s="75"/>
      <c r="FQ381" s="75"/>
      <c r="FR381" s="75"/>
      <c r="FS381" s="75"/>
      <c r="FT381" s="78"/>
      <c r="FU381" s="78"/>
      <c r="FV381" s="78"/>
      <c r="FW381" s="78"/>
      <c r="FX381" s="75"/>
      <c r="FY381" s="75"/>
      <c r="FZ381" s="75"/>
      <c r="GA381" s="75"/>
      <c r="GB381" s="75"/>
      <c r="GC381" s="75"/>
      <c r="GD381" s="75"/>
      <c r="GE381" s="75"/>
      <c r="GF381" s="75"/>
      <c r="GG381" s="75"/>
      <c r="GH381" s="75"/>
      <c r="GI381" s="75"/>
      <c r="GJ381" s="75"/>
      <c r="GK381" s="75"/>
      <c r="GL381" s="75"/>
      <c r="GM381" s="75"/>
      <c r="GN381" s="75"/>
      <c r="GO381" s="75"/>
      <c r="GP381" s="75"/>
      <c r="GQ381" s="75"/>
      <c r="GR381" s="75"/>
      <c r="GS381" s="75"/>
      <c r="GT381" s="75"/>
      <c r="GU381" s="75"/>
      <c r="GV381" s="75"/>
      <c r="GW381" s="75"/>
      <c r="GX381" s="75"/>
      <c r="GY381" s="75"/>
      <c r="GZ381" s="75"/>
      <c r="HA381" s="75"/>
      <c r="HB381" s="75"/>
      <c r="HC381" s="75"/>
      <c r="HD381" s="75"/>
      <c r="HE381" s="75"/>
      <c r="HF381" s="75"/>
      <c r="HG381" s="75"/>
      <c r="HH381" s="75"/>
      <c r="HI381" s="75"/>
      <c r="HJ381" s="75"/>
      <c r="HK381" s="75"/>
      <c r="HL381" s="75"/>
      <c r="HM381" s="75"/>
      <c r="HN381" s="75"/>
      <c r="HO381" s="75"/>
      <c r="HP381" s="75"/>
      <c r="HQ381" s="75"/>
      <c r="HR381" s="75"/>
      <c r="HS381" s="75"/>
      <c r="HT381" s="75"/>
      <c r="HU381" s="75"/>
      <c r="HV381" s="75"/>
      <c r="HW381" s="75"/>
      <c r="HX381" s="75"/>
      <c r="HY381" s="75"/>
      <c r="HZ381" s="75"/>
      <c r="IA381" s="75"/>
      <c r="IB381" s="75"/>
      <c r="IC381" s="75"/>
      <c r="ID381" s="75"/>
      <c r="IE381" s="75"/>
      <c r="IF381" s="75"/>
      <c r="IG381" s="75"/>
      <c r="IH381" s="75"/>
      <c r="II381" s="75"/>
      <c r="IJ381" s="75"/>
      <c r="IK381" s="75"/>
      <c r="IL381" s="75"/>
      <c r="IM381" s="75"/>
      <c r="IN381" s="75"/>
      <c r="IO381" s="75"/>
      <c r="IP381" s="75"/>
      <c r="IQ381" s="75"/>
      <c r="IR381" s="75"/>
      <c r="IS381" s="75"/>
      <c r="IT381" s="75"/>
      <c r="IU381" s="75"/>
      <c r="IV381" s="75"/>
      <c r="IW381" s="75"/>
      <c r="IX381" s="75"/>
      <c r="IY381" s="75"/>
      <c r="IZ381" s="75"/>
      <c r="JA381" s="75"/>
      <c r="JB381" s="75"/>
      <c r="JC381" s="75"/>
    </row>
    <row r="382" spans="1:263" ht="15.75" x14ac:dyDescent="0.25">
      <c r="A382" s="10" t="s">
        <v>473</v>
      </c>
      <c r="B382" s="222">
        <f t="shared" si="884"/>
        <v>1947</v>
      </c>
      <c r="C382" s="222">
        <f t="shared" si="885"/>
        <v>1947</v>
      </c>
      <c r="D382" s="222">
        <f t="shared" si="886"/>
        <v>1947</v>
      </c>
      <c r="E382" s="222"/>
      <c r="F382" s="223">
        <f t="shared" si="887"/>
        <v>1947</v>
      </c>
      <c r="G382" s="75">
        <f t="shared" si="942"/>
        <v>100</v>
      </c>
      <c r="H382" s="75"/>
      <c r="I382" s="75"/>
      <c r="J382" s="75"/>
      <c r="K382" s="75"/>
      <c r="L382" s="75"/>
      <c r="M382" s="75"/>
      <c r="N382" s="75"/>
      <c r="O382" s="74"/>
      <c r="P382" s="75"/>
      <c r="Q382" s="75"/>
      <c r="R382" s="75"/>
      <c r="S382" s="75"/>
      <c r="T382" s="75"/>
      <c r="U382" s="75"/>
      <c r="V382" s="75"/>
      <c r="W382" s="75"/>
      <c r="X382" s="75"/>
      <c r="Y382" s="75"/>
      <c r="Z382" s="75"/>
      <c r="AA382" s="75"/>
      <c r="AB382" s="75"/>
      <c r="AC382" s="75"/>
      <c r="AD382" s="75"/>
      <c r="AE382" s="75"/>
      <c r="AF382" s="75"/>
      <c r="AG382" s="75"/>
      <c r="AH382" s="75"/>
      <c r="AI382" s="75"/>
      <c r="AJ382" s="75"/>
      <c r="AK382" s="75"/>
      <c r="AL382" s="75"/>
      <c r="AM382" s="75"/>
      <c r="AN382" s="75"/>
      <c r="AO382" s="75"/>
      <c r="AP382" s="75"/>
      <c r="AQ382" s="75"/>
      <c r="AR382" s="75"/>
      <c r="AS382" s="75"/>
      <c r="AT382" s="75"/>
      <c r="AU382" s="75"/>
      <c r="AV382" s="75"/>
      <c r="AW382" s="75"/>
      <c r="AX382" s="75"/>
      <c r="AY382" s="75"/>
      <c r="AZ382" s="95"/>
      <c r="BA382" s="95"/>
      <c r="BB382" s="95"/>
      <c r="BC382" s="95"/>
      <c r="BD382" s="75"/>
      <c r="BE382" s="75"/>
      <c r="BF382" s="75"/>
      <c r="BG382" s="88"/>
      <c r="BH382" s="88"/>
      <c r="BI382" s="75"/>
      <c r="BJ382" s="75"/>
      <c r="BK382" s="88"/>
      <c r="BL382" s="75">
        <v>1947</v>
      </c>
      <c r="BM382" s="75">
        <v>1947</v>
      </c>
      <c r="BN382" s="75">
        <v>1947</v>
      </c>
      <c r="BO382" s="76">
        <f t="shared" si="889"/>
        <v>100</v>
      </c>
      <c r="BP382" s="75"/>
      <c r="BQ382" s="75"/>
      <c r="BR382" s="75"/>
      <c r="BS382" s="88"/>
      <c r="BT382" s="88"/>
      <c r="BU382" s="75"/>
      <c r="BV382" s="75"/>
      <c r="BW382" s="88"/>
      <c r="BX382" s="75"/>
      <c r="BY382" s="75"/>
      <c r="BZ382" s="75"/>
      <c r="CA382" s="75"/>
      <c r="CB382" s="74"/>
      <c r="CC382" s="74"/>
      <c r="CD382" s="75"/>
      <c r="CE382" s="88"/>
      <c r="CF382" s="75"/>
      <c r="CG382" s="75"/>
      <c r="CH382" s="75"/>
      <c r="CI382" s="88"/>
      <c r="CJ382" s="75"/>
      <c r="CK382" s="75"/>
      <c r="CL382" s="75"/>
      <c r="CM382" s="75"/>
      <c r="CN382" s="75"/>
      <c r="CO382" s="75"/>
      <c r="CP382" s="75"/>
      <c r="CQ382" s="75"/>
      <c r="CR382" s="74"/>
      <c r="CS382" s="74"/>
      <c r="CT382" s="75"/>
      <c r="CU382" s="88"/>
      <c r="CV382" s="75"/>
      <c r="CW382" s="75"/>
      <c r="CX382" s="75"/>
      <c r="CY382" s="88"/>
      <c r="CZ382" s="88"/>
      <c r="DA382" s="75"/>
      <c r="DB382" s="75"/>
      <c r="DC382" s="88"/>
      <c r="DD382" s="75"/>
      <c r="DE382" s="75"/>
      <c r="DF382" s="75"/>
      <c r="DG382" s="88"/>
      <c r="DH382" s="75"/>
      <c r="DI382" s="75"/>
      <c r="DJ382" s="75"/>
      <c r="DK382" s="88"/>
      <c r="DL382" s="75"/>
      <c r="DM382" s="75"/>
      <c r="DN382" s="75"/>
      <c r="DO382" s="88"/>
      <c r="DP382" s="75"/>
      <c r="DQ382" s="75"/>
      <c r="DR382" s="75"/>
      <c r="DS382" s="88"/>
      <c r="DT382" s="88"/>
      <c r="DU382" s="75"/>
      <c r="DV382" s="75"/>
      <c r="DW382" s="75"/>
      <c r="DX382" s="75"/>
      <c r="DY382" s="75"/>
      <c r="DZ382" s="75"/>
      <c r="EA382" s="75"/>
      <c r="EB382" s="75"/>
      <c r="EC382" s="75"/>
      <c r="ED382" s="75"/>
      <c r="EE382" s="75"/>
      <c r="EF382" s="75"/>
      <c r="EG382" s="75"/>
      <c r="EH382" s="75"/>
      <c r="EI382" s="75"/>
      <c r="EJ382" s="75"/>
      <c r="EK382" s="75"/>
      <c r="EL382" s="75"/>
      <c r="EM382" s="75"/>
      <c r="EN382" s="75"/>
      <c r="EO382" s="75"/>
      <c r="EP382" s="75"/>
      <c r="EQ382" s="75"/>
      <c r="ER382" s="75"/>
      <c r="ES382" s="75"/>
      <c r="ET382" s="75"/>
      <c r="EU382" s="75"/>
      <c r="EV382" s="75"/>
      <c r="EW382" s="75"/>
      <c r="EX382" s="75"/>
      <c r="EY382" s="75"/>
      <c r="EZ382" s="76"/>
      <c r="FA382" s="74"/>
      <c r="FB382" s="75"/>
      <c r="FC382" s="76"/>
      <c r="FD382" s="75"/>
      <c r="FE382" s="75"/>
      <c r="FF382" s="75"/>
      <c r="FG382" s="75"/>
      <c r="FH382" s="75"/>
      <c r="FI382" s="75"/>
      <c r="FJ382" s="75"/>
      <c r="FK382" s="75"/>
      <c r="FL382" s="75"/>
      <c r="FM382" s="75"/>
      <c r="FN382" s="75"/>
      <c r="FO382" s="75"/>
      <c r="FP382" s="75"/>
      <c r="FQ382" s="75"/>
      <c r="FR382" s="75"/>
      <c r="FS382" s="75"/>
      <c r="FT382" s="78"/>
      <c r="FU382" s="78"/>
      <c r="FV382" s="78"/>
      <c r="FW382" s="78"/>
      <c r="FX382" s="75"/>
      <c r="FY382" s="75"/>
      <c r="FZ382" s="75"/>
      <c r="GA382" s="75"/>
      <c r="GB382" s="75"/>
      <c r="GC382" s="75"/>
      <c r="GD382" s="75"/>
      <c r="GE382" s="75"/>
      <c r="GF382" s="75"/>
      <c r="GG382" s="75"/>
      <c r="GH382" s="75"/>
      <c r="GI382" s="75"/>
      <c r="GJ382" s="75"/>
      <c r="GK382" s="75"/>
      <c r="GL382" s="75"/>
      <c r="GM382" s="75"/>
      <c r="GN382" s="75"/>
      <c r="GO382" s="75"/>
      <c r="GP382" s="75"/>
      <c r="GQ382" s="75"/>
      <c r="GR382" s="75"/>
      <c r="GS382" s="75"/>
      <c r="GT382" s="75"/>
      <c r="GU382" s="75"/>
      <c r="GV382" s="75"/>
      <c r="GW382" s="75"/>
      <c r="GX382" s="75"/>
      <c r="GY382" s="75"/>
      <c r="GZ382" s="75"/>
      <c r="HA382" s="75"/>
      <c r="HB382" s="75"/>
      <c r="HC382" s="75"/>
      <c r="HD382" s="75"/>
      <c r="HE382" s="75"/>
      <c r="HF382" s="75"/>
      <c r="HG382" s="75"/>
      <c r="HH382" s="75"/>
      <c r="HI382" s="75"/>
      <c r="HJ382" s="75"/>
      <c r="HK382" s="75"/>
      <c r="HL382" s="75"/>
      <c r="HM382" s="75"/>
      <c r="HN382" s="75"/>
      <c r="HO382" s="75"/>
      <c r="HP382" s="75"/>
      <c r="HQ382" s="75"/>
      <c r="HR382" s="75"/>
      <c r="HS382" s="75"/>
      <c r="HT382" s="75"/>
      <c r="HU382" s="75"/>
      <c r="HV382" s="75"/>
      <c r="HW382" s="75"/>
      <c r="HX382" s="75"/>
      <c r="HY382" s="75"/>
      <c r="HZ382" s="75"/>
      <c r="IA382" s="75"/>
      <c r="IB382" s="75"/>
      <c r="IC382" s="75"/>
      <c r="ID382" s="75"/>
      <c r="IE382" s="75"/>
      <c r="IF382" s="75"/>
      <c r="IG382" s="75"/>
      <c r="IH382" s="75"/>
      <c r="II382" s="75"/>
      <c r="IJ382" s="75"/>
      <c r="IK382" s="75"/>
      <c r="IL382" s="75"/>
      <c r="IM382" s="75"/>
      <c r="IN382" s="75"/>
      <c r="IO382" s="75"/>
      <c r="IP382" s="75"/>
      <c r="IQ382" s="75"/>
      <c r="IR382" s="75"/>
      <c r="IS382" s="75"/>
      <c r="IT382" s="75"/>
      <c r="IU382" s="75"/>
      <c r="IV382" s="75"/>
      <c r="IW382" s="75"/>
      <c r="IX382" s="75"/>
      <c r="IY382" s="75"/>
      <c r="IZ382" s="75"/>
      <c r="JA382" s="75"/>
      <c r="JB382" s="75"/>
      <c r="JC382" s="75"/>
    </row>
    <row r="383" spans="1:263" ht="15.75" x14ac:dyDescent="0.25">
      <c r="A383" s="10" t="s">
        <v>474</v>
      </c>
      <c r="B383" s="222">
        <f t="shared" si="884"/>
        <v>4011</v>
      </c>
      <c r="C383" s="222">
        <f t="shared" si="885"/>
        <v>4011</v>
      </c>
      <c r="D383" s="222">
        <f t="shared" si="886"/>
        <v>4011</v>
      </c>
      <c r="E383" s="222"/>
      <c r="F383" s="223">
        <f t="shared" si="887"/>
        <v>4011</v>
      </c>
      <c r="G383" s="75">
        <f t="shared" si="942"/>
        <v>100</v>
      </c>
      <c r="H383" s="75"/>
      <c r="I383" s="75"/>
      <c r="J383" s="75"/>
      <c r="K383" s="75"/>
      <c r="L383" s="75"/>
      <c r="M383" s="75"/>
      <c r="N383" s="75"/>
      <c r="O383" s="74"/>
      <c r="P383" s="75"/>
      <c r="Q383" s="75"/>
      <c r="R383" s="75"/>
      <c r="S383" s="75"/>
      <c r="T383" s="75"/>
      <c r="U383" s="75"/>
      <c r="V383" s="75">
        <v>0</v>
      </c>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75"/>
      <c r="AV383" s="75"/>
      <c r="AW383" s="75"/>
      <c r="AX383" s="75"/>
      <c r="AY383" s="75"/>
      <c r="AZ383" s="95"/>
      <c r="BA383" s="95"/>
      <c r="BB383" s="95"/>
      <c r="BC383" s="95"/>
      <c r="BD383" s="75"/>
      <c r="BE383" s="75"/>
      <c r="BF383" s="75"/>
      <c r="BG383" s="88"/>
      <c r="BH383" s="88"/>
      <c r="BI383" s="75"/>
      <c r="BJ383" s="75"/>
      <c r="BK383" s="88"/>
      <c r="BL383" s="75">
        <v>4011</v>
      </c>
      <c r="BM383" s="75">
        <v>4011</v>
      </c>
      <c r="BN383" s="75">
        <v>4011</v>
      </c>
      <c r="BO383" s="76">
        <f t="shared" si="889"/>
        <v>100</v>
      </c>
      <c r="BP383" s="75"/>
      <c r="BQ383" s="75"/>
      <c r="BR383" s="75"/>
      <c r="BS383" s="88"/>
      <c r="BT383" s="88"/>
      <c r="BU383" s="75"/>
      <c r="BV383" s="75"/>
      <c r="BW383" s="88"/>
      <c r="BX383" s="75"/>
      <c r="BY383" s="75"/>
      <c r="BZ383" s="75"/>
      <c r="CA383" s="75"/>
      <c r="CB383" s="74"/>
      <c r="CC383" s="74"/>
      <c r="CD383" s="75"/>
      <c r="CE383" s="88"/>
      <c r="CF383" s="75"/>
      <c r="CG383" s="75"/>
      <c r="CH383" s="75"/>
      <c r="CI383" s="88"/>
      <c r="CJ383" s="75"/>
      <c r="CK383" s="75"/>
      <c r="CL383" s="75"/>
      <c r="CM383" s="75"/>
      <c r="CN383" s="75"/>
      <c r="CO383" s="75"/>
      <c r="CP383" s="75"/>
      <c r="CQ383" s="75"/>
      <c r="CR383" s="74"/>
      <c r="CS383" s="74"/>
      <c r="CT383" s="75"/>
      <c r="CU383" s="88"/>
      <c r="CV383" s="75"/>
      <c r="CW383" s="75"/>
      <c r="CX383" s="75"/>
      <c r="CY383" s="88"/>
      <c r="CZ383" s="88"/>
      <c r="DA383" s="75"/>
      <c r="DB383" s="75"/>
      <c r="DC383" s="88"/>
      <c r="DD383" s="75"/>
      <c r="DE383" s="75"/>
      <c r="DF383" s="75"/>
      <c r="DG383" s="88"/>
      <c r="DH383" s="75"/>
      <c r="DI383" s="75"/>
      <c r="DJ383" s="75"/>
      <c r="DK383" s="88"/>
      <c r="DL383" s="75"/>
      <c r="DM383" s="75"/>
      <c r="DN383" s="75"/>
      <c r="DO383" s="88"/>
      <c r="DP383" s="75"/>
      <c r="DQ383" s="75"/>
      <c r="DR383" s="75"/>
      <c r="DS383" s="88"/>
      <c r="DT383" s="88"/>
      <c r="DU383" s="75"/>
      <c r="DV383" s="75"/>
      <c r="DW383" s="75"/>
      <c r="DX383" s="75"/>
      <c r="DY383" s="75"/>
      <c r="DZ383" s="75"/>
      <c r="EA383" s="75"/>
      <c r="EB383" s="75"/>
      <c r="EC383" s="75"/>
      <c r="ED383" s="75"/>
      <c r="EE383" s="75"/>
      <c r="EF383" s="75"/>
      <c r="EG383" s="75"/>
      <c r="EH383" s="75"/>
      <c r="EI383" s="75"/>
      <c r="EJ383" s="75"/>
      <c r="EK383" s="75"/>
      <c r="EL383" s="75"/>
      <c r="EM383" s="75"/>
      <c r="EN383" s="75"/>
      <c r="EO383" s="75"/>
      <c r="EP383" s="75"/>
      <c r="EQ383" s="75"/>
      <c r="ER383" s="75"/>
      <c r="ES383" s="75"/>
      <c r="ET383" s="75"/>
      <c r="EU383" s="75"/>
      <c r="EV383" s="75"/>
      <c r="EW383" s="75"/>
      <c r="EX383" s="75"/>
      <c r="EY383" s="75"/>
      <c r="EZ383" s="76"/>
      <c r="FA383" s="74"/>
      <c r="FB383" s="75"/>
      <c r="FC383" s="76"/>
      <c r="FD383" s="75"/>
      <c r="FE383" s="75"/>
      <c r="FF383" s="75"/>
      <c r="FG383" s="75"/>
      <c r="FH383" s="75"/>
      <c r="FI383" s="75"/>
      <c r="FJ383" s="75"/>
      <c r="FK383" s="75"/>
      <c r="FL383" s="75"/>
      <c r="FM383" s="75"/>
      <c r="FN383" s="75"/>
      <c r="FO383" s="75"/>
      <c r="FP383" s="75"/>
      <c r="FQ383" s="75"/>
      <c r="FR383" s="75"/>
      <c r="FS383" s="75"/>
      <c r="FT383" s="78"/>
      <c r="FU383" s="78"/>
      <c r="FV383" s="78"/>
      <c r="FW383" s="78"/>
      <c r="FX383" s="75"/>
      <c r="FY383" s="75"/>
      <c r="FZ383" s="75"/>
      <c r="GA383" s="75"/>
      <c r="GB383" s="75"/>
      <c r="GC383" s="75"/>
      <c r="GD383" s="75"/>
      <c r="GE383" s="75"/>
      <c r="GF383" s="75"/>
      <c r="GG383" s="75"/>
      <c r="GH383" s="75"/>
      <c r="GI383" s="75"/>
      <c r="GJ383" s="75"/>
      <c r="GK383" s="75"/>
      <c r="GL383" s="75"/>
      <c r="GM383" s="75"/>
      <c r="GN383" s="75"/>
      <c r="GO383" s="75"/>
      <c r="GP383" s="75"/>
      <c r="GQ383" s="75"/>
      <c r="GR383" s="75"/>
      <c r="GS383" s="75"/>
      <c r="GT383" s="75"/>
      <c r="GU383" s="75"/>
      <c r="GV383" s="75"/>
      <c r="GW383" s="75"/>
      <c r="GX383" s="75"/>
      <c r="GY383" s="75"/>
      <c r="GZ383" s="75"/>
      <c r="HA383" s="75"/>
      <c r="HB383" s="75"/>
      <c r="HC383" s="75"/>
      <c r="HD383" s="75"/>
      <c r="HE383" s="75"/>
      <c r="HF383" s="75"/>
      <c r="HG383" s="75"/>
      <c r="HH383" s="75"/>
      <c r="HI383" s="75"/>
      <c r="HJ383" s="75"/>
      <c r="HK383" s="75"/>
      <c r="HL383" s="75"/>
      <c r="HM383" s="75"/>
      <c r="HN383" s="75"/>
      <c r="HO383" s="75"/>
      <c r="HP383" s="75"/>
      <c r="HQ383" s="75"/>
      <c r="HR383" s="75"/>
      <c r="HS383" s="75"/>
      <c r="HT383" s="75"/>
      <c r="HU383" s="75"/>
      <c r="HV383" s="75"/>
      <c r="HW383" s="75"/>
      <c r="HX383" s="75"/>
      <c r="HY383" s="75"/>
      <c r="HZ383" s="75"/>
      <c r="IA383" s="75"/>
      <c r="IB383" s="75"/>
      <c r="IC383" s="75"/>
      <c r="ID383" s="75"/>
      <c r="IE383" s="75"/>
      <c r="IF383" s="75"/>
      <c r="IG383" s="75"/>
      <c r="IH383" s="75"/>
      <c r="II383" s="75"/>
      <c r="IJ383" s="75"/>
      <c r="IK383" s="75"/>
      <c r="IL383" s="75"/>
      <c r="IM383" s="75"/>
      <c r="IN383" s="75"/>
      <c r="IO383" s="75"/>
      <c r="IP383" s="75"/>
      <c r="IQ383" s="75"/>
      <c r="IR383" s="75"/>
      <c r="IS383" s="75"/>
      <c r="IT383" s="75"/>
      <c r="IU383" s="75"/>
      <c r="IV383" s="75"/>
      <c r="IW383" s="75"/>
      <c r="IX383" s="75"/>
      <c r="IY383" s="75"/>
      <c r="IZ383" s="75"/>
      <c r="JA383" s="75"/>
      <c r="JB383" s="75"/>
      <c r="JC383" s="75"/>
    </row>
    <row r="384" spans="1:263" s="70" customFormat="1" ht="31.5" x14ac:dyDescent="0.25">
      <c r="A384" s="82" t="s">
        <v>187</v>
      </c>
      <c r="B384" s="220">
        <f t="shared" si="884"/>
        <v>1326556.92221</v>
      </c>
      <c r="C384" s="220">
        <f t="shared" si="885"/>
        <v>2039693.01239</v>
      </c>
      <c r="D384" s="220">
        <f t="shared" si="886"/>
        <v>2039693.01239</v>
      </c>
      <c r="E384" s="220"/>
      <c r="F384" s="221">
        <f t="shared" si="887"/>
        <v>2031862.5309300001</v>
      </c>
      <c r="G384" s="72">
        <f t="shared" si="942"/>
        <v>99.616095098015535</v>
      </c>
      <c r="H384" s="73">
        <f>H385+H386+H387+H388+H389+H390</f>
        <v>2838.7739999999999</v>
      </c>
      <c r="I384" s="73">
        <f>I385+I386+I387+I388+I389+I390</f>
        <v>2838.7739999999999</v>
      </c>
      <c r="J384" s="73">
        <f>J385+J386+J387+J388+J389+J390</f>
        <v>2838.7739999999999</v>
      </c>
      <c r="K384" s="73">
        <f>J384/I384*100</f>
        <v>100</v>
      </c>
      <c r="L384" s="73">
        <f t="shared" ref="L384" si="960">L385+L386+L387+L388+L389+L390</f>
        <v>12715.045300000002</v>
      </c>
      <c r="M384" s="73">
        <f t="shared" ref="M384:N384" si="961">M385+M386+M387+M388+M389+M390</f>
        <v>12715.045300000002</v>
      </c>
      <c r="N384" s="73">
        <f t="shared" si="961"/>
        <v>12247.785810000001</v>
      </c>
      <c r="O384" s="73">
        <f>N384/M384*100</f>
        <v>96.325144905303645</v>
      </c>
      <c r="P384" s="73">
        <f t="shared" ref="P384" si="962">P385+P386+P387+P388+P389+P390</f>
        <v>0</v>
      </c>
      <c r="Q384" s="73">
        <f t="shared" ref="Q384:V384" si="963">Q385+Q386+Q387+Q388+Q389+Q390</f>
        <v>0</v>
      </c>
      <c r="R384" s="73">
        <f t="shared" si="963"/>
        <v>0</v>
      </c>
      <c r="S384" s="73">
        <f t="shared" si="963"/>
        <v>0</v>
      </c>
      <c r="T384" s="73">
        <f t="shared" ref="T384" si="964">T385+T386+T387+T388+T389+T390</f>
        <v>0</v>
      </c>
      <c r="U384" s="73">
        <f t="shared" si="963"/>
        <v>748.2</v>
      </c>
      <c r="V384" s="73">
        <f t="shared" si="963"/>
        <v>748.2</v>
      </c>
      <c r="W384" s="73">
        <f>V384/U384*100</f>
        <v>100</v>
      </c>
      <c r="X384" s="73">
        <f>X385+X386+X387+X388+X389+X390</f>
        <v>112.35955</v>
      </c>
      <c r="Y384" s="73">
        <f>Y385+Y386+Y387+Y388+Y389+Y390</f>
        <v>112.35955</v>
      </c>
      <c r="Z384" s="73">
        <f>Z385+Z386+Z387+Z388+Z389+Z390</f>
        <v>112.35955</v>
      </c>
      <c r="AA384" s="72">
        <f>Z384/Y384*100</f>
        <v>100</v>
      </c>
      <c r="AB384" s="73">
        <f>AB385+AB386+AB387+AB388+AB389+AB390</f>
        <v>56.179769999999998</v>
      </c>
      <c r="AC384" s="73">
        <f>AC385+AC386+AC387+AC388+AC389+AC390</f>
        <v>56.179769999999998</v>
      </c>
      <c r="AD384" s="73">
        <f>AD385+AD386+AD387+AD388+AD389+AD390</f>
        <v>56.179769999999998</v>
      </c>
      <c r="AE384" s="72">
        <f>AD384/AC384*100</f>
        <v>100</v>
      </c>
      <c r="AF384" s="73">
        <f>AF385+AF386+AF387+AF388+AF389+AF390</f>
        <v>1159.22083</v>
      </c>
      <c r="AG384" s="73">
        <f>AG385+AG386+AG387+AG388+AG389+AG390</f>
        <v>1159.22083</v>
      </c>
      <c r="AH384" s="73">
        <f>AH385+AH386+AH387+AH388+AH389+AH390</f>
        <v>1159.22083</v>
      </c>
      <c r="AI384" s="72">
        <f>AH384/AG384*100</f>
        <v>100</v>
      </c>
      <c r="AJ384" s="73">
        <f>SUM(AJ385:AJ390)</f>
        <v>0</v>
      </c>
      <c r="AK384" s="73">
        <f>SUM(AK385:AK390)</f>
        <v>0</v>
      </c>
      <c r="AL384" s="73">
        <f>SUM(AL385:AL390)</f>
        <v>0</v>
      </c>
      <c r="AM384" s="72"/>
      <c r="AN384" s="72"/>
      <c r="AO384" s="73">
        <f>AO385+AO386+AO387+AO388+AO389+AO390</f>
        <v>0</v>
      </c>
      <c r="AP384" s="73">
        <f>AP385+AP386+AP387+AP388+AP389+AP390</f>
        <v>0</v>
      </c>
      <c r="AQ384" s="73">
        <f>AQ385+AQ386+AQ387+AQ388+AQ389+AQ390</f>
        <v>0</v>
      </c>
      <c r="AR384" s="73"/>
      <c r="AS384" s="73">
        <f>AS385+AS386+AS387+AS388+AS389+AS390</f>
        <v>7958.8145299999996</v>
      </c>
      <c r="AT384" s="73">
        <f>AT385+AT386+AT387+AT388+AT389+AT390</f>
        <v>7685.1927199999991</v>
      </c>
      <c r="AU384" s="72">
        <f t="shared" si="943"/>
        <v>96.562028063744805</v>
      </c>
      <c r="AV384" s="73">
        <f>AV385+AV386+AV387+AV388+AV389+AV390</f>
        <v>60000</v>
      </c>
      <c r="AW384" s="73">
        <f>AW385+AW386+AW387+AW388+AW389+AW390</f>
        <v>60000</v>
      </c>
      <c r="AX384" s="73">
        <f>AX385+AX386+AX387+AX388+AX389+AX390</f>
        <v>60000</v>
      </c>
      <c r="AY384" s="72">
        <f>AX384/AW384*100</f>
        <v>100</v>
      </c>
      <c r="AZ384" s="73">
        <f>AZ385+AZ386+AZ387+AZ388+AZ389+AZ390</f>
        <v>333410.09999999998</v>
      </c>
      <c r="BA384" s="73">
        <f>BA385+BA386+BA387+BA388+BA389+BA390</f>
        <v>364641.4</v>
      </c>
      <c r="BB384" s="73">
        <f>BB385+BB386+BB387+BB388+BB389+BB390</f>
        <v>364641.4</v>
      </c>
      <c r="BC384" s="73">
        <f>BB384/BA384*100</f>
        <v>100</v>
      </c>
      <c r="BD384" s="73">
        <f>BD385+BD386+BD387+BD388+BD389+BD390</f>
        <v>0</v>
      </c>
      <c r="BE384" s="73">
        <f>BE385+BE386+BE387+BE388+BE389+BE390</f>
        <v>0</v>
      </c>
      <c r="BF384" s="73">
        <f>BF385+BF386+BF387+BF388+BF389+BF390</f>
        <v>0</v>
      </c>
      <c r="BG384" s="73"/>
      <c r="BH384" s="73">
        <f t="shared" ref="BH384:BJ384" si="965">BH385+BH386+BH387+BH388+BH389+BH390</f>
        <v>300000</v>
      </c>
      <c r="BI384" s="73">
        <f t="shared" si="965"/>
        <v>300000</v>
      </c>
      <c r="BJ384" s="73">
        <f t="shared" si="965"/>
        <v>300000</v>
      </c>
      <c r="BK384" s="73">
        <f t="shared" ref="BK384" si="966">BJ384/BI384*100</f>
        <v>100</v>
      </c>
      <c r="BL384" s="73">
        <f>BL385+BL386+BL387+BL388+BL389+BL390</f>
        <v>133569</v>
      </c>
      <c r="BM384" s="73">
        <f>BM385+BM386+BM387+BM388+BM389+BM390</f>
        <v>133569</v>
      </c>
      <c r="BN384" s="73">
        <f>BN385+BN386+BN387+BN388+BN389+BN390</f>
        <v>133569</v>
      </c>
      <c r="BO384" s="90">
        <f t="shared" si="889"/>
        <v>100</v>
      </c>
      <c r="BP384" s="73">
        <f>BP385+BP386+BP387+BP388+BP389+BP390</f>
        <v>0</v>
      </c>
      <c r="BQ384" s="73">
        <f>BQ385+BQ386+BQ387+BQ388+BQ389+BQ390</f>
        <v>0</v>
      </c>
      <c r="BR384" s="73">
        <f>BR385+BR386+BR387+BR388+BR389+BR390</f>
        <v>0</v>
      </c>
      <c r="BS384" s="73"/>
      <c r="BT384" s="73"/>
      <c r="BU384" s="73">
        <f>BU385+BU386+BU387+BU388+BU389+BU390</f>
        <v>0</v>
      </c>
      <c r="BV384" s="73">
        <f>BV385+BV386+BV387+BV388+BV389+BV390</f>
        <v>0</v>
      </c>
      <c r="BW384" s="73">
        <f>BW385+BW386+BW387+BW388+BW389+BW390</f>
        <v>0</v>
      </c>
      <c r="BX384" s="73"/>
      <c r="BY384" s="73">
        <f>BY385+BY386+BY387+BY388+BY389+BY390</f>
        <v>601.06366000000003</v>
      </c>
      <c r="BZ384" s="73">
        <f>BZ385+BZ386+BZ387+BZ388+BZ389+BZ390</f>
        <v>601.06366000000003</v>
      </c>
      <c r="CA384" s="72">
        <f>BZ384/BY384*100</f>
        <v>100</v>
      </c>
      <c r="CB384" s="73">
        <f t="shared" ref="CB384" si="967">CB385+CB386+CB387+CB388+CB389+CB390</f>
        <v>162613.4</v>
      </c>
      <c r="CC384" s="73">
        <f t="shared" ref="CC384:CD384" si="968">CC385+CC386+CC387+CC388+CC389+CC390</f>
        <v>144463.53399</v>
      </c>
      <c r="CD384" s="73">
        <f t="shared" si="968"/>
        <v>137373.93393</v>
      </c>
      <c r="CE384" s="73">
        <f>CD384/CC384*100</f>
        <v>95.092463915156088</v>
      </c>
      <c r="CF384" s="73">
        <f>CF385+CF386+CF387+CF388+CF389+CF390</f>
        <v>1000</v>
      </c>
      <c r="CG384" s="73">
        <f>CG385+CG386+CG387+CG388+CG389+CG390</f>
        <v>1000</v>
      </c>
      <c r="CH384" s="73">
        <f>CH385+CH386+CH387+CH388+CH389+CH390</f>
        <v>1000</v>
      </c>
      <c r="CI384" s="73">
        <f>CH384/CG384*100</f>
        <v>100</v>
      </c>
      <c r="CJ384" s="73">
        <f>CJ385+CJ386+CJ387+CJ388+CJ389+CJ390</f>
        <v>3000</v>
      </c>
      <c r="CK384" s="73">
        <f>CK385+CK386+CK387+CK388+CK389+CK390</f>
        <v>50933.599999999999</v>
      </c>
      <c r="CL384" s="73">
        <f>CL385+CL386+CL387+CL388+CL389+CL390</f>
        <v>50933.599999999999</v>
      </c>
      <c r="CM384" s="73">
        <f>CL384/CK384*100</f>
        <v>100</v>
      </c>
      <c r="CN384" s="73">
        <f>CN385+CN386+CN387+CN388+CN389+CN390</f>
        <v>1000</v>
      </c>
      <c r="CO384" s="73">
        <f>CO385+CO386+CO387+CO388+CO389+CO390</f>
        <v>1000</v>
      </c>
      <c r="CP384" s="73">
        <f>CP385+CP386+CP387+CP388+CP389+CP390</f>
        <v>1000</v>
      </c>
      <c r="CQ384" s="73">
        <f>CP384/CO384*100</f>
        <v>100</v>
      </c>
      <c r="CR384" s="73">
        <f t="shared" ref="CR384" si="969">CR385+CR386+CR387+CR388+CR389+CR390</f>
        <v>0</v>
      </c>
      <c r="CS384" s="73">
        <f t="shared" ref="CS384:CX384" si="970">CS385+CS386+CS387+CS388+CS389+CS390</f>
        <v>0</v>
      </c>
      <c r="CT384" s="73">
        <f t="shared" si="970"/>
        <v>0</v>
      </c>
      <c r="CU384" s="73">
        <f t="shared" si="970"/>
        <v>0</v>
      </c>
      <c r="CV384" s="73">
        <f t="shared" ref="CV384" si="971">CV385+CV386+CV387+CV388+CV389+CV390</f>
        <v>0</v>
      </c>
      <c r="CW384" s="73">
        <f t="shared" si="970"/>
        <v>0</v>
      </c>
      <c r="CX384" s="73">
        <f t="shared" si="970"/>
        <v>0</v>
      </c>
      <c r="CY384" s="73"/>
      <c r="CZ384" s="72"/>
      <c r="DA384" s="73">
        <f>DA385+DA386+DA387+DA388+DA389+DA390</f>
        <v>0</v>
      </c>
      <c r="DB384" s="73">
        <f>DB385+DB386+DB387+DB388+DB389+DB390</f>
        <v>0</v>
      </c>
      <c r="DC384" s="73"/>
      <c r="DD384" s="73">
        <f>DD385+DD386+DD387+DD388+DD389+DD390</f>
        <v>178178.88154</v>
      </c>
      <c r="DE384" s="73">
        <f>DE385+DE386+DE387+DE388+DE389+DE390</f>
        <v>175351.02199000001</v>
      </c>
      <c r="DF384" s="73">
        <f>DF385+DF386+DF387+DF388+DF389+DF390</f>
        <v>175351.02188999997</v>
      </c>
      <c r="DG384" s="73">
        <f>DF384/DE384*100</f>
        <v>99.999999942971513</v>
      </c>
      <c r="DH384" s="73">
        <f>DH385+DH386+DH387+DH388+DH389+DH390</f>
        <v>0</v>
      </c>
      <c r="DI384" s="73">
        <f>DI385+DI386+DI387+DI388+DI389+DI390</f>
        <v>0</v>
      </c>
      <c r="DJ384" s="73">
        <f>DJ385+DJ386+DJ387+DJ388+DJ389+DJ390</f>
        <v>0</v>
      </c>
      <c r="DK384" s="73"/>
      <c r="DL384" s="73">
        <f>DL385+DL386+DL387+DL388+DL389+DL390</f>
        <v>0</v>
      </c>
      <c r="DM384" s="73">
        <f>DM385+DM386+DM387+DM388+DM389+DM390</f>
        <v>17716.410250000001</v>
      </c>
      <c r="DN384" s="73">
        <f>DN385+DN386+DN387+DN388+DN389+DN390</f>
        <v>17716.410250000001</v>
      </c>
      <c r="DO384" s="73">
        <f>DN384/DM384*100</f>
        <v>100</v>
      </c>
      <c r="DP384" s="73">
        <f>DP385+DP386+DP387+DP388+DP389+DP390</f>
        <v>0</v>
      </c>
      <c r="DQ384" s="73">
        <f>DQ385+DQ386+DQ387+DQ388+DQ389+DQ390</f>
        <v>0</v>
      </c>
      <c r="DR384" s="73">
        <f>DR385+DR386+DR387+DR388+DR389+DR390</f>
        <v>0</v>
      </c>
      <c r="DS384" s="73"/>
      <c r="DT384" s="73"/>
      <c r="DU384" s="73">
        <f>DU385+DU386+DU387+DU388+DU389+DU390</f>
        <v>0</v>
      </c>
      <c r="DV384" s="73">
        <f>DV385+DV386+DV387+DV388+DV389+DV390</f>
        <v>0</v>
      </c>
      <c r="DW384" s="73">
        <f>DW385+DW386+DW387+DW388+DW389+DW390</f>
        <v>0</v>
      </c>
      <c r="DX384" s="72"/>
      <c r="DY384" s="73">
        <f>DY385+DY386+DY387+DY388+DY389+DY390</f>
        <v>0</v>
      </c>
      <c r="DZ384" s="73">
        <f>DZ385+DZ386+DZ387+DZ388+DZ389+DZ390</f>
        <v>0</v>
      </c>
      <c r="EA384" s="72"/>
      <c r="EB384" s="72"/>
      <c r="EC384" s="73">
        <f>EC385+EC386+EC387+EC388+EC389+EC390</f>
        <v>0</v>
      </c>
      <c r="ED384" s="73">
        <f>ED385+ED386+ED387+ED388+ED389+ED390</f>
        <v>0</v>
      </c>
      <c r="EE384" s="72"/>
      <c r="EF384" s="73">
        <f>EF385+EF386+EF387+EF388+EF389+EF390</f>
        <v>500</v>
      </c>
      <c r="EG384" s="73">
        <f>EG385+EG386+EG387+EG388+EG389+EG390</f>
        <v>500</v>
      </c>
      <c r="EH384" s="73">
        <f>EH385+EH386+EH387+EH388+EH389+EH390</f>
        <v>500</v>
      </c>
      <c r="EI384" s="72">
        <f>EH384/EG384*100</f>
        <v>100</v>
      </c>
      <c r="EJ384" s="73">
        <f>EJ385+EJ386+EJ387+EJ388+EJ389+EJ390</f>
        <v>0</v>
      </c>
      <c r="EK384" s="73">
        <f>EK385+EK386+EK387+EK388+EK389+EK390</f>
        <v>6361.8006299999997</v>
      </c>
      <c r="EL384" s="73">
        <f>EL385+EL386+EL387+EL388+EL389+EL390</f>
        <v>6361.8006299999997</v>
      </c>
      <c r="EM384" s="72">
        <f>EL384/EK384*100</f>
        <v>100</v>
      </c>
      <c r="EN384" s="73">
        <f>SUM(EN385:EN390)</f>
        <v>25510.20408</v>
      </c>
      <c r="EO384" s="73">
        <f>SUM(EO385:EO390)</f>
        <v>25510.20408</v>
      </c>
      <c r="EP384" s="73">
        <f>SUM(EP385:EP390)</f>
        <v>25510.20408</v>
      </c>
      <c r="EQ384" s="72">
        <f>EP384/EO384*100</f>
        <v>100</v>
      </c>
      <c r="ER384" s="73">
        <f>SUM(ER385:ER390)</f>
        <v>0</v>
      </c>
      <c r="ES384" s="73">
        <f>SUM(ES385:ES390)</f>
        <v>0</v>
      </c>
      <c r="ET384" s="73"/>
      <c r="EU384" s="72"/>
      <c r="EV384" s="73"/>
      <c r="EW384" s="73"/>
      <c r="EX384" s="73"/>
      <c r="EY384" s="72"/>
      <c r="EZ384" s="90"/>
      <c r="FA384" s="73">
        <f>FA385+FA386+FA387+FA388+FA389+FA390</f>
        <v>0</v>
      </c>
      <c r="FB384" s="73">
        <f>FB385+FB386+FB387+FB388+FB389+FB390</f>
        <v>0</v>
      </c>
      <c r="FC384" s="90"/>
      <c r="FD384" s="73"/>
      <c r="FE384" s="73"/>
      <c r="FF384" s="73"/>
      <c r="FG384" s="72"/>
      <c r="FH384" s="73"/>
      <c r="FI384" s="73"/>
      <c r="FJ384" s="73"/>
      <c r="FK384" s="72"/>
      <c r="FL384" s="73"/>
      <c r="FM384" s="73"/>
      <c r="FN384" s="73"/>
      <c r="FO384" s="72"/>
      <c r="FP384" s="72"/>
      <c r="FQ384" s="72"/>
      <c r="FR384" s="72"/>
      <c r="FS384" s="72"/>
      <c r="FT384" s="77"/>
      <c r="FU384" s="77">
        <f>SUM(FU385:FU390)</f>
        <v>14000</v>
      </c>
      <c r="FV384" s="77">
        <f>SUM(FV385:FV390)</f>
        <v>14000</v>
      </c>
      <c r="FW384" s="77">
        <f t="shared" ref="FW384" si="972">FV384/FU384*100</f>
        <v>100</v>
      </c>
      <c r="FX384" s="73">
        <f>SUM(FX385:FX390)</f>
        <v>15000</v>
      </c>
      <c r="FY384" s="73">
        <f>SUM(FY385:FY390)</f>
        <v>15000</v>
      </c>
      <c r="FZ384" s="73">
        <f>SUM(FZ385:FZ390)</f>
        <v>15000</v>
      </c>
      <c r="GA384" s="72">
        <f>FZ384/FY384*100</f>
        <v>100</v>
      </c>
      <c r="GB384" s="73">
        <f>SUM(GB385:GB390)</f>
        <v>0</v>
      </c>
      <c r="GC384" s="73">
        <f>SUM(GC385:GC390)</f>
        <v>0</v>
      </c>
      <c r="GD384" s="73">
        <f>SUM(GD385:GD390)</f>
        <v>0</v>
      </c>
      <c r="GE384" s="72"/>
      <c r="GF384" s="73">
        <f>SUM(GF385:GF390)</f>
        <v>0</v>
      </c>
      <c r="GG384" s="73">
        <f>SUM(GG385:GG390)</f>
        <v>0</v>
      </c>
      <c r="GH384" s="73">
        <f>SUM(GH385:GH390)</f>
        <v>0</v>
      </c>
      <c r="GI384" s="72"/>
      <c r="GJ384" s="73">
        <f>SUM(GJ385:GJ390)</f>
        <v>23808.557140000001</v>
      </c>
      <c r="GK384" s="73">
        <f>SUM(GK385:GK390)</f>
        <v>23808.57143</v>
      </c>
      <c r="GL384" s="73">
        <f>SUM(GL385:GL390)</f>
        <v>23808.57143</v>
      </c>
      <c r="GM384" s="72">
        <f>GL384/GK384*100</f>
        <v>100</v>
      </c>
      <c r="GN384" s="73"/>
      <c r="GO384" s="73">
        <f>SUM(GO385:GO390)</f>
        <v>10908.842379999998</v>
      </c>
      <c r="GP384" s="73">
        <f>SUM(GP385:GP390)</f>
        <v>10908.842379999998</v>
      </c>
      <c r="GQ384" s="72">
        <f>GP384/GO384*100</f>
        <v>100</v>
      </c>
      <c r="GR384" s="73">
        <f>SUM(GR385:GR390)</f>
        <v>0</v>
      </c>
      <c r="GS384" s="73">
        <f>SUM(GS385:GS390)</f>
        <v>0</v>
      </c>
      <c r="GT384" s="73">
        <f>SUM(GT385:GT390)</f>
        <v>0</v>
      </c>
      <c r="GU384" s="72"/>
      <c r="GV384" s="73">
        <f>SUM(GV385:GV390)</f>
        <v>0</v>
      </c>
      <c r="GW384" s="73">
        <f>SUM(GW385:GW390)</f>
        <v>0</v>
      </c>
      <c r="GX384" s="73">
        <f>SUM(GX385:GX390)</f>
        <v>0</v>
      </c>
      <c r="GY384" s="72"/>
      <c r="GZ384" s="73">
        <f>SUM(GZ385:GZ390)</f>
        <v>0</v>
      </c>
      <c r="HA384" s="73">
        <f>SUM(HA385:HA390)</f>
        <v>0</v>
      </c>
      <c r="HB384" s="73">
        <f>SUM(HB385:HB390)</f>
        <v>0</v>
      </c>
      <c r="HC384" s="72"/>
      <c r="HD384" s="73">
        <f>SUM(HD385:HD390)</f>
        <v>72085.2</v>
      </c>
      <c r="HE384" s="73">
        <f>SUM(HE385:HE390)</f>
        <v>72085.2</v>
      </c>
      <c r="HF384" s="73">
        <f>SUM(HF385:HF390)</f>
        <v>72085.2</v>
      </c>
      <c r="HG384" s="72">
        <f>HF384/HE384*100</f>
        <v>100</v>
      </c>
      <c r="HH384" s="73">
        <f>SUM(HH385:HH390)</f>
        <v>0</v>
      </c>
      <c r="HI384" s="73">
        <f>SUM(HI385:HI390)</f>
        <v>0</v>
      </c>
      <c r="HJ384" s="73">
        <f>SUM(HJ385:HJ390)</f>
        <v>0</v>
      </c>
      <c r="HK384" s="72"/>
      <c r="HL384" s="73">
        <f>SUM(HL385:HL390)</f>
        <v>0</v>
      </c>
      <c r="HM384" s="73">
        <f>SUM(HM385:HM390)</f>
        <v>0</v>
      </c>
      <c r="HN384" s="73">
        <f>SUM(HN385:HN390)</f>
        <v>0</v>
      </c>
      <c r="HO384" s="72"/>
      <c r="HP384" s="73">
        <f>SUM(HP385:HP390)</f>
        <v>0</v>
      </c>
      <c r="HQ384" s="73">
        <f>SUM(HQ385:HQ390)</f>
        <v>0</v>
      </c>
      <c r="HR384" s="73">
        <f>SUM(HR385:HR390)</f>
        <v>0</v>
      </c>
      <c r="HS384" s="72"/>
      <c r="HT384" s="73">
        <f>SUM(HT385:HT390)</f>
        <v>0</v>
      </c>
      <c r="HU384" s="73">
        <f>SUM(HU385:HU390)</f>
        <v>0</v>
      </c>
      <c r="HV384" s="73">
        <f>SUM(HV385:HV390)</f>
        <v>0</v>
      </c>
      <c r="HW384" s="72"/>
      <c r="HX384" s="73">
        <f>SUM(HX385:HX390)</f>
        <v>0</v>
      </c>
      <c r="HY384" s="73">
        <f>SUM(HY385:HY390)</f>
        <v>0</v>
      </c>
      <c r="HZ384" s="73">
        <f>SUM(HZ385:HZ390)</f>
        <v>0</v>
      </c>
      <c r="IA384" s="72"/>
      <c r="IB384" s="73">
        <f>SUM(IB385:IB390)</f>
        <v>0</v>
      </c>
      <c r="IC384" s="73">
        <f>SUM(IC385:IC390)</f>
        <v>400000</v>
      </c>
      <c r="ID384" s="73">
        <f>SUM(ID385:ID390)</f>
        <v>400000</v>
      </c>
      <c r="IE384" s="72">
        <f t="shared" ref="IE384" si="973">ID384/IC384*100</f>
        <v>100</v>
      </c>
      <c r="IF384" s="73">
        <f>SUM(IF385:IF390)</f>
        <v>0</v>
      </c>
      <c r="IG384" s="73">
        <f>SUM(IG385:IG390)</f>
        <v>324</v>
      </c>
      <c r="IH384" s="73">
        <f>SUM(IH385:IH390)</f>
        <v>324</v>
      </c>
      <c r="II384" s="72">
        <f t="shared" ref="II384:II394" si="974">IH384/IG384*100</f>
        <v>100</v>
      </c>
      <c r="IJ384" s="73">
        <f>SUM(IJ385:IJ390)</f>
        <v>0</v>
      </c>
      <c r="IK384" s="73">
        <f>SUM(IK385:IK390)</f>
        <v>0</v>
      </c>
      <c r="IL384" s="73">
        <f>SUM(IL385:IL390)</f>
        <v>0</v>
      </c>
      <c r="IM384" s="72"/>
      <c r="IN384" s="73">
        <f>SUM(IN385:IN390)</f>
        <v>0</v>
      </c>
      <c r="IO384" s="73">
        <f>SUM(IO385:IO390)</f>
        <v>0</v>
      </c>
      <c r="IP384" s="73">
        <f>SUM(IP385:IP390)</f>
        <v>0</v>
      </c>
      <c r="IQ384" s="72"/>
      <c r="IR384" s="73">
        <f>SUM(IR385:IR390)</f>
        <v>0</v>
      </c>
      <c r="IS384" s="73">
        <f>SUM(IS385:IS390)</f>
        <v>121429.96273999999</v>
      </c>
      <c r="IT384" s="73">
        <f>SUM(IT385:IT390)</f>
        <v>121429.96273999999</v>
      </c>
      <c r="IU384" s="72">
        <f>IT384/IS384*100</f>
        <v>100</v>
      </c>
      <c r="IV384" s="73">
        <f>SUM(IV385:IV390)</f>
        <v>0</v>
      </c>
      <c r="IW384" s="73">
        <f>SUM(IW385:IW390)</f>
        <v>74899.807260000001</v>
      </c>
      <c r="IX384" s="73">
        <f>SUM(IX385:IX390)</f>
        <v>74899.807260000001</v>
      </c>
      <c r="IY384" s="72">
        <f>IX384/IW384*100</f>
        <v>100</v>
      </c>
      <c r="IZ384" s="73">
        <f>SUM(IZ385:IZ390)</f>
        <v>0</v>
      </c>
      <c r="JA384" s="73"/>
      <c r="JB384" s="73"/>
      <c r="JC384" s="72"/>
    </row>
    <row r="385" spans="1:263" ht="33" customHeight="1" x14ac:dyDescent="0.25">
      <c r="A385" s="10" t="s">
        <v>186</v>
      </c>
      <c r="B385" s="222">
        <f t="shared" si="884"/>
        <v>791834.86098999984</v>
      </c>
      <c r="C385" s="222">
        <f t="shared" si="885"/>
        <v>1076399.1507399997</v>
      </c>
      <c r="D385" s="222">
        <f t="shared" si="886"/>
        <v>1076399.1507399997</v>
      </c>
      <c r="E385" s="222"/>
      <c r="F385" s="223">
        <f t="shared" si="887"/>
        <v>1068842.2910899997</v>
      </c>
      <c r="G385" s="75">
        <f t="shared" si="942"/>
        <v>99.297950054605224</v>
      </c>
      <c r="H385" s="74">
        <v>2838.7739999999999</v>
      </c>
      <c r="I385" s="74">
        <v>2838.7739999999999</v>
      </c>
      <c r="J385" s="74">
        <v>2838.7739999999999</v>
      </c>
      <c r="K385" s="74">
        <f>J385/I385*100</f>
        <v>100</v>
      </c>
      <c r="L385" s="75">
        <v>12715.045300000002</v>
      </c>
      <c r="M385" s="75">
        <v>12715.045300000002</v>
      </c>
      <c r="N385" s="75">
        <v>12247.785810000001</v>
      </c>
      <c r="O385" s="74">
        <f>N385/M385*100</f>
        <v>96.325144905303645</v>
      </c>
      <c r="P385" s="74">
        <v>0</v>
      </c>
      <c r="Q385" s="74">
        <v>0</v>
      </c>
      <c r="R385" s="74">
        <v>0</v>
      </c>
      <c r="S385" s="75"/>
      <c r="T385" s="74"/>
      <c r="U385" s="74">
        <v>748.2</v>
      </c>
      <c r="V385" s="74">
        <v>748.2</v>
      </c>
      <c r="W385" s="74">
        <f>V385/U385*100</f>
        <v>100</v>
      </c>
      <c r="X385" s="74">
        <v>112.35955</v>
      </c>
      <c r="Y385" s="74">
        <v>112.35955</v>
      </c>
      <c r="Z385" s="74">
        <v>112.35955</v>
      </c>
      <c r="AA385" s="75">
        <f>Z385/Y385*100</f>
        <v>100</v>
      </c>
      <c r="AB385" s="74">
        <v>56.179769999999998</v>
      </c>
      <c r="AC385" s="74">
        <v>56.179769999999998</v>
      </c>
      <c r="AD385" s="74">
        <v>56.179769999999998</v>
      </c>
      <c r="AE385" s="75">
        <f>AD385/AC385*100</f>
        <v>100</v>
      </c>
      <c r="AF385" s="74">
        <v>1159.22083</v>
      </c>
      <c r="AG385" s="74">
        <v>1159.22083</v>
      </c>
      <c r="AH385" s="74">
        <v>1159.22083</v>
      </c>
      <c r="AI385" s="75">
        <f>AH385/AG385*100</f>
        <v>100</v>
      </c>
      <c r="AJ385" s="74"/>
      <c r="AK385" s="74"/>
      <c r="AL385" s="74"/>
      <c r="AM385" s="75"/>
      <c r="AN385" s="75"/>
      <c r="AO385" s="74"/>
      <c r="AP385" s="74"/>
      <c r="AQ385" s="75"/>
      <c r="AR385" s="75"/>
      <c r="AS385" s="75"/>
      <c r="AT385" s="75"/>
      <c r="AU385" s="75"/>
      <c r="AV385" s="74">
        <v>0</v>
      </c>
      <c r="AW385" s="74">
        <v>0</v>
      </c>
      <c r="AX385" s="74"/>
      <c r="AY385" s="75"/>
      <c r="AZ385" s="74">
        <v>333410.09999999998</v>
      </c>
      <c r="BA385" s="74">
        <v>364641.4</v>
      </c>
      <c r="BB385" s="75">
        <v>364641.4</v>
      </c>
      <c r="BC385" s="74">
        <f>BB385/BA385*100</f>
        <v>100</v>
      </c>
      <c r="BD385" s="74"/>
      <c r="BE385" s="74"/>
      <c r="BF385" s="74"/>
      <c r="BG385" s="74"/>
      <c r="BH385" s="76"/>
      <c r="BI385" s="74"/>
      <c r="BJ385" s="74"/>
      <c r="BK385" s="74"/>
      <c r="BL385" s="74"/>
      <c r="BM385" s="74"/>
      <c r="BN385" s="74"/>
      <c r="BO385" s="76"/>
      <c r="BP385" s="74"/>
      <c r="BQ385" s="74"/>
      <c r="BR385" s="74"/>
      <c r="BS385" s="74"/>
      <c r="BT385" s="74"/>
      <c r="BU385" s="74"/>
      <c r="BV385" s="74"/>
      <c r="BW385" s="74"/>
      <c r="BX385" s="74"/>
      <c r="BY385" s="74"/>
      <c r="BZ385" s="74"/>
      <c r="CA385" s="75"/>
      <c r="CB385" s="74">
        <v>162613.4</v>
      </c>
      <c r="CC385" s="74">
        <v>144463.53399</v>
      </c>
      <c r="CD385" s="74">
        <v>137373.93393</v>
      </c>
      <c r="CE385" s="74">
        <f>CD385/CC385*100</f>
        <v>95.092463915156088</v>
      </c>
      <c r="CF385" s="74">
        <v>1000</v>
      </c>
      <c r="CG385" s="74">
        <v>1000</v>
      </c>
      <c r="CH385" s="74">
        <v>1000</v>
      </c>
      <c r="CI385" s="74">
        <f>CH385/CG385*100</f>
        <v>100</v>
      </c>
      <c r="CJ385" s="74">
        <v>3000</v>
      </c>
      <c r="CK385" s="74">
        <v>50933.599999999999</v>
      </c>
      <c r="CL385" s="74">
        <v>50933.599999999999</v>
      </c>
      <c r="CM385" s="74">
        <f>CL385/CK385*100</f>
        <v>100</v>
      </c>
      <c r="CN385" s="74">
        <v>1000</v>
      </c>
      <c r="CO385" s="74">
        <v>1000</v>
      </c>
      <c r="CP385" s="99">
        <v>1000</v>
      </c>
      <c r="CQ385" s="74">
        <f>CP385/CO385*100</f>
        <v>100</v>
      </c>
      <c r="CR385" s="74"/>
      <c r="CS385" s="74"/>
      <c r="CT385" s="74"/>
      <c r="CU385" s="74"/>
      <c r="CV385" s="74"/>
      <c r="CW385" s="74"/>
      <c r="CX385" s="74"/>
      <c r="CY385" s="74"/>
      <c r="CZ385" s="75"/>
      <c r="DA385" s="74"/>
      <c r="DB385" s="74"/>
      <c r="DC385" s="74"/>
      <c r="DD385" s="74">
        <v>178178.88154</v>
      </c>
      <c r="DE385" s="74">
        <v>175351.02199000001</v>
      </c>
      <c r="DF385" s="74">
        <v>175351.02188999997</v>
      </c>
      <c r="DG385" s="74">
        <f>DF385/DE385*100</f>
        <v>99.999999942971513</v>
      </c>
      <c r="DH385" s="74"/>
      <c r="DI385" s="74"/>
      <c r="DJ385" s="74"/>
      <c r="DK385" s="74"/>
      <c r="DL385" s="74"/>
      <c r="DM385" s="74">
        <v>17716.410250000001</v>
      </c>
      <c r="DN385" s="74">
        <v>17716.410250000001</v>
      </c>
      <c r="DO385" s="74">
        <f>DN385/DM385*100</f>
        <v>100</v>
      </c>
      <c r="DP385" s="74"/>
      <c r="DQ385" s="74"/>
      <c r="DR385" s="74"/>
      <c r="DS385" s="74"/>
      <c r="DT385" s="74"/>
      <c r="DU385" s="74">
        <v>0</v>
      </c>
      <c r="DV385" s="74">
        <v>0</v>
      </c>
      <c r="DW385" s="75"/>
      <c r="DX385" s="75"/>
      <c r="DY385" s="74"/>
      <c r="DZ385" s="74"/>
      <c r="EA385" s="75"/>
      <c r="EB385" s="75"/>
      <c r="EC385" s="74"/>
      <c r="ED385" s="74"/>
      <c r="EE385" s="75"/>
      <c r="EF385" s="74">
        <v>500</v>
      </c>
      <c r="EG385" s="74">
        <v>500</v>
      </c>
      <c r="EH385" s="74">
        <v>500</v>
      </c>
      <c r="EI385" s="75">
        <f>EH385/EG385*100</f>
        <v>100</v>
      </c>
      <c r="EJ385" s="74"/>
      <c r="EK385" s="74">
        <v>6361.8006299999997</v>
      </c>
      <c r="EL385" s="74">
        <v>6361.8006299999997</v>
      </c>
      <c r="EM385" s="75">
        <f>EL385/EK385*100</f>
        <v>100</v>
      </c>
      <c r="EN385" s="74"/>
      <c r="EO385" s="74"/>
      <c r="EP385" s="74"/>
      <c r="EQ385" s="75"/>
      <c r="ER385" s="74"/>
      <c r="ES385" s="74"/>
      <c r="ET385" s="74"/>
      <c r="EU385" s="75"/>
      <c r="EV385" s="74"/>
      <c r="EW385" s="74"/>
      <c r="EX385" s="74"/>
      <c r="EY385" s="75"/>
      <c r="EZ385" s="76"/>
      <c r="FA385" s="74"/>
      <c r="FB385" s="74"/>
      <c r="FC385" s="76"/>
      <c r="FD385" s="74"/>
      <c r="FE385" s="74"/>
      <c r="FF385" s="74"/>
      <c r="FG385" s="75"/>
      <c r="FH385" s="74"/>
      <c r="FI385" s="74"/>
      <c r="FJ385" s="74"/>
      <c r="FK385" s="75"/>
      <c r="FL385" s="74"/>
      <c r="FM385" s="74"/>
      <c r="FN385" s="74"/>
      <c r="FO385" s="75"/>
      <c r="FP385" s="75"/>
      <c r="FQ385" s="75"/>
      <c r="FR385" s="75"/>
      <c r="FS385" s="75"/>
      <c r="FT385" s="78"/>
      <c r="FU385" s="78"/>
      <c r="FV385" s="78"/>
      <c r="FW385" s="78"/>
      <c r="FX385" s="74">
        <v>15000</v>
      </c>
      <c r="FY385" s="74">
        <v>15000</v>
      </c>
      <c r="FZ385" s="74">
        <v>15000</v>
      </c>
      <c r="GA385" s="75">
        <f>FZ385/FY385*100</f>
        <v>100</v>
      </c>
      <c r="GB385" s="74"/>
      <c r="GC385" s="74"/>
      <c r="GD385" s="74"/>
      <c r="GE385" s="75"/>
      <c r="GF385" s="75"/>
      <c r="GG385" s="74"/>
      <c r="GH385" s="74"/>
      <c r="GI385" s="75"/>
      <c r="GJ385" s="74">
        <v>8165.7</v>
      </c>
      <c r="GK385" s="74">
        <v>8165.7142899999999</v>
      </c>
      <c r="GL385" s="74">
        <v>8165.7142899999999</v>
      </c>
      <c r="GM385" s="75">
        <f>GL385/GK385*100</f>
        <v>100</v>
      </c>
      <c r="GN385" s="74"/>
      <c r="GO385" s="74">
        <v>4921.9201399999993</v>
      </c>
      <c r="GP385" s="74">
        <v>4921.9201399999993</v>
      </c>
      <c r="GQ385" s="75">
        <f>GP385/GO385*100</f>
        <v>100</v>
      </c>
      <c r="GR385" s="75"/>
      <c r="GS385" s="74"/>
      <c r="GT385" s="74"/>
      <c r="GU385" s="75"/>
      <c r="GV385" s="75"/>
      <c r="GW385" s="74"/>
      <c r="GX385" s="74"/>
      <c r="GY385" s="75"/>
      <c r="GZ385" s="75"/>
      <c r="HA385" s="74"/>
      <c r="HB385" s="74"/>
      <c r="HC385" s="75"/>
      <c r="HD385" s="74">
        <v>72085.2</v>
      </c>
      <c r="HE385" s="74">
        <v>72085.2</v>
      </c>
      <c r="HF385" s="74">
        <v>72085.2</v>
      </c>
      <c r="HG385" s="75">
        <f>HF385/HE385*100</f>
        <v>100</v>
      </c>
      <c r="HH385" s="74"/>
      <c r="HI385" s="74"/>
      <c r="HJ385" s="74">
        <v>0</v>
      </c>
      <c r="HK385" s="75"/>
      <c r="HL385" s="74"/>
      <c r="HM385" s="74"/>
      <c r="HN385" s="74">
        <v>0</v>
      </c>
      <c r="HO385" s="75"/>
      <c r="HP385" s="74"/>
      <c r="HQ385" s="74"/>
      <c r="HR385" s="74">
        <v>0</v>
      </c>
      <c r="HS385" s="75"/>
      <c r="HT385" s="74"/>
      <c r="HU385" s="74"/>
      <c r="HV385" s="74">
        <v>0</v>
      </c>
      <c r="HW385" s="75"/>
      <c r="HX385" s="74"/>
      <c r="HY385" s="74"/>
      <c r="HZ385" s="74">
        <v>0</v>
      </c>
      <c r="IA385" s="75"/>
      <c r="IB385" s="74"/>
      <c r="IC385" s="74"/>
      <c r="ID385" s="74">
        <v>0</v>
      </c>
      <c r="IE385" s="75"/>
      <c r="IF385" s="74"/>
      <c r="IG385" s="74">
        <v>299</v>
      </c>
      <c r="IH385" s="74">
        <v>299</v>
      </c>
      <c r="II385" s="75">
        <f t="shared" si="974"/>
        <v>100</v>
      </c>
      <c r="IJ385" s="74"/>
      <c r="IK385" s="74"/>
      <c r="IL385" s="74">
        <v>0</v>
      </c>
      <c r="IM385" s="75"/>
      <c r="IN385" s="74"/>
      <c r="IO385" s="74"/>
      <c r="IP385" s="74">
        <v>0</v>
      </c>
      <c r="IQ385" s="75"/>
      <c r="IR385" s="74"/>
      <c r="IS385" s="74">
        <v>121429.96273999999</v>
      </c>
      <c r="IT385" s="74">
        <v>121429.96273999999</v>
      </c>
      <c r="IU385" s="75">
        <f>IT385/IS385*100</f>
        <v>100</v>
      </c>
      <c r="IV385" s="74"/>
      <c r="IW385" s="74">
        <v>74899.807260000001</v>
      </c>
      <c r="IX385" s="74">
        <v>74899.807260000001</v>
      </c>
      <c r="IY385" s="75">
        <f>IX385/IW385*100</f>
        <v>100</v>
      </c>
      <c r="IZ385" s="74"/>
      <c r="JA385" s="74"/>
      <c r="JB385" s="74"/>
      <c r="JC385" s="75"/>
    </row>
    <row r="386" spans="1:263" ht="15" customHeight="1" x14ac:dyDescent="0.25">
      <c r="A386" s="10" t="s">
        <v>476</v>
      </c>
      <c r="B386" s="222">
        <f t="shared" si="884"/>
        <v>401153.06121999997</v>
      </c>
      <c r="C386" s="222">
        <f t="shared" si="885"/>
        <v>823439.98346000002</v>
      </c>
      <c r="D386" s="222">
        <f t="shared" si="886"/>
        <v>823439.98346000002</v>
      </c>
      <c r="E386" s="222"/>
      <c r="F386" s="223">
        <f t="shared" si="887"/>
        <v>823439.98346000002</v>
      </c>
      <c r="G386" s="75">
        <f t="shared" si="942"/>
        <v>100</v>
      </c>
      <c r="H386" s="75"/>
      <c r="I386" s="75"/>
      <c r="J386" s="75"/>
      <c r="K386" s="75"/>
      <c r="L386" s="75"/>
      <c r="M386" s="75"/>
      <c r="N386" s="75"/>
      <c r="O386" s="74"/>
      <c r="P386" s="75"/>
      <c r="Q386" s="75"/>
      <c r="R386" s="75"/>
      <c r="S386" s="75"/>
      <c r="T386" s="75"/>
      <c r="U386" s="75"/>
      <c r="V386" s="75">
        <v>0</v>
      </c>
      <c r="W386" s="75"/>
      <c r="X386" s="75"/>
      <c r="Y386" s="75"/>
      <c r="Z386" s="75"/>
      <c r="AA386" s="75"/>
      <c r="AB386" s="75"/>
      <c r="AC386" s="75"/>
      <c r="AD386" s="75"/>
      <c r="AE386" s="75"/>
      <c r="AF386" s="75"/>
      <c r="AG386" s="75"/>
      <c r="AH386" s="75"/>
      <c r="AI386" s="75"/>
      <c r="AJ386" s="75"/>
      <c r="AK386" s="75"/>
      <c r="AL386" s="75"/>
      <c r="AM386" s="75"/>
      <c r="AN386" s="75"/>
      <c r="AO386" s="75"/>
      <c r="AP386" s="75"/>
      <c r="AQ386" s="75"/>
      <c r="AR386" s="75"/>
      <c r="AS386" s="75">
        <v>2300</v>
      </c>
      <c r="AT386" s="75">
        <v>2300</v>
      </c>
      <c r="AU386" s="75">
        <f t="shared" si="943"/>
        <v>100</v>
      </c>
      <c r="AV386" s="75">
        <v>60000</v>
      </c>
      <c r="AW386" s="75">
        <v>60000</v>
      </c>
      <c r="AX386" s="6">
        <v>60000</v>
      </c>
      <c r="AY386" s="75">
        <f>AX386/AW386*100</f>
        <v>100</v>
      </c>
      <c r="AZ386" s="95"/>
      <c r="BA386" s="95"/>
      <c r="BB386" s="95"/>
      <c r="BC386" s="95"/>
      <c r="BD386" s="75"/>
      <c r="BE386" s="75"/>
      <c r="BF386" s="75"/>
      <c r="BG386" s="88"/>
      <c r="BH386" s="75">
        <v>300000</v>
      </c>
      <c r="BI386" s="75">
        <v>300000</v>
      </c>
      <c r="BJ386" s="75">
        <v>300000</v>
      </c>
      <c r="BK386" s="74">
        <f>BJ386/BI386*100</f>
        <v>100</v>
      </c>
      <c r="BL386" s="75"/>
      <c r="BM386" s="75"/>
      <c r="BN386" s="75"/>
      <c r="BO386" s="76"/>
      <c r="BP386" s="75"/>
      <c r="BQ386" s="75"/>
      <c r="BR386" s="75"/>
      <c r="BS386" s="88"/>
      <c r="BT386" s="88"/>
      <c r="BU386" s="75"/>
      <c r="BV386" s="75"/>
      <c r="BW386" s="88"/>
      <c r="BX386" s="75"/>
      <c r="BY386" s="75"/>
      <c r="BZ386" s="6"/>
      <c r="CA386" s="75"/>
      <c r="CB386" s="74"/>
      <c r="CC386" s="74"/>
      <c r="CD386" s="75"/>
      <c r="CE386" s="88"/>
      <c r="CF386" s="75"/>
      <c r="CG386" s="75"/>
      <c r="CH386" s="75"/>
      <c r="CI386" s="88"/>
      <c r="CJ386" s="75"/>
      <c r="CK386" s="75"/>
      <c r="CL386" s="75"/>
      <c r="CM386" s="75"/>
      <c r="CN386" s="75"/>
      <c r="CO386" s="75"/>
      <c r="CP386" s="75"/>
      <c r="CQ386" s="75"/>
      <c r="CR386" s="74"/>
      <c r="CS386" s="74"/>
      <c r="CT386" s="75"/>
      <c r="CU386" s="88"/>
      <c r="CV386" s="75"/>
      <c r="CW386" s="75"/>
      <c r="CX386" s="75"/>
      <c r="CY386" s="74"/>
      <c r="CZ386" s="75"/>
      <c r="DA386" s="75"/>
      <c r="DB386" s="75"/>
      <c r="DC386" s="88"/>
      <c r="DD386" s="75"/>
      <c r="DE386" s="75"/>
      <c r="DF386" s="75"/>
      <c r="DG386" s="88"/>
      <c r="DH386" s="75"/>
      <c r="DI386" s="75"/>
      <c r="DJ386" s="75"/>
      <c r="DK386" s="88"/>
      <c r="DL386" s="75"/>
      <c r="DM386" s="75"/>
      <c r="DN386" s="75"/>
      <c r="DO386" s="88"/>
      <c r="DP386" s="75"/>
      <c r="DQ386" s="75"/>
      <c r="DR386" s="75"/>
      <c r="DS386" s="88"/>
      <c r="DT386" s="88"/>
      <c r="DU386" s="75"/>
      <c r="DV386" s="75"/>
      <c r="DW386" s="75"/>
      <c r="DX386" s="75"/>
      <c r="DY386" s="75"/>
      <c r="DZ386" s="6"/>
      <c r="EA386" s="75"/>
      <c r="EB386" s="75"/>
      <c r="EC386" s="75"/>
      <c r="ED386" s="6"/>
      <c r="EE386" s="75"/>
      <c r="EF386" s="75"/>
      <c r="EG386" s="75"/>
      <c r="EH386" s="6"/>
      <c r="EI386" s="75"/>
      <c r="EJ386" s="75"/>
      <c r="EK386" s="75"/>
      <c r="EL386" s="6"/>
      <c r="EM386" s="75"/>
      <c r="EN386" s="75">
        <v>25510.20408</v>
      </c>
      <c r="EO386" s="75">
        <v>25510.20408</v>
      </c>
      <c r="EP386" s="6">
        <v>25510.20408</v>
      </c>
      <c r="EQ386" s="75">
        <f>EP386/EO386*100</f>
        <v>100</v>
      </c>
      <c r="ER386" s="75"/>
      <c r="ES386" s="75"/>
      <c r="ET386" s="6"/>
      <c r="EU386" s="75"/>
      <c r="EV386" s="75"/>
      <c r="EW386" s="75"/>
      <c r="EX386" s="6"/>
      <c r="EY386" s="75"/>
      <c r="EZ386" s="76"/>
      <c r="FA386" s="74"/>
      <c r="FB386" s="75"/>
      <c r="FC386" s="76"/>
      <c r="FD386" s="75"/>
      <c r="FE386" s="75"/>
      <c r="FF386" s="6"/>
      <c r="FG386" s="75"/>
      <c r="FH386" s="75"/>
      <c r="FI386" s="75"/>
      <c r="FJ386" s="6"/>
      <c r="FK386" s="75"/>
      <c r="FL386" s="75"/>
      <c r="FM386" s="75"/>
      <c r="FN386" s="6"/>
      <c r="FO386" s="75"/>
      <c r="FP386" s="75"/>
      <c r="FQ386" s="75"/>
      <c r="FR386" s="75"/>
      <c r="FS386" s="75"/>
      <c r="FT386" s="78"/>
      <c r="FU386" s="78">
        <v>14000</v>
      </c>
      <c r="FV386" s="210">
        <v>14000</v>
      </c>
      <c r="FW386" s="78">
        <f>FV386/FU386*100</f>
        <v>100</v>
      </c>
      <c r="FX386" s="75"/>
      <c r="FY386" s="75"/>
      <c r="FZ386" s="6"/>
      <c r="GA386" s="75"/>
      <c r="GB386" s="75"/>
      <c r="GC386" s="75"/>
      <c r="GD386" s="6"/>
      <c r="GE386" s="75"/>
      <c r="GF386" s="75"/>
      <c r="GG386" s="75"/>
      <c r="GH386" s="6"/>
      <c r="GI386" s="75"/>
      <c r="GJ386" s="75">
        <v>15642.85714</v>
      </c>
      <c r="GK386" s="75">
        <v>15642.85714</v>
      </c>
      <c r="GL386" s="6">
        <v>15642.85714</v>
      </c>
      <c r="GM386" s="75">
        <f>GL386/GK386*100</f>
        <v>100</v>
      </c>
      <c r="GN386" s="75"/>
      <c r="GO386" s="75">
        <v>5986.9222399999999</v>
      </c>
      <c r="GP386" s="6">
        <v>5986.9222399999999</v>
      </c>
      <c r="GQ386" s="75">
        <f>GP386/GO386*100</f>
        <v>100</v>
      </c>
      <c r="GR386" s="75"/>
      <c r="GS386" s="75"/>
      <c r="GT386" s="6"/>
      <c r="GU386" s="75"/>
      <c r="GV386" s="75"/>
      <c r="GW386" s="75"/>
      <c r="GX386" s="6"/>
      <c r="GY386" s="75"/>
      <c r="GZ386" s="75"/>
      <c r="HA386" s="75"/>
      <c r="HB386" s="6"/>
      <c r="HC386" s="75"/>
      <c r="HD386" s="75"/>
      <c r="HE386" s="75"/>
      <c r="HF386" s="6"/>
      <c r="HG386" s="75"/>
      <c r="HH386" s="75"/>
      <c r="HI386" s="75"/>
      <c r="HJ386" s="6"/>
      <c r="HK386" s="75"/>
      <c r="HL386" s="75"/>
      <c r="HM386" s="75"/>
      <c r="HN386" s="6"/>
      <c r="HO386" s="75"/>
      <c r="HP386" s="75"/>
      <c r="HQ386" s="75"/>
      <c r="HR386" s="6"/>
      <c r="HS386" s="75"/>
      <c r="HT386" s="75"/>
      <c r="HU386" s="75"/>
      <c r="HV386" s="6"/>
      <c r="HW386" s="75"/>
      <c r="HX386" s="75"/>
      <c r="HY386" s="75"/>
      <c r="HZ386" s="6"/>
      <c r="IA386" s="75"/>
      <c r="IB386" s="75"/>
      <c r="IC386" s="75">
        <v>400000</v>
      </c>
      <c r="ID386" s="6">
        <v>400000</v>
      </c>
      <c r="IE386" s="75">
        <f>ID386/IC386*100</f>
        <v>100</v>
      </c>
      <c r="IF386" s="75"/>
      <c r="IG386" s="75"/>
      <c r="IH386" s="6"/>
      <c r="II386" s="75"/>
      <c r="IJ386" s="75"/>
      <c r="IK386" s="75"/>
      <c r="IL386" s="6"/>
      <c r="IM386" s="75"/>
      <c r="IN386" s="75"/>
      <c r="IO386" s="75"/>
      <c r="IP386" s="6"/>
      <c r="IQ386" s="75"/>
      <c r="IR386" s="75"/>
      <c r="IS386" s="75"/>
      <c r="IT386" s="6"/>
      <c r="IU386" s="75"/>
      <c r="IV386" s="75"/>
      <c r="IW386" s="75"/>
      <c r="IX386" s="6"/>
      <c r="IY386" s="75"/>
      <c r="IZ386" s="75"/>
      <c r="JA386" s="75"/>
      <c r="JB386" s="6"/>
      <c r="JC386" s="75"/>
    </row>
    <row r="387" spans="1:263" ht="15.75" x14ac:dyDescent="0.25">
      <c r="A387" s="10" t="s">
        <v>183</v>
      </c>
      <c r="B387" s="222">
        <f t="shared" si="884"/>
        <v>26448</v>
      </c>
      <c r="C387" s="222">
        <f t="shared" si="885"/>
        <v>27618</v>
      </c>
      <c r="D387" s="222">
        <f t="shared" si="886"/>
        <v>27618</v>
      </c>
      <c r="E387" s="222"/>
      <c r="F387" s="223">
        <f t="shared" si="887"/>
        <v>27344.378189999999</v>
      </c>
      <c r="G387" s="75">
        <f t="shared" si="942"/>
        <v>99.009262763415165</v>
      </c>
      <c r="H387" s="75"/>
      <c r="I387" s="75"/>
      <c r="J387" s="75"/>
      <c r="K387" s="75"/>
      <c r="L387" s="75"/>
      <c r="M387" s="75"/>
      <c r="N387" s="75"/>
      <c r="O387" s="74"/>
      <c r="P387" s="75"/>
      <c r="Q387" s="75"/>
      <c r="R387" s="75"/>
      <c r="S387" s="75"/>
      <c r="T387" s="75"/>
      <c r="U387" s="75"/>
      <c r="V387" s="75"/>
      <c r="W387" s="75"/>
      <c r="X387" s="75"/>
      <c r="Y387" s="75"/>
      <c r="Z387" s="75"/>
      <c r="AA387" s="75"/>
      <c r="AB387" s="75"/>
      <c r="AC387" s="75"/>
      <c r="AD387" s="75"/>
      <c r="AE387" s="75"/>
      <c r="AF387" s="75"/>
      <c r="AG387" s="75"/>
      <c r="AH387" s="75"/>
      <c r="AI387" s="75"/>
      <c r="AJ387" s="75"/>
      <c r="AK387" s="75"/>
      <c r="AL387" s="75"/>
      <c r="AM387" s="75"/>
      <c r="AN387" s="75"/>
      <c r="AO387" s="75"/>
      <c r="AP387" s="75"/>
      <c r="AQ387" s="75"/>
      <c r="AR387" s="75"/>
      <c r="AS387" s="75">
        <v>1170</v>
      </c>
      <c r="AT387" s="75">
        <v>896.3781899999999</v>
      </c>
      <c r="AU387" s="75">
        <f t="shared" si="943"/>
        <v>76.613520512820514</v>
      </c>
      <c r="AV387" s="75"/>
      <c r="AW387" s="75"/>
      <c r="AX387" s="75"/>
      <c r="AY387" s="75"/>
      <c r="AZ387" s="95"/>
      <c r="BA387" s="95"/>
      <c r="BB387" s="95"/>
      <c r="BC387" s="95"/>
      <c r="BD387" s="75"/>
      <c r="BE387" s="75"/>
      <c r="BF387" s="75"/>
      <c r="BG387" s="88"/>
      <c r="BH387" s="88"/>
      <c r="BI387" s="75"/>
      <c r="BJ387" s="75"/>
      <c r="BK387" s="88"/>
      <c r="BL387" s="75">
        <v>26448</v>
      </c>
      <c r="BM387" s="75">
        <v>26448</v>
      </c>
      <c r="BN387" s="75">
        <v>26448</v>
      </c>
      <c r="BO387" s="76">
        <f t="shared" si="889"/>
        <v>100</v>
      </c>
      <c r="BP387" s="75"/>
      <c r="BQ387" s="75"/>
      <c r="BR387" s="75"/>
      <c r="BS387" s="88"/>
      <c r="BT387" s="88"/>
      <c r="BU387" s="75"/>
      <c r="BV387" s="75"/>
      <c r="BW387" s="88"/>
      <c r="BX387" s="75"/>
      <c r="BY387" s="75"/>
      <c r="BZ387" s="75"/>
      <c r="CA387" s="75"/>
      <c r="CB387" s="74"/>
      <c r="CC387" s="74"/>
      <c r="CD387" s="75"/>
      <c r="CE387" s="88"/>
      <c r="CF387" s="75"/>
      <c r="CG387" s="75"/>
      <c r="CH387" s="75"/>
      <c r="CI387" s="88"/>
      <c r="CJ387" s="75"/>
      <c r="CK387" s="75"/>
      <c r="CL387" s="75"/>
      <c r="CM387" s="75"/>
      <c r="CN387" s="75"/>
      <c r="CO387" s="75"/>
      <c r="CP387" s="75"/>
      <c r="CQ387" s="75"/>
      <c r="CR387" s="74"/>
      <c r="CS387" s="74"/>
      <c r="CT387" s="75"/>
      <c r="CU387" s="88"/>
      <c r="CV387" s="75"/>
      <c r="CW387" s="75"/>
      <c r="CX387" s="75"/>
      <c r="CY387" s="74"/>
      <c r="CZ387" s="75"/>
      <c r="DA387" s="75"/>
      <c r="DB387" s="75"/>
      <c r="DC387" s="88"/>
      <c r="DD387" s="75"/>
      <c r="DE387" s="75"/>
      <c r="DF387" s="75"/>
      <c r="DG387" s="88"/>
      <c r="DH387" s="75"/>
      <c r="DI387" s="75"/>
      <c r="DJ387" s="75"/>
      <c r="DK387" s="88"/>
      <c r="DL387" s="75"/>
      <c r="DM387" s="75"/>
      <c r="DN387" s="75"/>
      <c r="DO387" s="88"/>
      <c r="DP387" s="75"/>
      <c r="DQ387" s="75"/>
      <c r="DR387" s="75"/>
      <c r="DS387" s="88"/>
      <c r="DT387" s="88"/>
      <c r="DU387" s="75"/>
      <c r="DV387" s="75"/>
      <c r="DW387" s="75"/>
      <c r="DX387" s="75"/>
      <c r="DY387" s="75"/>
      <c r="DZ387" s="75"/>
      <c r="EA387" s="75"/>
      <c r="EB387" s="75"/>
      <c r="EC387" s="75"/>
      <c r="ED387" s="75"/>
      <c r="EE387" s="75"/>
      <c r="EF387" s="75"/>
      <c r="EG387" s="75"/>
      <c r="EH387" s="75"/>
      <c r="EI387" s="75"/>
      <c r="EJ387" s="75"/>
      <c r="EK387" s="75"/>
      <c r="EL387" s="75"/>
      <c r="EM387" s="75"/>
      <c r="EN387" s="75"/>
      <c r="EO387" s="75"/>
      <c r="EP387" s="75"/>
      <c r="EQ387" s="75"/>
      <c r="ER387" s="75"/>
      <c r="ES387" s="75"/>
      <c r="ET387" s="75"/>
      <c r="EU387" s="75"/>
      <c r="EV387" s="75"/>
      <c r="EW387" s="75"/>
      <c r="EX387" s="75"/>
      <c r="EY387" s="75"/>
      <c r="EZ387" s="76"/>
      <c r="FA387" s="74"/>
      <c r="FB387" s="75"/>
      <c r="FC387" s="76"/>
      <c r="FD387" s="75"/>
      <c r="FE387" s="75"/>
      <c r="FF387" s="75"/>
      <c r="FG387" s="75"/>
      <c r="FH387" s="75"/>
      <c r="FI387" s="75"/>
      <c r="FJ387" s="75"/>
      <c r="FK387" s="75"/>
      <c r="FL387" s="75"/>
      <c r="FM387" s="75"/>
      <c r="FN387" s="75"/>
      <c r="FO387" s="75"/>
      <c r="FP387" s="75"/>
      <c r="FQ387" s="75"/>
      <c r="FR387" s="75"/>
      <c r="FS387" s="75"/>
      <c r="FT387" s="78"/>
      <c r="FU387" s="78"/>
      <c r="FV387" s="78"/>
      <c r="FW387" s="78"/>
      <c r="FX387" s="75"/>
      <c r="FY387" s="75"/>
      <c r="FZ387" s="75"/>
      <c r="GA387" s="75"/>
      <c r="GB387" s="75"/>
      <c r="GC387" s="75"/>
      <c r="GD387" s="75"/>
      <c r="GE387" s="75"/>
      <c r="GF387" s="75"/>
      <c r="GG387" s="75"/>
      <c r="GH387" s="75"/>
      <c r="GI387" s="75"/>
      <c r="GJ387" s="75"/>
      <c r="GK387" s="75"/>
      <c r="GL387" s="75"/>
      <c r="GM387" s="75"/>
      <c r="GN387" s="75"/>
      <c r="GO387" s="75"/>
      <c r="GP387" s="75"/>
      <c r="GQ387" s="75"/>
      <c r="GR387" s="75"/>
      <c r="GS387" s="75"/>
      <c r="GT387" s="75"/>
      <c r="GU387" s="75"/>
      <c r="GV387" s="75"/>
      <c r="GW387" s="75"/>
      <c r="GX387" s="75"/>
      <c r="GY387" s="75"/>
      <c r="GZ387" s="75"/>
      <c r="HA387" s="75"/>
      <c r="HB387" s="75"/>
      <c r="HC387" s="75"/>
      <c r="HD387" s="75"/>
      <c r="HE387" s="75"/>
      <c r="HF387" s="75"/>
      <c r="HG387" s="75"/>
      <c r="HH387" s="75"/>
      <c r="HI387" s="75"/>
      <c r="HJ387" s="75"/>
      <c r="HK387" s="75"/>
      <c r="HL387" s="75"/>
      <c r="HM387" s="75"/>
      <c r="HN387" s="75"/>
      <c r="HO387" s="75"/>
      <c r="HP387" s="75"/>
      <c r="HQ387" s="75"/>
      <c r="HR387" s="75"/>
      <c r="HS387" s="75"/>
      <c r="HT387" s="75"/>
      <c r="HU387" s="75"/>
      <c r="HV387" s="75"/>
      <c r="HW387" s="75"/>
      <c r="HX387" s="75"/>
      <c r="HY387" s="75"/>
      <c r="HZ387" s="75"/>
      <c r="IA387" s="75"/>
      <c r="IB387" s="75"/>
      <c r="IC387" s="75"/>
      <c r="ID387" s="75"/>
      <c r="IE387" s="75"/>
      <c r="IF387" s="75"/>
      <c r="IG387" s="75"/>
      <c r="IH387" s="75"/>
      <c r="II387" s="75"/>
      <c r="IJ387" s="75"/>
      <c r="IK387" s="75"/>
      <c r="IL387" s="75"/>
      <c r="IM387" s="75"/>
      <c r="IN387" s="75"/>
      <c r="IO387" s="75"/>
      <c r="IP387" s="75"/>
      <c r="IQ387" s="75"/>
      <c r="IR387" s="75"/>
      <c r="IS387" s="75"/>
      <c r="IT387" s="75"/>
      <c r="IU387" s="75"/>
      <c r="IV387" s="75"/>
      <c r="IW387" s="75"/>
      <c r="IX387" s="75"/>
      <c r="IY387" s="75"/>
      <c r="IZ387" s="75"/>
      <c r="JA387" s="75"/>
      <c r="JB387" s="75"/>
      <c r="JC387" s="75"/>
    </row>
    <row r="388" spans="1:263" ht="15.75" x14ac:dyDescent="0.25">
      <c r="A388" s="10" t="s">
        <v>475</v>
      </c>
      <c r="B388" s="222">
        <f t="shared" si="884"/>
        <v>37251</v>
      </c>
      <c r="C388" s="222">
        <f t="shared" si="885"/>
        <v>38766</v>
      </c>
      <c r="D388" s="222">
        <f t="shared" si="886"/>
        <v>38766</v>
      </c>
      <c r="E388" s="222"/>
      <c r="F388" s="223">
        <f t="shared" si="887"/>
        <v>38766</v>
      </c>
      <c r="G388" s="75">
        <f t="shared" si="942"/>
        <v>100</v>
      </c>
      <c r="H388" s="75"/>
      <c r="I388" s="75"/>
      <c r="J388" s="75"/>
      <c r="K388" s="75"/>
      <c r="L388" s="75"/>
      <c r="M388" s="75"/>
      <c r="N388" s="75"/>
      <c r="O388" s="74"/>
      <c r="P388" s="75"/>
      <c r="Q388" s="75"/>
      <c r="R388" s="75"/>
      <c r="S388" s="75"/>
      <c r="T388" s="75"/>
      <c r="U388" s="75"/>
      <c r="V388" s="75"/>
      <c r="W388" s="75"/>
      <c r="X388" s="75"/>
      <c r="Y388" s="75"/>
      <c r="Z388" s="75"/>
      <c r="AA388" s="75"/>
      <c r="AB388" s="75"/>
      <c r="AC388" s="75"/>
      <c r="AD388" s="75"/>
      <c r="AE388" s="75"/>
      <c r="AF388" s="75"/>
      <c r="AG388" s="75"/>
      <c r="AH388" s="75"/>
      <c r="AI388" s="75"/>
      <c r="AJ388" s="75"/>
      <c r="AK388" s="75"/>
      <c r="AL388" s="75"/>
      <c r="AM388" s="75"/>
      <c r="AN388" s="75"/>
      <c r="AO388" s="75"/>
      <c r="AP388" s="75"/>
      <c r="AQ388" s="75"/>
      <c r="AR388" s="75"/>
      <c r="AS388" s="75">
        <v>1490</v>
      </c>
      <c r="AT388" s="75">
        <v>1490</v>
      </c>
      <c r="AU388" s="75">
        <f t="shared" si="943"/>
        <v>100</v>
      </c>
      <c r="AV388" s="75"/>
      <c r="AW388" s="75"/>
      <c r="AX388" s="75"/>
      <c r="AY388" s="75"/>
      <c r="AZ388" s="95"/>
      <c r="BA388" s="95"/>
      <c r="BB388" s="95"/>
      <c r="BC388" s="95"/>
      <c r="BD388" s="75"/>
      <c r="BE388" s="75"/>
      <c r="BF388" s="75"/>
      <c r="BG388" s="88"/>
      <c r="BH388" s="88"/>
      <c r="BI388" s="75"/>
      <c r="BJ388" s="75"/>
      <c r="BK388" s="88"/>
      <c r="BL388" s="75">
        <v>37251</v>
      </c>
      <c r="BM388" s="75">
        <v>37251</v>
      </c>
      <c r="BN388" s="75">
        <v>37251</v>
      </c>
      <c r="BO388" s="76">
        <f t="shared" si="889"/>
        <v>100</v>
      </c>
      <c r="BP388" s="75"/>
      <c r="BQ388" s="75"/>
      <c r="BR388" s="75"/>
      <c r="BS388" s="88"/>
      <c r="BT388" s="88"/>
      <c r="BU388" s="75"/>
      <c r="BV388" s="75"/>
      <c r="BW388" s="88"/>
      <c r="BX388" s="75"/>
      <c r="BY388" s="75"/>
      <c r="BZ388" s="75"/>
      <c r="CA388" s="75"/>
      <c r="CB388" s="74"/>
      <c r="CC388" s="74"/>
      <c r="CD388" s="75"/>
      <c r="CE388" s="88"/>
      <c r="CF388" s="75"/>
      <c r="CG388" s="75"/>
      <c r="CH388" s="75"/>
      <c r="CI388" s="88"/>
      <c r="CJ388" s="75"/>
      <c r="CK388" s="75"/>
      <c r="CL388" s="75"/>
      <c r="CM388" s="75"/>
      <c r="CN388" s="75"/>
      <c r="CO388" s="75"/>
      <c r="CP388" s="75"/>
      <c r="CQ388" s="75"/>
      <c r="CR388" s="74"/>
      <c r="CS388" s="74"/>
      <c r="CT388" s="75"/>
      <c r="CU388" s="88"/>
      <c r="CV388" s="75"/>
      <c r="CW388" s="75"/>
      <c r="CX388" s="75"/>
      <c r="CY388" s="74"/>
      <c r="CZ388" s="75"/>
      <c r="DA388" s="75"/>
      <c r="DB388" s="75"/>
      <c r="DC388" s="88"/>
      <c r="DD388" s="75"/>
      <c r="DE388" s="75"/>
      <c r="DF388" s="75"/>
      <c r="DG388" s="88"/>
      <c r="DH388" s="75"/>
      <c r="DI388" s="75"/>
      <c r="DJ388" s="75"/>
      <c r="DK388" s="88"/>
      <c r="DL388" s="75"/>
      <c r="DM388" s="75"/>
      <c r="DN388" s="75"/>
      <c r="DO388" s="88"/>
      <c r="DP388" s="75"/>
      <c r="DQ388" s="75"/>
      <c r="DR388" s="75"/>
      <c r="DS388" s="88"/>
      <c r="DT388" s="88"/>
      <c r="DU388" s="75"/>
      <c r="DV388" s="75"/>
      <c r="DW388" s="75"/>
      <c r="DX388" s="75"/>
      <c r="DY388" s="75"/>
      <c r="DZ388" s="75"/>
      <c r="EA388" s="75"/>
      <c r="EB388" s="75"/>
      <c r="EC388" s="75"/>
      <c r="ED388" s="75"/>
      <c r="EE388" s="75"/>
      <c r="EF388" s="75"/>
      <c r="EG388" s="75"/>
      <c r="EH388" s="75"/>
      <c r="EI388" s="75"/>
      <c r="EJ388" s="75"/>
      <c r="EK388" s="75"/>
      <c r="EL388" s="75"/>
      <c r="EM388" s="75"/>
      <c r="EN388" s="75"/>
      <c r="EO388" s="75"/>
      <c r="EP388" s="75"/>
      <c r="EQ388" s="75"/>
      <c r="ER388" s="75"/>
      <c r="ES388" s="75"/>
      <c r="ET388" s="75"/>
      <c r="EU388" s="75"/>
      <c r="EV388" s="75"/>
      <c r="EW388" s="75"/>
      <c r="EX388" s="75"/>
      <c r="EY388" s="75"/>
      <c r="EZ388" s="76"/>
      <c r="FA388" s="74"/>
      <c r="FB388" s="75"/>
      <c r="FC388" s="76"/>
      <c r="FD388" s="75"/>
      <c r="FE388" s="75"/>
      <c r="FF388" s="75"/>
      <c r="FG388" s="75"/>
      <c r="FH388" s="75"/>
      <c r="FI388" s="75"/>
      <c r="FJ388" s="75"/>
      <c r="FK388" s="75"/>
      <c r="FL388" s="75"/>
      <c r="FM388" s="75"/>
      <c r="FN388" s="75"/>
      <c r="FO388" s="75"/>
      <c r="FP388" s="75"/>
      <c r="FQ388" s="75"/>
      <c r="FR388" s="75"/>
      <c r="FS388" s="75"/>
      <c r="FT388" s="78"/>
      <c r="FU388" s="78"/>
      <c r="FV388" s="78"/>
      <c r="FW388" s="78"/>
      <c r="FX388" s="75"/>
      <c r="FY388" s="75"/>
      <c r="FZ388" s="75"/>
      <c r="GA388" s="75"/>
      <c r="GB388" s="75"/>
      <c r="GC388" s="75"/>
      <c r="GD388" s="75"/>
      <c r="GE388" s="75"/>
      <c r="GF388" s="75"/>
      <c r="GG388" s="75"/>
      <c r="GH388" s="75"/>
      <c r="GI388" s="75"/>
      <c r="GJ388" s="75"/>
      <c r="GK388" s="75"/>
      <c r="GL388" s="75"/>
      <c r="GM388" s="75"/>
      <c r="GN388" s="75"/>
      <c r="GO388" s="75"/>
      <c r="GP388" s="75"/>
      <c r="GQ388" s="75"/>
      <c r="GR388" s="75"/>
      <c r="GS388" s="75"/>
      <c r="GT388" s="75"/>
      <c r="GU388" s="75"/>
      <c r="GV388" s="75"/>
      <c r="GW388" s="75"/>
      <c r="GX388" s="75"/>
      <c r="GY388" s="75"/>
      <c r="GZ388" s="75"/>
      <c r="HA388" s="75"/>
      <c r="HB388" s="75"/>
      <c r="HC388" s="75"/>
      <c r="HD388" s="75"/>
      <c r="HE388" s="75"/>
      <c r="HF388" s="75"/>
      <c r="HG388" s="75"/>
      <c r="HH388" s="75"/>
      <c r="HI388" s="75"/>
      <c r="HJ388" s="75"/>
      <c r="HK388" s="75"/>
      <c r="HL388" s="75"/>
      <c r="HM388" s="75"/>
      <c r="HN388" s="75"/>
      <c r="HO388" s="75"/>
      <c r="HP388" s="75"/>
      <c r="HQ388" s="75"/>
      <c r="HR388" s="75"/>
      <c r="HS388" s="75"/>
      <c r="HT388" s="75"/>
      <c r="HU388" s="75"/>
      <c r="HV388" s="75"/>
      <c r="HW388" s="75"/>
      <c r="HX388" s="75"/>
      <c r="HY388" s="75"/>
      <c r="HZ388" s="75"/>
      <c r="IA388" s="75"/>
      <c r="IB388" s="75"/>
      <c r="IC388" s="75"/>
      <c r="ID388" s="75"/>
      <c r="IE388" s="75"/>
      <c r="IF388" s="75"/>
      <c r="IG388" s="75">
        <v>25</v>
      </c>
      <c r="IH388" s="75">
        <v>25</v>
      </c>
      <c r="II388" s="75">
        <f t="shared" si="974"/>
        <v>100</v>
      </c>
      <c r="IJ388" s="75"/>
      <c r="IK388" s="75"/>
      <c r="IL388" s="75"/>
      <c r="IM388" s="75"/>
      <c r="IN388" s="75"/>
      <c r="IO388" s="75"/>
      <c r="IP388" s="75"/>
      <c r="IQ388" s="75"/>
      <c r="IR388" s="75"/>
      <c r="IS388" s="75"/>
      <c r="IT388" s="75"/>
      <c r="IU388" s="75"/>
      <c r="IV388" s="75"/>
      <c r="IW388" s="75"/>
      <c r="IX388" s="75"/>
      <c r="IY388" s="75"/>
      <c r="IZ388" s="75"/>
      <c r="JA388" s="75"/>
      <c r="JB388" s="75"/>
      <c r="JC388" s="75"/>
    </row>
    <row r="389" spans="1:263" ht="15.75" x14ac:dyDescent="0.25">
      <c r="A389" s="10" t="s">
        <v>184</v>
      </c>
      <c r="B389" s="222">
        <f t="shared" si="884"/>
        <v>47664</v>
      </c>
      <c r="C389" s="222">
        <f t="shared" si="885"/>
        <v>49764.06366</v>
      </c>
      <c r="D389" s="222">
        <f t="shared" si="886"/>
        <v>49764.06366</v>
      </c>
      <c r="E389" s="222"/>
      <c r="F389" s="223">
        <f t="shared" si="887"/>
        <v>49764.06366</v>
      </c>
      <c r="G389" s="75">
        <f t="shared" si="942"/>
        <v>100</v>
      </c>
      <c r="H389" s="75"/>
      <c r="I389" s="75"/>
      <c r="J389" s="75"/>
      <c r="K389" s="75"/>
      <c r="L389" s="75"/>
      <c r="M389" s="75"/>
      <c r="N389" s="75"/>
      <c r="O389" s="74"/>
      <c r="P389" s="75"/>
      <c r="Q389" s="75"/>
      <c r="R389" s="75"/>
      <c r="S389" s="75"/>
      <c r="T389" s="75"/>
      <c r="U389" s="75"/>
      <c r="V389" s="75"/>
      <c r="W389" s="75"/>
      <c r="X389" s="75"/>
      <c r="Y389" s="75"/>
      <c r="Z389" s="75"/>
      <c r="AA389" s="75"/>
      <c r="AB389" s="75"/>
      <c r="AC389" s="75"/>
      <c r="AD389" s="75"/>
      <c r="AE389" s="75"/>
      <c r="AF389" s="75"/>
      <c r="AG389" s="75"/>
      <c r="AH389" s="75"/>
      <c r="AI389" s="75"/>
      <c r="AJ389" s="75"/>
      <c r="AK389" s="75"/>
      <c r="AL389" s="75"/>
      <c r="AM389" s="75"/>
      <c r="AN389" s="75"/>
      <c r="AO389" s="75"/>
      <c r="AP389" s="75"/>
      <c r="AQ389" s="75"/>
      <c r="AR389" s="75"/>
      <c r="AS389" s="75">
        <v>1499</v>
      </c>
      <c r="AT389" s="75">
        <v>1499</v>
      </c>
      <c r="AU389" s="75">
        <f t="shared" si="943"/>
        <v>100</v>
      </c>
      <c r="AV389" s="75"/>
      <c r="AW389" s="75"/>
      <c r="AX389" s="75"/>
      <c r="AY389" s="75"/>
      <c r="AZ389" s="95"/>
      <c r="BA389" s="95"/>
      <c r="BB389" s="95"/>
      <c r="BC389" s="95"/>
      <c r="BD389" s="75"/>
      <c r="BE389" s="75"/>
      <c r="BF389" s="75"/>
      <c r="BG389" s="88"/>
      <c r="BH389" s="88"/>
      <c r="BI389" s="75"/>
      <c r="BJ389" s="75"/>
      <c r="BK389" s="88"/>
      <c r="BL389" s="75">
        <v>47664</v>
      </c>
      <c r="BM389" s="75">
        <v>47664</v>
      </c>
      <c r="BN389" s="75">
        <v>47664</v>
      </c>
      <c r="BO389" s="76">
        <f t="shared" si="889"/>
        <v>100</v>
      </c>
      <c r="BP389" s="75"/>
      <c r="BQ389" s="75"/>
      <c r="BR389" s="75"/>
      <c r="BS389" s="88"/>
      <c r="BT389" s="88"/>
      <c r="BU389" s="75"/>
      <c r="BV389" s="75"/>
      <c r="BW389" s="88"/>
      <c r="BX389" s="75"/>
      <c r="BY389" s="75">
        <v>601.06366000000003</v>
      </c>
      <c r="BZ389" s="75">
        <v>601.06366000000003</v>
      </c>
      <c r="CA389" s="75">
        <f t="shared" ref="CA389" si="975">BZ389/BY389*100</f>
        <v>100</v>
      </c>
      <c r="CB389" s="74"/>
      <c r="CC389" s="74"/>
      <c r="CD389" s="75"/>
      <c r="CE389" s="88"/>
      <c r="CF389" s="75"/>
      <c r="CG389" s="75"/>
      <c r="CH389" s="75"/>
      <c r="CI389" s="88"/>
      <c r="CJ389" s="75"/>
      <c r="CK389" s="75"/>
      <c r="CL389" s="75"/>
      <c r="CM389" s="75"/>
      <c r="CN389" s="75"/>
      <c r="CO389" s="75"/>
      <c r="CP389" s="75"/>
      <c r="CQ389" s="75"/>
      <c r="CR389" s="74"/>
      <c r="CS389" s="74"/>
      <c r="CT389" s="75"/>
      <c r="CU389" s="88"/>
      <c r="CV389" s="75"/>
      <c r="CW389" s="75"/>
      <c r="CX389" s="75"/>
      <c r="CY389" s="74"/>
      <c r="CZ389" s="88"/>
      <c r="DA389" s="75"/>
      <c r="DB389" s="75"/>
      <c r="DC389" s="88"/>
      <c r="DD389" s="75"/>
      <c r="DE389" s="75"/>
      <c r="DF389" s="75"/>
      <c r="DG389" s="88"/>
      <c r="DH389" s="75"/>
      <c r="DI389" s="75"/>
      <c r="DJ389" s="75"/>
      <c r="DK389" s="88"/>
      <c r="DL389" s="75"/>
      <c r="DM389" s="75"/>
      <c r="DN389" s="75"/>
      <c r="DO389" s="88"/>
      <c r="DP389" s="75"/>
      <c r="DQ389" s="75"/>
      <c r="DR389" s="75"/>
      <c r="DS389" s="88"/>
      <c r="DT389" s="88"/>
      <c r="DU389" s="75"/>
      <c r="DV389" s="75"/>
      <c r="DW389" s="75"/>
      <c r="DX389" s="75"/>
      <c r="DY389" s="75"/>
      <c r="DZ389" s="75"/>
      <c r="EA389" s="75"/>
      <c r="EB389" s="75"/>
      <c r="EC389" s="75"/>
      <c r="ED389" s="75"/>
      <c r="EE389" s="75"/>
      <c r="EF389" s="75"/>
      <c r="EG389" s="75"/>
      <c r="EH389" s="75"/>
      <c r="EI389" s="75"/>
      <c r="EJ389" s="75"/>
      <c r="EK389" s="75"/>
      <c r="EL389" s="75"/>
      <c r="EM389" s="75"/>
      <c r="EN389" s="75"/>
      <c r="EO389" s="75"/>
      <c r="EP389" s="75"/>
      <c r="EQ389" s="75"/>
      <c r="ER389" s="75"/>
      <c r="ES389" s="75"/>
      <c r="ET389" s="75"/>
      <c r="EU389" s="75"/>
      <c r="EV389" s="75"/>
      <c r="EW389" s="75"/>
      <c r="EX389" s="75"/>
      <c r="EY389" s="75"/>
      <c r="EZ389" s="76"/>
      <c r="FA389" s="74"/>
      <c r="FB389" s="75"/>
      <c r="FC389" s="76"/>
      <c r="FD389" s="75"/>
      <c r="FE389" s="75"/>
      <c r="FF389" s="75"/>
      <c r="FG389" s="75"/>
      <c r="FH389" s="75"/>
      <c r="FI389" s="75"/>
      <c r="FJ389" s="75"/>
      <c r="FK389" s="75"/>
      <c r="FL389" s="75"/>
      <c r="FM389" s="75"/>
      <c r="FN389" s="75"/>
      <c r="FO389" s="75"/>
      <c r="FP389" s="75"/>
      <c r="FQ389" s="75"/>
      <c r="FR389" s="75"/>
      <c r="FS389" s="75"/>
      <c r="FT389" s="78"/>
      <c r="FU389" s="78"/>
      <c r="FV389" s="78"/>
      <c r="FW389" s="78"/>
      <c r="FX389" s="75"/>
      <c r="FY389" s="75"/>
      <c r="FZ389" s="75"/>
      <c r="GA389" s="75"/>
      <c r="GB389" s="75"/>
      <c r="GC389" s="75"/>
      <c r="GD389" s="75"/>
      <c r="GE389" s="75"/>
      <c r="GF389" s="75"/>
      <c r="GG389" s="75"/>
      <c r="GH389" s="75"/>
      <c r="GI389" s="75"/>
      <c r="GJ389" s="75"/>
      <c r="GK389" s="75"/>
      <c r="GL389" s="75"/>
      <c r="GM389" s="75"/>
      <c r="GN389" s="75"/>
      <c r="GO389" s="75"/>
      <c r="GP389" s="75"/>
      <c r="GQ389" s="75"/>
      <c r="GR389" s="75"/>
      <c r="GS389" s="75"/>
      <c r="GT389" s="75"/>
      <c r="GU389" s="75"/>
      <c r="GV389" s="75"/>
      <c r="GW389" s="75"/>
      <c r="GX389" s="75"/>
      <c r="GY389" s="75"/>
      <c r="GZ389" s="75"/>
      <c r="HA389" s="75"/>
      <c r="HB389" s="75"/>
      <c r="HC389" s="75"/>
      <c r="HD389" s="75"/>
      <c r="HE389" s="75"/>
      <c r="HF389" s="75"/>
      <c r="HG389" s="75"/>
      <c r="HH389" s="75"/>
      <c r="HI389" s="75"/>
      <c r="HJ389" s="75"/>
      <c r="HK389" s="75"/>
      <c r="HL389" s="75"/>
      <c r="HM389" s="75"/>
      <c r="HN389" s="75"/>
      <c r="HO389" s="75"/>
      <c r="HP389" s="75"/>
      <c r="HQ389" s="75"/>
      <c r="HR389" s="75"/>
      <c r="HS389" s="75"/>
      <c r="HT389" s="75"/>
      <c r="HU389" s="75"/>
      <c r="HV389" s="75"/>
      <c r="HW389" s="75"/>
      <c r="HX389" s="75"/>
      <c r="HY389" s="75"/>
      <c r="HZ389" s="75"/>
      <c r="IA389" s="75"/>
      <c r="IB389" s="75"/>
      <c r="IC389" s="75"/>
      <c r="ID389" s="75"/>
      <c r="IE389" s="75"/>
      <c r="IF389" s="75"/>
      <c r="IG389" s="75"/>
      <c r="IH389" s="75"/>
      <c r="II389" s="75"/>
      <c r="IJ389" s="75"/>
      <c r="IK389" s="75"/>
      <c r="IL389" s="75"/>
      <c r="IM389" s="75"/>
      <c r="IN389" s="75"/>
      <c r="IO389" s="75"/>
      <c r="IP389" s="75"/>
      <c r="IQ389" s="75"/>
      <c r="IR389" s="75"/>
      <c r="IS389" s="75"/>
      <c r="IT389" s="75"/>
      <c r="IU389" s="75"/>
      <c r="IV389" s="75"/>
      <c r="IW389" s="75"/>
      <c r="IX389" s="75"/>
      <c r="IY389" s="75"/>
      <c r="IZ389" s="75"/>
      <c r="JA389" s="75"/>
      <c r="JB389" s="75"/>
      <c r="JC389" s="75"/>
    </row>
    <row r="390" spans="1:263" ht="15.75" x14ac:dyDescent="0.25">
      <c r="A390" s="10" t="s">
        <v>142</v>
      </c>
      <c r="B390" s="222">
        <f t="shared" si="884"/>
        <v>22206</v>
      </c>
      <c r="C390" s="222">
        <f t="shared" si="885"/>
        <v>23705.81453</v>
      </c>
      <c r="D390" s="222">
        <f t="shared" si="886"/>
        <v>23705.81453</v>
      </c>
      <c r="E390" s="222"/>
      <c r="F390" s="223">
        <f t="shared" si="887"/>
        <v>23705.81453</v>
      </c>
      <c r="G390" s="75">
        <f t="shared" si="942"/>
        <v>100</v>
      </c>
      <c r="H390" s="74"/>
      <c r="I390" s="74"/>
      <c r="J390" s="74"/>
      <c r="K390" s="75"/>
      <c r="L390" s="74"/>
      <c r="M390" s="74"/>
      <c r="N390" s="74"/>
      <c r="O390" s="74"/>
      <c r="P390" s="74"/>
      <c r="Q390" s="74"/>
      <c r="R390" s="74"/>
      <c r="S390" s="75"/>
      <c r="T390" s="74"/>
      <c r="U390" s="74"/>
      <c r="V390" s="74"/>
      <c r="W390" s="75"/>
      <c r="X390" s="74"/>
      <c r="Y390" s="74"/>
      <c r="Z390" s="74"/>
      <c r="AA390" s="75"/>
      <c r="AB390" s="74"/>
      <c r="AC390" s="74"/>
      <c r="AD390" s="74"/>
      <c r="AE390" s="75"/>
      <c r="AF390" s="74"/>
      <c r="AG390" s="74"/>
      <c r="AH390" s="74"/>
      <c r="AI390" s="75"/>
      <c r="AJ390" s="74"/>
      <c r="AK390" s="74"/>
      <c r="AL390" s="74"/>
      <c r="AM390" s="75"/>
      <c r="AN390" s="75"/>
      <c r="AO390" s="74"/>
      <c r="AP390" s="74"/>
      <c r="AQ390" s="75"/>
      <c r="AR390" s="75"/>
      <c r="AS390" s="75">
        <v>1499.8145300000001</v>
      </c>
      <c r="AT390" s="75">
        <v>1499.8145300000001</v>
      </c>
      <c r="AU390" s="75">
        <f t="shared" si="943"/>
        <v>100</v>
      </c>
      <c r="AV390" s="75"/>
      <c r="AW390" s="75"/>
      <c r="AX390" s="75"/>
      <c r="AY390" s="75"/>
      <c r="AZ390" s="97"/>
      <c r="BA390" s="97"/>
      <c r="BB390" s="97"/>
      <c r="BC390" s="97"/>
      <c r="BD390" s="74"/>
      <c r="BE390" s="74"/>
      <c r="BF390" s="74"/>
      <c r="BG390" s="87"/>
      <c r="BH390" s="87"/>
      <c r="BI390" s="74"/>
      <c r="BJ390" s="74"/>
      <c r="BK390" s="87"/>
      <c r="BL390" s="74">
        <v>22206</v>
      </c>
      <c r="BM390" s="74">
        <v>22206</v>
      </c>
      <c r="BN390" s="75">
        <v>22206</v>
      </c>
      <c r="BO390" s="76">
        <f t="shared" si="889"/>
        <v>100</v>
      </c>
      <c r="BP390" s="74"/>
      <c r="BQ390" s="74"/>
      <c r="BR390" s="74"/>
      <c r="BS390" s="87"/>
      <c r="BT390" s="87"/>
      <c r="BU390" s="74"/>
      <c r="BV390" s="74"/>
      <c r="BW390" s="87"/>
      <c r="BX390" s="75"/>
      <c r="BY390" s="75"/>
      <c r="BZ390" s="75"/>
      <c r="CA390" s="75"/>
      <c r="CB390" s="74"/>
      <c r="CC390" s="74"/>
      <c r="CD390" s="74"/>
      <c r="CE390" s="87"/>
      <c r="CF390" s="74"/>
      <c r="CG390" s="74"/>
      <c r="CH390" s="74"/>
      <c r="CI390" s="87"/>
      <c r="CJ390" s="74"/>
      <c r="CK390" s="74"/>
      <c r="CL390" s="74"/>
      <c r="CM390" s="74"/>
      <c r="CN390" s="74"/>
      <c r="CO390" s="74"/>
      <c r="CP390" s="74"/>
      <c r="CQ390" s="74"/>
      <c r="CR390" s="74"/>
      <c r="CS390" s="74"/>
      <c r="CT390" s="74"/>
      <c r="CU390" s="87"/>
      <c r="CV390" s="74"/>
      <c r="CW390" s="74"/>
      <c r="CX390" s="74"/>
      <c r="CY390" s="74"/>
      <c r="CZ390" s="87"/>
      <c r="DA390" s="74"/>
      <c r="DB390" s="74"/>
      <c r="DC390" s="87"/>
      <c r="DD390" s="74"/>
      <c r="DE390" s="74"/>
      <c r="DF390" s="74"/>
      <c r="DG390" s="87"/>
      <c r="DH390" s="74"/>
      <c r="DI390" s="74"/>
      <c r="DJ390" s="74"/>
      <c r="DK390" s="87"/>
      <c r="DL390" s="74"/>
      <c r="DM390" s="74"/>
      <c r="DN390" s="74"/>
      <c r="DO390" s="87"/>
      <c r="DP390" s="74"/>
      <c r="DQ390" s="74"/>
      <c r="DR390" s="74"/>
      <c r="DS390" s="87"/>
      <c r="DT390" s="87"/>
      <c r="DU390" s="74"/>
      <c r="DV390" s="74"/>
      <c r="DW390" s="75"/>
      <c r="DX390" s="75"/>
      <c r="DY390" s="75"/>
      <c r="DZ390" s="75"/>
      <c r="EA390" s="75"/>
      <c r="EB390" s="75"/>
      <c r="EC390" s="75"/>
      <c r="ED390" s="75"/>
      <c r="EE390" s="75"/>
      <c r="EF390" s="75"/>
      <c r="EG390" s="75"/>
      <c r="EH390" s="75"/>
      <c r="EI390" s="75"/>
      <c r="EJ390" s="75"/>
      <c r="EK390" s="75"/>
      <c r="EL390" s="75"/>
      <c r="EM390" s="75"/>
      <c r="EN390" s="75"/>
      <c r="EO390" s="75"/>
      <c r="EP390" s="75"/>
      <c r="EQ390" s="75"/>
      <c r="ER390" s="75"/>
      <c r="ES390" s="75"/>
      <c r="ET390" s="75"/>
      <c r="EU390" s="75"/>
      <c r="EV390" s="75"/>
      <c r="EW390" s="75"/>
      <c r="EX390" s="75"/>
      <c r="EY390" s="75"/>
      <c r="EZ390" s="76"/>
      <c r="FA390" s="74"/>
      <c r="FB390" s="74"/>
      <c r="FC390" s="76"/>
      <c r="FD390" s="75"/>
      <c r="FE390" s="75"/>
      <c r="FF390" s="75"/>
      <c r="FG390" s="75"/>
      <c r="FH390" s="75"/>
      <c r="FI390" s="75"/>
      <c r="FJ390" s="75"/>
      <c r="FK390" s="75"/>
      <c r="FL390" s="75"/>
      <c r="FM390" s="75"/>
      <c r="FN390" s="75"/>
      <c r="FO390" s="75"/>
      <c r="FP390" s="75"/>
      <c r="FQ390" s="75"/>
      <c r="FR390" s="75"/>
      <c r="FS390" s="75"/>
      <c r="FT390" s="78"/>
      <c r="FU390" s="78"/>
      <c r="FV390" s="78"/>
      <c r="FW390" s="78"/>
      <c r="FX390" s="75"/>
      <c r="FY390" s="75"/>
      <c r="FZ390" s="75"/>
      <c r="GA390" s="75"/>
      <c r="GB390" s="75"/>
      <c r="GC390" s="75"/>
      <c r="GD390" s="75"/>
      <c r="GE390" s="75"/>
      <c r="GF390" s="75"/>
      <c r="GG390" s="75"/>
      <c r="GH390" s="75"/>
      <c r="GI390" s="75"/>
      <c r="GJ390" s="75"/>
      <c r="GK390" s="75"/>
      <c r="GL390" s="75"/>
      <c r="GM390" s="75"/>
      <c r="GN390" s="75"/>
      <c r="GO390" s="75"/>
      <c r="GP390" s="75"/>
      <c r="GQ390" s="75"/>
      <c r="GR390" s="75"/>
      <c r="GS390" s="75"/>
      <c r="GT390" s="75"/>
      <c r="GU390" s="75"/>
      <c r="GV390" s="75"/>
      <c r="GW390" s="75"/>
      <c r="GX390" s="75"/>
      <c r="GY390" s="75"/>
      <c r="GZ390" s="75"/>
      <c r="HA390" s="75"/>
      <c r="HB390" s="75"/>
      <c r="HC390" s="75"/>
      <c r="HD390" s="75"/>
      <c r="HE390" s="75"/>
      <c r="HF390" s="75"/>
      <c r="HG390" s="75"/>
      <c r="HH390" s="75"/>
      <c r="HI390" s="75"/>
      <c r="HJ390" s="75"/>
      <c r="HK390" s="75"/>
      <c r="HL390" s="75"/>
      <c r="HM390" s="75"/>
      <c r="HN390" s="75"/>
      <c r="HO390" s="75"/>
      <c r="HP390" s="75"/>
      <c r="HQ390" s="75"/>
      <c r="HR390" s="75"/>
      <c r="HS390" s="75"/>
      <c r="HT390" s="75"/>
      <c r="HU390" s="75"/>
      <c r="HV390" s="75"/>
      <c r="HW390" s="75"/>
      <c r="HX390" s="75"/>
      <c r="HY390" s="75"/>
      <c r="HZ390" s="75"/>
      <c r="IA390" s="75"/>
      <c r="IB390" s="75"/>
      <c r="IC390" s="75"/>
      <c r="ID390" s="75"/>
      <c r="IE390" s="75"/>
      <c r="IF390" s="75"/>
      <c r="IG390" s="75"/>
      <c r="IH390" s="75"/>
      <c r="II390" s="75"/>
      <c r="IJ390" s="75"/>
      <c r="IK390" s="75"/>
      <c r="IL390" s="75"/>
      <c r="IM390" s="75"/>
      <c r="IN390" s="75"/>
      <c r="IO390" s="75"/>
      <c r="IP390" s="75"/>
      <c r="IQ390" s="75"/>
      <c r="IR390" s="75"/>
      <c r="IS390" s="75"/>
      <c r="IT390" s="75"/>
      <c r="IU390" s="75"/>
      <c r="IV390" s="75"/>
      <c r="IW390" s="75"/>
      <c r="IX390" s="75"/>
      <c r="IY390" s="75"/>
      <c r="IZ390" s="75"/>
      <c r="JA390" s="75"/>
      <c r="JB390" s="75"/>
      <c r="JC390" s="75"/>
    </row>
    <row r="391" spans="1:263" s="105" customFormat="1" ht="31.5" x14ac:dyDescent="0.25">
      <c r="A391" s="83" t="s">
        <v>780</v>
      </c>
      <c r="B391" s="92">
        <f t="shared" ref="B391:B392" si="976">H391+L391+P391+T391+X391+AB391+AF391+AJ391+AN391+AR391+AV391+AZ391+BD391+BH391+BL391+BP391+BT391+BX391+CB391+CF391+CJ391+CN391+CR391+CV391+CZ391+DD391+DH391+DL391+DP391+DT391+DX391+EB391+EF391+EJ391+EN391+ER391+EV391+EZ391+FD391+FH391+FL391+FP391+FT391+FX391+GB391+GF391+GJ391+GN391+GR391+GV391+GZ391+HD391+HH391+HL391+HP391+HT391+HX391+IB391+IF391+IJ391+IN391+IR391+IV391+IZ391</f>
        <v>13040.1</v>
      </c>
      <c r="C391" s="92">
        <f t="shared" ref="C391:C392" si="977">I391+M391+Q391+U391+Y391+AC391+AG391+AK391+AO391+AS391+AW391+BA391+BE391+BI391+BM391+BQ391+BU391+BY391+CC391+CG391+CK391+CO391+CS391+CW391+DA391+DE391+DI391+DM391+DQ391+DU391+DY391+EC391+EG391+EK391+EO391+ES391+EW391+FA391+FE391+FI391+FM391+FQ391+FU391+FY391+GC391+GG391+GK391+GO391+GS391+GW391+HA391+HE391+HI391+HM391+HQ391+HU391+HY391+IC391+IG391+IS391+IW391+JA391</f>
        <v>14507.77565</v>
      </c>
      <c r="D391" s="92">
        <f t="shared" ref="D391:D392" si="978">I391+M391+Q391+U391+Y391+AC391+AG391+AK391+AO391+AS391+AW391+BA391+BE391+BI391+BM391+BQ391+BU391+BY391+CC391+CG391+CK391+CO391+CS391+CW391+DA391+DE391+DI391+DM391+DQ391+DU391+DY391+EC391+EG391+EK391+EO391+ES391+EW391+FA391+FE391+FI391+FM391+FQ391+FU391+FY391+GC391+GG391+GK391+GO391+GS391+GW391+HA391+HE391+HI391+HM391+HQ391+HU391+HY391+IC391+IG391+IK391+IO391+IS391+IW391+JA391</f>
        <v>14507.77565</v>
      </c>
      <c r="E391" s="92"/>
      <c r="F391" s="92">
        <f t="shared" ref="F391:F392" si="979">J391+N391+R391+V391+Z391+AD391+AH391+AL391+AP391+AT391+AX391+BB391+BF391+BJ391+BN391+BR391+BV391+BZ391+CD391+CH391+CL391+CP391+CT391+CX391+DB391+DF391+DJ391+DN391+DR391+DV391+DZ391+ED391+EH391+EL391+EP391+ET391+EX391+FB391+FF391+FJ391+FN391+FR391+FV391+FZ391+GD391+GH391+GL391+GP391+GT391+GX391+HB391+HF391+HJ391+HN391+HR391+HV391+HZ391+ID391+IH391+IL391+IP391+IT391+IX391+JB391</f>
        <v>14432.114010000001</v>
      </c>
      <c r="G391" s="86">
        <f t="shared" si="942"/>
        <v>99.478475254750734</v>
      </c>
      <c r="H391" s="92"/>
      <c r="I391" s="92"/>
      <c r="J391" s="92"/>
      <c r="K391" s="92"/>
      <c r="L391" s="92"/>
      <c r="M391" s="92"/>
      <c r="N391" s="92"/>
      <c r="O391" s="92"/>
      <c r="P391" s="92"/>
      <c r="Q391" s="92"/>
      <c r="R391" s="92"/>
      <c r="S391" s="92"/>
      <c r="T391" s="92"/>
      <c r="U391" s="92"/>
      <c r="V391" s="92"/>
      <c r="W391" s="92"/>
      <c r="X391" s="92"/>
      <c r="Y391" s="92"/>
      <c r="Z391" s="92"/>
      <c r="AA391" s="92"/>
      <c r="AB391" s="92"/>
      <c r="AC391" s="92"/>
      <c r="AD391" s="92"/>
      <c r="AE391" s="92"/>
      <c r="AF391" s="92"/>
      <c r="AG391" s="92"/>
      <c r="AH391" s="92"/>
      <c r="AI391" s="92"/>
      <c r="AJ391" s="92"/>
      <c r="AK391" s="92"/>
      <c r="AL391" s="92"/>
      <c r="AM391" s="92"/>
      <c r="AN391" s="92"/>
      <c r="AO391" s="92"/>
      <c r="AP391" s="92"/>
      <c r="AQ391" s="92"/>
      <c r="AR391" s="92">
        <f>AR392</f>
        <v>0</v>
      </c>
      <c r="AS391" s="92">
        <f t="shared" ref="AS391:AT391" si="980">AS392</f>
        <v>1482.3285900000001</v>
      </c>
      <c r="AT391" s="92">
        <f t="shared" si="980"/>
        <v>1482.3285900000001</v>
      </c>
      <c r="AU391" s="92">
        <f t="shared" si="943"/>
        <v>100</v>
      </c>
      <c r="AV391" s="92">
        <f>AV392</f>
        <v>8500</v>
      </c>
      <c r="AW391" s="92">
        <f t="shared" ref="AW391:AX391" si="981">AW392</f>
        <v>8500</v>
      </c>
      <c r="AX391" s="92">
        <f t="shared" si="981"/>
        <v>8500</v>
      </c>
      <c r="AY391" s="92">
        <f t="shared" ref="AY391:AY396" si="982">AX391/AW391*100</f>
        <v>100</v>
      </c>
      <c r="AZ391" s="98">
        <f>AZ392</f>
        <v>2051.6</v>
      </c>
      <c r="BA391" s="98">
        <f>BA392</f>
        <v>2203.9</v>
      </c>
      <c r="BB391" s="98">
        <f>BB392</f>
        <v>2128.23839</v>
      </c>
      <c r="BC391" s="92">
        <f t="shared" ref="BC391:BC396" si="983">BB391/BA391*100</f>
        <v>96.566921820409263</v>
      </c>
      <c r="BD391" s="92"/>
      <c r="BE391" s="92"/>
      <c r="BF391" s="92"/>
      <c r="BG391" s="91"/>
      <c r="BH391" s="91"/>
      <c r="BI391" s="92"/>
      <c r="BJ391" s="92"/>
      <c r="BK391" s="91"/>
      <c r="BL391" s="92"/>
      <c r="BM391" s="92"/>
      <c r="BN391" s="92"/>
      <c r="BO391" s="94"/>
      <c r="BP391" s="92"/>
      <c r="BQ391" s="92"/>
      <c r="BR391" s="92"/>
      <c r="BS391" s="91"/>
      <c r="BT391" s="91"/>
      <c r="BU391" s="92"/>
      <c r="BV391" s="92"/>
      <c r="BW391" s="91"/>
      <c r="BX391" s="92"/>
      <c r="BY391" s="92">
        <f t="shared" ref="BY391:BZ391" si="984">BY392</f>
        <v>0</v>
      </c>
      <c r="BZ391" s="92">
        <f t="shared" si="984"/>
        <v>0</v>
      </c>
      <c r="CA391" s="92"/>
      <c r="CB391" s="92">
        <f t="shared" ref="CB391:CD391" si="985">CB392</f>
        <v>1488.5</v>
      </c>
      <c r="CC391" s="92">
        <f t="shared" si="985"/>
        <v>1153.4226100000001</v>
      </c>
      <c r="CD391" s="92">
        <f t="shared" si="985"/>
        <v>1153.4226100000001</v>
      </c>
      <c r="CE391" s="94">
        <f t="shared" ref="CE391:CE396" si="986">CD391/CC391*100</f>
        <v>100</v>
      </c>
      <c r="CF391" s="92"/>
      <c r="CG391" s="92"/>
      <c r="CH391" s="92"/>
      <c r="CI391" s="91"/>
      <c r="CJ391" s="92"/>
      <c r="CK391" s="92"/>
      <c r="CL391" s="92"/>
      <c r="CM391" s="92"/>
      <c r="CN391" s="92">
        <f>CN392</f>
        <v>500</v>
      </c>
      <c r="CO391" s="92">
        <f>CO392</f>
        <v>500</v>
      </c>
      <c r="CP391" s="92">
        <f>CP392</f>
        <v>500</v>
      </c>
      <c r="CQ391" s="92">
        <f>CP391/CO391*100</f>
        <v>100</v>
      </c>
      <c r="CR391" s="92"/>
      <c r="CS391" s="92"/>
      <c r="CT391" s="92"/>
      <c r="CU391" s="91"/>
      <c r="CV391" s="92"/>
      <c r="CW391" s="92"/>
      <c r="CX391" s="92"/>
      <c r="CY391" s="92"/>
      <c r="CZ391" s="91"/>
      <c r="DA391" s="92"/>
      <c r="DB391" s="92"/>
      <c r="DC391" s="91"/>
      <c r="DD391" s="92"/>
      <c r="DE391" s="92"/>
      <c r="DF391" s="92"/>
      <c r="DG391" s="91"/>
      <c r="DH391" s="92"/>
      <c r="DI391" s="92"/>
      <c r="DJ391" s="92"/>
      <c r="DK391" s="91"/>
      <c r="DL391" s="92"/>
      <c r="DM391" s="92"/>
      <c r="DN391" s="92"/>
      <c r="DO391" s="91"/>
      <c r="DP391" s="92"/>
      <c r="DQ391" s="92"/>
      <c r="DR391" s="92"/>
      <c r="DS391" s="91"/>
      <c r="DT391" s="91"/>
      <c r="DU391" s="92"/>
      <c r="DV391" s="92"/>
      <c r="DW391" s="92"/>
      <c r="DX391" s="92"/>
      <c r="DY391" s="92"/>
      <c r="DZ391" s="92"/>
      <c r="EA391" s="92"/>
      <c r="EB391" s="92"/>
      <c r="EC391" s="92"/>
      <c r="ED391" s="92"/>
      <c r="EE391" s="92"/>
      <c r="EF391" s="92">
        <f t="shared" ref="EF391:EH391" si="987">EF392</f>
        <v>500</v>
      </c>
      <c r="EG391" s="92">
        <f t="shared" si="987"/>
        <v>500</v>
      </c>
      <c r="EH391" s="92">
        <f t="shared" si="987"/>
        <v>500</v>
      </c>
      <c r="EI391" s="92">
        <f>EH391/EG391*100</f>
        <v>100</v>
      </c>
      <c r="EJ391" s="92">
        <f>EJ392</f>
        <v>0</v>
      </c>
      <c r="EK391" s="92">
        <f>EK392</f>
        <v>168.12445000000002</v>
      </c>
      <c r="EL391" s="92">
        <f>EL392</f>
        <v>168.12442000000001</v>
      </c>
      <c r="EM391" s="92">
        <f t="shared" ref="EM391:EM392" si="988">EL391/EK391*100</f>
        <v>99.999982156075447</v>
      </c>
      <c r="EN391" s="92"/>
      <c r="EO391" s="92"/>
      <c r="EP391" s="92"/>
      <c r="EQ391" s="92"/>
      <c r="ER391" s="92"/>
      <c r="ES391" s="92"/>
      <c r="ET391" s="92"/>
      <c r="EU391" s="92"/>
      <c r="EV391" s="92"/>
      <c r="EW391" s="92"/>
      <c r="EX391" s="92"/>
      <c r="EY391" s="92"/>
      <c r="EZ391" s="94"/>
      <c r="FA391" s="92"/>
      <c r="FB391" s="92"/>
      <c r="FC391" s="94"/>
      <c r="FD391" s="92"/>
      <c r="FE391" s="92"/>
      <c r="FF391" s="92"/>
      <c r="FG391" s="92"/>
      <c r="FH391" s="92"/>
      <c r="FI391" s="92"/>
      <c r="FJ391" s="92"/>
      <c r="FK391" s="92"/>
      <c r="FL391" s="92"/>
      <c r="FM391" s="92"/>
      <c r="FN391" s="92"/>
      <c r="FO391" s="92"/>
      <c r="FP391" s="92"/>
      <c r="FQ391" s="92"/>
      <c r="FR391" s="92"/>
      <c r="FS391" s="92"/>
      <c r="FT391" s="92"/>
      <c r="FU391" s="92"/>
      <c r="FV391" s="92"/>
      <c r="FW391" s="92"/>
      <c r="FX391" s="92"/>
      <c r="FY391" s="92"/>
      <c r="FZ391" s="92"/>
      <c r="GA391" s="92"/>
      <c r="GB391" s="92"/>
      <c r="GC391" s="92"/>
      <c r="GD391" s="92"/>
      <c r="GE391" s="92"/>
      <c r="GF391" s="92"/>
      <c r="GG391" s="92"/>
      <c r="GH391" s="92"/>
      <c r="GI391" s="92"/>
      <c r="GJ391" s="92"/>
      <c r="GK391" s="92"/>
      <c r="GL391" s="92"/>
      <c r="GM391" s="92"/>
      <c r="GN391" s="92"/>
      <c r="GO391" s="92"/>
      <c r="GP391" s="92"/>
      <c r="GQ391" s="92"/>
      <c r="GR391" s="92"/>
      <c r="GS391" s="92"/>
      <c r="GT391" s="92"/>
      <c r="GU391" s="92"/>
      <c r="GV391" s="92"/>
      <c r="GW391" s="92"/>
      <c r="GX391" s="92"/>
      <c r="GY391" s="92"/>
      <c r="GZ391" s="92"/>
      <c r="HA391" s="92"/>
      <c r="HB391" s="92"/>
      <c r="HC391" s="92"/>
      <c r="HD391" s="92"/>
      <c r="HE391" s="92"/>
      <c r="HF391" s="92"/>
      <c r="HG391" s="92"/>
      <c r="HH391" s="92"/>
      <c r="HI391" s="92"/>
      <c r="HJ391" s="92"/>
      <c r="HK391" s="92"/>
      <c r="HL391" s="92"/>
      <c r="HM391" s="92"/>
      <c r="HN391" s="92"/>
      <c r="HO391" s="92"/>
      <c r="HP391" s="92"/>
      <c r="HQ391" s="92"/>
      <c r="HR391" s="92"/>
      <c r="HS391" s="92"/>
      <c r="HT391" s="92"/>
      <c r="HU391" s="92"/>
      <c r="HV391" s="92"/>
      <c r="HW391" s="92"/>
      <c r="HX391" s="92"/>
      <c r="HY391" s="92"/>
      <c r="HZ391" s="92"/>
      <c r="IA391" s="92"/>
      <c r="IB391" s="92"/>
      <c r="IC391" s="92"/>
      <c r="ID391" s="92"/>
      <c r="IE391" s="92"/>
      <c r="IF391" s="92"/>
      <c r="IG391" s="92"/>
      <c r="IH391" s="92"/>
      <c r="II391" s="92"/>
      <c r="IJ391" s="92"/>
      <c r="IK391" s="92"/>
      <c r="IL391" s="92"/>
      <c r="IM391" s="92"/>
      <c r="IN391" s="92"/>
      <c r="IO391" s="92"/>
      <c r="IP391" s="92"/>
      <c r="IQ391" s="92"/>
      <c r="IR391" s="92"/>
      <c r="IS391" s="92"/>
      <c r="IT391" s="92"/>
      <c r="IU391" s="92"/>
      <c r="IV391" s="92"/>
      <c r="IW391" s="92"/>
      <c r="IX391" s="92"/>
      <c r="IY391" s="92"/>
      <c r="IZ391" s="92"/>
      <c r="JA391" s="92"/>
      <c r="JB391" s="92"/>
      <c r="JC391" s="92"/>
    </row>
    <row r="392" spans="1:263" ht="24.75" customHeight="1" x14ac:dyDescent="0.25">
      <c r="A392" s="84" t="s">
        <v>781</v>
      </c>
      <c r="B392" s="222">
        <f t="shared" si="976"/>
        <v>13040.1</v>
      </c>
      <c r="C392" s="222">
        <f t="shared" si="977"/>
        <v>14507.77565</v>
      </c>
      <c r="D392" s="222">
        <f t="shared" si="978"/>
        <v>14507.77565</v>
      </c>
      <c r="E392" s="222"/>
      <c r="F392" s="223">
        <f t="shared" si="979"/>
        <v>14432.114010000001</v>
      </c>
      <c r="G392" s="75">
        <f t="shared" si="942"/>
        <v>99.478475254750734</v>
      </c>
      <c r="H392" s="74"/>
      <c r="I392" s="74"/>
      <c r="J392" s="74"/>
      <c r="K392" s="75"/>
      <c r="L392" s="74"/>
      <c r="M392" s="74"/>
      <c r="N392" s="74"/>
      <c r="O392" s="74"/>
      <c r="P392" s="74"/>
      <c r="Q392" s="74"/>
      <c r="R392" s="74"/>
      <c r="S392" s="75"/>
      <c r="T392" s="74"/>
      <c r="U392" s="74"/>
      <c r="V392" s="74"/>
      <c r="W392" s="75"/>
      <c r="X392" s="74"/>
      <c r="Y392" s="74"/>
      <c r="Z392" s="74"/>
      <c r="AA392" s="75"/>
      <c r="AB392" s="74"/>
      <c r="AC392" s="74"/>
      <c r="AD392" s="74"/>
      <c r="AE392" s="75"/>
      <c r="AF392" s="74"/>
      <c r="AG392" s="74"/>
      <c r="AH392" s="74"/>
      <c r="AI392" s="75"/>
      <c r="AJ392" s="74"/>
      <c r="AK392" s="74"/>
      <c r="AL392" s="74"/>
      <c r="AM392" s="75"/>
      <c r="AN392" s="75"/>
      <c r="AO392" s="74"/>
      <c r="AP392" s="74"/>
      <c r="AQ392" s="75"/>
      <c r="AR392" s="75"/>
      <c r="AS392" s="74">
        <v>1482.3285900000001</v>
      </c>
      <c r="AT392" s="74">
        <v>1482.3285900000001</v>
      </c>
      <c r="AU392" s="75">
        <f t="shared" si="943"/>
        <v>100</v>
      </c>
      <c r="AV392" s="75">
        <v>8500</v>
      </c>
      <c r="AW392" s="75">
        <v>8500</v>
      </c>
      <c r="AX392" s="75">
        <v>8500</v>
      </c>
      <c r="AY392" s="75">
        <f t="shared" si="982"/>
        <v>100</v>
      </c>
      <c r="AZ392" s="74">
        <v>2051.6</v>
      </c>
      <c r="BA392" s="74">
        <v>2203.9</v>
      </c>
      <c r="BB392" s="75">
        <v>2128.23839</v>
      </c>
      <c r="BC392" s="74">
        <f t="shared" si="983"/>
        <v>96.566921820409263</v>
      </c>
      <c r="BD392" s="74"/>
      <c r="BE392" s="74"/>
      <c r="BF392" s="87"/>
      <c r="BG392" s="74"/>
      <c r="BH392" s="74"/>
      <c r="BI392" s="74"/>
      <c r="BJ392" s="87"/>
      <c r="BK392" s="74"/>
      <c r="BL392" s="74"/>
      <c r="BM392" s="74"/>
      <c r="BN392" s="87"/>
      <c r="BO392" s="76"/>
      <c r="BP392" s="74"/>
      <c r="BQ392" s="74"/>
      <c r="BR392" s="87"/>
      <c r="BS392" s="74"/>
      <c r="BT392" s="74"/>
      <c r="BU392" s="74"/>
      <c r="BV392" s="87"/>
      <c r="BW392" s="74"/>
      <c r="BX392" s="75"/>
      <c r="BY392" s="75"/>
      <c r="BZ392" s="75"/>
      <c r="CA392" s="75"/>
      <c r="CB392" s="74">
        <v>1488.5</v>
      </c>
      <c r="CC392" s="74">
        <v>1153.4226100000001</v>
      </c>
      <c r="CD392" s="74">
        <v>1153.4226100000001</v>
      </c>
      <c r="CE392" s="74">
        <f t="shared" si="986"/>
        <v>100</v>
      </c>
      <c r="CF392" s="74"/>
      <c r="CG392" s="74"/>
      <c r="CH392" s="74"/>
      <c r="CI392" s="74"/>
      <c r="CJ392" s="74"/>
      <c r="CK392" s="74"/>
      <c r="CL392" s="74"/>
      <c r="CM392" s="74"/>
      <c r="CN392" s="99">
        <v>500</v>
      </c>
      <c r="CO392" s="99">
        <v>500</v>
      </c>
      <c r="CP392" s="99">
        <v>500</v>
      </c>
      <c r="CQ392" s="74">
        <f>CP392/CO392*100</f>
        <v>100</v>
      </c>
      <c r="CR392" s="74"/>
      <c r="CS392" s="74"/>
      <c r="CT392" s="87"/>
      <c r="CU392" s="74"/>
      <c r="CV392" s="74"/>
      <c r="CW392" s="74"/>
      <c r="CX392" s="74"/>
      <c r="CY392" s="74"/>
      <c r="CZ392" s="74"/>
      <c r="DA392" s="74"/>
      <c r="DB392" s="74"/>
      <c r="DC392" s="74"/>
      <c r="DD392" s="74"/>
      <c r="DE392" s="74"/>
      <c r="DF392" s="74"/>
      <c r="DG392" s="74"/>
      <c r="DH392" s="74"/>
      <c r="DI392" s="74"/>
      <c r="DJ392" s="74"/>
      <c r="DK392" s="74"/>
      <c r="DL392" s="74"/>
      <c r="DM392" s="74"/>
      <c r="DN392" s="74"/>
      <c r="DO392" s="74"/>
      <c r="DP392" s="74"/>
      <c r="DQ392" s="74"/>
      <c r="DR392" s="74"/>
      <c r="DS392" s="74"/>
      <c r="DT392" s="74"/>
      <c r="DU392" s="74"/>
      <c r="DV392" s="74"/>
      <c r="DW392" s="75"/>
      <c r="DX392" s="75"/>
      <c r="DY392" s="75"/>
      <c r="DZ392" s="75"/>
      <c r="EA392" s="75"/>
      <c r="EB392" s="75"/>
      <c r="EC392" s="75"/>
      <c r="ED392" s="75"/>
      <c r="EE392" s="75"/>
      <c r="EF392" s="75">
        <v>500</v>
      </c>
      <c r="EG392" s="75">
        <v>500</v>
      </c>
      <c r="EH392" s="75">
        <v>500</v>
      </c>
      <c r="EI392" s="75">
        <f>EH392/EG392*100</f>
        <v>100</v>
      </c>
      <c r="EJ392" s="75"/>
      <c r="EK392" s="75">
        <v>168.12445000000002</v>
      </c>
      <c r="EL392" s="75">
        <v>168.12442000000001</v>
      </c>
      <c r="EM392" s="75">
        <f t="shared" si="988"/>
        <v>99.999982156075447</v>
      </c>
      <c r="EN392" s="75"/>
      <c r="EO392" s="75"/>
      <c r="EP392" s="75"/>
      <c r="EQ392" s="75"/>
      <c r="ER392" s="75"/>
      <c r="ES392" s="75"/>
      <c r="ET392" s="75"/>
      <c r="EU392" s="75"/>
      <c r="EV392" s="75"/>
      <c r="EW392" s="75"/>
      <c r="EX392" s="75"/>
      <c r="EY392" s="75"/>
      <c r="EZ392" s="74"/>
      <c r="FA392" s="74"/>
      <c r="FB392" s="87"/>
      <c r="FC392" s="74"/>
      <c r="FD392" s="75"/>
      <c r="FE392" s="75"/>
      <c r="FF392" s="75"/>
      <c r="FG392" s="75"/>
      <c r="FH392" s="75"/>
      <c r="FI392" s="75"/>
      <c r="FJ392" s="75"/>
      <c r="FK392" s="75"/>
      <c r="FL392" s="75"/>
      <c r="FM392" s="75"/>
      <c r="FN392" s="75"/>
      <c r="FO392" s="75"/>
      <c r="FP392" s="75"/>
      <c r="FQ392" s="75"/>
      <c r="FR392" s="75"/>
      <c r="FS392" s="75"/>
      <c r="FT392" s="78"/>
      <c r="FU392" s="78"/>
      <c r="FV392" s="78"/>
      <c r="FW392" s="78"/>
      <c r="FX392" s="75"/>
      <c r="FY392" s="75"/>
      <c r="FZ392" s="75"/>
      <c r="GA392" s="75"/>
      <c r="GB392" s="75"/>
      <c r="GC392" s="75"/>
      <c r="GD392" s="75"/>
      <c r="GE392" s="75"/>
      <c r="GF392" s="75"/>
      <c r="GG392" s="75"/>
      <c r="GH392" s="75"/>
      <c r="GI392" s="75"/>
      <c r="GJ392" s="75"/>
      <c r="GK392" s="75"/>
      <c r="GL392" s="75"/>
      <c r="GM392" s="75"/>
      <c r="GN392" s="75"/>
      <c r="GO392" s="75"/>
      <c r="GP392" s="75"/>
      <c r="GQ392" s="75"/>
      <c r="GR392" s="75"/>
      <c r="GS392" s="75"/>
      <c r="GT392" s="75"/>
      <c r="GU392" s="75"/>
      <c r="GV392" s="75"/>
      <c r="GW392" s="75"/>
      <c r="GX392" s="75"/>
      <c r="GY392" s="75"/>
      <c r="GZ392" s="75"/>
      <c r="HA392" s="75"/>
      <c r="HB392" s="75"/>
      <c r="HC392" s="75"/>
      <c r="HD392" s="75"/>
      <c r="HE392" s="75"/>
      <c r="HF392" s="75"/>
      <c r="HG392" s="75"/>
      <c r="HH392" s="75"/>
      <c r="HI392" s="75"/>
      <c r="HJ392" s="75"/>
      <c r="HK392" s="75"/>
      <c r="HL392" s="75"/>
      <c r="HM392" s="75"/>
      <c r="HN392" s="75"/>
      <c r="HO392" s="75"/>
      <c r="HP392" s="75"/>
      <c r="HQ392" s="75"/>
      <c r="HR392" s="75"/>
      <c r="HS392" s="75"/>
      <c r="HT392" s="75"/>
      <c r="HU392" s="75"/>
      <c r="HV392" s="75"/>
      <c r="HW392" s="75"/>
      <c r="HX392" s="75"/>
      <c r="HY392" s="75"/>
      <c r="HZ392" s="75"/>
      <c r="IA392" s="75"/>
      <c r="IB392" s="75"/>
      <c r="IC392" s="75"/>
      <c r="ID392" s="75"/>
      <c r="IE392" s="75"/>
      <c r="IF392" s="75"/>
      <c r="IG392" s="75"/>
      <c r="IH392" s="75"/>
      <c r="II392" s="75"/>
      <c r="IJ392" s="75"/>
      <c r="IK392" s="75"/>
      <c r="IL392" s="75"/>
      <c r="IM392" s="75"/>
      <c r="IN392" s="75"/>
      <c r="IO392" s="75"/>
      <c r="IP392" s="75"/>
      <c r="IQ392" s="75"/>
      <c r="IR392" s="75"/>
      <c r="IS392" s="75"/>
      <c r="IT392" s="75"/>
      <c r="IU392" s="75"/>
      <c r="IV392" s="75"/>
      <c r="IW392" s="75"/>
      <c r="IX392" s="75"/>
      <c r="IY392" s="75"/>
      <c r="IZ392" s="75"/>
      <c r="JA392" s="75"/>
      <c r="JB392" s="75"/>
      <c r="JC392" s="75"/>
    </row>
    <row r="393" spans="1:263" s="106" customFormat="1" ht="15.75" x14ac:dyDescent="0.25">
      <c r="A393" s="83" t="s">
        <v>80</v>
      </c>
      <c r="B393" s="92">
        <f t="shared" ref="B393:B397" si="989">H393+L393+P393+T393+X393+AB393+AF393+AJ393+AN393+AR393+AV393+AZ393+BD393+BH393+BL393+BP393+BT393+BX393+CB393+CF393+CJ393+CN393+CR393+CV393+CZ393+DD393+DH393+DL393+DP393+DT393+DX393+EB393+EF393+EJ393+EN393+ER393+EV393+EZ393+FD393+FH393+FL393+FP393+FT393+FX393+GB393+GF393+GJ393+GN393+GR393+GV393+GZ393+HD393+HH393+HL393+HP393+HT393+HX393+IB393+IF393+IJ393+IN393+IR393+IV393+IZ393</f>
        <v>6663682.0383700011</v>
      </c>
      <c r="C393" s="92">
        <f>I393+M393+Q393+U393+Y393+AC393+AG393+AK393+AO393+AS393+AW393+BA393+BE393+BI393+BM393+BQ393+BU393+BY393+CC393+CG393+CK393+CO393+CS393+CW393+DA393+DE393+DI393+DM393+DQ393+DU393+DY393+EC393+EG393+EK393+EO393+ES393+EW393+FA393+FE393+FI393+FM393+FQ393+FU393+FY393+GC393+GG393+GK393+GO393+GS393+GW393+HA393+HE393+HI393+HM393+HQ393+HU393+HY393+IC393+IG393++IK393+IO393+IS393+IW393+JA393</f>
        <v>14677428.1567</v>
      </c>
      <c r="D393" s="92">
        <f>I393+M393+Q393+U393+Y393+AC393+AG393+AK393+AO393+AS393+AW393+BA393+BE393+BI393+BM393+BQ393+BU393+BY393+CC393+CG393+CK393+CO393+CS393+CW393+DA393+DE393+DI393+DM393+DQ393+DU393+DY393+EC393+EG393+EK393+EO393+ES393+EW393+FA393+FE393+FI393+FM393+FQ393+FU393+FY393+GC393+GG393+GK393+GO393+GS393+GW393+HA393+HE393+HI393+HM393+HQ393+HU393+HY393+IC393+IG393+IK393+IO393+IS393+IW393+JA393</f>
        <v>14677428.1567</v>
      </c>
      <c r="E393" s="92"/>
      <c r="F393" s="92">
        <f t="shared" ref="F393:F397" si="990">J393+N393+R393+V393+Z393+AD393+AH393+AL393+AP393+AT393+AX393+BB393+BF393+BJ393+BN393+BR393+BV393+BZ393+CD393+CH393+CL393+CP393+CT393+CX393+DB393+DF393+DJ393+DN393+DR393+DV393+DZ393+ED393+EH393+EL393+EP393+ET393+EX393+FB393+FF393+FJ393+FN393+FR393+FV393+FZ393+GD393+GH393+GL393+GP393+GT393+GX393+HB393+HF393+HJ393+HN393+HR393+HV393+HZ393+ID393+IH393+IL393+IP393+IT393+IX393+JB393</f>
        <v>14666810.366410002</v>
      </c>
      <c r="G393" s="86">
        <f t="shared" si="942"/>
        <v>99.927659054592937</v>
      </c>
      <c r="H393" s="92">
        <f>SUM(H394:H396)</f>
        <v>0</v>
      </c>
      <c r="I393" s="92">
        <f>SUM(I394:I396)</f>
        <v>0</v>
      </c>
      <c r="J393" s="92">
        <f>SUM(J394:J396)</f>
        <v>0</v>
      </c>
      <c r="K393" s="92"/>
      <c r="L393" s="92">
        <f>SUM(L394:L396)</f>
        <v>10470.877199999999</v>
      </c>
      <c r="M393" s="92">
        <f>SUM(M394:M396)</f>
        <v>10470.877199999999</v>
      </c>
      <c r="N393" s="92">
        <f>SUM(N394:N396)</f>
        <v>10470.79097</v>
      </c>
      <c r="O393" s="92">
        <f>N393/M393*100</f>
        <v>99.99917647778355</v>
      </c>
      <c r="P393" s="92"/>
      <c r="Q393" s="92"/>
      <c r="R393" s="92"/>
      <c r="S393" s="92"/>
      <c r="T393" s="92"/>
      <c r="U393" s="92"/>
      <c r="V393" s="92"/>
      <c r="W393" s="92"/>
      <c r="X393" s="92">
        <f>X394+X392+X395+X396</f>
        <v>112.35955</v>
      </c>
      <c r="Y393" s="92">
        <f>Y394+Y392+Y395+Y396</f>
        <v>112.35955</v>
      </c>
      <c r="Z393" s="92">
        <f>Z394+Z392+Z395+Z396</f>
        <v>112.35955</v>
      </c>
      <c r="AA393" s="92">
        <f>Z393/Y393*100</f>
        <v>100</v>
      </c>
      <c r="AB393" s="92">
        <f>AB394+AB392+AB395+AB396</f>
        <v>0</v>
      </c>
      <c r="AC393" s="92">
        <f>AC394+AC392+AC395+AC396</f>
        <v>0</v>
      </c>
      <c r="AD393" s="92">
        <f>AD394+AD392+AD395+AD396</f>
        <v>0</v>
      </c>
      <c r="AE393" s="92"/>
      <c r="AF393" s="92">
        <f>AF394+AF392+AF395+AF396</f>
        <v>3566.1353199999999</v>
      </c>
      <c r="AG393" s="92">
        <f>AG394+AG392+AG395+AG396</f>
        <v>3566.1353199999999</v>
      </c>
      <c r="AH393" s="92">
        <f>AH394+AH392+AH395+AH396</f>
        <v>3566.1353199999999</v>
      </c>
      <c r="AI393" s="92">
        <f>AH393/AG393*100</f>
        <v>100</v>
      </c>
      <c r="AJ393" s="92">
        <f>AJ394+AJ392+AJ395+AJ396</f>
        <v>0</v>
      </c>
      <c r="AK393" s="92">
        <f>AK394+AK392+AK395+AK396</f>
        <v>0</v>
      </c>
      <c r="AL393" s="92">
        <f>AL394+AL392+AL395+AL396</f>
        <v>0</v>
      </c>
      <c r="AM393" s="92"/>
      <c r="AN393" s="92"/>
      <c r="AO393" s="92"/>
      <c r="AP393" s="92"/>
      <c r="AQ393" s="92"/>
      <c r="AR393" s="92"/>
      <c r="AS393" s="92">
        <f>SUM(AS394:AS396)</f>
        <v>8985.5973699999995</v>
      </c>
      <c r="AT393" s="92">
        <f>SUM(AT394:AT396)</f>
        <v>8985.5973699999995</v>
      </c>
      <c r="AU393" s="92">
        <f t="shared" si="943"/>
        <v>100</v>
      </c>
      <c r="AV393" s="92">
        <f>SUM(AV394:AV396)</f>
        <v>167391.84</v>
      </c>
      <c r="AW393" s="92">
        <f>SUM(AW394:AW396)</f>
        <v>167391.84</v>
      </c>
      <c r="AX393" s="92">
        <f>SUM(AX394:AX396)</f>
        <v>167391.84</v>
      </c>
      <c r="AY393" s="92">
        <f t="shared" si="982"/>
        <v>100</v>
      </c>
      <c r="AZ393" s="92">
        <f>SUM(AZ394:AZ396)</f>
        <v>769920.10000000009</v>
      </c>
      <c r="BA393" s="92">
        <f>SUM(BA394:BA396)</f>
        <v>839272.2</v>
      </c>
      <c r="BB393" s="92">
        <f>SUM(BB394:BB396)</f>
        <v>832832.77630000003</v>
      </c>
      <c r="BC393" s="92">
        <f t="shared" si="983"/>
        <v>99.232737162031597</v>
      </c>
      <c r="BD393" s="92">
        <f>SUM(BD394:BD396)</f>
        <v>0</v>
      </c>
      <c r="BE393" s="92">
        <f>SUM(BE394:BE396)</f>
        <v>0</v>
      </c>
      <c r="BF393" s="92">
        <f>SUM(BF394:BF396)</f>
        <v>0</v>
      </c>
      <c r="BG393" s="92"/>
      <c r="BH393" s="92">
        <f>SUM(BH394:BH396)</f>
        <v>746000</v>
      </c>
      <c r="BI393" s="92">
        <f>SUM(BI394:BI396)</f>
        <v>746000</v>
      </c>
      <c r="BJ393" s="92">
        <f>SUM(BJ394:BJ396)</f>
        <v>745994.22242000001</v>
      </c>
      <c r="BK393" s="92">
        <f>BJ393/BI393*100</f>
        <v>99.999225525469171</v>
      </c>
      <c r="BL393" s="92">
        <f>SUM(BL394:BL396)</f>
        <v>0</v>
      </c>
      <c r="BM393" s="92">
        <f>SUM(BM394:BM396)</f>
        <v>0</v>
      </c>
      <c r="BN393" s="92">
        <f>SUM(BN394:BN396)</f>
        <v>0</v>
      </c>
      <c r="BO393" s="92"/>
      <c r="BP393" s="92">
        <f>SUM(BP394:BP396)</f>
        <v>0</v>
      </c>
      <c r="BQ393" s="92">
        <f>SUM(BQ394:BQ396)</f>
        <v>0</v>
      </c>
      <c r="BR393" s="92">
        <f>SUM(BR394:BR396)</f>
        <v>0</v>
      </c>
      <c r="BS393" s="92"/>
      <c r="BT393" s="92"/>
      <c r="BU393" s="92">
        <f>SUM(BU394:BU396)</f>
        <v>0</v>
      </c>
      <c r="BV393" s="92">
        <f>SUM(BV394:BV396)</f>
        <v>0</v>
      </c>
      <c r="BW393" s="92"/>
      <c r="BX393" s="92"/>
      <c r="BY393" s="92">
        <f>SUM(BY394:BY396)</f>
        <v>0</v>
      </c>
      <c r="BZ393" s="92">
        <f>SUM(BZ394:BZ396)</f>
        <v>0</v>
      </c>
      <c r="CA393" s="92"/>
      <c r="CB393" s="92">
        <f>SUM(CB394:CB396)</f>
        <v>496350.7</v>
      </c>
      <c r="CC393" s="92">
        <f>SUM(CC394:CC396)</f>
        <v>488102.76227999997</v>
      </c>
      <c r="CD393" s="92">
        <f>SUM(CD394:CD396)</f>
        <v>485677.24244999996</v>
      </c>
      <c r="CE393" s="92">
        <f t="shared" si="986"/>
        <v>99.503071890298258</v>
      </c>
      <c r="CF393" s="92">
        <f>SUM(CF394:CF396)</f>
        <v>2000</v>
      </c>
      <c r="CG393" s="92">
        <f>SUM(CG394:CG396)</f>
        <v>2000</v>
      </c>
      <c r="CH393" s="92">
        <f>SUM(CH394:CH396)</f>
        <v>2000</v>
      </c>
      <c r="CI393" s="92">
        <f>CH393/CG393*100</f>
        <v>100</v>
      </c>
      <c r="CJ393" s="92">
        <f>SUM(CJ394:CJ396)</f>
        <v>9000</v>
      </c>
      <c r="CK393" s="92">
        <f>SUM(CK394:CK396)</f>
        <v>35650.9</v>
      </c>
      <c r="CL393" s="92">
        <f>SUM(CL394:CL396)</f>
        <v>34162.6</v>
      </c>
      <c r="CM393" s="92">
        <f>CL393/CK393*100</f>
        <v>95.82535083265779</v>
      </c>
      <c r="CN393" s="92">
        <f>SUM(CN394:CN396)</f>
        <v>2500</v>
      </c>
      <c r="CO393" s="92">
        <f>SUM(CO394:CO396)</f>
        <v>2500</v>
      </c>
      <c r="CP393" s="92">
        <f>SUM(CP394:CP396)</f>
        <v>2500</v>
      </c>
      <c r="CQ393" s="92">
        <f>CP393/CO393*100</f>
        <v>100</v>
      </c>
      <c r="CR393" s="92">
        <f>SUM(CR394:CR396)</f>
        <v>6296.0764100000006</v>
      </c>
      <c r="CS393" s="92">
        <f>SUM(CS394:CS396)</f>
        <v>6296.0764100000006</v>
      </c>
      <c r="CT393" s="92">
        <f>SUM(CT394:CT396)</f>
        <v>6296.0764100000006</v>
      </c>
      <c r="CU393" s="92">
        <f>CT393/CS393*100</f>
        <v>100</v>
      </c>
      <c r="CV393" s="92">
        <f>SUM(CV394:CV396)</f>
        <v>0</v>
      </c>
      <c r="CW393" s="92">
        <f>SUM(CW394:CW396)</f>
        <v>0</v>
      </c>
      <c r="CX393" s="92">
        <f>SUM(CX394:CX396)</f>
        <v>0</v>
      </c>
      <c r="CY393" s="92"/>
      <c r="CZ393" s="92"/>
      <c r="DA393" s="92">
        <f>SUM(DA394:DA396)</f>
        <v>0</v>
      </c>
      <c r="DB393" s="92">
        <f>SUM(DB394:DB396)</f>
        <v>0</v>
      </c>
      <c r="DC393" s="92"/>
      <c r="DD393" s="92">
        <f>SUM(DD394:DD396)</f>
        <v>725118.51074000006</v>
      </c>
      <c r="DE393" s="92">
        <f>SUM(DE394:DE396)</f>
        <v>701628.00804999995</v>
      </c>
      <c r="DF393" s="92">
        <f>SUM(DF394:DF396)</f>
        <v>701620.72979999997</v>
      </c>
      <c r="DG393" s="92">
        <f>DF393/DE393*100</f>
        <v>99.998962662562434</v>
      </c>
      <c r="DH393" s="92">
        <f>SUM(DH394:DH396)</f>
        <v>0</v>
      </c>
      <c r="DI393" s="92">
        <f>SUM(DI394:DI396)</f>
        <v>0</v>
      </c>
      <c r="DJ393" s="92">
        <f>SUM(DJ394:DJ396)</f>
        <v>0</v>
      </c>
      <c r="DK393" s="92"/>
      <c r="DL393" s="92">
        <f>SUM(DL394:DL396)</f>
        <v>0</v>
      </c>
      <c r="DM393" s="92">
        <f>SUM(DM394:DM396)</f>
        <v>49295.291060000003</v>
      </c>
      <c r="DN393" s="92">
        <f>SUM(DN394:DN396)</f>
        <v>49295.290970000002</v>
      </c>
      <c r="DO393" s="92">
        <f>DN393/DM393*100</f>
        <v>99.999999817426783</v>
      </c>
      <c r="DP393" s="92">
        <f>SUM(DP394:DP396)</f>
        <v>0</v>
      </c>
      <c r="DQ393" s="92">
        <f>SUM(DQ394:DQ396)</f>
        <v>0</v>
      </c>
      <c r="DR393" s="92">
        <f>SUM(DR394:DR396)</f>
        <v>0</v>
      </c>
      <c r="DS393" s="92"/>
      <c r="DT393" s="92"/>
      <c r="DU393" s="92"/>
      <c r="DV393" s="92"/>
      <c r="DW393" s="92"/>
      <c r="DX393" s="92"/>
      <c r="DY393" s="92">
        <f>SUM(DY394:DY396)</f>
        <v>0</v>
      </c>
      <c r="DZ393" s="92">
        <f>SUM(DZ394:DZ396)</f>
        <v>0</v>
      </c>
      <c r="EA393" s="92"/>
      <c r="EB393" s="92">
        <f>SUM(EB394:EB396)</f>
        <v>1020408.16327</v>
      </c>
      <c r="EC393" s="92">
        <f>SUM(EC394:EC396)</f>
        <v>1020408.16327</v>
      </c>
      <c r="ED393" s="92">
        <f>SUM(ED394:ED396)</f>
        <v>1020408.16327</v>
      </c>
      <c r="EE393" s="92">
        <f>ED393/EC393*100</f>
        <v>100</v>
      </c>
      <c r="EF393" s="92">
        <f>SUM(EF394:EF396)</f>
        <v>1500</v>
      </c>
      <c r="EG393" s="92">
        <f>SUM(EG394:EG396)</f>
        <v>1500</v>
      </c>
      <c r="EH393" s="92">
        <f>SUM(EH394:EH396)</f>
        <v>1499.9999600000001</v>
      </c>
      <c r="EI393" s="92">
        <f>EH393/EG393*100</f>
        <v>99.99999733333334</v>
      </c>
      <c r="EJ393" s="92">
        <f>SUM(EJ394:EJ396)</f>
        <v>0</v>
      </c>
      <c r="EK393" s="92">
        <f>SUM(EK394:EK396)</f>
        <v>15891.346219999999</v>
      </c>
      <c r="EL393" s="92">
        <f>SUM(EL394:EL396)</f>
        <v>15891.346219999999</v>
      </c>
      <c r="EM393" s="92">
        <f>EL393/EK393*100</f>
        <v>100</v>
      </c>
      <c r="EN393" s="92"/>
      <c r="EO393" s="92"/>
      <c r="EP393" s="92"/>
      <c r="EQ393" s="92"/>
      <c r="ER393" s="92"/>
      <c r="ES393" s="92"/>
      <c r="ET393" s="92"/>
      <c r="EU393" s="92"/>
      <c r="EV393" s="92">
        <f>SUM(EV394:EV396)</f>
        <v>90172.244900000005</v>
      </c>
      <c r="EW393" s="92">
        <f>SUM(EW394:EW396)</f>
        <v>90172.244900000005</v>
      </c>
      <c r="EX393" s="92">
        <f>SUM(EX394:EX396)</f>
        <v>90172.244900000005</v>
      </c>
      <c r="EY393" s="92">
        <f>EX393/EW393*100</f>
        <v>100</v>
      </c>
      <c r="EZ393" s="92"/>
      <c r="FA393" s="92">
        <f>SUM(FA394:FA396)</f>
        <v>0</v>
      </c>
      <c r="FB393" s="92">
        <f>SUM(FB394:FB396)</f>
        <v>0</v>
      </c>
      <c r="FC393" s="92"/>
      <c r="FD393" s="92">
        <f>SUM(FD394:FD396)</f>
        <v>1286614.7959200002</v>
      </c>
      <c r="FE393" s="92">
        <f>SUM(FE394:FE396)</f>
        <v>1286614.7959200002</v>
      </c>
      <c r="FF393" s="92">
        <f>SUM(FF394:FF396)</f>
        <v>1286614.7959200002</v>
      </c>
      <c r="FG393" s="92">
        <f>FF393/FE393*100</f>
        <v>100</v>
      </c>
      <c r="FH393" s="92">
        <f>SUM(FH394:FH396)</f>
        <v>337440.61223999999</v>
      </c>
      <c r="FI393" s="92">
        <f>SUM(FI394:FI396)</f>
        <v>337440.61223999999</v>
      </c>
      <c r="FJ393" s="92">
        <f>SUM(FJ394:FJ396)</f>
        <v>337440.61223999999</v>
      </c>
      <c r="FK393" s="92">
        <f>FJ393/FI393*100</f>
        <v>100</v>
      </c>
      <c r="FL393" s="92">
        <f>SUM(FL394:FL396)</f>
        <v>71615.252529999998</v>
      </c>
      <c r="FM393" s="92">
        <f>SUM(FM394:FM396)</f>
        <v>71615.252529999998</v>
      </c>
      <c r="FN393" s="92">
        <f>SUM(FN394:FN396)</f>
        <v>71615.252529999998</v>
      </c>
      <c r="FO393" s="92">
        <f t="shared" ref="FO393" si="991">FN393/FM393*100</f>
        <v>100</v>
      </c>
      <c r="FP393" s="92">
        <f>FP394+FP392+FP395+FP396</f>
        <v>688816.9</v>
      </c>
      <c r="FQ393" s="92">
        <f>FQ394+FQ392+FQ395+FQ396</f>
        <v>688816.9</v>
      </c>
      <c r="FR393" s="92">
        <f>FR394+FR392+FR395+FR396</f>
        <v>688816.9</v>
      </c>
      <c r="FS393" s="92">
        <f>FR393/FQ393*100</f>
        <v>100</v>
      </c>
      <c r="FT393" s="92">
        <f>SUM(FT394:FT396)</f>
        <v>0</v>
      </c>
      <c r="FU393" s="92">
        <f>SUM(FU394:FU396)</f>
        <v>46346.485860000001</v>
      </c>
      <c r="FV393" s="92">
        <f>SUM(FV394:FV396)</f>
        <v>46346.485860000001</v>
      </c>
      <c r="FW393" s="92">
        <f>FV393/FU393*100</f>
        <v>100</v>
      </c>
      <c r="FX393" s="92">
        <f>SUM(FX394:FX396)</f>
        <v>24000</v>
      </c>
      <c r="FY393" s="92">
        <f>SUM(FY394:FY396)</f>
        <v>24000</v>
      </c>
      <c r="FZ393" s="92">
        <f>SUM(FZ394:FZ396)</f>
        <v>24000</v>
      </c>
      <c r="GA393" s="92">
        <f>FZ393/FY393*100</f>
        <v>100</v>
      </c>
      <c r="GB393" s="92">
        <f>SUM(GB394:GB396)</f>
        <v>12246.63265</v>
      </c>
      <c r="GC393" s="92">
        <f>SUM(GC394:GC396)</f>
        <v>11046.63265</v>
      </c>
      <c r="GD393" s="92">
        <f>SUM(GD394:GD396)</f>
        <v>11046.63265</v>
      </c>
      <c r="GE393" s="92">
        <f>GD393/GC393*100</f>
        <v>100</v>
      </c>
      <c r="GF393" s="92">
        <f>SUM(GF394:GF396)</f>
        <v>79078.876400000008</v>
      </c>
      <c r="GG393" s="92">
        <f>SUM(GG394:GG396)</f>
        <v>79078.876400000008</v>
      </c>
      <c r="GH393" s="92">
        <f>SUM(GH394:GH396)</f>
        <v>79078.876400000008</v>
      </c>
      <c r="GI393" s="92">
        <f>GH393/GG393*100</f>
        <v>100</v>
      </c>
      <c r="GJ393" s="92">
        <f>SUM(GJ394:GJ396)</f>
        <v>0</v>
      </c>
      <c r="GK393" s="92">
        <f>SUM(GK394:GK396)</f>
        <v>0</v>
      </c>
      <c r="GL393" s="92">
        <f>SUM(GL394:GL396)</f>
        <v>0</v>
      </c>
      <c r="GM393" s="92"/>
      <c r="GN393" s="92">
        <f>SUM(GN394:GN396)</f>
        <v>0</v>
      </c>
      <c r="GO393" s="92">
        <f>SUM(GO394:GO396)</f>
        <v>0</v>
      </c>
      <c r="GP393" s="92">
        <f>SUM(GP394:GP396)</f>
        <v>0</v>
      </c>
      <c r="GQ393" s="92"/>
      <c r="GR393" s="92">
        <f>SUM(GR394:GR396)</f>
        <v>0</v>
      </c>
      <c r="GS393" s="92">
        <f>SUM(GS394:GS396)</f>
        <v>0</v>
      </c>
      <c r="GT393" s="92">
        <f>SUM(GT394:GT396)</f>
        <v>0</v>
      </c>
      <c r="GU393" s="92"/>
      <c r="GV393" s="92">
        <f>SUM(GV394:GV396)</f>
        <v>0</v>
      </c>
      <c r="GW393" s="92">
        <f>SUM(GW394:GW396)</f>
        <v>0</v>
      </c>
      <c r="GX393" s="92">
        <f>SUM(GX394:GX396)</f>
        <v>0</v>
      </c>
      <c r="GY393" s="92"/>
      <c r="GZ393" s="92">
        <f>SUM(GZ394:GZ396)</f>
        <v>1500</v>
      </c>
      <c r="HA393" s="92">
        <f>SUM(HA394:HA396)</f>
        <v>1500</v>
      </c>
      <c r="HB393" s="92">
        <f>SUM(HB394:HB396)</f>
        <v>1500</v>
      </c>
      <c r="HC393" s="92">
        <f>HB393/HA393*100</f>
        <v>100</v>
      </c>
      <c r="HD393" s="92">
        <f>SUM(HD394:HD396)</f>
        <v>17638.900000000001</v>
      </c>
      <c r="HE393" s="92">
        <f>SUM(HE394:HE396)</f>
        <v>17638.900000000001</v>
      </c>
      <c r="HF393" s="92">
        <f>SUM(HF394:HF396)</f>
        <v>17638.900000000001</v>
      </c>
      <c r="HG393" s="92">
        <f>HF393/HE393*100</f>
        <v>100</v>
      </c>
      <c r="HH393" s="92">
        <f>SUM(HH394:HH396)</f>
        <v>93923.061239999995</v>
      </c>
      <c r="HI393" s="92">
        <f>SUM(HI394:HI396)</f>
        <v>86325.098580000005</v>
      </c>
      <c r="HJ393" s="92">
        <f>SUM(HJ394:HJ396)</f>
        <v>86325.098580000005</v>
      </c>
      <c r="HK393" s="92">
        <f>HJ393/HI393*100</f>
        <v>100</v>
      </c>
      <c r="HL393" s="92">
        <f>SUM(HL394:HL396)</f>
        <v>0</v>
      </c>
      <c r="HM393" s="92">
        <f>SUM(HM394:HM396)</f>
        <v>27446.339</v>
      </c>
      <c r="HN393" s="92">
        <f>SUM(HN394:HN396)</f>
        <v>27194.934430000001</v>
      </c>
      <c r="HO393" s="92">
        <f>HN393/HM393*100</f>
        <v>99.084014192202474</v>
      </c>
      <c r="HP393" s="92">
        <f>SUM(HP394:HP396)</f>
        <v>0</v>
      </c>
      <c r="HQ393" s="92">
        <f>SUM(HQ394:HQ396)</f>
        <v>1076485.7076600001</v>
      </c>
      <c r="HR393" s="92">
        <f>SUM(HR394:HR396)</f>
        <v>1076485.7076600001</v>
      </c>
      <c r="HS393" s="92">
        <f>HR393/HQ393*100</f>
        <v>100</v>
      </c>
      <c r="HT393" s="92">
        <f>SUM(HT394:HT396)</f>
        <v>0</v>
      </c>
      <c r="HU393" s="92">
        <f>SUM(HU394:HU396)</f>
        <v>0</v>
      </c>
      <c r="HV393" s="92">
        <f>SUM(HV394:HV396)</f>
        <v>0</v>
      </c>
      <c r="HW393" s="92"/>
      <c r="HX393" s="92">
        <f>SUM(HX394:HX396)</f>
        <v>0</v>
      </c>
      <c r="HY393" s="92">
        <f>SUM(HY394:HY396)</f>
        <v>0</v>
      </c>
      <c r="HZ393" s="92">
        <f>SUM(HZ394:HZ396)</f>
        <v>0</v>
      </c>
      <c r="IA393" s="92"/>
      <c r="IB393" s="92">
        <f>SUM(IB394:IB396)</f>
        <v>0</v>
      </c>
      <c r="IC393" s="92">
        <f>SUM(IC394:IC396)</f>
        <v>1923232.32323</v>
      </c>
      <c r="ID393" s="92">
        <f>SUM(ID394:ID396)</f>
        <v>1923232.32323</v>
      </c>
      <c r="IE393" s="92">
        <f t="shared" ref="IE393:IE394" si="992">ID393/IC393*100</f>
        <v>100</v>
      </c>
      <c r="IF393" s="92">
        <f>SUM(IF394:IF396)</f>
        <v>0</v>
      </c>
      <c r="IG393" s="92">
        <f>SUM(IG394:IG396)</f>
        <v>34.5</v>
      </c>
      <c r="IH393" s="92">
        <f>SUM(IH394:IH396)</f>
        <v>34.5</v>
      </c>
      <c r="II393" s="92">
        <f t="shared" si="974"/>
        <v>100</v>
      </c>
      <c r="IJ393" s="92">
        <f>SUM(IJ394:IJ396)</f>
        <v>0</v>
      </c>
      <c r="IK393" s="92">
        <f>SUM(IK394:IK396)</f>
        <v>1394736.8421099999</v>
      </c>
      <c r="IL393" s="92">
        <f>SUM(IL394:IL396)</f>
        <v>1394736.8421099999</v>
      </c>
      <c r="IM393" s="92">
        <f t="shared" ref="IM393:IM394" si="993">IL393/IK393*100</f>
        <v>100</v>
      </c>
      <c r="IN393" s="92">
        <f>SUM(IN394:IN396)</f>
        <v>0</v>
      </c>
      <c r="IO393" s="92">
        <f>SUM(IO394:IO396)</f>
        <v>63.157890000000002</v>
      </c>
      <c r="IP393" s="92">
        <f>SUM(IP394:IP396)</f>
        <v>63.157890000000002</v>
      </c>
      <c r="IQ393" s="92">
        <f t="shared" ref="IQ393:IQ394" si="994">IP393/IO393*100</f>
        <v>100</v>
      </c>
      <c r="IR393" s="92">
        <f>SUM(IR394:IR396)</f>
        <v>0</v>
      </c>
      <c r="IS393" s="92">
        <f>SUM(IS394:IS396)</f>
        <v>355603.85636999999</v>
      </c>
      <c r="IT393" s="92">
        <f>SUM(IT394:IT396)</f>
        <v>355603.85636999999</v>
      </c>
      <c r="IU393" s="92">
        <f t="shared" ref="IU393:IU394" si="995">IT393/IS393*100</f>
        <v>100</v>
      </c>
      <c r="IV393" s="92">
        <f>SUM(IV394:IV396)</f>
        <v>0</v>
      </c>
      <c r="IW393" s="92">
        <f>SUM(IW394:IW396)</f>
        <v>219341.7481</v>
      </c>
      <c r="IX393" s="92">
        <f>SUM(IX394:IX396)</f>
        <v>219341.7481</v>
      </c>
      <c r="IY393" s="92">
        <f t="shared" ref="IY393:IY394" si="996">IX393/IW393*100</f>
        <v>100</v>
      </c>
      <c r="IZ393" s="92">
        <f>SUM(IZ394:IZ396)</f>
        <v>0</v>
      </c>
      <c r="JA393" s="92">
        <f>SUM(JA394:JA396)</f>
        <v>2840816.3265300002</v>
      </c>
      <c r="JB393" s="92">
        <f>SUM(JB394:JB396)</f>
        <v>2840816.3265300002</v>
      </c>
      <c r="JC393" s="92">
        <f t="shared" ref="JC393:JC394" si="997">JB393/JA393*100</f>
        <v>100</v>
      </c>
    </row>
    <row r="394" spans="1:263" ht="17.25" customHeight="1" x14ac:dyDescent="0.25">
      <c r="A394" s="84" t="s">
        <v>81</v>
      </c>
      <c r="B394" s="222">
        <f t="shared" si="989"/>
        <v>6535594.8858400006</v>
      </c>
      <c r="C394" s="78">
        <f t="shared" ref="C394:C397" si="998">I394+M394+Q394+U394+Y394+AC394+AG394+AK394+AO394+AS394+AW394+BA394+BE394+BI394+BM394+BQ394+BU394+BY394+CC394+CG394+CK394+CO394+CS394+CW394+DA394+DE394+DI394+DM394+DQ394+DU394+DY394+EC394+EG394+EK394+EO394+ES394+EW394+FA394+FE394+FI394+FM394+FQ394+FU394+FY394+GC394+GG394+GK394+GO394+GS394+GW394+HA394+HE394+HI394+HM394+HQ394+HU394+HY394+IC394+IG394++IK394+IO394+IS394+IW394+JA394</f>
        <v>14533012.62057</v>
      </c>
      <c r="D394" s="222">
        <f>I394+M394+Q394+U394+Y394+AC394+AG394+AK394+AO394+AS394+AW394+BA394+BE394+BI394+BM394+BQ394+BU394+BY394+CC394+CG394+CK394+CO394+CS394+CW394+DA394+DE394+DI394+DM394+DQ394+DU394+DY394+EC394+EG394+EK394+EO394+ES394+EW394+FA394+FE394+FI394+FM394+FQ394+FU394+FY394+GC394+GG394+GK394+GO394+GS394+GW394+HA394+HE394+HI394+HM394+HQ394+HU394+HY394+IC394+IG394+IK394+IO394+IS394+IW394+JA394</f>
        <v>14533012.62057</v>
      </c>
      <c r="E394" s="222"/>
      <c r="F394" s="223">
        <f t="shared" si="990"/>
        <v>14530704.25245</v>
      </c>
      <c r="G394" s="75">
        <f t="shared" si="942"/>
        <v>99.984116382609258</v>
      </c>
      <c r="H394" s="74"/>
      <c r="I394" s="74"/>
      <c r="J394" s="74"/>
      <c r="K394" s="75"/>
      <c r="L394" s="75">
        <v>10470.877199999999</v>
      </c>
      <c r="M394" s="75">
        <v>10470.877199999999</v>
      </c>
      <c r="N394" s="75">
        <v>10470.79097</v>
      </c>
      <c r="O394" s="74">
        <f>N394/M394*100</f>
        <v>99.99917647778355</v>
      </c>
      <c r="P394" s="74"/>
      <c r="Q394" s="74"/>
      <c r="R394" s="74"/>
      <c r="S394" s="75"/>
      <c r="T394" s="74"/>
      <c r="U394" s="74"/>
      <c r="V394" s="74"/>
      <c r="W394" s="75"/>
      <c r="X394" s="74">
        <v>112.35955</v>
      </c>
      <c r="Y394" s="74">
        <v>112.35955</v>
      </c>
      <c r="Z394" s="74">
        <v>112.35955</v>
      </c>
      <c r="AA394" s="75">
        <f>Z394/Y394*100</f>
        <v>100</v>
      </c>
      <c r="AB394" s="74"/>
      <c r="AC394" s="74"/>
      <c r="AD394" s="74"/>
      <c r="AE394" s="75"/>
      <c r="AF394" s="74">
        <v>3566.1353199999999</v>
      </c>
      <c r="AG394" s="74">
        <v>3566.1353199999999</v>
      </c>
      <c r="AH394" s="74">
        <v>3566.1353199999999</v>
      </c>
      <c r="AI394" s="75">
        <f>AH394/AG394*100</f>
        <v>100</v>
      </c>
      <c r="AJ394" s="74"/>
      <c r="AK394" s="74"/>
      <c r="AL394" s="74"/>
      <c r="AM394" s="75"/>
      <c r="AN394" s="75"/>
      <c r="AO394" s="74"/>
      <c r="AP394" s="74"/>
      <c r="AQ394" s="75"/>
      <c r="AR394" s="75"/>
      <c r="AS394" s="75">
        <v>5998.7127599999994</v>
      </c>
      <c r="AT394" s="75">
        <v>5998.7127599999994</v>
      </c>
      <c r="AU394" s="75">
        <f t="shared" si="943"/>
        <v>100</v>
      </c>
      <c r="AV394" s="75">
        <v>150391.84</v>
      </c>
      <c r="AW394" s="75">
        <v>150391.84</v>
      </c>
      <c r="AX394" s="75">
        <v>150391.84</v>
      </c>
      <c r="AY394" s="75">
        <f t="shared" si="982"/>
        <v>100</v>
      </c>
      <c r="AZ394" s="74">
        <v>743057.9</v>
      </c>
      <c r="BA394" s="74">
        <v>810649.4</v>
      </c>
      <c r="BB394" s="75">
        <v>810649.37860000005</v>
      </c>
      <c r="BC394" s="74">
        <f t="shared" si="983"/>
        <v>99.999997360141151</v>
      </c>
      <c r="BD394" s="74"/>
      <c r="BE394" s="74"/>
      <c r="BF394" s="87"/>
      <c r="BG394" s="74"/>
      <c r="BH394" s="74">
        <v>746000</v>
      </c>
      <c r="BI394" s="74">
        <v>746000</v>
      </c>
      <c r="BJ394" s="74">
        <v>745994.22242000001</v>
      </c>
      <c r="BK394" s="74">
        <f>BJ394/BI394*100</f>
        <v>99.999225525469171</v>
      </c>
      <c r="BL394" s="74"/>
      <c r="BM394" s="74"/>
      <c r="BN394" s="74"/>
      <c r="BO394" s="76"/>
      <c r="BP394" s="74"/>
      <c r="BQ394" s="74"/>
      <c r="BR394" s="74"/>
      <c r="BS394" s="74"/>
      <c r="BT394" s="74"/>
      <c r="BU394" s="74"/>
      <c r="BV394" s="74"/>
      <c r="BW394" s="74"/>
      <c r="BX394" s="75"/>
      <c r="BY394" s="75"/>
      <c r="BZ394" s="75"/>
      <c r="CA394" s="75"/>
      <c r="CB394" s="74">
        <v>487741</v>
      </c>
      <c r="CC394" s="74">
        <v>479493.06227999995</v>
      </c>
      <c r="CD394" s="74">
        <v>477455.06227999995</v>
      </c>
      <c r="CE394" s="74">
        <f t="shared" si="986"/>
        <v>99.574967781533843</v>
      </c>
      <c r="CF394" s="74">
        <v>2000</v>
      </c>
      <c r="CG394" s="74">
        <v>2000</v>
      </c>
      <c r="CH394" s="74">
        <v>2000</v>
      </c>
      <c r="CI394" s="74">
        <f>CH394/CG394*100</f>
        <v>100</v>
      </c>
      <c r="CJ394" s="74">
        <v>7000</v>
      </c>
      <c r="CK394" s="74">
        <v>22405.4</v>
      </c>
      <c r="CL394" s="99">
        <v>22399.599999999999</v>
      </c>
      <c r="CM394" s="74">
        <f>CL394/CK394*100</f>
        <v>99.974113383380782</v>
      </c>
      <c r="CN394" s="99">
        <v>1500</v>
      </c>
      <c r="CO394" s="99">
        <v>1500</v>
      </c>
      <c r="CP394" s="99">
        <v>1500</v>
      </c>
      <c r="CQ394" s="74">
        <f>CP394/CO394*100</f>
        <v>100</v>
      </c>
      <c r="CR394" s="74">
        <v>6296.0764100000006</v>
      </c>
      <c r="CS394" s="74">
        <v>6296.0764100000006</v>
      </c>
      <c r="CT394" s="74">
        <v>6296.0764100000006</v>
      </c>
      <c r="CU394" s="74">
        <f>CT394/CS394*100</f>
        <v>100</v>
      </c>
      <c r="CV394" s="74"/>
      <c r="CW394" s="74"/>
      <c r="CX394" s="74"/>
      <c r="CY394" s="74"/>
      <c r="CZ394" s="74"/>
      <c r="DA394" s="74"/>
      <c r="DB394" s="74"/>
      <c r="DC394" s="74"/>
      <c r="DD394" s="74">
        <v>725118.51074000006</v>
      </c>
      <c r="DE394" s="74">
        <v>701628.00804999995</v>
      </c>
      <c r="DF394" s="74">
        <v>701620.72979999997</v>
      </c>
      <c r="DG394" s="74">
        <f>DF394/DE394*100</f>
        <v>99.998962662562434</v>
      </c>
      <c r="DH394" s="74"/>
      <c r="DI394" s="74"/>
      <c r="DJ394" s="74"/>
      <c r="DK394" s="74"/>
      <c r="DL394" s="74"/>
      <c r="DM394" s="74">
        <v>49295.291060000003</v>
      </c>
      <c r="DN394" s="74">
        <v>49295.290970000002</v>
      </c>
      <c r="DO394" s="74">
        <f>DN394/DM394*100</f>
        <v>99.999999817426783</v>
      </c>
      <c r="DP394" s="74"/>
      <c r="DQ394" s="74"/>
      <c r="DR394" s="74"/>
      <c r="DS394" s="74"/>
      <c r="DT394" s="74"/>
      <c r="DU394" s="74"/>
      <c r="DV394" s="74"/>
      <c r="DW394" s="75"/>
      <c r="DX394" s="75"/>
      <c r="DY394" s="75"/>
      <c r="DZ394" s="75"/>
      <c r="EA394" s="75"/>
      <c r="EB394" s="75">
        <v>1020408.16327</v>
      </c>
      <c r="EC394" s="75">
        <v>1020408.16327</v>
      </c>
      <c r="ED394" s="75">
        <v>1020408.16327</v>
      </c>
      <c r="EE394" s="75">
        <f>ED394/EC394*100</f>
        <v>100</v>
      </c>
      <c r="EF394" s="75">
        <v>500</v>
      </c>
      <c r="EG394" s="75">
        <v>500</v>
      </c>
      <c r="EH394" s="75">
        <v>500</v>
      </c>
      <c r="EI394" s="75">
        <f>EH394/EG394*100</f>
        <v>100</v>
      </c>
      <c r="EJ394" s="75"/>
      <c r="EK394" s="75">
        <v>15555.94723</v>
      </c>
      <c r="EL394" s="75">
        <v>15555.94723</v>
      </c>
      <c r="EM394" s="75">
        <f>EL394/EK394*100</f>
        <v>100</v>
      </c>
      <c r="EN394" s="75"/>
      <c r="EO394" s="75"/>
      <c r="EP394" s="75"/>
      <c r="EQ394" s="75"/>
      <c r="ER394" s="75"/>
      <c r="ES394" s="75"/>
      <c r="ET394" s="75"/>
      <c r="EU394" s="75"/>
      <c r="EV394" s="75">
        <v>90172.244900000005</v>
      </c>
      <c r="EW394" s="75">
        <v>90172.244900000005</v>
      </c>
      <c r="EX394" s="75">
        <v>90172.244900000005</v>
      </c>
      <c r="EY394" s="75">
        <f>EX394/EW394*100</f>
        <v>100</v>
      </c>
      <c r="EZ394" s="76"/>
      <c r="FA394" s="74"/>
      <c r="FB394" s="74"/>
      <c r="FC394" s="76"/>
      <c r="FD394" s="75">
        <v>1286614.7959200002</v>
      </c>
      <c r="FE394" s="75">
        <v>1286614.7959200002</v>
      </c>
      <c r="FF394" s="75">
        <v>1286614.7959200002</v>
      </c>
      <c r="FG394" s="75">
        <f>FF394/FE394*100</f>
        <v>100</v>
      </c>
      <c r="FH394" s="75">
        <v>337440.61223999999</v>
      </c>
      <c r="FI394" s="75">
        <v>337440.61223999999</v>
      </c>
      <c r="FJ394" s="75">
        <v>337440.61223999999</v>
      </c>
      <c r="FK394" s="75">
        <f>FJ394/FI394*100</f>
        <v>100</v>
      </c>
      <c r="FL394" s="75"/>
      <c r="FM394" s="75"/>
      <c r="FN394" s="75"/>
      <c r="FO394" s="75"/>
      <c r="FP394" s="75">
        <v>688816.9</v>
      </c>
      <c r="FQ394" s="75">
        <v>688816.9</v>
      </c>
      <c r="FR394" s="75">
        <v>688816.9</v>
      </c>
      <c r="FS394" s="75">
        <f>FR394/FQ394*100</f>
        <v>100</v>
      </c>
      <c r="FT394" s="78"/>
      <c r="FU394" s="78">
        <v>46346.485860000001</v>
      </c>
      <c r="FV394" s="78">
        <v>46346.485860000001</v>
      </c>
      <c r="FW394" s="78">
        <f>FV394/FU394*100</f>
        <v>100</v>
      </c>
      <c r="FX394" s="75">
        <v>24000</v>
      </c>
      <c r="FY394" s="75">
        <v>24000</v>
      </c>
      <c r="FZ394" s="75">
        <v>24000</v>
      </c>
      <c r="GA394" s="75">
        <f>FZ394/FY394*100</f>
        <v>100</v>
      </c>
      <c r="GB394" s="75">
        <v>12246.63265</v>
      </c>
      <c r="GC394" s="75">
        <v>11046.63265</v>
      </c>
      <c r="GD394" s="75">
        <v>11046.63265</v>
      </c>
      <c r="GE394" s="75">
        <f>GD394/GC394*100</f>
        <v>100</v>
      </c>
      <c r="GF394" s="75">
        <v>79078.876400000008</v>
      </c>
      <c r="GG394" s="75">
        <v>79078.876400000008</v>
      </c>
      <c r="GH394" s="75">
        <v>79078.876400000008</v>
      </c>
      <c r="GI394" s="75">
        <f>GH394/GG394*100</f>
        <v>100</v>
      </c>
      <c r="GJ394" s="75"/>
      <c r="GK394" s="75"/>
      <c r="GL394" s="75"/>
      <c r="GM394" s="75"/>
      <c r="GN394" s="75"/>
      <c r="GO394" s="75"/>
      <c r="GP394" s="75"/>
      <c r="GQ394" s="75"/>
      <c r="GR394" s="75"/>
      <c r="GS394" s="75"/>
      <c r="GT394" s="75"/>
      <c r="GU394" s="78"/>
      <c r="GV394" s="75"/>
      <c r="GW394" s="75"/>
      <c r="GX394" s="75"/>
      <c r="GY394" s="78"/>
      <c r="GZ394" s="75">
        <v>1500</v>
      </c>
      <c r="HA394" s="75">
        <v>1500</v>
      </c>
      <c r="HB394" s="75">
        <v>1500</v>
      </c>
      <c r="HC394" s="78">
        <f>HB394/HA394*100</f>
        <v>100</v>
      </c>
      <c r="HD394" s="75">
        <v>17638.900000000001</v>
      </c>
      <c r="HE394" s="75">
        <v>17638.900000000001</v>
      </c>
      <c r="HF394" s="75">
        <v>17638.900000000001</v>
      </c>
      <c r="HG394" s="78">
        <f>HF394/HE394*100</f>
        <v>100</v>
      </c>
      <c r="HH394" s="75">
        <v>93923.061239999995</v>
      </c>
      <c r="HI394" s="75">
        <v>86325.098580000005</v>
      </c>
      <c r="HJ394" s="75">
        <v>86325.098580000005</v>
      </c>
      <c r="HK394" s="78">
        <f>HJ394/HI394*100</f>
        <v>100</v>
      </c>
      <c r="HL394" s="75"/>
      <c r="HM394" s="75">
        <v>27446.339</v>
      </c>
      <c r="HN394" s="75">
        <v>27194.934430000001</v>
      </c>
      <c r="HO394" s="78">
        <f>HN394/HM394*100</f>
        <v>99.084014192202474</v>
      </c>
      <c r="HP394" s="75"/>
      <c r="HQ394" s="75">
        <v>1076485.7076600001</v>
      </c>
      <c r="HR394" s="75">
        <v>1076485.7076600001</v>
      </c>
      <c r="HS394" s="78">
        <f>HR394/HQ394*100</f>
        <v>100</v>
      </c>
      <c r="HT394" s="75"/>
      <c r="HU394" s="75"/>
      <c r="HV394" s="75"/>
      <c r="HW394" s="78"/>
      <c r="HX394" s="75"/>
      <c r="HY394" s="75"/>
      <c r="HZ394" s="75"/>
      <c r="IA394" s="78"/>
      <c r="IB394" s="75"/>
      <c r="IC394" s="75">
        <v>1923232.32323</v>
      </c>
      <c r="ID394" s="75">
        <v>1923232.32323</v>
      </c>
      <c r="IE394" s="75">
        <f t="shared" si="992"/>
        <v>100</v>
      </c>
      <c r="IF394" s="75"/>
      <c r="IG394" s="75">
        <v>34.5</v>
      </c>
      <c r="IH394" s="75">
        <v>34.5</v>
      </c>
      <c r="II394" s="75">
        <f t="shared" si="974"/>
        <v>100</v>
      </c>
      <c r="IJ394" s="75"/>
      <c r="IK394" s="75">
        <v>1394736.8421099999</v>
      </c>
      <c r="IL394" s="75">
        <v>1394736.8421099999</v>
      </c>
      <c r="IM394" s="75">
        <f t="shared" si="993"/>
        <v>100</v>
      </c>
      <c r="IN394" s="75"/>
      <c r="IO394" s="75">
        <v>63.157890000000002</v>
      </c>
      <c r="IP394" s="75">
        <v>63.157890000000002</v>
      </c>
      <c r="IQ394" s="75">
        <f t="shared" si="994"/>
        <v>100</v>
      </c>
      <c r="IR394" s="75"/>
      <c r="IS394" s="75">
        <v>355603.85636999999</v>
      </c>
      <c r="IT394" s="75">
        <v>355603.85636999999</v>
      </c>
      <c r="IU394" s="75">
        <f t="shared" si="995"/>
        <v>100</v>
      </c>
      <c r="IV394" s="75"/>
      <c r="IW394" s="75">
        <v>219341.7481</v>
      </c>
      <c r="IX394" s="75">
        <v>219341.7481</v>
      </c>
      <c r="IY394" s="75">
        <f t="shared" si="996"/>
        <v>100</v>
      </c>
      <c r="IZ394" s="75"/>
      <c r="JA394" s="75">
        <v>2840816.3265300002</v>
      </c>
      <c r="JB394" s="75">
        <v>2840816.3265300002</v>
      </c>
      <c r="JC394" s="75">
        <f t="shared" si="997"/>
        <v>100</v>
      </c>
    </row>
    <row r="395" spans="1:263" ht="15.75" x14ac:dyDescent="0.25">
      <c r="A395" s="84" t="s">
        <v>82</v>
      </c>
      <c r="B395" s="222">
        <f t="shared" si="989"/>
        <v>34710.199999999997</v>
      </c>
      <c r="C395" s="78">
        <f t="shared" si="998"/>
        <v>48782.413549999997</v>
      </c>
      <c r="D395" s="222">
        <f>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IC395+IG395+IK395+IO395+IS395+IW395+JA395</f>
        <v>48782.413549999997</v>
      </c>
      <c r="E395" s="222"/>
      <c r="F395" s="223">
        <f t="shared" si="990"/>
        <v>40472.991419999998</v>
      </c>
      <c r="G395" s="75">
        <f t="shared" si="942"/>
        <v>82.966357083822473</v>
      </c>
      <c r="H395" s="74"/>
      <c r="I395" s="74"/>
      <c r="J395" s="74"/>
      <c r="K395" s="75"/>
      <c r="L395" s="74"/>
      <c r="M395" s="74"/>
      <c r="N395" s="74"/>
      <c r="O395" s="74"/>
      <c r="P395" s="74"/>
      <c r="Q395" s="74"/>
      <c r="R395" s="74"/>
      <c r="S395" s="75"/>
      <c r="T395" s="74"/>
      <c r="U395" s="74"/>
      <c r="V395" s="74"/>
      <c r="W395" s="75"/>
      <c r="X395" s="74"/>
      <c r="Y395" s="74"/>
      <c r="Z395" s="74"/>
      <c r="AA395" s="75"/>
      <c r="AB395" s="74"/>
      <c r="AC395" s="74"/>
      <c r="AD395" s="74"/>
      <c r="AE395" s="75"/>
      <c r="AF395" s="74"/>
      <c r="AG395" s="74"/>
      <c r="AH395" s="74"/>
      <c r="AI395" s="75"/>
      <c r="AJ395" s="74"/>
      <c r="AK395" s="74"/>
      <c r="AL395" s="74"/>
      <c r="AM395" s="75"/>
      <c r="AN395" s="75"/>
      <c r="AO395" s="74"/>
      <c r="AP395" s="74"/>
      <c r="AQ395" s="75"/>
      <c r="AR395" s="75"/>
      <c r="AS395" s="74">
        <v>1486.8846100000001</v>
      </c>
      <c r="AT395" s="74">
        <v>1486.8846100000001</v>
      </c>
      <c r="AU395" s="75">
        <f t="shared" si="943"/>
        <v>100</v>
      </c>
      <c r="AV395" s="75">
        <v>8500</v>
      </c>
      <c r="AW395" s="75">
        <v>8500</v>
      </c>
      <c r="AX395" s="75">
        <v>8500</v>
      </c>
      <c r="AY395" s="75">
        <f t="shared" si="982"/>
        <v>100</v>
      </c>
      <c r="AZ395" s="74">
        <v>18501.8</v>
      </c>
      <c r="BA395" s="74">
        <v>19673.599999999999</v>
      </c>
      <c r="BB395" s="75">
        <v>13234.197699999999</v>
      </c>
      <c r="BC395" s="74">
        <f t="shared" si="983"/>
        <v>67.268815570104096</v>
      </c>
      <c r="BD395" s="74"/>
      <c r="BE395" s="74"/>
      <c r="BF395" s="87"/>
      <c r="BG395" s="74"/>
      <c r="BH395" s="74"/>
      <c r="BI395" s="74"/>
      <c r="BJ395" s="87"/>
      <c r="BK395" s="74"/>
      <c r="BL395" s="74"/>
      <c r="BM395" s="74"/>
      <c r="BN395" s="87"/>
      <c r="BO395" s="76"/>
      <c r="BP395" s="74"/>
      <c r="BQ395" s="74"/>
      <c r="BR395" s="87"/>
      <c r="BS395" s="74"/>
      <c r="BT395" s="74"/>
      <c r="BU395" s="74"/>
      <c r="BV395" s="87"/>
      <c r="BW395" s="74"/>
      <c r="BX395" s="75"/>
      <c r="BY395" s="75"/>
      <c r="BZ395" s="75"/>
      <c r="CA395" s="75"/>
      <c r="CB395" s="74">
        <v>5708.4</v>
      </c>
      <c r="CC395" s="74">
        <v>5708.4</v>
      </c>
      <c r="CD395" s="74">
        <v>5320.8801700000004</v>
      </c>
      <c r="CE395" s="74">
        <f t="shared" si="986"/>
        <v>93.211410728049898</v>
      </c>
      <c r="CF395" s="74"/>
      <c r="CG395" s="74"/>
      <c r="CH395" s="74"/>
      <c r="CI395" s="74"/>
      <c r="CJ395" s="74">
        <v>1000</v>
      </c>
      <c r="CK395" s="99">
        <v>12245.5</v>
      </c>
      <c r="CL395" s="99">
        <v>10763</v>
      </c>
      <c r="CM395" s="74">
        <f t="shared" ref="CM395:CM396" si="999">CL395/CK395*100</f>
        <v>87.893511902331468</v>
      </c>
      <c r="CN395" s="99">
        <v>500</v>
      </c>
      <c r="CO395" s="99">
        <v>500</v>
      </c>
      <c r="CP395" s="99">
        <v>500</v>
      </c>
      <c r="CQ395" s="74">
        <f t="shared" ref="CQ395:CQ396" si="1000">CP395/CO395*100</f>
        <v>100</v>
      </c>
      <c r="CR395" s="74"/>
      <c r="CS395" s="74"/>
      <c r="CT395" s="87"/>
      <c r="CU395" s="74"/>
      <c r="CV395" s="74"/>
      <c r="CW395" s="74"/>
      <c r="CX395" s="74"/>
      <c r="CY395" s="74"/>
      <c r="CZ395" s="74"/>
      <c r="DA395" s="74"/>
      <c r="DB395" s="87"/>
      <c r="DC395" s="74"/>
      <c r="DD395" s="74"/>
      <c r="DE395" s="74"/>
      <c r="DF395" s="87"/>
      <c r="DG395" s="74"/>
      <c r="DH395" s="74"/>
      <c r="DI395" s="74"/>
      <c r="DJ395" s="87"/>
      <c r="DK395" s="74"/>
      <c r="DL395" s="74"/>
      <c r="DM395" s="74"/>
      <c r="DN395" s="87"/>
      <c r="DO395" s="74"/>
      <c r="DP395" s="74"/>
      <c r="DQ395" s="74"/>
      <c r="DR395" s="87"/>
      <c r="DS395" s="74"/>
      <c r="DT395" s="74"/>
      <c r="DU395" s="74"/>
      <c r="DV395" s="74"/>
      <c r="DW395" s="75"/>
      <c r="DX395" s="75"/>
      <c r="DY395" s="75"/>
      <c r="DZ395" s="75"/>
      <c r="EA395" s="75"/>
      <c r="EB395" s="75"/>
      <c r="EC395" s="75"/>
      <c r="ED395" s="75"/>
      <c r="EE395" s="75"/>
      <c r="EF395" s="75">
        <v>500</v>
      </c>
      <c r="EG395" s="75">
        <v>500</v>
      </c>
      <c r="EH395" s="75">
        <v>500</v>
      </c>
      <c r="EI395" s="75">
        <f t="shared" ref="EI395:EI396" si="1001">EH395/EG395*100</f>
        <v>100</v>
      </c>
      <c r="EJ395" s="75"/>
      <c r="EK395" s="75">
        <v>168.02894000000001</v>
      </c>
      <c r="EL395" s="75">
        <v>168.02894000000001</v>
      </c>
      <c r="EM395" s="75"/>
      <c r="EN395" s="75"/>
      <c r="EO395" s="75"/>
      <c r="EP395" s="75"/>
      <c r="EQ395" s="75"/>
      <c r="ER395" s="75"/>
      <c r="ES395" s="75"/>
      <c r="ET395" s="75"/>
      <c r="EU395" s="75"/>
      <c r="EV395" s="75"/>
      <c r="EW395" s="75"/>
      <c r="EX395" s="75"/>
      <c r="EY395" s="75"/>
      <c r="EZ395" s="74"/>
      <c r="FA395" s="74"/>
      <c r="FB395" s="87"/>
      <c r="FC395" s="74"/>
      <c r="FD395" s="75"/>
      <c r="FE395" s="75"/>
      <c r="FF395" s="75"/>
      <c r="FG395" s="75"/>
      <c r="FH395" s="75"/>
      <c r="FI395" s="75"/>
      <c r="FJ395" s="75"/>
      <c r="FK395" s="75"/>
      <c r="FL395" s="75"/>
      <c r="FM395" s="75"/>
      <c r="FN395" s="75"/>
      <c r="FO395" s="75"/>
      <c r="FP395" s="75"/>
      <c r="FQ395" s="75"/>
      <c r="FR395" s="75"/>
      <c r="FS395" s="75"/>
      <c r="FT395" s="78"/>
      <c r="FU395" s="78"/>
      <c r="FV395" s="78"/>
      <c r="FW395" s="78"/>
      <c r="FX395" s="75"/>
      <c r="FY395" s="75"/>
      <c r="FZ395" s="75"/>
      <c r="GA395" s="75"/>
      <c r="GB395" s="75"/>
      <c r="GC395" s="75"/>
      <c r="GD395" s="75"/>
      <c r="GE395" s="75"/>
      <c r="GF395" s="75"/>
      <c r="GG395" s="75"/>
      <c r="GH395" s="75"/>
      <c r="GI395" s="75"/>
      <c r="GJ395" s="75"/>
      <c r="GK395" s="75"/>
      <c r="GL395" s="75"/>
      <c r="GM395" s="75"/>
      <c r="GN395" s="75"/>
      <c r="GO395" s="75"/>
      <c r="GP395" s="75"/>
      <c r="GQ395" s="75"/>
      <c r="GR395" s="75"/>
      <c r="GS395" s="75"/>
      <c r="GT395" s="75"/>
      <c r="GU395" s="75"/>
      <c r="GV395" s="75"/>
      <c r="GW395" s="75"/>
      <c r="GX395" s="75"/>
      <c r="GY395" s="75"/>
      <c r="GZ395" s="75"/>
      <c r="HA395" s="75"/>
      <c r="HB395" s="75"/>
      <c r="HC395" s="75"/>
      <c r="HD395" s="75"/>
      <c r="HE395" s="75"/>
      <c r="HF395" s="75"/>
      <c r="HG395" s="75"/>
      <c r="HH395" s="75"/>
      <c r="HI395" s="75"/>
      <c r="HJ395" s="75"/>
      <c r="HK395" s="75"/>
      <c r="HL395" s="75"/>
      <c r="HM395" s="75"/>
      <c r="HN395" s="75"/>
      <c r="HO395" s="75"/>
      <c r="HP395" s="75"/>
      <c r="HQ395" s="75"/>
      <c r="HR395" s="75"/>
      <c r="HS395" s="75"/>
      <c r="HT395" s="75"/>
      <c r="HU395" s="75"/>
      <c r="HV395" s="75"/>
      <c r="HW395" s="75"/>
      <c r="HX395" s="75"/>
      <c r="HY395" s="75"/>
      <c r="HZ395" s="75"/>
      <c r="IA395" s="75"/>
      <c r="IB395" s="75"/>
      <c r="IC395" s="75"/>
      <c r="ID395" s="75"/>
      <c r="IE395" s="75"/>
      <c r="IF395" s="75"/>
      <c r="IG395" s="75"/>
      <c r="IH395" s="75"/>
      <c r="II395" s="75"/>
      <c r="IJ395" s="75"/>
      <c r="IK395" s="75"/>
      <c r="IL395" s="75"/>
      <c r="IM395" s="75"/>
      <c r="IN395" s="75"/>
      <c r="IO395" s="75"/>
      <c r="IP395" s="75"/>
      <c r="IQ395" s="75"/>
      <c r="IR395" s="75"/>
      <c r="IS395" s="75"/>
      <c r="IT395" s="75"/>
      <c r="IU395" s="75"/>
      <c r="IV395" s="75"/>
      <c r="IW395" s="75"/>
      <c r="IX395" s="75"/>
      <c r="IY395" s="75"/>
      <c r="IZ395" s="75"/>
      <c r="JA395" s="75"/>
      <c r="JB395" s="75"/>
      <c r="JC395" s="75"/>
    </row>
    <row r="396" spans="1:263" ht="15.75" x14ac:dyDescent="0.25">
      <c r="A396" s="84" t="s">
        <v>83</v>
      </c>
      <c r="B396" s="222">
        <f t="shared" si="989"/>
        <v>93376.952529999995</v>
      </c>
      <c r="C396" s="78">
        <f t="shared" si="998"/>
        <v>95633.122579999996</v>
      </c>
      <c r="D396" s="222">
        <f>I396+M396+Q396+U396+Y396+AC396+AG396+AK396+AO396+AS396+AW396+BA396+BE396+BI396+BM396+BQ396+BU396+BY396+CC396+CG396+CK396+CO396+CS396+CW396+DA396+DE396+DI396+DM396+DQ396+DU396+DY396+EC396+EG396+EK396+EO396+ES396+EW396+FA396+FE396+FI396+FM396+FQ396+FU396+FY396+GC396+GG396+GK396+GO396+GS396+GW396+HA396+HE396+HI396+HM396+HQ396+HU396+HY396+IC396+IG396+IK396+IO396+IS396+IW396+JA396</f>
        <v>95633.122579999996</v>
      </c>
      <c r="E396" s="222"/>
      <c r="F396" s="223">
        <f t="shared" si="990"/>
        <v>95633.122539999997</v>
      </c>
      <c r="G396" s="75">
        <f t="shared" si="942"/>
        <v>99.99999995817349</v>
      </c>
      <c r="H396" s="74"/>
      <c r="I396" s="74"/>
      <c r="J396" s="74"/>
      <c r="K396" s="75"/>
      <c r="L396" s="74">
        <v>0</v>
      </c>
      <c r="M396" s="74">
        <v>0</v>
      </c>
      <c r="N396" s="74">
        <v>0</v>
      </c>
      <c r="O396" s="75"/>
      <c r="P396" s="74"/>
      <c r="Q396" s="74"/>
      <c r="R396" s="74"/>
      <c r="S396" s="75"/>
      <c r="T396" s="74"/>
      <c r="U396" s="74"/>
      <c r="V396" s="74"/>
      <c r="W396" s="75"/>
      <c r="X396" s="74"/>
      <c r="Y396" s="74"/>
      <c r="Z396" s="74"/>
      <c r="AA396" s="75"/>
      <c r="AB396" s="74"/>
      <c r="AC396" s="74"/>
      <c r="AD396" s="74"/>
      <c r="AE396" s="75"/>
      <c r="AF396" s="74"/>
      <c r="AG396" s="74"/>
      <c r="AH396" s="74"/>
      <c r="AI396" s="75"/>
      <c r="AJ396" s="74"/>
      <c r="AK396" s="74"/>
      <c r="AL396" s="74"/>
      <c r="AM396" s="75"/>
      <c r="AN396" s="75"/>
      <c r="AO396" s="74"/>
      <c r="AP396" s="74"/>
      <c r="AQ396" s="75"/>
      <c r="AR396" s="75"/>
      <c r="AS396" s="74">
        <v>1500</v>
      </c>
      <c r="AT396" s="74">
        <v>1500</v>
      </c>
      <c r="AU396" s="75">
        <f t="shared" si="943"/>
        <v>100</v>
      </c>
      <c r="AV396" s="75">
        <v>8500</v>
      </c>
      <c r="AW396" s="75">
        <v>8500</v>
      </c>
      <c r="AX396" s="75">
        <v>8500</v>
      </c>
      <c r="AY396" s="75">
        <f t="shared" si="982"/>
        <v>100</v>
      </c>
      <c r="AZ396" s="74">
        <v>8360.4</v>
      </c>
      <c r="BA396" s="74">
        <v>8949.2000000000007</v>
      </c>
      <c r="BB396" s="75">
        <v>8949.2000000000007</v>
      </c>
      <c r="BC396" s="74">
        <f t="shared" si="983"/>
        <v>100</v>
      </c>
      <c r="BD396" s="74"/>
      <c r="BE396" s="74"/>
      <c r="BF396" s="87"/>
      <c r="BG396" s="74"/>
      <c r="BH396" s="74"/>
      <c r="BI396" s="74"/>
      <c r="BJ396" s="87"/>
      <c r="BK396" s="74"/>
      <c r="BL396" s="74"/>
      <c r="BM396" s="74"/>
      <c r="BN396" s="87"/>
      <c r="BO396" s="76"/>
      <c r="BP396" s="74"/>
      <c r="BQ396" s="74"/>
      <c r="BR396" s="87"/>
      <c r="BS396" s="74"/>
      <c r="BT396" s="74"/>
      <c r="BU396" s="74"/>
      <c r="BV396" s="87"/>
      <c r="BW396" s="74"/>
      <c r="BX396" s="75"/>
      <c r="BY396" s="75"/>
      <c r="BZ396" s="75"/>
      <c r="CA396" s="75"/>
      <c r="CB396" s="74">
        <v>2901.3</v>
      </c>
      <c r="CC396" s="74">
        <v>2901.3</v>
      </c>
      <c r="CD396" s="74">
        <v>2901.3</v>
      </c>
      <c r="CE396" s="74">
        <f t="shared" si="986"/>
        <v>100</v>
      </c>
      <c r="CF396" s="74"/>
      <c r="CG396" s="74"/>
      <c r="CH396" s="87"/>
      <c r="CI396" s="74"/>
      <c r="CJ396" s="74">
        <v>1000</v>
      </c>
      <c r="CK396" s="74">
        <v>1000</v>
      </c>
      <c r="CL396" s="99">
        <v>1000</v>
      </c>
      <c r="CM396" s="74">
        <f t="shared" si="999"/>
        <v>100</v>
      </c>
      <c r="CN396" s="99">
        <v>500</v>
      </c>
      <c r="CO396" s="99">
        <v>500</v>
      </c>
      <c r="CP396" s="99">
        <v>500</v>
      </c>
      <c r="CQ396" s="74">
        <f t="shared" si="1000"/>
        <v>100</v>
      </c>
      <c r="CR396" s="74"/>
      <c r="CS396" s="74"/>
      <c r="CT396" s="87"/>
      <c r="CU396" s="74"/>
      <c r="CV396" s="74"/>
      <c r="CW396" s="74"/>
      <c r="CX396" s="87"/>
      <c r="CY396" s="74"/>
      <c r="CZ396" s="74"/>
      <c r="DA396" s="74"/>
      <c r="DB396" s="87"/>
      <c r="DC396" s="74"/>
      <c r="DD396" s="74"/>
      <c r="DE396" s="74"/>
      <c r="DF396" s="87"/>
      <c r="DG396" s="74"/>
      <c r="DH396" s="74"/>
      <c r="DI396" s="74"/>
      <c r="DJ396" s="87"/>
      <c r="DK396" s="74"/>
      <c r="DL396" s="74"/>
      <c r="DM396" s="74"/>
      <c r="DN396" s="87"/>
      <c r="DO396" s="74"/>
      <c r="DP396" s="74"/>
      <c r="DQ396" s="74"/>
      <c r="DR396" s="87"/>
      <c r="DS396" s="74"/>
      <c r="DT396" s="74"/>
      <c r="DU396" s="74"/>
      <c r="DV396" s="74"/>
      <c r="DW396" s="75"/>
      <c r="DX396" s="75"/>
      <c r="DY396" s="75"/>
      <c r="DZ396" s="75"/>
      <c r="EA396" s="75"/>
      <c r="EB396" s="75"/>
      <c r="EC396" s="75"/>
      <c r="ED396" s="75"/>
      <c r="EE396" s="75"/>
      <c r="EF396" s="75">
        <v>500</v>
      </c>
      <c r="EG396" s="75">
        <v>500</v>
      </c>
      <c r="EH396" s="75">
        <v>499.99996000000004</v>
      </c>
      <c r="EI396" s="75">
        <f t="shared" si="1001"/>
        <v>99.999992000000006</v>
      </c>
      <c r="EJ396" s="75"/>
      <c r="EK396" s="75">
        <v>167.37004999999999</v>
      </c>
      <c r="EL396" s="75">
        <v>167.37004999999999</v>
      </c>
      <c r="EM396" s="75"/>
      <c r="EN396" s="75"/>
      <c r="EO396" s="75"/>
      <c r="EP396" s="75"/>
      <c r="EQ396" s="75"/>
      <c r="ER396" s="75"/>
      <c r="ES396" s="75"/>
      <c r="ET396" s="75"/>
      <c r="EU396" s="75"/>
      <c r="EV396" s="75"/>
      <c r="EW396" s="75"/>
      <c r="EX396" s="75"/>
      <c r="EY396" s="75"/>
      <c r="EZ396" s="74"/>
      <c r="FA396" s="74"/>
      <c r="FB396" s="87"/>
      <c r="FC396" s="74"/>
      <c r="FD396" s="75"/>
      <c r="FE396" s="75"/>
      <c r="FF396" s="75"/>
      <c r="FG396" s="75"/>
      <c r="FH396" s="75"/>
      <c r="FI396" s="75"/>
      <c r="FJ396" s="75"/>
      <c r="FK396" s="75"/>
      <c r="FL396" s="75">
        <v>71615.252529999998</v>
      </c>
      <c r="FM396" s="75">
        <v>71615.252529999998</v>
      </c>
      <c r="FN396" s="75">
        <v>71615.252529999998</v>
      </c>
      <c r="FO396" s="75">
        <f>FN396/FM396*100</f>
        <v>100</v>
      </c>
      <c r="FP396" s="75"/>
      <c r="FQ396" s="75"/>
      <c r="FR396" s="75"/>
      <c r="FS396" s="75"/>
      <c r="FT396" s="78"/>
      <c r="FU396" s="78"/>
      <c r="FV396" s="78"/>
      <c r="FW396" s="78"/>
      <c r="FX396" s="75"/>
      <c r="FY396" s="75"/>
      <c r="FZ396" s="75"/>
      <c r="GA396" s="75"/>
      <c r="GB396" s="75"/>
      <c r="GC396" s="75"/>
      <c r="GD396" s="75"/>
      <c r="GE396" s="75"/>
      <c r="GF396" s="75"/>
      <c r="GG396" s="75"/>
      <c r="GH396" s="75"/>
      <c r="GI396" s="75"/>
      <c r="GJ396" s="75"/>
      <c r="GK396" s="75"/>
      <c r="GL396" s="75"/>
      <c r="GM396" s="75"/>
      <c r="GN396" s="75"/>
      <c r="GO396" s="75"/>
      <c r="GP396" s="75"/>
      <c r="GQ396" s="75"/>
      <c r="GR396" s="75"/>
      <c r="GS396" s="75"/>
      <c r="GT396" s="75"/>
      <c r="GU396" s="75"/>
      <c r="GV396" s="75"/>
      <c r="GW396" s="75"/>
      <c r="GX396" s="75"/>
      <c r="GY396" s="75"/>
      <c r="GZ396" s="75"/>
      <c r="HA396" s="75"/>
      <c r="HB396" s="75"/>
      <c r="HC396" s="75"/>
      <c r="HD396" s="75"/>
      <c r="HE396" s="75"/>
      <c r="HF396" s="75"/>
      <c r="HG396" s="75"/>
      <c r="HH396" s="75"/>
      <c r="HI396" s="75"/>
      <c r="HJ396" s="75"/>
      <c r="HK396" s="75"/>
      <c r="HL396" s="75"/>
      <c r="HM396" s="75"/>
      <c r="HN396" s="75"/>
      <c r="HO396" s="75"/>
      <c r="HP396" s="75"/>
      <c r="HQ396" s="75"/>
      <c r="HR396" s="75"/>
      <c r="HS396" s="75"/>
      <c r="HT396" s="75"/>
      <c r="HU396" s="75"/>
      <c r="HV396" s="75"/>
      <c r="HW396" s="75"/>
      <c r="HX396" s="75"/>
      <c r="HY396" s="75"/>
      <c r="HZ396" s="75"/>
      <c r="IA396" s="75"/>
      <c r="IB396" s="75"/>
      <c r="IC396" s="75"/>
      <c r="ID396" s="75"/>
      <c r="IE396" s="75"/>
      <c r="IF396" s="75"/>
      <c r="IG396" s="75"/>
      <c r="IH396" s="75"/>
      <c r="II396" s="75"/>
      <c r="IJ396" s="75"/>
      <c r="IK396" s="75"/>
      <c r="IL396" s="75"/>
      <c r="IM396" s="75"/>
      <c r="IN396" s="75"/>
      <c r="IO396" s="75"/>
      <c r="IP396" s="75"/>
      <c r="IQ396" s="75"/>
      <c r="IR396" s="75"/>
      <c r="IS396" s="75"/>
      <c r="IT396" s="75"/>
      <c r="IU396" s="75"/>
      <c r="IV396" s="75"/>
      <c r="IW396" s="75"/>
      <c r="IX396" s="75"/>
      <c r="IY396" s="75"/>
      <c r="IZ396" s="75"/>
      <c r="JA396" s="75"/>
      <c r="JB396" s="75"/>
      <c r="JC396" s="75"/>
    </row>
    <row r="397" spans="1:263" ht="34.5" x14ac:dyDescent="0.25">
      <c r="A397" s="83" t="s">
        <v>1058</v>
      </c>
      <c r="B397" s="92">
        <f t="shared" si="989"/>
        <v>170000</v>
      </c>
      <c r="C397" s="92">
        <f t="shared" si="998"/>
        <v>72.117180000000005</v>
      </c>
      <c r="D397" s="92">
        <f>I397+M397+Q397+U397+Y397+AC397+AG397+AK397+AO397+AS397+AW397+BA397+BE397+BI397+BM397+BQ397+BU397+BY397+CC397+CG397+CK397+CO397+CS397+CW397+DA397+DE397+DI397+DM397+DQ397+DU397+DY397+EC397+EG397+EK397+EO397+ES397+EW397+FA397+FE397+FI397+FM397+FQ397+FU397+FY397+GC397+GG397+GK397+GO397+GS397+GW397+HA397+HE397+HI397+HM397+HQ397+HU397+HY397+IC397+IG397+IK397+IO397+IS397+IW397+JA397</f>
        <v>72.117180000000005</v>
      </c>
      <c r="E397" s="92"/>
      <c r="F397" s="92">
        <f t="shared" si="990"/>
        <v>0</v>
      </c>
      <c r="G397" s="86">
        <f t="shared" si="942"/>
        <v>0</v>
      </c>
      <c r="H397" s="93"/>
      <c r="I397" s="93"/>
      <c r="J397" s="93"/>
      <c r="K397" s="93"/>
      <c r="L397" s="93"/>
      <c r="M397" s="93"/>
      <c r="N397" s="93"/>
      <c r="O397" s="93"/>
      <c r="P397" s="93"/>
      <c r="Q397" s="93"/>
      <c r="R397" s="93"/>
      <c r="S397" s="93"/>
      <c r="T397" s="93"/>
      <c r="U397" s="93"/>
      <c r="V397" s="93"/>
      <c r="W397" s="93"/>
      <c r="X397" s="93"/>
      <c r="Y397" s="93"/>
      <c r="Z397" s="93"/>
      <c r="AA397" s="93"/>
      <c r="AB397" s="93"/>
      <c r="AC397" s="93"/>
      <c r="AD397" s="93"/>
      <c r="AE397" s="93"/>
      <c r="AF397" s="93"/>
      <c r="AG397" s="93"/>
      <c r="AH397" s="93"/>
      <c r="AI397" s="93"/>
      <c r="AJ397" s="93"/>
      <c r="AK397" s="93"/>
      <c r="AL397" s="93"/>
      <c r="AM397" s="93"/>
      <c r="AN397" s="93"/>
      <c r="AO397" s="93"/>
      <c r="AP397" s="93"/>
      <c r="AQ397" s="93"/>
      <c r="AR397" s="93">
        <v>170000</v>
      </c>
      <c r="AS397" s="92">
        <v>72.117180000000005</v>
      </c>
      <c r="AT397" s="93"/>
      <c r="AU397" s="92">
        <f t="shared" si="943"/>
        <v>0</v>
      </c>
      <c r="AV397" s="93"/>
      <c r="AW397" s="93"/>
      <c r="AX397" s="93"/>
      <c r="AY397" s="93"/>
      <c r="AZ397" s="93"/>
      <c r="BA397" s="93"/>
      <c r="BB397" s="93"/>
      <c r="BC397" s="93"/>
      <c r="BD397" s="93"/>
      <c r="BE397" s="93"/>
      <c r="BF397" s="93"/>
      <c r="BG397" s="93"/>
      <c r="BH397" s="93"/>
      <c r="BI397" s="93"/>
      <c r="BJ397" s="93"/>
      <c r="BK397" s="93"/>
      <c r="BL397" s="93"/>
      <c r="BM397" s="93"/>
      <c r="BN397" s="93"/>
      <c r="BO397" s="92"/>
      <c r="BP397" s="93"/>
      <c r="BQ397" s="93"/>
      <c r="BR397" s="93"/>
      <c r="BS397" s="93"/>
      <c r="BT397" s="93"/>
      <c r="BU397" s="93"/>
      <c r="BV397" s="93"/>
      <c r="BW397" s="93"/>
      <c r="BX397" s="93"/>
      <c r="BY397" s="93"/>
      <c r="BZ397" s="93"/>
      <c r="CA397" s="93"/>
      <c r="CB397" s="93"/>
      <c r="CC397" s="93"/>
      <c r="CD397" s="93"/>
      <c r="CE397" s="93"/>
      <c r="CF397" s="93"/>
      <c r="CG397" s="93"/>
      <c r="CH397" s="93"/>
      <c r="CI397" s="93"/>
      <c r="CJ397" s="93"/>
      <c r="CK397" s="93"/>
      <c r="CL397" s="93"/>
      <c r="CM397" s="93"/>
      <c r="CN397" s="93"/>
      <c r="CO397" s="93"/>
      <c r="CP397" s="93"/>
      <c r="CQ397" s="93"/>
      <c r="CR397" s="93"/>
      <c r="CS397" s="93"/>
      <c r="CT397" s="93"/>
      <c r="CU397" s="93"/>
      <c r="CV397" s="93"/>
      <c r="CW397" s="93"/>
      <c r="CX397" s="93"/>
      <c r="CY397" s="93"/>
      <c r="CZ397" s="93"/>
      <c r="DA397" s="93"/>
      <c r="DB397" s="93"/>
      <c r="DC397" s="93"/>
      <c r="DD397" s="93"/>
      <c r="DE397" s="93"/>
      <c r="DF397" s="93"/>
      <c r="DG397" s="93"/>
      <c r="DH397" s="93"/>
      <c r="DI397" s="93"/>
      <c r="DJ397" s="93"/>
      <c r="DK397" s="93"/>
      <c r="DL397" s="93"/>
      <c r="DM397" s="93"/>
      <c r="DN397" s="93"/>
      <c r="DO397" s="93"/>
      <c r="DP397" s="93"/>
      <c r="DQ397" s="93"/>
      <c r="DR397" s="93"/>
      <c r="DS397" s="93"/>
      <c r="DT397" s="93"/>
      <c r="DU397" s="93"/>
      <c r="DV397" s="93"/>
      <c r="DW397" s="93"/>
      <c r="DX397" s="93"/>
      <c r="DY397" s="93"/>
      <c r="DZ397" s="93"/>
      <c r="EA397" s="93"/>
      <c r="EB397" s="93"/>
      <c r="EC397" s="93"/>
      <c r="ED397" s="93"/>
      <c r="EE397" s="93"/>
      <c r="EF397" s="93"/>
      <c r="EG397" s="93"/>
      <c r="EH397" s="93"/>
      <c r="EI397" s="93"/>
      <c r="EJ397" s="93"/>
      <c r="EK397" s="93"/>
      <c r="EL397" s="93"/>
      <c r="EM397" s="93"/>
      <c r="EN397" s="93"/>
      <c r="EO397" s="93"/>
      <c r="EP397" s="93"/>
      <c r="EQ397" s="93"/>
      <c r="ER397" s="93"/>
      <c r="ES397" s="93"/>
      <c r="ET397" s="93"/>
      <c r="EU397" s="93"/>
      <c r="EV397" s="93"/>
      <c r="EW397" s="93"/>
      <c r="EX397" s="93"/>
      <c r="EY397" s="92"/>
      <c r="EZ397" s="93"/>
      <c r="FA397" s="93"/>
      <c r="FB397" s="93"/>
      <c r="FC397" s="93"/>
      <c r="FD397" s="93"/>
      <c r="FE397" s="93"/>
      <c r="FF397" s="93"/>
      <c r="FG397" s="92"/>
      <c r="FH397" s="93"/>
      <c r="FI397" s="93"/>
      <c r="FJ397" s="93"/>
      <c r="FK397" s="92"/>
      <c r="FL397" s="93"/>
      <c r="FM397" s="93"/>
      <c r="FN397" s="93"/>
      <c r="FO397" s="93"/>
      <c r="FP397" s="93"/>
      <c r="FQ397" s="93"/>
      <c r="FR397" s="93"/>
      <c r="FS397" s="93"/>
      <c r="FT397" s="93"/>
      <c r="FU397" s="93"/>
      <c r="FV397" s="93"/>
      <c r="FW397" s="92"/>
      <c r="FX397" s="93"/>
      <c r="FY397" s="93"/>
      <c r="FZ397" s="93"/>
      <c r="GA397" s="93"/>
      <c r="GB397" s="93"/>
      <c r="GC397" s="93"/>
      <c r="GD397" s="93"/>
      <c r="GE397" s="93"/>
      <c r="GF397" s="92"/>
      <c r="GG397" s="93"/>
      <c r="GH397" s="93"/>
      <c r="GI397" s="93"/>
      <c r="GJ397" s="92"/>
      <c r="GK397" s="93"/>
      <c r="GL397" s="93"/>
      <c r="GM397" s="93"/>
      <c r="GN397" s="92"/>
      <c r="GO397" s="93"/>
      <c r="GP397" s="93"/>
      <c r="GQ397" s="93"/>
      <c r="GR397" s="92"/>
      <c r="GS397" s="93"/>
      <c r="GT397" s="93"/>
      <c r="GU397" s="93"/>
      <c r="GV397" s="92"/>
      <c r="GW397" s="93"/>
      <c r="GX397" s="93"/>
      <c r="GY397" s="93"/>
      <c r="GZ397" s="92"/>
      <c r="HA397" s="93"/>
      <c r="HB397" s="93"/>
      <c r="HC397" s="93"/>
      <c r="HD397" s="92"/>
      <c r="HE397" s="93"/>
      <c r="HF397" s="93"/>
      <c r="HG397" s="93"/>
      <c r="HH397" s="92"/>
      <c r="HI397" s="93"/>
      <c r="HJ397" s="93"/>
      <c r="HK397" s="93"/>
      <c r="HL397" s="92"/>
      <c r="HM397" s="93"/>
      <c r="HN397" s="93"/>
      <c r="HO397" s="93"/>
      <c r="HP397" s="92"/>
      <c r="HQ397" s="93"/>
      <c r="HR397" s="93"/>
      <c r="HS397" s="93"/>
      <c r="HT397" s="92"/>
      <c r="HU397" s="93"/>
      <c r="HV397" s="93"/>
      <c r="HW397" s="93"/>
      <c r="HX397" s="92"/>
      <c r="HY397" s="93"/>
      <c r="HZ397" s="93"/>
      <c r="IA397" s="93"/>
      <c r="IB397" s="92"/>
      <c r="IC397" s="93"/>
      <c r="ID397" s="93"/>
      <c r="IE397" s="93"/>
      <c r="IF397" s="92"/>
      <c r="IG397" s="93"/>
      <c r="IH397" s="93"/>
      <c r="II397" s="93"/>
      <c r="IJ397" s="92"/>
      <c r="IK397" s="93"/>
      <c r="IL397" s="93"/>
      <c r="IM397" s="93"/>
      <c r="IN397" s="92"/>
      <c r="IO397" s="93"/>
      <c r="IP397" s="93"/>
      <c r="IQ397" s="93"/>
      <c r="IR397" s="92"/>
      <c r="IS397" s="93"/>
      <c r="IT397" s="93"/>
      <c r="IU397" s="93"/>
      <c r="IV397" s="92"/>
      <c r="IW397" s="93"/>
      <c r="IX397" s="93"/>
      <c r="IY397" s="93"/>
      <c r="IZ397" s="92"/>
      <c r="JA397" s="93"/>
      <c r="JB397" s="93"/>
      <c r="JC397" s="93"/>
    </row>
    <row r="398" spans="1:263" ht="15.75" x14ac:dyDescent="0.25">
      <c r="A398" s="83" t="s">
        <v>85</v>
      </c>
      <c r="B398" s="92">
        <f t="shared" ref="B398" si="1002">H398+L398+P398+T398+X398+AB398+AF398+AJ398+AN398+AR398+AV398+AZ398+BD398+BH398+BL398+BP398+BT398+BX398+CB398+CF398+CJ398+CN398+CR398+CV398+CZ398+DD398+DH398+DL398+DP398+DT398+DX398+EB398+EF398+EJ398+EN398+ER398+EV398+EZ398+FD398+FH398+FL398+FP398+FT398+FX398+GB398+GF398+GJ398+GN398+GR398+GV398+GZ398+HD398+HH398+HL398+HP398+HT398+HX398+IB398+IF398+IJ398+IN398+IR398+IV398+IZ398</f>
        <v>14512398.569229998</v>
      </c>
      <c r="C398" s="92">
        <f>I398+M398+Q398+U398+Y398+AC398+AG398+AK398+AO398+AS398+AW398+BA398+BE398+BI398+BM398+BQ398+BU398+BY398+CC398+CG398+CK398+CO398+CS398+CW398+DA398+DE398+DI398+DM398+DQ398+DU398+DY398+EC398+EG398+EK398+EO398+ES398+EW398+FA398+FE398+FI398+FM398+FQ398+FU398+FY398+GC398+GG398+GK398+GO398+GS398+GW398+HA398+HE398+HI398+HM398+HQ398+HU398+HY398+IC398+IG398++IK398+IO398+IS398+IW398+JA398+0.1</f>
        <v>24232786.635449998</v>
      </c>
      <c r="D398" s="92">
        <f>I398+M398+Q398+U398+Y398+AC398+AG398+AK398+AO398+AS398+AW398+BA398+BE398+BI398+BM398+BQ398+BU398+BY398+CC398+CG398+CK398+CO398+CS398+CW398+DA398+DE398+DI398+DM398+DQ398+DU398+DY398+EC398+EG398+EK398+EO398+ES398+EW398+FA398+FE398+FI398+FM398+FQ398+FU398+FY398+GC398+GG398+GK398+GO398+GS398+GW398+HA398+HE398+HI398+HM398+HQ398+HU398+HY398+IC398+IG398+IK398+IO398+IS398+IW398+JA398+0.1</f>
        <v>24232786.635449998</v>
      </c>
      <c r="E398" s="92"/>
      <c r="F398" s="92">
        <f t="shared" ref="F398" si="1003">J398+N398+R398+V398+Z398+AD398+AH398+AL398+AP398+AT398+AX398+BB398+BF398+BJ398+BN398+BR398+BV398+BZ398+CD398+CH398+CL398+CP398+CT398+CX398+DB398+DF398+DJ398+DN398+DR398+DV398+DZ398+ED398+EH398+EL398+EP398+ET398+EX398+FB398+FF398+FJ398+FN398+FR398+FV398+FZ398+GD398+GH398+GL398+GP398+GT398+GX398+HB398+HF398+HJ398+HN398+HR398+HV398+HZ398+ID398+IH398+IL398+IP398+IT398+IX398+JB398</f>
        <v>24146673.951899998</v>
      </c>
      <c r="G398" s="86">
        <f t="shared" si="942"/>
        <v>99.644643908084319</v>
      </c>
      <c r="H398" s="92">
        <f>H10+H391+H393+H397</f>
        <v>36390.449440000004</v>
      </c>
      <c r="I398" s="92">
        <f>I10+I391+I393+I397</f>
        <v>36390.449440000004</v>
      </c>
      <c r="J398" s="92">
        <f>J10+J391+J393+J397</f>
        <v>36390.449440000004</v>
      </c>
      <c r="K398" s="92">
        <f>J398/I398*100</f>
        <v>100</v>
      </c>
      <c r="L398" s="92">
        <f>L10+L391+L393+L397</f>
        <v>61870.600000000006</v>
      </c>
      <c r="M398" s="92">
        <f>M10+M391+M393+M397</f>
        <v>61870.600000000006</v>
      </c>
      <c r="N398" s="92">
        <f>N10+N391+N393+N397</f>
        <v>60877.044929999996</v>
      </c>
      <c r="O398" s="92">
        <f>N398/M398*100</f>
        <v>98.394140237851246</v>
      </c>
      <c r="P398" s="92">
        <f>P10+P391+P393+P397</f>
        <v>3142.24719</v>
      </c>
      <c r="Q398" s="92">
        <f>Q10+Q391+Q393+Q397</f>
        <v>3142.24719</v>
      </c>
      <c r="R398" s="92">
        <f>R10+R391+R393+R397</f>
        <v>3142.24719</v>
      </c>
      <c r="S398" s="92">
        <f t="shared" ref="S398:W398" si="1004">S10+S393+S397</f>
        <v>100</v>
      </c>
      <c r="T398" s="92">
        <f>T10+T391+T393+T397</f>
        <v>0</v>
      </c>
      <c r="U398" s="92">
        <f>U10+U391+U393+U397</f>
        <v>10000</v>
      </c>
      <c r="V398" s="92">
        <f>V10+V391+V393+V397</f>
        <v>10000</v>
      </c>
      <c r="W398" s="92">
        <f t="shared" si="1004"/>
        <v>100</v>
      </c>
      <c r="X398" s="92">
        <f>X10+X3915+X393+X397</f>
        <v>2359.5505499999995</v>
      </c>
      <c r="Y398" s="92">
        <f>Y10+Y3915+Y393+Y397</f>
        <v>2359.5505499999995</v>
      </c>
      <c r="Z398" s="92">
        <f>Z10+Z3915+Z393+Z397</f>
        <v>2359.5505499999995</v>
      </c>
      <c r="AA398" s="92">
        <f>Z398/Y398*100</f>
        <v>100</v>
      </c>
      <c r="AB398" s="92">
        <f>AB10+AB391+AB393+AB397</f>
        <v>842.69663999999989</v>
      </c>
      <c r="AC398" s="92">
        <f>AC10+AC391+AC393+AC397</f>
        <v>842.69663999999989</v>
      </c>
      <c r="AD398" s="92">
        <f>AD10+AD391+AD393+AD397</f>
        <v>842.69663999999989</v>
      </c>
      <c r="AE398" s="92">
        <f>AD398/AC398*100</f>
        <v>100</v>
      </c>
      <c r="AF398" s="92">
        <f>AF10+AF391+AF393+AF397</f>
        <v>9074.0449400000016</v>
      </c>
      <c r="AG398" s="92">
        <f>AG10+AG391+AG393+AG397</f>
        <v>9074.0449400000016</v>
      </c>
      <c r="AH398" s="92">
        <f>AH10+AH391+AH393+AH397</f>
        <v>9074.0449400000016</v>
      </c>
      <c r="AI398" s="92">
        <f>AH398/AG398*100</f>
        <v>100</v>
      </c>
      <c r="AJ398" s="92">
        <f>AJ10+AJ391+AJ393+AJ397</f>
        <v>20396.7</v>
      </c>
      <c r="AK398" s="92">
        <f t="shared" ref="AK398:AL398" si="1005">AK10+AK391+AK393+AK397</f>
        <v>0</v>
      </c>
      <c r="AL398" s="92">
        <f t="shared" si="1005"/>
        <v>0</v>
      </c>
      <c r="AM398" s="92"/>
      <c r="AN398" s="92">
        <f t="shared" ref="AN398:AQ398" si="1006">AN10+AN393+AN397</f>
        <v>0</v>
      </c>
      <c r="AO398" s="92">
        <f t="shared" si="1006"/>
        <v>6200</v>
      </c>
      <c r="AP398" s="92">
        <f t="shared" si="1006"/>
        <v>6200</v>
      </c>
      <c r="AQ398" s="92">
        <f t="shared" si="1006"/>
        <v>100</v>
      </c>
      <c r="AR398" s="92">
        <f>AR10+AR391+AR393+AR397</f>
        <v>170000</v>
      </c>
      <c r="AS398" s="92">
        <f>AS10+AS391+AS393+AS397</f>
        <v>170000</v>
      </c>
      <c r="AT398" s="92">
        <f t="shared" ref="AT398" si="1007">AT10+AT391+AT393+AT397</f>
        <v>166908.74329999997</v>
      </c>
      <c r="AU398" s="92">
        <f t="shared" si="943"/>
        <v>98.181613705882341</v>
      </c>
      <c r="AV398" s="92">
        <f>AV10+AV391+AV393+AV397</f>
        <v>675391.84</v>
      </c>
      <c r="AW398" s="92">
        <f t="shared" ref="AW398:AX398" si="1008">AW10+AW391+AW393+AW397</f>
        <v>675391.84</v>
      </c>
      <c r="AX398" s="92">
        <f t="shared" si="1008"/>
        <v>675391.84</v>
      </c>
      <c r="AY398" s="92">
        <f>AX398/AW398*100</f>
        <v>100</v>
      </c>
      <c r="AZ398" s="92">
        <f>AZ10+AZ391+AZ393+AZ397</f>
        <v>2604684.2000000002</v>
      </c>
      <c r="BA398" s="92">
        <f>BA10+BA391+BA393+BA397</f>
        <v>2832861.9000000004</v>
      </c>
      <c r="BB398" s="92">
        <f>BB10+BB391+BB393+BB397</f>
        <v>2786553.7884000009</v>
      </c>
      <c r="BC398" s="92">
        <f>BB398/BA398*100</f>
        <v>98.365324070333273</v>
      </c>
      <c r="BD398" s="92">
        <f>BD10+BD391+BD393+BD397</f>
        <v>23908.775510000003</v>
      </c>
      <c r="BE398" s="92">
        <f t="shared" ref="BE398:BF398" si="1009">BE10+BE391+BE393+BE397</f>
        <v>23908.775510000003</v>
      </c>
      <c r="BF398" s="92">
        <f t="shared" si="1009"/>
        <v>23908.775510000003</v>
      </c>
      <c r="BG398" s="92">
        <f t="shared" ref="BG398" si="1010">BG10+BG393+BG397</f>
        <v>100</v>
      </c>
      <c r="BH398" s="92">
        <f>BH10+BH391+BH393+BH397</f>
        <v>1046000</v>
      </c>
      <c r="BI398" s="92">
        <f t="shared" ref="BI398:BJ398" si="1011">BI10+BI391+BI393+BI397</f>
        <v>1046000</v>
      </c>
      <c r="BJ398" s="92">
        <f t="shared" si="1011"/>
        <v>1045994.22242</v>
      </c>
      <c r="BK398" s="92">
        <f>BJ398/BI398*100</f>
        <v>99.999447650095604</v>
      </c>
      <c r="BL398" s="92">
        <f>BL10+BL391+BL393+BL397</f>
        <v>1365948</v>
      </c>
      <c r="BM398" s="92">
        <f>BM10+BM391+BM393+BM397</f>
        <v>1365948</v>
      </c>
      <c r="BN398" s="92">
        <f>BN10+BN391+BN393+BN397</f>
        <v>1363761.87512</v>
      </c>
      <c r="BO398" s="92">
        <f t="shared" si="889"/>
        <v>99.839955482931998</v>
      </c>
      <c r="BP398" s="92">
        <f>BP10+BP391+BP393+BP397</f>
        <v>246078.9</v>
      </c>
      <c r="BQ398" s="92">
        <f>BQ10+BQ391+BQ393+BQ397</f>
        <v>246078.9</v>
      </c>
      <c r="BR398" s="92">
        <f>BR10+BR391+BR393+BR397</f>
        <v>246078.9</v>
      </c>
      <c r="BS398" s="92">
        <f>BR398/BQ398*100</f>
        <v>100</v>
      </c>
      <c r="BT398" s="92">
        <f>BT10+BT393+BT397</f>
        <v>177832.34693999999</v>
      </c>
      <c r="BU398" s="92">
        <f>BU10+BU393+BU397</f>
        <v>177832.34693999999</v>
      </c>
      <c r="BV398" s="92">
        <f>BV10+BV393+BV397</f>
        <v>177832.34693999999</v>
      </c>
      <c r="BW398" s="92">
        <f>BV398/BU398*100</f>
        <v>100</v>
      </c>
      <c r="BX398" s="92">
        <f t="shared" ref="BX398:BZ398" si="1012">BX10+BX391+BX393+BX397</f>
        <v>0</v>
      </c>
      <c r="BY398" s="92">
        <f t="shared" si="1012"/>
        <v>17775.183590000001</v>
      </c>
      <c r="BZ398" s="92">
        <f t="shared" si="1012"/>
        <v>17775.094649999999</v>
      </c>
      <c r="CA398" s="92">
        <f>BZ398/BY398*100</f>
        <v>99.999499639485862</v>
      </c>
      <c r="CB398" s="92">
        <f>CB10+CB391+CB393+CB397</f>
        <v>1167819.2</v>
      </c>
      <c r="CC398" s="92">
        <f>CC10+CC391+CC393+CC397</f>
        <v>1134847.5291099998</v>
      </c>
      <c r="CD398" s="92">
        <f>CD10+CD391+CD393+CD397</f>
        <v>1109186.3638299999</v>
      </c>
      <c r="CE398" s="92">
        <f>CD398/CC398*100</f>
        <v>97.738800621073338</v>
      </c>
      <c r="CF398" s="92">
        <f>CF10+CF391+CF393+CF397</f>
        <v>39000</v>
      </c>
      <c r="CG398" s="92">
        <f>CG10+CG391+CG393+CG397</f>
        <v>47293.8</v>
      </c>
      <c r="CH398" s="92">
        <f>CH10+CH391+CH393+CH397</f>
        <v>47293.8</v>
      </c>
      <c r="CI398" s="92">
        <f>CH398/CG398*100</f>
        <v>100</v>
      </c>
      <c r="CJ398" s="92">
        <f>CJ10+CJ391+CJ393+CJ397</f>
        <v>48000</v>
      </c>
      <c r="CK398" s="92">
        <f>CK10+CK391+CK393+CK397</f>
        <v>147174.79999999999</v>
      </c>
      <c r="CL398" s="92">
        <f>CL10+CL391+CL393+CL397</f>
        <v>145686.5</v>
      </c>
      <c r="CM398" s="92">
        <f>CL398/CK398*100</f>
        <v>98.988753509432328</v>
      </c>
      <c r="CN398" s="92">
        <f>CN10+CN391+CN393+CN397</f>
        <v>20000</v>
      </c>
      <c r="CO398" s="92">
        <f>CO10+CO391+CO393+CO397</f>
        <v>20000</v>
      </c>
      <c r="CP398" s="92">
        <f>CP10+CP391+CP393+CP397</f>
        <v>20000</v>
      </c>
      <c r="CQ398" s="92">
        <f>CP398/CO398*100</f>
        <v>100</v>
      </c>
      <c r="CR398" s="92">
        <f>CR10+CR391+CR393+CR397</f>
        <v>7601.3573000000006</v>
      </c>
      <c r="CS398" s="92">
        <f>CS10+CS391+CS393+CS397</f>
        <v>7601.3573000000006</v>
      </c>
      <c r="CT398" s="92">
        <f>CT10+CT391+CT393+CT397</f>
        <v>7601.3573000000006</v>
      </c>
      <c r="CU398" s="92">
        <f>CT398/CS398*100</f>
        <v>100</v>
      </c>
      <c r="CV398" s="92">
        <f>CV10+CV391+CV393+CV397</f>
        <v>0</v>
      </c>
      <c r="CW398" s="92">
        <f>CW10+CW391+CW393+CW397</f>
        <v>1566.4</v>
      </c>
      <c r="CX398" s="92">
        <f>CX10+CX391+CX393+CX397</f>
        <v>1566.4</v>
      </c>
      <c r="CY398" s="92">
        <f>CX398/CW398*100</f>
        <v>100</v>
      </c>
      <c r="CZ398" s="92">
        <f>CZ10+CZ391+CZ393+CZ397</f>
        <v>30000.000000000004</v>
      </c>
      <c r="DA398" s="92">
        <f>DA10+DA391+DA393+DA397</f>
        <v>30000.000000000004</v>
      </c>
      <c r="DB398" s="92">
        <f>DB10+DB391+DB393+DB397</f>
        <v>29157.489790000003</v>
      </c>
      <c r="DC398" s="92">
        <f t="shared" ref="DC398" si="1013">DC10+DC393+DC397</f>
        <v>97.191632633333342</v>
      </c>
      <c r="DD398" s="92">
        <f>DD10+DD391+DD393+DD397</f>
        <v>903297.39228000003</v>
      </c>
      <c r="DE398" s="92">
        <f t="shared" ref="DE398:DF398" si="1014">DE10+DE391+DE393+DE397</f>
        <v>876979.03003999998</v>
      </c>
      <c r="DF398" s="92">
        <f t="shared" si="1014"/>
        <v>876971.75168999995</v>
      </c>
      <c r="DG398" s="92">
        <f>DF398/DE398*100</f>
        <v>99.999170065674235</v>
      </c>
      <c r="DH398" s="92">
        <f>DH10+DH393+DH397</f>
        <v>82210.90909999999</v>
      </c>
      <c r="DI398" s="92">
        <f>DI10+DI393+DI397</f>
        <v>81909.239159999997</v>
      </c>
      <c r="DJ398" s="92">
        <f>DJ10+DJ393+DJ397</f>
        <v>81909.239159999997</v>
      </c>
      <c r="DK398" s="92">
        <f>DJ398/DI398*100</f>
        <v>100</v>
      </c>
      <c r="DL398" s="92">
        <f>DL10+DL391+DL393+DL397</f>
        <v>0</v>
      </c>
      <c r="DM398" s="92">
        <f>DM10+DM391+DM393+DM397</f>
        <v>67011.701310000004</v>
      </c>
      <c r="DN398" s="92">
        <f>DN10+DN391+DN393+DN397</f>
        <v>67011.701220000003</v>
      </c>
      <c r="DO398" s="92">
        <f>DN398/DM398*100</f>
        <v>99.999999865695102</v>
      </c>
      <c r="DP398" s="92">
        <f>DP10+DP391+DP393+DP397</f>
        <v>0</v>
      </c>
      <c r="DQ398" s="92">
        <f>DQ10+DQ391+DQ393+DQ397</f>
        <v>8195.5</v>
      </c>
      <c r="DR398" s="92">
        <f>DR10+DR391+DR393+DR397</f>
        <v>8195.5</v>
      </c>
      <c r="DS398" s="92">
        <f>DR398/DQ398*100</f>
        <v>100</v>
      </c>
      <c r="DT398" s="92"/>
      <c r="DU398" s="92">
        <f t="shared" ref="DU398:DW398" si="1015">DU10+DU393+DU397</f>
        <v>200000</v>
      </c>
      <c r="DV398" s="92">
        <f t="shared" si="1015"/>
        <v>200000</v>
      </c>
      <c r="DW398" s="92">
        <f t="shared" si="1015"/>
        <v>100</v>
      </c>
      <c r="DX398" s="92">
        <f>DX10+DX391+DX393+DX397</f>
        <v>1066463.7667</v>
      </c>
      <c r="DY398" s="92">
        <f t="shared" ref="DY398:DZ398" si="1016">DY10+DY391+DY393+DY397</f>
        <v>1068836.8028000002</v>
      </c>
      <c r="DZ398" s="92">
        <f t="shared" si="1016"/>
        <v>1068836.7992099999</v>
      </c>
      <c r="EA398" s="92">
        <f t="shared" ref="EA398" si="1017">EA10+EA393+EA397</f>
        <v>99.999999664120821</v>
      </c>
      <c r="EB398" s="92">
        <f>EB10+EB391+EB393+EB397</f>
        <v>1020408.16327</v>
      </c>
      <c r="EC398" s="92">
        <f t="shared" ref="EC398:ED398" si="1018">EC10+EC391+EC393+EC397</f>
        <v>1020408.16327</v>
      </c>
      <c r="ED398" s="92">
        <f t="shared" si="1018"/>
        <v>1020408.16327</v>
      </c>
      <c r="EE398" s="92">
        <f>ED398/EC398*100</f>
        <v>100</v>
      </c>
      <c r="EF398" s="92">
        <f t="shared" ref="EF398:EH398" si="1019">EF10+EF391+EF393+EF397</f>
        <v>20500</v>
      </c>
      <c r="EG398" s="92">
        <f t="shared" si="1019"/>
        <v>20500</v>
      </c>
      <c r="EH398" s="92">
        <f t="shared" si="1019"/>
        <v>20499.999960000001</v>
      </c>
      <c r="EI398" s="92">
        <f>EH398/EG398*100</f>
        <v>99.999999804878058</v>
      </c>
      <c r="EJ398" s="92">
        <f>EJ10+EJ391+EJ393+EJ397</f>
        <v>0</v>
      </c>
      <c r="EK398" s="92">
        <f>EK10+EK391+EK393+EK397</f>
        <v>61277.986830000002</v>
      </c>
      <c r="EL398" s="92">
        <f>EL10+EL391+EL393+EL397</f>
        <v>61277.986129999998</v>
      </c>
      <c r="EM398" s="92">
        <f>EL398/EK398*100</f>
        <v>99.999998857664821</v>
      </c>
      <c r="EN398" s="92">
        <f>EN10+EN391+EN393+EN397</f>
        <v>25510.20408</v>
      </c>
      <c r="EO398" s="92">
        <f t="shared" ref="EO398:EP398" si="1020">EO10+EO391+EO393+EO397</f>
        <v>25510.20408</v>
      </c>
      <c r="EP398" s="92">
        <f t="shared" si="1020"/>
        <v>25510.20408</v>
      </c>
      <c r="EQ398" s="92">
        <f t="shared" ref="EQ398" si="1021">EQ10+EQ393+EQ397</f>
        <v>100</v>
      </c>
      <c r="ER398" s="92">
        <f>ER10+ER391+ER393+ER397</f>
        <v>12134.18367</v>
      </c>
      <c r="ES398" s="92">
        <f t="shared" ref="ES398" si="1022">ES10+ES391+ES393+ES397</f>
        <v>12134.18367</v>
      </c>
      <c r="ET398" s="92">
        <f t="shared" ref="ET398" si="1023">ET10+ET391+ET393+ET397</f>
        <v>12134.18367</v>
      </c>
      <c r="EU398" s="92">
        <f t="shared" ref="EU398" si="1024">EU10+EU393+EU397</f>
        <v>100</v>
      </c>
      <c r="EV398" s="92">
        <f>EV10+EV391+EV393+EV397</f>
        <v>90172.244900000005</v>
      </c>
      <c r="EW398" s="92">
        <f t="shared" ref="EW398:EX398" si="1025">EW10+EW391+EW393+EW397</f>
        <v>90172.244900000005</v>
      </c>
      <c r="EX398" s="92">
        <f t="shared" si="1025"/>
        <v>90172.244900000005</v>
      </c>
      <c r="EY398" s="92">
        <f>EX398/EW398*100</f>
        <v>100</v>
      </c>
      <c r="EZ398" s="92">
        <f>EZ10+EZ391+EZ393+EZ397</f>
        <v>176788.77552</v>
      </c>
      <c r="FA398" s="92">
        <f t="shared" ref="FA398:FB398" si="1026">FA10+FA391+FA393+FA397</f>
        <v>176116.42858000001</v>
      </c>
      <c r="FB398" s="92">
        <f t="shared" si="1026"/>
        <v>176116.34178000002</v>
      </c>
      <c r="FC398" s="92">
        <f>FB398/FA398*100</f>
        <v>99.999950714421885</v>
      </c>
      <c r="FD398" s="92">
        <f>FD10+FD391+FD393+FD397</f>
        <v>1286614.7959200002</v>
      </c>
      <c r="FE398" s="92">
        <f t="shared" ref="FE398:FF398" si="1027">FE10+FE391+FE393+FE397</f>
        <v>1286614.7959200002</v>
      </c>
      <c r="FF398" s="92">
        <f t="shared" si="1027"/>
        <v>1286614.7959200002</v>
      </c>
      <c r="FG398" s="92">
        <f>FF398/FE398*100</f>
        <v>100</v>
      </c>
      <c r="FH398" s="92">
        <f>FH10+FH391+FH393+FH397</f>
        <v>337440.61223999999</v>
      </c>
      <c r="FI398" s="92">
        <f t="shared" ref="FI398:FJ398" si="1028">FI10+FI391+FI393+FI397</f>
        <v>337440.61223999999</v>
      </c>
      <c r="FJ398" s="92">
        <f t="shared" si="1028"/>
        <v>337440.61223999999</v>
      </c>
      <c r="FK398" s="92">
        <f t="shared" ref="FK398" si="1029">FJ398/FI398*100</f>
        <v>100</v>
      </c>
      <c r="FL398" s="92">
        <f>FL10+FL391+FL393+FL397</f>
        <v>423181.21213999996</v>
      </c>
      <c r="FM398" s="92">
        <f>FM10+FM391+FM393+FM397</f>
        <v>423181.21213999996</v>
      </c>
      <c r="FN398" s="92">
        <f>FN10+FN391+FN393+FN397</f>
        <v>423181.21213999996</v>
      </c>
      <c r="FO398" s="92">
        <f>FN398/FM398*100</f>
        <v>100</v>
      </c>
      <c r="FP398" s="92">
        <f>FP10+FP391+FP393+FP397</f>
        <v>688816.9</v>
      </c>
      <c r="FQ398" s="92">
        <f t="shared" ref="FQ398:FR398" si="1030">FQ10+FQ391+FQ393+FQ397</f>
        <v>688816.9</v>
      </c>
      <c r="FR398" s="92">
        <f t="shared" si="1030"/>
        <v>688816.9</v>
      </c>
      <c r="FS398" s="92">
        <f>FR398/FQ398*100</f>
        <v>100</v>
      </c>
      <c r="FT398" s="92">
        <f>FT10+FT391+FT393+FT397</f>
        <v>0</v>
      </c>
      <c r="FU398" s="92">
        <f>FU10+FU391+FU393+FU397</f>
        <v>60346.485860000001</v>
      </c>
      <c r="FV398" s="92">
        <f>FV10+FV391+FV393+FV397</f>
        <v>60346.485860000001</v>
      </c>
      <c r="FW398" s="92">
        <f>FV398/FU398*100</f>
        <v>100</v>
      </c>
      <c r="FX398" s="92">
        <f>FX10+FX391+FX393+FX397</f>
        <v>62000</v>
      </c>
      <c r="FY398" s="92">
        <f>FY10+FY391+FY393+FY397</f>
        <v>62000</v>
      </c>
      <c r="FZ398" s="92">
        <f>FZ10+FZ391+FZ393+FZ397</f>
        <v>62000</v>
      </c>
      <c r="GA398" s="92">
        <f>FZ398/FY398*100</f>
        <v>100</v>
      </c>
      <c r="GB398" s="92">
        <f>GB10+GB391+GB393+GB397</f>
        <v>22735.612239999999</v>
      </c>
      <c r="GC398" s="92">
        <f>GC10+GC391+GC393+GC397</f>
        <v>22310.956339999997</v>
      </c>
      <c r="GD398" s="92">
        <f>GD10+GD391+GD393+GD397</f>
        <v>22310.956339999997</v>
      </c>
      <c r="GE398" s="92">
        <f>GD398/GC398*100</f>
        <v>100</v>
      </c>
      <c r="GF398" s="92">
        <f>GF10+GF391+GF393+GF397</f>
        <v>79078.876400000008</v>
      </c>
      <c r="GG398" s="92">
        <f t="shared" ref="GG398:GH398" si="1031">GG10+GG391+GG393+GG397</f>
        <v>79078.876400000008</v>
      </c>
      <c r="GH398" s="92">
        <f t="shared" si="1031"/>
        <v>79078.876400000008</v>
      </c>
      <c r="GI398" s="92">
        <f>GH398/GG398*100</f>
        <v>100</v>
      </c>
      <c r="GJ398" s="92">
        <f>GJ10+GJ391+GJ393+GJ397</f>
        <v>79943.251020000011</v>
      </c>
      <c r="GK398" s="92">
        <f t="shared" ref="GK398:GL398" si="1032">GK10+GK391+GK393+GK397</f>
        <v>79943.265310000003</v>
      </c>
      <c r="GL398" s="92">
        <f t="shared" si="1032"/>
        <v>79943.265310000003</v>
      </c>
      <c r="GM398" s="92">
        <f>GL398/GK398*100</f>
        <v>100</v>
      </c>
      <c r="GN398" s="92"/>
      <c r="GO398" s="92">
        <f t="shared" ref="GO398" si="1033">GO10+GO391+GO393+GO397</f>
        <v>79135.074980000005</v>
      </c>
      <c r="GP398" s="92">
        <f t="shared" ref="GP398" si="1034">GP10+GP391+GP393+GP397</f>
        <v>79135.074980000005</v>
      </c>
      <c r="GQ398" s="92">
        <f>GP398/GO398*100</f>
        <v>100</v>
      </c>
      <c r="GR398" s="92">
        <f>GR10+GR391+GR393+GR397</f>
        <v>135000</v>
      </c>
      <c r="GS398" s="92">
        <f t="shared" ref="GS398:GT398" si="1035">GS10+GS391+GS393+GS397</f>
        <v>135000</v>
      </c>
      <c r="GT398" s="92">
        <f t="shared" si="1035"/>
        <v>135000</v>
      </c>
      <c r="GU398" s="92">
        <f>GT398/GS398*100</f>
        <v>100</v>
      </c>
      <c r="GV398" s="92">
        <f>GV10+GV391+GV393+GV397</f>
        <v>58613.599999999999</v>
      </c>
      <c r="GW398" s="92">
        <f t="shared" ref="GW398:GX398" si="1036">GW10+GW391+GW393+GW397</f>
        <v>46370.892</v>
      </c>
      <c r="GX398" s="92">
        <f t="shared" si="1036"/>
        <v>46370.892</v>
      </c>
      <c r="GY398" s="92">
        <f>GX398/GW398*100</f>
        <v>100</v>
      </c>
      <c r="GZ398" s="92">
        <f>GZ10+GZ391+GZ393+GZ397</f>
        <v>1500</v>
      </c>
      <c r="HA398" s="92">
        <f t="shared" ref="HA398:HB398" si="1037">HA10+HA391+HA393+HA397</f>
        <v>1500</v>
      </c>
      <c r="HB398" s="92">
        <f t="shared" si="1037"/>
        <v>1500</v>
      </c>
      <c r="HC398" s="92">
        <f>HB398/HA398*100</f>
        <v>100</v>
      </c>
      <c r="HD398" s="92">
        <f>HD10+HD391+HD393+HD397</f>
        <v>89724.1</v>
      </c>
      <c r="HE398" s="92">
        <f t="shared" ref="HE398" si="1038">HE10+HE391+HE393+HE397</f>
        <v>89724.1</v>
      </c>
      <c r="HF398" s="92">
        <f t="shared" ref="HF398" si="1039">HF10+HF391+HF393+HF397</f>
        <v>89724.1</v>
      </c>
      <c r="HG398" s="92">
        <f>HF398/HE398*100</f>
        <v>100</v>
      </c>
      <c r="HH398" s="92">
        <f>HH10+HH391+HH393+HH397</f>
        <v>93923.061239999995</v>
      </c>
      <c r="HI398" s="92">
        <f t="shared" ref="HI398" si="1040">HI10+HI391+HI393+HI397</f>
        <v>86325.098580000005</v>
      </c>
      <c r="HJ398" s="92">
        <f t="shared" ref="HJ398" si="1041">HJ10+HJ391+HJ393+HJ397</f>
        <v>86325.098580000005</v>
      </c>
      <c r="HK398" s="92">
        <f>HJ398/HI398*100</f>
        <v>100</v>
      </c>
      <c r="HL398" s="92">
        <f>HL10+HL391+HL393+HL397</f>
        <v>0</v>
      </c>
      <c r="HM398" s="92">
        <f t="shared" ref="HM398" si="1042">HM10+HM391+HM393+HM397</f>
        <v>27446.339</v>
      </c>
      <c r="HN398" s="92">
        <f t="shared" ref="HN398" si="1043">HN10+HN391+HN393+HN397</f>
        <v>27194.934430000001</v>
      </c>
      <c r="HO398" s="92">
        <f>HN398/HM398*100</f>
        <v>99.084014192202474</v>
      </c>
      <c r="HP398" s="92">
        <f>HP10+HP391+HP393+HP397</f>
        <v>0</v>
      </c>
      <c r="HQ398" s="92">
        <f t="shared" ref="HQ398" si="1044">HQ10+HQ391+HQ393+HQ397</f>
        <v>1076485.7076600001</v>
      </c>
      <c r="HR398" s="92">
        <f t="shared" ref="HR398" si="1045">HR10+HR391+HR393+HR397</f>
        <v>1076485.7076600001</v>
      </c>
      <c r="HS398" s="92">
        <f>HR398/HQ398*100</f>
        <v>100</v>
      </c>
      <c r="HT398" s="92">
        <f>HT10+HT391+HT393+HT397</f>
        <v>0</v>
      </c>
      <c r="HU398" s="92">
        <f t="shared" ref="HU398" si="1046">HU10+HU391+HU393+HU397</f>
        <v>20000</v>
      </c>
      <c r="HV398" s="92">
        <f t="shared" ref="HV398" si="1047">HV10+HV391+HV393+HV397</f>
        <v>20000</v>
      </c>
      <c r="HW398" s="92">
        <f>HV398/HU398*100</f>
        <v>100</v>
      </c>
      <c r="HX398" s="92">
        <f>HX10+HX391+HX393+HX397</f>
        <v>0</v>
      </c>
      <c r="HY398" s="92">
        <f t="shared" ref="HY398" si="1048">HY10+HY391+HY393+HY397</f>
        <v>1395</v>
      </c>
      <c r="HZ398" s="92">
        <f t="shared" ref="HZ398" si="1049">HZ10+HZ391+HZ393+HZ397</f>
        <v>1395</v>
      </c>
      <c r="IA398" s="92">
        <f>HZ398/HY398*100</f>
        <v>100</v>
      </c>
      <c r="IB398" s="92">
        <f>IB10+IB391+IB393+IB397</f>
        <v>0</v>
      </c>
      <c r="IC398" s="92">
        <f t="shared" ref="IC398:ID398" si="1050">IC10+IC391+IC393+IC397</f>
        <v>2323232.3232300002</v>
      </c>
      <c r="ID398" s="92">
        <f t="shared" si="1050"/>
        <v>2323232.3232300002</v>
      </c>
      <c r="IE398" s="92">
        <f>ID398/IC398*100</f>
        <v>100</v>
      </c>
      <c r="IF398" s="92">
        <f>IF10+IF391+IF393+IF397</f>
        <v>0</v>
      </c>
      <c r="IG398" s="92">
        <f t="shared" ref="IG398:IH398" si="1051">IG10+IG391+IG393+IG397</f>
        <v>14833.033709999998</v>
      </c>
      <c r="IH398" s="92">
        <f t="shared" si="1051"/>
        <v>14832.493710000001</v>
      </c>
      <c r="II398" s="92">
        <f>IH398/IG398*100</f>
        <v>99.996359477025706</v>
      </c>
      <c r="IJ398" s="92">
        <f>IJ10+IJ391+IJ393+IJ397</f>
        <v>0</v>
      </c>
      <c r="IK398" s="92">
        <f t="shared" ref="IK398:IL398" si="1052">IK10+IK391+IK393+IK397</f>
        <v>1394736.8421099999</v>
      </c>
      <c r="IL398" s="92">
        <f t="shared" si="1052"/>
        <v>1394736.8421099999</v>
      </c>
      <c r="IM398" s="92">
        <f>IL398/IK398*100</f>
        <v>100</v>
      </c>
      <c r="IN398" s="92">
        <f>IN10+IN391+IN393+IN397</f>
        <v>0</v>
      </c>
      <c r="IO398" s="92">
        <f t="shared" ref="IO398:IP398" si="1053">IO10+IO391+IO393+IO397</f>
        <v>63.157890000000002</v>
      </c>
      <c r="IP398" s="92">
        <f t="shared" si="1053"/>
        <v>63.157890000000002</v>
      </c>
      <c r="IQ398" s="92">
        <f>IP398/IO398*100</f>
        <v>100</v>
      </c>
      <c r="IR398" s="92">
        <f>IR10+IR391+IR393+IR397</f>
        <v>0</v>
      </c>
      <c r="IS398" s="92">
        <f t="shared" ref="IS398:IT398" si="1054">IS10+IS391+IS393+IS397</f>
        <v>797257.26836999995</v>
      </c>
      <c r="IT398" s="92">
        <f t="shared" si="1054"/>
        <v>797257.26836999995</v>
      </c>
      <c r="IU398" s="92">
        <f>IT398/IS398*100</f>
        <v>100</v>
      </c>
      <c r="IV398" s="92">
        <f>IV10+IV391+IV393+IV397</f>
        <v>0</v>
      </c>
      <c r="IW398" s="92">
        <f t="shared" ref="IW398:IX398" si="1055">IW10+IW391+IW393+IW397</f>
        <v>475520.36132999999</v>
      </c>
      <c r="IX398" s="92">
        <f t="shared" si="1055"/>
        <v>470243.98217999999</v>
      </c>
      <c r="IY398" s="92">
        <f>IX398/IW398*100</f>
        <v>98.890398902111727</v>
      </c>
      <c r="IZ398" s="92">
        <f>IZ10+IZ391+IZ393+IZ397</f>
        <v>0</v>
      </c>
      <c r="JA398" s="92">
        <f t="shared" ref="JA398:JB398" si="1056">JA10+JA391+JA393+JA397</f>
        <v>2840816.3265300002</v>
      </c>
      <c r="JB398" s="92">
        <f t="shared" si="1056"/>
        <v>2840816.3265300002</v>
      </c>
      <c r="JC398" s="92">
        <f>JB398/JA398*100</f>
        <v>100</v>
      </c>
    </row>
    <row r="399" spans="1:263" x14ac:dyDescent="0.25">
      <c r="C399" s="18"/>
      <c r="D399" s="18"/>
    </row>
    <row r="400" spans="1:263" ht="17.25" customHeight="1" x14ac:dyDescent="0.25">
      <c r="A400" s="437" t="s">
        <v>1050</v>
      </c>
      <c r="B400" s="420"/>
      <c r="C400" s="420"/>
      <c r="D400" s="420"/>
      <c r="E400" s="420"/>
      <c r="F400" s="420"/>
      <c r="G400" s="420"/>
      <c r="H400" s="420"/>
      <c r="I400" s="420"/>
      <c r="J400" s="420"/>
      <c r="K400" s="420"/>
      <c r="L400" s="100"/>
      <c r="M400" s="100"/>
      <c r="N400" s="100"/>
      <c r="O400" s="100"/>
      <c r="P400" s="100"/>
      <c r="Q400" s="100"/>
      <c r="R400" s="100"/>
      <c r="S400" s="100"/>
      <c r="T400" s="154"/>
      <c r="U400" s="100"/>
      <c r="V400" s="100"/>
      <c r="W400" s="100"/>
      <c r="X400" s="100"/>
      <c r="Y400" s="101"/>
      <c r="Z400" s="101"/>
      <c r="AA400" s="101"/>
      <c r="AB400" s="101"/>
      <c r="AC400" s="101"/>
      <c r="AD400" s="101"/>
      <c r="AE400" s="101"/>
      <c r="AF400" s="101"/>
      <c r="AG400" s="140"/>
      <c r="AH400" s="140"/>
      <c r="AI400" s="140"/>
      <c r="AJ400" s="151"/>
      <c r="AK400" s="151"/>
      <c r="AL400" s="151"/>
      <c r="AM400" s="151"/>
      <c r="AN400" s="151"/>
      <c r="AS400" s="3"/>
      <c r="AX400" s="3"/>
    </row>
    <row r="401" spans="1:199" ht="20.25" customHeight="1" x14ac:dyDescent="0.25">
      <c r="A401" s="420" t="s">
        <v>1175</v>
      </c>
      <c r="B401" s="420"/>
      <c r="C401" s="420"/>
      <c r="D401" s="420"/>
      <c r="E401" s="420"/>
      <c r="F401" s="420"/>
      <c r="G401" s="420"/>
      <c r="H401" s="420"/>
      <c r="I401" s="420"/>
      <c r="J401" s="420"/>
      <c r="K401" s="420"/>
      <c r="L401" s="420"/>
      <c r="M401" s="420"/>
      <c r="N401" s="420"/>
      <c r="O401" s="420"/>
      <c r="P401" s="420"/>
      <c r="Q401" s="420"/>
      <c r="R401" s="420"/>
      <c r="S401" s="420"/>
      <c r="T401" s="154"/>
      <c r="U401" s="100"/>
      <c r="V401" s="100"/>
      <c r="W401" s="100"/>
      <c r="X401" s="100"/>
      <c r="Y401" s="101"/>
      <c r="Z401" s="101"/>
      <c r="AA401" s="101"/>
      <c r="AB401" s="101"/>
      <c r="AC401" s="101"/>
      <c r="AD401" s="101"/>
      <c r="AE401" s="101"/>
      <c r="AF401" s="101"/>
      <c r="AG401" s="140"/>
      <c r="AH401" s="140"/>
      <c r="AI401" s="140"/>
      <c r="AJ401" s="151"/>
      <c r="AK401" s="151"/>
      <c r="AL401" s="151"/>
      <c r="AM401" s="151"/>
      <c r="AN401" s="151"/>
      <c r="AS401" s="3"/>
      <c r="AT401" s="3"/>
    </row>
    <row r="402" spans="1:199" ht="37.5" customHeight="1" x14ac:dyDescent="0.25">
      <c r="A402" s="420" t="s">
        <v>1203</v>
      </c>
      <c r="B402" s="420"/>
      <c r="C402" s="420"/>
      <c r="D402" s="420"/>
      <c r="E402" s="420"/>
      <c r="F402" s="420"/>
      <c r="G402" s="420"/>
      <c r="H402" s="420"/>
      <c r="I402" s="420"/>
      <c r="J402" s="420"/>
      <c r="K402" s="420"/>
      <c r="L402" s="420"/>
      <c r="M402" s="420"/>
      <c r="N402" s="420"/>
      <c r="O402" s="420"/>
      <c r="P402" s="420"/>
      <c r="Q402" s="420"/>
      <c r="R402" s="420"/>
      <c r="S402" s="420"/>
      <c r="T402" s="420"/>
      <c r="U402" s="420"/>
      <c r="V402" s="420"/>
      <c r="W402" s="420"/>
      <c r="X402" s="100"/>
      <c r="Y402" s="101"/>
      <c r="Z402" s="101"/>
      <c r="AA402" s="101"/>
      <c r="AB402" s="101"/>
      <c r="AC402" s="101"/>
      <c r="AD402" s="101"/>
      <c r="AE402" s="101"/>
      <c r="AF402" s="101"/>
      <c r="AG402" s="151"/>
      <c r="AH402" s="151"/>
      <c r="AI402" s="151"/>
      <c r="AJ402" s="151"/>
      <c r="AK402" s="151"/>
      <c r="AL402" s="151"/>
      <c r="AM402" s="151"/>
      <c r="AN402" s="151"/>
      <c r="AS402" s="3"/>
    </row>
    <row r="403" spans="1:199" ht="21" customHeight="1" x14ac:dyDescent="0.25">
      <c r="A403" s="420" t="s">
        <v>1172</v>
      </c>
      <c r="B403" s="420"/>
      <c r="C403" s="420"/>
      <c r="D403" s="420"/>
      <c r="E403" s="420"/>
      <c r="F403" s="420"/>
      <c r="G403" s="420"/>
      <c r="H403" s="420"/>
      <c r="I403" s="420"/>
      <c r="J403" s="420"/>
      <c r="K403" s="420"/>
      <c r="L403" s="420"/>
      <c r="M403" s="420"/>
      <c r="N403" s="420"/>
      <c r="O403" s="420"/>
      <c r="P403" s="420"/>
      <c r="Q403" s="420"/>
      <c r="R403" s="420"/>
      <c r="S403" s="420"/>
      <c r="T403" s="151"/>
      <c r="U403" s="101"/>
      <c r="V403" s="101"/>
      <c r="W403" s="101"/>
      <c r="X403" s="101"/>
      <c r="Y403" s="101"/>
      <c r="Z403" s="101"/>
      <c r="AA403" s="101"/>
      <c r="AB403" s="101"/>
      <c r="AC403" s="101"/>
      <c r="AD403" s="101"/>
      <c r="AE403" s="101"/>
      <c r="AF403" s="101"/>
      <c r="AG403" s="140"/>
      <c r="AH403" s="140"/>
      <c r="AI403" s="140"/>
      <c r="AJ403" s="151"/>
      <c r="AK403" s="151"/>
      <c r="AL403" s="151"/>
      <c r="AM403" s="151"/>
      <c r="AN403" s="151"/>
    </row>
    <row r="404" spans="1:199" x14ac:dyDescent="0.25">
      <c r="C404" s="191"/>
      <c r="D404" s="191"/>
      <c r="E404" s="191"/>
      <c r="F404" s="191"/>
    </row>
    <row r="406" spans="1:199" x14ac:dyDescent="0.25">
      <c r="C406" s="18"/>
      <c r="D406" s="18"/>
      <c r="E406" s="18"/>
      <c r="F406" s="18"/>
      <c r="G406" s="3"/>
    </row>
    <row r="407" spans="1:199" x14ac:dyDescent="0.25">
      <c r="B407" s="192"/>
      <c r="C407" s="192"/>
      <c r="D407" s="192"/>
      <c r="E407" s="192"/>
      <c r="F407" s="192"/>
      <c r="G407" s="30"/>
      <c r="H407" s="30"/>
      <c r="I407" s="30"/>
      <c r="J407" s="30"/>
      <c r="K407" s="30"/>
      <c r="L407" s="30"/>
      <c r="M407" s="30"/>
      <c r="N407" s="30"/>
      <c r="O407" s="30"/>
      <c r="P407" s="30"/>
      <c r="Q407" s="30"/>
      <c r="R407" s="30"/>
      <c r="S407" s="30"/>
      <c r="T407" s="30"/>
      <c r="U407" s="30"/>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c r="BC407" s="30"/>
      <c r="BD407" s="30"/>
      <c r="BE407" s="30"/>
      <c r="BF407" s="30"/>
      <c r="BG407" s="30"/>
      <c r="BH407" s="30"/>
      <c r="BI407" s="30"/>
      <c r="BJ407" s="30"/>
      <c r="BK407" s="30"/>
      <c r="BL407" s="30"/>
      <c r="BM407" s="30"/>
      <c r="BN407" s="30"/>
      <c r="BO407" s="30"/>
      <c r="BP407" s="30"/>
      <c r="BQ407" s="30"/>
      <c r="BR407" s="30"/>
      <c r="BS407" s="30"/>
      <c r="BT407" s="30"/>
      <c r="BU407" s="30"/>
      <c r="BV407" s="30"/>
      <c r="BW407" s="30"/>
      <c r="BX407" s="30"/>
      <c r="BY407" s="30"/>
      <c r="BZ407" s="30"/>
      <c r="CA407" s="30"/>
      <c r="CB407" s="30"/>
      <c r="CC407" s="30"/>
      <c r="CD407" s="30"/>
      <c r="CE407" s="30"/>
      <c r="CF407" s="30"/>
      <c r="CG407" s="30"/>
      <c r="CH407" s="30"/>
      <c r="CI407" s="30"/>
      <c r="CJ407" s="30"/>
      <c r="CK407" s="30"/>
      <c r="CL407" s="30"/>
      <c r="CM407" s="30"/>
      <c r="CN407" s="30"/>
      <c r="CO407" s="30"/>
      <c r="CP407" s="30"/>
      <c r="CQ407" s="30"/>
      <c r="CR407" s="30"/>
      <c r="CS407" s="30"/>
      <c r="CT407" s="30"/>
      <c r="CU407" s="30"/>
      <c r="CV407" s="30"/>
      <c r="CW407" s="30"/>
      <c r="CX407" s="30"/>
      <c r="CY407" s="30"/>
      <c r="CZ407" s="30"/>
      <c r="DA407" s="30"/>
      <c r="DB407" s="30"/>
      <c r="DC407" s="30"/>
      <c r="DD407" s="30"/>
      <c r="DE407" s="30"/>
      <c r="DF407" s="30"/>
      <c r="DG407" s="30"/>
      <c r="DH407" s="30"/>
      <c r="DI407" s="30"/>
      <c r="DJ407" s="30"/>
      <c r="DK407" s="30"/>
      <c r="DL407" s="30"/>
      <c r="DM407" s="30"/>
      <c r="DN407" s="30"/>
      <c r="DO407" s="30"/>
      <c r="DP407" s="30"/>
      <c r="DQ407" s="30"/>
      <c r="DR407" s="30"/>
      <c r="DS407" s="30"/>
      <c r="DT407" s="30"/>
      <c r="DU407" s="30"/>
      <c r="DV407" s="30"/>
      <c r="DW407" s="30"/>
      <c r="DX407" s="30"/>
      <c r="DY407" s="30"/>
      <c r="DZ407" s="30"/>
      <c r="EA407" s="30"/>
      <c r="EB407" s="30"/>
      <c r="EC407" s="30"/>
      <c r="ED407" s="30"/>
      <c r="EE407" s="30"/>
      <c r="EF407" s="30"/>
      <c r="EG407" s="30"/>
      <c r="EH407" s="30"/>
      <c r="EI407" s="30"/>
      <c r="EJ407" s="30"/>
      <c r="EK407" s="30"/>
      <c r="EL407" s="30"/>
      <c r="EM407" s="30"/>
      <c r="EN407" s="30"/>
      <c r="EO407" s="30"/>
      <c r="EP407" s="30"/>
      <c r="EQ407" s="30"/>
      <c r="ER407" s="30"/>
      <c r="ES407" s="30"/>
      <c r="ET407" s="30"/>
      <c r="EU407" s="30"/>
      <c r="EV407" s="30"/>
      <c r="EW407" s="30"/>
      <c r="EX407" s="30"/>
      <c r="EY407" s="30"/>
      <c r="EZ407" s="30"/>
      <c r="FA407" s="30"/>
      <c r="FB407" s="30"/>
      <c r="FC407" s="30"/>
      <c r="FD407" s="30"/>
      <c r="FE407" s="30"/>
      <c r="FF407" s="30"/>
      <c r="FG407" s="30"/>
      <c r="FH407" s="30"/>
      <c r="FI407" s="30"/>
      <c r="FJ407" s="30"/>
      <c r="FK407" s="30"/>
      <c r="FL407" s="30"/>
      <c r="FM407" s="30"/>
      <c r="FN407" s="30"/>
      <c r="FO407" s="30"/>
      <c r="FP407" s="30"/>
      <c r="FQ407" s="30"/>
      <c r="FR407" s="30"/>
      <c r="FS407" s="30"/>
      <c r="FT407" s="30"/>
      <c r="FU407" s="30"/>
      <c r="FV407" s="30"/>
      <c r="FW407" s="30"/>
      <c r="FX407" s="30"/>
      <c r="FY407" s="30"/>
      <c r="FZ407" s="30"/>
      <c r="GA407" s="30"/>
      <c r="GB407" s="30"/>
      <c r="GC407" s="30"/>
      <c r="GD407" s="30"/>
      <c r="GE407" s="30"/>
      <c r="GF407" s="30"/>
      <c r="GG407" s="30"/>
      <c r="GH407" s="30"/>
      <c r="GI407" s="30"/>
      <c r="GJ407" s="30"/>
      <c r="GK407" s="30"/>
      <c r="GL407" s="30"/>
      <c r="GM407" s="30"/>
      <c r="GN407" s="30"/>
      <c r="GO407" s="30"/>
      <c r="GP407" s="30"/>
      <c r="GQ407" s="30"/>
    </row>
    <row r="408" spans="1:199" x14ac:dyDescent="0.25">
      <c r="C408" s="192"/>
      <c r="D408" s="192"/>
      <c r="E408" s="192"/>
      <c r="F408" s="192"/>
    </row>
  </sheetData>
  <mergeCells count="391">
    <mergeCell ref="IA7:IA9"/>
    <mergeCell ref="U7:U9"/>
    <mergeCell ref="T7:T9"/>
    <mergeCell ref="HP6:HS6"/>
    <mergeCell ref="HP7:HP9"/>
    <mergeCell ref="HQ7:HQ9"/>
    <mergeCell ref="HR7:HR9"/>
    <mergeCell ref="HS7:HS9"/>
    <mergeCell ref="HT6:HW6"/>
    <mergeCell ref="HT7:HT9"/>
    <mergeCell ref="HU7:HU9"/>
    <mergeCell ref="HV7:HV9"/>
    <mergeCell ref="HW7:HW9"/>
    <mergeCell ref="GP7:GP9"/>
    <mergeCell ref="GQ7:GQ9"/>
    <mergeCell ref="DP6:DS6"/>
    <mergeCell ref="DP7:DP9"/>
    <mergeCell ref="DQ7:DQ9"/>
    <mergeCell ref="DR7:DR9"/>
    <mergeCell ref="DS7:DS9"/>
    <mergeCell ref="HL7:HL9"/>
    <mergeCell ref="HG7:HG9"/>
    <mergeCell ref="HH6:HK6"/>
    <mergeCell ref="HH7:HH9"/>
    <mergeCell ref="HK7:HK9"/>
    <mergeCell ref="HX7:HX9"/>
    <mergeCell ref="HY7:HY9"/>
    <mergeCell ref="HZ7:HZ9"/>
    <mergeCell ref="AD1:AE1"/>
    <mergeCell ref="CD1:CE1"/>
    <mergeCell ref="CN6:CQ6"/>
    <mergeCell ref="EN6:EQ6"/>
    <mergeCell ref="DD6:DG6"/>
    <mergeCell ref="CZ6:DC6"/>
    <mergeCell ref="EJ6:EM6"/>
    <mergeCell ref="AP4:AQ4"/>
    <mergeCell ref="X2:AQ2"/>
    <mergeCell ref="CJ6:CM6"/>
    <mergeCell ref="CF6:CI6"/>
    <mergeCell ref="CB6:CE6"/>
    <mergeCell ref="BX6:CA6"/>
    <mergeCell ref="EL1:EM1"/>
    <mergeCell ref="EK4:EM4"/>
    <mergeCell ref="AT1:AU1"/>
    <mergeCell ref="AD4:AE4"/>
    <mergeCell ref="AT4:AU4"/>
    <mergeCell ref="CN7:CN9"/>
    <mergeCell ref="CQ7:CQ9"/>
    <mergeCell ref="HI7:HI9"/>
    <mergeCell ref="FK7:FK9"/>
    <mergeCell ref="FJ7:FJ9"/>
    <mergeCell ref="FI7:FI9"/>
    <mergeCell ref="FH7:FH9"/>
    <mergeCell ref="EY7:EY9"/>
    <mergeCell ref="FD7:FD9"/>
    <mergeCell ref="FE7:FE9"/>
    <mergeCell ref="EM7:EM9"/>
    <mergeCell ref="FT7:FT9"/>
    <mergeCell ref="FU7:FU9"/>
    <mergeCell ref="FV7:FV9"/>
    <mergeCell ref="FW7:FW9"/>
    <mergeCell ref="EZ7:EZ9"/>
    <mergeCell ref="FA7:FA9"/>
    <mergeCell ref="FC7:FC9"/>
    <mergeCell ref="FR7:FR9"/>
    <mergeCell ref="FS7:FS9"/>
    <mergeCell ref="EV7:EV9"/>
    <mergeCell ref="EW7:EW9"/>
    <mergeCell ref="EX7:EX9"/>
    <mergeCell ref="FL7:FL9"/>
    <mergeCell ref="V1:W1"/>
    <mergeCell ref="BV4:BW4"/>
    <mergeCell ref="X6:AA6"/>
    <mergeCell ref="T6:W6"/>
    <mergeCell ref="V4:W4"/>
    <mergeCell ref="BL6:BO6"/>
    <mergeCell ref="BH6:BK6"/>
    <mergeCell ref="B2:W2"/>
    <mergeCell ref="H5:W5"/>
    <mergeCell ref="BD6:BG6"/>
    <mergeCell ref="AJ6:AM6"/>
    <mergeCell ref="AN6:AQ6"/>
    <mergeCell ref="AR6:AU6"/>
    <mergeCell ref="AV6:AY6"/>
    <mergeCell ref="AF6:AI6"/>
    <mergeCell ref="AB6:AE6"/>
    <mergeCell ref="AP1:AQ1"/>
    <mergeCell ref="BT6:BW6"/>
    <mergeCell ref="BP6:BS6"/>
    <mergeCell ref="X5:AQ5"/>
    <mergeCell ref="AZ6:BC6"/>
    <mergeCell ref="BJ1:BK1"/>
    <mergeCell ref="AR2:BK2"/>
    <mergeCell ref="AR5:BK5"/>
    <mergeCell ref="A403:K403"/>
    <mergeCell ref="L403:S403"/>
    <mergeCell ref="P7:P9"/>
    <mergeCell ref="X7:X9"/>
    <mergeCell ref="Y7:Y9"/>
    <mergeCell ref="Z7:Z9"/>
    <mergeCell ref="AA7:AA9"/>
    <mergeCell ref="AB7:AB9"/>
    <mergeCell ref="AP7:AP9"/>
    <mergeCell ref="A5:A9"/>
    <mergeCell ref="B5:G6"/>
    <mergeCell ref="P6:S6"/>
    <mergeCell ref="H7:H9"/>
    <mergeCell ref="I7:I9"/>
    <mergeCell ref="N7:N9"/>
    <mergeCell ref="O7:O9"/>
    <mergeCell ref="R7:R9"/>
    <mergeCell ref="S7:S9"/>
    <mergeCell ref="G7:G9"/>
    <mergeCell ref="K7:K9"/>
    <mergeCell ref="B7:B9"/>
    <mergeCell ref="C7:E7"/>
    <mergeCell ref="A400:K400"/>
    <mergeCell ref="A401:K401"/>
    <mergeCell ref="L401:S401"/>
    <mergeCell ref="H6:K6"/>
    <mergeCell ref="L6:O6"/>
    <mergeCell ref="J7:J9"/>
    <mergeCell ref="AR7:AR9"/>
    <mergeCell ref="AG7:AG9"/>
    <mergeCell ref="AH7:AH9"/>
    <mergeCell ref="AO7:AO9"/>
    <mergeCell ref="EJ7:EJ9"/>
    <mergeCell ref="CR7:CR9"/>
    <mergeCell ref="CS7:CS9"/>
    <mergeCell ref="CD7:CD9"/>
    <mergeCell ref="CJ7:CJ9"/>
    <mergeCell ref="CK7:CK9"/>
    <mergeCell ref="CL7:CL9"/>
    <mergeCell ref="CM7:CM9"/>
    <mergeCell ref="Q7:Q9"/>
    <mergeCell ref="L7:L9"/>
    <mergeCell ref="M7:M9"/>
    <mergeCell ref="AQ7:AQ9"/>
    <mergeCell ref="AD7:AD9"/>
    <mergeCell ref="AE7:AE9"/>
    <mergeCell ref="AF7:AF9"/>
    <mergeCell ref="AS7:AS9"/>
    <mergeCell ref="D8:E8"/>
    <mergeCell ref="C8:C9"/>
    <mergeCell ref="AC7:AC9"/>
    <mergeCell ref="W7:W9"/>
    <mergeCell ref="V7:V9"/>
    <mergeCell ref="BO7:BO9"/>
    <mergeCell ref="BA7:BA9"/>
    <mergeCell ref="BH7:BH9"/>
    <mergeCell ref="BI7:BI9"/>
    <mergeCell ref="BJ7:BJ9"/>
    <mergeCell ref="AZ7:AZ9"/>
    <mergeCell ref="BD7:BD9"/>
    <mergeCell ref="F7:F9"/>
    <mergeCell ref="AT7:AT9"/>
    <mergeCell ref="AU7:AU9"/>
    <mergeCell ref="AI7:AI9"/>
    <mergeCell ref="AJ7:AJ9"/>
    <mergeCell ref="AK7:AK9"/>
    <mergeCell ref="AL7:AL9"/>
    <mergeCell ref="AM7:AM9"/>
    <mergeCell ref="AN7:AN9"/>
    <mergeCell ref="FF1:FG1"/>
    <mergeCell ref="FE4:FG4"/>
    <mergeCell ref="DL6:DO6"/>
    <mergeCell ref="FB7:FB9"/>
    <mergeCell ref="EV6:EY6"/>
    <mergeCell ref="EN2:FG2"/>
    <mergeCell ref="DR1:DS1"/>
    <mergeCell ref="DQ4:DS4"/>
    <mergeCell ref="DY7:DY9"/>
    <mergeCell ref="DX7:DX9"/>
    <mergeCell ref="DW7:DW9"/>
    <mergeCell ref="DV7:DV9"/>
    <mergeCell ref="DU7:DU9"/>
    <mergeCell ref="DT7:DT9"/>
    <mergeCell ref="EZ6:FC6"/>
    <mergeCell ref="EB7:EB9"/>
    <mergeCell ref="EF7:EF9"/>
    <mergeCell ref="EU7:EU9"/>
    <mergeCell ref="FF7:FF9"/>
    <mergeCell ref="FG7:FG9"/>
    <mergeCell ref="EN7:EN9"/>
    <mergeCell ref="EO7:EO9"/>
    <mergeCell ref="EP7:EP9"/>
    <mergeCell ref="EH7:EH9"/>
    <mergeCell ref="CX1:CY1"/>
    <mergeCell ref="CA7:CA9"/>
    <mergeCell ref="CO7:CO9"/>
    <mergeCell ref="CP7:CP9"/>
    <mergeCell ref="CF7:CF9"/>
    <mergeCell ref="CG7:CG9"/>
    <mergeCell ref="CH7:CH9"/>
    <mergeCell ref="CI7:CI9"/>
    <mergeCell ref="CB7:CB9"/>
    <mergeCell ref="CE7:CE9"/>
    <mergeCell ref="BL2:CE2"/>
    <mergeCell ref="CV6:CY6"/>
    <mergeCell ref="CR6:CU6"/>
    <mergeCell ref="BX7:BX9"/>
    <mergeCell ref="BY7:BY9"/>
    <mergeCell ref="BZ7:BZ9"/>
    <mergeCell ref="CY7:CY9"/>
    <mergeCell ref="BW7:BW9"/>
    <mergeCell ref="BS7:BS9"/>
    <mergeCell ref="BT7:BT9"/>
    <mergeCell ref="BQ7:BQ9"/>
    <mergeCell ref="BR7:BR9"/>
    <mergeCell ref="CV7:CV9"/>
    <mergeCell ref="CU7:CU9"/>
    <mergeCell ref="FZ1:GA1"/>
    <mergeCell ref="EN5:FG5"/>
    <mergeCell ref="BU7:BU9"/>
    <mergeCell ref="BV7:BV9"/>
    <mergeCell ref="DH6:DK6"/>
    <mergeCell ref="ER6:EU6"/>
    <mergeCell ref="FP6:FS6"/>
    <mergeCell ref="FP7:FP9"/>
    <mergeCell ref="FQ7:FQ9"/>
    <mergeCell ref="CX7:CX9"/>
    <mergeCell ref="CZ7:CZ9"/>
    <mergeCell ref="DC7:DC9"/>
    <mergeCell ref="DB7:DB9"/>
    <mergeCell ref="DA7:DA9"/>
    <mergeCell ref="CW7:CW9"/>
    <mergeCell ref="DK7:DK9"/>
    <mergeCell ref="DN7:DN9"/>
    <mergeCell ref="DM7:DM9"/>
    <mergeCell ref="DL7:DL9"/>
    <mergeCell ref="EG7:EG9"/>
    <mergeCell ref="EC7:EC9"/>
    <mergeCell ref="ED7:ED9"/>
    <mergeCell ref="EE7:EE9"/>
    <mergeCell ref="EA7:EA9"/>
    <mergeCell ref="HN4:HO4"/>
    <mergeCell ref="IH1:II1"/>
    <mergeCell ref="GB6:GE6"/>
    <mergeCell ref="GB7:GB9"/>
    <mergeCell ref="GC7:GC9"/>
    <mergeCell ref="GD7:GD9"/>
    <mergeCell ref="GE7:GE9"/>
    <mergeCell ref="GJ6:GM6"/>
    <mergeCell ref="GJ7:GJ9"/>
    <mergeCell ref="GK7:GK9"/>
    <mergeCell ref="GL7:GL9"/>
    <mergeCell ref="GM7:GM9"/>
    <mergeCell ref="GF6:GI6"/>
    <mergeCell ref="GF7:GF9"/>
    <mergeCell ref="GG7:GG9"/>
    <mergeCell ref="GH7:GH9"/>
    <mergeCell ref="GI7:GI9"/>
    <mergeCell ref="GV7:GV9"/>
    <mergeCell ref="GW7:GW9"/>
    <mergeCell ref="GX7:GX9"/>
    <mergeCell ref="GY7:GY9"/>
    <mergeCell ref="GZ6:HC6"/>
    <mergeCell ref="GZ7:GZ9"/>
    <mergeCell ref="HJ7:HJ9"/>
    <mergeCell ref="GT1:GU1"/>
    <mergeCell ref="GV6:GY6"/>
    <mergeCell ref="HL6:HO6"/>
    <mergeCell ref="HX6:IA6"/>
    <mergeCell ref="IB6:IE6"/>
    <mergeCell ref="IB7:IB9"/>
    <mergeCell ref="IC7:IC9"/>
    <mergeCell ref="ID7:ID9"/>
    <mergeCell ref="IE7:IE9"/>
    <mergeCell ref="GS4:GU4"/>
    <mergeCell ref="GB5:GU5"/>
    <mergeCell ref="GB2:GU2"/>
    <mergeCell ref="HN1:HO1"/>
    <mergeCell ref="GV2:HO2"/>
    <mergeCell ref="HA7:HA9"/>
    <mergeCell ref="HB7:HB9"/>
    <mergeCell ref="HC7:HC9"/>
    <mergeCell ref="HM7:HM9"/>
    <mergeCell ref="HN7:HN9"/>
    <mergeCell ref="HO7:HO9"/>
    <mergeCell ref="HD6:HG6"/>
    <mergeCell ref="HD7:HD9"/>
    <mergeCell ref="HE7:HE9"/>
    <mergeCell ref="HF7:HF9"/>
    <mergeCell ref="BJ4:BK4"/>
    <mergeCell ref="CD4:CE4"/>
    <mergeCell ref="BL5:CE5"/>
    <mergeCell ref="CF5:CY5"/>
    <mergeCell ref="GR6:GU6"/>
    <mergeCell ref="FH2:GA2"/>
    <mergeCell ref="FY4:GA4"/>
    <mergeCell ref="FH5:GA5"/>
    <mergeCell ref="FX6:GA6"/>
    <mergeCell ref="CX4:CY4"/>
    <mergeCell ref="CF2:CY2"/>
    <mergeCell ref="CZ2:DS2"/>
    <mergeCell ref="CZ5:DS5"/>
    <mergeCell ref="DT2:EM2"/>
    <mergeCell ref="DT5:EM5"/>
    <mergeCell ref="DX6:EA6"/>
    <mergeCell ref="DT6:DW6"/>
    <mergeCell ref="EF6:EI6"/>
    <mergeCell ref="EB6:EE6"/>
    <mergeCell ref="FT6:FW6"/>
    <mergeCell ref="FD6:FG6"/>
    <mergeCell ref="FH6:FK6"/>
    <mergeCell ref="FL6:FO6"/>
    <mergeCell ref="GV5:HO5"/>
    <mergeCell ref="GR7:GR9"/>
    <mergeCell ref="GS7:GS9"/>
    <mergeCell ref="GT7:GT9"/>
    <mergeCell ref="GU7:GU9"/>
    <mergeCell ref="GN6:GQ6"/>
    <mergeCell ref="GN7:GN9"/>
    <mergeCell ref="GO7:GO9"/>
    <mergeCell ref="CT7:CT9"/>
    <mergeCell ref="DO7:DO9"/>
    <mergeCell ref="DD7:DD9"/>
    <mergeCell ref="FX7:FX9"/>
    <mergeCell ref="FY7:FY9"/>
    <mergeCell ref="FZ7:FZ9"/>
    <mergeCell ref="GA7:GA9"/>
    <mergeCell ref="DZ7:DZ9"/>
    <mergeCell ref="ER7:ER9"/>
    <mergeCell ref="EI7:EI9"/>
    <mergeCell ref="FM7:FM9"/>
    <mergeCell ref="FN7:FN9"/>
    <mergeCell ref="FO7:FO9"/>
    <mergeCell ref="EK7:EK9"/>
    <mergeCell ref="EL7:EL9"/>
    <mergeCell ref="EQ7:EQ9"/>
    <mergeCell ref="A402:W402"/>
    <mergeCell ref="DG7:DG9"/>
    <mergeCell ref="DF7:DF9"/>
    <mergeCell ref="DE7:DE9"/>
    <mergeCell ref="DI7:DI9"/>
    <mergeCell ref="DJ7:DJ9"/>
    <mergeCell ref="DH7:DH9"/>
    <mergeCell ref="ES7:ES9"/>
    <mergeCell ref="ET7:ET9"/>
    <mergeCell ref="BC7:BC9"/>
    <mergeCell ref="CC7:CC9"/>
    <mergeCell ref="AY7:AY9"/>
    <mergeCell ref="BB7:BB9"/>
    <mergeCell ref="AV7:AV9"/>
    <mergeCell ref="AW7:AW9"/>
    <mergeCell ref="BK7:BK9"/>
    <mergeCell ref="BL7:BL9"/>
    <mergeCell ref="BM7:BM9"/>
    <mergeCell ref="BP7:BP9"/>
    <mergeCell ref="BG7:BG9"/>
    <mergeCell ref="BF7:BF9"/>
    <mergeCell ref="AX7:AX9"/>
    <mergeCell ref="BE7:BE9"/>
    <mergeCell ref="BN7:BN9"/>
    <mergeCell ref="HP5:II5"/>
    <mergeCell ref="HP2:II2"/>
    <mergeCell ref="JB4:JC4"/>
    <mergeCell ref="IN6:IQ6"/>
    <mergeCell ref="IN7:IN9"/>
    <mergeCell ref="IO7:IO9"/>
    <mergeCell ref="IP7:IP9"/>
    <mergeCell ref="IQ7:IQ9"/>
    <mergeCell ref="IR6:IU6"/>
    <mergeCell ref="IR7:IR9"/>
    <mergeCell ref="IS7:IS9"/>
    <mergeCell ref="IT7:IT9"/>
    <mergeCell ref="IU7:IU9"/>
    <mergeCell ref="IF6:II6"/>
    <mergeCell ref="IF7:IF9"/>
    <mergeCell ref="IG7:IG9"/>
    <mergeCell ref="IH7:IH9"/>
    <mergeCell ref="II7:II9"/>
    <mergeCell ref="IJ6:IM6"/>
    <mergeCell ref="IJ7:IJ9"/>
    <mergeCell ref="IK7:IK9"/>
    <mergeCell ref="IL7:IL9"/>
    <mergeCell ref="IM7:IM9"/>
    <mergeCell ref="IH4:II4"/>
    <mergeCell ref="IJ5:JC5"/>
    <mergeCell ref="IJ2:JC2"/>
    <mergeCell ref="IZ6:JC6"/>
    <mergeCell ref="IZ7:IZ9"/>
    <mergeCell ref="JA7:JA9"/>
    <mergeCell ref="JB7:JB9"/>
    <mergeCell ref="JC7:JC9"/>
    <mergeCell ref="JB1:JC1"/>
    <mergeCell ref="IV6:IY6"/>
    <mergeCell ref="IV7:IV9"/>
    <mergeCell ref="IW7:IW9"/>
    <mergeCell ref="IX7:IX9"/>
    <mergeCell ref="IY7:IY9"/>
  </mergeCells>
  <pageMargins left="0.31496062992125984" right="0.31496062992125984" top="0.35433070866141736" bottom="0.35433070866141736" header="0" footer="0"/>
  <pageSetup paperSize="9" scale="27" fitToWidth="0" orientation="portrait" r:id="rId1"/>
  <rowBreaks count="1" manualBreakCount="1">
    <brk id="148" max="266" man="1"/>
  </rowBreaks>
  <colBreaks count="12" manualBreakCount="12">
    <brk id="23" max="403" man="1"/>
    <brk id="43" max="403" man="1"/>
    <brk id="63" max="403" man="1"/>
    <brk id="83" max="403" man="1"/>
    <brk id="103" max="403" man="1"/>
    <brk id="123" max="403" man="1"/>
    <brk id="143" max="403" man="1"/>
    <brk id="163" max="403" man="1"/>
    <brk id="183" max="403" man="1"/>
    <brk id="203" max="403" man="1"/>
    <brk id="223" max="403" man="1"/>
    <brk id="243" max="40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8"/>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L6" sqref="L6"/>
    </sheetView>
  </sheetViews>
  <sheetFormatPr defaultRowHeight="15.75" x14ac:dyDescent="0.25"/>
  <cols>
    <col min="1" max="1" width="32.375" style="13" customWidth="1"/>
    <col min="2" max="2" width="17" style="13" customWidth="1"/>
    <col min="3" max="3" width="16.25" style="2" customWidth="1"/>
    <col min="4" max="4" width="14.375" style="2" customWidth="1"/>
    <col min="5" max="5" width="14.875" style="2" customWidth="1"/>
    <col min="6" max="6" width="13.5" style="2" customWidth="1"/>
    <col min="7" max="7" width="13" style="2" customWidth="1"/>
    <col min="8" max="8" width="16.375" style="2" customWidth="1"/>
    <col min="9" max="9" width="13.5" style="2" customWidth="1"/>
    <col min="10" max="10" width="11.125" style="2" customWidth="1"/>
    <col min="11" max="11" width="12.375" style="2" customWidth="1"/>
    <col min="12" max="12" width="17" style="2" customWidth="1"/>
    <col min="13" max="13" width="13.5" style="2" customWidth="1"/>
    <col min="14" max="14" width="11.625" style="2" customWidth="1"/>
    <col min="15" max="15" width="12.375" style="2" customWidth="1"/>
    <col min="16" max="16" width="16.125" style="2" customWidth="1"/>
    <col min="17" max="17" width="14.625" style="2" customWidth="1"/>
    <col min="18" max="18" width="11.5" style="2" customWidth="1"/>
    <col min="19" max="19" width="12.25" style="2" customWidth="1"/>
    <col min="20" max="20" width="15.5" style="2" customWidth="1"/>
    <col min="21" max="21" width="14.625" style="2" customWidth="1"/>
    <col min="22" max="22" width="11.625" style="2" customWidth="1"/>
    <col min="23" max="23" width="12.25" style="2" customWidth="1"/>
    <col min="24" max="24" width="15.5" style="2" customWidth="1"/>
    <col min="25" max="25" width="14.875" style="2" customWidth="1"/>
    <col min="26" max="26" width="11" style="2" customWidth="1"/>
    <col min="27" max="27" width="11.5" style="2" customWidth="1"/>
    <col min="28" max="28" width="21.125" style="2" customWidth="1"/>
    <col min="29" max="29" width="18.25" style="2" customWidth="1"/>
    <col min="30" max="30" width="14.875" style="2" customWidth="1"/>
    <col min="31" max="31" width="18.125" style="2" customWidth="1"/>
    <col min="32" max="32" width="15.25" style="2" customWidth="1"/>
    <col min="33" max="33" width="13" style="2" customWidth="1"/>
    <col min="34" max="34" width="12.375" style="2" customWidth="1"/>
    <col min="35" max="35" width="13" style="2" customWidth="1"/>
    <col min="36" max="36" width="15.125" style="2" customWidth="1"/>
    <col min="37" max="37" width="17.375" style="2" customWidth="1"/>
    <col min="38" max="38" width="14.5" style="2" customWidth="1"/>
    <col min="39" max="39" width="13.875" style="2" customWidth="1"/>
    <col min="40" max="40" width="15.5" style="2" customWidth="1"/>
    <col min="41" max="41" width="14.75" style="2" customWidth="1"/>
    <col min="42" max="42" width="11.5" style="2" customWidth="1"/>
    <col min="43" max="43" width="12" style="2" customWidth="1"/>
    <col min="44" max="44" width="17.125" style="2" customWidth="1"/>
    <col min="45" max="45" width="15" style="2" customWidth="1"/>
    <col min="46" max="46" width="12.125" style="2" customWidth="1"/>
    <col min="47" max="47" width="12.5" style="2" customWidth="1"/>
    <col min="48" max="48" width="15.375" style="2" customWidth="1"/>
    <col min="49" max="49" width="16.875" style="2" customWidth="1"/>
    <col min="50" max="50" width="14.625" style="2" customWidth="1"/>
    <col min="51" max="51" width="12.25" style="2" customWidth="1"/>
    <col min="52" max="52" width="16.5" style="2" customWidth="1"/>
    <col min="53" max="53" width="14.625" style="2" customWidth="1"/>
    <col min="54" max="54" width="12.625" style="2" customWidth="1"/>
    <col min="55" max="55" width="12.375" style="2" customWidth="1"/>
    <col min="56" max="56" width="18.375" style="2" customWidth="1"/>
    <col min="57" max="57" width="17.25" style="2" customWidth="1"/>
    <col min="58" max="58" width="15.75" style="2" customWidth="1"/>
    <col min="59" max="59" width="11.625" style="2" customWidth="1"/>
    <col min="60" max="61" width="15.125" style="2" customWidth="1"/>
    <col min="62" max="62" width="13" style="2" customWidth="1"/>
    <col min="63" max="63" width="13.125" style="2" customWidth="1"/>
    <col min="64" max="64" width="15.375" style="2" customWidth="1"/>
    <col min="65" max="65" width="13.625" style="2" customWidth="1"/>
    <col min="66" max="67" width="11.625" style="2" customWidth="1"/>
    <col min="68" max="68" width="17.875" style="2" customWidth="1"/>
    <col min="69" max="69" width="16.375" style="2" customWidth="1"/>
    <col min="70" max="70" width="14.375" style="2" customWidth="1"/>
    <col min="71" max="71" width="13.625" style="2" customWidth="1"/>
    <col min="72" max="72" width="15.375" style="2" customWidth="1"/>
    <col min="73" max="73" width="13.75" style="2" customWidth="1"/>
    <col min="74" max="74" width="11.25" style="2" customWidth="1"/>
    <col min="75" max="75" width="12.625" style="2" customWidth="1"/>
    <col min="76" max="76" width="17.625" style="2" customWidth="1"/>
    <col min="77" max="77" width="16.25" style="2" customWidth="1"/>
    <col min="78" max="78" width="11.375" style="2" customWidth="1"/>
    <col min="79" max="79" width="14.875" style="2" customWidth="1"/>
    <col min="80" max="80" width="15.25" style="2" customWidth="1"/>
    <col min="81" max="81" width="17.625" style="2" customWidth="1"/>
    <col min="82" max="82" width="14.5" style="2" customWidth="1"/>
    <col min="83" max="83" width="11.25" style="2" customWidth="1"/>
    <col min="84" max="16384" width="9" style="4"/>
  </cols>
  <sheetData>
    <row r="1" spans="1:84" s="52" customFormat="1" ht="18" customHeight="1" x14ac:dyDescent="0.3">
      <c r="AH1" s="444" t="s">
        <v>89</v>
      </c>
      <c r="AI1" s="444"/>
      <c r="AW1" s="55"/>
      <c r="AX1" s="444" t="s">
        <v>89</v>
      </c>
      <c r="AY1" s="444"/>
      <c r="AZ1" s="209"/>
      <c r="BD1" s="209"/>
      <c r="BN1" s="444" t="s">
        <v>89</v>
      </c>
      <c r="BO1" s="444"/>
      <c r="BY1" s="445"/>
      <c r="BZ1" s="445"/>
      <c r="CA1" s="445"/>
      <c r="CB1" s="156"/>
      <c r="CC1" s="445" t="s">
        <v>89</v>
      </c>
      <c r="CD1" s="445"/>
      <c r="CE1" s="445"/>
    </row>
    <row r="2" spans="1:84" s="2" customFormat="1" x14ac:dyDescent="0.25">
      <c r="A2" s="13"/>
      <c r="B2" s="13"/>
      <c r="AW2" s="56"/>
      <c r="AX2" s="56"/>
      <c r="AY2" s="56"/>
      <c r="AZ2" s="56"/>
      <c r="BR2" s="57"/>
      <c r="BS2" s="57"/>
      <c r="BT2" s="57"/>
    </row>
    <row r="3" spans="1:84" s="2" customFormat="1" ht="33.75" customHeight="1" x14ac:dyDescent="0.25">
      <c r="A3" s="13"/>
      <c r="B3" s="373" t="s">
        <v>1178</v>
      </c>
      <c r="C3" s="373"/>
      <c r="D3" s="373"/>
      <c r="E3" s="373"/>
      <c r="F3" s="373"/>
      <c r="G3" s="373"/>
      <c r="H3" s="373"/>
      <c r="I3" s="373"/>
      <c r="J3" s="373"/>
      <c r="K3" s="373"/>
      <c r="L3" s="373"/>
      <c r="M3" s="373"/>
      <c r="N3" s="373"/>
      <c r="O3" s="373"/>
      <c r="P3" s="373"/>
      <c r="Q3" s="373"/>
      <c r="R3" s="373"/>
      <c r="S3" s="373"/>
      <c r="T3" s="373" t="s">
        <v>1178</v>
      </c>
      <c r="U3" s="373"/>
      <c r="V3" s="373"/>
      <c r="W3" s="373"/>
      <c r="X3" s="373"/>
      <c r="Y3" s="373"/>
      <c r="Z3" s="373"/>
      <c r="AA3" s="373"/>
      <c r="AB3" s="373"/>
      <c r="AC3" s="373"/>
      <c r="AD3" s="373"/>
      <c r="AE3" s="373"/>
      <c r="AF3" s="373"/>
      <c r="AG3" s="373"/>
      <c r="AH3" s="373"/>
      <c r="AI3" s="373"/>
      <c r="AJ3" s="373" t="s">
        <v>1178</v>
      </c>
      <c r="AK3" s="373"/>
      <c r="AL3" s="373"/>
      <c r="AM3" s="373"/>
      <c r="AN3" s="373"/>
      <c r="AO3" s="373"/>
      <c r="AP3" s="373"/>
      <c r="AQ3" s="373"/>
      <c r="AR3" s="373"/>
      <c r="AS3" s="373"/>
      <c r="AT3" s="373"/>
      <c r="AU3" s="373"/>
      <c r="AV3" s="373"/>
      <c r="AW3" s="373"/>
      <c r="AX3" s="373"/>
      <c r="AY3" s="373"/>
      <c r="AZ3" s="373" t="s">
        <v>1178</v>
      </c>
      <c r="BA3" s="373"/>
      <c r="BB3" s="373"/>
      <c r="BC3" s="373"/>
      <c r="BD3" s="373"/>
      <c r="BE3" s="373"/>
      <c r="BF3" s="373"/>
      <c r="BG3" s="373"/>
      <c r="BH3" s="373"/>
      <c r="BI3" s="373"/>
      <c r="BJ3" s="373"/>
      <c r="BK3" s="373"/>
      <c r="BL3" s="373"/>
      <c r="BM3" s="373"/>
      <c r="BN3" s="373"/>
      <c r="BO3" s="373"/>
      <c r="BP3" s="406" t="s">
        <v>1178</v>
      </c>
      <c r="BQ3" s="406"/>
      <c r="BR3" s="406"/>
      <c r="BS3" s="406"/>
      <c r="BT3" s="406"/>
      <c r="BU3" s="406"/>
      <c r="BV3" s="406"/>
      <c r="BW3" s="406"/>
      <c r="BX3" s="406"/>
      <c r="BY3" s="406"/>
      <c r="BZ3" s="406"/>
      <c r="CA3" s="406"/>
      <c r="CB3" s="406"/>
      <c r="CC3" s="406"/>
      <c r="CD3" s="406"/>
      <c r="CE3" s="406"/>
    </row>
    <row r="4" spans="1:84" s="2" customFormat="1" ht="8.25" customHeight="1" x14ac:dyDescent="0.25">
      <c r="A4" s="13"/>
      <c r="B4" s="373"/>
      <c r="C4" s="373"/>
      <c r="D4" s="373"/>
      <c r="E4" s="373"/>
      <c r="F4" s="373"/>
      <c r="G4" s="373"/>
      <c r="H4" s="373"/>
      <c r="I4" s="373"/>
      <c r="J4" s="373"/>
      <c r="K4" s="373"/>
      <c r="L4" s="373"/>
      <c r="M4" s="373"/>
      <c r="N4" s="373"/>
      <c r="O4" s="373"/>
      <c r="P4" s="373"/>
      <c r="Q4" s="373"/>
      <c r="R4" s="373"/>
      <c r="S4" s="373"/>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row>
    <row r="5" spans="1:84" s="2" customFormat="1" ht="23.25" customHeight="1" x14ac:dyDescent="0.3">
      <c r="A5" s="53"/>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58"/>
    </row>
    <row r="6" spans="1:84" s="2" customFormat="1" x14ac:dyDescent="0.25">
      <c r="A6" s="13"/>
      <c r="C6" s="3"/>
      <c r="D6" s="3"/>
      <c r="E6" s="3"/>
      <c r="F6" s="3"/>
      <c r="G6" s="3"/>
      <c r="H6" s="3"/>
      <c r="I6" s="3"/>
      <c r="J6" s="3"/>
      <c r="K6" s="3"/>
      <c r="L6" s="3"/>
      <c r="M6" s="3"/>
      <c r="N6" s="3"/>
      <c r="O6" s="3"/>
      <c r="P6" s="3"/>
      <c r="Q6" s="3"/>
      <c r="R6" s="423" t="s">
        <v>73</v>
      </c>
      <c r="S6" s="423"/>
      <c r="AF6" s="155"/>
      <c r="AH6" s="423" t="s">
        <v>73</v>
      </c>
      <c r="AI6" s="423"/>
      <c r="AX6" s="423" t="s">
        <v>73</v>
      </c>
      <c r="AY6" s="423"/>
      <c r="AZ6" s="204"/>
      <c r="BD6" s="204"/>
      <c r="BN6" s="423" t="s">
        <v>73</v>
      </c>
      <c r="BO6" s="423"/>
      <c r="BZ6" s="423"/>
      <c r="CA6" s="423"/>
      <c r="CB6" s="155"/>
      <c r="CD6" s="423" t="s">
        <v>73</v>
      </c>
      <c r="CE6" s="423"/>
    </row>
    <row r="7" spans="1:84" s="2" customFormat="1" ht="17.25" customHeight="1" x14ac:dyDescent="0.25">
      <c r="A7" s="380" t="s">
        <v>74</v>
      </c>
      <c r="B7" s="380" t="s">
        <v>93</v>
      </c>
      <c r="C7" s="380"/>
      <c r="D7" s="380"/>
      <c r="E7" s="380"/>
      <c r="F7" s="380"/>
      <c r="G7" s="380"/>
      <c r="H7" s="380" t="s">
        <v>91</v>
      </c>
      <c r="I7" s="380"/>
      <c r="J7" s="380"/>
      <c r="K7" s="380"/>
      <c r="L7" s="380"/>
      <c r="M7" s="380"/>
      <c r="N7" s="380"/>
      <c r="O7" s="380"/>
      <c r="P7" s="380"/>
      <c r="Q7" s="380"/>
      <c r="R7" s="380"/>
      <c r="S7" s="380"/>
      <c r="T7" s="380" t="s">
        <v>91</v>
      </c>
      <c r="U7" s="380"/>
      <c r="V7" s="380"/>
      <c r="W7" s="380"/>
      <c r="X7" s="380"/>
      <c r="Y7" s="380"/>
      <c r="Z7" s="380"/>
      <c r="AA7" s="380"/>
      <c r="AB7" s="380"/>
      <c r="AC7" s="380"/>
      <c r="AD7" s="380"/>
      <c r="AE7" s="380"/>
      <c r="AF7" s="380"/>
      <c r="AG7" s="380"/>
      <c r="AH7" s="380"/>
      <c r="AI7" s="380"/>
      <c r="AJ7" s="380" t="s">
        <v>91</v>
      </c>
      <c r="AK7" s="380"/>
      <c r="AL7" s="380"/>
      <c r="AM7" s="380"/>
      <c r="AN7" s="380"/>
      <c r="AO7" s="380"/>
      <c r="AP7" s="380"/>
      <c r="AQ7" s="380"/>
      <c r="AR7" s="380"/>
      <c r="AS7" s="380"/>
      <c r="AT7" s="380"/>
      <c r="AU7" s="380"/>
      <c r="AV7" s="380"/>
      <c r="AW7" s="380"/>
      <c r="AX7" s="380"/>
      <c r="AY7" s="380"/>
      <c r="AZ7" s="380" t="s">
        <v>91</v>
      </c>
      <c r="BA7" s="380"/>
      <c r="BB7" s="380"/>
      <c r="BC7" s="380"/>
      <c r="BD7" s="380"/>
      <c r="BE7" s="380"/>
      <c r="BF7" s="380"/>
      <c r="BG7" s="380"/>
      <c r="BH7" s="380"/>
      <c r="BI7" s="380"/>
      <c r="BJ7" s="380"/>
      <c r="BK7" s="380"/>
      <c r="BL7" s="380"/>
      <c r="BM7" s="380"/>
      <c r="BN7" s="380"/>
      <c r="BO7" s="380"/>
      <c r="BP7" s="380" t="s">
        <v>91</v>
      </c>
      <c r="BQ7" s="380"/>
      <c r="BR7" s="380"/>
      <c r="BS7" s="380"/>
      <c r="BT7" s="380"/>
      <c r="BU7" s="380"/>
      <c r="BV7" s="380"/>
      <c r="BW7" s="380"/>
      <c r="BX7" s="380"/>
      <c r="BY7" s="380"/>
      <c r="BZ7" s="380"/>
      <c r="CA7" s="380"/>
      <c r="CB7" s="380"/>
      <c r="CC7" s="380"/>
      <c r="CD7" s="380"/>
      <c r="CE7" s="380"/>
    </row>
    <row r="8" spans="1:84" ht="232.5" customHeight="1" x14ac:dyDescent="0.25">
      <c r="A8" s="380"/>
      <c r="B8" s="380"/>
      <c r="C8" s="380"/>
      <c r="D8" s="380"/>
      <c r="E8" s="380"/>
      <c r="F8" s="380"/>
      <c r="G8" s="380"/>
      <c r="H8" s="440" t="s">
        <v>907</v>
      </c>
      <c r="I8" s="440"/>
      <c r="J8" s="440"/>
      <c r="K8" s="440"/>
      <c r="L8" s="440" t="s">
        <v>913</v>
      </c>
      <c r="M8" s="440"/>
      <c r="N8" s="440"/>
      <c r="O8" s="440"/>
      <c r="P8" s="440" t="s">
        <v>911</v>
      </c>
      <c r="Q8" s="440"/>
      <c r="R8" s="440"/>
      <c r="S8" s="440"/>
      <c r="T8" s="440" t="s">
        <v>915</v>
      </c>
      <c r="U8" s="440"/>
      <c r="V8" s="440"/>
      <c r="W8" s="440"/>
      <c r="X8" s="440" t="s">
        <v>903</v>
      </c>
      <c r="Y8" s="440"/>
      <c r="Z8" s="440"/>
      <c r="AA8" s="440"/>
      <c r="AB8" s="440" t="s">
        <v>909</v>
      </c>
      <c r="AC8" s="440"/>
      <c r="AD8" s="440"/>
      <c r="AE8" s="440"/>
      <c r="AF8" s="440" t="s">
        <v>917</v>
      </c>
      <c r="AG8" s="440"/>
      <c r="AH8" s="440"/>
      <c r="AI8" s="440"/>
      <c r="AJ8" s="440" t="s">
        <v>919</v>
      </c>
      <c r="AK8" s="440"/>
      <c r="AL8" s="440"/>
      <c r="AM8" s="440"/>
      <c r="AN8" s="440" t="s">
        <v>921</v>
      </c>
      <c r="AO8" s="440"/>
      <c r="AP8" s="440"/>
      <c r="AQ8" s="440"/>
      <c r="AR8" s="440" t="s">
        <v>923</v>
      </c>
      <c r="AS8" s="440"/>
      <c r="AT8" s="440"/>
      <c r="AU8" s="440"/>
      <c r="AV8" s="440" t="s">
        <v>925</v>
      </c>
      <c r="AW8" s="440"/>
      <c r="AX8" s="440"/>
      <c r="AY8" s="440"/>
      <c r="AZ8" s="440" t="s">
        <v>935</v>
      </c>
      <c r="BA8" s="440"/>
      <c r="BB8" s="440"/>
      <c r="BC8" s="440"/>
      <c r="BD8" s="440" t="s">
        <v>546</v>
      </c>
      <c r="BE8" s="440"/>
      <c r="BF8" s="440"/>
      <c r="BG8" s="440"/>
      <c r="BH8" s="440" t="s">
        <v>931</v>
      </c>
      <c r="BI8" s="440"/>
      <c r="BJ8" s="440"/>
      <c r="BK8" s="440"/>
      <c r="BL8" s="440" t="s">
        <v>938</v>
      </c>
      <c r="BM8" s="440"/>
      <c r="BN8" s="440"/>
      <c r="BO8" s="440"/>
      <c r="BP8" s="440" t="s">
        <v>929</v>
      </c>
      <c r="BQ8" s="440"/>
      <c r="BR8" s="440"/>
      <c r="BS8" s="440"/>
      <c r="BT8" s="440" t="s">
        <v>933</v>
      </c>
      <c r="BU8" s="440"/>
      <c r="BV8" s="440"/>
      <c r="BW8" s="440"/>
      <c r="BX8" s="440" t="s">
        <v>927</v>
      </c>
      <c r="BY8" s="440"/>
      <c r="BZ8" s="440"/>
      <c r="CA8" s="440"/>
      <c r="CB8" s="440" t="s">
        <v>905</v>
      </c>
      <c r="CC8" s="440"/>
      <c r="CD8" s="440"/>
      <c r="CE8" s="440"/>
    </row>
    <row r="9" spans="1:84" ht="34.5" customHeight="1" x14ac:dyDescent="0.25">
      <c r="A9" s="380"/>
      <c r="B9" s="380" t="s">
        <v>1049</v>
      </c>
      <c r="C9" s="380" t="s">
        <v>653</v>
      </c>
      <c r="D9" s="380"/>
      <c r="E9" s="380"/>
      <c r="F9" s="380" t="s">
        <v>79</v>
      </c>
      <c r="G9" s="380" t="s">
        <v>6</v>
      </c>
      <c r="H9" s="440" t="s">
        <v>1043</v>
      </c>
      <c r="I9" s="440" t="s">
        <v>1052</v>
      </c>
      <c r="J9" s="440" t="s">
        <v>79</v>
      </c>
      <c r="K9" s="440" t="s">
        <v>6</v>
      </c>
      <c r="L9" s="440" t="s">
        <v>1043</v>
      </c>
      <c r="M9" s="440" t="s">
        <v>1052</v>
      </c>
      <c r="N9" s="440" t="s">
        <v>79</v>
      </c>
      <c r="O9" s="440" t="s">
        <v>6</v>
      </c>
      <c r="P9" s="440" t="s">
        <v>1043</v>
      </c>
      <c r="Q9" s="440" t="s">
        <v>1052</v>
      </c>
      <c r="R9" s="440" t="s">
        <v>79</v>
      </c>
      <c r="S9" s="440" t="s">
        <v>6</v>
      </c>
      <c r="T9" s="440" t="s">
        <v>1043</v>
      </c>
      <c r="U9" s="440" t="s">
        <v>1052</v>
      </c>
      <c r="V9" s="440" t="s">
        <v>79</v>
      </c>
      <c r="W9" s="440" t="s">
        <v>6</v>
      </c>
      <c r="X9" s="440" t="s">
        <v>1043</v>
      </c>
      <c r="Y9" s="440" t="s">
        <v>1052</v>
      </c>
      <c r="Z9" s="440" t="s">
        <v>79</v>
      </c>
      <c r="AA9" s="440" t="s">
        <v>6</v>
      </c>
      <c r="AB9" s="440" t="s">
        <v>1043</v>
      </c>
      <c r="AC9" s="440" t="s">
        <v>1052</v>
      </c>
      <c r="AD9" s="440" t="s">
        <v>79</v>
      </c>
      <c r="AE9" s="440" t="s">
        <v>6</v>
      </c>
      <c r="AF9" s="440" t="s">
        <v>1043</v>
      </c>
      <c r="AG9" s="440" t="s">
        <v>1052</v>
      </c>
      <c r="AH9" s="440" t="s">
        <v>79</v>
      </c>
      <c r="AI9" s="440" t="s">
        <v>6</v>
      </c>
      <c r="AJ9" s="440" t="s">
        <v>1043</v>
      </c>
      <c r="AK9" s="440" t="s">
        <v>1052</v>
      </c>
      <c r="AL9" s="440" t="s">
        <v>79</v>
      </c>
      <c r="AM9" s="440" t="s">
        <v>6</v>
      </c>
      <c r="AN9" s="440" t="s">
        <v>1043</v>
      </c>
      <c r="AO9" s="440" t="s">
        <v>1052</v>
      </c>
      <c r="AP9" s="440" t="s">
        <v>79</v>
      </c>
      <c r="AQ9" s="440" t="s">
        <v>6</v>
      </c>
      <c r="AR9" s="440" t="s">
        <v>1043</v>
      </c>
      <c r="AS9" s="440" t="s">
        <v>1052</v>
      </c>
      <c r="AT9" s="440" t="s">
        <v>79</v>
      </c>
      <c r="AU9" s="440" t="s">
        <v>6</v>
      </c>
      <c r="AV9" s="440" t="s">
        <v>1043</v>
      </c>
      <c r="AW9" s="440" t="s">
        <v>1052</v>
      </c>
      <c r="AX9" s="440" t="s">
        <v>79</v>
      </c>
      <c r="AY9" s="440" t="s">
        <v>6</v>
      </c>
      <c r="AZ9" s="440" t="s">
        <v>1043</v>
      </c>
      <c r="BA9" s="440" t="s">
        <v>1052</v>
      </c>
      <c r="BB9" s="440" t="s">
        <v>79</v>
      </c>
      <c r="BC9" s="440" t="s">
        <v>6</v>
      </c>
      <c r="BD9" s="440" t="s">
        <v>1043</v>
      </c>
      <c r="BE9" s="440" t="s">
        <v>1052</v>
      </c>
      <c r="BF9" s="440" t="s">
        <v>79</v>
      </c>
      <c r="BG9" s="440" t="s">
        <v>6</v>
      </c>
      <c r="BH9" s="440" t="s">
        <v>1043</v>
      </c>
      <c r="BI9" s="440" t="s">
        <v>1052</v>
      </c>
      <c r="BJ9" s="440" t="s">
        <v>79</v>
      </c>
      <c r="BK9" s="440" t="s">
        <v>6</v>
      </c>
      <c r="BL9" s="440" t="s">
        <v>1043</v>
      </c>
      <c r="BM9" s="440" t="s">
        <v>1052</v>
      </c>
      <c r="BN9" s="440" t="s">
        <v>79</v>
      </c>
      <c r="BO9" s="440" t="s">
        <v>6</v>
      </c>
      <c r="BP9" s="440" t="s">
        <v>1043</v>
      </c>
      <c r="BQ9" s="440" t="s">
        <v>1052</v>
      </c>
      <c r="BR9" s="440" t="s">
        <v>79</v>
      </c>
      <c r="BS9" s="440" t="s">
        <v>6</v>
      </c>
      <c r="BT9" s="440" t="s">
        <v>1043</v>
      </c>
      <c r="BU9" s="440" t="s">
        <v>1052</v>
      </c>
      <c r="BV9" s="440" t="s">
        <v>79</v>
      </c>
      <c r="BW9" s="440" t="s">
        <v>6</v>
      </c>
      <c r="BX9" s="440" t="s">
        <v>1043</v>
      </c>
      <c r="BY9" s="440" t="s">
        <v>1052</v>
      </c>
      <c r="BZ9" s="440" t="s">
        <v>79</v>
      </c>
      <c r="CA9" s="440" t="s">
        <v>6</v>
      </c>
      <c r="CB9" s="440" t="s">
        <v>1043</v>
      </c>
      <c r="CC9" s="440" t="s">
        <v>1052</v>
      </c>
      <c r="CD9" s="440" t="s">
        <v>79</v>
      </c>
      <c r="CE9" s="440" t="s">
        <v>6</v>
      </c>
    </row>
    <row r="10" spans="1:84" ht="24.75" customHeight="1" x14ac:dyDescent="0.25">
      <c r="A10" s="380"/>
      <c r="B10" s="380"/>
      <c r="C10" s="380" t="s">
        <v>657</v>
      </c>
      <c r="D10" s="380" t="s">
        <v>733</v>
      </c>
      <c r="E10" s="380"/>
      <c r="F10" s="380"/>
      <c r="G10" s="380"/>
      <c r="H10" s="440"/>
      <c r="I10" s="440"/>
      <c r="J10" s="440"/>
      <c r="K10" s="440"/>
      <c r="L10" s="440"/>
      <c r="M10" s="440"/>
      <c r="N10" s="440"/>
      <c r="O10" s="440"/>
      <c r="P10" s="440"/>
      <c r="Q10" s="440"/>
      <c r="R10" s="440"/>
      <c r="S10" s="440"/>
      <c r="T10" s="440"/>
      <c r="U10" s="440"/>
      <c r="V10" s="440"/>
      <c r="W10" s="440"/>
      <c r="X10" s="440"/>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440"/>
      <c r="BW10" s="440"/>
      <c r="BX10" s="440"/>
      <c r="BY10" s="440"/>
      <c r="BZ10" s="440"/>
      <c r="CA10" s="440"/>
      <c r="CB10" s="440"/>
      <c r="CC10" s="440"/>
      <c r="CD10" s="440"/>
      <c r="CE10" s="440"/>
    </row>
    <row r="11" spans="1:84" ht="70.5" customHeight="1" x14ac:dyDescent="0.25">
      <c r="A11" s="380"/>
      <c r="B11" s="380"/>
      <c r="C11" s="380"/>
      <c r="D11" s="207" t="s">
        <v>777</v>
      </c>
      <c r="E11" s="207" t="s">
        <v>734</v>
      </c>
      <c r="F11" s="380"/>
      <c r="G11" s="380"/>
      <c r="H11" s="440"/>
      <c r="I11" s="440"/>
      <c r="J11" s="440"/>
      <c r="K11" s="440"/>
      <c r="L11" s="440"/>
      <c r="M11" s="440"/>
      <c r="N11" s="440"/>
      <c r="O11" s="440"/>
      <c r="P11" s="440"/>
      <c r="Q11" s="440"/>
      <c r="R11" s="440"/>
      <c r="S11" s="440"/>
      <c r="T11" s="440"/>
      <c r="U11" s="440"/>
      <c r="V11" s="440"/>
      <c r="W11" s="440"/>
      <c r="X11" s="440"/>
      <c r="Y11" s="440"/>
      <c r="Z11" s="440"/>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440"/>
      <c r="BW11" s="440"/>
      <c r="BX11" s="440"/>
      <c r="BY11" s="440"/>
      <c r="BZ11" s="440"/>
      <c r="CA11" s="440"/>
      <c r="CB11" s="440"/>
      <c r="CC11" s="440"/>
      <c r="CD11" s="440"/>
      <c r="CE11" s="440"/>
    </row>
    <row r="12" spans="1:84" ht="34.5" customHeight="1" x14ac:dyDescent="0.25">
      <c r="A12" s="111" t="s">
        <v>129</v>
      </c>
      <c r="B12" s="107">
        <f>H12+L12+P12+T12+X12+AB12+AF12+AJ12+AN12+AR12+AV12+AZ12+BD12+BH12+BL12+BP12+BT12+BX12+CB12</f>
        <v>20323082.600000001</v>
      </c>
      <c r="C12" s="107">
        <f>I12+M12+Q12+U12+Y12+AC12+AG12+AK12+AO12+AS12+AW12+BA12+BE12+BI12+BM12+BQ12+BU12+BY12+CC12</f>
        <v>20216630.628509998</v>
      </c>
      <c r="D12" s="107">
        <f>I12+M12+Q12+U12+Y12+AC12+AG12+AK12+AO12+AS12+AW12+BA12+BE12+BI12+BM12+BQ12+BU12+BY12+CC12</f>
        <v>20216630.628509998</v>
      </c>
      <c r="E12" s="107"/>
      <c r="F12" s="107">
        <f>J12+N12+R12+V12+Z12+AD12+AH12+AL12+AP12+AT12+AX12+BB12+BF12+BJ12+BN12+BR12+BV12+BZ12+CD12</f>
        <v>20134485.598199997</v>
      </c>
      <c r="G12" s="107">
        <f t="shared" ref="G12:G31" si="0">F12/C12*100</f>
        <v>99.593675960057567</v>
      </c>
      <c r="H12" s="107">
        <f t="shared" ref="H12" si="1">H15+H19+H28+H42+H56+H60+H77+H83+H99+H104+H116+H125+H139+H151+H162+H174+H186+H199+H203+H215+H223+H230+H242+H255+H269+H276+H286+H296+H306+H315+H323+H333+H344+H352+H361+H374+H383</f>
        <v>22158.3</v>
      </c>
      <c r="I12" s="107">
        <f t="shared" ref="I12:J13" si="2">I15+I19+I28+I42+I56+I60+I77+I83+I99+I104+I116+I125+I139+I151+I162+I174+I186+I199+I203+I215+I223+I230+I242+I255+I269+I276+I286+I296+I306+I315+I323+I333+I344+I352+I361+I374+I383</f>
        <v>17403.400000000001</v>
      </c>
      <c r="J12" s="107">
        <f t="shared" si="2"/>
        <v>17106.544440000001</v>
      </c>
      <c r="K12" s="107">
        <f>J12/I12*100</f>
        <v>98.294266867393731</v>
      </c>
      <c r="L12" s="107">
        <f t="shared" ref="L12" si="3">L15+L19+L28+L42+L56+L60+L77+L83+L99+L104+L116+L125+L139+L151+L162+L174+L186+L199+L203+L215+L223+L230+L242+L255+L269+L276+L286+L296+L306+L315+L323+L333+L344+L352+L361+L374+L383</f>
        <v>9556.2999999999993</v>
      </c>
      <c r="M12" s="107">
        <f t="shared" ref="M12:N13" si="4">M15+M19+M28+M42+M56+M60+M77+M83+M99+M104+M116+M125+M139+M151+M162+M174+M186+M199+M203+M215+M223+M230+M242+M255+M269+M276+M286+M296+M306+M315+M323+M333+M344+M352+M361+M374+M383</f>
        <v>9539.1999999999989</v>
      </c>
      <c r="N12" s="107">
        <f t="shared" si="4"/>
        <v>9101.1656599999988</v>
      </c>
      <c r="O12" s="107">
        <f>N12/M12*100</f>
        <v>95.408060005031871</v>
      </c>
      <c r="P12" s="107">
        <f t="shared" ref="P12" si="5">P15+P19+P28+P42+P56+P60+P77+P83+P99+P104+P116+P125+P139+P151+P162+P174+P186+P199+P203+P215+P223+P230+P242+P255+P269+P276+P286+P296+P306+P315+P323+P333+P344+P352+P361+P374+P383</f>
        <v>245793</v>
      </c>
      <c r="Q12" s="107">
        <f t="shared" ref="Q12:R13" si="6">Q15+Q19+Q28+Q42+Q56+Q60+Q77+Q83+Q99+Q104+Q116+Q125+Q139+Q151+Q162+Q174+Q186+Q199+Q203+Q215+Q223+Q230+Q242+Q255+Q269+Q276+Q286+Q296+Q306+Q315+Q323+Q333+Q344+Q352+Q361+Q374+Q383</f>
        <v>189111.37316999998</v>
      </c>
      <c r="R12" s="107">
        <f t="shared" si="6"/>
        <v>187694.99406999996</v>
      </c>
      <c r="S12" s="107">
        <f>R12/Q12*100</f>
        <v>99.251034416250164</v>
      </c>
      <c r="T12" s="107">
        <f t="shared" ref="T12" si="7">T15+T19+T28+T42+T56+T60+T77+T83+T99+T104+T116+T125+T139+T151+T162+T174+T186+T199+T203+T215+T223+T230+T242+T255+T269+T276+T286+T296+T306+T315+T323+T333+T344+T352+T361+T374+T383</f>
        <v>4062092.5</v>
      </c>
      <c r="U12" s="107">
        <f t="shared" ref="U12:V13" si="8">U15+U19+U28+U42+U56+U60+U77+U83+U99+U104+U116+U125+U139+U151+U162+U174+U186+U199+U203+U215+U223+U230+U242+U255+U269+U276+U286+U296+U306+U315+U323+U333+U344+U352+U361+U374+U383</f>
        <v>3934215.2999999993</v>
      </c>
      <c r="V12" s="107">
        <f t="shared" si="8"/>
        <v>3913177.8263999992</v>
      </c>
      <c r="W12" s="107">
        <f>V12/U12*100</f>
        <v>99.465268878396145</v>
      </c>
      <c r="X12" s="107">
        <f t="shared" ref="X12" si="9">X15+X19+X28+X42+X56+X60+X77+X83+X99+X104+X116+X125+X139+X151+X162+X174+X186+X199+X203+X215+X223+X230+X242+X255+X269+X276+X286+X296+X306+X315+X323+X333+X344+X352+X361+X374+X383</f>
        <v>219874.40000000002</v>
      </c>
      <c r="Y12" s="107">
        <f t="shared" ref="Y12:Z13" si="10">Y15+Y19+Y28+Y42+Y56+Y60+Y77+Y83+Y99+Y104+Y116+Y125+Y139+Y151+Y162+Y174+Y186+Y199+Y203+Y215+Y223+Y230+Y242+Y255+Y269+Y276+Y286+Y296+Y306+Y315+Y323+Y333+Y344+Y352+Y361+Y374+Y383</f>
        <v>174038.70000000004</v>
      </c>
      <c r="Z12" s="107">
        <f t="shared" si="10"/>
        <v>169132.33989</v>
      </c>
      <c r="AA12" s="107">
        <f>Z12/Y12*100</f>
        <v>97.180879821556914</v>
      </c>
      <c r="AB12" s="107">
        <f t="shared" ref="AB12" si="11">AB15+AB19+AB28+AB42+AB56+AB60+AB77+AB83+AB99+AB104+AB116+AB125+AB139+AB151+AB162+AB174+AB186+AB199+AB203+AB215+AB223+AB230+AB242+AB255+AB269+AB276+AB286+AB296+AB306+AB315+AB323+AB333+AB344+AB352+AB361+AB374+AB383</f>
        <v>14512.899999999994</v>
      </c>
      <c r="AC12" s="107">
        <f t="shared" ref="AC12:AD13" si="12">AC15+AC19+AC28+AC42+AC56+AC60+AC77+AC83+AC99+AC104+AC116+AC125+AC139+AC151+AC162+AC174+AC186+AC199+AC203+AC215+AC223+AC230+AC242+AC255+AC269+AC276+AC286+AC296+AC306+AC315+AC323+AC333+AC344+AC352+AC361+AC374+AC383</f>
        <v>14494.399999999996</v>
      </c>
      <c r="AD12" s="107">
        <f t="shared" si="12"/>
        <v>14463.388479999994</v>
      </c>
      <c r="AE12" s="107">
        <f>AD12/AC12*100</f>
        <v>99.786044817308735</v>
      </c>
      <c r="AF12" s="107">
        <f t="shared" ref="AF12" si="13">AF15+AF19+AF28+AF42+AF56+AF60+AF77+AF83+AF99+AF104+AF116+AF125+AF139+AF151+AF162+AF174+AF186+AF199+AF203+AF215+AF223+AF230+AF242+AF255+AF269+AF276+AF286+AF296+AF306+AF315+AF323+AF333+AF344+AF352+AF361+AF374+AF383</f>
        <v>13984280.700000003</v>
      </c>
      <c r="AG12" s="107">
        <f t="shared" ref="AG12:AH13" si="14">AG15+AG19+AG28+AG42+AG56+AG60+AG77+AG83+AG99+AG104+AG116+AG125+AG139+AG151+AG162+AG174+AG186+AG199+AG203+AG215+AG223+AG230+AG242+AG255+AG269+AG276+AG286+AG296+AG306+AG315+AG323+AG333+AG344+AG352+AG361+AG374+AG383</f>
        <v>14220481.699999999</v>
      </c>
      <c r="AH12" s="107">
        <f t="shared" si="14"/>
        <v>14197564.428539999</v>
      </c>
      <c r="AI12" s="107">
        <f>AH12/AG12*100</f>
        <v>99.838843212603692</v>
      </c>
      <c r="AJ12" s="107">
        <f t="shared" ref="AJ12" si="15">AJ15+AJ19+AJ28+AJ42+AJ56+AJ60+AJ77+AJ83+AJ99+AJ104+AJ116+AJ125+AJ139+AJ151+AJ162+AJ174+AJ186+AJ199+AJ203+AJ215+AJ223+AJ230+AJ242+AJ255+AJ269+AJ276+AJ286+AJ296+AJ306+AJ315+AJ323+AJ333+AJ344+AJ352+AJ361+AJ374+AJ383</f>
        <v>69998.900000000023</v>
      </c>
      <c r="AK12" s="107">
        <f t="shared" ref="AK12:AL13" si="16">AK15+AK19+AK28+AK42+AK56+AK60+AK77+AK83+AK99+AK104+AK116+AK125+AK139+AK151+AK162+AK174+AK186+AK199+AK203+AK215+AK223+AK230+AK242+AK255+AK269+AK276+AK286+AK296+AK306+AK315+AK323+AK333+AK344+AK352+AK361+AK374+AK383</f>
        <v>69998.900000000023</v>
      </c>
      <c r="AL12" s="107">
        <f t="shared" si="16"/>
        <v>69200.601880000017</v>
      </c>
      <c r="AM12" s="107">
        <f>AL12/AK12*100</f>
        <v>98.859556193025881</v>
      </c>
      <c r="AN12" s="107">
        <f t="shared" ref="AN12" si="17">AN15+AN19+AN28+AN42+AN56+AN60+AN77+AN83+AN99+AN104+AN116+AN125+AN139+AN151+AN162+AN174+AN186+AN199+AN203+AN215+AN223+AN230+AN242+AN255+AN269+AN276+AN286+AN296+AN306+AN315+AN323+AN333+AN344+AN352+AN361+AN374+AN383</f>
        <v>863.59999999999991</v>
      </c>
      <c r="AO12" s="107">
        <f t="shared" ref="AO12:AP13" si="18">AO15+AO19+AO28+AO42+AO56+AO60+AO77+AO83+AO99+AO104+AO116+AO125+AO139+AO151+AO162+AO174+AO186+AO199+AO203+AO215+AO223+AO230+AO242+AO255+AO269+AO276+AO286+AO296+AO306+AO315+AO323+AO333+AO344+AO352+AO361+AO374+AO383</f>
        <v>784.6</v>
      </c>
      <c r="AP12" s="107">
        <f t="shared" si="18"/>
        <v>650.64549</v>
      </c>
      <c r="AQ12" s="107">
        <f>AP12/AO12*100</f>
        <v>82.927031608462912</v>
      </c>
      <c r="AR12" s="107">
        <f t="shared" ref="AR12" si="19">AR15+AR19+AR28+AR42+AR56+AR60+AR77+AR83+AR99+AR104+AR116+AR125+AR139+AR151+AR162+AR174+AR186+AR199+AR203+AR215+AR223+AR230+AR242+AR255+AR269+AR276+AR286+AR296+AR306+AR315+AR323+AR333+AR344+AR352+AR361+AR374+AR383</f>
        <v>35526.099999999984</v>
      </c>
      <c r="AS12" s="107">
        <f t="shared" ref="AS12:AT13" si="20">AS15+AS19+AS28+AS42+AS56+AS60+AS77+AS83+AS99+AS104+AS116+AS125+AS139+AS151+AS162+AS174+AS186+AS199+AS203+AS215+AS223+AS230+AS242+AS255+AS269+AS276+AS286+AS296+AS306+AS315+AS323+AS333+AS344+AS352+AS361+AS374+AS383</f>
        <v>35526.099999999984</v>
      </c>
      <c r="AT12" s="107">
        <f t="shared" si="20"/>
        <v>34848.210469999991</v>
      </c>
      <c r="AU12" s="107">
        <f>AT12/AS12*100</f>
        <v>98.091854917933603</v>
      </c>
      <c r="AV12" s="107">
        <f t="shared" ref="AV12" si="21">AV15+AV19+AV28+AV42+AV56+AV60+AV77+AV83+AV99+AV104+AV116+AV125+AV139+AV151+AV162+AV174+AV186+AV199+AV203+AV215+AV223+AV230+AV242+AV255+AV269+AV276+AV286+AV296+AV306+AV315+AV323+AV333+AV344+AV352+AV361+AV374+AV383</f>
        <v>24486.699999999983</v>
      </c>
      <c r="AW12" s="107">
        <f t="shared" ref="AW12:AX13" si="22">AW15+AW19+AW28+AW42+AW56+AW60+AW77+AW83+AW99+AW104+AW116+AW125+AW139+AW151+AW162+AW174+AW186+AW199+AW203+AW215+AW223+AW230+AW242+AW255+AW269+AW276+AW286+AW296+AW306+AW315+AW323+AW333+AW344+AW352+AW361+AW374+AW383</f>
        <v>24486.699999999983</v>
      </c>
      <c r="AX12" s="107">
        <f t="shared" si="22"/>
        <v>21478.029949999993</v>
      </c>
      <c r="AY12" s="107">
        <f>AX12/AW12*100</f>
        <v>87.713044019814873</v>
      </c>
      <c r="AZ12" s="107">
        <f t="shared" ref="AZ12" si="23">AZ15+AZ19+AZ28+AZ42+AZ56+AZ60+AZ77+AZ83+AZ99+AZ104+AZ116+AZ125+AZ139+AZ151+AZ162+AZ174+AZ186+AZ199+AZ203+AZ215+AZ223+AZ230+AZ242+AZ255+AZ269+AZ276+AZ286+AZ296+AZ306+AZ315+AZ323+AZ333+AZ344+AZ352+AZ361+AZ374+AZ383</f>
        <v>94654.099999999977</v>
      </c>
      <c r="BA12" s="107">
        <f t="shared" ref="BA12:BB13" si="24">BA15+BA19+BA28+BA42+BA56+BA60+BA77+BA83+BA99+BA104+BA116+BA125+BA139+BA151+BA162+BA174+BA186+BA199+BA203+BA215+BA223+BA230+BA242+BA255+BA269+BA276+BA286+BA296+BA306+BA315+BA323+BA333+BA344+BA352+BA361+BA374+BA383</f>
        <v>93642.362999999983</v>
      </c>
      <c r="BB12" s="107">
        <f t="shared" si="24"/>
        <v>93642.362999999983</v>
      </c>
      <c r="BC12" s="107">
        <f>BB12/BA12*100</f>
        <v>100</v>
      </c>
      <c r="BD12" s="107">
        <f t="shared" ref="BD12" si="25">BD15+BD19+BD28+BD42+BD56+BD60+BD77+BD83+BD99+BD104+BD116+BD125+BD139+BD151+BD162+BD174+BD186+BD199+BD203+BD215+BD223+BD230+BD242+BD255+BD269+BD276+BD286+BD296+BD306+BD315+BD323+BD333+BD344+BD352+BD361+BD374+BD383</f>
        <v>26723.4</v>
      </c>
      <c r="BE12" s="107">
        <f t="shared" ref="BE12:BF13" si="26">BE15+BE19+BE28+BE42+BE56+BE60+BE77+BE83+BE99+BE104+BE116+BE125+BE139+BE151+BE162+BE174+BE186+BE199+BE203+BE215+BE223+BE230+BE242+BE255+BE269+BE276+BE286+BE296+BE306+BE315+BE323+BE333+BE344+BE352+BE361+BE374+BE383</f>
        <v>26723.4</v>
      </c>
      <c r="BF12" s="107">
        <f t="shared" si="26"/>
        <v>26278.60325</v>
      </c>
      <c r="BG12" s="107">
        <f>BF12/BE12*100</f>
        <v>98.335553297858809</v>
      </c>
      <c r="BH12" s="107">
        <f t="shared" ref="BH12" si="27">BH15+BH19+BH28+BH42+BH56+BH60+BH77+BH83+BH99+BH104+BH116+BH125+BH139+BH151+BH162+BH174+BH186+BH199+BH203+BH215+BH223+BH230+BH242+BH255+BH269+BH276+BH286+BH296+BH306+BH315+BH323+BH333+BH344+BH352+BH361+BH374+BH383</f>
        <v>79777.799999999988</v>
      </c>
      <c r="BI12" s="107">
        <f t="shared" ref="BI12:BJ13" si="28">BI15+BI19+BI28+BI42+BI56+BI60+BI77+BI83+BI99+BI104+BI116+BI125+BI139+BI151+BI162+BI174+BI186+BI199+BI203+BI215+BI223+BI230+BI242+BI255+BI269+BI276+BI286+BI296+BI306+BI315+BI323+BI333+BI344+BI352+BI361+BI374+BI383</f>
        <v>80313.7</v>
      </c>
      <c r="BJ12" s="107">
        <f t="shared" si="28"/>
        <v>79985.390379999997</v>
      </c>
      <c r="BK12" s="107">
        <f>BJ12/BI12*100</f>
        <v>99.591215919575362</v>
      </c>
      <c r="BL12" s="107">
        <f t="shared" ref="BL12" si="29">BL15+BL19+BL28+BL42+BL56+BL60+BL77+BL83+BL99+BL104+BL116+BL125+BL139+BL151+BL162+BL174+BL186+BL199+BL203+BL215+BL223+BL230+BL242+BL255+BL269+BL276+BL286+BL296+BL306+BL315+BL323+BL333+BL344+BL352+BL361+BL374+BL383</f>
        <v>1373190.3000000005</v>
      </c>
      <c r="BM12" s="107">
        <f t="shared" ref="BM12:BN13" si="30">BM15+BM19+BM28+BM42+BM56+BM60+BM77+BM83+BM99+BM104+BM116+BM125+BM139+BM151+BM162+BM174+BM186+BM199+BM203+BM215+BM223+BM230+BM242+BM255+BM269+BM276+BM286+BM296+BM306+BM315+BM323+BM333+BM344+BM352+BM361+BM374+BM383</f>
        <v>1261306.89234</v>
      </c>
      <c r="BN12" s="107">
        <f t="shared" si="30"/>
        <v>1255398.3974000001</v>
      </c>
      <c r="BO12" s="107">
        <f>BN12/BM12*100</f>
        <v>99.531557706068014</v>
      </c>
      <c r="BP12" s="107">
        <f t="shared" ref="BP12" si="31">BP15+BP19+BP28+BP42+BP56+BP60+BP77+BP83+BP99+BP104+BP116+BP125+BP139+BP151+BP162+BP174+BP186+BP199+BP203+BP215+BP223+BP230+BP242+BP255+BP269+BP276+BP286+BP296+BP306+BP315+BP323+BP333+BP344+BP352+BP361+BP374+BP383</f>
        <v>54762.000000000015</v>
      </c>
      <c r="BQ12" s="107">
        <f t="shared" ref="BQ12:BR13" si="32">BQ15+BQ19+BQ28+BQ42+BQ56+BQ60+BQ77+BQ83+BQ99+BQ104+BQ116+BQ125+BQ139+BQ151+BQ162+BQ174+BQ186+BQ199+BQ203+BQ215+BQ223+BQ230+BQ242+BQ255+BQ269+BQ276+BQ286+BQ296+BQ306+BQ315+BQ323+BQ333+BQ344+BQ352+BQ361+BQ374+BQ383</f>
        <v>60993.2</v>
      </c>
      <c r="BR12" s="107">
        <f t="shared" si="32"/>
        <v>41417.77721</v>
      </c>
      <c r="BS12" s="107">
        <f>BR12/BQ12*100</f>
        <v>67.905565226943338</v>
      </c>
      <c r="BT12" s="107">
        <f t="shared" ref="BT12" si="33">BT15+BT19+BT28+BT42+BT56+BT60+BT77+BT83+BT99+BT104+BT116+BT125+BT139+BT151+BT162+BT174+BT186+BT199+BT203+BT215+BT223+BT230+BT242+BT255+BT269+BT276+BT286+BT296+BT306+BT315+BT323+BT333+BT344+BT352+BT361+BT374+BT383</f>
        <v>247.89999999999992</v>
      </c>
      <c r="BU12" s="107">
        <f t="shared" ref="BU12:BV13" si="34">BU15+BU19+BU28+BU42+BU56+BU60+BU77+BU83+BU99+BU104+BU116+BU125+BU139+BU151+BU162+BU174+BU186+BU199+BU203+BU215+BU223+BU230+BU242+BU255+BU269+BU276+BU286+BU296+BU306+BU315+BU323+BU333+BU344+BU352+BU361+BU374+BU383</f>
        <v>247.99999999999997</v>
      </c>
      <c r="BV12" s="107">
        <f t="shared" si="34"/>
        <v>246.65547999999995</v>
      </c>
      <c r="BW12" s="107">
        <f>BV12/BU12*100</f>
        <v>99.457854838709665</v>
      </c>
      <c r="BX12" s="107">
        <f t="shared" ref="BX12" si="35">BX15+BX19+BX28+BX42+BX56+BX60+BX77+BX83+BX99+BX104+BX116+BX125+BX139+BX151+BX162+BX174+BX186+BX199+BX203+BX215+BX223+BX230+BX242+BX255+BX269+BX276+BX286+BX296+BX306+BX315+BX323+BX333+BX344+BX352+BX361+BX374+BX383</f>
        <v>1947.4</v>
      </c>
      <c r="BY12" s="107">
        <f t="shared" ref="BY12:BZ13" si="36">BY15+BY19+BY28+BY42+BY56+BY60+BY77+BY83+BY99+BY104+BY116+BY125+BY139+BY151+BY162+BY174+BY186+BY199+BY203+BY215+BY223+BY230+BY242+BY255+BY269+BY276+BY286+BY296+BY306+BY315+BY323+BY333+BY344+BY352+BY361+BY374+BY383</f>
        <v>1947.4</v>
      </c>
      <c r="BZ12" s="107">
        <f t="shared" si="36"/>
        <v>1938.38051</v>
      </c>
      <c r="CA12" s="107">
        <f>BZ12/BY12*100</f>
        <v>99.53684451062955</v>
      </c>
      <c r="CB12" s="107">
        <f t="shared" ref="CB12" si="37">CB15+CB19+CB28+CB42+CB56+CB60+CB77+CB83+CB99+CB104+CB116+CB125+CB139+CB151+CB162+CB174+CB186+CB199+CB203+CB215+CB223+CB230+CB242+CB255+CB269+CB276+CB286+CB296+CB306+CB315+CB323+CB333+CB344+CB352+CB361+CB374+CB383</f>
        <v>2636.3</v>
      </c>
      <c r="CC12" s="107">
        <f t="shared" ref="CC12:CD13" si="38">CC15+CC19+CC28+CC42+CC56+CC60+CC77+CC83+CC99+CC104+CC116+CC125+CC139+CC151+CC162+CC174+CC186+CC199+CC203+CC215+CC223+CC230+CC242+CC255+CC269+CC276+CC286+CC296+CC306+CC315+CC323+CC333+CC344+CC352+CC361+CC374+CC383</f>
        <v>1375.2999999999997</v>
      </c>
      <c r="CD12" s="107">
        <f t="shared" si="38"/>
        <v>1159.8556999999998</v>
      </c>
      <c r="CE12" s="107">
        <f>CD12/CC12*100</f>
        <v>84.334741510943061</v>
      </c>
    </row>
    <row r="13" spans="1:84" ht="30.75" customHeight="1" x14ac:dyDescent="0.25">
      <c r="A13" s="111" t="s">
        <v>128</v>
      </c>
      <c r="B13" s="107">
        <f t="shared" ref="B13:B14" si="39">H13+L13+P13+T13+X13+AB13+AF13+AJ13+AN13+AR13+AV13+AZ13+BD13+BH13+BL13+BP13+BT13+BX13+CB13</f>
        <v>20243304.800000001</v>
      </c>
      <c r="C13" s="107">
        <f t="shared" ref="C13:C14" si="40">I13+M13+Q13+U13+Y13+AC13+AG13+AK13+AO13+AS13+AW13+BA13+BE13+BI13+BM13+BQ13+BU13+BY13+CC13</f>
        <v>20136316.928509999</v>
      </c>
      <c r="D13" s="107">
        <f t="shared" ref="D13:D14" si="41">I13+M13+Q13+U13+Y13+AC13+AG13+AK13+AO13+AS13+AW13+BA13+BE13+BI13+BM13+BQ13+BU13+BY13+CC13</f>
        <v>20136316.928509999</v>
      </c>
      <c r="E13" s="107"/>
      <c r="F13" s="107">
        <f t="shared" ref="F13:F76" si="42">J13+N13+R13+V13+Z13+AD13+AH13+AL13+AP13+AT13+AX13+BB13+BF13+BJ13+BN13+BR13+BV13+BZ13+CD13</f>
        <v>20054500.207819998</v>
      </c>
      <c r="G13" s="107">
        <f t="shared" si="0"/>
        <v>99.593685771929017</v>
      </c>
      <c r="H13" s="107">
        <f t="shared" ref="H13" si="43">H16+H20+H29+H43+H57+H61+H78+H84+H100+H105+H117+H126+H140+H152+H163+H175+H187+H200+H204+H216+H224+H231+H243+H256+H270+H277+H287+H297+H307+H316+H324+H334+H345+H353+H362+H375+H384</f>
        <v>22158.3</v>
      </c>
      <c r="I13" s="107">
        <f t="shared" si="2"/>
        <v>17403.400000000001</v>
      </c>
      <c r="J13" s="107">
        <f t="shared" si="2"/>
        <v>17106.544440000001</v>
      </c>
      <c r="K13" s="107">
        <f>J13/I13*100</f>
        <v>98.294266867393731</v>
      </c>
      <c r="L13" s="107">
        <f t="shared" ref="L13" si="44">L16+L20+L29+L43+L57+L61+L78+L84+L100+L105+L117+L126+L140+L152+L163+L175+L187+L200+L204+L216+L224+L231+L243+L256+L270+L277+L287+L297+L307+L316+L324+L334+L345+L353+L362+L375+L384</f>
        <v>9556.2999999999993</v>
      </c>
      <c r="M13" s="107">
        <f t="shared" si="4"/>
        <v>9539.1999999999989</v>
      </c>
      <c r="N13" s="107">
        <f t="shared" si="4"/>
        <v>9101.1656599999988</v>
      </c>
      <c r="O13" s="107">
        <f>N13/M13*100</f>
        <v>95.408060005031871</v>
      </c>
      <c r="P13" s="107">
        <f t="shared" ref="P13" si="45">P16+P20+P29+P43+P57+P61+P78+P84+P100+P105+P117+P126+P140+P152+P163+P175+P187+P200+P204+P216+P224+P231+P243+P256+P270+P277+P287+P297+P307+P316+P324+P334+P345+P353+P362+P375+P384</f>
        <v>245793</v>
      </c>
      <c r="Q13" s="107">
        <f t="shared" si="6"/>
        <v>189111.37316999998</v>
      </c>
      <c r="R13" s="107">
        <f t="shared" si="6"/>
        <v>187694.99406999996</v>
      </c>
      <c r="S13" s="107">
        <f>R13/Q13*100</f>
        <v>99.251034416250164</v>
      </c>
      <c r="T13" s="107">
        <f t="shared" ref="T13" si="46">T16+T20+T29+T43+T57+T61+T78+T84+T100+T105+T117+T126+T140+T152+T163+T175+T187+T200+T204+T216+T224+T231+T243+T256+T270+T277+T287+T297+T307+T316+T324+T334+T345+T353+T362+T375+T384</f>
        <v>4062092.5</v>
      </c>
      <c r="U13" s="107">
        <f t="shared" si="8"/>
        <v>3934215.2999999993</v>
      </c>
      <c r="V13" s="107">
        <f t="shared" si="8"/>
        <v>3913177.8263999992</v>
      </c>
      <c r="W13" s="107">
        <f>V13/U13*100</f>
        <v>99.465268878396145</v>
      </c>
      <c r="X13" s="107">
        <f t="shared" ref="X13" si="47">X16+X20+X29+X43+X57+X61+X78+X84+X100+X105+X117+X126+X140+X152+X163+X175+X187+X200+X204+X216+X224+X231+X243+X256+X270+X277+X287+X297+X307+X316+X324+X334+X345+X353+X362+X375+X384</f>
        <v>219874.40000000002</v>
      </c>
      <c r="Y13" s="107">
        <f t="shared" si="10"/>
        <v>174038.70000000004</v>
      </c>
      <c r="Z13" s="107">
        <f t="shared" si="10"/>
        <v>169132.33989</v>
      </c>
      <c r="AA13" s="107">
        <f>Z13/Y13*100</f>
        <v>97.180879821556914</v>
      </c>
      <c r="AB13" s="107">
        <f t="shared" ref="AB13" si="48">AB16+AB20+AB29+AB43+AB57+AB61+AB78+AB84+AB100+AB105+AB117+AB126+AB140+AB152+AB163+AB175+AB187+AB200+AB204+AB216+AB224+AB231+AB243+AB256+AB270+AB277+AB287+AB297+AB307+AB316+AB324+AB334+AB345+AB353+AB362+AB375+AB384</f>
        <v>14512.899999999994</v>
      </c>
      <c r="AC13" s="107">
        <f t="shared" si="12"/>
        <v>14494.399999999996</v>
      </c>
      <c r="AD13" s="107">
        <f t="shared" si="12"/>
        <v>14463.388479999994</v>
      </c>
      <c r="AE13" s="107">
        <f>AD13/AC13*100</f>
        <v>99.786044817308735</v>
      </c>
      <c r="AF13" s="107">
        <f t="shared" ref="AF13" si="49">AF16+AF20+AF29+AF43+AF57+AF61+AF78+AF84+AF100+AF105+AF117+AF126+AF140+AF152+AF163+AF175+AF187+AF200+AF204+AF216+AF224+AF231+AF243+AF256+AF270+AF277+AF287+AF297+AF307+AF316+AF324+AF334+AF345+AF353+AF362+AF375+AF384</f>
        <v>13984280.700000003</v>
      </c>
      <c r="AG13" s="107">
        <f t="shared" si="14"/>
        <v>14220481.699999999</v>
      </c>
      <c r="AH13" s="107">
        <f t="shared" si="14"/>
        <v>14197564.428539999</v>
      </c>
      <c r="AI13" s="107">
        <f>AH13/AG13*100</f>
        <v>99.838843212603692</v>
      </c>
      <c r="AJ13" s="107">
        <f t="shared" ref="AJ13" si="50">AJ16+AJ20+AJ29+AJ43+AJ57+AJ61+AJ78+AJ84+AJ100+AJ105+AJ117+AJ126+AJ140+AJ152+AJ163+AJ175+AJ187+AJ200+AJ204+AJ216+AJ224+AJ231+AJ243+AJ256+AJ270+AJ277+AJ287+AJ297+AJ307+AJ316+AJ324+AJ334+AJ345+AJ353+AJ362+AJ375+AJ384</f>
        <v>69998.900000000023</v>
      </c>
      <c r="AK13" s="107">
        <f t="shared" si="16"/>
        <v>69998.900000000023</v>
      </c>
      <c r="AL13" s="107">
        <f t="shared" si="16"/>
        <v>69200.601880000017</v>
      </c>
      <c r="AM13" s="107">
        <f>AL13/AK13*100</f>
        <v>98.859556193025881</v>
      </c>
      <c r="AN13" s="107">
        <f t="shared" ref="AN13" si="51">AN16+AN20+AN29+AN43+AN57+AN61+AN78+AN84+AN100+AN105+AN117+AN126+AN140+AN152+AN163+AN175+AN187+AN200+AN204+AN216+AN224+AN231+AN243+AN256+AN270+AN277+AN287+AN297+AN307+AN316+AN324+AN334+AN345+AN353+AN362+AN375+AN384</f>
        <v>863.59999999999991</v>
      </c>
      <c r="AO13" s="107">
        <f t="shared" si="18"/>
        <v>784.6</v>
      </c>
      <c r="AP13" s="107">
        <f t="shared" si="18"/>
        <v>650.64549</v>
      </c>
      <c r="AQ13" s="107">
        <f>AP13/AO13*100</f>
        <v>82.927031608462912</v>
      </c>
      <c r="AR13" s="107">
        <f t="shared" ref="AR13" si="52">AR16+AR20+AR29+AR43+AR57+AR61+AR78+AR84+AR100+AR105+AR117+AR126+AR140+AR152+AR163+AR175+AR187+AR200+AR204+AR216+AR224+AR231+AR243+AR256+AR270+AR277+AR287+AR297+AR307+AR316+AR324+AR334+AR345+AR353+AR362+AR375+AR384</f>
        <v>35526.099999999984</v>
      </c>
      <c r="AS13" s="107">
        <f t="shared" si="20"/>
        <v>35526.099999999984</v>
      </c>
      <c r="AT13" s="107">
        <f t="shared" si="20"/>
        <v>34848.210469999991</v>
      </c>
      <c r="AU13" s="107">
        <f>AT13/AS13*100</f>
        <v>98.091854917933603</v>
      </c>
      <c r="AV13" s="107">
        <f t="shared" ref="AV13" si="53">AV16+AV20+AV29+AV43+AV57+AV61+AV78+AV84+AV100+AV105+AV117+AV126+AV140+AV152+AV163+AV175+AV187+AV200+AV204+AV216+AV224+AV231+AV243+AV256+AV270+AV277+AV287+AV297+AV307+AV316+AV324+AV334+AV345+AV353+AV362+AV375+AV384</f>
        <v>24486.699999999983</v>
      </c>
      <c r="AW13" s="107">
        <f t="shared" si="22"/>
        <v>24486.699999999983</v>
      </c>
      <c r="AX13" s="107">
        <f t="shared" si="22"/>
        <v>21478.029949999993</v>
      </c>
      <c r="AY13" s="107">
        <f>AX13/AW13*100</f>
        <v>87.713044019814873</v>
      </c>
      <c r="AZ13" s="107">
        <f t="shared" ref="AZ13" si="54">AZ16+AZ20+AZ29+AZ43+AZ57+AZ61+AZ78+AZ84+AZ100+AZ105+AZ117+AZ126+AZ140+AZ152+AZ163+AZ175+AZ187+AZ200+AZ204+AZ216+AZ224+AZ231+AZ243+AZ256+AZ270+AZ277+AZ287+AZ297+AZ307+AZ316+AZ324+AZ334+AZ345+AZ353+AZ362+AZ375+AZ384</f>
        <v>94654.099999999977</v>
      </c>
      <c r="BA13" s="107">
        <f t="shared" si="24"/>
        <v>93642.362999999983</v>
      </c>
      <c r="BB13" s="107">
        <f t="shared" si="24"/>
        <v>93642.362999999983</v>
      </c>
      <c r="BC13" s="107">
        <f>BB13/BA13*100</f>
        <v>100</v>
      </c>
      <c r="BD13" s="107">
        <f t="shared" ref="BD13" si="55">BD16+BD20+BD29+BD43+BD57+BD61+BD78+BD84+BD100+BD105+BD117+BD126+BD140+BD152+BD163+BD175+BD187+BD200+BD204+BD216+BD224+BD231+BD243+BD256+BD270+BD277+BD287+BD297+BD307+BD316+BD324+BD334+BD345+BD353+BD362+BD375+BD384</f>
        <v>26723.4</v>
      </c>
      <c r="BE13" s="107">
        <f t="shared" si="26"/>
        <v>26723.4</v>
      </c>
      <c r="BF13" s="107">
        <f t="shared" si="26"/>
        <v>26278.60325</v>
      </c>
      <c r="BG13" s="107">
        <f>BF13/BE13*100</f>
        <v>98.335553297858809</v>
      </c>
      <c r="BH13" s="107">
        <f t="shared" ref="BH13" si="56">BH16+BH20+BH29+BH43+BH57+BH61+BH78+BH84+BH100+BH105+BH117+BH126+BH140+BH152+BH163+BH175+BH187+BH200+BH204+BH216+BH224+BH231+BH243+BH256+BH270+BH277+BH287+BH297+BH307+BH316+BH324+BH334+BH345+BH353+BH362+BH375+BH384</f>
        <v>0</v>
      </c>
      <c r="BI13" s="107">
        <f t="shared" si="28"/>
        <v>0</v>
      </c>
      <c r="BJ13" s="107">
        <f t="shared" si="28"/>
        <v>0</v>
      </c>
      <c r="BK13" s="107"/>
      <c r="BL13" s="107">
        <f t="shared" ref="BL13" si="57">BL16+BL20+BL29+BL43+BL57+BL61+BL78+BL84+BL100+BL105+BL117+BL126+BL140+BL152+BL163+BL175+BL187+BL200+BL204+BL216+BL224+BL231+BL243+BL256+BL270+BL277+BL287+BL297+BL307+BL316+BL324+BL334+BL345+BL353+BL362+BL375+BL384</f>
        <v>1373190.3000000005</v>
      </c>
      <c r="BM13" s="107">
        <f t="shared" si="30"/>
        <v>1261306.89234</v>
      </c>
      <c r="BN13" s="107">
        <f t="shared" si="30"/>
        <v>1255398.3974000001</v>
      </c>
      <c r="BO13" s="107">
        <f>BN13/BM13*100</f>
        <v>99.531557706068014</v>
      </c>
      <c r="BP13" s="107">
        <f t="shared" ref="BP13" si="58">BP16+BP20+BP29+BP43+BP57+BP61+BP78+BP84+BP100+BP105+BP117+BP126+BP140+BP152+BP163+BP175+BP187+BP200+BP204+BP216+BP224+BP231+BP243+BP256+BP270+BP277+BP287+BP297+BP307+BP316+BP324+BP334+BP345+BP353+BP362+BP375+BP384</f>
        <v>54762.000000000015</v>
      </c>
      <c r="BQ13" s="107">
        <f t="shared" si="32"/>
        <v>60993.2</v>
      </c>
      <c r="BR13" s="107">
        <f t="shared" si="32"/>
        <v>41417.77721</v>
      </c>
      <c r="BS13" s="107">
        <f>BR13/BQ13*100</f>
        <v>67.905565226943338</v>
      </c>
      <c r="BT13" s="107">
        <f t="shared" ref="BT13" si="59">BT16+BT20+BT29+BT43+BT57+BT61+BT78+BT84+BT100+BT105+BT117+BT126+BT140+BT152+BT163+BT175+BT187+BT200+BT204+BT216+BT224+BT231+BT243+BT256+BT270+BT277+BT287+BT297+BT307+BT316+BT324+BT334+BT345+BT353+BT362+BT375+BT384</f>
        <v>247.89999999999992</v>
      </c>
      <c r="BU13" s="107">
        <f t="shared" si="34"/>
        <v>247.99999999999997</v>
      </c>
      <c r="BV13" s="107">
        <f t="shared" si="34"/>
        <v>246.65547999999995</v>
      </c>
      <c r="BW13" s="107">
        <f>BV13/BU13*100</f>
        <v>99.457854838709665</v>
      </c>
      <c r="BX13" s="107">
        <f t="shared" ref="BX13" si="60">BX16+BX20+BX29+BX43+BX57+BX61+BX78+BX84+BX100+BX105+BX117+BX126+BX140+BX152+BX163+BX175+BX187+BX200+BX204+BX216+BX224+BX231+BX243+BX256+BX270+BX277+BX287+BX297+BX307+BX316+BX324+BX334+BX345+BX353+BX362+BX375+BX384</f>
        <v>1947.4</v>
      </c>
      <c r="BY13" s="107">
        <f t="shared" si="36"/>
        <v>1947.4</v>
      </c>
      <c r="BZ13" s="107">
        <f t="shared" si="36"/>
        <v>1938.38051</v>
      </c>
      <c r="CA13" s="107">
        <f>BZ13/BY13*100</f>
        <v>99.53684451062955</v>
      </c>
      <c r="CB13" s="107">
        <f t="shared" ref="CB13" si="61">CB16+CB20+CB29+CB43+CB57+CB61+CB78+CB84+CB100+CB105+CB117+CB126+CB140+CB152+CB163+CB175+CB187+CB200+CB204+CB216+CB224+CB231+CB243+CB256+CB270+CB277+CB287+CB297+CB307+CB316+CB324+CB334+CB345+CB353+CB362+CB375+CB384</f>
        <v>2636.3</v>
      </c>
      <c r="CC13" s="107">
        <f t="shared" si="38"/>
        <v>1375.2999999999997</v>
      </c>
      <c r="CD13" s="107">
        <f t="shared" si="38"/>
        <v>1159.8556999999998</v>
      </c>
      <c r="CE13" s="107">
        <f>CD13/CC13*100</f>
        <v>84.334741510943061</v>
      </c>
    </row>
    <row r="14" spans="1:84" ht="24" customHeight="1" x14ac:dyDescent="0.25">
      <c r="A14" s="111" t="s">
        <v>84</v>
      </c>
      <c r="B14" s="107">
        <f t="shared" si="39"/>
        <v>79777.799999999988</v>
      </c>
      <c r="C14" s="107">
        <f t="shared" si="40"/>
        <v>80313.7</v>
      </c>
      <c r="D14" s="107">
        <f t="shared" si="41"/>
        <v>80313.7</v>
      </c>
      <c r="E14" s="107"/>
      <c r="F14" s="107">
        <f t="shared" si="42"/>
        <v>79985.390379999997</v>
      </c>
      <c r="G14" s="107">
        <f t="shared" si="0"/>
        <v>99.591215919575362</v>
      </c>
      <c r="H14" s="107">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107">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107">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107"/>
      <c r="L14" s="107">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107">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107">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107"/>
      <c r="P14" s="107">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107">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107">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107"/>
      <c r="T14" s="107">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107">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107">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107"/>
      <c r="X14" s="107">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107">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107">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107"/>
      <c r="AB14" s="107">
        <f>SUM(AB17:AB18)+SUM(AB21:AB27)+SUM(AB30:AB41)+SUM(AB44:AB55)+SUM(AB58:AB59)+SUM(AB62:AB76)+SUM(AB79:AB82)+SUM(AB85:AB98)+SUM(AB101:AB103)+SUM(AB106:AB115)+SUM(AB118:AB124)+SUM(AB127:AB138)+SUM(AB141:AB150)+SUM(AB153:AB161)+SUM(AB164:AB173)+SUM(AB176:AB185)+SUM(AB188:AB198)+SUM(AB201:AB202)+SUM(AB205:AB214)+SUM(AB217:AB222)+SUM(AB225:AB229)+SUM(AB232:AB241)+SUM(AB244:AB254)+SUM(AB257:AB268)+SUM(AB271:AB275)+SUM(AB278:AB285)+SUM(AB288:AB295)+SUM(AB298:AB305)+SUM(AB308:AB314)+SUM(AB317:AB322)+SUM(AB325:AB332)+SUM(AB335:AB343)+SUM(AB346:AB351)+SUM(AB354:AB360)+SUM(AB363:AB373)+SUM(AB376:AB382)+SUM(AB385:AB389)</f>
        <v>0</v>
      </c>
      <c r="AC14" s="107">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107">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107"/>
      <c r="AF14" s="107">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107">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107">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107"/>
      <c r="AJ14" s="107">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107">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107">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107"/>
      <c r="AN14" s="107">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107">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107">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107"/>
      <c r="AR14" s="107">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107">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107">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107"/>
      <c r="AV14" s="107">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107">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107">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107"/>
      <c r="AZ14" s="107">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107">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107">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107"/>
      <c r="BD14" s="107">
        <f>SUM(BD17:BD18)+SUM(BD21:BD27)+SUM(BD30:BD41)+SUM(BD44:BD55)+SUM(BD58:BD59)+SUM(BD62:BD76)+SUM(BD79:BD82)+SUM(BD85:BD98)+SUM(BD101:BD103)+SUM(BD106:BD115)+SUM(BD118:BD124)+SUM(BD127:BD138)+SUM(BD141:BD150)+SUM(BD153:BD161)+SUM(BD164:BD173)+SUM(BD176:BD185)+SUM(BD188:BD198)+SUM(BD201:BD202)+SUM(BD205:BD214)+SUM(BD217:BD222)+SUM(BD225:BD229)+SUM(BD232:BD241)+SUM(BD244:BD254)+SUM(BD257:BD268)+SUM(BD271:BD275)+SUM(BD278:BD285)+SUM(BD288:BD295)+SUM(BD298:BD305)+SUM(BD308:BD314)+SUM(BD317:BD322)+SUM(BD325:BD332)+SUM(BD335:BD343)+SUM(BD346:BD351)+SUM(BD354:BD360)+SUM(BD363:BD373)+SUM(BD376:BD382)+SUM(BD385:BD389)</f>
        <v>0</v>
      </c>
      <c r="BE14" s="107">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107">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107"/>
      <c r="BH14" s="107">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79777.799999999988</v>
      </c>
      <c r="BI14" s="107">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80313.7</v>
      </c>
      <c r="BJ14" s="107">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79985.390379999997</v>
      </c>
      <c r="BK14" s="107">
        <f>BJ14/BI14*100</f>
        <v>99.591215919575362</v>
      </c>
      <c r="BL14" s="107">
        <f>SUM(BL17:BL18)+SUM(BL21:BL27)+SUM(BL30:BL41)+SUM(BL44:BL55)+SUM(BL58:BL59)+SUM(BL62:BL76)+SUM(BL79:BL82)+SUM(BL85:BL98)+SUM(BL101:BL103)+SUM(BL106:BL115)+SUM(BL118:BL124)+SUM(BL127:BL138)+SUM(BL141:BL150)+SUM(BL153:BL161)+SUM(BL164:BL173)+SUM(BL176:BL185)+SUM(BL188:BL198)+SUM(BL201:BL202)+SUM(BL205:BL214)+SUM(BL217:BL222)+SUM(BL225:BL229)+SUM(BL232:BL241)+SUM(BL244:BL254)+SUM(BL257:BL268)+SUM(BL271:BL275)+SUM(BL278:BL285)+SUM(BL288:BL295)+SUM(BL298:BL305)+SUM(BL308:BL314)+SUM(BL317:BL322)+SUM(BL325:BL332)+SUM(BL335:BL343)+SUM(BL346:BL351)+SUM(BL354:BL360)+SUM(BL363:BL373)+SUM(BL376:BL382)+SUM(BL385:BL389)</f>
        <v>0</v>
      </c>
      <c r="BM14" s="107">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0</v>
      </c>
      <c r="BN14" s="107">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0</v>
      </c>
      <c r="BO14" s="107"/>
      <c r="BP14" s="107">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107">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107">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107"/>
      <c r="BT14" s="107">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107">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107">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107"/>
      <c r="BX14" s="107">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107">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107">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107"/>
      <c r="CB14" s="107">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107">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107">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107"/>
    </row>
    <row r="15" spans="1:84" s="33" customFormat="1" ht="30.75" customHeight="1" x14ac:dyDescent="0.25">
      <c r="A15" s="64" t="s">
        <v>118</v>
      </c>
      <c r="B15" s="77">
        <f t="shared" ref="B15" si="62">H15+L15+P15+T15+X15+AB15+AF15+AJ15+AN15+AR15+AV15+AZ15+BD15+BH15+BL15+BP15+BT15+BX15+CB15</f>
        <v>283354.40000000002</v>
      </c>
      <c r="C15" s="77">
        <f t="shared" ref="C15" si="63">I15+M15+Q15+U15+Y15+AC15+AG15+AK15+AO15+AS15+AW15+BA15+BE15+BI15+BM15+BQ15+BU15+BY15+CC15</f>
        <v>278019.56825999997</v>
      </c>
      <c r="D15" s="77">
        <f t="shared" ref="D15" si="64">I15+M15+Q15+U15+Y15+AC15+AG15+AK15+AO15+AS15+AW15+BA15+BE15+BI15+BM15+BQ15+BU15+BY15+CC15</f>
        <v>278019.56825999997</v>
      </c>
      <c r="E15" s="77"/>
      <c r="F15" s="77">
        <f t="shared" si="42"/>
        <v>277347.19308</v>
      </c>
      <c r="G15" s="73">
        <f t="shared" si="0"/>
        <v>99.758155447759279</v>
      </c>
      <c r="H15" s="77">
        <f>SUM(H16:H18)</f>
        <v>202.6</v>
      </c>
      <c r="I15" s="77">
        <f>SUM(I16:I18)</f>
        <v>195.7</v>
      </c>
      <c r="J15" s="77">
        <f>SUM(J16:J18)</f>
        <v>195.63499999999999</v>
      </c>
      <c r="K15" s="73">
        <f>J15/I15*100</f>
        <v>99.966785896780792</v>
      </c>
      <c r="L15" s="77">
        <f>SUM(L16:L18)</f>
        <v>66.900000000000006</v>
      </c>
      <c r="M15" s="77">
        <f>SUM(M16:M18)</f>
        <v>66.900000000000006</v>
      </c>
      <c r="N15" s="77">
        <f>SUM(N16:N18)</f>
        <v>66.130579999999995</v>
      </c>
      <c r="O15" s="73">
        <f>N15/M15*100</f>
        <v>98.84989536621822</v>
      </c>
      <c r="P15" s="77">
        <f>SUM(P16:P18)</f>
        <v>1236</v>
      </c>
      <c r="Q15" s="77">
        <f>SUM(Q16:Q18)</f>
        <v>271.86973999999998</v>
      </c>
      <c r="R15" s="77">
        <f>SUM(R16:R18)</f>
        <v>271.86970000000002</v>
      </c>
      <c r="S15" s="73">
        <f>R15/Q15*100</f>
        <v>99.999985287071681</v>
      </c>
      <c r="T15" s="77">
        <f>SUM(T16:T18)</f>
        <v>32626.5</v>
      </c>
      <c r="U15" s="77">
        <f>SUM(U16:U18)</f>
        <v>29793.599999999999</v>
      </c>
      <c r="V15" s="77">
        <f>SUM(V16:V18)</f>
        <v>29257.14546</v>
      </c>
      <c r="W15" s="73">
        <f>V15/U15*100</f>
        <v>98.19943028032867</v>
      </c>
      <c r="X15" s="77">
        <f>SUM(X16:X18)</f>
        <v>4082</v>
      </c>
      <c r="Y15" s="77">
        <f>SUM(Y16:Y18)</f>
        <v>3705.6</v>
      </c>
      <c r="Z15" s="77">
        <f>SUM(Z16:Z18)</f>
        <v>3705.6</v>
      </c>
      <c r="AA15" s="73">
        <f>Z15/Y15*100</f>
        <v>100</v>
      </c>
      <c r="AB15" s="77">
        <f>SUM(AB16:AB18)</f>
        <v>144.4</v>
      </c>
      <c r="AC15" s="77">
        <f>SUM(AC16:AC18)</f>
        <v>144.4</v>
      </c>
      <c r="AD15" s="77">
        <f>SUM(AD16:AD18)</f>
        <v>144.4</v>
      </c>
      <c r="AE15" s="73">
        <f>AD15/AC15*100</f>
        <v>100</v>
      </c>
      <c r="AF15" s="77">
        <f>SUM(AF16:AF18)</f>
        <v>220362.2</v>
      </c>
      <c r="AG15" s="77">
        <f>SUM(AG16:AG18)</f>
        <v>219511.5</v>
      </c>
      <c r="AH15" s="77">
        <f>SUM(AH16:AH18)</f>
        <v>219455.47341999999</v>
      </c>
      <c r="AI15" s="73">
        <f>AH15/AG15*100</f>
        <v>99.974476699398423</v>
      </c>
      <c r="AJ15" s="77">
        <f>SUM(AJ16:AJ18)</f>
        <v>626</v>
      </c>
      <c r="AK15" s="77">
        <f>SUM(AK16:AK18)</f>
        <v>626</v>
      </c>
      <c r="AL15" s="77">
        <f>SUM(AL16:AL18)</f>
        <v>626</v>
      </c>
      <c r="AM15" s="72">
        <f>AL15/AK15*100</f>
        <v>100</v>
      </c>
      <c r="AN15" s="77">
        <f t="shared" ref="AN15" si="65">SUM(AN16:AN18)</f>
        <v>0</v>
      </c>
      <c r="AO15" s="77">
        <f t="shared" ref="AO15:BB15" si="66">SUM(AO16:AO18)</f>
        <v>0</v>
      </c>
      <c r="AP15" s="77">
        <f t="shared" si="66"/>
        <v>0</v>
      </c>
      <c r="AQ15" s="77">
        <f t="shared" si="66"/>
        <v>0</v>
      </c>
      <c r="AR15" s="77">
        <f t="shared" ref="AR15" si="67">SUM(AR16:AR18)</f>
        <v>626</v>
      </c>
      <c r="AS15" s="77">
        <f t="shared" si="66"/>
        <v>626</v>
      </c>
      <c r="AT15" s="77">
        <f t="shared" si="66"/>
        <v>626</v>
      </c>
      <c r="AU15" s="77">
        <f t="shared" si="66"/>
        <v>100</v>
      </c>
      <c r="AV15" s="77">
        <f t="shared" ref="AV15" si="68">SUM(AV16:AV18)</f>
        <v>626</v>
      </c>
      <c r="AW15" s="77">
        <f t="shared" si="66"/>
        <v>626</v>
      </c>
      <c r="AX15" s="77">
        <f t="shared" si="66"/>
        <v>626</v>
      </c>
      <c r="AY15" s="77">
        <f t="shared" si="66"/>
        <v>100</v>
      </c>
      <c r="AZ15" s="77">
        <f t="shared" ref="AZ15" si="69">SUM(AZ16:AZ18)</f>
        <v>938.1</v>
      </c>
      <c r="BA15" s="77">
        <f t="shared" si="66"/>
        <v>933.83500000000004</v>
      </c>
      <c r="BB15" s="77">
        <f t="shared" si="66"/>
        <v>933.83500000000004</v>
      </c>
      <c r="BC15" s="73">
        <f>BB15/BA15*100</f>
        <v>100</v>
      </c>
      <c r="BD15" s="77">
        <f t="shared" ref="BD15" si="70">SUM(BD16:BD18)</f>
        <v>0</v>
      </c>
      <c r="BE15" s="77">
        <f t="shared" ref="BE15:BJ15" si="71">SUM(BE16:BE18)</f>
        <v>0</v>
      </c>
      <c r="BF15" s="77">
        <f t="shared" si="71"/>
        <v>0</v>
      </c>
      <c r="BG15" s="77">
        <f t="shared" si="71"/>
        <v>0</v>
      </c>
      <c r="BH15" s="77">
        <f t="shared" ref="BH15" si="72">SUM(BH16:BH18)</f>
        <v>1581.8</v>
      </c>
      <c r="BI15" s="77">
        <f t="shared" si="71"/>
        <v>1592.8999999999999</v>
      </c>
      <c r="BJ15" s="77">
        <f t="shared" si="71"/>
        <v>1592.8999999999999</v>
      </c>
      <c r="BK15" s="72">
        <f>BJ15/BI15*100</f>
        <v>100</v>
      </c>
      <c r="BL15" s="77">
        <f>SUM(BL16:BL18)</f>
        <v>20065.099999999999</v>
      </c>
      <c r="BM15" s="77">
        <f>SUM(BM16:BM18)</f>
        <v>19595.163519999998</v>
      </c>
      <c r="BN15" s="77">
        <f>SUM(BN16:BN18)</f>
        <v>19595.163519999998</v>
      </c>
      <c r="BO15" s="73">
        <f>BN15/BM15*100</f>
        <v>100</v>
      </c>
      <c r="BP15" s="77">
        <f>SUM(BP16:BP18)</f>
        <v>145.9</v>
      </c>
      <c r="BQ15" s="77">
        <f>SUM(BQ16:BQ18)</f>
        <v>318.5</v>
      </c>
      <c r="BR15" s="77">
        <f>SUM(BR16:BR18)</f>
        <v>241.68899999999999</v>
      </c>
      <c r="BS15" s="73">
        <f>BR15/BQ15*100</f>
        <v>75.883516483516473</v>
      </c>
      <c r="BT15" s="77">
        <f>SUM(BT16:BT18)</f>
        <v>2.5</v>
      </c>
      <c r="BU15" s="77">
        <f>SUM(BU16:BU18)</f>
        <v>1.3</v>
      </c>
      <c r="BV15" s="77">
        <f>SUM(BV16:BV18)</f>
        <v>1.3</v>
      </c>
      <c r="BW15" s="73">
        <f>BV15/BU15*100</f>
        <v>100</v>
      </c>
      <c r="BX15" s="77"/>
      <c r="BY15" s="77"/>
      <c r="BZ15" s="77"/>
      <c r="CA15" s="73"/>
      <c r="CB15" s="77">
        <f>SUM(CB16:CB18)</f>
        <v>22.4</v>
      </c>
      <c r="CC15" s="77">
        <f>SUM(CC16:CC18)</f>
        <v>10.3</v>
      </c>
      <c r="CD15" s="77">
        <f>SUM(CD16:CD18)</f>
        <v>8.0513999999999992</v>
      </c>
      <c r="CE15" s="73">
        <f>CD15/CC15*100</f>
        <v>78.168932038834939</v>
      </c>
    </row>
    <row r="16" spans="1:84" ht="30" customHeight="1" x14ac:dyDescent="0.25">
      <c r="A16" s="16" t="s">
        <v>117</v>
      </c>
      <c r="B16" s="78">
        <f t="shared" ref="B16:B79" si="73">H16+L16+P16+T16+X16+AB16+AF16+AJ16+AN16+AR16+AV16+AZ16+BD16+BH16+BL16+BP16+BT16+BX16+CB16</f>
        <v>281772.60000000003</v>
      </c>
      <c r="C16" s="78">
        <f t="shared" ref="C16:C79" si="74">I16+M16+Q16+U16+Y16+AC16+AG16+AK16+AO16+AS16+AW16+BA16+BE16+BI16+BM16+BQ16+BU16+BY16+CC16</f>
        <v>276426.66825999995</v>
      </c>
      <c r="D16" s="78">
        <f t="shared" ref="D16:D79" si="75">I16+M16+Q16+U16+Y16+AC16+AG16+AK16+AO16+AS16+AW16+BA16+BE16+BI16+BM16+BQ16+BU16+BY16+CC16</f>
        <v>276426.66825999995</v>
      </c>
      <c r="E16" s="78"/>
      <c r="F16" s="78">
        <f t="shared" si="42"/>
        <v>275754.29307999997</v>
      </c>
      <c r="G16" s="74">
        <f t="shared" si="0"/>
        <v>99.756761826117454</v>
      </c>
      <c r="H16" s="74">
        <v>202.6</v>
      </c>
      <c r="I16" s="74">
        <v>195.7</v>
      </c>
      <c r="J16" s="74">
        <v>195.63499999999999</v>
      </c>
      <c r="K16" s="74">
        <f>J16/I16*100</f>
        <v>99.966785896780792</v>
      </c>
      <c r="L16" s="74">
        <v>66.900000000000006</v>
      </c>
      <c r="M16" s="74">
        <v>66.900000000000006</v>
      </c>
      <c r="N16" s="74">
        <v>66.130579999999995</v>
      </c>
      <c r="O16" s="74">
        <f>N16/M16*100</f>
        <v>98.84989536621822</v>
      </c>
      <c r="P16" s="74">
        <v>1236</v>
      </c>
      <c r="Q16" s="74">
        <v>271.86973999999998</v>
      </c>
      <c r="R16" s="74">
        <v>271.86970000000002</v>
      </c>
      <c r="S16" s="74">
        <f>R16/Q16*100</f>
        <v>99.999985287071681</v>
      </c>
      <c r="T16" s="74">
        <v>32626.5</v>
      </c>
      <c r="U16" s="74">
        <v>29793.599999999999</v>
      </c>
      <c r="V16" s="74">
        <v>29257.14546</v>
      </c>
      <c r="W16" s="74">
        <f>V16/U16*100</f>
        <v>98.19943028032867</v>
      </c>
      <c r="X16" s="74">
        <v>4082</v>
      </c>
      <c r="Y16" s="74">
        <v>3705.6</v>
      </c>
      <c r="Z16" s="74">
        <v>3705.6</v>
      </c>
      <c r="AA16" s="74">
        <f>Z16/Y16*100</f>
        <v>100</v>
      </c>
      <c r="AB16" s="74">
        <v>144.4</v>
      </c>
      <c r="AC16" s="74">
        <v>144.4</v>
      </c>
      <c r="AD16" s="74">
        <v>144.4</v>
      </c>
      <c r="AE16" s="74">
        <f>AD16/AC16*100</f>
        <v>100</v>
      </c>
      <c r="AF16" s="74">
        <v>220362.2</v>
      </c>
      <c r="AG16" s="74">
        <v>219511.5</v>
      </c>
      <c r="AH16" s="74">
        <v>219455.47341999999</v>
      </c>
      <c r="AI16" s="74">
        <f>AH16/AG16*100</f>
        <v>99.974476699398423</v>
      </c>
      <c r="AJ16" s="74">
        <v>626</v>
      </c>
      <c r="AK16" s="74">
        <v>626</v>
      </c>
      <c r="AL16" s="74">
        <v>626</v>
      </c>
      <c r="AM16" s="75">
        <f>AL16/AK16*100</f>
        <v>100</v>
      </c>
      <c r="AN16" s="74"/>
      <c r="AO16" s="74"/>
      <c r="AP16" s="74"/>
      <c r="AQ16" s="74"/>
      <c r="AR16" s="74">
        <v>626</v>
      </c>
      <c r="AS16" s="74">
        <v>626</v>
      </c>
      <c r="AT16" s="74">
        <v>626</v>
      </c>
      <c r="AU16" s="74">
        <f>AT16/AS16*100</f>
        <v>100</v>
      </c>
      <c r="AV16" s="74">
        <v>626</v>
      </c>
      <c r="AW16" s="74">
        <v>626</v>
      </c>
      <c r="AX16" s="74">
        <v>626</v>
      </c>
      <c r="AY16" s="74">
        <f>AX16/AW16*100</f>
        <v>100</v>
      </c>
      <c r="AZ16" s="74">
        <v>938.1</v>
      </c>
      <c r="BA16" s="74">
        <v>933.83500000000004</v>
      </c>
      <c r="BB16" s="74">
        <v>933.83500000000004</v>
      </c>
      <c r="BC16" s="74">
        <f>BB16/BA16*100</f>
        <v>100</v>
      </c>
      <c r="BD16" s="74">
        <v>0</v>
      </c>
      <c r="BE16" s="74">
        <v>0</v>
      </c>
      <c r="BF16" s="74">
        <v>0</v>
      </c>
      <c r="BG16" s="74"/>
      <c r="BH16" s="74"/>
      <c r="BI16" s="74"/>
      <c r="BJ16" s="74"/>
      <c r="BK16" s="75"/>
      <c r="BL16" s="74">
        <v>20065.099999999999</v>
      </c>
      <c r="BM16" s="74">
        <v>19595.163519999998</v>
      </c>
      <c r="BN16" s="74">
        <v>19595.163519999998</v>
      </c>
      <c r="BO16" s="74">
        <f>BN16/BM16*100</f>
        <v>100</v>
      </c>
      <c r="BP16" s="74">
        <v>145.9</v>
      </c>
      <c r="BQ16" s="74">
        <v>318.5</v>
      </c>
      <c r="BR16" s="74">
        <v>241.68899999999999</v>
      </c>
      <c r="BS16" s="74">
        <f>BR16/BQ16*100</f>
        <v>75.883516483516473</v>
      </c>
      <c r="BT16" s="74">
        <v>2.5</v>
      </c>
      <c r="BU16" s="74">
        <v>1.3</v>
      </c>
      <c r="BV16" s="74">
        <v>1.3</v>
      </c>
      <c r="BW16" s="74">
        <f>BV16/BU16*100</f>
        <v>100</v>
      </c>
      <c r="BX16" s="74"/>
      <c r="BY16" s="74"/>
      <c r="BZ16" s="74"/>
      <c r="CA16" s="74"/>
      <c r="CB16" s="74">
        <v>22.4</v>
      </c>
      <c r="CC16" s="74">
        <v>10.3</v>
      </c>
      <c r="CD16" s="74">
        <v>8.0513999999999992</v>
      </c>
      <c r="CE16" s="74">
        <f>CD16/CC16*100</f>
        <v>78.168932038834939</v>
      </c>
    </row>
    <row r="17" spans="1:83" x14ac:dyDescent="0.25">
      <c r="A17" s="16" t="s">
        <v>119</v>
      </c>
      <c r="B17" s="78">
        <f t="shared" si="73"/>
        <v>1395.7</v>
      </c>
      <c r="C17" s="78">
        <f t="shared" si="74"/>
        <v>1405.6</v>
      </c>
      <c r="D17" s="78">
        <f t="shared" si="75"/>
        <v>1405.6</v>
      </c>
      <c r="E17" s="78"/>
      <c r="F17" s="78">
        <f t="shared" si="42"/>
        <v>1405.6</v>
      </c>
      <c r="G17" s="75">
        <f t="shared" si="0"/>
        <v>100</v>
      </c>
      <c r="H17" s="75"/>
      <c r="I17" s="75"/>
      <c r="J17" s="75"/>
      <c r="K17" s="75"/>
      <c r="L17" s="75"/>
      <c r="M17" s="75"/>
      <c r="N17" s="75"/>
      <c r="O17" s="74"/>
      <c r="P17" s="75"/>
      <c r="Q17" s="75"/>
      <c r="R17" s="75"/>
      <c r="S17" s="74"/>
      <c r="T17" s="75"/>
      <c r="U17" s="75"/>
      <c r="V17" s="75"/>
      <c r="W17" s="74"/>
      <c r="X17" s="75"/>
      <c r="Y17" s="75"/>
      <c r="Z17" s="75"/>
      <c r="AA17" s="75"/>
      <c r="AB17" s="75"/>
      <c r="AC17" s="75"/>
      <c r="AD17" s="75"/>
      <c r="AE17" s="75"/>
      <c r="AF17" s="75"/>
      <c r="AG17" s="75"/>
      <c r="AH17" s="75"/>
      <c r="AI17" s="74"/>
      <c r="AJ17" s="75"/>
      <c r="AK17" s="75"/>
      <c r="AL17" s="75"/>
      <c r="AM17" s="75"/>
      <c r="AN17" s="75"/>
      <c r="AO17" s="75"/>
      <c r="AP17" s="75"/>
      <c r="AQ17" s="75"/>
      <c r="AR17" s="75"/>
      <c r="AS17" s="75"/>
      <c r="AT17" s="75"/>
      <c r="AU17" s="75"/>
      <c r="AV17" s="75"/>
      <c r="AW17" s="75"/>
      <c r="AX17" s="75"/>
      <c r="AY17" s="75"/>
      <c r="AZ17" s="75"/>
      <c r="BA17" s="75"/>
      <c r="BB17" s="75"/>
      <c r="BC17" s="74"/>
      <c r="BD17" s="75"/>
      <c r="BE17" s="75"/>
      <c r="BF17" s="75"/>
      <c r="BG17" s="75"/>
      <c r="BH17" s="75">
        <v>1395.7</v>
      </c>
      <c r="BI17" s="75">
        <v>1405.6</v>
      </c>
      <c r="BJ17" s="75">
        <v>1405.6</v>
      </c>
      <c r="BK17" s="75">
        <f>BJ17/BI17*100</f>
        <v>100</v>
      </c>
      <c r="BL17" s="75"/>
      <c r="BM17" s="75"/>
      <c r="BN17" s="75"/>
      <c r="BO17" s="74"/>
      <c r="BP17" s="75"/>
      <c r="BQ17" s="75"/>
      <c r="BR17" s="75"/>
      <c r="BS17" s="74"/>
      <c r="BT17" s="75"/>
      <c r="BU17" s="75"/>
      <c r="BV17" s="75"/>
      <c r="BW17" s="74"/>
      <c r="BX17" s="75"/>
      <c r="BY17" s="75"/>
      <c r="BZ17" s="75"/>
      <c r="CA17" s="74"/>
      <c r="CB17" s="75"/>
      <c r="CC17" s="75"/>
      <c r="CD17" s="75"/>
      <c r="CE17" s="74"/>
    </row>
    <row r="18" spans="1:83" x14ac:dyDescent="0.25">
      <c r="A18" s="16" t="s">
        <v>277</v>
      </c>
      <c r="B18" s="78">
        <f t="shared" si="73"/>
        <v>186.1</v>
      </c>
      <c r="C18" s="78">
        <f t="shared" si="74"/>
        <v>187.3</v>
      </c>
      <c r="D18" s="78">
        <f t="shared" si="75"/>
        <v>187.3</v>
      </c>
      <c r="E18" s="78"/>
      <c r="F18" s="78">
        <f t="shared" si="42"/>
        <v>187.3</v>
      </c>
      <c r="G18" s="75">
        <f t="shared" si="0"/>
        <v>100</v>
      </c>
      <c r="H18" s="75"/>
      <c r="I18" s="75"/>
      <c r="J18" s="75"/>
      <c r="K18" s="75"/>
      <c r="L18" s="75"/>
      <c r="M18" s="75"/>
      <c r="N18" s="75"/>
      <c r="O18" s="74"/>
      <c r="P18" s="75"/>
      <c r="Q18" s="75"/>
      <c r="R18" s="75"/>
      <c r="S18" s="74"/>
      <c r="T18" s="75"/>
      <c r="U18" s="75"/>
      <c r="V18" s="75"/>
      <c r="W18" s="74"/>
      <c r="X18" s="75"/>
      <c r="Y18" s="75"/>
      <c r="Z18" s="75"/>
      <c r="AA18" s="75"/>
      <c r="AB18" s="75"/>
      <c r="AC18" s="75"/>
      <c r="AD18" s="75"/>
      <c r="AE18" s="75"/>
      <c r="AF18" s="75"/>
      <c r="AG18" s="75"/>
      <c r="AH18" s="75"/>
      <c r="AI18" s="74"/>
      <c r="AJ18" s="75"/>
      <c r="AK18" s="75"/>
      <c r="AL18" s="75"/>
      <c r="AM18" s="75"/>
      <c r="AN18" s="75"/>
      <c r="AO18" s="75"/>
      <c r="AP18" s="75"/>
      <c r="AQ18" s="75"/>
      <c r="AR18" s="75"/>
      <c r="AS18" s="75"/>
      <c r="AT18" s="75"/>
      <c r="AU18" s="75"/>
      <c r="AV18" s="75"/>
      <c r="AW18" s="75"/>
      <c r="AX18" s="75"/>
      <c r="AY18" s="75"/>
      <c r="AZ18" s="75"/>
      <c r="BA18" s="75"/>
      <c r="BB18" s="75"/>
      <c r="BC18" s="74"/>
      <c r="BD18" s="75"/>
      <c r="BE18" s="75"/>
      <c r="BF18" s="75"/>
      <c r="BG18" s="75"/>
      <c r="BH18" s="75">
        <v>186.1</v>
      </c>
      <c r="BI18" s="75">
        <v>187.3</v>
      </c>
      <c r="BJ18" s="75">
        <v>187.3</v>
      </c>
      <c r="BK18" s="75">
        <f>BJ18/BI18*100</f>
        <v>100</v>
      </c>
      <c r="BL18" s="75"/>
      <c r="BM18" s="75"/>
      <c r="BN18" s="75"/>
      <c r="BO18" s="74"/>
      <c r="BP18" s="75"/>
      <c r="BQ18" s="75"/>
      <c r="BR18" s="75"/>
      <c r="BS18" s="74"/>
      <c r="BT18" s="75"/>
      <c r="BU18" s="75"/>
      <c r="BV18" s="75"/>
      <c r="BW18" s="74"/>
      <c r="BX18" s="75"/>
      <c r="BY18" s="75"/>
      <c r="BZ18" s="75"/>
      <c r="CA18" s="74"/>
      <c r="CB18" s="75"/>
      <c r="CC18" s="75"/>
      <c r="CD18" s="75"/>
      <c r="CE18" s="74"/>
    </row>
    <row r="19" spans="1:83" s="5" customFormat="1" ht="30" customHeight="1" x14ac:dyDescent="0.25">
      <c r="A19" s="82" t="s">
        <v>121</v>
      </c>
      <c r="B19" s="77">
        <f t="shared" si="73"/>
        <v>356110.79999999993</v>
      </c>
      <c r="C19" s="77">
        <f t="shared" si="74"/>
        <v>367907.47603999998</v>
      </c>
      <c r="D19" s="77">
        <f t="shared" si="75"/>
        <v>367907.47603999998</v>
      </c>
      <c r="E19" s="77"/>
      <c r="F19" s="77">
        <f t="shared" si="42"/>
        <v>367807.86035999999</v>
      </c>
      <c r="G19" s="73">
        <f t="shared" si="0"/>
        <v>99.97292371411632</v>
      </c>
      <c r="H19" s="73">
        <f>SUM(H20:H27)</f>
        <v>718.2</v>
      </c>
      <c r="I19" s="73">
        <f>SUM(I20:I27)</f>
        <v>718.2</v>
      </c>
      <c r="J19" s="73">
        <f>SUM(J20:J27)</f>
        <v>718.2</v>
      </c>
      <c r="K19" s="73">
        <f>J19/I19*100</f>
        <v>100</v>
      </c>
      <c r="L19" s="73">
        <f>SUM(L20:L27)</f>
        <v>77.5</v>
      </c>
      <c r="M19" s="73">
        <f>SUM(M20:M27)</f>
        <v>77.5</v>
      </c>
      <c r="N19" s="73">
        <f>SUM(N20:N27)</f>
        <v>77.5</v>
      </c>
      <c r="O19" s="73">
        <f>N19/M19*100</f>
        <v>100</v>
      </c>
      <c r="P19" s="73">
        <f>SUM(P20:P27)</f>
        <v>1225.0999999999999</v>
      </c>
      <c r="Q19" s="73">
        <f>SUM(Q20:Q27)</f>
        <v>1335.1</v>
      </c>
      <c r="R19" s="73">
        <f>SUM(R20:R27)</f>
        <v>1328.6834799999999</v>
      </c>
      <c r="S19" s="73">
        <f>R19/Q19*100</f>
        <v>99.519397797917762</v>
      </c>
      <c r="T19" s="73">
        <f>SUM(T20:T27)</f>
        <v>44643.7</v>
      </c>
      <c r="U19" s="73">
        <f>SUM(U20:U27)</f>
        <v>44273.9</v>
      </c>
      <c r="V19" s="73">
        <f>SUM(V20:V27)</f>
        <v>44273.87</v>
      </c>
      <c r="W19" s="73">
        <f>V19/U19*100</f>
        <v>99.999932239987899</v>
      </c>
      <c r="X19" s="73">
        <f>SUM(X20:X27)</f>
        <v>4401.3</v>
      </c>
      <c r="Y19" s="73">
        <f>SUM(Y20:Y27)</f>
        <v>2403.1999999999998</v>
      </c>
      <c r="Z19" s="73">
        <f>SUM(Z20:Z27)</f>
        <v>2403.13</v>
      </c>
      <c r="AA19" s="73">
        <f>Z19/Y19*100</f>
        <v>99.997087217043955</v>
      </c>
      <c r="AB19" s="73">
        <f>SUM(AB20:AB27)</f>
        <v>190.8</v>
      </c>
      <c r="AC19" s="73">
        <f>SUM(AC20:AC27)</f>
        <v>190.8</v>
      </c>
      <c r="AD19" s="73">
        <f>SUM(AD20:AD27)</f>
        <v>190.8</v>
      </c>
      <c r="AE19" s="73">
        <f>AD19/AC19*100</f>
        <v>100</v>
      </c>
      <c r="AF19" s="73">
        <f>SUM(AF20:AF27)</f>
        <v>271787.59999999998</v>
      </c>
      <c r="AG19" s="73">
        <f>SUM(AG20:AG27)</f>
        <v>288895</v>
      </c>
      <c r="AH19" s="73">
        <f>SUM(AH20:AH27)</f>
        <v>288895</v>
      </c>
      <c r="AI19" s="73">
        <f>AH19/AG19*100</f>
        <v>100</v>
      </c>
      <c r="AJ19" s="73">
        <f>SUM(AJ20:AJ27)</f>
        <v>544.29999999999995</v>
      </c>
      <c r="AK19" s="73">
        <f>SUM(AK20:AK27)</f>
        <v>544.29999999999995</v>
      </c>
      <c r="AL19" s="73">
        <f>SUM(AL20:AL27)</f>
        <v>544.29999999999995</v>
      </c>
      <c r="AM19" s="72">
        <f>AL19/AK19*100</f>
        <v>100</v>
      </c>
      <c r="AN19" s="73">
        <f t="shared" ref="AN19" si="76">SUM(AN20:AN27)</f>
        <v>28</v>
      </c>
      <c r="AO19" s="73">
        <f t="shared" ref="AO19:BB19" si="77">SUM(AO20:AO27)</f>
        <v>28</v>
      </c>
      <c r="AP19" s="73">
        <f t="shared" si="77"/>
        <v>11.73024</v>
      </c>
      <c r="AQ19" s="73">
        <f t="shared" si="77"/>
        <v>41.893714285714282</v>
      </c>
      <c r="AR19" s="73">
        <f t="shared" ref="AR19" si="78">SUM(AR20:AR27)</f>
        <v>544.29999999999995</v>
      </c>
      <c r="AS19" s="73">
        <f t="shared" si="77"/>
        <v>544.29999999999995</v>
      </c>
      <c r="AT19" s="73">
        <f t="shared" si="77"/>
        <v>544.29999999999995</v>
      </c>
      <c r="AU19" s="73">
        <f t="shared" si="77"/>
        <v>100</v>
      </c>
      <c r="AV19" s="73">
        <f t="shared" ref="AV19" si="79">SUM(AV20:AV27)</f>
        <v>544.29999999999995</v>
      </c>
      <c r="AW19" s="73">
        <f t="shared" si="77"/>
        <v>544.29999999999995</v>
      </c>
      <c r="AX19" s="73">
        <f t="shared" si="77"/>
        <v>544.29999999999995</v>
      </c>
      <c r="AY19" s="73">
        <f t="shared" si="77"/>
        <v>100</v>
      </c>
      <c r="AZ19" s="73">
        <f t="shared" ref="AZ19" si="80">SUM(AZ20:AZ27)</f>
        <v>1285.7</v>
      </c>
      <c r="BA19" s="73">
        <f t="shared" si="77"/>
        <v>1285.7</v>
      </c>
      <c r="BB19" s="73">
        <f t="shared" si="77"/>
        <v>1285.7</v>
      </c>
      <c r="BC19" s="73">
        <f>BB19/BA19*100</f>
        <v>100</v>
      </c>
      <c r="BD19" s="73">
        <f t="shared" ref="BD19" si="81">SUM(BD20:BD27)</f>
        <v>0</v>
      </c>
      <c r="BE19" s="73">
        <f t="shared" ref="BE19:BJ19" si="82">SUM(BE20:BE27)</f>
        <v>0</v>
      </c>
      <c r="BF19" s="73">
        <f t="shared" si="82"/>
        <v>0</v>
      </c>
      <c r="BG19" s="73">
        <f t="shared" si="82"/>
        <v>0</v>
      </c>
      <c r="BH19" s="73">
        <f t="shared" ref="BH19" si="83">SUM(BH20:BH27)</f>
        <v>1810.6999999999996</v>
      </c>
      <c r="BI19" s="73">
        <f t="shared" si="82"/>
        <v>1823.2000000000003</v>
      </c>
      <c r="BJ19" s="73">
        <f t="shared" si="82"/>
        <v>1823.2000000000003</v>
      </c>
      <c r="BK19" s="72">
        <f>BJ19/BI19*100</f>
        <v>100</v>
      </c>
      <c r="BL19" s="73">
        <f>SUM(BL20:BL27)</f>
        <v>27884</v>
      </c>
      <c r="BM19" s="73">
        <f>SUM(BM20:BM27)</f>
        <v>24635.976039999998</v>
      </c>
      <c r="BN19" s="73">
        <f>SUM(BN20:BN27)</f>
        <v>24635.976039999998</v>
      </c>
      <c r="BO19" s="73">
        <f>BN19/BM19*100</f>
        <v>100</v>
      </c>
      <c r="BP19" s="73">
        <f>SUM(BP20:BP27)</f>
        <v>353</v>
      </c>
      <c r="BQ19" s="73">
        <f>SUM(BQ20:BQ27)</f>
        <v>583.20000000000005</v>
      </c>
      <c r="BR19" s="73">
        <f>SUM(BR20:BR27)</f>
        <v>506.38</v>
      </c>
      <c r="BS19" s="73">
        <f>BR19/BQ19*100</f>
        <v>86.827846364883399</v>
      </c>
      <c r="BT19" s="73">
        <f>SUM(BT20:BT27)</f>
        <v>5.7</v>
      </c>
      <c r="BU19" s="73">
        <f>SUM(BU20:BU27)</f>
        <v>5.8</v>
      </c>
      <c r="BV19" s="73">
        <f>SUM(BV20:BV27)</f>
        <v>5.8</v>
      </c>
      <c r="BW19" s="73">
        <f>BV19/BU19*100</f>
        <v>100</v>
      </c>
      <c r="BX19" s="73"/>
      <c r="BY19" s="73"/>
      <c r="BZ19" s="73"/>
      <c r="CA19" s="73"/>
      <c r="CB19" s="73">
        <f>SUM(CB20:CB27)</f>
        <v>66.599999999999994</v>
      </c>
      <c r="CC19" s="73">
        <f>SUM(CC20:CC27)</f>
        <v>19</v>
      </c>
      <c r="CD19" s="73">
        <f>SUM(CD20:CD27)</f>
        <v>18.990599999999997</v>
      </c>
      <c r="CE19" s="73">
        <f>CD19/CC19*100</f>
        <v>99.95052631578946</v>
      </c>
    </row>
    <row r="20" spans="1:83" ht="18.75" customHeight="1" x14ac:dyDescent="0.25">
      <c r="A20" s="16" t="s">
        <v>120</v>
      </c>
      <c r="B20" s="78">
        <f t="shared" si="73"/>
        <v>354300.09999999992</v>
      </c>
      <c r="C20" s="78">
        <f t="shared" si="74"/>
        <v>366084.27603999997</v>
      </c>
      <c r="D20" s="78">
        <f t="shared" si="75"/>
        <v>366084.27603999997</v>
      </c>
      <c r="E20" s="78"/>
      <c r="F20" s="78">
        <f t="shared" si="42"/>
        <v>365984.66035999998</v>
      </c>
      <c r="G20" s="74">
        <f t="shared" si="0"/>
        <v>99.972788866793863</v>
      </c>
      <c r="H20" s="74">
        <v>718.2</v>
      </c>
      <c r="I20" s="74">
        <v>718.2</v>
      </c>
      <c r="J20" s="74">
        <v>718.2</v>
      </c>
      <c r="K20" s="74">
        <f>J20/I20*100</f>
        <v>100</v>
      </c>
      <c r="L20" s="74">
        <v>77.5</v>
      </c>
      <c r="M20" s="74">
        <v>77.5</v>
      </c>
      <c r="N20" s="74">
        <v>77.5</v>
      </c>
      <c r="O20" s="74">
        <f>N20/M20*100</f>
        <v>100</v>
      </c>
      <c r="P20" s="74">
        <v>1225.0999999999999</v>
      </c>
      <c r="Q20" s="74">
        <v>1335.1</v>
      </c>
      <c r="R20" s="74">
        <v>1328.6834799999999</v>
      </c>
      <c r="S20" s="74">
        <f>R20/Q20*100</f>
        <v>99.519397797917762</v>
      </c>
      <c r="T20" s="74">
        <v>44643.7</v>
      </c>
      <c r="U20" s="74">
        <v>44273.9</v>
      </c>
      <c r="V20" s="74">
        <v>44273.87</v>
      </c>
      <c r="W20" s="74">
        <f>V20/U20*100</f>
        <v>99.999932239987899</v>
      </c>
      <c r="X20" s="74">
        <v>4401.3</v>
      </c>
      <c r="Y20" s="74">
        <v>2403.1999999999998</v>
      </c>
      <c r="Z20" s="74">
        <v>2403.13</v>
      </c>
      <c r="AA20" s="74">
        <f>Z20/Y20*100</f>
        <v>99.997087217043955</v>
      </c>
      <c r="AB20" s="74">
        <v>190.8</v>
      </c>
      <c r="AC20" s="74">
        <v>190.8</v>
      </c>
      <c r="AD20" s="74">
        <v>190.8</v>
      </c>
      <c r="AE20" s="74">
        <f>AD20/AC20*100</f>
        <v>100</v>
      </c>
      <c r="AF20" s="74">
        <v>271787.59999999998</v>
      </c>
      <c r="AG20" s="74">
        <v>288895</v>
      </c>
      <c r="AH20" s="74">
        <v>288895</v>
      </c>
      <c r="AI20" s="74">
        <f>AH20/AG20*100</f>
        <v>100</v>
      </c>
      <c r="AJ20" s="74">
        <v>544.29999999999995</v>
      </c>
      <c r="AK20" s="74">
        <v>544.29999999999995</v>
      </c>
      <c r="AL20" s="74">
        <v>544.29999999999995</v>
      </c>
      <c r="AM20" s="75">
        <f>AL20/AK20*100</f>
        <v>100</v>
      </c>
      <c r="AN20" s="75">
        <v>28</v>
      </c>
      <c r="AO20" s="75">
        <v>28</v>
      </c>
      <c r="AP20" s="74">
        <v>11.73024</v>
      </c>
      <c r="AQ20" s="74">
        <f>AP20/AO20*100</f>
        <v>41.893714285714282</v>
      </c>
      <c r="AR20" s="74">
        <v>544.29999999999995</v>
      </c>
      <c r="AS20" s="74">
        <v>544.29999999999995</v>
      </c>
      <c r="AT20" s="74">
        <v>544.29999999999995</v>
      </c>
      <c r="AU20" s="74">
        <f>AT20/AS20*100</f>
        <v>100</v>
      </c>
      <c r="AV20" s="74">
        <v>544.29999999999995</v>
      </c>
      <c r="AW20" s="74">
        <v>544.29999999999995</v>
      </c>
      <c r="AX20" s="74">
        <v>544.29999999999995</v>
      </c>
      <c r="AY20" s="74">
        <f>AX20/AW20*100</f>
        <v>100</v>
      </c>
      <c r="AZ20" s="74">
        <v>1285.7</v>
      </c>
      <c r="BA20" s="74">
        <v>1285.7</v>
      </c>
      <c r="BB20" s="74">
        <v>1285.7</v>
      </c>
      <c r="BC20" s="74">
        <f>BB20/BA20*100</f>
        <v>100</v>
      </c>
      <c r="BD20" s="74">
        <v>0</v>
      </c>
      <c r="BE20" s="74">
        <v>0</v>
      </c>
      <c r="BF20" s="74">
        <v>0</v>
      </c>
      <c r="BG20" s="74"/>
      <c r="BH20" s="74"/>
      <c r="BI20" s="74"/>
      <c r="BJ20" s="74"/>
      <c r="BK20" s="75"/>
      <c r="BL20" s="74">
        <v>27884</v>
      </c>
      <c r="BM20" s="74">
        <v>24635.976039999998</v>
      </c>
      <c r="BN20" s="74">
        <v>24635.976039999998</v>
      </c>
      <c r="BO20" s="74">
        <f>BN20/BM20*100</f>
        <v>100</v>
      </c>
      <c r="BP20" s="74">
        <v>353</v>
      </c>
      <c r="BQ20" s="74">
        <v>583.20000000000005</v>
      </c>
      <c r="BR20" s="74">
        <v>506.38</v>
      </c>
      <c r="BS20" s="74">
        <f>BR20/BQ20*100</f>
        <v>86.827846364883399</v>
      </c>
      <c r="BT20" s="74">
        <v>5.7</v>
      </c>
      <c r="BU20" s="74">
        <v>5.8</v>
      </c>
      <c r="BV20" s="74">
        <v>5.8</v>
      </c>
      <c r="BW20" s="74">
        <f>BV20/BU20*100</f>
        <v>100</v>
      </c>
      <c r="BX20" s="74"/>
      <c r="BY20" s="74"/>
      <c r="BZ20" s="74"/>
      <c r="CA20" s="74"/>
      <c r="CB20" s="74">
        <v>66.599999999999994</v>
      </c>
      <c r="CC20" s="74">
        <v>19</v>
      </c>
      <c r="CD20" s="74">
        <v>18.990599999999997</v>
      </c>
      <c r="CE20" s="74">
        <f>CD20/CC20*100</f>
        <v>99.95052631578946</v>
      </c>
    </row>
    <row r="21" spans="1:83" x14ac:dyDescent="0.25">
      <c r="A21" s="16" t="s">
        <v>278</v>
      </c>
      <c r="B21" s="78">
        <f t="shared" si="73"/>
        <v>823.1</v>
      </c>
      <c r="C21" s="78">
        <f t="shared" si="74"/>
        <v>829</v>
      </c>
      <c r="D21" s="78">
        <f t="shared" si="75"/>
        <v>829</v>
      </c>
      <c r="E21" s="78"/>
      <c r="F21" s="78">
        <f t="shared" si="42"/>
        <v>829</v>
      </c>
      <c r="G21" s="75">
        <f t="shared" si="0"/>
        <v>100</v>
      </c>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v>823.1</v>
      </c>
      <c r="BI21" s="75">
        <v>829</v>
      </c>
      <c r="BJ21" s="75">
        <v>829</v>
      </c>
      <c r="BK21" s="75">
        <f t="shared" ref="BK21:BK28" si="84">BJ21/BI21*100</f>
        <v>100</v>
      </c>
      <c r="BL21" s="75"/>
      <c r="BM21" s="75"/>
      <c r="BN21" s="75"/>
      <c r="BO21" s="75"/>
      <c r="BP21" s="75"/>
      <c r="BQ21" s="75"/>
      <c r="BR21" s="75"/>
      <c r="BS21" s="74"/>
      <c r="BT21" s="75"/>
      <c r="BU21" s="75"/>
      <c r="BV21" s="75"/>
      <c r="BW21" s="74"/>
      <c r="BX21" s="75"/>
      <c r="BY21" s="75"/>
      <c r="BZ21" s="75"/>
      <c r="CA21" s="74"/>
      <c r="CB21" s="75"/>
      <c r="CC21" s="75"/>
      <c r="CD21" s="75"/>
      <c r="CE21" s="75"/>
    </row>
    <row r="22" spans="1:83" x14ac:dyDescent="0.25">
      <c r="A22" s="16" t="s">
        <v>279</v>
      </c>
      <c r="B22" s="78">
        <f t="shared" si="73"/>
        <v>164.6</v>
      </c>
      <c r="C22" s="78">
        <f t="shared" si="74"/>
        <v>165.7</v>
      </c>
      <c r="D22" s="78">
        <f t="shared" si="75"/>
        <v>165.7</v>
      </c>
      <c r="E22" s="78"/>
      <c r="F22" s="78">
        <f t="shared" si="42"/>
        <v>165.7</v>
      </c>
      <c r="G22" s="75">
        <f t="shared" si="0"/>
        <v>100</v>
      </c>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v>164.6</v>
      </c>
      <c r="BI22" s="75">
        <v>165.7</v>
      </c>
      <c r="BJ22" s="75">
        <v>165.7</v>
      </c>
      <c r="BK22" s="75">
        <f t="shared" si="84"/>
        <v>100</v>
      </c>
      <c r="BL22" s="75"/>
      <c r="BM22" s="75"/>
      <c r="BN22" s="75"/>
      <c r="BO22" s="75"/>
      <c r="BP22" s="75"/>
      <c r="BQ22" s="75"/>
      <c r="BR22" s="75"/>
      <c r="BS22" s="74"/>
      <c r="BT22" s="75"/>
      <c r="BU22" s="75"/>
      <c r="BV22" s="75"/>
      <c r="BW22" s="74"/>
      <c r="BX22" s="75"/>
      <c r="BY22" s="75"/>
      <c r="BZ22" s="75"/>
      <c r="CA22" s="74"/>
      <c r="CB22" s="75"/>
      <c r="CC22" s="75"/>
      <c r="CD22" s="75"/>
      <c r="CE22" s="75"/>
    </row>
    <row r="23" spans="1:83" x14ac:dyDescent="0.25">
      <c r="A23" s="16" t="s">
        <v>280</v>
      </c>
      <c r="B23" s="78">
        <f t="shared" si="73"/>
        <v>164.6</v>
      </c>
      <c r="C23" s="78">
        <f t="shared" si="74"/>
        <v>165.7</v>
      </c>
      <c r="D23" s="78">
        <f t="shared" si="75"/>
        <v>165.7</v>
      </c>
      <c r="E23" s="78"/>
      <c r="F23" s="78">
        <f t="shared" si="42"/>
        <v>165.7</v>
      </c>
      <c r="G23" s="75">
        <f t="shared" si="0"/>
        <v>100</v>
      </c>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v>164.6</v>
      </c>
      <c r="BI23" s="75">
        <v>165.7</v>
      </c>
      <c r="BJ23" s="75">
        <v>165.7</v>
      </c>
      <c r="BK23" s="75">
        <f t="shared" si="84"/>
        <v>100</v>
      </c>
      <c r="BL23" s="75"/>
      <c r="BM23" s="75"/>
      <c r="BN23" s="75"/>
      <c r="BO23" s="75"/>
      <c r="BP23" s="75"/>
      <c r="BQ23" s="75"/>
      <c r="BR23" s="75"/>
      <c r="BS23" s="74"/>
      <c r="BT23" s="75"/>
      <c r="BU23" s="75"/>
      <c r="BV23" s="75"/>
      <c r="BW23" s="74"/>
      <c r="BX23" s="75"/>
      <c r="BY23" s="75"/>
      <c r="BZ23" s="75"/>
      <c r="CA23" s="74"/>
      <c r="CB23" s="75"/>
      <c r="CC23" s="75"/>
      <c r="CD23" s="75"/>
      <c r="CE23" s="75"/>
    </row>
    <row r="24" spans="1:83" x14ac:dyDescent="0.25">
      <c r="A24" s="16" t="s">
        <v>281</v>
      </c>
      <c r="B24" s="78">
        <f t="shared" si="73"/>
        <v>164.6</v>
      </c>
      <c r="C24" s="78">
        <f t="shared" si="74"/>
        <v>165.7</v>
      </c>
      <c r="D24" s="78">
        <f t="shared" si="75"/>
        <v>165.7</v>
      </c>
      <c r="E24" s="78"/>
      <c r="F24" s="78">
        <f t="shared" si="42"/>
        <v>165.7</v>
      </c>
      <c r="G24" s="75">
        <f t="shared" si="0"/>
        <v>100</v>
      </c>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v>164.6</v>
      </c>
      <c r="BI24" s="75">
        <v>165.7</v>
      </c>
      <c r="BJ24" s="75">
        <v>165.7</v>
      </c>
      <c r="BK24" s="75">
        <f t="shared" si="84"/>
        <v>100</v>
      </c>
      <c r="BL24" s="75"/>
      <c r="BM24" s="75"/>
      <c r="BN24" s="75"/>
      <c r="BO24" s="75"/>
      <c r="BP24" s="75"/>
      <c r="BQ24" s="75"/>
      <c r="BR24" s="75"/>
      <c r="BS24" s="74"/>
      <c r="BT24" s="75"/>
      <c r="BU24" s="75"/>
      <c r="BV24" s="75"/>
      <c r="BW24" s="74"/>
      <c r="BX24" s="75"/>
      <c r="BY24" s="75"/>
      <c r="BZ24" s="75"/>
      <c r="CA24" s="74"/>
      <c r="CB24" s="75"/>
      <c r="CC24" s="75"/>
      <c r="CD24" s="75"/>
      <c r="CE24" s="75"/>
    </row>
    <row r="25" spans="1:83" x14ac:dyDescent="0.25">
      <c r="A25" s="16" t="s">
        <v>282</v>
      </c>
      <c r="B25" s="78">
        <f t="shared" si="73"/>
        <v>164.6</v>
      </c>
      <c r="C25" s="78">
        <f t="shared" si="74"/>
        <v>165.7</v>
      </c>
      <c r="D25" s="78">
        <f t="shared" si="75"/>
        <v>165.7</v>
      </c>
      <c r="E25" s="78"/>
      <c r="F25" s="78">
        <f t="shared" si="42"/>
        <v>165.7</v>
      </c>
      <c r="G25" s="75">
        <f t="shared" si="0"/>
        <v>100</v>
      </c>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v>164.6</v>
      </c>
      <c r="BI25" s="75">
        <v>165.7</v>
      </c>
      <c r="BJ25" s="75">
        <v>165.7</v>
      </c>
      <c r="BK25" s="75">
        <f t="shared" si="84"/>
        <v>100</v>
      </c>
      <c r="BL25" s="75"/>
      <c r="BM25" s="75"/>
      <c r="BN25" s="75"/>
      <c r="BO25" s="75"/>
      <c r="BP25" s="75"/>
      <c r="BQ25" s="75"/>
      <c r="BR25" s="75"/>
      <c r="BS25" s="74"/>
      <c r="BT25" s="75"/>
      <c r="BU25" s="75"/>
      <c r="BV25" s="75"/>
      <c r="BW25" s="74"/>
      <c r="BX25" s="75"/>
      <c r="BY25" s="75"/>
      <c r="BZ25" s="75"/>
      <c r="CA25" s="74"/>
      <c r="CB25" s="75"/>
      <c r="CC25" s="75"/>
      <c r="CD25" s="75"/>
      <c r="CE25" s="75"/>
    </row>
    <row r="26" spans="1:83" x14ac:dyDescent="0.25">
      <c r="A26" s="16" t="s">
        <v>284</v>
      </c>
      <c r="B26" s="78">
        <f t="shared" si="73"/>
        <v>164.6</v>
      </c>
      <c r="C26" s="78">
        <f t="shared" si="74"/>
        <v>165.7</v>
      </c>
      <c r="D26" s="78">
        <f t="shared" si="75"/>
        <v>165.7</v>
      </c>
      <c r="E26" s="78"/>
      <c r="F26" s="78">
        <f t="shared" si="42"/>
        <v>165.7</v>
      </c>
      <c r="G26" s="75">
        <f t="shared" si="0"/>
        <v>100</v>
      </c>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v>164.6</v>
      </c>
      <c r="BI26" s="75">
        <v>165.7</v>
      </c>
      <c r="BJ26" s="75">
        <v>165.7</v>
      </c>
      <c r="BK26" s="75">
        <f t="shared" si="84"/>
        <v>100</v>
      </c>
      <c r="BL26" s="75"/>
      <c r="BM26" s="75"/>
      <c r="BN26" s="75"/>
      <c r="BO26" s="75"/>
      <c r="BP26" s="75"/>
      <c r="BQ26" s="75"/>
      <c r="BR26" s="75"/>
      <c r="BS26" s="74"/>
      <c r="BT26" s="75"/>
      <c r="BU26" s="75"/>
      <c r="BV26" s="75"/>
      <c r="BW26" s="74"/>
      <c r="BX26" s="75"/>
      <c r="BY26" s="75"/>
      <c r="BZ26" s="75"/>
      <c r="CA26" s="74"/>
      <c r="CB26" s="75"/>
      <c r="CC26" s="75"/>
      <c r="CD26" s="75"/>
      <c r="CE26" s="75"/>
    </row>
    <row r="27" spans="1:83" x14ac:dyDescent="0.25">
      <c r="A27" s="16" t="s">
        <v>283</v>
      </c>
      <c r="B27" s="78">
        <f t="shared" si="73"/>
        <v>164.6</v>
      </c>
      <c r="C27" s="78">
        <f t="shared" si="74"/>
        <v>165.7</v>
      </c>
      <c r="D27" s="78">
        <f t="shared" si="75"/>
        <v>165.7</v>
      </c>
      <c r="E27" s="78"/>
      <c r="F27" s="78">
        <f t="shared" si="42"/>
        <v>165.7</v>
      </c>
      <c r="G27" s="75">
        <f t="shared" si="0"/>
        <v>100</v>
      </c>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v>164.6</v>
      </c>
      <c r="BI27" s="75">
        <v>165.7</v>
      </c>
      <c r="BJ27" s="75">
        <v>165.7</v>
      </c>
      <c r="BK27" s="75">
        <f t="shared" si="84"/>
        <v>100</v>
      </c>
      <c r="BL27" s="75"/>
      <c r="BM27" s="75"/>
      <c r="BN27" s="75"/>
      <c r="BO27" s="75"/>
      <c r="BP27" s="75"/>
      <c r="BQ27" s="75"/>
      <c r="BR27" s="75"/>
      <c r="BS27" s="74"/>
      <c r="BT27" s="75"/>
      <c r="BU27" s="75"/>
      <c r="BV27" s="75"/>
      <c r="BW27" s="74"/>
      <c r="BX27" s="75"/>
      <c r="BY27" s="75"/>
      <c r="BZ27" s="75"/>
      <c r="CA27" s="74"/>
      <c r="CB27" s="75"/>
      <c r="CC27" s="75"/>
      <c r="CD27" s="75"/>
      <c r="CE27" s="75"/>
    </row>
    <row r="28" spans="1:83" s="5" customFormat="1" ht="31.5" x14ac:dyDescent="0.25">
      <c r="A28" s="81" t="s">
        <v>124</v>
      </c>
      <c r="B28" s="77">
        <f t="shared" si="73"/>
        <v>586242.70000000007</v>
      </c>
      <c r="C28" s="77">
        <f t="shared" si="74"/>
        <v>565975.33914999978</v>
      </c>
      <c r="D28" s="77">
        <f t="shared" si="75"/>
        <v>565975.33914999978</v>
      </c>
      <c r="E28" s="77"/>
      <c r="F28" s="77">
        <f t="shared" si="42"/>
        <v>565538.14017000003</v>
      </c>
      <c r="G28" s="73">
        <f t="shared" si="0"/>
        <v>99.92275299827439</v>
      </c>
      <c r="H28" s="73">
        <f>SUM(H29:H41)</f>
        <v>359</v>
      </c>
      <c r="I28" s="73">
        <f>SUM(I29:I41)</f>
        <v>235.4</v>
      </c>
      <c r="J28" s="73">
        <f>SUM(J29:J41)</f>
        <v>235.30067000000003</v>
      </c>
      <c r="K28" s="73">
        <f>J28/I28*100</f>
        <v>99.957803738317764</v>
      </c>
      <c r="L28" s="73">
        <f>SUM(L29:L41)</f>
        <v>238.6</v>
      </c>
      <c r="M28" s="73">
        <f>SUM(M29:M41)</f>
        <v>238.6</v>
      </c>
      <c r="N28" s="73">
        <f>SUM(N29:N41)</f>
        <v>238.6</v>
      </c>
      <c r="O28" s="73">
        <f>N28/M28*100</f>
        <v>100</v>
      </c>
      <c r="P28" s="73">
        <f>SUM(P29:P41)</f>
        <v>4858.3999999999996</v>
      </c>
      <c r="Q28" s="73">
        <f>SUM(Q29:Q41)</f>
        <v>2255.20991</v>
      </c>
      <c r="R28" s="73">
        <f>SUM(R29:R41)</f>
        <v>2255.2098999999998</v>
      </c>
      <c r="S28" s="73">
        <f>R28/Q28*100</f>
        <v>99.999999556582281</v>
      </c>
      <c r="T28" s="73">
        <f t="shared" ref="T28" si="85">SUM(T29:T41)</f>
        <v>0</v>
      </c>
      <c r="U28" s="73">
        <f t="shared" ref="U28:Z28" si="86">SUM(U29:U41)</f>
        <v>0</v>
      </c>
      <c r="V28" s="73">
        <f t="shared" si="86"/>
        <v>0</v>
      </c>
      <c r="W28" s="73">
        <f t="shared" si="86"/>
        <v>0</v>
      </c>
      <c r="X28" s="73">
        <f t="shared" ref="X28" si="87">SUM(X29:X41)</f>
        <v>5371.7</v>
      </c>
      <c r="Y28" s="73">
        <f t="shared" si="86"/>
        <v>5371.7</v>
      </c>
      <c r="Z28" s="73">
        <f t="shared" si="86"/>
        <v>5371.7</v>
      </c>
      <c r="AA28" s="73">
        <f>Z28/Y28*100</f>
        <v>100</v>
      </c>
      <c r="AB28" s="73">
        <f>SUM(AB29:AB41)</f>
        <v>317.3</v>
      </c>
      <c r="AC28" s="73">
        <f>SUM(AC29:AC41)</f>
        <v>317.3</v>
      </c>
      <c r="AD28" s="73">
        <f>SUM(AD29:AD41)</f>
        <v>317.3</v>
      </c>
      <c r="AE28" s="73">
        <f>AD28/AC28*100</f>
        <v>100</v>
      </c>
      <c r="AF28" s="73">
        <f>SUM(AF29:AF41)</f>
        <v>515885.5</v>
      </c>
      <c r="AG28" s="73">
        <f>SUM(AG29:AG41)</f>
        <v>504610.1</v>
      </c>
      <c r="AH28" s="73">
        <f>SUM(AH29:AH41)</f>
        <v>504609.97606999998</v>
      </c>
      <c r="AI28" s="73">
        <f>AH28/AG28*100</f>
        <v>99.999975440444018</v>
      </c>
      <c r="AJ28" s="73">
        <f>SUM(AJ29:AJ41)</f>
        <v>1088.5999999999999</v>
      </c>
      <c r="AK28" s="73">
        <f>SUM(AK29:AK41)</f>
        <v>1088.5999999999999</v>
      </c>
      <c r="AL28" s="73">
        <f>SUM(AL29:AL41)</f>
        <v>1088.5999999999999</v>
      </c>
      <c r="AM28" s="72">
        <f>AL28/AK28*100</f>
        <v>100</v>
      </c>
      <c r="AN28" s="73">
        <f>SUM(AN29:AN41)</f>
        <v>22.9</v>
      </c>
      <c r="AO28" s="73">
        <f>SUM(AO29:AO41)</f>
        <v>22.9</v>
      </c>
      <c r="AP28" s="73">
        <f>SUM(AP29:AP41)</f>
        <v>22.9</v>
      </c>
      <c r="AQ28" s="73">
        <f>AP28/AO28*100</f>
        <v>100</v>
      </c>
      <c r="AR28" s="73">
        <f t="shared" ref="AR28" si="88">SUM(AR29:AR41)</f>
        <v>544.29999999999995</v>
      </c>
      <c r="AS28" s="73">
        <f t="shared" ref="AS28:AX28" si="89">SUM(AS29:AS41)</f>
        <v>544.29999999999995</v>
      </c>
      <c r="AT28" s="73">
        <f t="shared" si="89"/>
        <v>544.29999999999995</v>
      </c>
      <c r="AU28" s="73">
        <f t="shared" si="89"/>
        <v>100</v>
      </c>
      <c r="AV28" s="73">
        <f t="shared" ref="AV28" si="90">SUM(AV29:AV41)</f>
        <v>544.29999999999995</v>
      </c>
      <c r="AW28" s="73">
        <f t="shared" si="89"/>
        <v>544.29999999999995</v>
      </c>
      <c r="AX28" s="73">
        <f t="shared" si="89"/>
        <v>544.29999999999995</v>
      </c>
      <c r="AY28" s="73">
        <f>AX28/AW28*100</f>
        <v>100</v>
      </c>
      <c r="AZ28" s="73">
        <f>SUM(AZ29:AZ41)</f>
        <v>2355.9</v>
      </c>
      <c r="BA28" s="73">
        <f>SUM(BA29:BA41)</f>
        <v>2355.9</v>
      </c>
      <c r="BB28" s="73">
        <f>SUM(BB29:BB41)</f>
        <v>2355.9</v>
      </c>
      <c r="BC28" s="73">
        <f>BB28/BA28*100</f>
        <v>100</v>
      </c>
      <c r="BD28" s="73">
        <f t="shared" ref="BD28" si="91">SUM(BD29:BD41)</f>
        <v>0</v>
      </c>
      <c r="BE28" s="73">
        <f t="shared" ref="BE28:BJ28" si="92">SUM(BE29:BE41)</f>
        <v>0</v>
      </c>
      <c r="BF28" s="73">
        <f t="shared" si="92"/>
        <v>0</v>
      </c>
      <c r="BG28" s="73">
        <f t="shared" si="92"/>
        <v>0</v>
      </c>
      <c r="BH28" s="73">
        <f t="shared" ref="BH28" si="93">SUM(BH29:BH41)</f>
        <v>3539.5999999999995</v>
      </c>
      <c r="BI28" s="73">
        <f t="shared" si="92"/>
        <v>3563.7999999999997</v>
      </c>
      <c r="BJ28" s="73">
        <f t="shared" si="92"/>
        <v>3563.7999999999997</v>
      </c>
      <c r="BK28" s="72">
        <f t="shared" si="84"/>
        <v>100</v>
      </c>
      <c r="BL28" s="73">
        <f>SUM(BL29:BL41)</f>
        <v>50550.1</v>
      </c>
      <c r="BM28" s="73">
        <f>SUM(BM29:BM41)</f>
        <v>44275.229240000001</v>
      </c>
      <c r="BN28" s="73">
        <f>SUM(BN29:BN41)</f>
        <v>44102.010130000002</v>
      </c>
      <c r="BO28" s="73">
        <f>BN28/BM28*100</f>
        <v>99.608767446327519</v>
      </c>
      <c r="BP28" s="73">
        <f>SUM(BP29:BP41)</f>
        <v>537.20000000000005</v>
      </c>
      <c r="BQ28" s="73">
        <f>SUM(BQ29:BQ41)</f>
        <v>537.20000000000005</v>
      </c>
      <c r="BR28" s="73">
        <f>SUM(BR29:BR41)</f>
        <v>276.21600000000001</v>
      </c>
      <c r="BS28" s="73">
        <f>BR28/BQ28*100</f>
        <v>51.417721518987335</v>
      </c>
      <c r="BT28" s="73">
        <f>SUM(BT29:BT41)</f>
        <v>6.9</v>
      </c>
      <c r="BU28" s="73">
        <f>SUM(BU29:BU41)</f>
        <v>7.1</v>
      </c>
      <c r="BV28" s="73">
        <f>SUM(BV29:BV41)</f>
        <v>7.1</v>
      </c>
      <c r="BW28" s="73">
        <f>BV28/BU28*100</f>
        <v>100</v>
      </c>
      <c r="BX28" s="73"/>
      <c r="BY28" s="73"/>
      <c r="BZ28" s="73"/>
      <c r="CA28" s="73"/>
      <c r="CB28" s="73">
        <f>SUM(CB29:CB41)</f>
        <v>22.4</v>
      </c>
      <c r="CC28" s="73">
        <f>SUM(CC29:CC41)</f>
        <v>7.7</v>
      </c>
      <c r="CD28" s="73">
        <f>SUM(CD29:CD41)</f>
        <v>4.9273999999999996</v>
      </c>
      <c r="CE28" s="73">
        <f>CD28/CC28*100</f>
        <v>63.992207792207786</v>
      </c>
    </row>
    <row r="29" spans="1:83" x14ac:dyDescent="0.25">
      <c r="A29" s="16" t="s">
        <v>123</v>
      </c>
      <c r="B29" s="78">
        <f t="shared" si="73"/>
        <v>582703.10000000009</v>
      </c>
      <c r="C29" s="78">
        <f t="shared" si="74"/>
        <v>562411.53914999985</v>
      </c>
      <c r="D29" s="78">
        <f t="shared" si="75"/>
        <v>562411.53914999985</v>
      </c>
      <c r="E29" s="78"/>
      <c r="F29" s="78">
        <f t="shared" si="42"/>
        <v>561974.34016999998</v>
      </c>
      <c r="G29" s="74">
        <f t="shared" si="0"/>
        <v>99.922263511758558</v>
      </c>
      <c r="H29" s="74">
        <v>359</v>
      </c>
      <c r="I29" s="74">
        <v>235.4</v>
      </c>
      <c r="J29" s="74">
        <v>235.30067000000003</v>
      </c>
      <c r="K29" s="74">
        <f>J29/I29*100</f>
        <v>99.957803738317764</v>
      </c>
      <c r="L29" s="74">
        <v>238.6</v>
      </c>
      <c r="M29" s="74">
        <v>238.6</v>
      </c>
      <c r="N29" s="74">
        <v>238.6</v>
      </c>
      <c r="O29" s="74">
        <f>N29/M29*100</f>
        <v>100</v>
      </c>
      <c r="P29" s="74">
        <v>4858.3999999999996</v>
      </c>
      <c r="Q29" s="74">
        <v>2255.20991</v>
      </c>
      <c r="R29" s="74">
        <v>2255.2098999999998</v>
      </c>
      <c r="S29" s="74">
        <f>R29/Q29*100</f>
        <v>99.999999556582281</v>
      </c>
      <c r="T29" s="74"/>
      <c r="U29" s="74"/>
      <c r="V29" s="74">
        <v>0</v>
      </c>
      <c r="W29" s="74"/>
      <c r="X29" s="74">
        <v>5371.7</v>
      </c>
      <c r="Y29" s="74">
        <v>5371.7</v>
      </c>
      <c r="Z29" s="74">
        <v>5371.7</v>
      </c>
      <c r="AA29" s="74">
        <f>Z29/Y29*100</f>
        <v>100</v>
      </c>
      <c r="AB29" s="74">
        <v>317.3</v>
      </c>
      <c r="AC29" s="74">
        <v>317.3</v>
      </c>
      <c r="AD29" s="74">
        <v>317.3</v>
      </c>
      <c r="AE29" s="74">
        <f>AD29/AC29*100</f>
        <v>100</v>
      </c>
      <c r="AF29" s="74">
        <v>515885.5</v>
      </c>
      <c r="AG29" s="74">
        <v>504610.1</v>
      </c>
      <c r="AH29" s="74">
        <v>504609.97606999998</v>
      </c>
      <c r="AI29" s="74">
        <f>AH29/AG29*100</f>
        <v>99.999975440444018</v>
      </c>
      <c r="AJ29" s="74">
        <v>1088.5999999999999</v>
      </c>
      <c r="AK29" s="74">
        <v>1088.5999999999999</v>
      </c>
      <c r="AL29" s="74">
        <v>1088.5999999999999</v>
      </c>
      <c r="AM29" s="75">
        <f>AL29/AK29*100</f>
        <v>100</v>
      </c>
      <c r="AN29" s="75">
        <v>22.9</v>
      </c>
      <c r="AO29" s="75">
        <v>22.9</v>
      </c>
      <c r="AP29" s="74">
        <v>22.9</v>
      </c>
      <c r="AQ29" s="74">
        <f>AP29/AO29*100</f>
        <v>100</v>
      </c>
      <c r="AR29" s="74">
        <v>544.29999999999995</v>
      </c>
      <c r="AS29" s="74">
        <v>544.29999999999995</v>
      </c>
      <c r="AT29" s="74">
        <v>544.29999999999995</v>
      </c>
      <c r="AU29" s="74">
        <f>AT29/AS29*100</f>
        <v>100</v>
      </c>
      <c r="AV29" s="74">
        <v>544.29999999999995</v>
      </c>
      <c r="AW29" s="74">
        <v>544.29999999999995</v>
      </c>
      <c r="AX29" s="74">
        <v>544.29999999999995</v>
      </c>
      <c r="AY29" s="74">
        <f>AX29/AW29*100</f>
        <v>100</v>
      </c>
      <c r="AZ29" s="74">
        <v>2355.9</v>
      </c>
      <c r="BA29" s="74">
        <v>2355.9</v>
      </c>
      <c r="BB29" s="74">
        <v>2355.9</v>
      </c>
      <c r="BC29" s="74">
        <f>BB29/BA29*100</f>
        <v>100</v>
      </c>
      <c r="BD29" s="74"/>
      <c r="BE29" s="74"/>
      <c r="BF29" s="74"/>
      <c r="BG29" s="74"/>
      <c r="BH29" s="74"/>
      <c r="BI29" s="74"/>
      <c r="BJ29" s="74"/>
      <c r="BK29" s="75"/>
      <c r="BL29" s="74">
        <v>50550.1</v>
      </c>
      <c r="BM29" s="74">
        <v>44275.229240000001</v>
      </c>
      <c r="BN29" s="74">
        <v>44102.010130000002</v>
      </c>
      <c r="BO29" s="74">
        <f>BN29/BM29*100</f>
        <v>99.608767446327519</v>
      </c>
      <c r="BP29" s="74">
        <v>537.20000000000005</v>
      </c>
      <c r="BQ29" s="74">
        <v>537.20000000000005</v>
      </c>
      <c r="BR29" s="74">
        <v>276.21600000000001</v>
      </c>
      <c r="BS29" s="74">
        <f>BR29/BQ29*100</f>
        <v>51.417721518987335</v>
      </c>
      <c r="BT29" s="74">
        <v>6.9</v>
      </c>
      <c r="BU29" s="74">
        <v>7.1</v>
      </c>
      <c r="BV29" s="74">
        <v>7.1</v>
      </c>
      <c r="BW29" s="74">
        <f>BV29/BU29*100</f>
        <v>100</v>
      </c>
      <c r="BX29" s="74"/>
      <c r="BY29" s="74"/>
      <c r="BZ29" s="74"/>
      <c r="CA29" s="74"/>
      <c r="CB29" s="74">
        <v>22.4</v>
      </c>
      <c r="CC29" s="74">
        <v>7.7</v>
      </c>
      <c r="CD29" s="74">
        <v>4.9273999999999996</v>
      </c>
      <c r="CE29" s="74">
        <f>CD29/CC29*100</f>
        <v>63.992207792207786</v>
      </c>
    </row>
    <row r="30" spans="1:83" x14ac:dyDescent="0.25">
      <c r="A30" s="16" t="s">
        <v>294</v>
      </c>
      <c r="B30" s="78">
        <f t="shared" si="73"/>
        <v>2058</v>
      </c>
      <c r="C30" s="78">
        <f t="shared" si="74"/>
        <v>2072.4</v>
      </c>
      <c r="D30" s="78">
        <f t="shared" si="75"/>
        <v>2072.4</v>
      </c>
      <c r="E30" s="78"/>
      <c r="F30" s="78">
        <f t="shared" si="42"/>
        <v>2072.4</v>
      </c>
      <c r="G30" s="75">
        <f t="shared" si="0"/>
        <v>100</v>
      </c>
      <c r="H30" s="75"/>
      <c r="I30" s="75"/>
      <c r="J30" s="75"/>
      <c r="K30" s="75"/>
      <c r="L30" s="75"/>
      <c r="M30" s="75"/>
      <c r="N30" s="75"/>
      <c r="O30" s="74"/>
      <c r="P30" s="75"/>
      <c r="Q30" s="75"/>
      <c r="R30" s="75"/>
      <c r="S30" s="74"/>
      <c r="T30" s="75"/>
      <c r="U30" s="75"/>
      <c r="V30" s="75"/>
      <c r="W30" s="75"/>
      <c r="X30" s="75"/>
      <c r="Y30" s="75"/>
      <c r="Z30" s="75"/>
      <c r="AA30" s="75"/>
      <c r="AB30" s="75"/>
      <c r="AC30" s="75"/>
      <c r="AD30" s="75"/>
      <c r="AE30" s="75"/>
      <c r="AF30" s="75"/>
      <c r="AG30" s="75"/>
      <c r="AH30" s="75"/>
      <c r="AI30" s="74"/>
      <c r="AJ30" s="75"/>
      <c r="AK30" s="75"/>
      <c r="AL30" s="75"/>
      <c r="AM30" s="75"/>
      <c r="AN30" s="75"/>
      <c r="AO30" s="75"/>
      <c r="AP30" s="75"/>
      <c r="AQ30" s="75"/>
      <c r="AR30" s="75"/>
      <c r="AS30" s="75"/>
      <c r="AT30" s="75"/>
      <c r="AU30" s="75"/>
      <c r="AV30" s="75"/>
      <c r="AW30" s="75"/>
      <c r="AX30" s="75"/>
      <c r="AY30" s="75"/>
      <c r="AZ30" s="75"/>
      <c r="BA30" s="75"/>
      <c r="BB30" s="75"/>
      <c r="BC30" s="74"/>
      <c r="BD30" s="75"/>
      <c r="BE30" s="75"/>
      <c r="BF30" s="75"/>
      <c r="BG30" s="75"/>
      <c r="BH30" s="75">
        <v>2058</v>
      </c>
      <c r="BI30" s="75">
        <v>2072.4</v>
      </c>
      <c r="BJ30" s="75">
        <v>2072.4</v>
      </c>
      <c r="BK30" s="75">
        <f>BJ30/BI30*100</f>
        <v>100</v>
      </c>
      <c r="BL30" s="75"/>
      <c r="BM30" s="75"/>
      <c r="BN30" s="75"/>
      <c r="BO30" s="74"/>
      <c r="BP30" s="75"/>
      <c r="BQ30" s="75"/>
      <c r="BR30" s="75"/>
      <c r="BS30" s="74"/>
      <c r="BT30" s="75"/>
      <c r="BU30" s="75"/>
      <c r="BV30" s="75"/>
      <c r="BW30" s="74"/>
      <c r="BX30" s="75"/>
      <c r="BY30" s="75"/>
      <c r="BZ30" s="75"/>
      <c r="CA30" s="74"/>
      <c r="CB30" s="75"/>
      <c r="CC30" s="75"/>
      <c r="CD30" s="75"/>
      <c r="CE30" s="75"/>
    </row>
    <row r="31" spans="1:83" x14ac:dyDescent="0.25">
      <c r="A31" s="16" t="s">
        <v>126</v>
      </c>
      <c r="B31" s="78">
        <f t="shared" si="73"/>
        <v>164.6</v>
      </c>
      <c r="C31" s="78">
        <f t="shared" si="74"/>
        <v>165.7</v>
      </c>
      <c r="D31" s="78">
        <f t="shared" si="75"/>
        <v>165.7</v>
      </c>
      <c r="E31" s="78"/>
      <c r="F31" s="78">
        <f t="shared" si="42"/>
        <v>165.7</v>
      </c>
      <c r="G31" s="75">
        <f t="shared" si="0"/>
        <v>100</v>
      </c>
      <c r="H31" s="75"/>
      <c r="I31" s="75"/>
      <c r="J31" s="75"/>
      <c r="K31" s="75"/>
      <c r="L31" s="75"/>
      <c r="M31" s="75"/>
      <c r="N31" s="75"/>
      <c r="O31" s="74"/>
      <c r="P31" s="75"/>
      <c r="Q31" s="75"/>
      <c r="R31" s="75"/>
      <c r="S31" s="74"/>
      <c r="T31" s="75"/>
      <c r="U31" s="75"/>
      <c r="V31" s="75"/>
      <c r="W31" s="75"/>
      <c r="X31" s="75"/>
      <c r="Y31" s="75"/>
      <c r="Z31" s="75"/>
      <c r="AA31" s="75"/>
      <c r="AB31" s="75"/>
      <c r="AC31" s="75"/>
      <c r="AD31" s="75"/>
      <c r="AE31" s="75"/>
      <c r="AF31" s="75"/>
      <c r="AG31" s="75"/>
      <c r="AH31" s="75"/>
      <c r="AI31" s="74"/>
      <c r="AJ31" s="75"/>
      <c r="AK31" s="75"/>
      <c r="AL31" s="75"/>
      <c r="AM31" s="75"/>
      <c r="AN31" s="75"/>
      <c r="AO31" s="75"/>
      <c r="AP31" s="75"/>
      <c r="AQ31" s="75"/>
      <c r="AR31" s="75"/>
      <c r="AS31" s="75"/>
      <c r="AT31" s="75"/>
      <c r="AU31" s="75"/>
      <c r="AV31" s="75"/>
      <c r="AW31" s="75"/>
      <c r="AX31" s="75"/>
      <c r="AY31" s="75"/>
      <c r="AZ31" s="75"/>
      <c r="BA31" s="75"/>
      <c r="BB31" s="75"/>
      <c r="BC31" s="74"/>
      <c r="BD31" s="75"/>
      <c r="BE31" s="75"/>
      <c r="BF31" s="75"/>
      <c r="BG31" s="75"/>
      <c r="BH31" s="75">
        <v>164.6</v>
      </c>
      <c r="BI31" s="75">
        <v>165.7</v>
      </c>
      <c r="BJ31" s="75">
        <v>165.7</v>
      </c>
      <c r="BK31" s="75">
        <f>BJ31/BI31*100</f>
        <v>100</v>
      </c>
      <c r="BL31" s="75"/>
      <c r="BM31" s="75"/>
      <c r="BN31" s="75"/>
      <c r="BO31" s="74"/>
      <c r="BP31" s="75"/>
      <c r="BQ31" s="75"/>
      <c r="BR31" s="75"/>
      <c r="BS31" s="74"/>
      <c r="BT31" s="75"/>
      <c r="BU31" s="75"/>
      <c r="BV31" s="75"/>
      <c r="BW31" s="74"/>
      <c r="BX31" s="75"/>
      <c r="BY31" s="75"/>
      <c r="BZ31" s="75"/>
      <c r="CA31" s="74"/>
      <c r="CB31" s="75"/>
      <c r="CC31" s="75"/>
      <c r="CD31" s="75"/>
      <c r="CE31" s="75"/>
    </row>
    <row r="32" spans="1:83" x14ac:dyDescent="0.25">
      <c r="A32" s="16" t="s">
        <v>292</v>
      </c>
      <c r="B32" s="78">
        <f t="shared" si="73"/>
        <v>0</v>
      </c>
      <c r="C32" s="78">
        <f t="shared" si="74"/>
        <v>0</v>
      </c>
      <c r="D32" s="78">
        <f t="shared" si="75"/>
        <v>0</v>
      </c>
      <c r="E32" s="78"/>
      <c r="F32" s="78">
        <f t="shared" si="42"/>
        <v>0</v>
      </c>
      <c r="G32" s="75"/>
      <c r="H32" s="75"/>
      <c r="I32" s="75"/>
      <c r="J32" s="75"/>
      <c r="K32" s="75"/>
      <c r="L32" s="75"/>
      <c r="M32" s="75"/>
      <c r="N32" s="75"/>
      <c r="O32" s="74"/>
      <c r="P32" s="75"/>
      <c r="Q32" s="75"/>
      <c r="R32" s="75"/>
      <c r="S32" s="74"/>
      <c r="T32" s="75"/>
      <c r="U32" s="75"/>
      <c r="V32" s="75"/>
      <c r="W32" s="75"/>
      <c r="X32" s="75"/>
      <c r="Y32" s="75"/>
      <c r="Z32" s="75"/>
      <c r="AA32" s="75"/>
      <c r="AB32" s="75"/>
      <c r="AC32" s="75"/>
      <c r="AD32" s="75"/>
      <c r="AE32" s="75"/>
      <c r="AF32" s="75"/>
      <c r="AG32" s="75"/>
      <c r="AH32" s="75"/>
      <c r="AI32" s="74"/>
      <c r="AJ32" s="75"/>
      <c r="AK32" s="75"/>
      <c r="AL32" s="75"/>
      <c r="AM32" s="75"/>
      <c r="AN32" s="75"/>
      <c r="AO32" s="75"/>
      <c r="AP32" s="75"/>
      <c r="AQ32" s="75"/>
      <c r="AR32" s="75"/>
      <c r="AS32" s="75"/>
      <c r="AT32" s="75"/>
      <c r="AU32" s="75"/>
      <c r="AV32" s="75"/>
      <c r="AW32" s="75"/>
      <c r="AX32" s="75"/>
      <c r="AY32" s="75"/>
      <c r="AZ32" s="75"/>
      <c r="BA32" s="75"/>
      <c r="BB32" s="75"/>
      <c r="BC32" s="74"/>
      <c r="BD32" s="75"/>
      <c r="BE32" s="75"/>
      <c r="BF32" s="75"/>
      <c r="BG32" s="75"/>
      <c r="BH32" s="75"/>
      <c r="BI32" s="75"/>
      <c r="BJ32" s="75"/>
      <c r="BK32" s="75"/>
      <c r="BL32" s="75"/>
      <c r="BM32" s="75"/>
      <c r="BN32" s="75"/>
      <c r="BO32" s="74"/>
      <c r="BP32" s="75"/>
      <c r="BQ32" s="75"/>
      <c r="BR32" s="75"/>
      <c r="BS32" s="74"/>
      <c r="BT32" s="75"/>
      <c r="BU32" s="75"/>
      <c r="BV32" s="75"/>
      <c r="BW32" s="74"/>
      <c r="BX32" s="75"/>
      <c r="BY32" s="75"/>
      <c r="BZ32" s="75"/>
      <c r="CA32" s="74"/>
      <c r="CB32" s="75"/>
      <c r="CC32" s="75"/>
      <c r="CD32" s="75"/>
      <c r="CE32" s="75"/>
    </row>
    <row r="33" spans="1:83" x14ac:dyDescent="0.25">
      <c r="A33" s="16" t="s">
        <v>127</v>
      </c>
      <c r="B33" s="78">
        <f t="shared" si="73"/>
        <v>411.6</v>
      </c>
      <c r="C33" s="78">
        <f t="shared" si="74"/>
        <v>414.3</v>
      </c>
      <c r="D33" s="78">
        <f t="shared" si="75"/>
        <v>414.3</v>
      </c>
      <c r="E33" s="78"/>
      <c r="F33" s="78">
        <f t="shared" si="42"/>
        <v>414.3</v>
      </c>
      <c r="G33" s="75">
        <f>F33/C33*100</f>
        <v>100</v>
      </c>
      <c r="H33" s="75"/>
      <c r="I33" s="75"/>
      <c r="J33" s="75"/>
      <c r="K33" s="75"/>
      <c r="L33" s="75"/>
      <c r="M33" s="75"/>
      <c r="N33" s="75"/>
      <c r="O33" s="74"/>
      <c r="P33" s="75"/>
      <c r="Q33" s="75"/>
      <c r="R33" s="75"/>
      <c r="S33" s="74"/>
      <c r="T33" s="75"/>
      <c r="U33" s="75"/>
      <c r="V33" s="75"/>
      <c r="W33" s="75"/>
      <c r="X33" s="75"/>
      <c r="Y33" s="75"/>
      <c r="Z33" s="75"/>
      <c r="AA33" s="75"/>
      <c r="AB33" s="75"/>
      <c r="AC33" s="75"/>
      <c r="AD33" s="75"/>
      <c r="AE33" s="75"/>
      <c r="AF33" s="75"/>
      <c r="AG33" s="75"/>
      <c r="AH33" s="75"/>
      <c r="AI33" s="74"/>
      <c r="AJ33" s="75"/>
      <c r="AK33" s="75"/>
      <c r="AL33" s="75"/>
      <c r="AM33" s="75"/>
      <c r="AN33" s="75"/>
      <c r="AO33" s="75"/>
      <c r="AP33" s="75"/>
      <c r="AQ33" s="75"/>
      <c r="AR33" s="75"/>
      <c r="AS33" s="75"/>
      <c r="AT33" s="75"/>
      <c r="AU33" s="75"/>
      <c r="AV33" s="75"/>
      <c r="AW33" s="75"/>
      <c r="AX33" s="75"/>
      <c r="AY33" s="75"/>
      <c r="AZ33" s="75"/>
      <c r="BA33" s="75"/>
      <c r="BB33" s="75"/>
      <c r="BC33" s="74"/>
      <c r="BD33" s="75"/>
      <c r="BE33" s="75"/>
      <c r="BF33" s="75"/>
      <c r="BG33" s="75"/>
      <c r="BH33" s="75">
        <v>411.6</v>
      </c>
      <c r="BI33" s="75">
        <v>414.3</v>
      </c>
      <c r="BJ33" s="75">
        <v>414.3</v>
      </c>
      <c r="BK33" s="75">
        <f>BJ33/BI33*100</f>
        <v>100</v>
      </c>
      <c r="BL33" s="75"/>
      <c r="BM33" s="75"/>
      <c r="BN33" s="75"/>
      <c r="BO33" s="74"/>
      <c r="BP33" s="75"/>
      <c r="BQ33" s="75"/>
      <c r="BR33" s="75"/>
      <c r="BS33" s="74"/>
      <c r="BT33" s="75"/>
      <c r="BU33" s="75"/>
      <c r="BV33" s="75"/>
      <c r="BW33" s="74"/>
      <c r="BX33" s="75"/>
      <c r="BY33" s="75"/>
      <c r="BZ33" s="75"/>
      <c r="CA33" s="74"/>
      <c r="CB33" s="75"/>
      <c r="CC33" s="75"/>
      <c r="CD33" s="75"/>
      <c r="CE33" s="75"/>
    </row>
    <row r="34" spans="1:83" x14ac:dyDescent="0.25">
      <c r="A34" s="16" t="s">
        <v>291</v>
      </c>
      <c r="B34" s="78">
        <f t="shared" si="73"/>
        <v>164.6</v>
      </c>
      <c r="C34" s="78">
        <f t="shared" si="74"/>
        <v>165.7</v>
      </c>
      <c r="D34" s="78">
        <f t="shared" si="75"/>
        <v>165.7</v>
      </c>
      <c r="E34" s="78"/>
      <c r="F34" s="78">
        <f t="shared" si="42"/>
        <v>165.7</v>
      </c>
      <c r="G34" s="75">
        <f>F34/C34*100</f>
        <v>100</v>
      </c>
      <c r="H34" s="75"/>
      <c r="I34" s="75"/>
      <c r="J34" s="75"/>
      <c r="K34" s="75"/>
      <c r="L34" s="75"/>
      <c r="M34" s="75"/>
      <c r="N34" s="75"/>
      <c r="O34" s="74"/>
      <c r="P34" s="75"/>
      <c r="Q34" s="75"/>
      <c r="R34" s="75"/>
      <c r="S34" s="74"/>
      <c r="T34" s="75"/>
      <c r="U34" s="75"/>
      <c r="V34" s="75"/>
      <c r="W34" s="75"/>
      <c r="X34" s="75"/>
      <c r="Y34" s="75"/>
      <c r="Z34" s="75"/>
      <c r="AA34" s="75"/>
      <c r="AB34" s="75"/>
      <c r="AC34" s="75"/>
      <c r="AD34" s="75"/>
      <c r="AE34" s="75"/>
      <c r="AF34" s="75"/>
      <c r="AG34" s="75"/>
      <c r="AH34" s="75"/>
      <c r="AI34" s="74"/>
      <c r="AJ34" s="75"/>
      <c r="AK34" s="75"/>
      <c r="AL34" s="75"/>
      <c r="AM34" s="75"/>
      <c r="AN34" s="75"/>
      <c r="AO34" s="75"/>
      <c r="AP34" s="75"/>
      <c r="AQ34" s="75"/>
      <c r="AR34" s="75"/>
      <c r="AS34" s="75"/>
      <c r="AT34" s="75"/>
      <c r="AU34" s="75"/>
      <c r="AV34" s="75"/>
      <c r="AW34" s="75"/>
      <c r="AX34" s="75"/>
      <c r="AY34" s="75"/>
      <c r="AZ34" s="75"/>
      <c r="BA34" s="75"/>
      <c r="BB34" s="75"/>
      <c r="BC34" s="74"/>
      <c r="BD34" s="75"/>
      <c r="BE34" s="75"/>
      <c r="BF34" s="75"/>
      <c r="BG34" s="75"/>
      <c r="BH34" s="75">
        <v>164.6</v>
      </c>
      <c r="BI34" s="75">
        <v>165.7</v>
      </c>
      <c r="BJ34" s="75">
        <v>165.7</v>
      </c>
      <c r="BK34" s="75">
        <f>BJ34/BI34*100</f>
        <v>100</v>
      </c>
      <c r="BL34" s="75"/>
      <c r="BM34" s="75"/>
      <c r="BN34" s="75"/>
      <c r="BO34" s="74"/>
      <c r="BP34" s="75"/>
      <c r="BQ34" s="75"/>
      <c r="BR34" s="75"/>
      <c r="BS34" s="74"/>
      <c r="BT34" s="75"/>
      <c r="BU34" s="75"/>
      <c r="BV34" s="75"/>
      <c r="BW34" s="74"/>
      <c r="BX34" s="75"/>
      <c r="BY34" s="75"/>
      <c r="BZ34" s="75"/>
      <c r="CA34" s="74"/>
      <c r="CB34" s="75"/>
      <c r="CC34" s="75"/>
      <c r="CD34" s="75"/>
      <c r="CE34" s="75"/>
    </row>
    <row r="35" spans="1:83" x14ac:dyDescent="0.25">
      <c r="A35" s="16" t="s">
        <v>290</v>
      </c>
      <c r="B35" s="78">
        <f t="shared" si="73"/>
        <v>411.6</v>
      </c>
      <c r="C35" s="78">
        <f t="shared" si="74"/>
        <v>414.3</v>
      </c>
      <c r="D35" s="78">
        <f t="shared" si="75"/>
        <v>414.3</v>
      </c>
      <c r="E35" s="78"/>
      <c r="F35" s="78">
        <f t="shared" si="42"/>
        <v>414.3</v>
      </c>
      <c r="G35" s="75">
        <f>F35/C35*100</f>
        <v>100</v>
      </c>
      <c r="H35" s="75"/>
      <c r="I35" s="75"/>
      <c r="J35" s="75"/>
      <c r="K35" s="75"/>
      <c r="L35" s="75"/>
      <c r="M35" s="75"/>
      <c r="N35" s="75"/>
      <c r="O35" s="74"/>
      <c r="P35" s="75"/>
      <c r="Q35" s="75"/>
      <c r="R35" s="75"/>
      <c r="S35" s="74"/>
      <c r="T35" s="75"/>
      <c r="U35" s="75"/>
      <c r="V35" s="75"/>
      <c r="W35" s="75"/>
      <c r="X35" s="75"/>
      <c r="Y35" s="75"/>
      <c r="Z35" s="75"/>
      <c r="AA35" s="75"/>
      <c r="AB35" s="75"/>
      <c r="AC35" s="75"/>
      <c r="AD35" s="75"/>
      <c r="AE35" s="75"/>
      <c r="AF35" s="75"/>
      <c r="AG35" s="75"/>
      <c r="AH35" s="75"/>
      <c r="AI35" s="74"/>
      <c r="AJ35" s="75"/>
      <c r="AK35" s="75"/>
      <c r="AL35" s="75"/>
      <c r="AM35" s="75"/>
      <c r="AN35" s="75"/>
      <c r="AO35" s="75"/>
      <c r="AP35" s="75"/>
      <c r="AQ35" s="75"/>
      <c r="AR35" s="75"/>
      <c r="AS35" s="75"/>
      <c r="AT35" s="75"/>
      <c r="AU35" s="75"/>
      <c r="AV35" s="75"/>
      <c r="AW35" s="75"/>
      <c r="AX35" s="75"/>
      <c r="AY35" s="75"/>
      <c r="AZ35" s="75"/>
      <c r="BA35" s="75"/>
      <c r="BB35" s="75"/>
      <c r="BC35" s="74"/>
      <c r="BD35" s="75"/>
      <c r="BE35" s="75"/>
      <c r="BF35" s="75"/>
      <c r="BG35" s="75"/>
      <c r="BH35" s="75">
        <v>411.6</v>
      </c>
      <c r="BI35" s="75">
        <v>414.3</v>
      </c>
      <c r="BJ35" s="75">
        <v>414.3</v>
      </c>
      <c r="BK35" s="75">
        <f>BJ35/BI35*100</f>
        <v>100</v>
      </c>
      <c r="BL35" s="75"/>
      <c r="BM35" s="75"/>
      <c r="BN35" s="75"/>
      <c r="BO35" s="74"/>
      <c r="BP35" s="75"/>
      <c r="BQ35" s="75"/>
      <c r="BR35" s="75"/>
      <c r="BS35" s="74"/>
      <c r="BT35" s="75"/>
      <c r="BU35" s="75"/>
      <c r="BV35" s="75"/>
      <c r="BW35" s="74"/>
      <c r="BX35" s="75"/>
      <c r="BY35" s="75"/>
      <c r="BZ35" s="75"/>
      <c r="CA35" s="74"/>
      <c r="CB35" s="75"/>
      <c r="CC35" s="75"/>
      <c r="CD35" s="75"/>
      <c r="CE35" s="75"/>
    </row>
    <row r="36" spans="1:83" x14ac:dyDescent="0.25">
      <c r="A36" s="16" t="s">
        <v>293</v>
      </c>
      <c r="B36" s="78">
        <f t="shared" si="73"/>
        <v>164.6</v>
      </c>
      <c r="C36" s="78">
        <f t="shared" si="74"/>
        <v>165.7</v>
      </c>
      <c r="D36" s="78">
        <f t="shared" si="75"/>
        <v>165.7</v>
      </c>
      <c r="E36" s="78"/>
      <c r="F36" s="78">
        <f t="shared" si="42"/>
        <v>165.7</v>
      </c>
      <c r="G36" s="75">
        <f>F36/C36*100</f>
        <v>100</v>
      </c>
      <c r="H36" s="75"/>
      <c r="I36" s="75"/>
      <c r="J36" s="75"/>
      <c r="K36" s="75"/>
      <c r="L36" s="75"/>
      <c r="M36" s="75"/>
      <c r="N36" s="75"/>
      <c r="O36" s="74"/>
      <c r="P36" s="75"/>
      <c r="Q36" s="75"/>
      <c r="R36" s="75"/>
      <c r="S36" s="74"/>
      <c r="T36" s="75"/>
      <c r="U36" s="75"/>
      <c r="V36" s="75"/>
      <c r="W36" s="75"/>
      <c r="X36" s="75"/>
      <c r="Y36" s="75"/>
      <c r="Z36" s="75"/>
      <c r="AA36" s="75"/>
      <c r="AB36" s="75"/>
      <c r="AC36" s="75"/>
      <c r="AD36" s="75"/>
      <c r="AE36" s="75"/>
      <c r="AF36" s="75"/>
      <c r="AG36" s="75"/>
      <c r="AH36" s="75"/>
      <c r="AI36" s="74"/>
      <c r="AJ36" s="75"/>
      <c r="AK36" s="75"/>
      <c r="AL36" s="75"/>
      <c r="AM36" s="75"/>
      <c r="AN36" s="75"/>
      <c r="AO36" s="75"/>
      <c r="AP36" s="75"/>
      <c r="AQ36" s="75"/>
      <c r="AR36" s="75"/>
      <c r="AS36" s="75"/>
      <c r="AT36" s="75"/>
      <c r="AU36" s="75"/>
      <c r="AV36" s="75"/>
      <c r="AW36" s="75"/>
      <c r="AX36" s="75"/>
      <c r="AY36" s="75"/>
      <c r="AZ36" s="75"/>
      <c r="BA36" s="75"/>
      <c r="BB36" s="75"/>
      <c r="BC36" s="74"/>
      <c r="BD36" s="75"/>
      <c r="BE36" s="75"/>
      <c r="BF36" s="75"/>
      <c r="BG36" s="75"/>
      <c r="BH36" s="75">
        <v>164.6</v>
      </c>
      <c r="BI36" s="75">
        <v>165.7</v>
      </c>
      <c r="BJ36" s="75">
        <v>165.7</v>
      </c>
      <c r="BK36" s="75">
        <f>BJ36/BI36*100</f>
        <v>100</v>
      </c>
      <c r="BL36" s="75"/>
      <c r="BM36" s="75"/>
      <c r="BN36" s="75"/>
      <c r="BO36" s="74"/>
      <c r="BP36" s="75"/>
      <c r="BQ36" s="75"/>
      <c r="BR36" s="75"/>
      <c r="BS36" s="74"/>
      <c r="BT36" s="75"/>
      <c r="BU36" s="75"/>
      <c r="BV36" s="75"/>
      <c r="BW36" s="74"/>
      <c r="BX36" s="75"/>
      <c r="BY36" s="75"/>
      <c r="BZ36" s="75"/>
      <c r="CA36" s="74"/>
      <c r="CB36" s="75"/>
      <c r="CC36" s="75"/>
      <c r="CD36" s="75"/>
      <c r="CE36" s="75"/>
    </row>
    <row r="37" spans="1:83" x14ac:dyDescent="0.25">
      <c r="A37" s="16" t="s">
        <v>289</v>
      </c>
      <c r="B37" s="78">
        <f t="shared" si="73"/>
        <v>164.6</v>
      </c>
      <c r="C37" s="78">
        <f t="shared" si="74"/>
        <v>165.7</v>
      </c>
      <c r="D37" s="78">
        <f t="shared" si="75"/>
        <v>165.7</v>
      </c>
      <c r="E37" s="78"/>
      <c r="F37" s="78">
        <f t="shared" si="42"/>
        <v>165.7</v>
      </c>
      <c r="G37" s="75">
        <f>F37/C37*100</f>
        <v>100</v>
      </c>
      <c r="H37" s="75"/>
      <c r="I37" s="75"/>
      <c r="J37" s="75"/>
      <c r="K37" s="75"/>
      <c r="L37" s="75"/>
      <c r="M37" s="75"/>
      <c r="N37" s="75"/>
      <c r="O37" s="74"/>
      <c r="P37" s="75"/>
      <c r="Q37" s="75"/>
      <c r="R37" s="75"/>
      <c r="S37" s="74"/>
      <c r="T37" s="75"/>
      <c r="U37" s="75"/>
      <c r="V37" s="75"/>
      <c r="W37" s="75"/>
      <c r="X37" s="75"/>
      <c r="Y37" s="75"/>
      <c r="Z37" s="75"/>
      <c r="AA37" s="75"/>
      <c r="AB37" s="75"/>
      <c r="AC37" s="75"/>
      <c r="AD37" s="75"/>
      <c r="AE37" s="75"/>
      <c r="AF37" s="75"/>
      <c r="AG37" s="75"/>
      <c r="AH37" s="75"/>
      <c r="AI37" s="74"/>
      <c r="AJ37" s="75"/>
      <c r="AK37" s="75"/>
      <c r="AL37" s="75"/>
      <c r="AM37" s="75"/>
      <c r="AN37" s="75"/>
      <c r="AO37" s="75"/>
      <c r="AP37" s="75"/>
      <c r="AQ37" s="75"/>
      <c r="AR37" s="75"/>
      <c r="AS37" s="75"/>
      <c r="AT37" s="75"/>
      <c r="AU37" s="75"/>
      <c r="AV37" s="75"/>
      <c r="AW37" s="75"/>
      <c r="AX37" s="75"/>
      <c r="AY37" s="75"/>
      <c r="AZ37" s="75"/>
      <c r="BA37" s="75"/>
      <c r="BB37" s="75"/>
      <c r="BC37" s="74"/>
      <c r="BD37" s="75"/>
      <c r="BE37" s="75"/>
      <c r="BF37" s="75"/>
      <c r="BG37" s="75"/>
      <c r="BH37" s="75">
        <v>164.6</v>
      </c>
      <c r="BI37" s="75">
        <v>165.7</v>
      </c>
      <c r="BJ37" s="75">
        <v>165.7</v>
      </c>
      <c r="BK37" s="75">
        <f>BJ37/BI37*100</f>
        <v>100</v>
      </c>
      <c r="BL37" s="75"/>
      <c r="BM37" s="75"/>
      <c r="BN37" s="75"/>
      <c r="BO37" s="74"/>
      <c r="BP37" s="75"/>
      <c r="BQ37" s="75"/>
      <c r="BR37" s="75"/>
      <c r="BS37" s="74"/>
      <c r="BT37" s="75"/>
      <c r="BU37" s="75"/>
      <c r="BV37" s="75"/>
      <c r="BW37" s="74"/>
      <c r="BX37" s="75"/>
      <c r="BY37" s="75"/>
      <c r="BZ37" s="75"/>
      <c r="CA37" s="74"/>
      <c r="CB37" s="75"/>
      <c r="CC37" s="75"/>
      <c r="CD37" s="75"/>
      <c r="CE37" s="75"/>
    </row>
    <row r="38" spans="1:83" x14ac:dyDescent="0.25">
      <c r="A38" s="16" t="s">
        <v>288</v>
      </c>
      <c r="B38" s="78">
        <f t="shared" si="73"/>
        <v>0</v>
      </c>
      <c r="C38" s="78">
        <f t="shared" si="74"/>
        <v>0</v>
      </c>
      <c r="D38" s="78">
        <f t="shared" si="75"/>
        <v>0</v>
      </c>
      <c r="E38" s="78"/>
      <c r="F38" s="78">
        <f t="shared" si="42"/>
        <v>0</v>
      </c>
      <c r="G38" s="75"/>
      <c r="H38" s="75"/>
      <c r="I38" s="75"/>
      <c r="J38" s="75"/>
      <c r="K38" s="75"/>
      <c r="L38" s="75"/>
      <c r="M38" s="75"/>
      <c r="N38" s="75"/>
      <c r="O38" s="74"/>
      <c r="P38" s="75"/>
      <c r="Q38" s="75"/>
      <c r="R38" s="75"/>
      <c r="S38" s="74"/>
      <c r="T38" s="75"/>
      <c r="U38" s="75"/>
      <c r="V38" s="75"/>
      <c r="W38" s="75"/>
      <c r="X38" s="75"/>
      <c r="Y38" s="75"/>
      <c r="Z38" s="75"/>
      <c r="AA38" s="75"/>
      <c r="AB38" s="75"/>
      <c r="AC38" s="75"/>
      <c r="AD38" s="75"/>
      <c r="AE38" s="75"/>
      <c r="AF38" s="75"/>
      <c r="AG38" s="75"/>
      <c r="AH38" s="75"/>
      <c r="AI38" s="74"/>
      <c r="AJ38" s="75"/>
      <c r="AK38" s="75"/>
      <c r="AL38" s="75"/>
      <c r="AM38" s="75"/>
      <c r="AN38" s="75"/>
      <c r="AO38" s="75"/>
      <c r="AP38" s="75"/>
      <c r="AQ38" s="75"/>
      <c r="AR38" s="75"/>
      <c r="AS38" s="75"/>
      <c r="AT38" s="75"/>
      <c r="AU38" s="75"/>
      <c r="AV38" s="75"/>
      <c r="AW38" s="75"/>
      <c r="AX38" s="75"/>
      <c r="AY38" s="75"/>
      <c r="AZ38" s="75"/>
      <c r="BA38" s="75"/>
      <c r="BB38" s="75"/>
      <c r="BC38" s="74"/>
      <c r="BD38" s="75"/>
      <c r="BE38" s="75"/>
      <c r="BF38" s="75"/>
      <c r="BG38" s="75"/>
      <c r="BH38" s="75"/>
      <c r="BI38" s="75"/>
      <c r="BJ38" s="75"/>
      <c r="BK38" s="75"/>
      <c r="BL38" s="75"/>
      <c r="BM38" s="75"/>
      <c r="BN38" s="75"/>
      <c r="BO38" s="74"/>
      <c r="BP38" s="75"/>
      <c r="BQ38" s="75"/>
      <c r="BR38" s="75"/>
      <c r="BS38" s="74"/>
      <c r="BT38" s="75"/>
      <c r="BU38" s="75"/>
      <c r="BV38" s="75"/>
      <c r="BW38" s="74"/>
      <c r="BX38" s="75"/>
      <c r="BY38" s="75"/>
      <c r="BZ38" s="75"/>
      <c r="CA38" s="74"/>
      <c r="CB38" s="75"/>
      <c r="CC38" s="75"/>
      <c r="CD38" s="75"/>
      <c r="CE38" s="75"/>
    </row>
    <row r="39" spans="1:83" x14ac:dyDescent="0.25">
      <c r="A39" s="16" t="s">
        <v>287</v>
      </c>
      <c r="B39" s="78">
        <f t="shared" si="73"/>
        <v>0</v>
      </c>
      <c r="C39" s="78">
        <f t="shared" si="74"/>
        <v>0</v>
      </c>
      <c r="D39" s="78">
        <f t="shared" si="75"/>
        <v>0</v>
      </c>
      <c r="E39" s="78"/>
      <c r="F39" s="78">
        <f t="shared" si="42"/>
        <v>0</v>
      </c>
      <c r="G39" s="75"/>
      <c r="H39" s="75"/>
      <c r="I39" s="75"/>
      <c r="J39" s="75"/>
      <c r="K39" s="75"/>
      <c r="L39" s="75"/>
      <c r="M39" s="75"/>
      <c r="N39" s="75"/>
      <c r="O39" s="74"/>
      <c r="P39" s="75"/>
      <c r="Q39" s="75"/>
      <c r="R39" s="75"/>
      <c r="S39" s="74"/>
      <c r="T39" s="75"/>
      <c r="U39" s="75"/>
      <c r="V39" s="75"/>
      <c r="W39" s="75"/>
      <c r="X39" s="75"/>
      <c r="Y39" s="75"/>
      <c r="Z39" s="75"/>
      <c r="AA39" s="75"/>
      <c r="AB39" s="75"/>
      <c r="AC39" s="75"/>
      <c r="AD39" s="75"/>
      <c r="AE39" s="75"/>
      <c r="AF39" s="75"/>
      <c r="AG39" s="75"/>
      <c r="AH39" s="75"/>
      <c r="AI39" s="74"/>
      <c r="AJ39" s="75"/>
      <c r="AK39" s="75"/>
      <c r="AL39" s="75"/>
      <c r="AM39" s="75"/>
      <c r="AN39" s="75"/>
      <c r="AO39" s="75"/>
      <c r="AP39" s="75"/>
      <c r="AQ39" s="75"/>
      <c r="AR39" s="75"/>
      <c r="AS39" s="75"/>
      <c r="AT39" s="75"/>
      <c r="AU39" s="75"/>
      <c r="AV39" s="75"/>
      <c r="AW39" s="75"/>
      <c r="AX39" s="75"/>
      <c r="AY39" s="75"/>
      <c r="AZ39" s="75"/>
      <c r="BA39" s="75"/>
      <c r="BB39" s="75"/>
      <c r="BC39" s="74"/>
      <c r="BD39" s="75"/>
      <c r="BE39" s="75"/>
      <c r="BF39" s="75"/>
      <c r="BG39" s="75"/>
      <c r="BH39" s="75"/>
      <c r="BI39" s="75"/>
      <c r="BJ39" s="75"/>
      <c r="BK39" s="75"/>
      <c r="BL39" s="75"/>
      <c r="BM39" s="75"/>
      <c r="BN39" s="75"/>
      <c r="BO39" s="74"/>
      <c r="BP39" s="75"/>
      <c r="BQ39" s="75"/>
      <c r="BR39" s="75"/>
      <c r="BS39" s="74"/>
      <c r="BT39" s="75"/>
      <c r="BU39" s="75"/>
      <c r="BV39" s="75"/>
      <c r="BW39" s="74"/>
      <c r="BX39" s="75"/>
      <c r="BY39" s="75"/>
      <c r="BZ39" s="75"/>
      <c r="CA39" s="74"/>
      <c r="CB39" s="75"/>
      <c r="CC39" s="75"/>
      <c r="CD39" s="75"/>
      <c r="CE39" s="75"/>
    </row>
    <row r="40" spans="1:83" x14ac:dyDescent="0.25">
      <c r="A40" s="16" t="s">
        <v>286</v>
      </c>
      <c r="B40" s="78">
        <f t="shared" si="73"/>
        <v>0</v>
      </c>
      <c r="C40" s="78">
        <f t="shared" si="74"/>
        <v>0</v>
      </c>
      <c r="D40" s="78">
        <f t="shared" si="75"/>
        <v>0</v>
      </c>
      <c r="E40" s="78"/>
      <c r="F40" s="78">
        <f t="shared" si="42"/>
        <v>0</v>
      </c>
      <c r="G40" s="75"/>
      <c r="H40" s="75"/>
      <c r="I40" s="75"/>
      <c r="J40" s="75"/>
      <c r="K40" s="75"/>
      <c r="L40" s="75"/>
      <c r="M40" s="75"/>
      <c r="N40" s="75"/>
      <c r="O40" s="74"/>
      <c r="P40" s="75"/>
      <c r="Q40" s="75"/>
      <c r="R40" s="75"/>
      <c r="S40" s="74"/>
      <c r="T40" s="75"/>
      <c r="U40" s="75"/>
      <c r="V40" s="75"/>
      <c r="W40" s="75"/>
      <c r="X40" s="75"/>
      <c r="Y40" s="75"/>
      <c r="Z40" s="75"/>
      <c r="AA40" s="75"/>
      <c r="AB40" s="75"/>
      <c r="AC40" s="75"/>
      <c r="AD40" s="75"/>
      <c r="AE40" s="75"/>
      <c r="AF40" s="75"/>
      <c r="AG40" s="75"/>
      <c r="AH40" s="75"/>
      <c r="AI40" s="74"/>
      <c r="AJ40" s="75"/>
      <c r="AK40" s="75"/>
      <c r="AL40" s="75"/>
      <c r="AM40" s="75"/>
      <c r="AN40" s="75"/>
      <c r="AO40" s="75"/>
      <c r="AP40" s="75"/>
      <c r="AQ40" s="75"/>
      <c r="AR40" s="75"/>
      <c r="AS40" s="75"/>
      <c r="AT40" s="75"/>
      <c r="AU40" s="75"/>
      <c r="AV40" s="75"/>
      <c r="AW40" s="75"/>
      <c r="AX40" s="75"/>
      <c r="AY40" s="75"/>
      <c r="AZ40" s="75"/>
      <c r="BA40" s="75"/>
      <c r="BB40" s="75"/>
      <c r="BC40" s="74"/>
      <c r="BD40" s="75"/>
      <c r="BE40" s="75"/>
      <c r="BF40" s="75"/>
      <c r="BG40" s="75"/>
      <c r="BH40" s="75"/>
      <c r="BI40" s="75"/>
      <c r="BJ40" s="75"/>
      <c r="BK40" s="75"/>
      <c r="BL40" s="75"/>
      <c r="BM40" s="75"/>
      <c r="BN40" s="75"/>
      <c r="BO40" s="74"/>
      <c r="BP40" s="75"/>
      <c r="BQ40" s="75"/>
      <c r="BR40" s="75"/>
      <c r="BS40" s="74"/>
      <c r="BT40" s="75"/>
      <c r="BU40" s="75"/>
      <c r="BV40" s="75"/>
      <c r="BW40" s="74"/>
      <c r="BX40" s="75"/>
      <c r="BY40" s="75"/>
      <c r="BZ40" s="75"/>
      <c r="CA40" s="74"/>
      <c r="CB40" s="75"/>
      <c r="CC40" s="75"/>
      <c r="CD40" s="75"/>
      <c r="CE40" s="75"/>
    </row>
    <row r="41" spans="1:83" x14ac:dyDescent="0.25">
      <c r="A41" s="16" t="s">
        <v>285</v>
      </c>
      <c r="B41" s="78">
        <f t="shared" si="73"/>
        <v>0</v>
      </c>
      <c r="C41" s="78">
        <f t="shared" si="74"/>
        <v>0</v>
      </c>
      <c r="D41" s="78">
        <f t="shared" si="75"/>
        <v>0</v>
      </c>
      <c r="E41" s="78"/>
      <c r="F41" s="78">
        <f t="shared" si="42"/>
        <v>0</v>
      </c>
      <c r="G41" s="75"/>
      <c r="H41" s="75"/>
      <c r="I41" s="75"/>
      <c r="J41" s="75"/>
      <c r="K41" s="75"/>
      <c r="L41" s="75"/>
      <c r="M41" s="75"/>
      <c r="N41" s="75"/>
      <c r="O41" s="74"/>
      <c r="P41" s="75"/>
      <c r="Q41" s="75"/>
      <c r="R41" s="75"/>
      <c r="S41" s="74"/>
      <c r="T41" s="75"/>
      <c r="U41" s="75"/>
      <c r="V41" s="75"/>
      <c r="W41" s="75"/>
      <c r="X41" s="75"/>
      <c r="Y41" s="75"/>
      <c r="Z41" s="75"/>
      <c r="AA41" s="75"/>
      <c r="AB41" s="75"/>
      <c r="AC41" s="75"/>
      <c r="AD41" s="75"/>
      <c r="AE41" s="75"/>
      <c r="AF41" s="75"/>
      <c r="AG41" s="75"/>
      <c r="AH41" s="75"/>
      <c r="AI41" s="74"/>
      <c r="AJ41" s="75"/>
      <c r="AK41" s="75"/>
      <c r="AL41" s="75"/>
      <c r="AM41" s="75"/>
      <c r="AN41" s="75"/>
      <c r="AO41" s="75"/>
      <c r="AP41" s="75"/>
      <c r="AQ41" s="75"/>
      <c r="AR41" s="75"/>
      <c r="AS41" s="75"/>
      <c r="AT41" s="75"/>
      <c r="AU41" s="75"/>
      <c r="AV41" s="75"/>
      <c r="AW41" s="75"/>
      <c r="AX41" s="75"/>
      <c r="AY41" s="75"/>
      <c r="AZ41" s="75"/>
      <c r="BA41" s="75"/>
      <c r="BB41" s="75"/>
      <c r="BC41" s="74"/>
      <c r="BD41" s="75"/>
      <c r="BE41" s="75"/>
      <c r="BF41" s="75"/>
      <c r="BG41" s="75"/>
      <c r="BH41" s="75"/>
      <c r="BI41" s="75"/>
      <c r="BJ41" s="75"/>
      <c r="BK41" s="75"/>
      <c r="BL41" s="75"/>
      <c r="BM41" s="75"/>
      <c r="BN41" s="75"/>
      <c r="BO41" s="74"/>
      <c r="BP41" s="75"/>
      <c r="BQ41" s="75"/>
      <c r="BR41" s="75"/>
      <c r="BS41" s="74"/>
      <c r="BT41" s="75"/>
      <c r="BU41" s="75"/>
      <c r="BV41" s="75"/>
      <c r="BW41" s="74"/>
      <c r="BX41" s="75"/>
      <c r="BY41" s="75"/>
      <c r="BZ41" s="75"/>
      <c r="CA41" s="74"/>
      <c r="CB41" s="75"/>
      <c r="CC41" s="75"/>
      <c r="CD41" s="75"/>
      <c r="CE41" s="75"/>
    </row>
    <row r="42" spans="1:83" s="5" customFormat="1" ht="31.5" x14ac:dyDescent="0.25">
      <c r="A42" s="14" t="s">
        <v>132</v>
      </c>
      <c r="B42" s="77">
        <f t="shared" si="73"/>
        <v>428350.79999999993</v>
      </c>
      <c r="C42" s="77">
        <f t="shared" si="74"/>
        <v>408041.65269999992</v>
      </c>
      <c r="D42" s="77">
        <f t="shared" si="75"/>
        <v>408041.65269999992</v>
      </c>
      <c r="E42" s="77"/>
      <c r="F42" s="77">
        <f t="shared" si="42"/>
        <v>405849.91892000003</v>
      </c>
      <c r="G42" s="73">
        <f>F42/C42*100</f>
        <v>99.462865184106263</v>
      </c>
      <c r="H42" s="73">
        <f>SUM(H43:H55)</f>
        <v>242.3</v>
      </c>
      <c r="I42" s="73">
        <f>SUM(I43:I55)</f>
        <v>216.7</v>
      </c>
      <c r="J42" s="73">
        <f>SUM(J43:J55)</f>
        <v>216.69167000000002</v>
      </c>
      <c r="K42" s="73">
        <f>J42/I42*100</f>
        <v>99.996155976003706</v>
      </c>
      <c r="L42" s="73">
        <f>SUM(L43:L55)</f>
        <v>146</v>
      </c>
      <c r="M42" s="73">
        <f>SUM(M43:M55)</f>
        <v>146</v>
      </c>
      <c r="N42" s="73">
        <f>SUM(N43:N55)</f>
        <v>133.64148</v>
      </c>
      <c r="O42" s="73">
        <f>N42/M42*100</f>
        <v>91.535260273972611</v>
      </c>
      <c r="P42" s="73">
        <f>SUM(P43:P55)</f>
        <v>2827.4</v>
      </c>
      <c r="Q42" s="73">
        <f>SUM(Q43:Q55)</f>
        <v>2235</v>
      </c>
      <c r="R42" s="73">
        <f>SUM(R43:R55)</f>
        <v>2215.1468799999998</v>
      </c>
      <c r="S42" s="73">
        <f>R42/Q42*100</f>
        <v>99.11171722595077</v>
      </c>
      <c r="T42" s="73">
        <f>SUM(T43:T55)</f>
        <v>78390.3</v>
      </c>
      <c r="U42" s="73">
        <f>SUM(U43:U55)</f>
        <v>70933.2</v>
      </c>
      <c r="V42" s="73">
        <f>SUM(V43:V55)</f>
        <v>70933.2</v>
      </c>
      <c r="W42" s="73">
        <f>V42/U42*100</f>
        <v>100</v>
      </c>
      <c r="X42" s="73">
        <f>SUM(X43:X55)</f>
        <v>4679.3999999999996</v>
      </c>
      <c r="Y42" s="73">
        <f>SUM(Y43:Y55)</f>
        <v>4279.1000000000004</v>
      </c>
      <c r="Z42" s="73">
        <f>SUM(Z43:Z55)</f>
        <v>4279.0212799999999</v>
      </c>
      <c r="AA42" s="73">
        <f>Z42/Y42*100</f>
        <v>99.998160360823533</v>
      </c>
      <c r="AB42" s="73">
        <f>SUM(AB43:AB55)</f>
        <v>254.6</v>
      </c>
      <c r="AC42" s="73">
        <f>SUM(AC43:AC55)</f>
        <v>254.6</v>
      </c>
      <c r="AD42" s="73">
        <f>SUM(AD43:AD55)</f>
        <v>254.6</v>
      </c>
      <c r="AE42" s="73">
        <f>AD42/AC42*100</f>
        <v>100</v>
      </c>
      <c r="AF42" s="73">
        <f>SUM(AF43:AF55)</f>
        <v>294825.3</v>
      </c>
      <c r="AG42" s="73">
        <f>SUM(AG43:AG55)</f>
        <v>286646.5</v>
      </c>
      <c r="AH42" s="73">
        <f>SUM(AH43:AH55)</f>
        <v>286646.45286000002</v>
      </c>
      <c r="AI42" s="73">
        <f>AH42/AG42*100</f>
        <v>99.999983554657049</v>
      </c>
      <c r="AJ42" s="73">
        <f>SUM(AJ43:AJ55)</f>
        <v>1088.5999999999999</v>
      </c>
      <c r="AK42" s="73">
        <f>SUM(AK43:AK55)</f>
        <v>1088.5999999999999</v>
      </c>
      <c r="AL42" s="73">
        <f>SUM(AL43:AL55)</f>
        <v>994.70647999999994</v>
      </c>
      <c r="AM42" s="72">
        <f>AL42/AK42*100</f>
        <v>91.374837405842371</v>
      </c>
      <c r="AN42" s="73">
        <f t="shared" ref="AN42" si="94">SUM(AN43:AN55)</f>
        <v>0</v>
      </c>
      <c r="AO42" s="73">
        <f t="shared" ref="AO42:BB42" si="95">SUM(AO43:AO55)</f>
        <v>0</v>
      </c>
      <c r="AP42" s="73">
        <f t="shared" si="95"/>
        <v>0</v>
      </c>
      <c r="AQ42" s="73">
        <f t="shared" si="95"/>
        <v>0</v>
      </c>
      <c r="AR42" s="73">
        <f t="shared" ref="AR42" si="96">SUM(AR43:AR55)</f>
        <v>544.29999999999995</v>
      </c>
      <c r="AS42" s="73">
        <f t="shared" si="95"/>
        <v>544.29999999999995</v>
      </c>
      <c r="AT42" s="73">
        <f t="shared" si="95"/>
        <v>466.01198999999997</v>
      </c>
      <c r="AU42" s="73">
        <f t="shared" si="95"/>
        <v>85.616753628513692</v>
      </c>
      <c r="AV42" s="73">
        <f t="shared" ref="AV42" si="97">SUM(AV43:AV55)</f>
        <v>544.29999999999995</v>
      </c>
      <c r="AW42" s="73">
        <f t="shared" si="95"/>
        <v>544.29999999999995</v>
      </c>
      <c r="AX42" s="73">
        <f t="shared" si="95"/>
        <v>434.14868000000001</v>
      </c>
      <c r="AY42" s="73">
        <f t="shared" si="95"/>
        <v>79.76275583318025</v>
      </c>
      <c r="AZ42" s="73">
        <f t="shared" ref="AZ42" si="98">SUM(AZ43:AZ55)</f>
        <v>1712.6</v>
      </c>
      <c r="BA42" s="73">
        <f t="shared" si="95"/>
        <v>1708.155</v>
      </c>
      <c r="BB42" s="73">
        <f t="shared" si="95"/>
        <v>1708.155</v>
      </c>
      <c r="BC42" s="73">
        <f>BB42/BA42*100</f>
        <v>100</v>
      </c>
      <c r="BD42" s="73">
        <f t="shared" ref="BD42" si="99">SUM(BD43:BD55)</f>
        <v>0</v>
      </c>
      <c r="BE42" s="73">
        <f t="shared" ref="BE42:BJ42" si="100">SUM(BE43:BE55)</f>
        <v>0</v>
      </c>
      <c r="BF42" s="73">
        <f t="shared" si="100"/>
        <v>0</v>
      </c>
      <c r="BG42" s="73">
        <f t="shared" si="100"/>
        <v>0</v>
      </c>
      <c r="BH42" s="73">
        <f t="shared" ref="BH42" si="101">SUM(BH43:BH55)</f>
        <v>2469.3999999999996</v>
      </c>
      <c r="BI42" s="73">
        <f t="shared" si="100"/>
        <v>2485.6999999999994</v>
      </c>
      <c r="BJ42" s="73">
        <f t="shared" si="100"/>
        <v>2485.6999999999994</v>
      </c>
      <c r="BK42" s="72">
        <f>BJ42/BI42*100</f>
        <v>100</v>
      </c>
      <c r="BL42" s="73">
        <f>SUM(BL43:BL55)</f>
        <v>38157.199999999997</v>
      </c>
      <c r="BM42" s="73">
        <f>SUM(BM43:BM55)</f>
        <v>34510.297700000003</v>
      </c>
      <c r="BN42" s="73">
        <f>SUM(BN43:BN55)</f>
        <v>34510.297700000003</v>
      </c>
      <c r="BO42" s="73">
        <f>BN42/BM42*100</f>
        <v>100</v>
      </c>
      <c r="BP42" s="73">
        <f>SUM(BP43:BP55)</f>
        <v>2424.6</v>
      </c>
      <c r="BQ42" s="73">
        <f>SUM(BQ43:BQ55)</f>
        <v>2424.6</v>
      </c>
      <c r="BR42" s="73">
        <f>SUM(BR43:BR55)</f>
        <v>547.82299999999998</v>
      </c>
      <c r="BS42" s="73">
        <f>BR42/BQ42*100</f>
        <v>22.594366081003052</v>
      </c>
      <c r="BT42" s="73">
        <f>SUM(BT43:BT55)</f>
        <v>10.9</v>
      </c>
      <c r="BU42" s="73">
        <f>SUM(BU43:BU55)</f>
        <v>11.3</v>
      </c>
      <c r="BV42" s="73">
        <f>SUM(BV43:BV55)</f>
        <v>11.3</v>
      </c>
      <c r="BW42" s="73">
        <f>BV42/BU42*100</f>
        <v>100</v>
      </c>
      <c r="BX42" s="73"/>
      <c r="BY42" s="73"/>
      <c r="BZ42" s="73"/>
      <c r="CA42" s="73"/>
      <c r="CB42" s="73">
        <f>SUM(CB43:CB55)</f>
        <v>33.6</v>
      </c>
      <c r="CC42" s="73">
        <f>SUM(CC43:CC55)</f>
        <v>13.3</v>
      </c>
      <c r="CD42" s="73">
        <f>SUM(CD43:CD55)</f>
        <v>13.0219</v>
      </c>
      <c r="CE42" s="73">
        <f>CD42/CC42*100</f>
        <v>97.90902255639098</v>
      </c>
    </row>
    <row r="43" spans="1:83" ht="31.5" x14ac:dyDescent="0.25">
      <c r="A43" s="16" t="s">
        <v>131</v>
      </c>
      <c r="B43" s="78">
        <f t="shared" si="73"/>
        <v>425881.39999999991</v>
      </c>
      <c r="C43" s="78">
        <f t="shared" si="74"/>
        <v>405555.95269999991</v>
      </c>
      <c r="D43" s="78">
        <f t="shared" si="75"/>
        <v>405555.95269999991</v>
      </c>
      <c r="E43" s="78"/>
      <c r="F43" s="78">
        <f t="shared" si="42"/>
        <v>403364.21892000001</v>
      </c>
      <c r="G43" s="74">
        <f>F43/C43*100</f>
        <v>99.459573021821441</v>
      </c>
      <c r="H43" s="74">
        <v>242.3</v>
      </c>
      <c r="I43" s="74">
        <v>216.7</v>
      </c>
      <c r="J43" s="74">
        <v>216.69167000000002</v>
      </c>
      <c r="K43" s="74">
        <f>J43/I43*100</f>
        <v>99.996155976003706</v>
      </c>
      <c r="L43" s="74">
        <v>146</v>
      </c>
      <c r="M43" s="74">
        <v>146</v>
      </c>
      <c r="N43" s="74">
        <v>133.64148</v>
      </c>
      <c r="O43" s="74">
        <f>N43/M43*100</f>
        <v>91.535260273972611</v>
      </c>
      <c r="P43" s="74">
        <v>2827.4</v>
      </c>
      <c r="Q43" s="74">
        <v>2235</v>
      </c>
      <c r="R43" s="74">
        <v>2215.1468799999998</v>
      </c>
      <c r="S43" s="74">
        <f>R43/Q43*100</f>
        <v>99.11171722595077</v>
      </c>
      <c r="T43" s="74">
        <v>78390.3</v>
      </c>
      <c r="U43" s="74">
        <v>70933.2</v>
      </c>
      <c r="V43" s="74">
        <v>70933.2</v>
      </c>
      <c r="W43" s="74">
        <f>V43/U43*100</f>
        <v>100</v>
      </c>
      <c r="X43" s="74">
        <v>4679.3999999999996</v>
      </c>
      <c r="Y43" s="74">
        <v>4279.1000000000004</v>
      </c>
      <c r="Z43" s="74">
        <v>4279.0212799999999</v>
      </c>
      <c r="AA43" s="74">
        <f>Z43/Y43*100</f>
        <v>99.998160360823533</v>
      </c>
      <c r="AB43" s="74">
        <v>254.6</v>
      </c>
      <c r="AC43" s="74">
        <v>254.6</v>
      </c>
      <c r="AD43" s="74">
        <v>254.6</v>
      </c>
      <c r="AE43" s="74">
        <f>AD43/AC43*100</f>
        <v>100</v>
      </c>
      <c r="AF43" s="74">
        <v>294825.3</v>
      </c>
      <c r="AG43" s="74">
        <v>286646.5</v>
      </c>
      <c r="AH43" s="74">
        <v>286646.45286000002</v>
      </c>
      <c r="AI43" s="74">
        <f>AH43/AG43*100</f>
        <v>99.999983554657049</v>
      </c>
      <c r="AJ43" s="74">
        <v>1088.5999999999999</v>
      </c>
      <c r="AK43" s="74">
        <v>1088.5999999999999</v>
      </c>
      <c r="AL43" s="74">
        <v>994.70647999999994</v>
      </c>
      <c r="AM43" s="75">
        <f>AL43/AK43*100</f>
        <v>91.374837405842371</v>
      </c>
      <c r="AN43" s="75"/>
      <c r="AO43" s="75"/>
      <c r="AP43" s="74"/>
      <c r="AQ43" s="74"/>
      <c r="AR43" s="74">
        <v>544.29999999999995</v>
      </c>
      <c r="AS43" s="74">
        <v>544.29999999999995</v>
      </c>
      <c r="AT43" s="74">
        <v>466.01198999999997</v>
      </c>
      <c r="AU43" s="74">
        <f>AT43/AS43*100</f>
        <v>85.616753628513692</v>
      </c>
      <c r="AV43" s="74">
        <v>544.29999999999995</v>
      </c>
      <c r="AW43" s="74">
        <v>544.29999999999995</v>
      </c>
      <c r="AX43" s="74">
        <v>434.14868000000001</v>
      </c>
      <c r="AY43" s="74">
        <f>AX43/AW43*100</f>
        <v>79.76275583318025</v>
      </c>
      <c r="AZ43" s="74">
        <v>1712.6</v>
      </c>
      <c r="BA43" s="74">
        <v>1708.155</v>
      </c>
      <c r="BB43" s="74">
        <v>1708.155</v>
      </c>
      <c r="BC43" s="74">
        <f>BB43/BA43*100</f>
        <v>100</v>
      </c>
      <c r="BD43" s="74"/>
      <c r="BE43" s="74"/>
      <c r="BF43" s="74"/>
      <c r="BG43" s="74"/>
      <c r="BH43" s="74"/>
      <c r="BI43" s="74"/>
      <c r="BJ43" s="74"/>
      <c r="BK43" s="75"/>
      <c r="BL43" s="74">
        <v>38157.199999999997</v>
      </c>
      <c r="BM43" s="74">
        <v>34510.297700000003</v>
      </c>
      <c r="BN43" s="74">
        <v>34510.297700000003</v>
      </c>
      <c r="BO43" s="74">
        <f>BN43/BM43*100</f>
        <v>100</v>
      </c>
      <c r="BP43" s="74">
        <v>2424.6</v>
      </c>
      <c r="BQ43" s="74">
        <v>2424.6</v>
      </c>
      <c r="BR43" s="74">
        <v>547.82299999999998</v>
      </c>
      <c r="BS43" s="74">
        <f>BR43/BQ43*100</f>
        <v>22.594366081003052</v>
      </c>
      <c r="BT43" s="74">
        <v>10.9</v>
      </c>
      <c r="BU43" s="74">
        <v>11.3</v>
      </c>
      <c r="BV43" s="74">
        <v>11.3</v>
      </c>
      <c r="BW43" s="74">
        <f>BV43/BU43*100</f>
        <v>100</v>
      </c>
      <c r="BX43" s="74"/>
      <c r="BY43" s="74"/>
      <c r="BZ43" s="74"/>
      <c r="CA43" s="74"/>
      <c r="CB43" s="74">
        <v>33.6</v>
      </c>
      <c r="CC43" s="74">
        <v>13.3</v>
      </c>
      <c r="CD43" s="74">
        <v>13.0219</v>
      </c>
      <c r="CE43" s="74">
        <f>CD43/CC43*100</f>
        <v>97.90902255639098</v>
      </c>
    </row>
    <row r="44" spans="1:83" x14ac:dyDescent="0.25">
      <c r="A44" s="16" t="s">
        <v>295</v>
      </c>
      <c r="B44" s="78">
        <f t="shared" si="73"/>
        <v>411.6</v>
      </c>
      <c r="C44" s="78">
        <f t="shared" si="74"/>
        <v>414.3</v>
      </c>
      <c r="D44" s="78">
        <f t="shared" si="75"/>
        <v>414.3</v>
      </c>
      <c r="E44" s="78"/>
      <c r="F44" s="78">
        <f t="shared" si="42"/>
        <v>414.3</v>
      </c>
      <c r="G44" s="75">
        <f>F44/C44*100</f>
        <v>100</v>
      </c>
      <c r="H44" s="75"/>
      <c r="I44" s="75"/>
      <c r="J44" s="75"/>
      <c r="K44" s="75"/>
      <c r="L44" s="75"/>
      <c r="M44" s="75"/>
      <c r="N44" s="75"/>
      <c r="O44" s="75"/>
      <c r="P44" s="75"/>
      <c r="Q44" s="75"/>
      <c r="R44" s="75"/>
      <c r="S44" s="75"/>
      <c r="T44" s="75"/>
      <c r="U44" s="75"/>
      <c r="V44" s="75"/>
      <c r="W44" s="74"/>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v>411.6</v>
      </c>
      <c r="BI44" s="75">
        <v>414.3</v>
      </c>
      <c r="BJ44" s="75">
        <v>414.3</v>
      </c>
      <c r="BK44" s="75">
        <f>BJ44/BI44*100</f>
        <v>100</v>
      </c>
      <c r="BL44" s="75"/>
      <c r="BM44" s="75"/>
      <c r="BN44" s="75"/>
      <c r="BO44" s="75"/>
      <c r="BP44" s="75"/>
      <c r="BQ44" s="75"/>
      <c r="BR44" s="75"/>
      <c r="BS44" s="74"/>
      <c r="BT44" s="75"/>
      <c r="BU44" s="75"/>
      <c r="BV44" s="75"/>
      <c r="BW44" s="74"/>
      <c r="BX44" s="75"/>
      <c r="BY44" s="75"/>
      <c r="BZ44" s="75"/>
      <c r="CA44" s="74"/>
      <c r="CB44" s="75"/>
      <c r="CC44" s="75"/>
      <c r="CD44" s="75"/>
      <c r="CE44" s="75"/>
    </row>
    <row r="45" spans="1:83" x14ac:dyDescent="0.25">
      <c r="A45" s="16" t="s">
        <v>296</v>
      </c>
      <c r="B45" s="78">
        <f t="shared" si="73"/>
        <v>164.6</v>
      </c>
      <c r="C45" s="78">
        <f t="shared" si="74"/>
        <v>165.7</v>
      </c>
      <c r="D45" s="78">
        <f t="shared" si="75"/>
        <v>165.7</v>
      </c>
      <c r="E45" s="78"/>
      <c r="F45" s="78">
        <f t="shared" si="42"/>
        <v>165.7</v>
      </c>
      <c r="G45" s="75">
        <f>F45/C45*100</f>
        <v>100</v>
      </c>
      <c r="H45" s="75"/>
      <c r="I45" s="75"/>
      <c r="J45" s="75"/>
      <c r="K45" s="75"/>
      <c r="L45" s="75"/>
      <c r="M45" s="75"/>
      <c r="N45" s="75"/>
      <c r="O45" s="75"/>
      <c r="P45" s="75"/>
      <c r="Q45" s="75"/>
      <c r="R45" s="75"/>
      <c r="S45" s="75"/>
      <c r="T45" s="75"/>
      <c r="U45" s="75"/>
      <c r="V45" s="75"/>
      <c r="W45" s="74"/>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v>164.6</v>
      </c>
      <c r="BI45" s="75">
        <v>165.7</v>
      </c>
      <c r="BJ45" s="75">
        <v>165.7</v>
      </c>
      <c r="BK45" s="75">
        <f>BJ45/BI45*100</f>
        <v>100</v>
      </c>
      <c r="BL45" s="75"/>
      <c r="BM45" s="75"/>
      <c r="BN45" s="75"/>
      <c r="BO45" s="75"/>
      <c r="BP45" s="75"/>
      <c r="BQ45" s="75"/>
      <c r="BR45" s="75"/>
      <c r="BS45" s="74"/>
      <c r="BT45" s="75"/>
      <c r="BU45" s="75"/>
      <c r="BV45" s="75"/>
      <c r="BW45" s="74"/>
      <c r="BX45" s="75"/>
      <c r="BY45" s="75"/>
      <c r="BZ45" s="75"/>
      <c r="CA45" s="74"/>
      <c r="CB45" s="75"/>
      <c r="CC45" s="75"/>
      <c r="CD45" s="75"/>
      <c r="CE45" s="75"/>
    </row>
    <row r="46" spans="1:83" x14ac:dyDescent="0.25">
      <c r="A46" s="16" t="s">
        <v>459</v>
      </c>
      <c r="B46" s="78">
        <f t="shared" si="73"/>
        <v>0</v>
      </c>
      <c r="C46" s="78">
        <f t="shared" si="74"/>
        <v>0</v>
      </c>
      <c r="D46" s="78">
        <f t="shared" si="75"/>
        <v>0</v>
      </c>
      <c r="E46" s="78"/>
      <c r="F46" s="78">
        <f t="shared" si="42"/>
        <v>0</v>
      </c>
      <c r="G46" s="75"/>
      <c r="H46" s="75"/>
      <c r="I46" s="75"/>
      <c r="J46" s="75"/>
      <c r="K46" s="75"/>
      <c r="L46" s="75"/>
      <c r="M46" s="75"/>
      <c r="N46" s="75"/>
      <c r="O46" s="75"/>
      <c r="P46" s="75"/>
      <c r="Q46" s="75"/>
      <c r="R46" s="75"/>
      <c r="S46" s="75"/>
      <c r="T46" s="75"/>
      <c r="U46" s="75"/>
      <c r="V46" s="75"/>
      <c r="W46" s="74"/>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4"/>
      <c r="BT46" s="75"/>
      <c r="BU46" s="75"/>
      <c r="BV46" s="75"/>
      <c r="BW46" s="74"/>
      <c r="BX46" s="75"/>
      <c r="BY46" s="75"/>
      <c r="BZ46" s="75"/>
      <c r="CA46" s="74"/>
      <c r="CB46" s="75"/>
      <c r="CC46" s="75"/>
      <c r="CD46" s="75"/>
      <c r="CE46" s="75"/>
    </row>
    <row r="47" spans="1:83" x14ac:dyDescent="0.25">
      <c r="A47" s="16" t="s">
        <v>221</v>
      </c>
      <c r="B47" s="78">
        <f t="shared" si="73"/>
        <v>411.6</v>
      </c>
      <c r="C47" s="78">
        <f t="shared" si="74"/>
        <v>414.3</v>
      </c>
      <c r="D47" s="78">
        <f t="shared" si="75"/>
        <v>414.3</v>
      </c>
      <c r="E47" s="78"/>
      <c r="F47" s="78">
        <f t="shared" si="42"/>
        <v>414.3</v>
      </c>
      <c r="G47" s="75">
        <f>F47/C47*100</f>
        <v>100</v>
      </c>
      <c r="H47" s="75"/>
      <c r="I47" s="75"/>
      <c r="J47" s="75"/>
      <c r="K47" s="75"/>
      <c r="L47" s="75"/>
      <c r="M47" s="75"/>
      <c r="N47" s="75"/>
      <c r="O47" s="75"/>
      <c r="P47" s="75"/>
      <c r="Q47" s="75"/>
      <c r="R47" s="75"/>
      <c r="S47" s="75"/>
      <c r="T47" s="75"/>
      <c r="U47" s="75"/>
      <c r="V47" s="75"/>
      <c r="W47" s="74"/>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v>411.6</v>
      </c>
      <c r="BI47" s="75">
        <v>414.3</v>
      </c>
      <c r="BJ47" s="75">
        <v>414.3</v>
      </c>
      <c r="BK47" s="75">
        <f>BJ47/BI47*100</f>
        <v>100</v>
      </c>
      <c r="BL47" s="75"/>
      <c r="BM47" s="75"/>
      <c r="BN47" s="75"/>
      <c r="BO47" s="75"/>
      <c r="BP47" s="75"/>
      <c r="BQ47" s="75"/>
      <c r="BR47" s="75"/>
      <c r="BS47" s="74"/>
      <c r="BT47" s="75"/>
      <c r="BU47" s="75"/>
      <c r="BV47" s="75"/>
      <c r="BW47" s="74"/>
      <c r="BX47" s="75"/>
      <c r="BY47" s="75"/>
      <c r="BZ47" s="75"/>
      <c r="CA47" s="74"/>
      <c r="CB47" s="75"/>
      <c r="CC47" s="75"/>
      <c r="CD47" s="75"/>
      <c r="CE47" s="75"/>
    </row>
    <row r="48" spans="1:83" x14ac:dyDescent="0.25">
      <c r="A48" s="16" t="s">
        <v>297</v>
      </c>
      <c r="B48" s="78">
        <f t="shared" si="73"/>
        <v>411.6</v>
      </c>
      <c r="C48" s="78">
        <f t="shared" si="74"/>
        <v>414.3</v>
      </c>
      <c r="D48" s="78">
        <f t="shared" si="75"/>
        <v>414.3</v>
      </c>
      <c r="E48" s="78"/>
      <c r="F48" s="78">
        <f t="shared" si="42"/>
        <v>414.3</v>
      </c>
      <c r="G48" s="75">
        <f>F48/C48*100</f>
        <v>100</v>
      </c>
      <c r="H48" s="75"/>
      <c r="I48" s="75"/>
      <c r="J48" s="75"/>
      <c r="K48" s="75"/>
      <c r="L48" s="75"/>
      <c r="M48" s="75"/>
      <c r="N48" s="75"/>
      <c r="O48" s="75"/>
      <c r="P48" s="75"/>
      <c r="Q48" s="75"/>
      <c r="R48" s="75"/>
      <c r="S48" s="75"/>
      <c r="T48" s="75"/>
      <c r="U48" s="75"/>
      <c r="V48" s="75"/>
      <c r="W48" s="74"/>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v>411.6</v>
      </c>
      <c r="BI48" s="75">
        <v>414.3</v>
      </c>
      <c r="BJ48" s="75">
        <v>414.3</v>
      </c>
      <c r="BK48" s="75">
        <f>BJ48/BI48*100</f>
        <v>100</v>
      </c>
      <c r="BL48" s="75"/>
      <c r="BM48" s="75"/>
      <c r="BN48" s="75"/>
      <c r="BO48" s="75"/>
      <c r="BP48" s="75"/>
      <c r="BQ48" s="75"/>
      <c r="BR48" s="75"/>
      <c r="BS48" s="74"/>
      <c r="BT48" s="75"/>
      <c r="BU48" s="75"/>
      <c r="BV48" s="75"/>
      <c r="BW48" s="74"/>
      <c r="BX48" s="75"/>
      <c r="BY48" s="75"/>
      <c r="BZ48" s="75"/>
      <c r="CA48" s="74"/>
      <c r="CB48" s="75"/>
      <c r="CC48" s="75"/>
      <c r="CD48" s="75"/>
      <c r="CE48" s="75"/>
    </row>
    <row r="49" spans="1:83" x14ac:dyDescent="0.25">
      <c r="A49" s="16" t="s">
        <v>137</v>
      </c>
      <c r="B49" s="78">
        <f t="shared" si="73"/>
        <v>411.6</v>
      </c>
      <c r="C49" s="78">
        <f t="shared" si="74"/>
        <v>414.3</v>
      </c>
      <c r="D49" s="78">
        <f t="shared" si="75"/>
        <v>414.3</v>
      </c>
      <c r="E49" s="78"/>
      <c r="F49" s="78">
        <f t="shared" si="42"/>
        <v>414.3</v>
      </c>
      <c r="G49" s="75">
        <f>F49/C49*100</f>
        <v>100</v>
      </c>
      <c r="H49" s="75"/>
      <c r="I49" s="75"/>
      <c r="J49" s="75"/>
      <c r="K49" s="75"/>
      <c r="L49" s="75"/>
      <c r="M49" s="75"/>
      <c r="N49" s="75"/>
      <c r="O49" s="75"/>
      <c r="P49" s="75"/>
      <c r="Q49" s="75"/>
      <c r="R49" s="75"/>
      <c r="S49" s="75"/>
      <c r="T49" s="75"/>
      <c r="U49" s="75"/>
      <c r="V49" s="75"/>
      <c r="W49" s="74"/>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v>411.6</v>
      </c>
      <c r="BI49" s="75">
        <v>414.3</v>
      </c>
      <c r="BJ49" s="75">
        <v>414.3</v>
      </c>
      <c r="BK49" s="75">
        <f>BJ49/BI49*100</f>
        <v>100</v>
      </c>
      <c r="BL49" s="75"/>
      <c r="BM49" s="75"/>
      <c r="BN49" s="75"/>
      <c r="BO49" s="75"/>
      <c r="BP49" s="75"/>
      <c r="BQ49" s="75"/>
      <c r="BR49" s="75"/>
      <c r="BS49" s="74"/>
      <c r="BT49" s="75"/>
      <c r="BU49" s="75"/>
      <c r="BV49" s="75"/>
      <c r="BW49" s="74"/>
      <c r="BX49" s="75"/>
      <c r="BY49" s="75"/>
      <c r="BZ49" s="75"/>
      <c r="CA49" s="74"/>
      <c r="CB49" s="75"/>
      <c r="CC49" s="75"/>
      <c r="CD49" s="75"/>
      <c r="CE49" s="75"/>
    </row>
    <row r="50" spans="1:83" x14ac:dyDescent="0.25">
      <c r="A50" s="16" t="s">
        <v>298</v>
      </c>
      <c r="B50" s="78">
        <f t="shared" si="73"/>
        <v>164.6</v>
      </c>
      <c r="C50" s="78">
        <f t="shared" si="74"/>
        <v>165.7</v>
      </c>
      <c r="D50" s="78">
        <f t="shared" si="75"/>
        <v>165.7</v>
      </c>
      <c r="E50" s="78"/>
      <c r="F50" s="78">
        <f t="shared" si="42"/>
        <v>165.7</v>
      </c>
      <c r="G50" s="75">
        <f>F50/C50*100</f>
        <v>100</v>
      </c>
      <c r="H50" s="75"/>
      <c r="I50" s="75"/>
      <c r="J50" s="75"/>
      <c r="K50" s="75"/>
      <c r="L50" s="75"/>
      <c r="M50" s="75"/>
      <c r="N50" s="75"/>
      <c r="O50" s="75"/>
      <c r="P50" s="75"/>
      <c r="Q50" s="75"/>
      <c r="R50" s="75"/>
      <c r="S50" s="75"/>
      <c r="T50" s="75"/>
      <c r="U50" s="75"/>
      <c r="V50" s="75"/>
      <c r="W50" s="74"/>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v>164.6</v>
      </c>
      <c r="BI50" s="75">
        <v>165.7</v>
      </c>
      <c r="BJ50" s="75">
        <v>165.7</v>
      </c>
      <c r="BK50" s="75">
        <f>BJ50/BI50*100</f>
        <v>100</v>
      </c>
      <c r="BL50" s="75"/>
      <c r="BM50" s="75"/>
      <c r="BN50" s="75"/>
      <c r="BO50" s="75"/>
      <c r="BP50" s="75"/>
      <c r="BQ50" s="75"/>
      <c r="BR50" s="75"/>
      <c r="BS50" s="74"/>
      <c r="BT50" s="75"/>
      <c r="BU50" s="75"/>
      <c r="BV50" s="75"/>
      <c r="BW50" s="74"/>
      <c r="BX50" s="75"/>
      <c r="BY50" s="75"/>
      <c r="BZ50" s="75"/>
      <c r="CA50" s="74"/>
      <c r="CB50" s="75"/>
      <c r="CC50" s="75"/>
      <c r="CD50" s="75"/>
      <c r="CE50" s="75"/>
    </row>
    <row r="51" spans="1:83" x14ac:dyDescent="0.25">
      <c r="A51" s="16" t="s">
        <v>299</v>
      </c>
      <c r="B51" s="78">
        <f t="shared" si="73"/>
        <v>164.6</v>
      </c>
      <c r="C51" s="78">
        <f t="shared" si="74"/>
        <v>165.7</v>
      </c>
      <c r="D51" s="78">
        <f t="shared" si="75"/>
        <v>165.7</v>
      </c>
      <c r="E51" s="78"/>
      <c r="F51" s="78">
        <f t="shared" si="42"/>
        <v>165.7</v>
      </c>
      <c r="G51" s="75">
        <f>F51/C51*100</f>
        <v>100</v>
      </c>
      <c r="H51" s="75"/>
      <c r="I51" s="75"/>
      <c r="J51" s="75"/>
      <c r="K51" s="75"/>
      <c r="L51" s="75"/>
      <c r="M51" s="75"/>
      <c r="N51" s="75"/>
      <c r="O51" s="75"/>
      <c r="P51" s="75"/>
      <c r="Q51" s="75"/>
      <c r="R51" s="75"/>
      <c r="S51" s="75"/>
      <c r="T51" s="75"/>
      <c r="U51" s="75"/>
      <c r="V51" s="75"/>
      <c r="W51" s="74"/>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v>164.6</v>
      </c>
      <c r="BI51" s="75">
        <v>165.7</v>
      </c>
      <c r="BJ51" s="75">
        <v>165.7</v>
      </c>
      <c r="BK51" s="75">
        <f>BJ51/BI51*100</f>
        <v>100</v>
      </c>
      <c r="BL51" s="75"/>
      <c r="BM51" s="75"/>
      <c r="BN51" s="75"/>
      <c r="BO51" s="75"/>
      <c r="BP51" s="75"/>
      <c r="BQ51" s="75"/>
      <c r="BR51" s="75"/>
      <c r="BS51" s="74"/>
      <c r="BT51" s="75"/>
      <c r="BU51" s="75"/>
      <c r="BV51" s="75"/>
      <c r="BW51" s="74"/>
      <c r="BX51" s="75"/>
      <c r="BY51" s="75"/>
      <c r="BZ51" s="75"/>
      <c r="CA51" s="74"/>
      <c r="CB51" s="75"/>
      <c r="CC51" s="75"/>
      <c r="CD51" s="75"/>
      <c r="CE51" s="75"/>
    </row>
    <row r="52" spans="1:83" x14ac:dyDescent="0.25">
      <c r="A52" s="16" t="s">
        <v>478</v>
      </c>
      <c r="B52" s="78">
        <f t="shared" si="73"/>
        <v>0</v>
      </c>
      <c r="C52" s="78">
        <f t="shared" si="74"/>
        <v>0</v>
      </c>
      <c r="D52" s="78">
        <f t="shared" si="75"/>
        <v>0</v>
      </c>
      <c r="E52" s="78"/>
      <c r="F52" s="78">
        <f t="shared" si="42"/>
        <v>0</v>
      </c>
      <c r="G52" s="75"/>
      <c r="H52" s="75"/>
      <c r="I52" s="75"/>
      <c r="J52" s="75"/>
      <c r="K52" s="75"/>
      <c r="L52" s="75"/>
      <c r="M52" s="75"/>
      <c r="N52" s="75"/>
      <c r="O52" s="75"/>
      <c r="P52" s="75"/>
      <c r="Q52" s="75"/>
      <c r="R52" s="75"/>
      <c r="S52" s="75"/>
      <c r="T52" s="75"/>
      <c r="U52" s="75"/>
      <c r="V52" s="75"/>
      <c r="W52" s="74"/>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c r="BR52" s="75"/>
      <c r="BS52" s="74"/>
      <c r="BT52" s="75"/>
      <c r="BU52" s="75"/>
      <c r="BV52" s="75"/>
      <c r="BW52" s="74"/>
      <c r="BX52" s="75"/>
      <c r="BY52" s="75"/>
      <c r="BZ52" s="75"/>
      <c r="CA52" s="74"/>
      <c r="CB52" s="75"/>
      <c r="CC52" s="75"/>
      <c r="CD52" s="75"/>
      <c r="CE52" s="75"/>
    </row>
    <row r="53" spans="1:83" x14ac:dyDescent="0.25">
      <c r="A53" s="16" t="s">
        <v>477</v>
      </c>
      <c r="B53" s="78">
        <f t="shared" si="73"/>
        <v>0</v>
      </c>
      <c r="C53" s="78">
        <f t="shared" si="74"/>
        <v>0</v>
      </c>
      <c r="D53" s="78">
        <f t="shared" si="75"/>
        <v>0</v>
      </c>
      <c r="E53" s="78"/>
      <c r="F53" s="78">
        <f t="shared" si="42"/>
        <v>0</v>
      </c>
      <c r="G53" s="75"/>
      <c r="H53" s="75"/>
      <c r="I53" s="75"/>
      <c r="J53" s="75"/>
      <c r="K53" s="75"/>
      <c r="L53" s="75"/>
      <c r="M53" s="75"/>
      <c r="N53" s="75"/>
      <c r="O53" s="75"/>
      <c r="P53" s="75"/>
      <c r="Q53" s="75"/>
      <c r="R53" s="75"/>
      <c r="S53" s="75"/>
      <c r="T53" s="75"/>
      <c r="U53" s="75"/>
      <c r="V53" s="75"/>
      <c r="W53" s="74"/>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4"/>
      <c r="BT53" s="75"/>
      <c r="BU53" s="75"/>
      <c r="BV53" s="75"/>
      <c r="BW53" s="74"/>
      <c r="BX53" s="75"/>
      <c r="BY53" s="75"/>
      <c r="BZ53" s="75"/>
      <c r="CA53" s="74"/>
      <c r="CB53" s="75"/>
      <c r="CC53" s="75"/>
      <c r="CD53" s="75"/>
      <c r="CE53" s="75"/>
    </row>
    <row r="54" spans="1:83" x14ac:dyDescent="0.25">
      <c r="A54" s="16" t="s">
        <v>479</v>
      </c>
      <c r="B54" s="78">
        <f t="shared" si="73"/>
        <v>164.6</v>
      </c>
      <c r="C54" s="78">
        <f t="shared" si="74"/>
        <v>165.7</v>
      </c>
      <c r="D54" s="78">
        <f t="shared" si="75"/>
        <v>165.7</v>
      </c>
      <c r="E54" s="78"/>
      <c r="F54" s="78">
        <f t="shared" si="42"/>
        <v>165.7</v>
      </c>
      <c r="G54" s="75">
        <f t="shared" ref="G54:G85" si="102">F54/C54*100</f>
        <v>100</v>
      </c>
      <c r="H54" s="75"/>
      <c r="I54" s="75"/>
      <c r="J54" s="75"/>
      <c r="K54" s="75"/>
      <c r="L54" s="75"/>
      <c r="M54" s="75"/>
      <c r="N54" s="75"/>
      <c r="O54" s="75"/>
      <c r="P54" s="75"/>
      <c r="Q54" s="75"/>
      <c r="R54" s="75"/>
      <c r="S54" s="75"/>
      <c r="T54" s="75"/>
      <c r="U54" s="75"/>
      <c r="V54" s="75"/>
      <c r="W54" s="74"/>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v>164.6</v>
      </c>
      <c r="BI54" s="75">
        <v>165.7</v>
      </c>
      <c r="BJ54" s="75">
        <v>165.7</v>
      </c>
      <c r="BK54" s="75">
        <f>BJ54/BI54*100</f>
        <v>100</v>
      </c>
      <c r="BL54" s="75"/>
      <c r="BM54" s="75"/>
      <c r="BN54" s="75"/>
      <c r="BO54" s="75"/>
      <c r="BP54" s="75"/>
      <c r="BQ54" s="75"/>
      <c r="BR54" s="75"/>
      <c r="BS54" s="74"/>
      <c r="BT54" s="75"/>
      <c r="BU54" s="75"/>
      <c r="BV54" s="75"/>
      <c r="BW54" s="74"/>
      <c r="BX54" s="75"/>
      <c r="BY54" s="75"/>
      <c r="BZ54" s="75"/>
      <c r="CA54" s="74"/>
      <c r="CB54" s="75"/>
      <c r="CC54" s="75"/>
      <c r="CD54" s="75"/>
      <c r="CE54" s="75"/>
    </row>
    <row r="55" spans="1:83" x14ac:dyDescent="0.25">
      <c r="A55" s="16" t="s">
        <v>300</v>
      </c>
      <c r="B55" s="78">
        <f t="shared" si="73"/>
        <v>164.6</v>
      </c>
      <c r="C55" s="78">
        <f t="shared" si="74"/>
        <v>165.7</v>
      </c>
      <c r="D55" s="78">
        <f t="shared" si="75"/>
        <v>165.7</v>
      </c>
      <c r="E55" s="78"/>
      <c r="F55" s="78">
        <f t="shared" si="42"/>
        <v>165.7</v>
      </c>
      <c r="G55" s="75">
        <f t="shared" si="102"/>
        <v>100</v>
      </c>
      <c r="H55" s="75"/>
      <c r="I55" s="75"/>
      <c r="J55" s="75"/>
      <c r="K55" s="75"/>
      <c r="L55" s="75"/>
      <c r="M55" s="75"/>
      <c r="N55" s="75"/>
      <c r="O55" s="75"/>
      <c r="P55" s="75"/>
      <c r="Q55" s="75"/>
      <c r="R55" s="75"/>
      <c r="S55" s="75"/>
      <c r="T55" s="75"/>
      <c r="U55" s="75"/>
      <c r="V55" s="75"/>
      <c r="W55" s="74"/>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v>164.6</v>
      </c>
      <c r="BI55" s="75">
        <v>165.7</v>
      </c>
      <c r="BJ55" s="75">
        <v>165.7</v>
      </c>
      <c r="BK55" s="75">
        <f>BJ55/BI55*100</f>
        <v>100</v>
      </c>
      <c r="BL55" s="75"/>
      <c r="BM55" s="75"/>
      <c r="BN55" s="75"/>
      <c r="BO55" s="75"/>
      <c r="BP55" s="75"/>
      <c r="BQ55" s="75"/>
      <c r="BR55" s="75"/>
      <c r="BS55" s="74"/>
      <c r="BT55" s="75"/>
      <c r="BU55" s="75"/>
      <c r="BV55" s="75"/>
      <c r="BW55" s="74"/>
      <c r="BX55" s="75"/>
      <c r="BY55" s="75"/>
      <c r="BZ55" s="75"/>
      <c r="CA55" s="74"/>
      <c r="CB55" s="75"/>
      <c r="CC55" s="75"/>
      <c r="CD55" s="75"/>
      <c r="CE55" s="75"/>
    </row>
    <row r="56" spans="1:83" s="5" customFormat="1" ht="31.5" x14ac:dyDescent="0.25">
      <c r="A56" s="81" t="s">
        <v>303</v>
      </c>
      <c r="B56" s="77">
        <f t="shared" si="73"/>
        <v>2316645.7000000002</v>
      </c>
      <c r="C56" s="77">
        <f t="shared" si="74"/>
        <v>2213826.1849999996</v>
      </c>
      <c r="D56" s="77">
        <f t="shared" si="75"/>
        <v>2213826.1849999996</v>
      </c>
      <c r="E56" s="77"/>
      <c r="F56" s="77">
        <f t="shared" si="42"/>
        <v>2198661.5476600006</v>
      </c>
      <c r="G56" s="73">
        <f t="shared" si="102"/>
        <v>99.315003253518796</v>
      </c>
      <c r="H56" s="73">
        <f>SUM(H57:H59)</f>
        <v>3972.7</v>
      </c>
      <c r="I56" s="73">
        <f>SUM(I57:I59)</f>
        <v>3831</v>
      </c>
      <c r="J56" s="73">
        <f>SUM(J57:J59)</f>
        <v>3688.8609999999999</v>
      </c>
      <c r="K56" s="73">
        <f>J56/I56*100</f>
        <v>96.289767684677628</v>
      </c>
      <c r="L56" s="73">
        <f>SUM(L57:L59)</f>
        <v>1419.9</v>
      </c>
      <c r="M56" s="73">
        <f>SUM(M57:M59)</f>
        <v>1419.9</v>
      </c>
      <c r="N56" s="73">
        <f>SUM(N57:N59)</f>
        <v>1282.57367</v>
      </c>
      <c r="O56" s="73">
        <f>N56/M56*100</f>
        <v>90.328450595112329</v>
      </c>
      <c r="P56" s="73">
        <f>SUM(P57:P59)</f>
        <v>43053.8</v>
      </c>
      <c r="Q56" s="73">
        <f>SUM(Q57:Q59)</f>
        <v>35800</v>
      </c>
      <c r="R56" s="73">
        <f>SUM(R57:R59)</f>
        <v>35800</v>
      </c>
      <c r="S56" s="73">
        <f>R56/Q56*100</f>
        <v>100</v>
      </c>
      <c r="T56" s="73">
        <f>SUM(T57:T59)</f>
        <v>735845.8</v>
      </c>
      <c r="U56" s="73">
        <f>SUM(U57:U59)</f>
        <v>681759.1</v>
      </c>
      <c r="V56" s="73">
        <f>SUM(V57:V59)</f>
        <v>675677.3189500001</v>
      </c>
      <c r="W56" s="73">
        <f>V56/U56*100</f>
        <v>99.107928145000216</v>
      </c>
      <c r="X56" s="73">
        <f>SUM(X57:X59)</f>
        <v>23871.1</v>
      </c>
      <c r="Y56" s="73">
        <f>SUM(Y57:Y59)</f>
        <v>18071.099999999999</v>
      </c>
      <c r="Z56" s="73">
        <f>SUM(Z57:Z59)</f>
        <v>17292.673999999999</v>
      </c>
      <c r="AA56" s="73">
        <f>Z56/Y56*100</f>
        <v>95.692426028299323</v>
      </c>
      <c r="AB56" s="73">
        <f>SUM(AB57:AB59)</f>
        <v>2226.1</v>
      </c>
      <c r="AC56" s="73">
        <f>SUM(AC57:AC59)</f>
        <v>2226.1</v>
      </c>
      <c r="AD56" s="73">
        <f>SUM(AD57:AD59)</f>
        <v>2201.9812400000001</v>
      </c>
      <c r="AE56" s="73">
        <f>AD56/AC56*100</f>
        <v>98.91654642648578</v>
      </c>
      <c r="AF56" s="73">
        <f>SUM(AF57:AF59)</f>
        <v>1378921.1</v>
      </c>
      <c r="AG56" s="73">
        <f>SUM(AG57:AG59)</f>
        <v>1348608.3</v>
      </c>
      <c r="AH56" s="73">
        <f>SUM(AH57:AH59)</f>
        <v>1341620.33342</v>
      </c>
      <c r="AI56" s="73">
        <f>AH56/AG56*100</f>
        <v>99.481838679177642</v>
      </c>
      <c r="AJ56" s="73">
        <f>SUM(AJ57:AJ59)</f>
        <v>10386.299999999999</v>
      </c>
      <c r="AK56" s="73">
        <f>SUM(AK57:AK59)</f>
        <v>10386.299999999999</v>
      </c>
      <c r="AL56" s="73">
        <f>SUM(AL57:AL59)</f>
        <v>10308.74869</v>
      </c>
      <c r="AM56" s="72">
        <f>AL56/AK56*100</f>
        <v>99.25333073375505</v>
      </c>
      <c r="AN56" s="73">
        <f>SUM(AN57:AN59)</f>
        <v>153.1</v>
      </c>
      <c r="AO56" s="73">
        <f>SUM(AO57:AO59)</f>
        <v>153.1</v>
      </c>
      <c r="AP56" s="73">
        <f>SUM(AP57:AP59)</f>
        <v>49.128029999999995</v>
      </c>
      <c r="AQ56" s="73">
        <f>AP56/AO56*100</f>
        <v>32.088850424559112</v>
      </c>
      <c r="AR56" s="73">
        <f t="shared" ref="AR56" si="103">SUM(AR57:AR59)</f>
        <v>3245.7</v>
      </c>
      <c r="AS56" s="73">
        <f t="shared" ref="AS56:BB56" si="104">SUM(AS57:AS59)</f>
        <v>3245.7</v>
      </c>
      <c r="AT56" s="73">
        <f t="shared" si="104"/>
        <v>3225.4676899999999</v>
      </c>
      <c r="AU56" s="73">
        <f t="shared" si="104"/>
        <v>99.376642634870763</v>
      </c>
      <c r="AV56" s="73">
        <f t="shared" ref="AV56" si="105">SUM(AV57:AV59)</f>
        <v>1947.4</v>
      </c>
      <c r="AW56" s="73">
        <f t="shared" si="104"/>
        <v>1947.4</v>
      </c>
      <c r="AX56" s="73">
        <f t="shared" si="104"/>
        <v>1938.7038500000001</v>
      </c>
      <c r="AY56" s="73">
        <f t="shared" si="104"/>
        <v>99.553448187326694</v>
      </c>
      <c r="AZ56" s="73">
        <f t="shared" ref="AZ56" si="106">SUM(AZ57:AZ59)</f>
        <v>13024.9</v>
      </c>
      <c r="BA56" s="73">
        <f t="shared" si="104"/>
        <v>13024.9</v>
      </c>
      <c r="BB56" s="73">
        <f t="shared" si="104"/>
        <v>13024.9</v>
      </c>
      <c r="BC56" s="73">
        <f>BB56/BA56*100</f>
        <v>100</v>
      </c>
      <c r="BD56" s="73">
        <f>SUM(BD57:BD59)</f>
        <v>5193.1000000000004</v>
      </c>
      <c r="BE56" s="73">
        <f>SUM(BE57:BE59)</f>
        <v>5193.1000000000004</v>
      </c>
      <c r="BF56" s="73">
        <f>SUM(BF57:BF59)</f>
        <v>5193.1000000000004</v>
      </c>
      <c r="BG56" s="73">
        <f>BF56/BE56*100</f>
        <v>100</v>
      </c>
      <c r="BH56" s="73">
        <f>SUM(BH57:BH59)</f>
        <v>1234.7</v>
      </c>
      <c r="BI56" s="73">
        <f>SUM(BI57:BI59)</f>
        <v>1243.3</v>
      </c>
      <c r="BJ56" s="73">
        <f>SUM(BJ57:BJ59)</f>
        <v>1243.3</v>
      </c>
      <c r="BK56" s="72">
        <f>BJ56/BI56*100</f>
        <v>100</v>
      </c>
      <c r="BL56" s="73">
        <f>SUM(BL57:BL59)</f>
        <v>85609</v>
      </c>
      <c r="BM56" s="73">
        <f>SUM(BM57:BM59)</f>
        <v>79976.884999999995</v>
      </c>
      <c r="BN56" s="73">
        <f>SUM(BN57:BN59)</f>
        <v>79732.176890000002</v>
      </c>
      <c r="BO56" s="73">
        <f>BN56/BM56*100</f>
        <v>99.694026455268926</v>
      </c>
      <c r="BP56" s="73">
        <f>SUM(BP57:BP59)</f>
        <v>5807.6</v>
      </c>
      <c r="BQ56" s="73">
        <f>SUM(BQ57:BQ59)</f>
        <v>6249.1</v>
      </c>
      <c r="BR56" s="73">
        <f>SUM(BR57:BR59)</f>
        <v>5702.5200199999999</v>
      </c>
      <c r="BS56" s="73">
        <f>BR56/BQ56*100</f>
        <v>91.253460818357837</v>
      </c>
      <c r="BT56" s="73">
        <f>SUM(BT57:BT59)</f>
        <v>28.9</v>
      </c>
      <c r="BU56" s="73">
        <f>SUM(BU57:BU59)</f>
        <v>29</v>
      </c>
      <c r="BV56" s="73">
        <f>SUM(BV57:BV59)</f>
        <v>28.99</v>
      </c>
      <c r="BW56" s="73">
        <f>BV56/BU56*100</f>
        <v>99.965517241379303</v>
      </c>
      <c r="BX56" s="73">
        <f>BX57+BX58+BX59</f>
        <v>649.1</v>
      </c>
      <c r="BY56" s="73">
        <f>BY57+BY58+BY59</f>
        <v>649.1</v>
      </c>
      <c r="BZ56" s="73">
        <f>BZ57+BZ58+BZ59</f>
        <v>640.08051</v>
      </c>
      <c r="CA56" s="73">
        <f>BZ56/BY56*100</f>
        <v>98.610462178400866</v>
      </c>
      <c r="CB56" s="73">
        <f>SUM(CB57:CB59)</f>
        <v>55.4</v>
      </c>
      <c r="CC56" s="73">
        <f>SUM(CC57:CC59)</f>
        <v>12.8</v>
      </c>
      <c r="CD56" s="73">
        <f>SUM(CD57:CD59)</f>
        <v>10.6897</v>
      </c>
      <c r="CE56" s="73">
        <f>CD56/CC56*100</f>
        <v>83.513281249999991</v>
      </c>
    </row>
    <row r="57" spans="1:83" ht="20.25" customHeight="1" x14ac:dyDescent="0.25">
      <c r="A57" s="16" t="s">
        <v>135</v>
      </c>
      <c r="B57" s="78">
        <f t="shared" si="73"/>
        <v>2315411</v>
      </c>
      <c r="C57" s="78">
        <f t="shared" si="74"/>
        <v>2212582.8849999998</v>
      </c>
      <c r="D57" s="78">
        <f t="shared" si="75"/>
        <v>2212582.8849999998</v>
      </c>
      <c r="E57" s="78"/>
      <c r="F57" s="78">
        <f t="shared" si="42"/>
        <v>2197418.2476600008</v>
      </c>
      <c r="G57" s="74">
        <f t="shared" si="102"/>
        <v>99.314618338467398</v>
      </c>
      <c r="H57" s="74">
        <v>3972.7</v>
      </c>
      <c r="I57" s="74">
        <v>3831</v>
      </c>
      <c r="J57" s="74">
        <v>3688.8609999999999</v>
      </c>
      <c r="K57" s="74">
        <f>J57/I57*100</f>
        <v>96.289767684677628</v>
      </c>
      <c r="L57" s="74">
        <v>1419.9</v>
      </c>
      <c r="M57" s="74">
        <v>1419.9</v>
      </c>
      <c r="N57" s="74">
        <v>1282.57367</v>
      </c>
      <c r="O57" s="74">
        <f>N57/M57*100</f>
        <v>90.328450595112329</v>
      </c>
      <c r="P57" s="74">
        <v>43053.8</v>
      </c>
      <c r="Q57" s="74">
        <v>35800</v>
      </c>
      <c r="R57" s="74">
        <v>35800</v>
      </c>
      <c r="S57" s="74">
        <f>R57/Q57*100</f>
        <v>100</v>
      </c>
      <c r="T57" s="74">
        <v>735845.8</v>
      </c>
      <c r="U57" s="74">
        <v>681759.1</v>
      </c>
      <c r="V57" s="74">
        <v>675677.3189500001</v>
      </c>
      <c r="W57" s="74">
        <f>V57/U57*100</f>
        <v>99.107928145000216</v>
      </c>
      <c r="X57" s="74">
        <v>23871.1</v>
      </c>
      <c r="Y57" s="74">
        <v>18071.099999999999</v>
      </c>
      <c r="Z57" s="74">
        <v>17292.673999999999</v>
      </c>
      <c r="AA57" s="74">
        <f>Z57/Y57*100</f>
        <v>95.692426028299323</v>
      </c>
      <c r="AB57" s="74">
        <v>2226.1</v>
      </c>
      <c r="AC57" s="74">
        <v>2226.1</v>
      </c>
      <c r="AD57" s="74">
        <v>2201.9812400000001</v>
      </c>
      <c r="AE57" s="74">
        <f>AD57/AC57*100</f>
        <v>98.91654642648578</v>
      </c>
      <c r="AF57" s="74">
        <v>1378921.1</v>
      </c>
      <c r="AG57" s="74">
        <v>1348608.3</v>
      </c>
      <c r="AH57" s="74">
        <v>1341620.33342</v>
      </c>
      <c r="AI57" s="74">
        <f>AH57/AG57*100</f>
        <v>99.481838679177642</v>
      </c>
      <c r="AJ57" s="74">
        <v>10386.299999999999</v>
      </c>
      <c r="AK57" s="74">
        <v>10386.299999999999</v>
      </c>
      <c r="AL57" s="74">
        <v>10308.74869</v>
      </c>
      <c r="AM57" s="75">
        <f>AL57/AK57*100</f>
        <v>99.25333073375505</v>
      </c>
      <c r="AN57" s="75">
        <v>153.1</v>
      </c>
      <c r="AO57" s="75">
        <v>153.1</v>
      </c>
      <c r="AP57" s="74">
        <v>49.128029999999995</v>
      </c>
      <c r="AQ57" s="74">
        <f>AP57/AO57*100</f>
        <v>32.088850424559112</v>
      </c>
      <c r="AR57" s="74">
        <v>3245.7</v>
      </c>
      <c r="AS57" s="74">
        <v>3245.7</v>
      </c>
      <c r="AT57" s="74">
        <v>3225.4676899999999</v>
      </c>
      <c r="AU57" s="74">
        <f>AT57/AS57*100</f>
        <v>99.376642634870763</v>
      </c>
      <c r="AV57" s="74">
        <v>1947.4</v>
      </c>
      <c r="AW57" s="74">
        <v>1947.4</v>
      </c>
      <c r="AX57" s="74">
        <v>1938.7038500000001</v>
      </c>
      <c r="AY57" s="74">
        <f>AX57/AW57*100</f>
        <v>99.553448187326694</v>
      </c>
      <c r="AZ57" s="74">
        <v>13024.9</v>
      </c>
      <c r="BA57" s="74">
        <v>13024.9</v>
      </c>
      <c r="BB57" s="74">
        <v>13024.9</v>
      </c>
      <c r="BC57" s="74">
        <f>BB57/BA57*100</f>
        <v>100</v>
      </c>
      <c r="BD57" s="74">
        <v>5193.1000000000004</v>
      </c>
      <c r="BE57" s="74">
        <v>5193.1000000000004</v>
      </c>
      <c r="BF57" s="74">
        <v>5193.1000000000004</v>
      </c>
      <c r="BG57" s="74">
        <f>BF57/BE57*100</f>
        <v>100</v>
      </c>
      <c r="BH57" s="74"/>
      <c r="BI57" s="74"/>
      <c r="BJ57" s="74"/>
      <c r="BK57" s="75"/>
      <c r="BL57" s="74">
        <v>85609</v>
      </c>
      <c r="BM57" s="74">
        <v>79976.884999999995</v>
      </c>
      <c r="BN57" s="74">
        <v>79732.176890000002</v>
      </c>
      <c r="BO57" s="74">
        <f>BN57/BM57*100</f>
        <v>99.694026455268926</v>
      </c>
      <c r="BP57" s="74">
        <v>5807.6</v>
      </c>
      <c r="BQ57" s="74">
        <v>6249.1</v>
      </c>
      <c r="BR57" s="74">
        <v>5702.5200199999999</v>
      </c>
      <c r="BS57" s="74">
        <f>BR57/BQ57*100</f>
        <v>91.253460818357837</v>
      </c>
      <c r="BT57" s="74">
        <v>28.9</v>
      </c>
      <c r="BU57" s="74">
        <v>29</v>
      </c>
      <c r="BV57" s="74">
        <v>28.99</v>
      </c>
      <c r="BW57" s="74">
        <f>BV57/BU57*100</f>
        <v>99.965517241379303</v>
      </c>
      <c r="BX57" s="74">
        <v>649.1</v>
      </c>
      <c r="BY57" s="74">
        <v>649.1</v>
      </c>
      <c r="BZ57" s="74">
        <v>640.08051</v>
      </c>
      <c r="CA57" s="74">
        <f>BZ57/BY57*100</f>
        <v>98.610462178400866</v>
      </c>
      <c r="CB57" s="74">
        <v>55.4</v>
      </c>
      <c r="CC57" s="74">
        <v>12.8</v>
      </c>
      <c r="CD57" s="74">
        <v>10.6897</v>
      </c>
      <c r="CE57" s="74">
        <f>CD57/CC57*100</f>
        <v>83.513281249999991</v>
      </c>
    </row>
    <row r="58" spans="1:83" x14ac:dyDescent="0.25">
      <c r="A58" s="16" t="s">
        <v>480</v>
      </c>
      <c r="B58" s="78">
        <f t="shared" si="73"/>
        <v>823.1</v>
      </c>
      <c r="C58" s="78">
        <f t="shared" si="74"/>
        <v>829</v>
      </c>
      <c r="D58" s="78">
        <f t="shared" si="75"/>
        <v>829</v>
      </c>
      <c r="E58" s="78"/>
      <c r="F58" s="78">
        <f t="shared" si="42"/>
        <v>829</v>
      </c>
      <c r="G58" s="75">
        <f t="shared" si="102"/>
        <v>100</v>
      </c>
      <c r="H58" s="75"/>
      <c r="I58" s="75"/>
      <c r="J58" s="75"/>
      <c r="K58" s="75"/>
      <c r="L58" s="75"/>
      <c r="M58" s="75"/>
      <c r="N58" s="75"/>
      <c r="O58" s="74"/>
      <c r="P58" s="75"/>
      <c r="Q58" s="75"/>
      <c r="R58" s="75"/>
      <c r="S58" s="74"/>
      <c r="T58" s="75"/>
      <c r="U58" s="75"/>
      <c r="V58" s="75"/>
      <c r="W58" s="75"/>
      <c r="X58" s="75"/>
      <c r="Y58" s="75"/>
      <c r="Z58" s="75"/>
      <c r="AA58" s="75"/>
      <c r="AB58" s="75"/>
      <c r="AC58" s="75"/>
      <c r="AD58" s="75"/>
      <c r="AE58" s="74"/>
      <c r="AF58" s="75"/>
      <c r="AG58" s="75"/>
      <c r="AH58" s="75"/>
      <c r="AI58" s="74"/>
      <c r="AJ58" s="75"/>
      <c r="AK58" s="75"/>
      <c r="AL58" s="75"/>
      <c r="AM58" s="75"/>
      <c r="AN58" s="75"/>
      <c r="AO58" s="75"/>
      <c r="AP58" s="75"/>
      <c r="AQ58" s="75"/>
      <c r="AR58" s="75"/>
      <c r="AS58" s="75"/>
      <c r="AT58" s="75"/>
      <c r="AU58" s="75"/>
      <c r="AV58" s="75"/>
      <c r="AW58" s="75"/>
      <c r="AX58" s="75"/>
      <c r="AY58" s="75"/>
      <c r="AZ58" s="75"/>
      <c r="BA58" s="75"/>
      <c r="BB58" s="75"/>
      <c r="BC58" s="74"/>
      <c r="BD58" s="75"/>
      <c r="BE58" s="75"/>
      <c r="BF58" s="75"/>
      <c r="BG58" s="75"/>
      <c r="BH58" s="75">
        <v>823.1</v>
      </c>
      <c r="BI58" s="75">
        <v>829</v>
      </c>
      <c r="BJ58" s="75">
        <v>829</v>
      </c>
      <c r="BK58" s="75">
        <f>BJ58/BI58*100</f>
        <v>100</v>
      </c>
      <c r="BL58" s="75"/>
      <c r="BM58" s="75"/>
      <c r="BN58" s="75"/>
      <c r="BO58" s="74"/>
      <c r="BP58" s="75"/>
      <c r="BQ58" s="75"/>
      <c r="BR58" s="75"/>
      <c r="BS58" s="74"/>
      <c r="BT58" s="75"/>
      <c r="BU58" s="75"/>
      <c r="BV58" s="75"/>
      <c r="BW58" s="74"/>
      <c r="BX58" s="75"/>
      <c r="BY58" s="75"/>
      <c r="BZ58" s="75"/>
      <c r="CA58" s="74"/>
      <c r="CB58" s="75"/>
      <c r="CC58" s="75"/>
      <c r="CD58" s="75"/>
      <c r="CE58" s="75"/>
    </row>
    <row r="59" spans="1:83" x14ac:dyDescent="0.25">
      <c r="A59" s="16" t="s">
        <v>134</v>
      </c>
      <c r="B59" s="78">
        <f t="shared" si="73"/>
        <v>411.6</v>
      </c>
      <c r="C59" s="78">
        <f t="shared" si="74"/>
        <v>414.3</v>
      </c>
      <c r="D59" s="78">
        <f t="shared" si="75"/>
        <v>414.3</v>
      </c>
      <c r="E59" s="78"/>
      <c r="F59" s="78">
        <f t="shared" si="42"/>
        <v>414.3</v>
      </c>
      <c r="G59" s="75">
        <f t="shared" si="102"/>
        <v>100</v>
      </c>
      <c r="H59" s="75"/>
      <c r="I59" s="75"/>
      <c r="J59" s="75"/>
      <c r="K59" s="75"/>
      <c r="L59" s="75"/>
      <c r="M59" s="75"/>
      <c r="N59" s="75"/>
      <c r="O59" s="74"/>
      <c r="P59" s="75"/>
      <c r="Q59" s="75"/>
      <c r="R59" s="75"/>
      <c r="S59" s="74"/>
      <c r="T59" s="75"/>
      <c r="U59" s="75"/>
      <c r="V59" s="75"/>
      <c r="W59" s="75"/>
      <c r="X59" s="75"/>
      <c r="Y59" s="75"/>
      <c r="Z59" s="75"/>
      <c r="AA59" s="75"/>
      <c r="AB59" s="75"/>
      <c r="AC59" s="75"/>
      <c r="AD59" s="75"/>
      <c r="AE59" s="74"/>
      <c r="AF59" s="75"/>
      <c r="AG59" s="75"/>
      <c r="AH59" s="75"/>
      <c r="AI59" s="74"/>
      <c r="AJ59" s="75"/>
      <c r="AK59" s="75"/>
      <c r="AL59" s="75"/>
      <c r="AM59" s="75"/>
      <c r="AN59" s="75"/>
      <c r="AO59" s="75"/>
      <c r="AP59" s="75"/>
      <c r="AQ59" s="75"/>
      <c r="AR59" s="75"/>
      <c r="AS59" s="75"/>
      <c r="AT59" s="75"/>
      <c r="AU59" s="75"/>
      <c r="AV59" s="75"/>
      <c r="AW59" s="75"/>
      <c r="AX59" s="75"/>
      <c r="AY59" s="75"/>
      <c r="AZ59" s="75"/>
      <c r="BA59" s="75"/>
      <c r="BB59" s="75"/>
      <c r="BC59" s="74"/>
      <c r="BD59" s="75"/>
      <c r="BE59" s="75"/>
      <c r="BF59" s="75"/>
      <c r="BG59" s="75"/>
      <c r="BH59" s="75">
        <v>411.6</v>
      </c>
      <c r="BI59" s="75">
        <v>414.3</v>
      </c>
      <c r="BJ59" s="75">
        <v>414.3</v>
      </c>
      <c r="BK59" s="75">
        <f>BJ59/BI59*100</f>
        <v>100</v>
      </c>
      <c r="BL59" s="75"/>
      <c r="BM59" s="75"/>
      <c r="BN59" s="75"/>
      <c r="BO59" s="74"/>
      <c r="BP59" s="75"/>
      <c r="BQ59" s="75"/>
      <c r="BR59" s="75"/>
      <c r="BS59" s="74"/>
      <c r="BT59" s="75"/>
      <c r="BU59" s="75"/>
      <c r="BV59" s="75"/>
      <c r="BW59" s="74"/>
      <c r="BX59" s="75"/>
      <c r="BY59" s="75"/>
      <c r="BZ59" s="75"/>
      <c r="CA59" s="74"/>
      <c r="CB59" s="75"/>
      <c r="CC59" s="75"/>
      <c r="CD59" s="75"/>
      <c r="CE59" s="75"/>
    </row>
    <row r="60" spans="1:83" s="5" customFormat="1" ht="31.5" x14ac:dyDescent="0.25">
      <c r="A60" s="81" t="s">
        <v>145</v>
      </c>
      <c r="B60" s="77">
        <f t="shared" si="73"/>
        <v>1258747.7</v>
      </c>
      <c r="C60" s="77">
        <f t="shared" si="74"/>
        <v>1263861.425</v>
      </c>
      <c r="D60" s="77">
        <f t="shared" si="75"/>
        <v>1263861.425</v>
      </c>
      <c r="E60" s="77"/>
      <c r="F60" s="77">
        <f t="shared" si="42"/>
        <v>1261879.9942900001</v>
      </c>
      <c r="G60" s="73">
        <f t="shared" si="102"/>
        <v>99.843224053618059</v>
      </c>
      <c r="H60" s="73">
        <f>SUM(H61:H76)</f>
        <v>2363</v>
      </c>
      <c r="I60" s="73">
        <f>SUM(I61:I76)</f>
        <v>2363</v>
      </c>
      <c r="J60" s="73">
        <f>SUM(J61:J76)</f>
        <v>2363</v>
      </c>
      <c r="K60" s="73">
        <f>J60/I60*100</f>
        <v>100</v>
      </c>
      <c r="L60" s="73">
        <f>SUM(L61:L76)</f>
        <v>721.6</v>
      </c>
      <c r="M60" s="73">
        <f>SUM(M61:M76)</f>
        <v>721.6</v>
      </c>
      <c r="N60" s="73">
        <f>SUM(N61:N76)</f>
        <v>721.6</v>
      </c>
      <c r="O60" s="73">
        <f>N60/M60*100</f>
        <v>100</v>
      </c>
      <c r="P60" s="73">
        <f>SUM(P61:P76)</f>
        <v>11774.1</v>
      </c>
      <c r="Q60" s="73">
        <f>SUM(Q61:Q76)</f>
        <v>6774.1</v>
      </c>
      <c r="R60" s="73">
        <f>SUM(R61:R76)</f>
        <v>6504.8528699999997</v>
      </c>
      <c r="S60" s="73">
        <f>R60/Q60*100</f>
        <v>96.025344621425717</v>
      </c>
      <c r="T60" s="73">
        <f>SUM(T61:T76)</f>
        <v>283855.59999999998</v>
      </c>
      <c r="U60" s="73">
        <f>SUM(U61:U76)</f>
        <v>278663.09999999998</v>
      </c>
      <c r="V60" s="73">
        <f>SUM(V61:V76)</f>
        <v>278096.2</v>
      </c>
      <c r="W60" s="73">
        <f>V60/U60*100</f>
        <v>99.796564381864698</v>
      </c>
      <c r="X60" s="73">
        <f>SUM(X61:X76)</f>
        <v>19469.599999999999</v>
      </c>
      <c r="Y60" s="73">
        <f>SUM(Y61:Y76)</f>
        <v>11469.6</v>
      </c>
      <c r="Z60" s="73">
        <f>SUM(Z61:Z76)</f>
        <v>11469.6</v>
      </c>
      <c r="AA60" s="73">
        <f>Z60/Y60*100</f>
        <v>100</v>
      </c>
      <c r="AB60" s="73">
        <f>SUM(AB61:AB76)</f>
        <v>935.7</v>
      </c>
      <c r="AC60" s="73">
        <f>SUM(AC61:AC76)</f>
        <v>935.7</v>
      </c>
      <c r="AD60" s="73">
        <f>SUM(AD61:AD76)</f>
        <v>935.7</v>
      </c>
      <c r="AE60" s="73">
        <f>AD60/AC60*100</f>
        <v>100</v>
      </c>
      <c r="AF60" s="73">
        <f>SUM(AF61:AF76)</f>
        <v>819569.3</v>
      </c>
      <c r="AG60" s="73">
        <f>SUM(AG61:AG76)</f>
        <v>848504.1</v>
      </c>
      <c r="AH60" s="73">
        <f>SUM(AH61:AH76)</f>
        <v>848504.1</v>
      </c>
      <c r="AI60" s="73">
        <f>AH60/AG60*100</f>
        <v>100</v>
      </c>
      <c r="AJ60" s="73">
        <f>SUM(AJ61:AJ76)</f>
        <v>4902.8</v>
      </c>
      <c r="AK60" s="73">
        <f>SUM(AK61:AK76)</f>
        <v>4902.8</v>
      </c>
      <c r="AL60" s="73">
        <f>SUM(AL61:AL76)</f>
        <v>4516.8518199999999</v>
      </c>
      <c r="AM60" s="72">
        <f>AL60/AK60*100</f>
        <v>92.128004813575913</v>
      </c>
      <c r="AN60" s="73">
        <f>SUM(AN61:AN76)</f>
        <v>207</v>
      </c>
      <c r="AO60" s="73">
        <f>SUM(AO61:AO76)</f>
        <v>207</v>
      </c>
      <c r="AP60" s="73">
        <f>SUM(AP61:AP76)</f>
        <v>204.72762</v>
      </c>
      <c r="AQ60" s="73">
        <f>AP60/AO60*100</f>
        <v>98.902231884057969</v>
      </c>
      <c r="AR60" s="73">
        <f t="shared" ref="AR60" si="107">SUM(AR61:AR76)</f>
        <v>1838.6</v>
      </c>
      <c r="AS60" s="73">
        <f t="shared" ref="AS60:BB60" si="108">SUM(AS61:AS76)</f>
        <v>1838.6</v>
      </c>
      <c r="AT60" s="73">
        <f t="shared" si="108"/>
        <v>1670.24235</v>
      </c>
      <c r="AU60" s="73">
        <f t="shared" si="108"/>
        <v>90.843160556945506</v>
      </c>
      <c r="AV60" s="73">
        <f t="shared" ref="AV60" si="109">SUM(AV61:AV76)</f>
        <v>1225.7</v>
      </c>
      <c r="AW60" s="73">
        <f t="shared" si="108"/>
        <v>1225.7</v>
      </c>
      <c r="AX60" s="73">
        <f t="shared" si="108"/>
        <v>1084.2870399999999</v>
      </c>
      <c r="AY60" s="73">
        <f t="shared" si="108"/>
        <v>88.4626776535857</v>
      </c>
      <c r="AZ60" s="73">
        <f t="shared" ref="AZ60" si="110">SUM(AZ61:AZ76)</f>
        <v>6533.9</v>
      </c>
      <c r="BA60" s="73">
        <f t="shared" si="108"/>
        <v>6520.125</v>
      </c>
      <c r="BB60" s="73">
        <f t="shared" si="108"/>
        <v>6520.125</v>
      </c>
      <c r="BC60" s="73">
        <f>BB60/BA60*100</f>
        <v>100</v>
      </c>
      <c r="BD60" s="73">
        <f>SUM(BD61:BD76)</f>
        <v>4902.8</v>
      </c>
      <c r="BE60" s="73">
        <f>SUM(BE61:BE76)</f>
        <v>4902.8</v>
      </c>
      <c r="BF60" s="73">
        <f>SUM(BF61:BF76)</f>
        <v>4901.3292000000001</v>
      </c>
      <c r="BG60" s="73">
        <f>BF60/BE60*100</f>
        <v>99.970000815860331</v>
      </c>
      <c r="BH60" s="73">
        <f>SUM(BH61:BH76)</f>
        <v>3703.9999999999991</v>
      </c>
      <c r="BI60" s="73">
        <f>SUM(BI61:BI76)</f>
        <v>3728.5</v>
      </c>
      <c r="BJ60" s="73">
        <f>SUM(BJ61:BJ76)</f>
        <v>3728.5</v>
      </c>
      <c r="BK60" s="72">
        <f>BJ60/BI60*100</f>
        <v>100</v>
      </c>
      <c r="BL60" s="73">
        <f>SUM(BL61:BL76)</f>
        <v>90174.8</v>
      </c>
      <c r="BM60" s="73">
        <f>SUM(BM61:BM76)</f>
        <v>83807.3</v>
      </c>
      <c r="BN60" s="73">
        <f>SUM(BN61:BN76)</f>
        <v>83807.3</v>
      </c>
      <c r="BO60" s="73">
        <f>BN60/BM60*100</f>
        <v>100</v>
      </c>
      <c r="BP60" s="73">
        <f>SUM(BP61:BP76)</f>
        <v>6377.2</v>
      </c>
      <c r="BQ60" s="73">
        <f>SUM(BQ61:BQ76)</f>
        <v>7105.2</v>
      </c>
      <c r="BR60" s="73">
        <f>SUM(BR61:BR76)</f>
        <v>6794.5115900000001</v>
      </c>
      <c r="BS60" s="73">
        <f>BR60/BQ60*100</f>
        <v>95.627309435343136</v>
      </c>
      <c r="BT60" s="73">
        <f>SUM(BT61:BT76)</f>
        <v>13.7</v>
      </c>
      <c r="BU60" s="73">
        <f>SUM(BU61:BU76)</f>
        <v>13.9</v>
      </c>
      <c r="BV60" s="73">
        <f>SUM(BV61:BV76)</f>
        <v>13.9</v>
      </c>
      <c r="BW60" s="73">
        <f>BV60/BU60*100</f>
        <v>100</v>
      </c>
      <c r="BX60" s="73"/>
      <c r="BY60" s="73"/>
      <c r="BZ60" s="73"/>
      <c r="CA60" s="73"/>
      <c r="CB60" s="73">
        <f>SUM(CB61:CB76)</f>
        <v>178.3</v>
      </c>
      <c r="CC60" s="73">
        <f>SUM(CC61:CC76)</f>
        <v>178.3</v>
      </c>
      <c r="CD60" s="73">
        <f>SUM(CD61:CD76)</f>
        <v>43.166800000000002</v>
      </c>
      <c r="CE60" s="73">
        <f>CD60/CC60*100</f>
        <v>24.210207515423441</v>
      </c>
    </row>
    <row r="61" spans="1:83" ht="34.5" customHeight="1" x14ac:dyDescent="0.25">
      <c r="A61" s="16" t="s">
        <v>144</v>
      </c>
      <c r="B61" s="78">
        <f t="shared" si="73"/>
        <v>1255043.7</v>
      </c>
      <c r="C61" s="78">
        <f t="shared" si="74"/>
        <v>1260132.925</v>
      </c>
      <c r="D61" s="78">
        <f t="shared" si="75"/>
        <v>1260132.925</v>
      </c>
      <c r="E61" s="78"/>
      <c r="F61" s="78">
        <f t="shared" si="42"/>
        <v>1258151.4942900001</v>
      </c>
      <c r="G61" s="74">
        <f t="shared" si="102"/>
        <v>99.84276018262122</v>
      </c>
      <c r="H61" s="74">
        <v>2363</v>
      </c>
      <c r="I61" s="74">
        <v>2363</v>
      </c>
      <c r="J61" s="74">
        <v>2363</v>
      </c>
      <c r="K61" s="74">
        <f>J61/I61*100</f>
        <v>100</v>
      </c>
      <c r="L61" s="74">
        <v>721.6</v>
      </c>
      <c r="M61" s="74">
        <v>721.6</v>
      </c>
      <c r="N61" s="74">
        <v>721.6</v>
      </c>
      <c r="O61" s="74">
        <f>N61/M61*100</f>
        <v>100</v>
      </c>
      <c r="P61" s="74">
        <v>11774.1</v>
      </c>
      <c r="Q61" s="74">
        <v>6774.1</v>
      </c>
      <c r="R61" s="74">
        <v>6504.8528699999997</v>
      </c>
      <c r="S61" s="74">
        <f>R61/Q61*100</f>
        <v>96.025344621425717</v>
      </c>
      <c r="T61" s="74">
        <v>283855.59999999998</v>
      </c>
      <c r="U61" s="74">
        <v>278663.09999999998</v>
      </c>
      <c r="V61" s="74">
        <v>278096.2</v>
      </c>
      <c r="W61" s="74">
        <f>V61/U61*100</f>
        <v>99.796564381864698</v>
      </c>
      <c r="X61" s="74">
        <v>19469.599999999999</v>
      </c>
      <c r="Y61" s="74">
        <v>11469.6</v>
      </c>
      <c r="Z61" s="74">
        <v>11469.6</v>
      </c>
      <c r="AA61" s="74">
        <f>Z61/Y61*100</f>
        <v>100</v>
      </c>
      <c r="AB61" s="74">
        <v>935.7</v>
      </c>
      <c r="AC61" s="74">
        <v>935.7</v>
      </c>
      <c r="AD61" s="74">
        <v>935.7</v>
      </c>
      <c r="AE61" s="74">
        <f>AD61/AC61*100</f>
        <v>100</v>
      </c>
      <c r="AF61" s="74">
        <v>819569.3</v>
      </c>
      <c r="AG61" s="74">
        <v>848504.1</v>
      </c>
      <c r="AH61" s="74">
        <v>848504.1</v>
      </c>
      <c r="AI61" s="74">
        <f>AH61/AG61*100</f>
        <v>100</v>
      </c>
      <c r="AJ61" s="74">
        <v>4902.8</v>
      </c>
      <c r="AK61" s="74">
        <v>4902.8</v>
      </c>
      <c r="AL61" s="74">
        <v>4516.8518199999999</v>
      </c>
      <c r="AM61" s="75">
        <f>AL61/AK61*100</f>
        <v>92.128004813575913</v>
      </c>
      <c r="AN61" s="75">
        <v>207</v>
      </c>
      <c r="AO61" s="75">
        <v>207</v>
      </c>
      <c r="AP61" s="74">
        <v>204.72762</v>
      </c>
      <c r="AQ61" s="74">
        <f>AP61/AO61*100</f>
        <v>98.902231884057969</v>
      </c>
      <c r="AR61" s="74">
        <v>1838.6</v>
      </c>
      <c r="AS61" s="74">
        <v>1838.6</v>
      </c>
      <c r="AT61" s="74">
        <v>1670.24235</v>
      </c>
      <c r="AU61" s="74">
        <f>AT61/AS61*100</f>
        <v>90.843160556945506</v>
      </c>
      <c r="AV61" s="74">
        <v>1225.7</v>
      </c>
      <c r="AW61" s="74">
        <v>1225.7</v>
      </c>
      <c r="AX61" s="74">
        <v>1084.2870399999999</v>
      </c>
      <c r="AY61" s="74">
        <f>AX61/AW61*100</f>
        <v>88.4626776535857</v>
      </c>
      <c r="AZ61" s="74">
        <v>6533.9</v>
      </c>
      <c r="BA61" s="74">
        <v>6520.125</v>
      </c>
      <c r="BB61" s="74">
        <v>6520.125</v>
      </c>
      <c r="BC61" s="74">
        <f>BB61/BA61*100</f>
        <v>100</v>
      </c>
      <c r="BD61" s="74">
        <v>4902.8</v>
      </c>
      <c r="BE61" s="74">
        <v>4902.8</v>
      </c>
      <c r="BF61" s="74">
        <v>4901.3292000000001</v>
      </c>
      <c r="BG61" s="74">
        <f>BF61/BE61*100</f>
        <v>99.970000815860331</v>
      </c>
      <c r="BH61" s="74"/>
      <c r="BI61" s="74"/>
      <c r="BJ61" s="74"/>
      <c r="BK61" s="75"/>
      <c r="BL61" s="74">
        <v>90174.8</v>
      </c>
      <c r="BM61" s="74">
        <v>83807.3</v>
      </c>
      <c r="BN61" s="74">
        <v>83807.3</v>
      </c>
      <c r="BO61" s="74">
        <f>BN61/BM61*100</f>
        <v>100</v>
      </c>
      <c r="BP61" s="74">
        <v>6377.2</v>
      </c>
      <c r="BQ61" s="74">
        <v>7105.2</v>
      </c>
      <c r="BR61" s="74">
        <v>6794.5115900000001</v>
      </c>
      <c r="BS61" s="74">
        <f>BR61/BQ61*100</f>
        <v>95.627309435343136</v>
      </c>
      <c r="BT61" s="74">
        <v>13.7</v>
      </c>
      <c r="BU61" s="74">
        <v>13.9</v>
      </c>
      <c r="BV61" s="74">
        <v>13.9</v>
      </c>
      <c r="BW61" s="74">
        <f>BV61/BU61*100</f>
        <v>100</v>
      </c>
      <c r="BX61" s="74"/>
      <c r="BY61" s="74"/>
      <c r="BZ61" s="74"/>
      <c r="CA61" s="74"/>
      <c r="CB61" s="74">
        <v>178.3</v>
      </c>
      <c r="CC61" s="74">
        <v>178.3</v>
      </c>
      <c r="CD61" s="74">
        <v>43.166800000000002</v>
      </c>
      <c r="CE61" s="74">
        <f>CD61/CC61*100</f>
        <v>24.210207515423441</v>
      </c>
    </row>
    <row r="62" spans="1:83" x14ac:dyDescent="0.25">
      <c r="A62" s="16" t="s">
        <v>304</v>
      </c>
      <c r="B62" s="78">
        <f t="shared" si="73"/>
        <v>164.6</v>
      </c>
      <c r="C62" s="78">
        <f t="shared" si="74"/>
        <v>165.7</v>
      </c>
      <c r="D62" s="78">
        <f t="shared" si="75"/>
        <v>165.7</v>
      </c>
      <c r="E62" s="78"/>
      <c r="F62" s="78">
        <f t="shared" si="42"/>
        <v>165.7</v>
      </c>
      <c r="G62" s="75">
        <f t="shared" si="102"/>
        <v>100</v>
      </c>
      <c r="H62" s="75"/>
      <c r="I62" s="75"/>
      <c r="J62" s="75"/>
      <c r="K62" s="75"/>
      <c r="L62" s="75"/>
      <c r="M62" s="75"/>
      <c r="N62" s="75"/>
      <c r="O62" s="75"/>
      <c r="P62" s="75"/>
      <c r="Q62" s="75"/>
      <c r="R62" s="75"/>
      <c r="S62" s="75"/>
      <c r="T62" s="75"/>
      <c r="U62" s="75"/>
      <c r="V62" s="75"/>
      <c r="W62" s="74"/>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v>164.6</v>
      </c>
      <c r="BI62" s="75">
        <v>165.7</v>
      </c>
      <c r="BJ62" s="75">
        <v>165.7</v>
      </c>
      <c r="BK62" s="75">
        <f t="shared" ref="BK62:BK77" si="111">BJ62/BI62*100</f>
        <v>100</v>
      </c>
      <c r="BL62" s="75"/>
      <c r="BM62" s="75"/>
      <c r="BN62" s="75"/>
      <c r="BO62" s="75"/>
      <c r="BP62" s="75"/>
      <c r="BQ62" s="75"/>
      <c r="BR62" s="75"/>
      <c r="BS62" s="74"/>
      <c r="BT62" s="75"/>
      <c r="BU62" s="75"/>
      <c r="BV62" s="75"/>
      <c r="BW62" s="74"/>
      <c r="BX62" s="75"/>
      <c r="BY62" s="75"/>
      <c r="BZ62" s="75"/>
      <c r="CA62" s="74"/>
      <c r="CB62" s="75"/>
      <c r="CC62" s="75"/>
      <c r="CD62" s="75"/>
      <c r="CE62" s="75"/>
    </row>
    <row r="63" spans="1:83" x14ac:dyDescent="0.25">
      <c r="A63" s="16" t="s">
        <v>305</v>
      </c>
      <c r="B63" s="78">
        <f t="shared" si="73"/>
        <v>411.6</v>
      </c>
      <c r="C63" s="78">
        <f t="shared" si="74"/>
        <v>414.3</v>
      </c>
      <c r="D63" s="78">
        <f t="shared" si="75"/>
        <v>414.3</v>
      </c>
      <c r="E63" s="78"/>
      <c r="F63" s="78">
        <f t="shared" si="42"/>
        <v>414.3</v>
      </c>
      <c r="G63" s="75">
        <f t="shared" si="102"/>
        <v>100</v>
      </c>
      <c r="H63" s="75"/>
      <c r="I63" s="75"/>
      <c r="J63" s="75"/>
      <c r="K63" s="75"/>
      <c r="L63" s="75"/>
      <c r="M63" s="75"/>
      <c r="N63" s="75"/>
      <c r="O63" s="75"/>
      <c r="P63" s="75"/>
      <c r="Q63" s="75"/>
      <c r="R63" s="75"/>
      <c r="S63" s="75"/>
      <c r="T63" s="75"/>
      <c r="U63" s="75"/>
      <c r="V63" s="75"/>
      <c r="W63" s="74"/>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v>411.6</v>
      </c>
      <c r="BI63" s="75">
        <v>414.3</v>
      </c>
      <c r="BJ63" s="75">
        <v>414.3</v>
      </c>
      <c r="BK63" s="75">
        <f t="shared" si="111"/>
        <v>100</v>
      </c>
      <c r="BL63" s="75"/>
      <c r="BM63" s="75"/>
      <c r="BN63" s="75"/>
      <c r="BO63" s="75"/>
      <c r="BP63" s="75"/>
      <c r="BQ63" s="75"/>
      <c r="BR63" s="75"/>
      <c r="BS63" s="74"/>
      <c r="BT63" s="75"/>
      <c r="BU63" s="75"/>
      <c r="BV63" s="75"/>
      <c r="BW63" s="74"/>
      <c r="BX63" s="75"/>
      <c r="BY63" s="75"/>
      <c r="BZ63" s="75"/>
      <c r="CA63" s="74"/>
      <c r="CB63" s="75"/>
      <c r="CC63" s="75"/>
      <c r="CD63" s="75"/>
      <c r="CE63" s="75"/>
    </row>
    <row r="64" spans="1:83" x14ac:dyDescent="0.25">
      <c r="A64" s="16" t="s">
        <v>481</v>
      </c>
      <c r="B64" s="78">
        <f t="shared" si="73"/>
        <v>164.6</v>
      </c>
      <c r="C64" s="78">
        <f t="shared" si="74"/>
        <v>165.7</v>
      </c>
      <c r="D64" s="78">
        <f t="shared" si="75"/>
        <v>165.7</v>
      </c>
      <c r="E64" s="78"/>
      <c r="F64" s="78">
        <f t="shared" si="42"/>
        <v>165.7</v>
      </c>
      <c r="G64" s="75">
        <f t="shared" si="102"/>
        <v>100</v>
      </c>
      <c r="H64" s="75"/>
      <c r="I64" s="75"/>
      <c r="J64" s="75"/>
      <c r="K64" s="75"/>
      <c r="L64" s="75"/>
      <c r="M64" s="75"/>
      <c r="N64" s="75"/>
      <c r="O64" s="75"/>
      <c r="P64" s="75"/>
      <c r="Q64" s="75"/>
      <c r="R64" s="75"/>
      <c r="S64" s="75"/>
      <c r="T64" s="75"/>
      <c r="U64" s="75"/>
      <c r="V64" s="75"/>
      <c r="W64" s="74"/>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v>164.6</v>
      </c>
      <c r="BI64" s="75">
        <v>165.7</v>
      </c>
      <c r="BJ64" s="75">
        <v>165.7</v>
      </c>
      <c r="BK64" s="75">
        <f t="shared" si="111"/>
        <v>100</v>
      </c>
      <c r="BL64" s="75"/>
      <c r="BM64" s="75"/>
      <c r="BN64" s="75"/>
      <c r="BO64" s="75"/>
      <c r="BP64" s="75"/>
      <c r="BQ64" s="75"/>
      <c r="BR64" s="75"/>
      <c r="BS64" s="74"/>
      <c r="BT64" s="75"/>
      <c r="BU64" s="75"/>
      <c r="BV64" s="75"/>
      <c r="BW64" s="74"/>
      <c r="BX64" s="75"/>
      <c r="BY64" s="75"/>
      <c r="BZ64" s="75"/>
      <c r="CA64" s="74"/>
      <c r="CB64" s="75"/>
      <c r="CC64" s="75"/>
      <c r="CD64" s="75"/>
      <c r="CE64" s="75"/>
    </row>
    <row r="65" spans="1:83" x14ac:dyDescent="0.25">
      <c r="A65" s="16" t="s">
        <v>482</v>
      </c>
      <c r="B65" s="78">
        <f t="shared" si="73"/>
        <v>164.6</v>
      </c>
      <c r="C65" s="78">
        <f t="shared" si="74"/>
        <v>165.7</v>
      </c>
      <c r="D65" s="78">
        <f t="shared" si="75"/>
        <v>165.7</v>
      </c>
      <c r="E65" s="78"/>
      <c r="F65" s="78">
        <f t="shared" si="42"/>
        <v>165.7</v>
      </c>
      <c r="G65" s="75">
        <f t="shared" si="102"/>
        <v>100</v>
      </c>
      <c r="H65" s="75"/>
      <c r="I65" s="75"/>
      <c r="J65" s="75"/>
      <c r="K65" s="75"/>
      <c r="L65" s="75"/>
      <c r="M65" s="75"/>
      <c r="N65" s="75"/>
      <c r="O65" s="75"/>
      <c r="P65" s="75"/>
      <c r="Q65" s="75"/>
      <c r="R65" s="75"/>
      <c r="S65" s="75"/>
      <c r="T65" s="75"/>
      <c r="U65" s="75"/>
      <c r="V65" s="75"/>
      <c r="W65" s="74"/>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v>164.6</v>
      </c>
      <c r="BI65" s="75">
        <v>165.7</v>
      </c>
      <c r="BJ65" s="75">
        <v>165.7</v>
      </c>
      <c r="BK65" s="75">
        <f t="shared" si="111"/>
        <v>100</v>
      </c>
      <c r="BL65" s="75"/>
      <c r="BM65" s="75"/>
      <c r="BN65" s="75"/>
      <c r="BO65" s="75"/>
      <c r="BP65" s="75"/>
      <c r="BQ65" s="75"/>
      <c r="BR65" s="75"/>
      <c r="BS65" s="74"/>
      <c r="BT65" s="75"/>
      <c r="BU65" s="75"/>
      <c r="BV65" s="75"/>
      <c r="BW65" s="74"/>
      <c r="BX65" s="75"/>
      <c r="BY65" s="75"/>
      <c r="BZ65" s="75"/>
      <c r="CA65" s="74"/>
      <c r="CB65" s="75"/>
      <c r="CC65" s="75"/>
      <c r="CD65" s="75"/>
      <c r="CE65" s="75"/>
    </row>
    <row r="66" spans="1:83" x14ac:dyDescent="0.25">
      <c r="A66" s="16" t="s">
        <v>307</v>
      </c>
      <c r="B66" s="78">
        <f t="shared" si="73"/>
        <v>164.6</v>
      </c>
      <c r="C66" s="78">
        <f t="shared" si="74"/>
        <v>165.7</v>
      </c>
      <c r="D66" s="78">
        <f t="shared" si="75"/>
        <v>165.7</v>
      </c>
      <c r="E66" s="78"/>
      <c r="F66" s="78">
        <f t="shared" si="42"/>
        <v>165.7</v>
      </c>
      <c r="G66" s="75">
        <f t="shared" si="102"/>
        <v>100</v>
      </c>
      <c r="H66" s="75"/>
      <c r="I66" s="75"/>
      <c r="J66" s="75"/>
      <c r="K66" s="75"/>
      <c r="L66" s="75"/>
      <c r="M66" s="75"/>
      <c r="N66" s="75"/>
      <c r="O66" s="75"/>
      <c r="P66" s="75"/>
      <c r="Q66" s="75"/>
      <c r="R66" s="75"/>
      <c r="S66" s="75"/>
      <c r="T66" s="75"/>
      <c r="U66" s="75"/>
      <c r="V66" s="75"/>
      <c r="W66" s="74"/>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v>164.6</v>
      </c>
      <c r="BI66" s="75">
        <v>165.7</v>
      </c>
      <c r="BJ66" s="75">
        <v>165.7</v>
      </c>
      <c r="BK66" s="75">
        <f t="shared" si="111"/>
        <v>100</v>
      </c>
      <c r="BL66" s="75"/>
      <c r="BM66" s="75"/>
      <c r="BN66" s="75"/>
      <c r="BO66" s="75"/>
      <c r="BP66" s="75"/>
      <c r="BQ66" s="75"/>
      <c r="BR66" s="75"/>
      <c r="BS66" s="74"/>
      <c r="BT66" s="75"/>
      <c r="BU66" s="75"/>
      <c r="BV66" s="75"/>
      <c r="BW66" s="74"/>
      <c r="BX66" s="75"/>
      <c r="BY66" s="75"/>
      <c r="BZ66" s="75"/>
      <c r="CA66" s="74"/>
      <c r="CB66" s="75"/>
      <c r="CC66" s="75"/>
      <c r="CD66" s="75"/>
      <c r="CE66" s="75"/>
    </row>
    <row r="67" spans="1:83" x14ac:dyDescent="0.25">
      <c r="A67" s="16" t="s">
        <v>143</v>
      </c>
      <c r="B67" s="78">
        <f t="shared" si="73"/>
        <v>164.6</v>
      </c>
      <c r="C67" s="78">
        <f t="shared" si="74"/>
        <v>165.7</v>
      </c>
      <c r="D67" s="78">
        <f t="shared" si="75"/>
        <v>165.7</v>
      </c>
      <c r="E67" s="78"/>
      <c r="F67" s="78">
        <f t="shared" si="42"/>
        <v>165.7</v>
      </c>
      <c r="G67" s="75">
        <f t="shared" si="102"/>
        <v>100</v>
      </c>
      <c r="H67" s="75"/>
      <c r="I67" s="75"/>
      <c r="J67" s="75"/>
      <c r="K67" s="75"/>
      <c r="L67" s="75"/>
      <c r="M67" s="75"/>
      <c r="N67" s="75"/>
      <c r="O67" s="75"/>
      <c r="P67" s="75"/>
      <c r="Q67" s="75"/>
      <c r="R67" s="75"/>
      <c r="S67" s="75"/>
      <c r="T67" s="75"/>
      <c r="U67" s="75"/>
      <c r="V67" s="75"/>
      <c r="W67" s="74"/>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v>164.6</v>
      </c>
      <c r="BI67" s="75">
        <v>165.7</v>
      </c>
      <c r="BJ67" s="75">
        <v>165.7</v>
      </c>
      <c r="BK67" s="75">
        <f t="shared" si="111"/>
        <v>100</v>
      </c>
      <c r="BL67" s="75"/>
      <c r="BM67" s="75"/>
      <c r="BN67" s="75"/>
      <c r="BO67" s="75"/>
      <c r="BP67" s="75"/>
      <c r="BQ67" s="75"/>
      <c r="BR67" s="75"/>
      <c r="BS67" s="74"/>
      <c r="BT67" s="75"/>
      <c r="BU67" s="75"/>
      <c r="BV67" s="75"/>
      <c r="BW67" s="74"/>
      <c r="BX67" s="75"/>
      <c r="BY67" s="75"/>
      <c r="BZ67" s="75"/>
      <c r="CA67" s="74"/>
      <c r="CB67" s="75"/>
      <c r="CC67" s="75"/>
      <c r="CD67" s="75"/>
      <c r="CE67" s="75"/>
    </row>
    <row r="68" spans="1:83" x14ac:dyDescent="0.25">
      <c r="A68" s="16" t="s">
        <v>239</v>
      </c>
      <c r="B68" s="78">
        <f t="shared" si="73"/>
        <v>164.6</v>
      </c>
      <c r="C68" s="78">
        <f t="shared" si="74"/>
        <v>165.7</v>
      </c>
      <c r="D68" s="78">
        <f t="shared" si="75"/>
        <v>165.7</v>
      </c>
      <c r="E68" s="78"/>
      <c r="F68" s="78">
        <f t="shared" si="42"/>
        <v>165.7</v>
      </c>
      <c r="G68" s="75">
        <f t="shared" si="102"/>
        <v>100</v>
      </c>
      <c r="H68" s="75"/>
      <c r="I68" s="75"/>
      <c r="J68" s="75"/>
      <c r="K68" s="75"/>
      <c r="L68" s="75"/>
      <c r="M68" s="75"/>
      <c r="N68" s="75"/>
      <c r="O68" s="75"/>
      <c r="P68" s="75"/>
      <c r="Q68" s="75"/>
      <c r="R68" s="75"/>
      <c r="S68" s="75"/>
      <c r="T68" s="75"/>
      <c r="U68" s="75"/>
      <c r="V68" s="75"/>
      <c r="W68" s="74"/>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5"/>
      <c r="BH68" s="75">
        <v>164.6</v>
      </c>
      <c r="BI68" s="75">
        <v>165.7</v>
      </c>
      <c r="BJ68" s="75">
        <v>165.7</v>
      </c>
      <c r="BK68" s="75">
        <f t="shared" si="111"/>
        <v>100</v>
      </c>
      <c r="BL68" s="75"/>
      <c r="BM68" s="75"/>
      <c r="BN68" s="75"/>
      <c r="BO68" s="75"/>
      <c r="BP68" s="75"/>
      <c r="BQ68" s="75"/>
      <c r="BR68" s="75"/>
      <c r="BS68" s="74"/>
      <c r="BT68" s="75"/>
      <c r="BU68" s="75"/>
      <c r="BV68" s="75"/>
      <c r="BW68" s="74"/>
      <c r="BX68" s="75"/>
      <c r="BY68" s="75"/>
      <c r="BZ68" s="75"/>
      <c r="CA68" s="74"/>
      <c r="CB68" s="75"/>
      <c r="CC68" s="75"/>
      <c r="CD68" s="75"/>
      <c r="CE68" s="75"/>
    </row>
    <row r="69" spans="1:83" x14ac:dyDescent="0.25">
      <c r="A69" s="16" t="s">
        <v>140</v>
      </c>
      <c r="B69" s="78">
        <f t="shared" si="73"/>
        <v>411.6</v>
      </c>
      <c r="C69" s="78">
        <f t="shared" si="74"/>
        <v>414.3</v>
      </c>
      <c r="D69" s="78">
        <f t="shared" si="75"/>
        <v>414.3</v>
      </c>
      <c r="E69" s="78"/>
      <c r="F69" s="78">
        <f t="shared" si="42"/>
        <v>414.3</v>
      </c>
      <c r="G69" s="75">
        <f t="shared" si="102"/>
        <v>100</v>
      </c>
      <c r="H69" s="75"/>
      <c r="I69" s="75"/>
      <c r="J69" s="75"/>
      <c r="K69" s="75"/>
      <c r="L69" s="75"/>
      <c r="M69" s="75"/>
      <c r="N69" s="75"/>
      <c r="O69" s="75"/>
      <c r="P69" s="75"/>
      <c r="Q69" s="75"/>
      <c r="R69" s="75"/>
      <c r="S69" s="75"/>
      <c r="T69" s="75"/>
      <c r="U69" s="75"/>
      <c r="V69" s="75"/>
      <c r="W69" s="74"/>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5"/>
      <c r="BH69" s="75">
        <v>411.6</v>
      </c>
      <c r="BI69" s="75">
        <v>414.3</v>
      </c>
      <c r="BJ69" s="75">
        <v>414.3</v>
      </c>
      <c r="BK69" s="75">
        <f t="shared" si="111"/>
        <v>100</v>
      </c>
      <c r="BL69" s="75"/>
      <c r="BM69" s="75"/>
      <c r="BN69" s="75"/>
      <c r="BO69" s="75"/>
      <c r="BP69" s="75"/>
      <c r="BQ69" s="75"/>
      <c r="BR69" s="75"/>
      <c r="BS69" s="74"/>
      <c r="BT69" s="75"/>
      <c r="BU69" s="75"/>
      <c r="BV69" s="75"/>
      <c r="BW69" s="74"/>
      <c r="BX69" s="75"/>
      <c r="BY69" s="75"/>
      <c r="BZ69" s="75"/>
      <c r="CA69" s="74"/>
      <c r="CB69" s="75"/>
      <c r="CC69" s="75"/>
      <c r="CD69" s="75"/>
      <c r="CE69" s="75"/>
    </row>
    <row r="70" spans="1:83" x14ac:dyDescent="0.25">
      <c r="A70" s="16" t="s">
        <v>139</v>
      </c>
      <c r="B70" s="78">
        <f t="shared" si="73"/>
        <v>411.6</v>
      </c>
      <c r="C70" s="78">
        <f t="shared" si="74"/>
        <v>414.3</v>
      </c>
      <c r="D70" s="78">
        <f t="shared" si="75"/>
        <v>414.3</v>
      </c>
      <c r="E70" s="78"/>
      <c r="F70" s="78">
        <f t="shared" si="42"/>
        <v>414.3</v>
      </c>
      <c r="G70" s="75">
        <f t="shared" si="102"/>
        <v>100</v>
      </c>
      <c r="H70" s="75"/>
      <c r="I70" s="75"/>
      <c r="J70" s="75"/>
      <c r="K70" s="75"/>
      <c r="L70" s="75"/>
      <c r="M70" s="75"/>
      <c r="N70" s="75"/>
      <c r="O70" s="75"/>
      <c r="P70" s="75"/>
      <c r="Q70" s="75"/>
      <c r="R70" s="75"/>
      <c r="S70" s="75"/>
      <c r="T70" s="75"/>
      <c r="U70" s="75"/>
      <c r="V70" s="75"/>
      <c r="W70" s="74"/>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v>411.6</v>
      </c>
      <c r="BI70" s="75">
        <v>414.3</v>
      </c>
      <c r="BJ70" s="75">
        <v>414.3</v>
      </c>
      <c r="BK70" s="75">
        <f t="shared" si="111"/>
        <v>100</v>
      </c>
      <c r="BL70" s="75"/>
      <c r="BM70" s="75"/>
      <c r="BN70" s="75"/>
      <c r="BO70" s="75"/>
      <c r="BP70" s="75"/>
      <c r="BQ70" s="75"/>
      <c r="BR70" s="75"/>
      <c r="BS70" s="74"/>
      <c r="BT70" s="75"/>
      <c r="BU70" s="75"/>
      <c r="BV70" s="75"/>
      <c r="BW70" s="74"/>
      <c r="BX70" s="75"/>
      <c r="BY70" s="75"/>
      <c r="BZ70" s="75"/>
      <c r="CA70" s="74"/>
      <c r="CB70" s="75"/>
      <c r="CC70" s="75"/>
      <c r="CD70" s="75"/>
      <c r="CE70" s="75"/>
    </row>
    <row r="71" spans="1:83" x14ac:dyDescent="0.25">
      <c r="A71" s="16" t="s">
        <v>141</v>
      </c>
      <c r="B71" s="78">
        <f t="shared" si="73"/>
        <v>164.6</v>
      </c>
      <c r="C71" s="78">
        <f t="shared" si="74"/>
        <v>165.7</v>
      </c>
      <c r="D71" s="78">
        <f t="shared" si="75"/>
        <v>165.7</v>
      </c>
      <c r="E71" s="78"/>
      <c r="F71" s="78">
        <f t="shared" si="42"/>
        <v>165.7</v>
      </c>
      <c r="G71" s="75">
        <f t="shared" si="102"/>
        <v>100</v>
      </c>
      <c r="H71" s="75"/>
      <c r="I71" s="75"/>
      <c r="J71" s="75"/>
      <c r="K71" s="75"/>
      <c r="L71" s="75"/>
      <c r="M71" s="75"/>
      <c r="N71" s="75"/>
      <c r="O71" s="75"/>
      <c r="P71" s="75"/>
      <c r="Q71" s="75"/>
      <c r="R71" s="75"/>
      <c r="S71" s="75"/>
      <c r="T71" s="75"/>
      <c r="U71" s="75"/>
      <c r="V71" s="75"/>
      <c r="W71" s="74"/>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v>164.6</v>
      </c>
      <c r="BI71" s="75">
        <v>165.7</v>
      </c>
      <c r="BJ71" s="75">
        <v>165.7</v>
      </c>
      <c r="BK71" s="75">
        <f t="shared" si="111"/>
        <v>100</v>
      </c>
      <c r="BL71" s="75"/>
      <c r="BM71" s="75"/>
      <c r="BN71" s="75"/>
      <c r="BO71" s="75"/>
      <c r="BP71" s="75"/>
      <c r="BQ71" s="75"/>
      <c r="BR71" s="75"/>
      <c r="BS71" s="74"/>
      <c r="BT71" s="75"/>
      <c r="BU71" s="75"/>
      <c r="BV71" s="75"/>
      <c r="BW71" s="74"/>
      <c r="BX71" s="75"/>
      <c r="BY71" s="75"/>
      <c r="BZ71" s="75"/>
      <c r="CA71" s="74"/>
      <c r="CB71" s="75"/>
      <c r="CC71" s="75"/>
      <c r="CD71" s="75"/>
      <c r="CE71" s="75"/>
    </row>
    <row r="72" spans="1:83" x14ac:dyDescent="0.25">
      <c r="A72" s="16" t="s">
        <v>308</v>
      </c>
      <c r="B72" s="78">
        <f t="shared" si="73"/>
        <v>164.6</v>
      </c>
      <c r="C72" s="78">
        <f t="shared" si="74"/>
        <v>165.7</v>
      </c>
      <c r="D72" s="78">
        <f t="shared" si="75"/>
        <v>165.7</v>
      </c>
      <c r="E72" s="78"/>
      <c r="F72" s="78">
        <f t="shared" si="42"/>
        <v>165.7</v>
      </c>
      <c r="G72" s="75">
        <f t="shared" si="102"/>
        <v>100</v>
      </c>
      <c r="H72" s="75"/>
      <c r="I72" s="75"/>
      <c r="J72" s="75"/>
      <c r="K72" s="75"/>
      <c r="L72" s="75"/>
      <c r="M72" s="75"/>
      <c r="N72" s="75"/>
      <c r="O72" s="75"/>
      <c r="P72" s="75"/>
      <c r="Q72" s="75"/>
      <c r="R72" s="75"/>
      <c r="S72" s="75"/>
      <c r="T72" s="75"/>
      <c r="U72" s="75"/>
      <c r="V72" s="75"/>
      <c r="W72" s="74"/>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v>164.6</v>
      </c>
      <c r="BI72" s="75">
        <v>165.7</v>
      </c>
      <c r="BJ72" s="75">
        <v>165.7</v>
      </c>
      <c r="BK72" s="75">
        <f t="shared" si="111"/>
        <v>100</v>
      </c>
      <c r="BL72" s="75"/>
      <c r="BM72" s="75"/>
      <c r="BN72" s="75"/>
      <c r="BO72" s="75"/>
      <c r="BP72" s="75"/>
      <c r="BQ72" s="75"/>
      <c r="BR72" s="75"/>
      <c r="BS72" s="74"/>
      <c r="BT72" s="75"/>
      <c r="BU72" s="75"/>
      <c r="BV72" s="75"/>
      <c r="BW72" s="74"/>
      <c r="BX72" s="75"/>
      <c r="BY72" s="75"/>
      <c r="BZ72" s="75"/>
      <c r="CA72" s="74"/>
      <c r="CB72" s="75"/>
      <c r="CC72" s="75"/>
      <c r="CD72" s="75"/>
      <c r="CE72" s="75"/>
    </row>
    <row r="73" spans="1:83" x14ac:dyDescent="0.25">
      <c r="A73" s="16" t="s">
        <v>311</v>
      </c>
      <c r="B73" s="78">
        <f t="shared" si="73"/>
        <v>164.6</v>
      </c>
      <c r="C73" s="78">
        <f t="shared" si="74"/>
        <v>165.7</v>
      </c>
      <c r="D73" s="78">
        <f t="shared" si="75"/>
        <v>165.7</v>
      </c>
      <c r="E73" s="78"/>
      <c r="F73" s="78">
        <f t="shared" si="42"/>
        <v>165.7</v>
      </c>
      <c r="G73" s="75">
        <f t="shared" si="102"/>
        <v>100</v>
      </c>
      <c r="H73" s="75"/>
      <c r="I73" s="75"/>
      <c r="J73" s="75"/>
      <c r="K73" s="75"/>
      <c r="L73" s="75"/>
      <c r="M73" s="75"/>
      <c r="N73" s="75"/>
      <c r="O73" s="75"/>
      <c r="P73" s="75"/>
      <c r="Q73" s="75"/>
      <c r="R73" s="75"/>
      <c r="S73" s="75"/>
      <c r="T73" s="75"/>
      <c r="U73" s="75"/>
      <c r="V73" s="75"/>
      <c r="W73" s="74"/>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v>164.6</v>
      </c>
      <c r="BI73" s="75">
        <v>165.7</v>
      </c>
      <c r="BJ73" s="75">
        <v>165.7</v>
      </c>
      <c r="BK73" s="75">
        <f t="shared" si="111"/>
        <v>100</v>
      </c>
      <c r="BL73" s="75"/>
      <c r="BM73" s="75"/>
      <c r="BN73" s="75"/>
      <c r="BO73" s="75"/>
      <c r="BP73" s="75"/>
      <c r="BQ73" s="75"/>
      <c r="BR73" s="75"/>
      <c r="BS73" s="74"/>
      <c r="BT73" s="75"/>
      <c r="BU73" s="75"/>
      <c r="BV73" s="75"/>
      <c r="BW73" s="74"/>
      <c r="BX73" s="75"/>
      <c r="BY73" s="75"/>
      <c r="BZ73" s="75"/>
      <c r="CA73" s="74"/>
      <c r="CB73" s="75"/>
      <c r="CC73" s="75"/>
      <c r="CD73" s="75"/>
      <c r="CE73" s="75"/>
    </row>
    <row r="74" spans="1:83" ht="20.25" customHeight="1" x14ac:dyDescent="0.25">
      <c r="A74" s="16" t="s">
        <v>142</v>
      </c>
      <c r="B74" s="78">
        <f t="shared" si="73"/>
        <v>164.6</v>
      </c>
      <c r="C74" s="78">
        <f t="shared" si="74"/>
        <v>165.7</v>
      </c>
      <c r="D74" s="78">
        <f t="shared" si="75"/>
        <v>165.7</v>
      </c>
      <c r="E74" s="78"/>
      <c r="F74" s="78">
        <f t="shared" si="42"/>
        <v>165.7</v>
      </c>
      <c r="G74" s="75">
        <f t="shared" si="102"/>
        <v>100</v>
      </c>
      <c r="H74" s="75"/>
      <c r="I74" s="75"/>
      <c r="J74" s="75"/>
      <c r="K74" s="75"/>
      <c r="L74" s="75"/>
      <c r="M74" s="75"/>
      <c r="N74" s="75"/>
      <c r="O74" s="75"/>
      <c r="P74" s="75"/>
      <c r="Q74" s="75"/>
      <c r="R74" s="75"/>
      <c r="S74" s="75"/>
      <c r="T74" s="75"/>
      <c r="U74" s="75"/>
      <c r="V74" s="75"/>
      <c r="W74" s="74"/>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v>164.6</v>
      </c>
      <c r="BI74" s="75">
        <v>165.7</v>
      </c>
      <c r="BJ74" s="75">
        <v>165.7</v>
      </c>
      <c r="BK74" s="75">
        <f t="shared" si="111"/>
        <v>100</v>
      </c>
      <c r="BL74" s="75"/>
      <c r="BM74" s="75"/>
      <c r="BN74" s="75"/>
      <c r="BO74" s="75"/>
      <c r="BP74" s="75"/>
      <c r="BQ74" s="75"/>
      <c r="BR74" s="75"/>
      <c r="BS74" s="74"/>
      <c r="BT74" s="75"/>
      <c r="BU74" s="75"/>
      <c r="BV74" s="75"/>
      <c r="BW74" s="74"/>
      <c r="BX74" s="75"/>
      <c r="BY74" s="75"/>
      <c r="BZ74" s="75"/>
      <c r="CA74" s="74"/>
      <c r="CB74" s="75"/>
      <c r="CC74" s="75"/>
      <c r="CD74" s="75"/>
      <c r="CE74" s="75"/>
    </row>
    <row r="75" spans="1:83" x14ac:dyDescent="0.25">
      <c r="A75" s="16" t="s">
        <v>310</v>
      </c>
      <c r="B75" s="78">
        <f t="shared" si="73"/>
        <v>411.6</v>
      </c>
      <c r="C75" s="78">
        <f t="shared" si="74"/>
        <v>414.3</v>
      </c>
      <c r="D75" s="78">
        <f t="shared" si="75"/>
        <v>414.3</v>
      </c>
      <c r="E75" s="78"/>
      <c r="F75" s="78">
        <f t="shared" si="42"/>
        <v>414.3</v>
      </c>
      <c r="G75" s="75">
        <f t="shared" si="102"/>
        <v>100</v>
      </c>
      <c r="H75" s="75"/>
      <c r="I75" s="75"/>
      <c r="J75" s="75"/>
      <c r="K75" s="75"/>
      <c r="L75" s="75"/>
      <c r="M75" s="75"/>
      <c r="N75" s="75"/>
      <c r="O75" s="75"/>
      <c r="P75" s="75"/>
      <c r="Q75" s="75"/>
      <c r="R75" s="75"/>
      <c r="S75" s="75"/>
      <c r="T75" s="75"/>
      <c r="U75" s="75"/>
      <c r="V75" s="75"/>
      <c r="W75" s="74"/>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v>411.6</v>
      </c>
      <c r="BI75" s="75">
        <v>414.3</v>
      </c>
      <c r="BJ75" s="75">
        <v>414.3</v>
      </c>
      <c r="BK75" s="75">
        <f t="shared" si="111"/>
        <v>100</v>
      </c>
      <c r="BL75" s="75"/>
      <c r="BM75" s="75"/>
      <c r="BN75" s="75"/>
      <c r="BO75" s="75"/>
      <c r="BP75" s="75"/>
      <c r="BQ75" s="75"/>
      <c r="BR75" s="75"/>
      <c r="BS75" s="74"/>
      <c r="BT75" s="75"/>
      <c r="BU75" s="75"/>
      <c r="BV75" s="75"/>
      <c r="BW75" s="74"/>
      <c r="BX75" s="75"/>
      <c r="BY75" s="75"/>
      <c r="BZ75" s="75"/>
      <c r="CA75" s="74"/>
      <c r="CB75" s="75"/>
      <c r="CC75" s="75"/>
      <c r="CD75" s="75"/>
      <c r="CE75" s="75"/>
    </row>
    <row r="76" spans="1:83" x14ac:dyDescent="0.25">
      <c r="A76" s="16" t="s">
        <v>309</v>
      </c>
      <c r="B76" s="78">
        <f t="shared" si="73"/>
        <v>411.6</v>
      </c>
      <c r="C76" s="78">
        <f t="shared" si="74"/>
        <v>414.3</v>
      </c>
      <c r="D76" s="78">
        <f t="shared" si="75"/>
        <v>414.3</v>
      </c>
      <c r="E76" s="78"/>
      <c r="F76" s="78">
        <f t="shared" si="42"/>
        <v>414.3</v>
      </c>
      <c r="G76" s="75">
        <f t="shared" si="102"/>
        <v>100</v>
      </c>
      <c r="H76" s="75"/>
      <c r="I76" s="75"/>
      <c r="J76" s="75"/>
      <c r="K76" s="75"/>
      <c r="L76" s="75"/>
      <c r="M76" s="75"/>
      <c r="N76" s="75"/>
      <c r="O76" s="75"/>
      <c r="P76" s="75"/>
      <c r="Q76" s="75"/>
      <c r="R76" s="75"/>
      <c r="S76" s="75"/>
      <c r="T76" s="75"/>
      <c r="U76" s="75"/>
      <c r="V76" s="75"/>
      <c r="W76" s="74"/>
      <c r="X76" s="75"/>
      <c r="Y76" s="75"/>
      <c r="Z76" s="75"/>
      <c r="AA76" s="75"/>
      <c r="AB76" s="75"/>
      <c r="AC76" s="75"/>
      <c r="AD76" s="75"/>
      <c r="AE76" s="75"/>
      <c r="AF76" s="75"/>
      <c r="AG76" s="75"/>
      <c r="AH76" s="75"/>
      <c r="AI76" s="75"/>
      <c r="AJ76" s="75"/>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v>411.6</v>
      </c>
      <c r="BI76" s="75">
        <v>414.3</v>
      </c>
      <c r="BJ76" s="75">
        <v>414.3</v>
      </c>
      <c r="BK76" s="75">
        <f t="shared" si="111"/>
        <v>100</v>
      </c>
      <c r="BL76" s="75"/>
      <c r="BM76" s="75"/>
      <c r="BN76" s="75"/>
      <c r="BO76" s="75"/>
      <c r="BP76" s="75"/>
      <c r="BQ76" s="75"/>
      <c r="BR76" s="75"/>
      <c r="BS76" s="74"/>
      <c r="BT76" s="75"/>
      <c r="BU76" s="75"/>
      <c r="BV76" s="75"/>
      <c r="BW76" s="74"/>
      <c r="BX76" s="75"/>
      <c r="BY76" s="75"/>
      <c r="BZ76" s="75"/>
      <c r="CA76" s="74"/>
      <c r="CB76" s="75"/>
      <c r="CC76" s="75"/>
      <c r="CD76" s="75"/>
      <c r="CE76" s="75"/>
    </row>
    <row r="77" spans="1:83" s="5" customFormat="1" ht="31.5" x14ac:dyDescent="0.25">
      <c r="A77" s="81" t="s">
        <v>149</v>
      </c>
      <c r="B77" s="77">
        <f t="shared" si="73"/>
        <v>193161.59999999995</v>
      </c>
      <c r="C77" s="77">
        <f t="shared" si="74"/>
        <v>184215.00499999992</v>
      </c>
      <c r="D77" s="77">
        <f t="shared" si="75"/>
        <v>184215.00499999992</v>
      </c>
      <c r="E77" s="77"/>
      <c r="F77" s="77">
        <f t="shared" ref="F77:F140" si="112">J77+N77+R77+V77+Z77+AD77+AH77+AL77+AP77+AT77+AX77+BB77+BF77+BJ77+BN77+BR77+BV77+BZ77+CD77</f>
        <v>184087.23172999994</v>
      </c>
      <c r="G77" s="73">
        <f t="shared" si="102"/>
        <v>99.930639054077062</v>
      </c>
      <c r="H77" s="72">
        <f>SUM(H78:H82)</f>
        <v>55.2</v>
      </c>
      <c r="I77" s="72">
        <f>SUM(I78:I82)</f>
        <v>29.9</v>
      </c>
      <c r="J77" s="72">
        <f>SUM(J78:J82)</f>
        <v>29.9</v>
      </c>
      <c r="K77" s="73">
        <f>J77/I77*100</f>
        <v>100</v>
      </c>
      <c r="L77" s="72">
        <f>SUM(L78:L82)</f>
        <v>35.200000000000003</v>
      </c>
      <c r="M77" s="72">
        <f>SUM(M78:M82)</f>
        <v>35.200000000000003</v>
      </c>
      <c r="N77" s="72">
        <f>SUM(N78:N82)</f>
        <v>35.200000000000003</v>
      </c>
      <c r="O77" s="73">
        <f>N77/M77*100</f>
        <v>100</v>
      </c>
      <c r="P77" s="72">
        <f>SUM(P78:P82)</f>
        <v>892.8</v>
      </c>
      <c r="Q77" s="72">
        <f>SUM(Q78:Q82)</f>
        <v>588</v>
      </c>
      <c r="R77" s="72">
        <f>SUM(R78:R82)</f>
        <v>588</v>
      </c>
      <c r="S77" s="73">
        <f>R77/Q77*100</f>
        <v>100</v>
      </c>
      <c r="T77" s="72">
        <f>SUM(T78:T82)</f>
        <v>21073.200000000001</v>
      </c>
      <c r="U77" s="72">
        <f>SUM(U78:U82)</f>
        <v>16049.1</v>
      </c>
      <c r="V77" s="72">
        <f>SUM(V78:V82)</f>
        <v>16049.1</v>
      </c>
      <c r="W77" s="73">
        <f>V77/U77*100</f>
        <v>100</v>
      </c>
      <c r="X77" s="72">
        <f>SUM(X78:X82)</f>
        <v>1686.1</v>
      </c>
      <c r="Y77" s="72">
        <f>SUM(Y78:Y82)</f>
        <v>760.6</v>
      </c>
      <c r="Z77" s="72">
        <f>SUM(Z78:Z82)</f>
        <v>760.50833</v>
      </c>
      <c r="AA77" s="73">
        <f>Z77/Y77*100</f>
        <v>99.987947672889817</v>
      </c>
      <c r="AB77" s="72">
        <f>SUM(AB78:AB82)</f>
        <v>63.5</v>
      </c>
      <c r="AC77" s="72">
        <f>SUM(AC78:AC82)</f>
        <v>63.5</v>
      </c>
      <c r="AD77" s="72">
        <f>SUM(AD78:AD82)</f>
        <v>63.5</v>
      </c>
      <c r="AE77" s="73">
        <f>AD77/AC77*100</f>
        <v>100</v>
      </c>
      <c r="AF77" s="72">
        <f>SUM(AF78:AF82)</f>
        <v>149054.5</v>
      </c>
      <c r="AG77" s="72">
        <f>SUM(AG78:AG82)</f>
        <v>147849.9</v>
      </c>
      <c r="AH77" s="72">
        <f>SUM(AH78:AH82)</f>
        <v>147849.9</v>
      </c>
      <c r="AI77" s="73">
        <f>AH77/AG77*100</f>
        <v>100</v>
      </c>
      <c r="AJ77" s="72">
        <f>SUM(AJ78:AJ82)</f>
        <v>544.29999999999995</v>
      </c>
      <c r="AK77" s="72">
        <f>SUM(AK78:AK82)</f>
        <v>544.29999999999995</v>
      </c>
      <c r="AL77" s="72">
        <f>SUM(AL78:AL82)</f>
        <v>544.29999999999995</v>
      </c>
      <c r="AM77" s="72">
        <f>AL77/AK77*100</f>
        <v>100</v>
      </c>
      <c r="AN77" s="72">
        <f t="shared" ref="AN77" si="113">SUM(AN78:AN82)</f>
        <v>0</v>
      </c>
      <c r="AO77" s="72">
        <f t="shared" ref="AO77:BB77" si="114">SUM(AO78:AO82)</f>
        <v>0</v>
      </c>
      <c r="AP77" s="72">
        <f t="shared" si="114"/>
        <v>0</v>
      </c>
      <c r="AQ77" s="72">
        <f t="shared" si="114"/>
        <v>0</v>
      </c>
      <c r="AR77" s="72">
        <f t="shared" ref="AR77" si="115">SUM(AR78:AR82)</f>
        <v>544.29999999999995</v>
      </c>
      <c r="AS77" s="72">
        <f t="shared" si="114"/>
        <v>544.29999999999995</v>
      </c>
      <c r="AT77" s="72">
        <f t="shared" si="114"/>
        <v>544.29999999999995</v>
      </c>
      <c r="AU77" s="72">
        <f t="shared" si="114"/>
        <v>100</v>
      </c>
      <c r="AV77" s="72">
        <f t="shared" ref="AV77" si="116">SUM(AV78:AV82)</f>
        <v>544.29999999999995</v>
      </c>
      <c r="AW77" s="72">
        <f t="shared" si="114"/>
        <v>544.29999999999995</v>
      </c>
      <c r="AX77" s="72">
        <f t="shared" si="114"/>
        <v>544.29999999999995</v>
      </c>
      <c r="AY77" s="72">
        <f t="shared" si="114"/>
        <v>100</v>
      </c>
      <c r="AZ77" s="72">
        <f t="shared" ref="AZ77" si="117">SUM(AZ78:AZ82)</f>
        <v>660.6</v>
      </c>
      <c r="BA77" s="72">
        <f t="shared" si="114"/>
        <v>651.20500000000004</v>
      </c>
      <c r="BB77" s="72">
        <f t="shared" si="114"/>
        <v>651.20500000000004</v>
      </c>
      <c r="BC77" s="73">
        <f>BB77/BA77*100</f>
        <v>100</v>
      </c>
      <c r="BD77" s="72">
        <f t="shared" ref="BD77" si="118">SUM(BD78:BD82)</f>
        <v>0</v>
      </c>
      <c r="BE77" s="72">
        <f t="shared" ref="BE77:BJ77" si="119">SUM(BE78:BE82)</f>
        <v>0</v>
      </c>
      <c r="BF77" s="72">
        <f t="shared" si="119"/>
        <v>0</v>
      </c>
      <c r="BG77" s="72">
        <f t="shared" si="119"/>
        <v>0</v>
      </c>
      <c r="BH77" s="72">
        <f t="shared" ref="BH77" si="120">SUM(BH78:BH82)</f>
        <v>1152.4000000000001</v>
      </c>
      <c r="BI77" s="72">
        <f t="shared" si="119"/>
        <v>1160</v>
      </c>
      <c r="BJ77" s="72">
        <f t="shared" si="119"/>
        <v>1160</v>
      </c>
      <c r="BK77" s="72">
        <f t="shared" si="111"/>
        <v>100</v>
      </c>
      <c r="BL77" s="72">
        <f>SUM(BL78:BL82)</f>
        <v>16143.5</v>
      </c>
      <c r="BM77" s="72">
        <f>SUM(BM78:BM82)</f>
        <v>14683</v>
      </c>
      <c r="BN77" s="72">
        <f>SUM(BN78:BN82)</f>
        <v>14662.0314</v>
      </c>
      <c r="BO77" s="73">
        <f>BN77/BM77*100</f>
        <v>99.857191309677859</v>
      </c>
      <c r="BP77" s="72">
        <f>SUM(BP78:BP82)</f>
        <v>709.8</v>
      </c>
      <c r="BQ77" s="72">
        <f>SUM(BQ78:BQ82)</f>
        <v>709.8</v>
      </c>
      <c r="BR77" s="72">
        <f>SUM(BR78:BR82)</f>
        <v>603.08699999999999</v>
      </c>
      <c r="BS77" s="73">
        <f>BR77/BQ77*100</f>
        <v>84.96576500422654</v>
      </c>
      <c r="BT77" s="72">
        <f>SUM(BT78:BT82)</f>
        <v>1.9</v>
      </c>
      <c r="BU77" s="72">
        <f>SUM(BU78:BU82)</f>
        <v>1.9</v>
      </c>
      <c r="BV77" s="72">
        <f>SUM(BV78:BV82)</f>
        <v>1.9</v>
      </c>
      <c r="BW77" s="73">
        <f>BV77/BU77*100</f>
        <v>100</v>
      </c>
      <c r="BX77" s="72"/>
      <c r="BY77" s="72"/>
      <c r="BZ77" s="72"/>
      <c r="CA77" s="73"/>
      <c r="CB77" s="72">
        <f>SUM(CB78:CB82)</f>
        <v>0</v>
      </c>
      <c r="CC77" s="72">
        <f>SUM(CC78:CC82)</f>
        <v>0</v>
      </c>
      <c r="CD77" s="72">
        <f>SUM(CD78:CD82)</f>
        <v>0</v>
      </c>
      <c r="CE77" s="73"/>
    </row>
    <row r="78" spans="1:83" x14ac:dyDescent="0.25">
      <c r="A78" s="16" t="s">
        <v>148</v>
      </c>
      <c r="B78" s="78">
        <f t="shared" si="73"/>
        <v>192009.19999999995</v>
      </c>
      <c r="C78" s="78">
        <f t="shared" si="74"/>
        <v>183055.00499999992</v>
      </c>
      <c r="D78" s="78">
        <f t="shared" si="75"/>
        <v>183055.00499999992</v>
      </c>
      <c r="E78" s="78"/>
      <c r="F78" s="78">
        <f t="shared" si="112"/>
        <v>182927.23172999994</v>
      </c>
      <c r="G78" s="74">
        <f t="shared" si="102"/>
        <v>99.930199521176718</v>
      </c>
      <c r="H78" s="74">
        <v>55.2</v>
      </c>
      <c r="I78" s="74">
        <v>29.9</v>
      </c>
      <c r="J78" s="74">
        <v>29.9</v>
      </c>
      <c r="K78" s="74">
        <f>J78/I78*100</f>
        <v>100</v>
      </c>
      <c r="L78" s="74">
        <v>35.200000000000003</v>
      </c>
      <c r="M78" s="74">
        <v>35.200000000000003</v>
      </c>
      <c r="N78" s="74">
        <v>35.200000000000003</v>
      </c>
      <c r="O78" s="74">
        <f>N78/M78*100</f>
        <v>100</v>
      </c>
      <c r="P78" s="74">
        <v>892.8</v>
      </c>
      <c r="Q78" s="74">
        <v>588</v>
      </c>
      <c r="R78" s="74">
        <v>588</v>
      </c>
      <c r="S78" s="74">
        <f>R78/Q78*100</f>
        <v>100</v>
      </c>
      <c r="T78" s="74">
        <v>21073.200000000001</v>
      </c>
      <c r="U78" s="74">
        <v>16049.1</v>
      </c>
      <c r="V78" s="74">
        <v>16049.1</v>
      </c>
      <c r="W78" s="74">
        <f>V78/U78*100</f>
        <v>100</v>
      </c>
      <c r="X78" s="74">
        <v>1686.1</v>
      </c>
      <c r="Y78" s="74">
        <v>760.6</v>
      </c>
      <c r="Z78" s="74">
        <v>760.50833</v>
      </c>
      <c r="AA78" s="74">
        <f>Z78/Y78*100</f>
        <v>99.987947672889817</v>
      </c>
      <c r="AB78" s="74">
        <v>63.5</v>
      </c>
      <c r="AC78" s="74">
        <v>63.5</v>
      </c>
      <c r="AD78" s="74">
        <v>63.5</v>
      </c>
      <c r="AE78" s="74">
        <f>AD78/AC78*100</f>
        <v>100</v>
      </c>
      <c r="AF78" s="74">
        <v>149054.5</v>
      </c>
      <c r="AG78" s="74">
        <v>147849.9</v>
      </c>
      <c r="AH78" s="74">
        <v>147849.9</v>
      </c>
      <c r="AI78" s="74">
        <f>AH78/AG78*100</f>
        <v>100</v>
      </c>
      <c r="AJ78" s="74">
        <v>544.29999999999995</v>
      </c>
      <c r="AK78" s="74">
        <v>544.29999999999995</v>
      </c>
      <c r="AL78" s="74">
        <v>544.29999999999995</v>
      </c>
      <c r="AM78" s="75">
        <f>AL78/AK78*100</f>
        <v>100</v>
      </c>
      <c r="AN78" s="75"/>
      <c r="AO78" s="75"/>
      <c r="AP78" s="74"/>
      <c r="AQ78" s="74"/>
      <c r="AR78" s="74">
        <v>544.29999999999995</v>
      </c>
      <c r="AS78" s="74">
        <v>544.29999999999995</v>
      </c>
      <c r="AT78" s="74">
        <v>544.29999999999995</v>
      </c>
      <c r="AU78" s="74">
        <f>AT78/AS78*100</f>
        <v>100</v>
      </c>
      <c r="AV78" s="74">
        <v>544.29999999999995</v>
      </c>
      <c r="AW78" s="74">
        <v>544.29999999999995</v>
      </c>
      <c r="AX78" s="74">
        <v>544.29999999999995</v>
      </c>
      <c r="AY78" s="74">
        <f>AX78/AW78*100</f>
        <v>100</v>
      </c>
      <c r="AZ78" s="74">
        <v>660.6</v>
      </c>
      <c r="BA78" s="74">
        <v>651.20500000000004</v>
      </c>
      <c r="BB78" s="74">
        <v>651.20500000000004</v>
      </c>
      <c r="BC78" s="74">
        <f>BB78/BA78*100</f>
        <v>100</v>
      </c>
      <c r="BD78" s="74"/>
      <c r="BE78" s="74"/>
      <c r="BF78" s="74"/>
      <c r="BG78" s="74"/>
      <c r="BH78" s="74"/>
      <c r="BI78" s="74"/>
      <c r="BJ78" s="74"/>
      <c r="BK78" s="75"/>
      <c r="BL78" s="74">
        <v>16143.5</v>
      </c>
      <c r="BM78" s="74">
        <v>14683</v>
      </c>
      <c r="BN78" s="74">
        <v>14662.0314</v>
      </c>
      <c r="BO78" s="74">
        <f>BN78/BM78*100</f>
        <v>99.857191309677859</v>
      </c>
      <c r="BP78" s="74">
        <v>709.8</v>
      </c>
      <c r="BQ78" s="74">
        <v>709.8</v>
      </c>
      <c r="BR78" s="74">
        <v>603.08699999999999</v>
      </c>
      <c r="BS78" s="74">
        <f>BR78/BQ78*100</f>
        <v>84.96576500422654</v>
      </c>
      <c r="BT78" s="74">
        <v>1.9</v>
      </c>
      <c r="BU78" s="74">
        <v>1.9</v>
      </c>
      <c r="BV78" s="74">
        <v>1.9</v>
      </c>
      <c r="BW78" s="74">
        <f>BV78/BU78*100</f>
        <v>100</v>
      </c>
      <c r="BX78" s="74"/>
      <c r="BY78" s="74"/>
      <c r="BZ78" s="74"/>
      <c r="CA78" s="74"/>
      <c r="CB78" s="74"/>
      <c r="CC78" s="74"/>
      <c r="CD78" s="74">
        <v>0</v>
      </c>
      <c r="CE78" s="74"/>
    </row>
    <row r="79" spans="1:83" x14ac:dyDescent="0.25">
      <c r="A79" s="16" t="s">
        <v>146</v>
      </c>
      <c r="B79" s="78">
        <f t="shared" si="73"/>
        <v>411.6</v>
      </c>
      <c r="C79" s="78">
        <f t="shared" si="74"/>
        <v>414.3</v>
      </c>
      <c r="D79" s="78">
        <f t="shared" si="75"/>
        <v>414.3</v>
      </c>
      <c r="E79" s="78"/>
      <c r="F79" s="78">
        <f t="shared" si="112"/>
        <v>414.3</v>
      </c>
      <c r="G79" s="75">
        <f t="shared" si="102"/>
        <v>100</v>
      </c>
      <c r="H79" s="75"/>
      <c r="I79" s="75"/>
      <c r="J79" s="75"/>
      <c r="K79" s="75"/>
      <c r="L79" s="75"/>
      <c r="M79" s="75"/>
      <c r="N79" s="75"/>
      <c r="O79" s="74"/>
      <c r="P79" s="75"/>
      <c r="Q79" s="75"/>
      <c r="R79" s="75"/>
      <c r="S79" s="74"/>
      <c r="T79" s="75"/>
      <c r="U79" s="75"/>
      <c r="V79" s="75"/>
      <c r="W79" s="75"/>
      <c r="X79" s="75"/>
      <c r="Y79" s="75"/>
      <c r="Z79" s="75"/>
      <c r="AA79" s="75"/>
      <c r="AB79" s="75"/>
      <c r="AC79" s="75"/>
      <c r="AD79" s="75"/>
      <c r="AE79" s="74"/>
      <c r="AF79" s="75"/>
      <c r="AG79" s="75"/>
      <c r="AH79" s="75"/>
      <c r="AI79" s="74"/>
      <c r="AJ79" s="75"/>
      <c r="AK79" s="75"/>
      <c r="AL79" s="75"/>
      <c r="AM79" s="75"/>
      <c r="AN79" s="75"/>
      <c r="AO79" s="75"/>
      <c r="AP79" s="75"/>
      <c r="AQ79" s="75"/>
      <c r="AR79" s="75"/>
      <c r="AS79" s="75"/>
      <c r="AT79" s="75"/>
      <c r="AU79" s="75"/>
      <c r="AV79" s="75"/>
      <c r="AW79" s="75"/>
      <c r="AX79" s="75"/>
      <c r="AY79" s="75"/>
      <c r="AZ79" s="75"/>
      <c r="BA79" s="75"/>
      <c r="BB79" s="75"/>
      <c r="BC79" s="74"/>
      <c r="BD79" s="75"/>
      <c r="BE79" s="75"/>
      <c r="BF79" s="75"/>
      <c r="BG79" s="75"/>
      <c r="BH79" s="75">
        <v>411.6</v>
      </c>
      <c r="BI79" s="75">
        <v>414.3</v>
      </c>
      <c r="BJ79" s="75">
        <v>414.3</v>
      </c>
      <c r="BK79" s="75">
        <f>BJ79/BI79*100</f>
        <v>100</v>
      </c>
      <c r="BL79" s="75"/>
      <c r="BM79" s="75"/>
      <c r="BN79" s="75"/>
      <c r="BO79" s="74"/>
      <c r="BP79" s="75"/>
      <c r="BQ79" s="75"/>
      <c r="BR79" s="75"/>
      <c r="BS79" s="74"/>
      <c r="BT79" s="75"/>
      <c r="BU79" s="75"/>
      <c r="BV79" s="75"/>
      <c r="BW79" s="74"/>
      <c r="BX79" s="75"/>
      <c r="BY79" s="75"/>
      <c r="BZ79" s="75"/>
      <c r="CA79" s="74"/>
      <c r="CB79" s="75"/>
      <c r="CC79" s="75"/>
      <c r="CD79" s="75"/>
      <c r="CE79" s="75"/>
    </row>
    <row r="80" spans="1:83" x14ac:dyDescent="0.25">
      <c r="A80" s="16" t="s">
        <v>314</v>
      </c>
      <c r="B80" s="78">
        <f t="shared" ref="B80:B143" si="121">H80+L80+P80+T80+X80+AB80+AF80+AJ80+AN80+AR80+AV80+AZ80+BD80+BH80+BL80+BP80+BT80+BX80+CB80</f>
        <v>164.6</v>
      </c>
      <c r="C80" s="78">
        <f t="shared" ref="C80:C143" si="122">I80+M80+Q80+U80+Y80+AC80+AG80+AK80+AO80+AS80+AW80+BA80+BE80+BI80+BM80+BQ80+BU80+BY80+CC80</f>
        <v>165.7</v>
      </c>
      <c r="D80" s="78">
        <f t="shared" ref="D80:D143" si="123">I80+M80+Q80+U80+Y80+AC80+AG80+AK80+AO80+AS80+AW80+BA80+BE80+BI80+BM80+BQ80+BU80+BY80+CC80</f>
        <v>165.7</v>
      </c>
      <c r="E80" s="78"/>
      <c r="F80" s="78">
        <f t="shared" si="112"/>
        <v>165.7</v>
      </c>
      <c r="G80" s="75">
        <f t="shared" si="102"/>
        <v>100</v>
      </c>
      <c r="H80" s="75"/>
      <c r="I80" s="75"/>
      <c r="J80" s="75"/>
      <c r="K80" s="75"/>
      <c r="L80" s="75"/>
      <c r="M80" s="75"/>
      <c r="N80" s="75"/>
      <c r="O80" s="74"/>
      <c r="P80" s="75"/>
      <c r="Q80" s="75"/>
      <c r="R80" s="75"/>
      <c r="S80" s="74"/>
      <c r="T80" s="75"/>
      <c r="U80" s="75"/>
      <c r="V80" s="75"/>
      <c r="W80" s="75"/>
      <c r="X80" s="75"/>
      <c r="Y80" s="75"/>
      <c r="Z80" s="75"/>
      <c r="AA80" s="75"/>
      <c r="AB80" s="75"/>
      <c r="AC80" s="75"/>
      <c r="AD80" s="75"/>
      <c r="AE80" s="74"/>
      <c r="AF80" s="75"/>
      <c r="AG80" s="75"/>
      <c r="AH80" s="75"/>
      <c r="AI80" s="74"/>
      <c r="AJ80" s="75"/>
      <c r="AK80" s="75"/>
      <c r="AL80" s="75"/>
      <c r="AM80" s="75"/>
      <c r="AN80" s="75"/>
      <c r="AO80" s="75"/>
      <c r="AP80" s="75"/>
      <c r="AQ80" s="75"/>
      <c r="AR80" s="75"/>
      <c r="AS80" s="75"/>
      <c r="AT80" s="75"/>
      <c r="AU80" s="75"/>
      <c r="AV80" s="75"/>
      <c r="AW80" s="75"/>
      <c r="AX80" s="75"/>
      <c r="AY80" s="75"/>
      <c r="AZ80" s="75"/>
      <c r="BA80" s="75"/>
      <c r="BB80" s="75"/>
      <c r="BC80" s="74"/>
      <c r="BD80" s="75"/>
      <c r="BE80" s="75"/>
      <c r="BF80" s="75"/>
      <c r="BG80" s="75"/>
      <c r="BH80" s="75">
        <v>164.6</v>
      </c>
      <c r="BI80" s="75">
        <v>165.7</v>
      </c>
      <c r="BJ80" s="75">
        <v>165.7</v>
      </c>
      <c r="BK80" s="75">
        <f>BJ80/BI80*100</f>
        <v>100</v>
      </c>
      <c r="BL80" s="75"/>
      <c r="BM80" s="75"/>
      <c r="BN80" s="75"/>
      <c r="BO80" s="74"/>
      <c r="BP80" s="75"/>
      <c r="BQ80" s="75"/>
      <c r="BR80" s="75"/>
      <c r="BS80" s="74"/>
      <c r="BT80" s="75"/>
      <c r="BU80" s="75"/>
      <c r="BV80" s="75"/>
      <c r="BW80" s="74"/>
      <c r="BX80" s="75"/>
      <c r="BY80" s="75"/>
      <c r="BZ80" s="75"/>
      <c r="CA80" s="74"/>
      <c r="CB80" s="75"/>
      <c r="CC80" s="75"/>
      <c r="CD80" s="75"/>
      <c r="CE80" s="75"/>
    </row>
    <row r="81" spans="1:83" x14ac:dyDescent="0.25">
      <c r="A81" s="16" t="s">
        <v>313</v>
      </c>
      <c r="B81" s="78">
        <f t="shared" si="121"/>
        <v>164.6</v>
      </c>
      <c r="C81" s="78">
        <f t="shared" si="122"/>
        <v>165.7</v>
      </c>
      <c r="D81" s="78">
        <f t="shared" si="123"/>
        <v>165.7</v>
      </c>
      <c r="E81" s="78"/>
      <c r="F81" s="78">
        <f t="shared" si="112"/>
        <v>165.7</v>
      </c>
      <c r="G81" s="75">
        <f t="shared" si="102"/>
        <v>100</v>
      </c>
      <c r="H81" s="75"/>
      <c r="I81" s="75"/>
      <c r="J81" s="75"/>
      <c r="K81" s="75"/>
      <c r="L81" s="75"/>
      <c r="M81" s="75"/>
      <c r="N81" s="75"/>
      <c r="O81" s="74"/>
      <c r="P81" s="75"/>
      <c r="Q81" s="75"/>
      <c r="R81" s="75"/>
      <c r="S81" s="74"/>
      <c r="T81" s="75"/>
      <c r="U81" s="75"/>
      <c r="V81" s="75"/>
      <c r="W81" s="75"/>
      <c r="X81" s="75"/>
      <c r="Y81" s="75"/>
      <c r="Z81" s="75"/>
      <c r="AA81" s="75"/>
      <c r="AB81" s="75"/>
      <c r="AC81" s="75"/>
      <c r="AD81" s="75"/>
      <c r="AE81" s="74"/>
      <c r="AF81" s="75"/>
      <c r="AG81" s="75"/>
      <c r="AH81" s="75"/>
      <c r="AI81" s="74"/>
      <c r="AJ81" s="75"/>
      <c r="AK81" s="75"/>
      <c r="AL81" s="75"/>
      <c r="AM81" s="75"/>
      <c r="AN81" s="75"/>
      <c r="AO81" s="75"/>
      <c r="AP81" s="75"/>
      <c r="AQ81" s="75"/>
      <c r="AR81" s="75"/>
      <c r="AS81" s="75"/>
      <c r="AT81" s="75"/>
      <c r="AU81" s="75"/>
      <c r="AV81" s="75"/>
      <c r="AW81" s="75"/>
      <c r="AX81" s="75"/>
      <c r="AY81" s="75"/>
      <c r="AZ81" s="75"/>
      <c r="BA81" s="75"/>
      <c r="BB81" s="75"/>
      <c r="BC81" s="74"/>
      <c r="BD81" s="75"/>
      <c r="BE81" s="75"/>
      <c r="BF81" s="75"/>
      <c r="BG81" s="75"/>
      <c r="BH81" s="75">
        <v>164.6</v>
      </c>
      <c r="BI81" s="75">
        <v>165.7</v>
      </c>
      <c r="BJ81" s="75">
        <v>165.7</v>
      </c>
      <c r="BK81" s="75">
        <f>BJ81/BI81*100</f>
        <v>100</v>
      </c>
      <c r="BL81" s="75"/>
      <c r="BM81" s="75"/>
      <c r="BN81" s="75"/>
      <c r="BO81" s="74"/>
      <c r="BP81" s="75"/>
      <c r="BQ81" s="75"/>
      <c r="BR81" s="75"/>
      <c r="BS81" s="74"/>
      <c r="BT81" s="75"/>
      <c r="BU81" s="75"/>
      <c r="BV81" s="75"/>
      <c r="BW81" s="74"/>
      <c r="BX81" s="75"/>
      <c r="BY81" s="75"/>
      <c r="BZ81" s="75"/>
      <c r="CA81" s="74"/>
      <c r="CB81" s="75"/>
      <c r="CC81" s="75"/>
      <c r="CD81" s="75"/>
      <c r="CE81" s="75"/>
    </row>
    <row r="82" spans="1:83" x14ac:dyDescent="0.25">
      <c r="A82" s="16" t="s">
        <v>147</v>
      </c>
      <c r="B82" s="78">
        <f t="shared" si="121"/>
        <v>411.6</v>
      </c>
      <c r="C82" s="78">
        <f t="shared" si="122"/>
        <v>414.3</v>
      </c>
      <c r="D82" s="78">
        <f t="shared" si="123"/>
        <v>414.3</v>
      </c>
      <c r="E82" s="78"/>
      <c r="F82" s="78">
        <f t="shared" si="112"/>
        <v>414.3</v>
      </c>
      <c r="G82" s="75">
        <f t="shared" si="102"/>
        <v>100</v>
      </c>
      <c r="H82" s="75"/>
      <c r="I82" s="75"/>
      <c r="J82" s="75"/>
      <c r="K82" s="75"/>
      <c r="L82" s="75"/>
      <c r="M82" s="75"/>
      <c r="N82" s="75"/>
      <c r="O82" s="74"/>
      <c r="P82" s="75"/>
      <c r="Q82" s="75"/>
      <c r="R82" s="75"/>
      <c r="S82" s="74"/>
      <c r="T82" s="75"/>
      <c r="U82" s="75"/>
      <c r="V82" s="75"/>
      <c r="W82" s="75"/>
      <c r="X82" s="75"/>
      <c r="Y82" s="75"/>
      <c r="Z82" s="75"/>
      <c r="AA82" s="75"/>
      <c r="AB82" s="75"/>
      <c r="AC82" s="75"/>
      <c r="AD82" s="75"/>
      <c r="AE82" s="74"/>
      <c r="AF82" s="75"/>
      <c r="AG82" s="75"/>
      <c r="AH82" s="75"/>
      <c r="AI82" s="74"/>
      <c r="AJ82" s="75"/>
      <c r="AK82" s="75"/>
      <c r="AL82" s="75"/>
      <c r="AM82" s="75"/>
      <c r="AN82" s="75"/>
      <c r="AO82" s="75"/>
      <c r="AP82" s="75"/>
      <c r="AQ82" s="75"/>
      <c r="AR82" s="75"/>
      <c r="AS82" s="75"/>
      <c r="AT82" s="75"/>
      <c r="AU82" s="75"/>
      <c r="AV82" s="75"/>
      <c r="AW82" s="75"/>
      <c r="AX82" s="75"/>
      <c r="AY82" s="75"/>
      <c r="AZ82" s="75"/>
      <c r="BA82" s="75"/>
      <c r="BB82" s="75"/>
      <c r="BC82" s="74"/>
      <c r="BD82" s="75"/>
      <c r="BE82" s="75"/>
      <c r="BF82" s="75"/>
      <c r="BG82" s="75"/>
      <c r="BH82" s="75">
        <v>411.6</v>
      </c>
      <c r="BI82" s="75">
        <v>414.3</v>
      </c>
      <c r="BJ82" s="75">
        <v>414.3</v>
      </c>
      <c r="BK82" s="75">
        <f>BJ82/BI82*100</f>
        <v>100</v>
      </c>
      <c r="BL82" s="75"/>
      <c r="BM82" s="75"/>
      <c r="BN82" s="75"/>
      <c r="BO82" s="74"/>
      <c r="BP82" s="75"/>
      <c r="BQ82" s="75"/>
      <c r="BR82" s="75"/>
      <c r="BS82" s="74"/>
      <c r="BT82" s="75"/>
      <c r="BU82" s="75"/>
      <c r="BV82" s="75"/>
      <c r="BW82" s="74"/>
      <c r="BX82" s="75"/>
      <c r="BY82" s="75"/>
      <c r="BZ82" s="75"/>
      <c r="CA82" s="74"/>
      <c r="CB82" s="75"/>
      <c r="CC82" s="75"/>
      <c r="CD82" s="75"/>
      <c r="CE82" s="75"/>
    </row>
    <row r="83" spans="1:83" s="5" customFormat="1" ht="31.5" x14ac:dyDescent="0.25">
      <c r="A83" s="81" t="s">
        <v>326</v>
      </c>
      <c r="B83" s="77">
        <f t="shared" si="121"/>
        <v>966633.29999999981</v>
      </c>
      <c r="C83" s="77">
        <f t="shared" si="122"/>
        <v>975518.37323999987</v>
      </c>
      <c r="D83" s="77">
        <f t="shared" si="123"/>
        <v>975518.37323999987</v>
      </c>
      <c r="E83" s="77"/>
      <c r="F83" s="77">
        <f t="shared" si="112"/>
        <v>970518.3297699996</v>
      </c>
      <c r="G83" s="73">
        <f t="shared" si="102"/>
        <v>99.487447534853331</v>
      </c>
      <c r="H83" s="73">
        <f>SUM(H84:H98)</f>
        <v>1842</v>
      </c>
      <c r="I83" s="73">
        <f>SUM(I84:I98)</f>
        <v>1841.6</v>
      </c>
      <c r="J83" s="73">
        <f>SUM(J84:J98)</f>
        <v>1841.51</v>
      </c>
      <c r="K83" s="73">
        <f>J83/I83*100</f>
        <v>99.995112945264992</v>
      </c>
      <c r="L83" s="73">
        <f>SUM(L84:L98)</f>
        <v>613.9</v>
      </c>
      <c r="M83" s="73">
        <f>SUM(M84:M98)</f>
        <v>613.9</v>
      </c>
      <c r="N83" s="73">
        <f>SUM(N84:N98)</f>
        <v>613.9</v>
      </c>
      <c r="O83" s="73">
        <f>N83/M83*100</f>
        <v>100</v>
      </c>
      <c r="P83" s="73">
        <f>SUM(P84:P98)</f>
        <v>12136.4</v>
      </c>
      <c r="Q83" s="73">
        <f>SUM(Q84:Q98)</f>
        <v>8736.4</v>
      </c>
      <c r="R83" s="73">
        <f>SUM(R84:R98)</f>
        <v>8736.4</v>
      </c>
      <c r="S83" s="73">
        <f>R83/Q83*100</f>
        <v>100</v>
      </c>
      <c r="T83" s="73">
        <f>SUM(T84:T98)</f>
        <v>255377.8</v>
      </c>
      <c r="U83" s="73">
        <f>SUM(U84:U98)</f>
        <v>247765.8</v>
      </c>
      <c r="V83" s="73">
        <f>SUM(V84:V98)</f>
        <v>245702.24596</v>
      </c>
      <c r="W83" s="73">
        <f>V83/U83*100</f>
        <v>99.167135238196721</v>
      </c>
      <c r="X83" s="73">
        <f>SUM(X84:X98)</f>
        <v>12695.3</v>
      </c>
      <c r="Y83" s="73">
        <f>SUM(Y84:Y98)</f>
        <v>11686.1</v>
      </c>
      <c r="Z83" s="73">
        <f>SUM(Z84:Z98)</f>
        <v>11147.69023</v>
      </c>
      <c r="AA83" s="73">
        <f>Z83/Y83*100</f>
        <v>95.392733503906342</v>
      </c>
      <c r="AB83" s="73">
        <f>SUM(AB84:AB98)</f>
        <v>797.8</v>
      </c>
      <c r="AC83" s="73">
        <f>SUM(AC84:AC98)</f>
        <v>797.8</v>
      </c>
      <c r="AD83" s="73">
        <f>SUM(AD84:AD98)</f>
        <v>797.8</v>
      </c>
      <c r="AE83" s="73">
        <f>AD83/AC83*100</f>
        <v>100</v>
      </c>
      <c r="AF83" s="73">
        <f>SUM(AF84:AF98)</f>
        <v>596308.5</v>
      </c>
      <c r="AG83" s="73">
        <f>SUM(AG84:AG98)</f>
        <v>620957.30000000005</v>
      </c>
      <c r="AH83" s="73">
        <f>SUM(AH84:AH98)</f>
        <v>620957.30000000005</v>
      </c>
      <c r="AI83" s="73">
        <f>AH83/AG83*100</f>
        <v>100</v>
      </c>
      <c r="AJ83" s="73">
        <f>SUM(AJ84:AJ98)</f>
        <v>3677.1</v>
      </c>
      <c r="AK83" s="73">
        <f>SUM(AK84:AK98)</f>
        <v>3677.1</v>
      </c>
      <c r="AL83" s="73">
        <f>SUM(AL84:AL98)</f>
        <v>3677.1</v>
      </c>
      <c r="AM83" s="72">
        <f>AL83/AK83*100</f>
        <v>100</v>
      </c>
      <c r="AN83" s="73">
        <f>SUM(AN84:AN98)</f>
        <v>0</v>
      </c>
      <c r="AO83" s="73">
        <f>SUM(AO84:AO98)</f>
        <v>1</v>
      </c>
      <c r="AP83" s="73">
        <f>SUM(AP84:AP98)</f>
        <v>0</v>
      </c>
      <c r="AQ83" s="73"/>
      <c r="AR83" s="73">
        <f t="shared" ref="AR83" si="124">SUM(AR84:AR98)</f>
        <v>1838.6</v>
      </c>
      <c r="AS83" s="73">
        <f t="shared" ref="AS83:BB83" si="125">SUM(AS84:AS98)</f>
        <v>1838.6</v>
      </c>
      <c r="AT83" s="73">
        <f t="shared" si="125"/>
        <v>1838.6</v>
      </c>
      <c r="AU83" s="73">
        <f t="shared" si="125"/>
        <v>100</v>
      </c>
      <c r="AV83" s="73">
        <f t="shared" ref="AV83" si="126">SUM(AV84:AV98)</f>
        <v>1225.7</v>
      </c>
      <c r="AW83" s="73">
        <f t="shared" si="125"/>
        <v>1225.7</v>
      </c>
      <c r="AX83" s="73">
        <f t="shared" si="125"/>
        <v>1225.7</v>
      </c>
      <c r="AY83" s="73">
        <f t="shared" si="125"/>
        <v>100</v>
      </c>
      <c r="AZ83" s="73">
        <f t="shared" ref="AZ83" si="127">SUM(AZ84:AZ98)</f>
        <v>5342.1</v>
      </c>
      <c r="BA83" s="73">
        <f t="shared" si="125"/>
        <v>5222.57</v>
      </c>
      <c r="BB83" s="73">
        <f t="shared" si="125"/>
        <v>5222.57</v>
      </c>
      <c r="BC83" s="73">
        <f>BB83/BA83*100</f>
        <v>100</v>
      </c>
      <c r="BD83" s="73">
        <f>SUM(BD84:BD98)</f>
        <v>4902.8</v>
      </c>
      <c r="BE83" s="73">
        <f>SUM(BE84:BE98)</f>
        <v>4902.8</v>
      </c>
      <c r="BF83" s="73">
        <f>SUM(BF84:BF98)</f>
        <v>4487.1850199999999</v>
      </c>
      <c r="BG83" s="73">
        <f>BF83/BE83*100</f>
        <v>91.522905686546466</v>
      </c>
      <c r="BH83" s="73">
        <f>SUM(BH84:BH98)</f>
        <v>3292.3999999999996</v>
      </c>
      <c r="BI83" s="73">
        <f>SUM(BI84:BI98)</f>
        <v>3314.2000000000007</v>
      </c>
      <c r="BJ83" s="73">
        <f>SUM(BJ84:BJ98)</f>
        <v>3314.2000000000007</v>
      </c>
      <c r="BK83" s="72">
        <f>BJ83/BI83*100</f>
        <v>100</v>
      </c>
      <c r="BL83" s="73">
        <f>SUM(BL84:BL98)</f>
        <v>64573.599999999999</v>
      </c>
      <c r="BM83" s="73">
        <f>SUM(BM84:BM98)</f>
        <v>60985.803240000001</v>
      </c>
      <c r="BN83" s="73">
        <f>SUM(BN84:BN98)</f>
        <v>60422.042759999997</v>
      </c>
      <c r="BO83" s="73">
        <f>BN83/BM83*100</f>
        <v>99.07558734976169</v>
      </c>
      <c r="BP83" s="73">
        <f>SUM(BP84:BP98)</f>
        <v>1918.2</v>
      </c>
      <c r="BQ83" s="73">
        <f>SUM(BQ84:BQ98)</f>
        <v>1918.2</v>
      </c>
      <c r="BR83" s="73">
        <f>SUM(BR84:BR98)</f>
        <v>500.67599999999999</v>
      </c>
      <c r="BS83" s="73">
        <f>BR83/BQ83*100</f>
        <v>26.101345010947764</v>
      </c>
      <c r="BT83" s="73">
        <f>SUM(BT84:BT98)</f>
        <v>13</v>
      </c>
      <c r="BU83" s="73">
        <f>SUM(BU84:BU98)</f>
        <v>15.7</v>
      </c>
      <c r="BV83" s="73">
        <f>SUM(BV84:BV98)</f>
        <v>15.7</v>
      </c>
      <c r="BW83" s="73">
        <f>BV83/BU83*100</f>
        <v>100</v>
      </c>
      <c r="BX83" s="73"/>
      <c r="BY83" s="73"/>
      <c r="BZ83" s="73"/>
      <c r="CA83" s="73"/>
      <c r="CB83" s="73">
        <f>SUM(CB84:CB98)</f>
        <v>78.099999999999994</v>
      </c>
      <c r="CC83" s="73">
        <f>SUM(CC84:CC98)</f>
        <v>17.8</v>
      </c>
      <c r="CD83" s="73">
        <f>SUM(CD84:CD98)</f>
        <v>17.709799999999998</v>
      </c>
      <c r="CE83" s="73">
        <f>CD83/CC83*100</f>
        <v>99.493258426966278</v>
      </c>
    </row>
    <row r="84" spans="1:83" x14ac:dyDescent="0.25">
      <c r="A84" s="16" t="s">
        <v>152</v>
      </c>
      <c r="B84" s="78">
        <f t="shared" si="121"/>
        <v>963340.89999999979</v>
      </c>
      <c r="C84" s="78">
        <f t="shared" si="122"/>
        <v>972204.17323999992</v>
      </c>
      <c r="D84" s="78">
        <f t="shared" si="123"/>
        <v>972204.17323999992</v>
      </c>
      <c r="E84" s="78"/>
      <c r="F84" s="78">
        <f t="shared" si="112"/>
        <v>967204.12976999965</v>
      </c>
      <c r="G84" s="74">
        <f t="shared" si="102"/>
        <v>99.485700266710751</v>
      </c>
      <c r="H84" s="74">
        <v>1842</v>
      </c>
      <c r="I84" s="74">
        <v>1841.6</v>
      </c>
      <c r="J84" s="74">
        <v>1841.51</v>
      </c>
      <c r="K84" s="74">
        <f>J84/I84*100</f>
        <v>99.995112945264992</v>
      </c>
      <c r="L84" s="74">
        <v>613.9</v>
      </c>
      <c r="M84" s="74">
        <v>613.9</v>
      </c>
      <c r="N84" s="74">
        <v>613.9</v>
      </c>
      <c r="O84" s="74">
        <f>N84/M84*100</f>
        <v>100</v>
      </c>
      <c r="P84" s="74">
        <v>12136.4</v>
      </c>
      <c r="Q84" s="74">
        <v>8736.4</v>
      </c>
      <c r="R84" s="74">
        <v>8736.4</v>
      </c>
      <c r="S84" s="74">
        <f>R84/Q84*100</f>
        <v>100</v>
      </c>
      <c r="T84" s="74">
        <v>255377.8</v>
      </c>
      <c r="U84" s="74">
        <v>247765.8</v>
      </c>
      <c r="V84" s="74">
        <v>245702.24596</v>
      </c>
      <c r="W84" s="74">
        <f>V84/U84*100</f>
        <v>99.167135238196721</v>
      </c>
      <c r="X84" s="74">
        <v>12695.3</v>
      </c>
      <c r="Y84" s="74">
        <v>11686.1</v>
      </c>
      <c r="Z84" s="74">
        <v>11147.69023</v>
      </c>
      <c r="AA84" s="74">
        <f>Z84/Y84*100</f>
        <v>95.392733503906342</v>
      </c>
      <c r="AB84" s="74">
        <v>797.8</v>
      </c>
      <c r="AC84" s="74">
        <v>797.8</v>
      </c>
      <c r="AD84" s="74">
        <v>797.8</v>
      </c>
      <c r="AE84" s="74">
        <f>AD84/AC84*100</f>
        <v>100</v>
      </c>
      <c r="AF84" s="74">
        <v>596308.5</v>
      </c>
      <c r="AG84" s="74">
        <v>620957.30000000005</v>
      </c>
      <c r="AH84" s="74">
        <v>620957.30000000005</v>
      </c>
      <c r="AI84" s="74">
        <f>AH84/AG84*100</f>
        <v>100</v>
      </c>
      <c r="AJ84" s="74">
        <v>3677.1</v>
      </c>
      <c r="AK84" s="74">
        <v>3677.1</v>
      </c>
      <c r="AL84" s="74">
        <v>3677.1</v>
      </c>
      <c r="AM84" s="75">
        <f>AL84/AK84*100</f>
        <v>100</v>
      </c>
      <c r="AN84" s="75"/>
      <c r="AO84" s="75">
        <v>1</v>
      </c>
      <c r="AP84" s="74">
        <v>0</v>
      </c>
      <c r="AQ84" s="74"/>
      <c r="AR84" s="74">
        <v>1838.6</v>
      </c>
      <c r="AS84" s="74">
        <v>1838.6</v>
      </c>
      <c r="AT84" s="74">
        <v>1838.6</v>
      </c>
      <c r="AU84" s="74">
        <f>AT84/AS84*100</f>
        <v>100</v>
      </c>
      <c r="AV84" s="74">
        <v>1225.7</v>
      </c>
      <c r="AW84" s="74">
        <v>1225.7</v>
      </c>
      <c r="AX84" s="74">
        <v>1225.7</v>
      </c>
      <c r="AY84" s="74">
        <f>AX84/AW84*100</f>
        <v>100</v>
      </c>
      <c r="AZ84" s="74">
        <v>5342.1</v>
      </c>
      <c r="BA84" s="74">
        <v>5222.57</v>
      </c>
      <c r="BB84" s="74">
        <v>5222.57</v>
      </c>
      <c r="BC84" s="74">
        <f>BB84/BA84*100</f>
        <v>100</v>
      </c>
      <c r="BD84" s="74">
        <v>4902.8</v>
      </c>
      <c r="BE84" s="74">
        <v>4902.8</v>
      </c>
      <c r="BF84" s="74">
        <v>4487.1850199999999</v>
      </c>
      <c r="BG84" s="74">
        <f>BF84/BE84*100</f>
        <v>91.522905686546466</v>
      </c>
      <c r="BH84" s="74"/>
      <c r="BI84" s="74"/>
      <c r="BJ84" s="74"/>
      <c r="BK84" s="75"/>
      <c r="BL84" s="74">
        <v>64573.599999999999</v>
      </c>
      <c r="BM84" s="74">
        <v>60985.803240000001</v>
      </c>
      <c r="BN84" s="74">
        <v>60422.042759999997</v>
      </c>
      <c r="BO84" s="74">
        <f>BN84/BM84*100</f>
        <v>99.07558734976169</v>
      </c>
      <c r="BP84" s="74">
        <v>1918.2</v>
      </c>
      <c r="BQ84" s="74">
        <v>1918.2</v>
      </c>
      <c r="BR84" s="74">
        <v>500.67599999999999</v>
      </c>
      <c r="BS84" s="74">
        <f>BR84/BQ84*100</f>
        <v>26.101345010947764</v>
      </c>
      <c r="BT84" s="74">
        <v>13</v>
      </c>
      <c r="BU84" s="74">
        <v>15.7</v>
      </c>
      <c r="BV84" s="74">
        <v>15.7</v>
      </c>
      <c r="BW84" s="74">
        <f>BV84/BU84*100</f>
        <v>100</v>
      </c>
      <c r="BX84" s="74"/>
      <c r="BY84" s="74"/>
      <c r="BZ84" s="74"/>
      <c r="CA84" s="74"/>
      <c r="CB84" s="74">
        <v>78.099999999999994</v>
      </c>
      <c r="CC84" s="74">
        <v>17.8</v>
      </c>
      <c r="CD84" s="74">
        <v>17.709799999999998</v>
      </c>
      <c r="CE84" s="74">
        <f>CD84/CC84*100</f>
        <v>99.493258426966278</v>
      </c>
    </row>
    <row r="85" spans="1:83" x14ac:dyDescent="0.25">
      <c r="A85" s="16" t="s">
        <v>126</v>
      </c>
      <c r="B85" s="78">
        <f t="shared" si="121"/>
        <v>164.6</v>
      </c>
      <c r="C85" s="78">
        <f t="shared" si="122"/>
        <v>165.7</v>
      </c>
      <c r="D85" s="78">
        <f t="shared" si="123"/>
        <v>165.7</v>
      </c>
      <c r="E85" s="78"/>
      <c r="F85" s="78">
        <f t="shared" si="112"/>
        <v>165.7</v>
      </c>
      <c r="G85" s="75">
        <f t="shared" si="102"/>
        <v>100</v>
      </c>
      <c r="H85" s="75"/>
      <c r="I85" s="75"/>
      <c r="J85" s="75"/>
      <c r="K85" s="75"/>
      <c r="L85" s="75"/>
      <c r="M85" s="75"/>
      <c r="N85" s="75"/>
      <c r="O85" s="75"/>
      <c r="P85" s="75"/>
      <c r="Q85" s="75"/>
      <c r="R85" s="75"/>
      <c r="S85" s="75"/>
      <c r="T85" s="75"/>
      <c r="U85" s="75"/>
      <c r="V85" s="75"/>
      <c r="W85" s="74"/>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v>164.6</v>
      </c>
      <c r="BI85" s="75">
        <v>165.7</v>
      </c>
      <c r="BJ85" s="75">
        <v>165.7</v>
      </c>
      <c r="BK85" s="75">
        <f t="shared" ref="BK85:BK99" si="128">BJ85/BI85*100</f>
        <v>100</v>
      </c>
      <c r="BL85" s="75"/>
      <c r="BM85" s="75"/>
      <c r="BN85" s="75"/>
      <c r="BO85" s="75"/>
      <c r="BP85" s="75"/>
      <c r="BQ85" s="75"/>
      <c r="BR85" s="75"/>
      <c r="BS85" s="74"/>
      <c r="BT85" s="75"/>
      <c r="BU85" s="75"/>
      <c r="BV85" s="75"/>
      <c r="BW85" s="74"/>
      <c r="BX85" s="75"/>
      <c r="BY85" s="75"/>
      <c r="BZ85" s="75"/>
      <c r="CA85" s="74"/>
      <c r="CB85" s="75"/>
      <c r="CC85" s="75"/>
      <c r="CD85" s="75"/>
      <c r="CE85" s="75"/>
    </row>
    <row r="86" spans="1:83" x14ac:dyDescent="0.25">
      <c r="A86" s="16" t="s">
        <v>315</v>
      </c>
      <c r="B86" s="78">
        <f t="shared" si="121"/>
        <v>164.6</v>
      </c>
      <c r="C86" s="78">
        <f t="shared" si="122"/>
        <v>165.7</v>
      </c>
      <c r="D86" s="78">
        <f t="shared" si="123"/>
        <v>165.7</v>
      </c>
      <c r="E86" s="78"/>
      <c r="F86" s="78">
        <f t="shared" si="112"/>
        <v>165.7</v>
      </c>
      <c r="G86" s="75">
        <f t="shared" ref="G86:G117" si="129">F86/C86*100</f>
        <v>100</v>
      </c>
      <c r="H86" s="75"/>
      <c r="I86" s="75"/>
      <c r="J86" s="75"/>
      <c r="K86" s="75"/>
      <c r="L86" s="75"/>
      <c r="M86" s="75"/>
      <c r="N86" s="75"/>
      <c r="O86" s="75"/>
      <c r="P86" s="75"/>
      <c r="Q86" s="75"/>
      <c r="R86" s="75"/>
      <c r="S86" s="75"/>
      <c r="T86" s="75"/>
      <c r="U86" s="75"/>
      <c r="V86" s="75"/>
      <c r="W86" s="74"/>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v>164.6</v>
      </c>
      <c r="BI86" s="75">
        <v>165.7</v>
      </c>
      <c r="BJ86" s="75">
        <v>165.7</v>
      </c>
      <c r="BK86" s="75">
        <f t="shared" si="128"/>
        <v>100</v>
      </c>
      <c r="BL86" s="75"/>
      <c r="BM86" s="75"/>
      <c r="BN86" s="75"/>
      <c r="BO86" s="75"/>
      <c r="BP86" s="75"/>
      <c r="BQ86" s="75"/>
      <c r="BR86" s="75"/>
      <c r="BS86" s="74"/>
      <c r="BT86" s="75"/>
      <c r="BU86" s="75"/>
      <c r="BV86" s="75"/>
      <c r="BW86" s="74"/>
      <c r="BX86" s="75"/>
      <c r="BY86" s="75"/>
      <c r="BZ86" s="75"/>
      <c r="CA86" s="74"/>
      <c r="CB86" s="75"/>
      <c r="CC86" s="75"/>
      <c r="CD86" s="75"/>
      <c r="CE86" s="75"/>
    </row>
    <row r="87" spans="1:83" x14ac:dyDescent="0.25">
      <c r="A87" s="16" t="s">
        <v>316</v>
      </c>
      <c r="B87" s="78">
        <f t="shared" si="121"/>
        <v>164.6</v>
      </c>
      <c r="C87" s="78">
        <f t="shared" si="122"/>
        <v>165.7</v>
      </c>
      <c r="D87" s="78">
        <f t="shared" si="123"/>
        <v>165.7</v>
      </c>
      <c r="E87" s="78"/>
      <c r="F87" s="78">
        <f t="shared" si="112"/>
        <v>165.7</v>
      </c>
      <c r="G87" s="75">
        <f t="shared" si="129"/>
        <v>100</v>
      </c>
      <c r="H87" s="75"/>
      <c r="I87" s="75"/>
      <c r="J87" s="75"/>
      <c r="K87" s="75"/>
      <c r="L87" s="75"/>
      <c r="M87" s="75"/>
      <c r="N87" s="75"/>
      <c r="O87" s="75"/>
      <c r="P87" s="75"/>
      <c r="Q87" s="75"/>
      <c r="R87" s="75"/>
      <c r="S87" s="75"/>
      <c r="T87" s="75"/>
      <c r="U87" s="75"/>
      <c r="V87" s="75"/>
      <c r="W87" s="74"/>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v>164.6</v>
      </c>
      <c r="BI87" s="75">
        <v>165.7</v>
      </c>
      <c r="BJ87" s="75">
        <v>165.7</v>
      </c>
      <c r="BK87" s="75">
        <f t="shared" si="128"/>
        <v>100</v>
      </c>
      <c r="BL87" s="75"/>
      <c r="BM87" s="75"/>
      <c r="BN87" s="75"/>
      <c r="BO87" s="75"/>
      <c r="BP87" s="75"/>
      <c r="BQ87" s="75"/>
      <c r="BR87" s="75"/>
      <c r="BS87" s="74"/>
      <c r="BT87" s="75"/>
      <c r="BU87" s="75"/>
      <c r="BV87" s="75"/>
      <c r="BW87" s="74"/>
      <c r="BX87" s="75"/>
      <c r="BY87" s="75"/>
      <c r="BZ87" s="75"/>
      <c r="CA87" s="74"/>
      <c r="CB87" s="75"/>
      <c r="CC87" s="75"/>
      <c r="CD87" s="75"/>
      <c r="CE87" s="75"/>
    </row>
    <row r="88" spans="1:83" x14ac:dyDescent="0.25">
      <c r="A88" s="16" t="s">
        <v>317</v>
      </c>
      <c r="B88" s="78">
        <f t="shared" si="121"/>
        <v>164.6</v>
      </c>
      <c r="C88" s="78">
        <f t="shared" si="122"/>
        <v>165.7</v>
      </c>
      <c r="D88" s="78">
        <f t="shared" si="123"/>
        <v>165.7</v>
      </c>
      <c r="E88" s="78"/>
      <c r="F88" s="78">
        <f t="shared" si="112"/>
        <v>165.7</v>
      </c>
      <c r="G88" s="75">
        <f t="shared" si="129"/>
        <v>100</v>
      </c>
      <c r="H88" s="75"/>
      <c r="I88" s="75"/>
      <c r="J88" s="75"/>
      <c r="K88" s="75"/>
      <c r="L88" s="75"/>
      <c r="M88" s="75"/>
      <c r="N88" s="75"/>
      <c r="O88" s="75"/>
      <c r="P88" s="75"/>
      <c r="Q88" s="75"/>
      <c r="R88" s="75"/>
      <c r="S88" s="75"/>
      <c r="T88" s="75"/>
      <c r="U88" s="75"/>
      <c r="V88" s="75"/>
      <c r="W88" s="74"/>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v>164.6</v>
      </c>
      <c r="BI88" s="75">
        <v>165.7</v>
      </c>
      <c r="BJ88" s="75">
        <v>165.7</v>
      </c>
      <c r="BK88" s="75">
        <f t="shared" si="128"/>
        <v>100</v>
      </c>
      <c r="BL88" s="75"/>
      <c r="BM88" s="75"/>
      <c r="BN88" s="75"/>
      <c r="BO88" s="75"/>
      <c r="BP88" s="75"/>
      <c r="BQ88" s="75"/>
      <c r="BR88" s="75"/>
      <c r="BS88" s="74"/>
      <c r="BT88" s="75"/>
      <c r="BU88" s="75"/>
      <c r="BV88" s="75"/>
      <c r="BW88" s="74"/>
      <c r="BX88" s="75"/>
      <c r="BY88" s="75"/>
      <c r="BZ88" s="75"/>
      <c r="CA88" s="74"/>
      <c r="CB88" s="75"/>
      <c r="CC88" s="75"/>
      <c r="CD88" s="75"/>
      <c r="CE88" s="75"/>
    </row>
    <row r="89" spans="1:83" x14ac:dyDescent="0.25">
      <c r="A89" s="16" t="s">
        <v>318</v>
      </c>
      <c r="B89" s="78">
        <f t="shared" si="121"/>
        <v>164.6</v>
      </c>
      <c r="C89" s="78">
        <f t="shared" si="122"/>
        <v>165.7</v>
      </c>
      <c r="D89" s="78">
        <f t="shared" si="123"/>
        <v>165.7</v>
      </c>
      <c r="E89" s="78"/>
      <c r="F89" s="78">
        <f t="shared" si="112"/>
        <v>165.7</v>
      </c>
      <c r="G89" s="75">
        <f t="shared" si="129"/>
        <v>100</v>
      </c>
      <c r="H89" s="75"/>
      <c r="I89" s="75"/>
      <c r="J89" s="75"/>
      <c r="K89" s="75"/>
      <c r="L89" s="75"/>
      <c r="M89" s="75"/>
      <c r="N89" s="75"/>
      <c r="O89" s="75"/>
      <c r="P89" s="75"/>
      <c r="Q89" s="75"/>
      <c r="R89" s="75"/>
      <c r="S89" s="75"/>
      <c r="T89" s="75"/>
      <c r="U89" s="75"/>
      <c r="V89" s="75"/>
      <c r="W89" s="74"/>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v>164.6</v>
      </c>
      <c r="BI89" s="75">
        <v>165.7</v>
      </c>
      <c r="BJ89" s="75">
        <v>165.7</v>
      </c>
      <c r="BK89" s="75">
        <f t="shared" si="128"/>
        <v>100</v>
      </c>
      <c r="BL89" s="75"/>
      <c r="BM89" s="75"/>
      <c r="BN89" s="75"/>
      <c r="BO89" s="75"/>
      <c r="BP89" s="75"/>
      <c r="BQ89" s="75"/>
      <c r="BR89" s="75"/>
      <c r="BS89" s="74"/>
      <c r="BT89" s="75"/>
      <c r="BU89" s="75"/>
      <c r="BV89" s="75"/>
      <c r="BW89" s="74"/>
      <c r="BX89" s="75"/>
      <c r="BY89" s="75"/>
      <c r="BZ89" s="75"/>
      <c r="CA89" s="74"/>
      <c r="CB89" s="75"/>
      <c r="CC89" s="75"/>
      <c r="CD89" s="75"/>
      <c r="CE89" s="75"/>
    </row>
    <row r="90" spans="1:83" x14ac:dyDescent="0.25">
      <c r="A90" s="16" t="s">
        <v>228</v>
      </c>
      <c r="B90" s="78">
        <f t="shared" si="121"/>
        <v>164.6</v>
      </c>
      <c r="C90" s="78">
        <f t="shared" si="122"/>
        <v>165.7</v>
      </c>
      <c r="D90" s="78">
        <f t="shared" si="123"/>
        <v>165.7</v>
      </c>
      <c r="E90" s="78"/>
      <c r="F90" s="78">
        <f t="shared" si="112"/>
        <v>165.7</v>
      </c>
      <c r="G90" s="75">
        <f t="shared" si="129"/>
        <v>100</v>
      </c>
      <c r="H90" s="75"/>
      <c r="I90" s="75"/>
      <c r="J90" s="75"/>
      <c r="K90" s="75"/>
      <c r="L90" s="75"/>
      <c r="M90" s="75"/>
      <c r="N90" s="75"/>
      <c r="O90" s="75"/>
      <c r="P90" s="75"/>
      <c r="Q90" s="75"/>
      <c r="R90" s="75"/>
      <c r="S90" s="75"/>
      <c r="T90" s="75"/>
      <c r="U90" s="75"/>
      <c r="V90" s="75"/>
      <c r="W90" s="74"/>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v>164.6</v>
      </c>
      <c r="BI90" s="75">
        <v>165.7</v>
      </c>
      <c r="BJ90" s="75">
        <v>165.7</v>
      </c>
      <c r="BK90" s="75">
        <f t="shared" si="128"/>
        <v>100</v>
      </c>
      <c r="BL90" s="75"/>
      <c r="BM90" s="75"/>
      <c r="BN90" s="75"/>
      <c r="BO90" s="75"/>
      <c r="BP90" s="75"/>
      <c r="BQ90" s="75"/>
      <c r="BR90" s="75"/>
      <c r="BS90" s="74"/>
      <c r="BT90" s="75"/>
      <c r="BU90" s="75"/>
      <c r="BV90" s="75"/>
      <c r="BW90" s="74"/>
      <c r="BX90" s="75"/>
      <c r="BY90" s="75"/>
      <c r="BZ90" s="75"/>
      <c r="CA90" s="74"/>
      <c r="CB90" s="75"/>
      <c r="CC90" s="75"/>
      <c r="CD90" s="75"/>
      <c r="CE90" s="75"/>
    </row>
    <row r="91" spans="1:83" x14ac:dyDescent="0.25">
      <c r="A91" s="16" t="s">
        <v>319</v>
      </c>
      <c r="B91" s="78">
        <f t="shared" si="121"/>
        <v>164.6</v>
      </c>
      <c r="C91" s="78">
        <f t="shared" si="122"/>
        <v>165.7</v>
      </c>
      <c r="D91" s="78">
        <f t="shared" si="123"/>
        <v>165.7</v>
      </c>
      <c r="E91" s="78"/>
      <c r="F91" s="78">
        <f t="shared" si="112"/>
        <v>165.7</v>
      </c>
      <c r="G91" s="75">
        <f t="shared" si="129"/>
        <v>100</v>
      </c>
      <c r="H91" s="75"/>
      <c r="I91" s="75"/>
      <c r="J91" s="75"/>
      <c r="K91" s="75"/>
      <c r="L91" s="75"/>
      <c r="M91" s="75"/>
      <c r="N91" s="75"/>
      <c r="O91" s="75"/>
      <c r="P91" s="75"/>
      <c r="Q91" s="75"/>
      <c r="R91" s="75"/>
      <c r="S91" s="75"/>
      <c r="T91" s="75"/>
      <c r="U91" s="75"/>
      <c r="V91" s="75"/>
      <c r="W91" s="74"/>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v>164.6</v>
      </c>
      <c r="BI91" s="75">
        <v>165.7</v>
      </c>
      <c r="BJ91" s="75">
        <v>165.7</v>
      </c>
      <c r="BK91" s="75">
        <f t="shared" si="128"/>
        <v>100</v>
      </c>
      <c r="BL91" s="75"/>
      <c r="BM91" s="75"/>
      <c r="BN91" s="75"/>
      <c r="BO91" s="75"/>
      <c r="BP91" s="75"/>
      <c r="BQ91" s="75"/>
      <c r="BR91" s="75"/>
      <c r="BS91" s="74"/>
      <c r="BT91" s="75"/>
      <c r="BU91" s="75"/>
      <c r="BV91" s="75"/>
      <c r="BW91" s="74"/>
      <c r="BX91" s="75"/>
      <c r="BY91" s="75"/>
      <c r="BZ91" s="75"/>
      <c r="CA91" s="74"/>
      <c r="CB91" s="75"/>
      <c r="CC91" s="75"/>
      <c r="CD91" s="75"/>
      <c r="CE91" s="75"/>
    </row>
    <row r="92" spans="1:83" x14ac:dyDescent="0.25">
      <c r="A92" s="16" t="s">
        <v>320</v>
      </c>
      <c r="B92" s="78">
        <f t="shared" si="121"/>
        <v>164.6</v>
      </c>
      <c r="C92" s="78">
        <f t="shared" si="122"/>
        <v>165.7</v>
      </c>
      <c r="D92" s="78">
        <f t="shared" si="123"/>
        <v>165.7</v>
      </c>
      <c r="E92" s="78"/>
      <c r="F92" s="78">
        <f t="shared" si="112"/>
        <v>165.7</v>
      </c>
      <c r="G92" s="75">
        <f t="shared" si="129"/>
        <v>100</v>
      </c>
      <c r="H92" s="75"/>
      <c r="I92" s="75"/>
      <c r="J92" s="75"/>
      <c r="K92" s="75"/>
      <c r="L92" s="75"/>
      <c r="M92" s="75"/>
      <c r="N92" s="75"/>
      <c r="O92" s="75"/>
      <c r="P92" s="75"/>
      <c r="Q92" s="75"/>
      <c r="R92" s="75"/>
      <c r="S92" s="75"/>
      <c r="T92" s="75"/>
      <c r="U92" s="75"/>
      <c r="V92" s="75"/>
      <c r="W92" s="74"/>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v>164.6</v>
      </c>
      <c r="BI92" s="75">
        <v>165.7</v>
      </c>
      <c r="BJ92" s="75">
        <v>165.7</v>
      </c>
      <c r="BK92" s="75">
        <f t="shared" si="128"/>
        <v>100</v>
      </c>
      <c r="BL92" s="75"/>
      <c r="BM92" s="75"/>
      <c r="BN92" s="75"/>
      <c r="BO92" s="75"/>
      <c r="BP92" s="75"/>
      <c r="BQ92" s="75"/>
      <c r="BR92" s="75"/>
      <c r="BS92" s="74"/>
      <c r="BT92" s="75"/>
      <c r="BU92" s="75"/>
      <c r="BV92" s="75"/>
      <c r="BW92" s="74"/>
      <c r="BX92" s="75"/>
      <c r="BY92" s="75"/>
      <c r="BZ92" s="75"/>
      <c r="CA92" s="74"/>
      <c r="CB92" s="75"/>
      <c r="CC92" s="75"/>
      <c r="CD92" s="75"/>
      <c r="CE92" s="75"/>
    </row>
    <row r="93" spans="1:83" x14ac:dyDescent="0.25">
      <c r="A93" s="16" t="s">
        <v>325</v>
      </c>
      <c r="B93" s="78">
        <f t="shared" si="121"/>
        <v>164.6</v>
      </c>
      <c r="C93" s="78">
        <f t="shared" si="122"/>
        <v>165.7</v>
      </c>
      <c r="D93" s="78">
        <f t="shared" si="123"/>
        <v>165.7</v>
      </c>
      <c r="E93" s="78"/>
      <c r="F93" s="78">
        <f t="shared" si="112"/>
        <v>165.7</v>
      </c>
      <c r="G93" s="75">
        <f t="shared" si="129"/>
        <v>100</v>
      </c>
      <c r="H93" s="75"/>
      <c r="I93" s="75"/>
      <c r="J93" s="75"/>
      <c r="K93" s="75"/>
      <c r="L93" s="75"/>
      <c r="M93" s="75"/>
      <c r="N93" s="75"/>
      <c r="O93" s="75"/>
      <c r="P93" s="75"/>
      <c r="Q93" s="75"/>
      <c r="R93" s="75"/>
      <c r="S93" s="75"/>
      <c r="T93" s="75"/>
      <c r="U93" s="75"/>
      <c r="V93" s="75"/>
      <c r="W93" s="74"/>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v>164.6</v>
      </c>
      <c r="BI93" s="75">
        <v>165.7</v>
      </c>
      <c r="BJ93" s="75">
        <v>165.7</v>
      </c>
      <c r="BK93" s="75">
        <f t="shared" si="128"/>
        <v>100</v>
      </c>
      <c r="BL93" s="75"/>
      <c r="BM93" s="75"/>
      <c r="BN93" s="75"/>
      <c r="BO93" s="75"/>
      <c r="BP93" s="75"/>
      <c r="BQ93" s="75"/>
      <c r="BR93" s="75"/>
      <c r="BS93" s="74"/>
      <c r="BT93" s="75"/>
      <c r="BU93" s="75"/>
      <c r="BV93" s="75"/>
      <c r="BW93" s="74"/>
      <c r="BX93" s="75"/>
      <c r="BY93" s="75"/>
      <c r="BZ93" s="75"/>
      <c r="CA93" s="74"/>
      <c r="CB93" s="75"/>
      <c r="CC93" s="75"/>
      <c r="CD93" s="75"/>
      <c r="CE93" s="75"/>
    </row>
    <row r="94" spans="1:83" x14ac:dyDescent="0.25">
      <c r="A94" s="16" t="s">
        <v>150</v>
      </c>
      <c r="B94" s="78">
        <f t="shared" si="121"/>
        <v>411.6</v>
      </c>
      <c r="C94" s="78">
        <f t="shared" si="122"/>
        <v>414.3</v>
      </c>
      <c r="D94" s="78">
        <f t="shared" si="123"/>
        <v>414.3</v>
      </c>
      <c r="E94" s="78"/>
      <c r="F94" s="78">
        <f t="shared" si="112"/>
        <v>414.3</v>
      </c>
      <c r="G94" s="75">
        <f t="shared" si="129"/>
        <v>100</v>
      </c>
      <c r="H94" s="75"/>
      <c r="I94" s="75"/>
      <c r="J94" s="75"/>
      <c r="K94" s="75"/>
      <c r="L94" s="75"/>
      <c r="M94" s="75"/>
      <c r="N94" s="75"/>
      <c r="O94" s="75"/>
      <c r="P94" s="75"/>
      <c r="Q94" s="75"/>
      <c r="R94" s="75"/>
      <c r="S94" s="75"/>
      <c r="T94" s="75"/>
      <c r="U94" s="75"/>
      <c r="V94" s="75"/>
      <c r="W94" s="74"/>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v>411.6</v>
      </c>
      <c r="BI94" s="75">
        <v>414.3</v>
      </c>
      <c r="BJ94" s="75">
        <v>414.3</v>
      </c>
      <c r="BK94" s="75">
        <f t="shared" si="128"/>
        <v>100</v>
      </c>
      <c r="BL94" s="75"/>
      <c r="BM94" s="75"/>
      <c r="BN94" s="75"/>
      <c r="BO94" s="75"/>
      <c r="BP94" s="75"/>
      <c r="BQ94" s="75"/>
      <c r="BR94" s="75"/>
      <c r="BS94" s="74"/>
      <c r="BT94" s="75"/>
      <c r="BU94" s="75"/>
      <c r="BV94" s="75"/>
      <c r="BW94" s="74"/>
      <c r="BX94" s="75"/>
      <c r="BY94" s="75"/>
      <c r="BZ94" s="75"/>
      <c r="CA94" s="74"/>
      <c r="CB94" s="75"/>
      <c r="CC94" s="75"/>
      <c r="CD94" s="75"/>
      <c r="CE94" s="75"/>
    </row>
    <row r="95" spans="1:83" x14ac:dyDescent="0.25">
      <c r="A95" s="16" t="s">
        <v>321</v>
      </c>
      <c r="B95" s="78">
        <f t="shared" si="121"/>
        <v>164.6</v>
      </c>
      <c r="C95" s="78">
        <f t="shared" si="122"/>
        <v>165.7</v>
      </c>
      <c r="D95" s="78">
        <f t="shared" si="123"/>
        <v>165.7</v>
      </c>
      <c r="E95" s="78"/>
      <c r="F95" s="78">
        <f t="shared" si="112"/>
        <v>165.7</v>
      </c>
      <c r="G95" s="75">
        <f t="shared" si="129"/>
        <v>100</v>
      </c>
      <c r="H95" s="75"/>
      <c r="I95" s="75"/>
      <c r="J95" s="75"/>
      <c r="K95" s="75"/>
      <c r="L95" s="75"/>
      <c r="M95" s="75"/>
      <c r="N95" s="75"/>
      <c r="O95" s="75"/>
      <c r="P95" s="75"/>
      <c r="Q95" s="75"/>
      <c r="R95" s="75"/>
      <c r="S95" s="75"/>
      <c r="T95" s="75"/>
      <c r="U95" s="75"/>
      <c r="V95" s="75"/>
      <c r="W95" s="74"/>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v>164.6</v>
      </c>
      <c r="BI95" s="75">
        <v>165.7</v>
      </c>
      <c r="BJ95" s="75">
        <v>165.7</v>
      </c>
      <c r="BK95" s="75">
        <f t="shared" si="128"/>
        <v>100</v>
      </c>
      <c r="BL95" s="75"/>
      <c r="BM95" s="75"/>
      <c r="BN95" s="75"/>
      <c r="BO95" s="75"/>
      <c r="BP95" s="75"/>
      <c r="BQ95" s="75"/>
      <c r="BR95" s="75"/>
      <c r="BS95" s="74"/>
      <c r="BT95" s="75"/>
      <c r="BU95" s="75"/>
      <c r="BV95" s="75"/>
      <c r="BW95" s="74"/>
      <c r="BX95" s="75"/>
      <c r="BY95" s="75"/>
      <c r="BZ95" s="75"/>
      <c r="CA95" s="74"/>
      <c r="CB95" s="75"/>
      <c r="CC95" s="75"/>
      <c r="CD95" s="75"/>
      <c r="CE95" s="75"/>
    </row>
    <row r="96" spans="1:83" x14ac:dyDescent="0.25">
      <c r="A96" s="16" t="s">
        <v>322</v>
      </c>
      <c r="B96" s="78">
        <f t="shared" si="121"/>
        <v>411.6</v>
      </c>
      <c r="C96" s="78">
        <f t="shared" si="122"/>
        <v>414.3</v>
      </c>
      <c r="D96" s="78">
        <f t="shared" si="123"/>
        <v>414.3</v>
      </c>
      <c r="E96" s="78"/>
      <c r="F96" s="78">
        <f t="shared" si="112"/>
        <v>414.3</v>
      </c>
      <c r="G96" s="75">
        <f t="shared" si="129"/>
        <v>100</v>
      </c>
      <c r="H96" s="75"/>
      <c r="I96" s="75"/>
      <c r="J96" s="75"/>
      <c r="K96" s="75"/>
      <c r="L96" s="75"/>
      <c r="M96" s="75"/>
      <c r="N96" s="75"/>
      <c r="O96" s="75"/>
      <c r="P96" s="75"/>
      <c r="Q96" s="75"/>
      <c r="R96" s="75"/>
      <c r="S96" s="74"/>
      <c r="T96" s="75"/>
      <c r="U96" s="75"/>
      <c r="V96" s="75"/>
      <c r="W96" s="74"/>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v>411.6</v>
      </c>
      <c r="BI96" s="75">
        <v>414.3</v>
      </c>
      <c r="BJ96" s="75">
        <v>414.3</v>
      </c>
      <c r="BK96" s="75">
        <f t="shared" si="128"/>
        <v>100</v>
      </c>
      <c r="BL96" s="75"/>
      <c r="BM96" s="75"/>
      <c r="BN96" s="75"/>
      <c r="BO96" s="75"/>
      <c r="BP96" s="75"/>
      <c r="BQ96" s="75"/>
      <c r="BR96" s="75"/>
      <c r="BS96" s="74"/>
      <c r="BT96" s="75"/>
      <c r="BU96" s="75"/>
      <c r="BV96" s="75"/>
      <c r="BW96" s="74"/>
      <c r="BX96" s="75"/>
      <c r="BY96" s="75"/>
      <c r="BZ96" s="75"/>
      <c r="CA96" s="74"/>
      <c r="CB96" s="75"/>
      <c r="CC96" s="75"/>
      <c r="CD96" s="75"/>
      <c r="CE96" s="75"/>
    </row>
    <row r="97" spans="1:83" x14ac:dyDescent="0.25">
      <c r="A97" s="16" t="s">
        <v>323</v>
      </c>
      <c r="B97" s="78">
        <f t="shared" si="121"/>
        <v>411.6</v>
      </c>
      <c r="C97" s="78">
        <f t="shared" si="122"/>
        <v>414.3</v>
      </c>
      <c r="D97" s="78">
        <f t="shared" si="123"/>
        <v>414.3</v>
      </c>
      <c r="E97" s="78"/>
      <c r="F97" s="78">
        <f t="shared" si="112"/>
        <v>414.3</v>
      </c>
      <c r="G97" s="75">
        <f t="shared" si="129"/>
        <v>100</v>
      </c>
      <c r="H97" s="75"/>
      <c r="I97" s="75"/>
      <c r="J97" s="75"/>
      <c r="K97" s="75"/>
      <c r="L97" s="75"/>
      <c r="M97" s="75"/>
      <c r="N97" s="75"/>
      <c r="O97" s="75"/>
      <c r="P97" s="75"/>
      <c r="Q97" s="75"/>
      <c r="R97" s="75"/>
      <c r="S97" s="74"/>
      <c r="T97" s="75"/>
      <c r="U97" s="75"/>
      <c r="V97" s="75"/>
      <c r="W97" s="74"/>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v>411.6</v>
      </c>
      <c r="BI97" s="75">
        <v>414.3</v>
      </c>
      <c r="BJ97" s="75">
        <v>414.3</v>
      </c>
      <c r="BK97" s="75">
        <f t="shared" si="128"/>
        <v>100</v>
      </c>
      <c r="BL97" s="75"/>
      <c r="BM97" s="75"/>
      <c r="BN97" s="75"/>
      <c r="BO97" s="75"/>
      <c r="BP97" s="75"/>
      <c r="BQ97" s="75"/>
      <c r="BR97" s="75"/>
      <c r="BS97" s="74"/>
      <c r="BT97" s="75"/>
      <c r="BU97" s="75"/>
      <c r="BV97" s="75"/>
      <c r="BW97" s="74"/>
      <c r="BX97" s="75"/>
      <c r="BY97" s="75"/>
      <c r="BZ97" s="75"/>
      <c r="CA97" s="74"/>
      <c r="CB97" s="75"/>
      <c r="CC97" s="75"/>
      <c r="CD97" s="75"/>
      <c r="CE97" s="75"/>
    </row>
    <row r="98" spans="1:83" x14ac:dyDescent="0.25">
      <c r="A98" s="16" t="s">
        <v>324</v>
      </c>
      <c r="B98" s="78">
        <f t="shared" si="121"/>
        <v>411.6</v>
      </c>
      <c r="C98" s="78">
        <f t="shared" si="122"/>
        <v>414.3</v>
      </c>
      <c r="D98" s="78">
        <f t="shared" si="123"/>
        <v>414.3</v>
      </c>
      <c r="E98" s="78"/>
      <c r="F98" s="78">
        <f t="shared" si="112"/>
        <v>414.3</v>
      </c>
      <c r="G98" s="75">
        <f t="shared" si="129"/>
        <v>100</v>
      </c>
      <c r="H98" s="75"/>
      <c r="I98" s="75"/>
      <c r="J98" s="75"/>
      <c r="K98" s="75"/>
      <c r="L98" s="75"/>
      <c r="M98" s="75"/>
      <c r="N98" s="75"/>
      <c r="O98" s="75"/>
      <c r="P98" s="75"/>
      <c r="Q98" s="75"/>
      <c r="R98" s="75"/>
      <c r="S98" s="74"/>
      <c r="T98" s="75"/>
      <c r="U98" s="75"/>
      <c r="V98" s="75"/>
      <c r="W98" s="74"/>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v>411.6</v>
      </c>
      <c r="BI98" s="75">
        <v>414.3</v>
      </c>
      <c r="BJ98" s="75">
        <v>414.3</v>
      </c>
      <c r="BK98" s="75">
        <f t="shared" si="128"/>
        <v>100</v>
      </c>
      <c r="BL98" s="75"/>
      <c r="BM98" s="75"/>
      <c r="BN98" s="75"/>
      <c r="BO98" s="75"/>
      <c r="BP98" s="75"/>
      <c r="BQ98" s="75"/>
      <c r="BR98" s="75"/>
      <c r="BS98" s="74"/>
      <c r="BT98" s="75"/>
      <c r="BU98" s="75"/>
      <c r="BV98" s="75"/>
      <c r="BW98" s="74"/>
      <c r="BX98" s="75"/>
      <c r="BY98" s="75"/>
      <c r="BZ98" s="75"/>
      <c r="CA98" s="74"/>
      <c r="CB98" s="75"/>
      <c r="CC98" s="75"/>
      <c r="CD98" s="75"/>
      <c r="CE98" s="75"/>
    </row>
    <row r="99" spans="1:83" s="5" customFormat="1" ht="31.5" x14ac:dyDescent="0.25">
      <c r="A99" s="81" t="s">
        <v>156</v>
      </c>
      <c r="B99" s="77">
        <f t="shared" si="121"/>
        <v>221755.29999999996</v>
      </c>
      <c r="C99" s="77">
        <f t="shared" si="122"/>
        <v>230655.68769999998</v>
      </c>
      <c r="D99" s="77">
        <f t="shared" si="123"/>
        <v>230655.68769999998</v>
      </c>
      <c r="E99" s="77"/>
      <c r="F99" s="77">
        <f t="shared" si="112"/>
        <v>229372.94610999996</v>
      </c>
      <c r="G99" s="73">
        <f t="shared" si="129"/>
        <v>99.443871684764858</v>
      </c>
      <c r="H99" s="73">
        <f>SUM(H100:H103)</f>
        <v>71.3</v>
      </c>
      <c r="I99" s="73">
        <f>SUM(I100:I103)</f>
        <v>17.8</v>
      </c>
      <c r="J99" s="73">
        <f>SUM(J100:J103)</f>
        <v>17.741669999999999</v>
      </c>
      <c r="K99" s="73">
        <f>J99/I99*100</f>
        <v>99.672303370786508</v>
      </c>
      <c r="L99" s="73">
        <f>SUM(L100:L103)</f>
        <v>29.5</v>
      </c>
      <c r="M99" s="73">
        <f>SUM(M100:M103)</f>
        <v>29.5</v>
      </c>
      <c r="N99" s="73">
        <f>SUM(N100:N103)</f>
        <v>29.5</v>
      </c>
      <c r="O99" s="73">
        <f>N99/M99*100</f>
        <v>100</v>
      </c>
      <c r="P99" s="73">
        <f>SUM(P100:P103)</f>
        <v>975.2</v>
      </c>
      <c r="Q99" s="73">
        <f>SUM(Q100:Q103)</f>
        <v>761.40269999999998</v>
      </c>
      <c r="R99" s="73">
        <f>SUM(R100:R103)</f>
        <v>651.78250000000003</v>
      </c>
      <c r="S99" s="73">
        <f>R99/Q99*100</f>
        <v>85.60286166571251</v>
      </c>
      <c r="T99" s="73">
        <f>SUM(T100:T103)</f>
        <v>25223.1</v>
      </c>
      <c r="U99" s="73">
        <f>SUM(U100:U103)</f>
        <v>27086.5</v>
      </c>
      <c r="V99" s="73">
        <f>SUM(V100:V103)</f>
        <v>27067.654019999998</v>
      </c>
      <c r="W99" s="73">
        <f>V99/U99*100</f>
        <v>99.930422978236393</v>
      </c>
      <c r="X99" s="73">
        <f>SUM(X100:X103)</f>
        <v>1636.8</v>
      </c>
      <c r="Y99" s="73">
        <f>SUM(Y100:Y103)</f>
        <v>1391.2</v>
      </c>
      <c r="Z99" s="73">
        <f>SUM(Z100:Z103)</f>
        <v>1281.7608500000001</v>
      </c>
      <c r="AA99" s="73">
        <f>Z99/Y99*100</f>
        <v>92.133471104082815</v>
      </c>
      <c r="AB99" s="73">
        <f>SUM(AB100:AB103)</f>
        <v>63.5</v>
      </c>
      <c r="AC99" s="73">
        <f>SUM(AC100:AC103)</f>
        <v>63.5</v>
      </c>
      <c r="AD99" s="73">
        <f>SUM(AD100:AD103)</f>
        <v>63.5</v>
      </c>
      <c r="AE99" s="73">
        <f>AD99/AC99*100</f>
        <v>100</v>
      </c>
      <c r="AF99" s="73">
        <f>SUM(AF100:AF103)</f>
        <v>170794.4</v>
      </c>
      <c r="AG99" s="73">
        <f>SUM(AG100:AG103)</f>
        <v>181661.9</v>
      </c>
      <c r="AH99" s="73">
        <f>SUM(AH100:AH103)</f>
        <v>181661.9</v>
      </c>
      <c r="AI99" s="73">
        <f>AH99/AG99*100</f>
        <v>100</v>
      </c>
      <c r="AJ99" s="73">
        <f>SUM(AJ100:AJ103)</f>
        <v>544.29999999999995</v>
      </c>
      <c r="AK99" s="73">
        <f>SUM(AK100:AK103)</f>
        <v>544.29999999999995</v>
      </c>
      <c r="AL99" s="73">
        <f>SUM(AL100:AL103)</f>
        <v>544.29999999999995</v>
      </c>
      <c r="AM99" s="72">
        <f>AL99/AK99*100</f>
        <v>100</v>
      </c>
      <c r="AN99" s="73">
        <f t="shared" ref="AN99" si="130">SUM(AN100:AN103)</f>
        <v>0</v>
      </c>
      <c r="AO99" s="73">
        <f t="shared" ref="AO99:BB99" si="131">SUM(AO100:AO103)</f>
        <v>0</v>
      </c>
      <c r="AP99" s="73">
        <f t="shared" si="131"/>
        <v>0</v>
      </c>
      <c r="AQ99" s="73">
        <f t="shared" si="131"/>
        <v>0</v>
      </c>
      <c r="AR99" s="73">
        <f t="shared" ref="AR99" si="132">SUM(AR100:AR103)</f>
        <v>544.29999999999995</v>
      </c>
      <c r="AS99" s="73">
        <f t="shared" si="131"/>
        <v>544.29999999999995</v>
      </c>
      <c r="AT99" s="73">
        <f t="shared" si="131"/>
        <v>544.29999999999995</v>
      </c>
      <c r="AU99" s="73">
        <f t="shared" si="131"/>
        <v>100</v>
      </c>
      <c r="AV99" s="73">
        <f t="shared" ref="AV99" si="133">SUM(AV100:AV103)</f>
        <v>544.29999999999995</v>
      </c>
      <c r="AW99" s="73">
        <f t="shared" si="131"/>
        <v>544.29999999999995</v>
      </c>
      <c r="AX99" s="73">
        <f t="shared" si="131"/>
        <v>173.77855</v>
      </c>
      <c r="AY99" s="73">
        <f t="shared" si="131"/>
        <v>31.926979606834465</v>
      </c>
      <c r="AZ99" s="73">
        <f t="shared" ref="AZ99" si="134">SUM(AZ100:AZ103)</f>
        <v>723.1</v>
      </c>
      <c r="BA99" s="73">
        <f t="shared" si="131"/>
        <v>706.73</v>
      </c>
      <c r="BB99" s="73">
        <f t="shared" si="131"/>
        <v>706.73</v>
      </c>
      <c r="BC99" s="73">
        <f>BB99/BA99*100</f>
        <v>100</v>
      </c>
      <c r="BD99" s="73">
        <f t="shared" ref="BD99" si="135">SUM(BD100:BD103)</f>
        <v>0</v>
      </c>
      <c r="BE99" s="73">
        <f t="shared" ref="BE99:BJ99" si="136">SUM(BE100:BE103)</f>
        <v>0</v>
      </c>
      <c r="BF99" s="73">
        <f t="shared" si="136"/>
        <v>0</v>
      </c>
      <c r="BG99" s="73">
        <f t="shared" si="136"/>
        <v>0</v>
      </c>
      <c r="BH99" s="73">
        <f t="shared" ref="BH99" si="137">SUM(BH100:BH103)</f>
        <v>1234.8000000000002</v>
      </c>
      <c r="BI99" s="73">
        <f t="shared" si="136"/>
        <v>1242.9000000000001</v>
      </c>
      <c r="BJ99" s="73">
        <f t="shared" si="136"/>
        <v>914.5903800000001</v>
      </c>
      <c r="BK99" s="72">
        <f t="shared" si="128"/>
        <v>73.585194303644712</v>
      </c>
      <c r="BL99" s="73">
        <f>SUM(BL100:BL103)</f>
        <v>18752.5</v>
      </c>
      <c r="BM99" s="73">
        <f>SUM(BM100:BM103)</f>
        <v>15443.055</v>
      </c>
      <c r="BN99" s="73">
        <f>SUM(BN100:BN103)</f>
        <v>15352.89198</v>
      </c>
      <c r="BO99" s="73">
        <f>BN99/BM99*100</f>
        <v>99.416158137104347</v>
      </c>
      <c r="BP99" s="73">
        <f>SUM(BP100:BP103)</f>
        <v>594.70000000000005</v>
      </c>
      <c r="BQ99" s="73">
        <f>SUM(BQ100:BQ103)</f>
        <v>594.70000000000005</v>
      </c>
      <c r="BR99" s="73">
        <f>SUM(BR100:BR103)</f>
        <v>343.012</v>
      </c>
      <c r="BS99" s="73">
        <f>BR99/BQ99*100</f>
        <v>57.67815705397679</v>
      </c>
      <c r="BT99" s="73">
        <f>SUM(BT100:BT103)</f>
        <v>1.1000000000000001</v>
      </c>
      <c r="BU99" s="73">
        <f>SUM(BU100:BU103)</f>
        <v>1.2</v>
      </c>
      <c r="BV99" s="73">
        <f>SUM(BV100:BV103)</f>
        <v>1.2</v>
      </c>
      <c r="BW99" s="73">
        <f>BV99/BU99*100</f>
        <v>100</v>
      </c>
      <c r="BX99" s="73"/>
      <c r="BY99" s="73"/>
      <c r="BZ99" s="73"/>
      <c r="CA99" s="73"/>
      <c r="CB99" s="73">
        <f>SUM(CB100:CB103)</f>
        <v>22.4</v>
      </c>
      <c r="CC99" s="73">
        <f>SUM(CC100:CC103)</f>
        <v>22.4</v>
      </c>
      <c r="CD99" s="73">
        <f>SUM(CD100:CD103)</f>
        <v>18.30416</v>
      </c>
      <c r="CE99" s="73">
        <f t="shared" ref="CE99:CE100" si="138">CD99/CC99*100</f>
        <v>81.715000000000003</v>
      </c>
    </row>
    <row r="100" spans="1:83" ht="26.25" customHeight="1" x14ac:dyDescent="0.25">
      <c r="A100" s="16" t="s">
        <v>155</v>
      </c>
      <c r="B100" s="78">
        <f t="shared" si="121"/>
        <v>220520.49999999997</v>
      </c>
      <c r="C100" s="78">
        <f t="shared" si="122"/>
        <v>229412.78769999999</v>
      </c>
      <c r="D100" s="78">
        <f t="shared" si="123"/>
        <v>229412.78769999999</v>
      </c>
      <c r="E100" s="78"/>
      <c r="F100" s="78">
        <f t="shared" si="112"/>
        <v>228458.35572999995</v>
      </c>
      <c r="G100" s="74">
        <f t="shared" si="129"/>
        <v>99.583967406713128</v>
      </c>
      <c r="H100" s="74">
        <v>71.3</v>
      </c>
      <c r="I100" s="74">
        <v>17.8</v>
      </c>
      <c r="J100" s="74">
        <v>17.741669999999999</v>
      </c>
      <c r="K100" s="74">
        <f>J100/I100*100</f>
        <v>99.672303370786508</v>
      </c>
      <c r="L100" s="74">
        <v>29.5</v>
      </c>
      <c r="M100" s="74">
        <v>29.5</v>
      </c>
      <c r="N100" s="74">
        <v>29.5</v>
      </c>
      <c r="O100" s="74">
        <f>N100/M100*100</f>
        <v>100</v>
      </c>
      <c r="P100" s="74">
        <v>975.2</v>
      </c>
      <c r="Q100" s="74">
        <v>761.40269999999998</v>
      </c>
      <c r="R100" s="74">
        <v>651.78250000000003</v>
      </c>
      <c r="S100" s="74">
        <f>R100/Q100*100</f>
        <v>85.60286166571251</v>
      </c>
      <c r="T100" s="74">
        <v>25223.1</v>
      </c>
      <c r="U100" s="74">
        <v>27086.5</v>
      </c>
      <c r="V100" s="74">
        <v>27067.654019999998</v>
      </c>
      <c r="W100" s="74">
        <f>V100/U100*100</f>
        <v>99.930422978236393</v>
      </c>
      <c r="X100" s="74">
        <v>1636.8</v>
      </c>
      <c r="Y100" s="74">
        <v>1391.2</v>
      </c>
      <c r="Z100" s="74">
        <v>1281.7608500000001</v>
      </c>
      <c r="AA100" s="74">
        <f>Z100/Y100*100</f>
        <v>92.133471104082815</v>
      </c>
      <c r="AB100" s="74">
        <v>63.5</v>
      </c>
      <c r="AC100" s="74">
        <v>63.5</v>
      </c>
      <c r="AD100" s="74">
        <v>63.5</v>
      </c>
      <c r="AE100" s="74">
        <f>AD100/AC100*100</f>
        <v>100</v>
      </c>
      <c r="AF100" s="74">
        <v>170794.4</v>
      </c>
      <c r="AG100" s="74">
        <v>181661.9</v>
      </c>
      <c r="AH100" s="74">
        <v>181661.9</v>
      </c>
      <c r="AI100" s="74">
        <f>AH100/AG100*100</f>
        <v>100</v>
      </c>
      <c r="AJ100" s="74">
        <v>544.29999999999995</v>
      </c>
      <c r="AK100" s="74">
        <v>544.29999999999995</v>
      </c>
      <c r="AL100" s="74">
        <v>544.29999999999995</v>
      </c>
      <c r="AM100" s="75">
        <f>AL100/AK100*100</f>
        <v>100</v>
      </c>
      <c r="AN100" s="75"/>
      <c r="AO100" s="75"/>
      <c r="AP100" s="74"/>
      <c r="AQ100" s="74"/>
      <c r="AR100" s="74">
        <v>544.29999999999995</v>
      </c>
      <c r="AS100" s="74">
        <v>544.29999999999995</v>
      </c>
      <c r="AT100" s="74">
        <v>544.29999999999995</v>
      </c>
      <c r="AU100" s="74">
        <f>AT100/AS100*100</f>
        <v>100</v>
      </c>
      <c r="AV100" s="74">
        <v>544.29999999999995</v>
      </c>
      <c r="AW100" s="74">
        <v>544.29999999999995</v>
      </c>
      <c r="AX100" s="74">
        <v>173.77855</v>
      </c>
      <c r="AY100" s="74">
        <f>AX100/AW100*100</f>
        <v>31.926979606834465</v>
      </c>
      <c r="AZ100" s="74">
        <v>723.1</v>
      </c>
      <c r="BA100" s="74">
        <v>706.73</v>
      </c>
      <c r="BB100" s="74">
        <v>706.73</v>
      </c>
      <c r="BC100" s="74">
        <f>BB100/BA100*100</f>
        <v>100</v>
      </c>
      <c r="BD100" s="74"/>
      <c r="BE100" s="74"/>
      <c r="BF100" s="74"/>
      <c r="BG100" s="74"/>
      <c r="BH100" s="74"/>
      <c r="BI100" s="74"/>
      <c r="BJ100" s="74"/>
      <c r="BK100" s="75"/>
      <c r="BL100" s="74">
        <v>18752.5</v>
      </c>
      <c r="BM100" s="74">
        <v>15443.055</v>
      </c>
      <c r="BN100" s="74">
        <v>15352.89198</v>
      </c>
      <c r="BO100" s="74">
        <f>BN100/BM100*100</f>
        <v>99.416158137104347</v>
      </c>
      <c r="BP100" s="74">
        <v>594.70000000000005</v>
      </c>
      <c r="BQ100" s="74">
        <v>594.70000000000005</v>
      </c>
      <c r="BR100" s="74">
        <v>343.012</v>
      </c>
      <c r="BS100" s="74">
        <f>BR100/BQ100*100</f>
        <v>57.67815705397679</v>
      </c>
      <c r="BT100" s="74">
        <v>1.1000000000000001</v>
      </c>
      <c r="BU100" s="74">
        <v>1.2</v>
      </c>
      <c r="BV100" s="74">
        <v>1.2</v>
      </c>
      <c r="BW100" s="74">
        <f>BV100/BU100*100</f>
        <v>100</v>
      </c>
      <c r="BX100" s="74"/>
      <c r="BY100" s="74"/>
      <c r="BZ100" s="74"/>
      <c r="CA100" s="74"/>
      <c r="CB100" s="74">
        <v>22.4</v>
      </c>
      <c r="CC100" s="74">
        <v>22.4</v>
      </c>
      <c r="CD100" s="74">
        <v>18.30416</v>
      </c>
      <c r="CE100" s="74">
        <f t="shared" si="138"/>
        <v>81.715000000000003</v>
      </c>
    </row>
    <row r="101" spans="1:83" x14ac:dyDescent="0.25">
      <c r="A101" s="16" t="s">
        <v>154</v>
      </c>
      <c r="B101" s="78">
        <f t="shared" si="121"/>
        <v>411.6</v>
      </c>
      <c r="C101" s="78">
        <f t="shared" si="122"/>
        <v>414.3</v>
      </c>
      <c r="D101" s="78">
        <f t="shared" si="123"/>
        <v>414.3</v>
      </c>
      <c r="E101" s="78"/>
      <c r="F101" s="78">
        <f t="shared" si="112"/>
        <v>85.990380000000002</v>
      </c>
      <c r="G101" s="75">
        <f t="shared" si="129"/>
        <v>20.755582910934105</v>
      </c>
      <c r="H101" s="75"/>
      <c r="I101" s="75"/>
      <c r="J101" s="75"/>
      <c r="K101" s="75"/>
      <c r="L101" s="75"/>
      <c r="M101" s="75"/>
      <c r="N101" s="75"/>
      <c r="O101" s="74"/>
      <c r="P101" s="75"/>
      <c r="Q101" s="75"/>
      <c r="R101" s="75"/>
      <c r="S101" s="74"/>
      <c r="T101" s="75"/>
      <c r="U101" s="75"/>
      <c r="V101" s="75"/>
      <c r="W101" s="75"/>
      <c r="X101" s="75"/>
      <c r="Y101" s="75"/>
      <c r="Z101" s="75"/>
      <c r="AA101" s="75"/>
      <c r="AB101" s="75"/>
      <c r="AC101" s="75"/>
      <c r="AD101" s="75"/>
      <c r="AE101" s="75"/>
      <c r="AF101" s="75"/>
      <c r="AG101" s="75"/>
      <c r="AH101" s="75"/>
      <c r="AI101" s="74"/>
      <c r="AJ101" s="75"/>
      <c r="AK101" s="75"/>
      <c r="AL101" s="75"/>
      <c r="AM101" s="75"/>
      <c r="AN101" s="75"/>
      <c r="AO101" s="75"/>
      <c r="AP101" s="75"/>
      <c r="AQ101" s="75"/>
      <c r="AR101" s="75"/>
      <c r="AS101" s="75"/>
      <c r="AT101" s="75"/>
      <c r="AU101" s="75"/>
      <c r="AV101" s="75"/>
      <c r="AW101" s="75"/>
      <c r="AX101" s="75"/>
      <c r="AY101" s="75"/>
      <c r="AZ101" s="75"/>
      <c r="BA101" s="75"/>
      <c r="BB101" s="75"/>
      <c r="BC101" s="74"/>
      <c r="BD101" s="75"/>
      <c r="BE101" s="75"/>
      <c r="BF101" s="75"/>
      <c r="BG101" s="75"/>
      <c r="BH101" s="75">
        <v>411.6</v>
      </c>
      <c r="BI101" s="75">
        <v>414.3</v>
      </c>
      <c r="BJ101" s="75">
        <v>85.990380000000002</v>
      </c>
      <c r="BK101" s="75">
        <f>BJ101/BI101*100</f>
        <v>20.755582910934105</v>
      </c>
      <c r="BL101" s="75"/>
      <c r="BM101" s="75"/>
      <c r="BN101" s="75"/>
      <c r="BO101" s="74"/>
      <c r="BP101" s="75"/>
      <c r="BQ101" s="75"/>
      <c r="BR101" s="75"/>
      <c r="BS101" s="74"/>
      <c r="BT101" s="75"/>
      <c r="BU101" s="75"/>
      <c r="BV101" s="75"/>
      <c r="BW101" s="74"/>
      <c r="BX101" s="75"/>
      <c r="BY101" s="75"/>
      <c r="BZ101" s="75"/>
      <c r="CA101" s="74"/>
      <c r="CB101" s="75"/>
      <c r="CC101" s="75"/>
      <c r="CD101" s="75"/>
      <c r="CE101" s="74"/>
    </row>
    <row r="102" spans="1:83" x14ac:dyDescent="0.25">
      <c r="A102" s="16" t="s">
        <v>327</v>
      </c>
      <c r="B102" s="78">
        <f t="shared" si="121"/>
        <v>411.6</v>
      </c>
      <c r="C102" s="78">
        <f t="shared" si="122"/>
        <v>414.3</v>
      </c>
      <c r="D102" s="78">
        <f t="shared" si="123"/>
        <v>414.3</v>
      </c>
      <c r="E102" s="78"/>
      <c r="F102" s="78">
        <f t="shared" si="112"/>
        <v>414.3</v>
      </c>
      <c r="G102" s="75">
        <f t="shared" si="129"/>
        <v>100</v>
      </c>
      <c r="H102" s="75"/>
      <c r="I102" s="75"/>
      <c r="J102" s="75"/>
      <c r="K102" s="75"/>
      <c r="L102" s="75"/>
      <c r="M102" s="75"/>
      <c r="N102" s="75"/>
      <c r="O102" s="74"/>
      <c r="P102" s="75"/>
      <c r="Q102" s="75"/>
      <c r="R102" s="75"/>
      <c r="S102" s="74"/>
      <c r="T102" s="75"/>
      <c r="U102" s="75"/>
      <c r="V102" s="75"/>
      <c r="W102" s="75"/>
      <c r="X102" s="75"/>
      <c r="Y102" s="75"/>
      <c r="Z102" s="75"/>
      <c r="AA102" s="75"/>
      <c r="AB102" s="75"/>
      <c r="AC102" s="75"/>
      <c r="AD102" s="75"/>
      <c r="AE102" s="75"/>
      <c r="AF102" s="75"/>
      <c r="AG102" s="75"/>
      <c r="AH102" s="75"/>
      <c r="AI102" s="74"/>
      <c r="AJ102" s="75"/>
      <c r="AK102" s="75"/>
      <c r="AL102" s="75"/>
      <c r="AM102" s="75"/>
      <c r="AN102" s="75"/>
      <c r="AO102" s="75"/>
      <c r="AP102" s="75"/>
      <c r="AQ102" s="75"/>
      <c r="AR102" s="75"/>
      <c r="AS102" s="75"/>
      <c r="AT102" s="75"/>
      <c r="AU102" s="75"/>
      <c r="AV102" s="75"/>
      <c r="AW102" s="75"/>
      <c r="AX102" s="75"/>
      <c r="AY102" s="75"/>
      <c r="AZ102" s="75"/>
      <c r="BA102" s="75"/>
      <c r="BB102" s="75"/>
      <c r="BC102" s="74"/>
      <c r="BD102" s="75"/>
      <c r="BE102" s="75"/>
      <c r="BF102" s="75"/>
      <c r="BG102" s="75"/>
      <c r="BH102" s="75">
        <v>411.6</v>
      </c>
      <c r="BI102" s="75">
        <v>414.3</v>
      </c>
      <c r="BJ102" s="75">
        <v>414.3</v>
      </c>
      <c r="BK102" s="75">
        <f>BJ102/BI102*100</f>
        <v>100</v>
      </c>
      <c r="BL102" s="75"/>
      <c r="BM102" s="75"/>
      <c r="BN102" s="75"/>
      <c r="BO102" s="74"/>
      <c r="BP102" s="75"/>
      <c r="BQ102" s="75"/>
      <c r="BR102" s="75"/>
      <c r="BS102" s="74"/>
      <c r="BT102" s="75"/>
      <c r="BU102" s="75"/>
      <c r="BV102" s="75"/>
      <c r="BW102" s="74"/>
      <c r="BX102" s="75"/>
      <c r="BY102" s="75"/>
      <c r="BZ102" s="75"/>
      <c r="CA102" s="74"/>
      <c r="CB102" s="75"/>
      <c r="CC102" s="75"/>
      <c r="CD102" s="75"/>
      <c r="CE102" s="74"/>
    </row>
    <row r="103" spans="1:83" x14ac:dyDescent="0.25">
      <c r="A103" s="16" t="s">
        <v>328</v>
      </c>
      <c r="B103" s="78">
        <f t="shared" si="121"/>
        <v>411.6</v>
      </c>
      <c r="C103" s="78">
        <f t="shared" si="122"/>
        <v>414.3</v>
      </c>
      <c r="D103" s="78">
        <f t="shared" si="123"/>
        <v>414.3</v>
      </c>
      <c r="E103" s="78"/>
      <c r="F103" s="78">
        <f t="shared" si="112"/>
        <v>414.3</v>
      </c>
      <c r="G103" s="75">
        <f t="shared" si="129"/>
        <v>100</v>
      </c>
      <c r="H103" s="75"/>
      <c r="I103" s="75"/>
      <c r="J103" s="75"/>
      <c r="K103" s="75"/>
      <c r="L103" s="75"/>
      <c r="M103" s="75"/>
      <c r="N103" s="75"/>
      <c r="O103" s="74"/>
      <c r="P103" s="75"/>
      <c r="Q103" s="75"/>
      <c r="R103" s="75"/>
      <c r="S103" s="74"/>
      <c r="T103" s="75"/>
      <c r="U103" s="75"/>
      <c r="V103" s="75"/>
      <c r="W103" s="75"/>
      <c r="X103" s="75"/>
      <c r="Y103" s="75"/>
      <c r="Z103" s="75"/>
      <c r="AA103" s="75"/>
      <c r="AB103" s="75"/>
      <c r="AC103" s="75"/>
      <c r="AD103" s="75"/>
      <c r="AE103" s="75"/>
      <c r="AF103" s="75"/>
      <c r="AG103" s="75"/>
      <c r="AH103" s="75"/>
      <c r="AI103" s="74"/>
      <c r="AJ103" s="75"/>
      <c r="AK103" s="75"/>
      <c r="AL103" s="75"/>
      <c r="AM103" s="75"/>
      <c r="AN103" s="75"/>
      <c r="AO103" s="75"/>
      <c r="AP103" s="75"/>
      <c r="AQ103" s="75"/>
      <c r="AR103" s="75"/>
      <c r="AS103" s="75"/>
      <c r="AT103" s="75"/>
      <c r="AU103" s="75"/>
      <c r="AV103" s="75"/>
      <c r="AW103" s="75"/>
      <c r="AX103" s="75"/>
      <c r="AY103" s="75"/>
      <c r="AZ103" s="75"/>
      <c r="BA103" s="75"/>
      <c r="BB103" s="75"/>
      <c r="BC103" s="74"/>
      <c r="BD103" s="75"/>
      <c r="BE103" s="75"/>
      <c r="BF103" s="75"/>
      <c r="BG103" s="75"/>
      <c r="BH103" s="75">
        <v>411.6</v>
      </c>
      <c r="BI103" s="75">
        <v>414.3</v>
      </c>
      <c r="BJ103" s="75">
        <v>414.3</v>
      </c>
      <c r="BK103" s="75">
        <f>BJ103/BI103*100</f>
        <v>100</v>
      </c>
      <c r="BL103" s="75"/>
      <c r="BM103" s="75"/>
      <c r="BN103" s="75"/>
      <c r="BO103" s="74"/>
      <c r="BP103" s="75"/>
      <c r="BQ103" s="75"/>
      <c r="BR103" s="75"/>
      <c r="BS103" s="74"/>
      <c r="BT103" s="75"/>
      <c r="BU103" s="75"/>
      <c r="BV103" s="75"/>
      <c r="BW103" s="74"/>
      <c r="BX103" s="75"/>
      <c r="BY103" s="75"/>
      <c r="BZ103" s="75"/>
      <c r="CA103" s="74"/>
      <c r="CB103" s="75"/>
      <c r="CC103" s="75"/>
      <c r="CD103" s="75"/>
      <c r="CE103" s="74"/>
    </row>
    <row r="104" spans="1:83" s="5" customFormat="1" ht="31.5" x14ac:dyDescent="0.25">
      <c r="A104" s="81" t="s">
        <v>159</v>
      </c>
      <c r="B104" s="77">
        <f t="shared" si="121"/>
        <v>288860.19999999995</v>
      </c>
      <c r="C104" s="77">
        <f t="shared" si="122"/>
        <v>314347.39</v>
      </c>
      <c r="D104" s="77">
        <f t="shared" si="123"/>
        <v>314347.39</v>
      </c>
      <c r="E104" s="77"/>
      <c r="F104" s="77">
        <f t="shared" si="112"/>
        <v>313481.50344</v>
      </c>
      <c r="G104" s="73">
        <f t="shared" si="129"/>
        <v>99.724544695599349</v>
      </c>
      <c r="H104" s="73">
        <f>SUM(H105:H115)</f>
        <v>227.2</v>
      </c>
      <c r="I104" s="73">
        <f>SUM(I105:I115)</f>
        <v>103</v>
      </c>
      <c r="J104" s="73">
        <f>SUM(J105:J115)</f>
        <v>97.745999999999995</v>
      </c>
      <c r="K104" s="73">
        <f>J104/I104*100</f>
        <v>94.899029126213591</v>
      </c>
      <c r="L104" s="73">
        <f>SUM(L105:L115)</f>
        <v>73.099999999999994</v>
      </c>
      <c r="M104" s="73">
        <f>SUM(M105:M115)</f>
        <v>73.099999999999994</v>
      </c>
      <c r="N104" s="73">
        <f>SUM(N105:N115)</f>
        <v>73.099999999999994</v>
      </c>
      <c r="O104" s="73">
        <f>N104/M104*100</f>
        <v>100</v>
      </c>
      <c r="P104" s="73">
        <f>SUM(P105:P115)</f>
        <v>2246.6999999999998</v>
      </c>
      <c r="Q104" s="73">
        <f>SUM(Q105:Q115)</f>
        <v>1137.2249999999999</v>
      </c>
      <c r="R104" s="73">
        <f>SUM(R105:R115)</f>
        <v>1137.2249999999999</v>
      </c>
      <c r="S104" s="73">
        <f>R104/Q104*100</f>
        <v>100</v>
      </c>
      <c r="T104" s="73">
        <f>SUM(T105:T115)</f>
        <v>54126.2</v>
      </c>
      <c r="U104" s="73">
        <f>SUM(U105:U115)</f>
        <v>56890.400000000001</v>
      </c>
      <c r="V104" s="73">
        <f>SUM(V105:V115)</f>
        <v>56890.400000000001</v>
      </c>
      <c r="W104" s="73">
        <f>V104/U104*100</f>
        <v>100</v>
      </c>
      <c r="X104" s="73">
        <f>SUM(X105:X115)</f>
        <v>3163.7</v>
      </c>
      <c r="Y104" s="73">
        <f>SUM(Y105:Y115)</f>
        <v>2302.5</v>
      </c>
      <c r="Z104" s="73">
        <f>SUM(Z105:Z115)</f>
        <v>2302.44146</v>
      </c>
      <c r="AA104" s="73">
        <f>Z104/Y104*100</f>
        <v>99.997457546145498</v>
      </c>
      <c r="AB104" s="73">
        <f>SUM(AB105:AB115)</f>
        <v>126.9</v>
      </c>
      <c r="AC104" s="73">
        <f>SUM(AC105:AC115)</f>
        <v>126.9</v>
      </c>
      <c r="AD104" s="73">
        <f>SUM(AD105:AD115)</f>
        <v>126.9</v>
      </c>
      <c r="AE104" s="73">
        <f>AD104/AC104*100</f>
        <v>100</v>
      </c>
      <c r="AF104" s="73">
        <f>SUM(AF105:AF115)</f>
        <v>198513.4</v>
      </c>
      <c r="AG104" s="73">
        <f>SUM(AG105:AG115)</f>
        <v>227230.9</v>
      </c>
      <c r="AH104" s="73">
        <f>SUM(AH105:AH115)</f>
        <v>227230.9</v>
      </c>
      <c r="AI104" s="73">
        <f>AH104/AG104*100</f>
        <v>100</v>
      </c>
      <c r="AJ104" s="73">
        <f>SUM(AJ105:AJ115)</f>
        <v>544.29999999999995</v>
      </c>
      <c r="AK104" s="73">
        <f>SUM(AK105:AK115)</f>
        <v>544.29999999999995</v>
      </c>
      <c r="AL104" s="73">
        <f>SUM(AL105:AL115)</f>
        <v>544.29999999999995</v>
      </c>
      <c r="AM104" s="72">
        <f>AL104/AK104*100</f>
        <v>100</v>
      </c>
      <c r="AN104" s="73">
        <f t="shared" ref="AN104" si="139">SUM(AN105:AN115)</f>
        <v>0</v>
      </c>
      <c r="AO104" s="73">
        <f t="shared" ref="AO104:BB104" si="140">SUM(AO105:AO115)</f>
        <v>0</v>
      </c>
      <c r="AP104" s="73">
        <f t="shared" si="140"/>
        <v>0</v>
      </c>
      <c r="AQ104" s="73">
        <f t="shared" si="140"/>
        <v>0</v>
      </c>
      <c r="AR104" s="73">
        <f t="shared" ref="AR104" si="141">SUM(AR105:AR115)</f>
        <v>544.29999999999995</v>
      </c>
      <c r="AS104" s="73">
        <f t="shared" si="140"/>
        <v>544.29999999999995</v>
      </c>
      <c r="AT104" s="73">
        <f t="shared" si="140"/>
        <v>544.29999999999995</v>
      </c>
      <c r="AU104" s="73">
        <f t="shared" si="140"/>
        <v>100</v>
      </c>
      <c r="AV104" s="73">
        <f t="shared" ref="AV104" si="142">SUM(AV105:AV115)</f>
        <v>544.29999999999995</v>
      </c>
      <c r="AW104" s="73">
        <f t="shared" si="140"/>
        <v>544.29999999999995</v>
      </c>
      <c r="AX104" s="73">
        <f t="shared" si="140"/>
        <v>544.29999999999995</v>
      </c>
      <c r="AY104" s="73">
        <f t="shared" si="140"/>
        <v>100</v>
      </c>
      <c r="AZ104" s="73">
        <f t="shared" ref="AZ104" si="143">SUM(AZ105:AZ115)</f>
        <v>1059.9000000000001</v>
      </c>
      <c r="BA104" s="73">
        <f t="shared" si="140"/>
        <v>1053.925</v>
      </c>
      <c r="BB104" s="73">
        <f t="shared" si="140"/>
        <v>1053.925</v>
      </c>
      <c r="BC104" s="73">
        <f>BB104/BA104*100</f>
        <v>100</v>
      </c>
      <c r="BD104" s="73">
        <f t="shared" ref="BD104" si="144">SUM(BD105:BD115)</f>
        <v>0</v>
      </c>
      <c r="BE104" s="73">
        <f t="shared" ref="BE104:BJ104" si="145">SUM(BE105:BE115)</f>
        <v>0</v>
      </c>
      <c r="BF104" s="73">
        <f t="shared" si="145"/>
        <v>0</v>
      </c>
      <c r="BG104" s="73">
        <f t="shared" si="145"/>
        <v>0</v>
      </c>
      <c r="BH104" s="73">
        <f t="shared" ref="BH104" si="146">SUM(BH105:BH115)</f>
        <v>2551.4999999999995</v>
      </c>
      <c r="BI104" s="73">
        <f t="shared" si="145"/>
        <v>2568.8999999999992</v>
      </c>
      <c r="BJ104" s="73">
        <f t="shared" si="145"/>
        <v>2568.8999999999992</v>
      </c>
      <c r="BK104" s="72">
        <f>BJ104/BI104*100</f>
        <v>100</v>
      </c>
      <c r="BL104" s="73">
        <f>SUM(BL105:BL115)</f>
        <v>23644.400000000001</v>
      </c>
      <c r="BM104" s="73">
        <f>SUM(BM105:BM115)</f>
        <v>19753.740000000002</v>
      </c>
      <c r="BN104" s="73">
        <f>SUM(BN105:BN115)</f>
        <v>19500.544579999998</v>
      </c>
      <c r="BO104" s="73">
        <f>BN104/BM104*100</f>
        <v>98.718240596464241</v>
      </c>
      <c r="BP104" s="73">
        <f>SUM(BP105:BP115)</f>
        <v>1457.9</v>
      </c>
      <c r="BQ104" s="73">
        <f>SUM(BQ105:BQ115)</f>
        <v>1457.9</v>
      </c>
      <c r="BR104" s="73">
        <f>SUM(BR105:BR115)</f>
        <v>851.66600000000005</v>
      </c>
      <c r="BS104" s="73">
        <f>BR104/BQ104*100</f>
        <v>58.417312572878799</v>
      </c>
      <c r="BT104" s="73">
        <f>SUM(BT105:BT115)</f>
        <v>2.8</v>
      </c>
      <c r="BU104" s="73">
        <f>SUM(BU105:BU115)</f>
        <v>1.6</v>
      </c>
      <c r="BV104" s="73">
        <f>SUM(BV105:BV115)</f>
        <v>1.6</v>
      </c>
      <c r="BW104" s="73">
        <f>BV104/BU104*100</f>
        <v>100</v>
      </c>
      <c r="BX104" s="73"/>
      <c r="BY104" s="73"/>
      <c r="BZ104" s="73"/>
      <c r="CA104" s="73"/>
      <c r="CB104" s="73">
        <f>SUM(CB105:CB115)</f>
        <v>33.6</v>
      </c>
      <c r="CC104" s="73">
        <f>SUM(CC105:CC115)</f>
        <v>14.4</v>
      </c>
      <c r="CD104" s="73">
        <f>SUM(CD105:CD115)</f>
        <v>13.2554</v>
      </c>
      <c r="CE104" s="73">
        <f>CD104/CC104*100</f>
        <v>92.05138888888888</v>
      </c>
    </row>
    <row r="105" spans="1:83" ht="27" customHeight="1" x14ac:dyDescent="0.25">
      <c r="A105" s="16" t="s">
        <v>158</v>
      </c>
      <c r="B105" s="78">
        <f t="shared" si="121"/>
        <v>286308.69999999995</v>
      </c>
      <c r="C105" s="78">
        <f t="shared" si="122"/>
        <v>311778.49</v>
      </c>
      <c r="D105" s="78">
        <f t="shared" si="123"/>
        <v>311778.49</v>
      </c>
      <c r="E105" s="78"/>
      <c r="F105" s="78">
        <f t="shared" si="112"/>
        <v>310912.60343999998</v>
      </c>
      <c r="G105" s="74">
        <f t="shared" si="129"/>
        <v>99.722275080618928</v>
      </c>
      <c r="H105" s="74">
        <v>227.2</v>
      </c>
      <c r="I105" s="74">
        <v>103</v>
      </c>
      <c r="J105" s="74">
        <v>97.745999999999995</v>
      </c>
      <c r="K105" s="74">
        <f>J105/I105*100</f>
        <v>94.899029126213591</v>
      </c>
      <c r="L105" s="74">
        <v>73.099999999999994</v>
      </c>
      <c r="M105" s="74">
        <v>73.099999999999994</v>
      </c>
      <c r="N105" s="74">
        <v>73.099999999999994</v>
      </c>
      <c r="O105" s="74">
        <f>N105/M105*100</f>
        <v>100</v>
      </c>
      <c r="P105" s="74">
        <v>2246.6999999999998</v>
      </c>
      <c r="Q105" s="74">
        <v>1137.2249999999999</v>
      </c>
      <c r="R105" s="74">
        <v>1137.2249999999999</v>
      </c>
      <c r="S105" s="74">
        <f>R105/Q105*100</f>
        <v>100</v>
      </c>
      <c r="T105" s="74">
        <v>54126.2</v>
      </c>
      <c r="U105" s="74">
        <v>56890.400000000001</v>
      </c>
      <c r="V105" s="74">
        <v>56890.400000000001</v>
      </c>
      <c r="W105" s="74">
        <f>V105/U105*100</f>
        <v>100</v>
      </c>
      <c r="X105" s="74">
        <v>3163.7</v>
      </c>
      <c r="Y105" s="74">
        <v>2302.5</v>
      </c>
      <c r="Z105" s="74">
        <v>2302.44146</v>
      </c>
      <c r="AA105" s="74">
        <f>Z105/Y105*100</f>
        <v>99.997457546145498</v>
      </c>
      <c r="AB105" s="74">
        <v>126.9</v>
      </c>
      <c r="AC105" s="74">
        <v>126.9</v>
      </c>
      <c r="AD105" s="74">
        <v>126.9</v>
      </c>
      <c r="AE105" s="74">
        <f>AD105/AC105*100</f>
        <v>100</v>
      </c>
      <c r="AF105" s="74">
        <v>198513.4</v>
      </c>
      <c r="AG105" s="74">
        <v>227230.9</v>
      </c>
      <c r="AH105" s="74">
        <v>227230.9</v>
      </c>
      <c r="AI105" s="74">
        <f>AH105/AG105*100</f>
        <v>100</v>
      </c>
      <c r="AJ105" s="74">
        <v>544.29999999999995</v>
      </c>
      <c r="AK105" s="74">
        <v>544.29999999999995</v>
      </c>
      <c r="AL105" s="74">
        <v>544.29999999999995</v>
      </c>
      <c r="AM105" s="75">
        <f>AL105/AK105*100</f>
        <v>100</v>
      </c>
      <c r="AN105" s="75"/>
      <c r="AO105" s="75"/>
      <c r="AP105" s="74"/>
      <c r="AQ105" s="74"/>
      <c r="AR105" s="74">
        <v>544.29999999999995</v>
      </c>
      <c r="AS105" s="74">
        <v>544.29999999999995</v>
      </c>
      <c r="AT105" s="74">
        <v>544.29999999999995</v>
      </c>
      <c r="AU105" s="74">
        <f>AT105/AS105*100</f>
        <v>100</v>
      </c>
      <c r="AV105" s="74">
        <v>544.29999999999995</v>
      </c>
      <c r="AW105" s="74">
        <v>544.29999999999995</v>
      </c>
      <c r="AX105" s="74">
        <v>544.29999999999995</v>
      </c>
      <c r="AY105" s="74">
        <f>AX105/AW105*100</f>
        <v>100</v>
      </c>
      <c r="AZ105" s="74">
        <v>1059.9000000000001</v>
      </c>
      <c r="BA105" s="74">
        <v>1053.925</v>
      </c>
      <c r="BB105" s="74">
        <v>1053.925</v>
      </c>
      <c r="BC105" s="74">
        <f>BB105/BA105*100</f>
        <v>100</v>
      </c>
      <c r="BD105" s="74"/>
      <c r="BE105" s="74"/>
      <c r="BF105" s="74"/>
      <c r="BG105" s="74"/>
      <c r="BH105" s="74"/>
      <c r="BI105" s="74"/>
      <c r="BJ105" s="74"/>
      <c r="BK105" s="75"/>
      <c r="BL105" s="74">
        <v>23644.400000000001</v>
      </c>
      <c r="BM105" s="74">
        <v>19753.740000000002</v>
      </c>
      <c r="BN105" s="74">
        <v>19500.544579999998</v>
      </c>
      <c r="BO105" s="74">
        <f>BN105/BM105*100</f>
        <v>98.718240596464241</v>
      </c>
      <c r="BP105" s="74">
        <v>1457.9</v>
      </c>
      <c r="BQ105" s="74">
        <v>1457.9</v>
      </c>
      <c r="BR105" s="74">
        <v>851.66600000000005</v>
      </c>
      <c r="BS105" s="74">
        <f>BR105/BQ105*100</f>
        <v>58.417312572878799</v>
      </c>
      <c r="BT105" s="74">
        <v>2.8</v>
      </c>
      <c r="BU105" s="74">
        <v>1.6</v>
      </c>
      <c r="BV105" s="74">
        <v>1.6</v>
      </c>
      <c r="BW105" s="74">
        <f>BV105/BU105*100</f>
        <v>100</v>
      </c>
      <c r="BX105" s="74"/>
      <c r="BY105" s="74"/>
      <c r="BZ105" s="74"/>
      <c r="CA105" s="74"/>
      <c r="CB105" s="74">
        <v>33.6</v>
      </c>
      <c r="CC105" s="74">
        <v>14.4</v>
      </c>
      <c r="CD105" s="74">
        <v>13.2554</v>
      </c>
      <c r="CE105" s="74">
        <f>CD105/CC105*100</f>
        <v>92.05138888888888</v>
      </c>
    </row>
    <row r="106" spans="1:83" x14ac:dyDescent="0.25">
      <c r="A106" s="16" t="s">
        <v>329</v>
      </c>
      <c r="B106" s="78">
        <f t="shared" si="121"/>
        <v>164.6</v>
      </c>
      <c r="C106" s="78">
        <f t="shared" si="122"/>
        <v>165.7</v>
      </c>
      <c r="D106" s="78">
        <f t="shared" si="123"/>
        <v>165.7</v>
      </c>
      <c r="E106" s="78"/>
      <c r="F106" s="78">
        <f t="shared" si="112"/>
        <v>165.7</v>
      </c>
      <c r="G106" s="75">
        <f t="shared" si="129"/>
        <v>100</v>
      </c>
      <c r="H106" s="75"/>
      <c r="I106" s="75"/>
      <c r="J106" s="75"/>
      <c r="K106" s="75"/>
      <c r="L106" s="75"/>
      <c r="M106" s="75"/>
      <c r="N106" s="75"/>
      <c r="O106" s="75"/>
      <c r="P106" s="75"/>
      <c r="Q106" s="75"/>
      <c r="R106" s="75"/>
      <c r="S106" s="75"/>
      <c r="T106" s="75"/>
      <c r="U106" s="75"/>
      <c r="V106" s="75"/>
      <c r="W106" s="74"/>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v>164.6</v>
      </c>
      <c r="BI106" s="75">
        <v>165.7</v>
      </c>
      <c r="BJ106" s="75">
        <v>165.7</v>
      </c>
      <c r="BK106" s="75">
        <f t="shared" ref="BK106:BK116" si="147">BJ106/BI106*100</f>
        <v>100</v>
      </c>
      <c r="BL106" s="75"/>
      <c r="BM106" s="75"/>
      <c r="BN106" s="75"/>
      <c r="BO106" s="75"/>
      <c r="BP106" s="75"/>
      <c r="BQ106" s="75"/>
      <c r="BR106" s="75"/>
      <c r="BS106" s="74"/>
      <c r="BT106" s="75"/>
      <c r="BU106" s="75"/>
      <c r="BV106" s="75"/>
      <c r="BW106" s="74"/>
      <c r="BX106" s="75"/>
      <c r="BY106" s="75"/>
      <c r="BZ106" s="75"/>
      <c r="CA106" s="74"/>
      <c r="CB106" s="75"/>
      <c r="CC106" s="75"/>
      <c r="CD106" s="75"/>
      <c r="CE106" s="74"/>
    </row>
    <row r="107" spans="1:83" x14ac:dyDescent="0.25">
      <c r="A107" s="16" t="s">
        <v>330</v>
      </c>
      <c r="B107" s="78">
        <f t="shared" si="121"/>
        <v>164.6</v>
      </c>
      <c r="C107" s="78">
        <f t="shared" si="122"/>
        <v>165.7</v>
      </c>
      <c r="D107" s="78">
        <f t="shared" si="123"/>
        <v>165.7</v>
      </c>
      <c r="E107" s="78"/>
      <c r="F107" s="78">
        <f t="shared" si="112"/>
        <v>165.7</v>
      </c>
      <c r="G107" s="75">
        <f t="shared" si="129"/>
        <v>100</v>
      </c>
      <c r="H107" s="75"/>
      <c r="I107" s="75"/>
      <c r="J107" s="75"/>
      <c r="K107" s="75"/>
      <c r="L107" s="75"/>
      <c r="M107" s="75"/>
      <c r="N107" s="75"/>
      <c r="O107" s="75"/>
      <c r="P107" s="75"/>
      <c r="Q107" s="75"/>
      <c r="R107" s="75"/>
      <c r="S107" s="75"/>
      <c r="T107" s="75"/>
      <c r="U107" s="75"/>
      <c r="V107" s="75"/>
      <c r="W107" s="74"/>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v>164.6</v>
      </c>
      <c r="BI107" s="75">
        <v>165.7</v>
      </c>
      <c r="BJ107" s="75">
        <v>165.7</v>
      </c>
      <c r="BK107" s="75">
        <f t="shared" si="147"/>
        <v>100</v>
      </c>
      <c r="BL107" s="75"/>
      <c r="BM107" s="75"/>
      <c r="BN107" s="75"/>
      <c r="BO107" s="75"/>
      <c r="BP107" s="75"/>
      <c r="BQ107" s="75"/>
      <c r="BR107" s="75"/>
      <c r="BS107" s="74"/>
      <c r="BT107" s="75"/>
      <c r="BU107" s="75"/>
      <c r="BV107" s="75"/>
      <c r="BW107" s="74"/>
      <c r="BX107" s="75"/>
      <c r="BY107" s="75"/>
      <c r="BZ107" s="75"/>
      <c r="CA107" s="74"/>
      <c r="CB107" s="75"/>
      <c r="CC107" s="75"/>
      <c r="CD107" s="75"/>
      <c r="CE107" s="74"/>
    </row>
    <row r="108" spans="1:83" x14ac:dyDescent="0.25">
      <c r="A108" s="16" t="s">
        <v>331</v>
      </c>
      <c r="B108" s="78">
        <f t="shared" si="121"/>
        <v>164.6</v>
      </c>
      <c r="C108" s="78">
        <f t="shared" si="122"/>
        <v>165.7</v>
      </c>
      <c r="D108" s="78">
        <f t="shared" si="123"/>
        <v>165.7</v>
      </c>
      <c r="E108" s="78"/>
      <c r="F108" s="78">
        <f t="shared" si="112"/>
        <v>165.7</v>
      </c>
      <c r="G108" s="75">
        <f t="shared" si="129"/>
        <v>100</v>
      </c>
      <c r="H108" s="75"/>
      <c r="I108" s="75"/>
      <c r="J108" s="75"/>
      <c r="K108" s="75"/>
      <c r="L108" s="75"/>
      <c r="M108" s="75"/>
      <c r="N108" s="75"/>
      <c r="O108" s="75"/>
      <c r="P108" s="75"/>
      <c r="Q108" s="75"/>
      <c r="R108" s="75"/>
      <c r="S108" s="75"/>
      <c r="T108" s="75"/>
      <c r="U108" s="75"/>
      <c r="V108" s="75"/>
      <c r="W108" s="74"/>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c r="AT108" s="75"/>
      <c r="AU108" s="75"/>
      <c r="AV108" s="75"/>
      <c r="AW108" s="75"/>
      <c r="AX108" s="75"/>
      <c r="AY108" s="75"/>
      <c r="AZ108" s="75"/>
      <c r="BA108" s="75"/>
      <c r="BB108" s="75"/>
      <c r="BC108" s="75"/>
      <c r="BD108" s="75"/>
      <c r="BE108" s="75"/>
      <c r="BF108" s="75"/>
      <c r="BG108" s="75"/>
      <c r="BH108" s="75">
        <v>164.6</v>
      </c>
      <c r="BI108" s="75">
        <v>165.7</v>
      </c>
      <c r="BJ108" s="75">
        <v>165.7</v>
      </c>
      <c r="BK108" s="75">
        <f t="shared" si="147"/>
        <v>100</v>
      </c>
      <c r="BL108" s="75"/>
      <c r="BM108" s="75"/>
      <c r="BN108" s="75"/>
      <c r="BO108" s="75"/>
      <c r="BP108" s="75"/>
      <c r="BQ108" s="75"/>
      <c r="BR108" s="75"/>
      <c r="BS108" s="74"/>
      <c r="BT108" s="75"/>
      <c r="BU108" s="75"/>
      <c r="BV108" s="75"/>
      <c r="BW108" s="74"/>
      <c r="BX108" s="75"/>
      <c r="BY108" s="75"/>
      <c r="BZ108" s="75"/>
      <c r="CA108" s="74"/>
      <c r="CB108" s="75"/>
      <c r="CC108" s="75"/>
      <c r="CD108" s="75"/>
      <c r="CE108" s="74"/>
    </row>
    <row r="109" spans="1:83" x14ac:dyDescent="0.25">
      <c r="A109" s="16" t="s">
        <v>160</v>
      </c>
      <c r="B109" s="78">
        <f t="shared" si="121"/>
        <v>823.1</v>
      </c>
      <c r="C109" s="78">
        <f t="shared" si="122"/>
        <v>829</v>
      </c>
      <c r="D109" s="78">
        <f t="shared" si="123"/>
        <v>829</v>
      </c>
      <c r="E109" s="78"/>
      <c r="F109" s="78">
        <f t="shared" si="112"/>
        <v>829</v>
      </c>
      <c r="G109" s="75">
        <f t="shared" si="129"/>
        <v>100</v>
      </c>
      <c r="H109" s="75"/>
      <c r="I109" s="75"/>
      <c r="J109" s="75"/>
      <c r="K109" s="75"/>
      <c r="L109" s="75"/>
      <c r="M109" s="75"/>
      <c r="N109" s="75"/>
      <c r="O109" s="75"/>
      <c r="P109" s="75"/>
      <c r="Q109" s="75"/>
      <c r="R109" s="75"/>
      <c r="S109" s="75"/>
      <c r="T109" s="75"/>
      <c r="U109" s="75"/>
      <c r="V109" s="75"/>
      <c r="W109" s="74"/>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v>823.1</v>
      </c>
      <c r="BI109" s="75">
        <v>829</v>
      </c>
      <c r="BJ109" s="75">
        <v>829</v>
      </c>
      <c r="BK109" s="75">
        <f t="shared" si="147"/>
        <v>100</v>
      </c>
      <c r="BL109" s="75"/>
      <c r="BM109" s="75"/>
      <c r="BN109" s="75"/>
      <c r="BO109" s="75"/>
      <c r="BP109" s="75"/>
      <c r="BQ109" s="75"/>
      <c r="BR109" s="75"/>
      <c r="BS109" s="74"/>
      <c r="BT109" s="75"/>
      <c r="BU109" s="75"/>
      <c r="BV109" s="75"/>
      <c r="BW109" s="74"/>
      <c r="BX109" s="75"/>
      <c r="BY109" s="75"/>
      <c r="BZ109" s="75"/>
      <c r="CA109" s="74"/>
      <c r="CB109" s="75"/>
      <c r="CC109" s="75"/>
      <c r="CD109" s="75"/>
      <c r="CE109" s="74"/>
    </row>
    <row r="110" spans="1:83" x14ac:dyDescent="0.25">
      <c r="A110" s="16" t="s">
        <v>332</v>
      </c>
      <c r="B110" s="78">
        <f t="shared" si="121"/>
        <v>164.6</v>
      </c>
      <c r="C110" s="78">
        <f t="shared" si="122"/>
        <v>165.7</v>
      </c>
      <c r="D110" s="78">
        <f t="shared" si="123"/>
        <v>165.7</v>
      </c>
      <c r="E110" s="78"/>
      <c r="F110" s="78">
        <f t="shared" si="112"/>
        <v>165.7</v>
      </c>
      <c r="G110" s="75">
        <f t="shared" si="129"/>
        <v>100</v>
      </c>
      <c r="H110" s="75"/>
      <c r="I110" s="75"/>
      <c r="J110" s="75"/>
      <c r="K110" s="75"/>
      <c r="L110" s="75"/>
      <c r="M110" s="75"/>
      <c r="N110" s="75"/>
      <c r="O110" s="75"/>
      <c r="P110" s="75"/>
      <c r="Q110" s="75"/>
      <c r="R110" s="75"/>
      <c r="S110" s="75"/>
      <c r="T110" s="75"/>
      <c r="U110" s="75"/>
      <c r="V110" s="75"/>
      <c r="W110" s="74"/>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v>164.6</v>
      </c>
      <c r="BI110" s="75">
        <v>165.7</v>
      </c>
      <c r="BJ110" s="75">
        <v>165.7</v>
      </c>
      <c r="BK110" s="75">
        <f t="shared" si="147"/>
        <v>100</v>
      </c>
      <c r="BL110" s="75"/>
      <c r="BM110" s="75"/>
      <c r="BN110" s="75"/>
      <c r="BO110" s="75"/>
      <c r="BP110" s="75"/>
      <c r="BQ110" s="75"/>
      <c r="BR110" s="75"/>
      <c r="BS110" s="74"/>
      <c r="BT110" s="75"/>
      <c r="BU110" s="75"/>
      <c r="BV110" s="75"/>
      <c r="BW110" s="74"/>
      <c r="BX110" s="75"/>
      <c r="BY110" s="75"/>
      <c r="BZ110" s="75"/>
      <c r="CA110" s="74"/>
      <c r="CB110" s="75"/>
      <c r="CC110" s="75"/>
      <c r="CD110" s="75"/>
      <c r="CE110" s="74"/>
    </row>
    <row r="111" spans="1:83" x14ac:dyDescent="0.25">
      <c r="A111" s="16" t="s">
        <v>333</v>
      </c>
      <c r="B111" s="78">
        <f t="shared" si="121"/>
        <v>411.6</v>
      </c>
      <c r="C111" s="78">
        <f t="shared" si="122"/>
        <v>414.3</v>
      </c>
      <c r="D111" s="78">
        <f t="shared" si="123"/>
        <v>414.3</v>
      </c>
      <c r="E111" s="78"/>
      <c r="F111" s="78">
        <f t="shared" si="112"/>
        <v>414.3</v>
      </c>
      <c r="G111" s="75">
        <f t="shared" si="129"/>
        <v>100</v>
      </c>
      <c r="H111" s="75"/>
      <c r="I111" s="75"/>
      <c r="J111" s="75"/>
      <c r="K111" s="75"/>
      <c r="L111" s="75"/>
      <c r="M111" s="75"/>
      <c r="N111" s="75"/>
      <c r="O111" s="75"/>
      <c r="P111" s="75"/>
      <c r="Q111" s="75"/>
      <c r="R111" s="75"/>
      <c r="S111" s="75"/>
      <c r="T111" s="75"/>
      <c r="U111" s="75"/>
      <c r="V111" s="75"/>
      <c r="W111" s="74"/>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75"/>
      <c r="BA111" s="75"/>
      <c r="BB111" s="75"/>
      <c r="BC111" s="75"/>
      <c r="BD111" s="75"/>
      <c r="BE111" s="75"/>
      <c r="BF111" s="75"/>
      <c r="BG111" s="75"/>
      <c r="BH111" s="75">
        <v>411.6</v>
      </c>
      <c r="BI111" s="75">
        <v>414.3</v>
      </c>
      <c r="BJ111" s="75">
        <v>414.3</v>
      </c>
      <c r="BK111" s="75">
        <f t="shared" si="147"/>
        <v>100</v>
      </c>
      <c r="BL111" s="75"/>
      <c r="BM111" s="75"/>
      <c r="BN111" s="75"/>
      <c r="BO111" s="75"/>
      <c r="BP111" s="75"/>
      <c r="BQ111" s="75"/>
      <c r="BR111" s="75"/>
      <c r="BS111" s="74"/>
      <c r="BT111" s="75"/>
      <c r="BU111" s="75"/>
      <c r="BV111" s="75"/>
      <c r="BW111" s="74"/>
      <c r="BX111" s="75"/>
      <c r="BY111" s="75"/>
      <c r="BZ111" s="75"/>
      <c r="CA111" s="74"/>
      <c r="CB111" s="75"/>
      <c r="CC111" s="75"/>
      <c r="CD111" s="75"/>
      <c r="CE111" s="74"/>
    </row>
    <row r="112" spans="1:83" x14ac:dyDescent="0.25">
      <c r="A112" s="16" t="s">
        <v>143</v>
      </c>
      <c r="B112" s="78">
        <f t="shared" si="121"/>
        <v>164.6</v>
      </c>
      <c r="C112" s="78">
        <f t="shared" si="122"/>
        <v>165.7</v>
      </c>
      <c r="D112" s="78">
        <f t="shared" si="123"/>
        <v>165.7</v>
      </c>
      <c r="E112" s="78"/>
      <c r="F112" s="78">
        <f t="shared" si="112"/>
        <v>165.7</v>
      </c>
      <c r="G112" s="75">
        <f t="shared" si="129"/>
        <v>100</v>
      </c>
      <c r="H112" s="75"/>
      <c r="I112" s="75"/>
      <c r="J112" s="75"/>
      <c r="K112" s="75"/>
      <c r="L112" s="75"/>
      <c r="M112" s="75"/>
      <c r="N112" s="75"/>
      <c r="O112" s="75"/>
      <c r="P112" s="75"/>
      <c r="Q112" s="75"/>
      <c r="R112" s="75"/>
      <c r="S112" s="75"/>
      <c r="T112" s="75"/>
      <c r="U112" s="75"/>
      <c r="V112" s="75"/>
      <c r="W112" s="74"/>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v>164.6</v>
      </c>
      <c r="BI112" s="75">
        <v>165.7</v>
      </c>
      <c r="BJ112" s="75">
        <v>165.7</v>
      </c>
      <c r="BK112" s="75">
        <f t="shared" si="147"/>
        <v>100</v>
      </c>
      <c r="BL112" s="75"/>
      <c r="BM112" s="75"/>
      <c r="BN112" s="75"/>
      <c r="BO112" s="75"/>
      <c r="BP112" s="75"/>
      <c r="BQ112" s="75"/>
      <c r="BR112" s="75"/>
      <c r="BS112" s="74"/>
      <c r="BT112" s="75"/>
      <c r="BU112" s="75"/>
      <c r="BV112" s="75"/>
      <c r="BW112" s="74"/>
      <c r="BX112" s="75"/>
      <c r="BY112" s="75"/>
      <c r="BZ112" s="75"/>
      <c r="CA112" s="74"/>
      <c r="CB112" s="75"/>
      <c r="CC112" s="75"/>
      <c r="CD112" s="75"/>
      <c r="CE112" s="74"/>
    </row>
    <row r="113" spans="1:83" x14ac:dyDescent="0.25">
      <c r="A113" s="16" t="s">
        <v>157</v>
      </c>
      <c r="B113" s="78">
        <f t="shared" si="121"/>
        <v>164.6</v>
      </c>
      <c r="C113" s="78">
        <f t="shared" si="122"/>
        <v>165.7</v>
      </c>
      <c r="D113" s="78">
        <f t="shared" si="123"/>
        <v>165.7</v>
      </c>
      <c r="E113" s="78"/>
      <c r="F113" s="78">
        <f t="shared" si="112"/>
        <v>165.7</v>
      </c>
      <c r="G113" s="75">
        <f t="shared" si="129"/>
        <v>100</v>
      </c>
      <c r="H113" s="75"/>
      <c r="I113" s="75"/>
      <c r="J113" s="75"/>
      <c r="K113" s="75"/>
      <c r="L113" s="75"/>
      <c r="M113" s="75"/>
      <c r="N113" s="75"/>
      <c r="O113" s="75"/>
      <c r="P113" s="75"/>
      <c r="Q113" s="75"/>
      <c r="R113" s="75"/>
      <c r="S113" s="75"/>
      <c r="T113" s="75"/>
      <c r="U113" s="75"/>
      <c r="V113" s="75"/>
      <c r="W113" s="74"/>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v>164.6</v>
      </c>
      <c r="BI113" s="75">
        <v>165.7</v>
      </c>
      <c r="BJ113" s="75">
        <v>165.7</v>
      </c>
      <c r="BK113" s="75">
        <f t="shared" si="147"/>
        <v>100</v>
      </c>
      <c r="BL113" s="75"/>
      <c r="BM113" s="75"/>
      <c r="BN113" s="75"/>
      <c r="BO113" s="75"/>
      <c r="BP113" s="75"/>
      <c r="BQ113" s="75"/>
      <c r="BR113" s="75"/>
      <c r="BS113" s="74"/>
      <c r="BT113" s="75"/>
      <c r="BU113" s="75"/>
      <c r="BV113" s="75"/>
      <c r="BW113" s="74"/>
      <c r="BX113" s="75"/>
      <c r="BY113" s="75"/>
      <c r="BZ113" s="75"/>
      <c r="CA113" s="74"/>
      <c r="CB113" s="75"/>
      <c r="CC113" s="75"/>
      <c r="CD113" s="75"/>
      <c r="CE113" s="74"/>
    </row>
    <row r="114" spans="1:83" x14ac:dyDescent="0.25">
      <c r="A114" s="16" t="s">
        <v>334</v>
      </c>
      <c r="B114" s="78">
        <f t="shared" si="121"/>
        <v>164.6</v>
      </c>
      <c r="C114" s="78">
        <f t="shared" si="122"/>
        <v>165.7</v>
      </c>
      <c r="D114" s="78">
        <f t="shared" si="123"/>
        <v>165.7</v>
      </c>
      <c r="E114" s="78"/>
      <c r="F114" s="78">
        <f t="shared" si="112"/>
        <v>165.7</v>
      </c>
      <c r="G114" s="75">
        <f t="shared" si="129"/>
        <v>100</v>
      </c>
      <c r="H114" s="75"/>
      <c r="I114" s="75"/>
      <c r="J114" s="75"/>
      <c r="K114" s="75"/>
      <c r="L114" s="75"/>
      <c r="M114" s="75"/>
      <c r="N114" s="75"/>
      <c r="O114" s="75"/>
      <c r="P114" s="75"/>
      <c r="Q114" s="75"/>
      <c r="R114" s="75"/>
      <c r="S114" s="75"/>
      <c r="T114" s="75"/>
      <c r="U114" s="75"/>
      <c r="V114" s="75"/>
      <c r="W114" s="74"/>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v>164.6</v>
      </c>
      <c r="BI114" s="75">
        <v>165.7</v>
      </c>
      <c r="BJ114" s="75">
        <v>165.7</v>
      </c>
      <c r="BK114" s="75">
        <f t="shared" si="147"/>
        <v>100</v>
      </c>
      <c r="BL114" s="75"/>
      <c r="BM114" s="75"/>
      <c r="BN114" s="75"/>
      <c r="BO114" s="75"/>
      <c r="BP114" s="75"/>
      <c r="BQ114" s="75"/>
      <c r="BR114" s="75"/>
      <c r="BS114" s="74"/>
      <c r="BT114" s="75"/>
      <c r="BU114" s="75"/>
      <c r="BV114" s="75"/>
      <c r="BW114" s="74"/>
      <c r="BX114" s="75"/>
      <c r="BY114" s="75"/>
      <c r="BZ114" s="75"/>
      <c r="CA114" s="74"/>
      <c r="CB114" s="75"/>
      <c r="CC114" s="75"/>
      <c r="CD114" s="75"/>
      <c r="CE114" s="74"/>
    </row>
    <row r="115" spans="1:83" x14ac:dyDescent="0.25">
      <c r="A115" s="16" t="s">
        <v>264</v>
      </c>
      <c r="B115" s="78">
        <f t="shared" si="121"/>
        <v>164.6</v>
      </c>
      <c r="C115" s="78">
        <f t="shared" si="122"/>
        <v>165.7</v>
      </c>
      <c r="D115" s="78">
        <f t="shared" si="123"/>
        <v>165.7</v>
      </c>
      <c r="E115" s="78"/>
      <c r="F115" s="78">
        <f t="shared" si="112"/>
        <v>165.7</v>
      </c>
      <c r="G115" s="75">
        <f t="shared" si="129"/>
        <v>100</v>
      </c>
      <c r="H115" s="75"/>
      <c r="I115" s="75"/>
      <c r="J115" s="75"/>
      <c r="K115" s="75"/>
      <c r="L115" s="75"/>
      <c r="M115" s="75"/>
      <c r="N115" s="75"/>
      <c r="O115" s="75"/>
      <c r="P115" s="75"/>
      <c r="Q115" s="75"/>
      <c r="R115" s="75"/>
      <c r="S115" s="75"/>
      <c r="T115" s="75"/>
      <c r="U115" s="75"/>
      <c r="V115" s="75"/>
      <c r="W115" s="74"/>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c r="BF115" s="75"/>
      <c r="BG115" s="75"/>
      <c r="BH115" s="75">
        <v>164.6</v>
      </c>
      <c r="BI115" s="75">
        <v>165.7</v>
      </c>
      <c r="BJ115" s="75">
        <v>165.7</v>
      </c>
      <c r="BK115" s="75">
        <f t="shared" si="147"/>
        <v>100</v>
      </c>
      <c r="BL115" s="75"/>
      <c r="BM115" s="75"/>
      <c r="BN115" s="75"/>
      <c r="BO115" s="75"/>
      <c r="BP115" s="75"/>
      <c r="BQ115" s="75"/>
      <c r="BR115" s="75"/>
      <c r="BS115" s="74"/>
      <c r="BT115" s="75"/>
      <c r="BU115" s="75"/>
      <c r="BV115" s="75"/>
      <c r="BW115" s="74"/>
      <c r="BX115" s="75"/>
      <c r="BY115" s="75"/>
      <c r="BZ115" s="75"/>
      <c r="CA115" s="74"/>
      <c r="CB115" s="75"/>
      <c r="CC115" s="75"/>
      <c r="CD115" s="75"/>
      <c r="CE115" s="74"/>
    </row>
    <row r="116" spans="1:83" s="5" customFormat="1" ht="31.5" x14ac:dyDescent="0.25">
      <c r="A116" s="81" t="s">
        <v>164</v>
      </c>
      <c r="B116" s="77">
        <f t="shared" si="121"/>
        <v>182188.4</v>
      </c>
      <c r="C116" s="77">
        <f t="shared" si="122"/>
        <v>180799.45744</v>
      </c>
      <c r="D116" s="77">
        <f t="shared" si="123"/>
        <v>180799.45744</v>
      </c>
      <c r="E116" s="77"/>
      <c r="F116" s="77">
        <f t="shared" si="112"/>
        <v>179976.06865999999</v>
      </c>
      <c r="G116" s="73">
        <f t="shared" si="129"/>
        <v>99.544584485120339</v>
      </c>
      <c r="H116" s="73">
        <f>SUM(H117:H124)</f>
        <v>89</v>
      </c>
      <c r="I116" s="73">
        <f>SUM(I117:I124)</f>
        <v>87.4</v>
      </c>
      <c r="J116" s="73">
        <f>SUM(J117:J124)</f>
        <v>87.4</v>
      </c>
      <c r="K116" s="73">
        <f>J116/I116*100</f>
        <v>100</v>
      </c>
      <c r="L116" s="73">
        <f>SUM(L117:L124)</f>
        <v>82.7</v>
      </c>
      <c r="M116" s="73">
        <f>SUM(M117:M124)</f>
        <v>82.7</v>
      </c>
      <c r="N116" s="73">
        <f>SUM(N117:N124)</f>
        <v>59.323</v>
      </c>
      <c r="O116" s="73">
        <f>N116/M116*100</f>
        <v>71.732769044740024</v>
      </c>
      <c r="P116" s="73">
        <f>SUM(P117:P124)</f>
        <v>1206.8</v>
      </c>
      <c r="Q116" s="73">
        <f>SUM(Q117:Q124)</f>
        <v>427.56670000000003</v>
      </c>
      <c r="R116" s="73">
        <f>SUM(R117:R124)</f>
        <v>427.56670000000003</v>
      </c>
      <c r="S116" s="73">
        <f>R116/Q116*100</f>
        <v>100</v>
      </c>
      <c r="T116" s="73">
        <f>SUM(T117:T124)</f>
        <v>27609.599999999999</v>
      </c>
      <c r="U116" s="73">
        <f>SUM(U117:U124)</f>
        <v>26370</v>
      </c>
      <c r="V116" s="73">
        <f>SUM(V117:V124)</f>
        <v>26370</v>
      </c>
      <c r="W116" s="73">
        <f>V116/U116*100</f>
        <v>100</v>
      </c>
      <c r="X116" s="73">
        <f>SUM(X117:X124)</f>
        <v>1800.6</v>
      </c>
      <c r="Y116" s="73">
        <f>SUM(Y117:Y124)</f>
        <v>1405.5</v>
      </c>
      <c r="Z116" s="73">
        <f>SUM(Z117:Z124)</f>
        <v>1405.5</v>
      </c>
      <c r="AA116" s="73">
        <f>Z116/Y116*100</f>
        <v>100</v>
      </c>
      <c r="AB116" s="73">
        <f>SUM(AB117:AB124)</f>
        <v>63.5</v>
      </c>
      <c r="AC116" s="73">
        <f>SUM(AC117:AC124)</f>
        <v>63.5</v>
      </c>
      <c r="AD116" s="73">
        <f>SUM(AD117:AD124)</f>
        <v>63.5</v>
      </c>
      <c r="AE116" s="73">
        <f>AD116/AC116*100</f>
        <v>100</v>
      </c>
      <c r="AF116" s="73">
        <f>SUM(AF117:AF124)</f>
        <v>131350.39999999999</v>
      </c>
      <c r="AG116" s="73">
        <f>SUM(AG117:AG124)</f>
        <v>133914.20000000001</v>
      </c>
      <c r="AH116" s="73">
        <f>SUM(AH117:AH124)</f>
        <v>133914.20000000001</v>
      </c>
      <c r="AI116" s="73">
        <f>AH116/AG116*100</f>
        <v>100</v>
      </c>
      <c r="AJ116" s="73">
        <f>SUM(AJ117:AJ124)</f>
        <v>544.29999999999995</v>
      </c>
      <c r="AK116" s="73">
        <f>SUM(AK117:AK124)</f>
        <v>544.29999999999995</v>
      </c>
      <c r="AL116" s="73">
        <f>SUM(AL117:AL124)</f>
        <v>544.29995999999994</v>
      </c>
      <c r="AM116" s="72">
        <f>AL116/AK116*100</f>
        <v>99.999992651111512</v>
      </c>
      <c r="AN116" s="73">
        <f t="shared" ref="AN116" si="148">SUM(AN117:AN124)</f>
        <v>0</v>
      </c>
      <c r="AO116" s="73">
        <f t="shared" ref="AO116:BB116" si="149">SUM(AO117:AO124)</f>
        <v>0</v>
      </c>
      <c r="AP116" s="73">
        <f t="shared" si="149"/>
        <v>0</v>
      </c>
      <c r="AQ116" s="73">
        <f t="shared" si="149"/>
        <v>0</v>
      </c>
      <c r="AR116" s="73">
        <f t="shared" ref="AR116" si="150">SUM(AR117:AR124)</f>
        <v>544.29999999999995</v>
      </c>
      <c r="AS116" s="73">
        <f t="shared" si="149"/>
        <v>544.29999999999995</v>
      </c>
      <c r="AT116" s="73">
        <f t="shared" si="149"/>
        <v>544.29999999999995</v>
      </c>
      <c r="AU116" s="73">
        <f t="shared" si="149"/>
        <v>100</v>
      </c>
      <c r="AV116" s="73">
        <f t="shared" ref="AV116" si="151">SUM(AV117:AV124)</f>
        <v>544.29999999999995</v>
      </c>
      <c r="AW116" s="73">
        <f t="shared" si="149"/>
        <v>544.29999999999995</v>
      </c>
      <c r="AX116" s="73">
        <f t="shared" si="149"/>
        <v>115.81524</v>
      </c>
      <c r="AY116" s="73">
        <f t="shared" si="149"/>
        <v>21.277832077898221</v>
      </c>
      <c r="AZ116" s="73">
        <f t="shared" ref="AZ116" si="152">SUM(AZ117:AZ124)</f>
        <v>668.2</v>
      </c>
      <c r="BA116" s="73">
        <f t="shared" si="149"/>
        <v>668.2</v>
      </c>
      <c r="BB116" s="73">
        <f t="shared" si="149"/>
        <v>668.2</v>
      </c>
      <c r="BC116" s="73">
        <f>BB116/BA116*100</f>
        <v>100</v>
      </c>
      <c r="BD116" s="73">
        <f t="shared" ref="BD116" si="153">SUM(BD117:BD124)</f>
        <v>0</v>
      </c>
      <c r="BE116" s="73">
        <f t="shared" ref="BE116:BJ116" si="154">SUM(BE117:BE124)</f>
        <v>0</v>
      </c>
      <c r="BF116" s="73">
        <f t="shared" si="154"/>
        <v>0</v>
      </c>
      <c r="BG116" s="73">
        <f t="shared" si="154"/>
        <v>0</v>
      </c>
      <c r="BH116" s="73">
        <f t="shared" ref="BH116" si="155">SUM(BH117:BH124)</f>
        <v>1399.1999999999998</v>
      </c>
      <c r="BI116" s="73">
        <f t="shared" si="154"/>
        <v>1408.5</v>
      </c>
      <c r="BJ116" s="73">
        <f t="shared" si="154"/>
        <v>1408.5</v>
      </c>
      <c r="BK116" s="72">
        <f t="shared" si="147"/>
        <v>100</v>
      </c>
      <c r="BL116" s="73">
        <f>SUM(BL117:BL124)</f>
        <v>15654.2</v>
      </c>
      <c r="BM116" s="73">
        <f>SUM(BM117:BM124)</f>
        <v>14114.890740000001</v>
      </c>
      <c r="BN116" s="73">
        <f>SUM(BN117:BN124)</f>
        <v>14088.038759999999</v>
      </c>
      <c r="BO116" s="73">
        <f>BN116/BM116*100</f>
        <v>99.809761332945314</v>
      </c>
      <c r="BP116" s="73">
        <f>SUM(BP117:BP124)</f>
        <v>617.70000000000005</v>
      </c>
      <c r="BQ116" s="73">
        <f>SUM(BQ117:BQ124)</f>
        <v>617.70000000000005</v>
      </c>
      <c r="BR116" s="73">
        <f>SUM(BR117:BR124)</f>
        <v>273.096</v>
      </c>
      <c r="BS116" s="73">
        <f>BR116/BQ116*100</f>
        <v>44.211753278290431</v>
      </c>
      <c r="BT116" s="73">
        <f>SUM(BT117:BT124)</f>
        <v>2.4</v>
      </c>
      <c r="BU116" s="73">
        <f>SUM(BU117:BU124)</f>
        <v>1.1000000000000001</v>
      </c>
      <c r="BV116" s="73">
        <f>SUM(BV117:BV124)</f>
        <v>1.1000000000000001</v>
      </c>
      <c r="BW116" s="73">
        <f>BV116/BU116*100</f>
        <v>100</v>
      </c>
      <c r="BX116" s="73"/>
      <c r="BY116" s="73"/>
      <c r="BZ116" s="73"/>
      <c r="CA116" s="73"/>
      <c r="CB116" s="73">
        <f>SUM(CB117:CB124)</f>
        <v>11.2</v>
      </c>
      <c r="CC116" s="73">
        <f>SUM(CC117:CC124)</f>
        <v>5.3</v>
      </c>
      <c r="CD116" s="73">
        <f>SUM(CD117:CD124)</f>
        <v>5.2290000000000001</v>
      </c>
      <c r="CE116" s="73">
        <f t="shared" ref="CE116:CE117" si="156">CD116/CC116*100</f>
        <v>98.660377358490564</v>
      </c>
    </row>
    <row r="117" spans="1:83" ht="30" customHeight="1" x14ac:dyDescent="0.25">
      <c r="A117" s="16" t="s">
        <v>163</v>
      </c>
      <c r="B117" s="78">
        <f t="shared" si="121"/>
        <v>180789.19999999998</v>
      </c>
      <c r="C117" s="78">
        <f t="shared" si="122"/>
        <v>179390.95744</v>
      </c>
      <c r="D117" s="78">
        <f t="shared" si="123"/>
        <v>179390.95744</v>
      </c>
      <c r="E117" s="78"/>
      <c r="F117" s="78">
        <f t="shared" si="112"/>
        <v>178567.56865999999</v>
      </c>
      <c r="G117" s="74">
        <f t="shared" si="129"/>
        <v>99.541008760000963</v>
      </c>
      <c r="H117" s="74">
        <v>89</v>
      </c>
      <c r="I117" s="74">
        <v>87.4</v>
      </c>
      <c r="J117" s="74">
        <v>87.4</v>
      </c>
      <c r="K117" s="74">
        <f>J117/I117*100</f>
        <v>100</v>
      </c>
      <c r="L117" s="74">
        <v>82.7</v>
      </c>
      <c r="M117" s="74">
        <v>82.7</v>
      </c>
      <c r="N117" s="74">
        <v>59.323</v>
      </c>
      <c r="O117" s="74">
        <f>N117/M117*100</f>
        <v>71.732769044740024</v>
      </c>
      <c r="P117" s="74">
        <v>1206.8</v>
      </c>
      <c r="Q117" s="74">
        <v>427.56670000000003</v>
      </c>
      <c r="R117" s="74">
        <v>427.56670000000003</v>
      </c>
      <c r="S117" s="74">
        <f>R117/Q117*100</f>
        <v>100</v>
      </c>
      <c r="T117" s="74">
        <v>27609.599999999999</v>
      </c>
      <c r="U117" s="74">
        <v>26370</v>
      </c>
      <c r="V117" s="74">
        <v>26370</v>
      </c>
      <c r="W117" s="74">
        <f>V117/U117*100</f>
        <v>100</v>
      </c>
      <c r="X117" s="74">
        <v>1800.6</v>
      </c>
      <c r="Y117" s="74">
        <v>1405.5</v>
      </c>
      <c r="Z117" s="74">
        <v>1405.5</v>
      </c>
      <c r="AA117" s="74">
        <f>Z117/Y117*100</f>
        <v>100</v>
      </c>
      <c r="AB117" s="74">
        <v>63.5</v>
      </c>
      <c r="AC117" s="74">
        <v>63.5</v>
      </c>
      <c r="AD117" s="74">
        <v>63.5</v>
      </c>
      <c r="AE117" s="74">
        <f>AD117/AC117*100</f>
        <v>100</v>
      </c>
      <c r="AF117" s="74">
        <v>131350.39999999999</v>
      </c>
      <c r="AG117" s="74">
        <v>133914.20000000001</v>
      </c>
      <c r="AH117" s="74">
        <v>133914.20000000001</v>
      </c>
      <c r="AI117" s="74">
        <f>AH117/AG117*100</f>
        <v>100</v>
      </c>
      <c r="AJ117" s="74">
        <v>544.29999999999995</v>
      </c>
      <c r="AK117" s="74">
        <v>544.29999999999995</v>
      </c>
      <c r="AL117" s="74">
        <v>544.29995999999994</v>
      </c>
      <c r="AM117" s="75">
        <f>AL117/AK117*100</f>
        <v>99.999992651111512</v>
      </c>
      <c r="AN117" s="75"/>
      <c r="AO117" s="75"/>
      <c r="AP117" s="74"/>
      <c r="AQ117" s="74"/>
      <c r="AR117" s="74">
        <v>544.29999999999995</v>
      </c>
      <c r="AS117" s="74">
        <v>544.29999999999995</v>
      </c>
      <c r="AT117" s="74">
        <v>544.29999999999995</v>
      </c>
      <c r="AU117" s="74">
        <f>AT117/AS117*100</f>
        <v>100</v>
      </c>
      <c r="AV117" s="74">
        <v>544.29999999999995</v>
      </c>
      <c r="AW117" s="74">
        <v>544.29999999999995</v>
      </c>
      <c r="AX117" s="74">
        <v>115.81524</v>
      </c>
      <c r="AY117" s="74">
        <f>AX117/AW117*100</f>
        <v>21.277832077898221</v>
      </c>
      <c r="AZ117" s="74">
        <v>668.2</v>
      </c>
      <c r="BA117" s="74">
        <v>668.2</v>
      </c>
      <c r="BB117" s="74">
        <v>668.2</v>
      </c>
      <c r="BC117" s="74">
        <f>BB117/BA117*100</f>
        <v>100</v>
      </c>
      <c r="BD117" s="74"/>
      <c r="BE117" s="74"/>
      <c r="BF117" s="74"/>
      <c r="BG117" s="74"/>
      <c r="BH117" s="74"/>
      <c r="BI117" s="74"/>
      <c r="BJ117" s="74"/>
      <c r="BK117" s="75"/>
      <c r="BL117" s="74">
        <v>15654.2</v>
      </c>
      <c r="BM117" s="74">
        <v>14114.890740000001</v>
      </c>
      <c r="BN117" s="74">
        <v>14088.038759999999</v>
      </c>
      <c r="BO117" s="74">
        <f>BN117/BM117*100</f>
        <v>99.809761332945314</v>
      </c>
      <c r="BP117" s="74">
        <v>617.70000000000005</v>
      </c>
      <c r="BQ117" s="74">
        <v>617.70000000000005</v>
      </c>
      <c r="BR117" s="74">
        <v>273.096</v>
      </c>
      <c r="BS117" s="74">
        <f>BR117/BQ117*100</f>
        <v>44.211753278290431</v>
      </c>
      <c r="BT117" s="74">
        <v>2.4</v>
      </c>
      <c r="BU117" s="74">
        <v>1.1000000000000001</v>
      </c>
      <c r="BV117" s="74">
        <v>1.1000000000000001</v>
      </c>
      <c r="BW117" s="74">
        <f>BV117/BU117*100</f>
        <v>100</v>
      </c>
      <c r="BX117" s="74"/>
      <c r="BY117" s="74"/>
      <c r="BZ117" s="74"/>
      <c r="CA117" s="74"/>
      <c r="CB117" s="74">
        <v>11.2</v>
      </c>
      <c r="CC117" s="74">
        <v>5.3</v>
      </c>
      <c r="CD117" s="74">
        <v>5.2290000000000001</v>
      </c>
      <c r="CE117" s="74">
        <f t="shared" si="156"/>
        <v>98.660377358490564</v>
      </c>
    </row>
    <row r="118" spans="1:83" x14ac:dyDescent="0.25">
      <c r="A118" s="16" t="s">
        <v>161</v>
      </c>
      <c r="B118" s="78">
        <f t="shared" si="121"/>
        <v>164.6</v>
      </c>
      <c r="C118" s="78">
        <f t="shared" si="122"/>
        <v>165.7</v>
      </c>
      <c r="D118" s="78">
        <f t="shared" si="123"/>
        <v>165.7</v>
      </c>
      <c r="E118" s="78"/>
      <c r="F118" s="78">
        <f t="shared" si="112"/>
        <v>165.7</v>
      </c>
      <c r="G118" s="75">
        <f t="shared" ref="G118:G136" si="157">F118/C118*100</f>
        <v>100</v>
      </c>
      <c r="H118" s="75"/>
      <c r="I118" s="75"/>
      <c r="J118" s="75"/>
      <c r="K118" s="75"/>
      <c r="L118" s="75"/>
      <c r="M118" s="75"/>
      <c r="N118" s="75"/>
      <c r="O118" s="74"/>
      <c r="P118" s="75"/>
      <c r="Q118" s="75"/>
      <c r="R118" s="75"/>
      <c r="S118" s="74"/>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4"/>
      <c r="BD118" s="75"/>
      <c r="BE118" s="75"/>
      <c r="BF118" s="75"/>
      <c r="BG118" s="75"/>
      <c r="BH118" s="75">
        <v>164.6</v>
      </c>
      <c r="BI118" s="75">
        <v>165.7</v>
      </c>
      <c r="BJ118" s="75">
        <v>165.7</v>
      </c>
      <c r="BK118" s="75">
        <f t="shared" ref="BK118:BK125" si="158">BJ118/BI118*100</f>
        <v>100</v>
      </c>
      <c r="BL118" s="75"/>
      <c r="BM118" s="75"/>
      <c r="BN118" s="75"/>
      <c r="BO118" s="75"/>
      <c r="BP118" s="75"/>
      <c r="BQ118" s="75"/>
      <c r="BR118" s="75"/>
      <c r="BS118" s="74"/>
      <c r="BT118" s="75"/>
      <c r="BU118" s="75"/>
      <c r="BV118" s="75"/>
      <c r="BW118" s="74"/>
      <c r="BX118" s="75"/>
      <c r="BY118" s="75"/>
      <c r="BZ118" s="75"/>
      <c r="CA118" s="74"/>
      <c r="CB118" s="75"/>
      <c r="CC118" s="75"/>
      <c r="CD118" s="75"/>
      <c r="CE118" s="75"/>
    </row>
    <row r="119" spans="1:83" x14ac:dyDescent="0.25">
      <c r="A119" s="16" t="s">
        <v>335</v>
      </c>
      <c r="B119" s="78">
        <f t="shared" si="121"/>
        <v>164.6</v>
      </c>
      <c r="C119" s="78">
        <f t="shared" si="122"/>
        <v>165.7</v>
      </c>
      <c r="D119" s="78">
        <f t="shared" si="123"/>
        <v>165.7</v>
      </c>
      <c r="E119" s="78"/>
      <c r="F119" s="78">
        <f t="shared" si="112"/>
        <v>165.7</v>
      </c>
      <c r="G119" s="75">
        <f t="shared" si="157"/>
        <v>100</v>
      </c>
      <c r="H119" s="75"/>
      <c r="I119" s="75"/>
      <c r="J119" s="75"/>
      <c r="K119" s="75"/>
      <c r="L119" s="75"/>
      <c r="M119" s="75"/>
      <c r="N119" s="75"/>
      <c r="O119" s="74"/>
      <c r="P119" s="75"/>
      <c r="Q119" s="75"/>
      <c r="R119" s="75"/>
      <c r="S119" s="74"/>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4"/>
      <c r="BD119" s="75"/>
      <c r="BE119" s="75"/>
      <c r="BF119" s="75"/>
      <c r="BG119" s="75"/>
      <c r="BH119" s="75">
        <v>164.6</v>
      </c>
      <c r="BI119" s="75">
        <v>165.7</v>
      </c>
      <c r="BJ119" s="75">
        <v>165.7</v>
      </c>
      <c r="BK119" s="75">
        <f t="shared" si="158"/>
        <v>100</v>
      </c>
      <c r="BL119" s="75"/>
      <c r="BM119" s="75"/>
      <c r="BN119" s="75"/>
      <c r="BO119" s="75"/>
      <c r="BP119" s="75"/>
      <c r="BQ119" s="75"/>
      <c r="BR119" s="75"/>
      <c r="BS119" s="74"/>
      <c r="BT119" s="75"/>
      <c r="BU119" s="75"/>
      <c r="BV119" s="75"/>
      <c r="BW119" s="74"/>
      <c r="BX119" s="75"/>
      <c r="BY119" s="75"/>
      <c r="BZ119" s="75"/>
      <c r="CA119" s="74"/>
      <c r="CB119" s="75"/>
      <c r="CC119" s="75"/>
      <c r="CD119" s="75"/>
      <c r="CE119" s="75"/>
    </row>
    <row r="120" spans="1:83" x14ac:dyDescent="0.25">
      <c r="A120" s="16" t="s">
        <v>1173</v>
      </c>
      <c r="B120" s="78">
        <f t="shared" si="121"/>
        <v>164.6</v>
      </c>
      <c r="C120" s="78">
        <f t="shared" si="122"/>
        <v>165.7</v>
      </c>
      <c r="D120" s="78">
        <f t="shared" si="123"/>
        <v>165.7</v>
      </c>
      <c r="E120" s="78"/>
      <c r="F120" s="78">
        <f t="shared" si="112"/>
        <v>165.7</v>
      </c>
      <c r="G120" s="75">
        <f t="shared" si="157"/>
        <v>100</v>
      </c>
      <c r="H120" s="75"/>
      <c r="I120" s="75"/>
      <c r="J120" s="75"/>
      <c r="K120" s="75"/>
      <c r="L120" s="75"/>
      <c r="M120" s="75"/>
      <c r="N120" s="75"/>
      <c r="O120" s="74"/>
      <c r="P120" s="75"/>
      <c r="Q120" s="75"/>
      <c r="R120" s="75"/>
      <c r="S120" s="74"/>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4"/>
      <c r="BD120" s="75"/>
      <c r="BE120" s="75"/>
      <c r="BF120" s="75"/>
      <c r="BG120" s="75"/>
      <c r="BH120" s="75">
        <v>164.6</v>
      </c>
      <c r="BI120" s="75">
        <v>165.7</v>
      </c>
      <c r="BJ120" s="75">
        <v>165.7</v>
      </c>
      <c r="BK120" s="75">
        <f t="shared" si="158"/>
        <v>100</v>
      </c>
      <c r="BL120" s="75"/>
      <c r="BM120" s="75"/>
      <c r="BN120" s="75"/>
      <c r="BO120" s="75"/>
      <c r="BP120" s="75"/>
      <c r="BQ120" s="75"/>
      <c r="BR120" s="75"/>
      <c r="BS120" s="74"/>
      <c r="BT120" s="75"/>
      <c r="BU120" s="75"/>
      <c r="BV120" s="75"/>
      <c r="BW120" s="74"/>
      <c r="BX120" s="75"/>
      <c r="BY120" s="75"/>
      <c r="BZ120" s="75"/>
      <c r="CA120" s="74"/>
      <c r="CB120" s="75"/>
      <c r="CC120" s="75"/>
      <c r="CD120" s="75"/>
      <c r="CE120" s="75"/>
    </row>
    <row r="121" spans="1:83" x14ac:dyDescent="0.25">
      <c r="A121" s="16" t="s">
        <v>408</v>
      </c>
      <c r="B121" s="78">
        <f t="shared" si="121"/>
        <v>164.6</v>
      </c>
      <c r="C121" s="78">
        <f t="shared" si="122"/>
        <v>165.7</v>
      </c>
      <c r="D121" s="78">
        <f t="shared" si="123"/>
        <v>165.7</v>
      </c>
      <c r="E121" s="78"/>
      <c r="F121" s="78">
        <f t="shared" si="112"/>
        <v>165.7</v>
      </c>
      <c r="G121" s="75">
        <f t="shared" si="157"/>
        <v>100</v>
      </c>
      <c r="H121" s="75"/>
      <c r="I121" s="75"/>
      <c r="J121" s="75"/>
      <c r="K121" s="75"/>
      <c r="L121" s="75"/>
      <c r="M121" s="75"/>
      <c r="N121" s="75"/>
      <c r="O121" s="74"/>
      <c r="P121" s="75"/>
      <c r="Q121" s="75"/>
      <c r="R121" s="75"/>
      <c r="S121" s="74"/>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4"/>
      <c r="BD121" s="75"/>
      <c r="BE121" s="75"/>
      <c r="BF121" s="75"/>
      <c r="BG121" s="75"/>
      <c r="BH121" s="75">
        <v>164.6</v>
      </c>
      <c r="BI121" s="75">
        <v>165.7</v>
      </c>
      <c r="BJ121" s="75">
        <v>165.7</v>
      </c>
      <c r="BK121" s="75">
        <f t="shared" si="158"/>
        <v>100</v>
      </c>
      <c r="BL121" s="75"/>
      <c r="BM121" s="75"/>
      <c r="BN121" s="75"/>
      <c r="BO121" s="75"/>
      <c r="BP121" s="75"/>
      <c r="BQ121" s="75"/>
      <c r="BR121" s="75"/>
      <c r="BS121" s="74"/>
      <c r="BT121" s="75"/>
      <c r="BU121" s="75"/>
      <c r="BV121" s="75"/>
      <c r="BW121" s="74"/>
      <c r="BX121" s="75"/>
      <c r="BY121" s="75"/>
      <c r="BZ121" s="75"/>
      <c r="CA121" s="74"/>
      <c r="CB121" s="75"/>
      <c r="CC121" s="75"/>
      <c r="CD121" s="75"/>
      <c r="CE121" s="75"/>
    </row>
    <row r="122" spans="1:83" x14ac:dyDescent="0.25">
      <c r="A122" s="16" t="s">
        <v>162</v>
      </c>
      <c r="B122" s="78">
        <f t="shared" si="121"/>
        <v>411.6</v>
      </c>
      <c r="C122" s="78">
        <f t="shared" si="122"/>
        <v>414.3</v>
      </c>
      <c r="D122" s="78">
        <f t="shared" si="123"/>
        <v>414.3</v>
      </c>
      <c r="E122" s="78"/>
      <c r="F122" s="78">
        <f t="shared" si="112"/>
        <v>414.3</v>
      </c>
      <c r="G122" s="75">
        <f t="shared" si="157"/>
        <v>100</v>
      </c>
      <c r="H122" s="75"/>
      <c r="I122" s="75"/>
      <c r="J122" s="75"/>
      <c r="K122" s="75"/>
      <c r="L122" s="75"/>
      <c r="M122" s="75"/>
      <c r="N122" s="75"/>
      <c r="O122" s="74"/>
      <c r="P122" s="75"/>
      <c r="Q122" s="75"/>
      <c r="R122" s="75"/>
      <c r="S122" s="74"/>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4"/>
      <c r="BD122" s="75"/>
      <c r="BE122" s="75"/>
      <c r="BF122" s="75"/>
      <c r="BG122" s="75"/>
      <c r="BH122" s="75">
        <v>411.6</v>
      </c>
      <c r="BI122" s="75">
        <v>414.3</v>
      </c>
      <c r="BJ122" s="75">
        <v>414.3</v>
      </c>
      <c r="BK122" s="75">
        <f t="shared" si="158"/>
        <v>100</v>
      </c>
      <c r="BL122" s="75"/>
      <c r="BM122" s="75"/>
      <c r="BN122" s="75"/>
      <c r="BO122" s="75"/>
      <c r="BP122" s="75"/>
      <c r="BQ122" s="75"/>
      <c r="BR122" s="75"/>
      <c r="BS122" s="74"/>
      <c r="BT122" s="75"/>
      <c r="BU122" s="75"/>
      <c r="BV122" s="75"/>
      <c r="BW122" s="74"/>
      <c r="BX122" s="75"/>
      <c r="BY122" s="75"/>
      <c r="BZ122" s="75"/>
      <c r="CA122" s="74"/>
      <c r="CB122" s="75"/>
      <c r="CC122" s="75"/>
      <c r="CD122" s="75"/>
      <c r="CE122" s="75"/>
    </row>
    <row r="123" spans="1:83" x14ac:dyDescent="0.25">
      <c r="A123" s="16" t="s">
        <v>221</v>
      </c>
      <c r="B123" s="78">
        <f t="shared" si="121"/>
        <v>164.6</v>
      </c>
      <c r="C123" s="78">
        <f t="shared" si="122"/>
        <v>165.7</v>
      </c>
      <c r="D123" s="78">
        <f t="shared" si="123"/>
        <v>165.7</v>
      </c>
      <c r="E123" s="78"/>
      <c r="F123" s="78">
        <f t="shared" si="112"/>
        <v>165.7</v>
      </c>
      <c r="G123" s="75">
        <f t="shared" si="157"/>
        <v>100</v>
      </c>
      <c r="H123" s="75"/>
      <c r="I123" s="75"/>
      <c r="J123" s="75"/>
      <c r="K123" s="75"/>
      <c r="L123" s="75"/>
      <c r="M123" s="75"/>
      <c r="N123" s="75"/>
      <c r="O123" s="74"/>
      <c r="P123" s="75"/>
      <c r="Q123" s="75"/>
      <c r="R123" s="75"/>
      <c r="S123" s="74"/>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4"/>
      <c r="BD123" s="75"/>
      <c r="BE123" s="75"/>
      <c r="BF123" s="75"/>
      <c r="BG123" s="75"/>
      <c r="BH123" s="75">
        <v>164.6</v>
      </c>
      <c r="BI123" s="75">
        <v>165.7</v>
      </c>
      <c r="BJ123" s="75">
        <v>165.7</v>
      </c>
      <c r="BK123" s="75">
        <f t="shared" si="158"/>
        <v>100</v>
      </c>
      <c r="BL123" s="75"/>
      <c r="BM123" s="75"/>
      <c r="BN123" s="75"/>
      <c r="BO123" s="75"/>
      <c r="BP123" s="75"/>
      <c r="BQ123" s="75"/>
      <c r="BR123" s="75"/>
      <c r="BS123" s="74"/>
      <c r="BT123" s="75"/>
      <c r="BU123" s="75"/>
      <c r="BV123" s="75"/>
      <c r="BW123" s="74"/>
      <c r="BX123" s="75"/>
      <c r="BY123" s="75"/>
      <c r="BZ123" s="75"/>
      <c r="CA123" s="74"/>
      <c r="CB123" s="75"/>
      <c r="CC123" s="75"/>
      <c r="CD123" s="75"/>
      <c r="CE123" s="75"/>
    </row>
    <row r="124" spans="1:83" x14ac:dyDescent="0.25">
      <c r="A124" s="16" t="s">
        <v>338</v>
      </c>
      <c r="B124" s="78">
        <f t="shared" si="121"/>
        <v>164.6</v>
      </c>
      <c r="C124" s="78">
        <f t="shared" si="122"/>
        <v>165.7</v>
      </c>
      <c r="D124" s="78">
        <f t="shared" si="123"/>
        <v>165.7</v>
      </c>
      <c r="E124" s="78"/>
      <c r="F124" s="78">
        <f t="shared" si="112"/>
        <v>165.7</v>
      </c>
      <c r="G124" s="75">
        <f t="shared" si="157"/>
        <v>100</v>
      </c>
      <c r="H124" s="75"/>
      <c r="I124" s="75"/>
      <c r="J124" s="75"/>
      <c r="K124" s="75"/>
      <c r="L124" s="75"/>
      <c r="M124" s="75"/>
      <c r="N124" s="75"/>
      <c r="O124" s="74"/>
      <c r="P124" s="75"/>
      <c r="Q124" s="75"/>
      <c r="R124" s="75"/>
      <c r="S124" s="74"/>
      <c r="T124" s="75"/>
      <c r="U124" s="75"/>
      <c r="V124" s="75"/>
      <c r="W124" s="75"/>
      <c r="X124" s="75"/>
      <c r="Y124" s="75"/>
      <c r="Z124" s="75"/>
      <c r="AA124" s="75"/>
      <c r="AB124" s="75"/>
      <c r="AC124" s="75"/>
      <c r="AD124" s="75"/>
      <c r="AE124" s="75"/>
      <c r="AF124" s="75"/>
      <c r="AG124" s="75"/>
      <c r="AH124" s="75"/>
      <c r="AI124" s="75"/>
      <c r="AJ124" s="75"/>
      <c r="AK124" s="75"/>
      <c r="AL124" s="75"/>
      <c r="AM124" s="75"/>
      <c r="AN124" s="75"/>
      <c r="AO124" s="75"/>
      <c r="AP124" s="75"/>
      <c r="AQ124" s="75"/>
      <c r="AR124" s="75"/>
      <c r="AS124" s="75"/>
      <c r="AT124" s="75"/>
      <c r="AU124" s="75"/>
      <c r="AV124" s="75"/>
      <c r="AW124" s="75"/>
      <c r="AX124" s="75"/>
      <c r="AY124" s="75"/>
      <c r="AZ124" s="75"/>
      <c r="BA124" s="75"/>
      <c r="BB124" s="75"/>
      <c r="BC124" s="74"/>
      <c r="BD124" s="75"/>
      <c r="BE124" s="75"/>
      <c r="BF124" s="75"/>
      <c r="BG124" s="75"/>
      <c r="BH124" s="75">
        <v>164.6</v>
      </c>
      <c r="BI124" s="75">
        <v>165.7</v>
      </c>
      <c r="BJ124" s="75">
        <v>165.7</v>
      </c>
      <c r="BK124" s="75">
        <f t="shared" si="158"/>
        <v>100</v>
      </c>
      <c r="BL124" s="75"/>
      <c r="BM124" s="75"/>
      <c r="BN124" s="75"/>
      <c r="BO124" s="75"/>
      <c r="BP124" s="75"/>
      <c r="BQ124" s="75"/>
      <c r="BR124" s="75"/>
      <c r="BS124" s="74"/>
      <c r="BT124" s="75"/>
      <c r="BU124" s="75"/>
      <c r="BV124" s="75"/>
      <c r="BW124" s="74"/>
      <c r="BX124" s="75"/>
      <c r="BY124" s="75"/>
      <c r="BZ124" s="75"/>
      <c r="CA124" s="74"/>
      <c r="CB124" s="75"/>
      <c r="CC124" s="75"/>
      <c r="CD124" s="75"/>
      <c r="CE124" s="75"/>
    </row>
    <row r="125" spans="1:83" s="5" customFormat="1" ht="31.5" x14ac:dyDescent="0.25">
      <c r="A125" s="81" t="s">
        <v>167</v>
      </c>
      <c r="B125" s="77">
        <f t="shared" si="121"/>
        <v>290999.09999999992</v>
      </c>
      <c r="C125" s="77">
        <f t="shared" si="122"/>
        <v>283850.69893999991</v>
      </c>
      <c r="D125" s="77">
        <f t="shared" si="123"/>
        <v>283850.69893999991</v>
      </c>
      <c r="E125" s="77"/>
      <c r="F125" s="77">
        <f t="shared" si="112"/>
        <v>283576.65968999994</v>
      </c>
      <c r="G125" s="73">
        <f t="shared" si="157"/>
        <v>99.903456552679515</v>
      </c>
      <c r="H125" s="73">
        <f>SUM(H126:H138)</f>
        <v>63.9</v>
      </c>
      <c r="I125" s="73">
        <f>SUM(I126:I138)</f>
        <v>63.9</v>
      </c>
      <c r="J125" s="73">
        <f>SUM(J126:J138)</f>
        <v>63.9</v>
      </c>
      <c r="K125" s="73">
        <f>J125/I125*100</f>
        <v>100</v>
      </c>
      <c r="L125" s="73">
        <f>SUM(L126:L138)</f>
        <v>37.200000000000003</v>
      </c>
      <c r="M125" s="73">
        <f>SUM(M126:M138)</f>
        <v>37.200000000000003</v>
      </c>
      <c r="N125" s="73">
        <f>SUM(N126:N138)</f>
        <v>37.200000000000003</v>
      </c>
      <c r="O125" s="73">
        <f>N125/M125*100</f>
        <v>100</v>
      </c>
      <c r="P125" s="73">
        <f>SUM(P126:P138)</f>
        <v>881.3</v>
      </c>
      <c r="Q125" s="73">
        <f>SUM(Q126:Q138)</f>
        <v>687.09619999999995</v>
      </c>
      <c r="R125" s="73">
        <f>SUM(R126:R138)</f>
        <v>687.09619999999995</v>
      </c>
      <c r="S125" s="73">
        <f>R125/Q125*100</f>
        <v>100</v>
      </c>
      <c r="T125" s="73">
        <f>SUM(T126:T138)</f>
        <v>31521.5</v>
      </c>
      <c r="U125" s="73">
        <f>SUM(U126:U138)</f>
        <v>28179.1</v>
      </c>
      <c r="V125" s="73">
        <f>SUM(V126:V138)</f>
        <v>28179.054680000001</v>
      </c>
      <c r="W125" s="73">
        <f>V125/U125*100</f>
        <v>99.999839171584625</v>
      </c>
      <c r="X125" s="73">
        <f>SUM(X126:X138)</f>
        <v>2335.8000000000002</v>
      </c>
      <c r="Y125" s="73">
        <f>SUM(Y126:Y138)</f>
        <v>1496.6</v>
      </c>
      <c r="Z125" s="73">
        <f>SUM(Z126:Z138)</f>
        <v>1430.3085599999999</v>
      </c>
      <c r="AA125" s="73">
        <f>Z125/Y125*100</f>
        <v>95.570530535881332</v>
      </c>
      <c r="AB125" s="73">
        <f>SUM(AB126:AB138)</f>
        <v>163.6</v>
      </c>
      <c r="AC125" s="73">
        <f>SUM(AC126:AC138)</f>
        <v>163.6</v>
      </c>
      <c r="AD125" s="73">
        <f>SUM(AD126:AD138)</f>
        <v>163.6</v>
      </c>
      <c r="AE125" s="73">
        <f>AD125/AC125*100</f>
        <v>100</v>
      </c>
      <c r="AF125" s="73">
        <f>SUM(AF126:AF138)</f>
        <v>222518.5</v>
      </c>
      <c r="AG125" s="73">
        <f>SUM(AG126:AG138)</f>
        <v>221825.1</v>
      </c>
      <c r="AH125" s="73">
        <f>SUM(AH126:AH138)</f>
        <v>221825.1</v>
      </c>
      <c r="AI125" s="73">
        <f>AH125/AG125*100</f>
        <v>100</v>
      </c>
      <c r="AJ125" s="73">
        <f>SUM(AJ126:AJ138)</f>
        <v>544.29999999999995</v>
      </c>
      <c r="AK125" s="73">
        <f>SUM(AK126:AK138)</f>
        <v>544.29999999999995</v>
      </c>
      <c r="AL125" s="73">
        <f>SUM(AL126:AL138)</f>
        <v>544.29999999999995</v>
      </c>
      <c r="AM125" s="72">
        <f>AL125/AK125*100</f>
        <v>100</v>
      </c>
      <c r="AN125" s="73">
        <f t="shared" ref="AN125" si="159">SUM(AN126:AN138)</f>
        <v>0</v>
      </c>
      <c r="AO125" s="73">
        <f t="shared" ref="AO125:BB125" si="160">SUM(AO126:AO138)</f>
        <v>0</v>
      </c>
      <c r="AP125" s="73">
        <f t="shared" si="160"/>
        <v>0</v>
      </c>
      <c r="AQ125" s="73">
        <f t="shared" si="160"/>
        <v>0</v>
      </c>
      <c r="AR125" s="73">
        <f t="shared" ref="AR125" si="161">SUM(AR126:AR138)</f>
        <v>544.29999999999995</v>
      </c>
      <c r="AS125" s="73">
        <f t="shared" si="160"/>
        <v>544.29999999999995</v>
      </c>
      <c r="AT125" s="73">
        <f t="shared" si="160"/>
        <v>544.29999999999995</v>
      </c>
      <c r="AU125" s="73">
        <f t="shared" si="160"/>
        <v>100</v>
      </c>
      <c r="AV125" s="73">
        <f t="shared" ref="AV125" si="162">SUM(AV126:AV138)</f>
        <v>544.29999999999995</v>
      </c>
      <c r="AW125" s="73">
        <f t="shared" si="160"/>
        <v>544.29999999999995</v>
      </c>
      <c r="AX125" s="73">
        <f t="shared" si="160"/>
        <v>419.94751000000002</v>
      </c>
      <c r="AY125" s="73">
        <f t="shared" si="160"/>
        <v>77.153685467573041</v>
      </c>
      <c r="AZ125" s="73">
        <f t="shared" ref="AZ125" si="163">SUM(AZ126:AZ138)</f>
        <v>1108.7</v>
      </c>
      <c r="BA125" s="73">
        <f t="shared" si="160"/>
        <v>1086.9549999999999</v>
      </c>
      <c r="BB125" s="73">
        <f t="shared" si="160"/>
        <v>1086.9549999999999</v>
      </c>
      <c r="BC125" s="73">
        <f>BB125/BA125*100</f>
        <v>100</v>
      </c>
      <c r="BD125" s="73">
        <f t="shared" ref="BD125" si="164">SUM(BD126:BD138)</f>
        <v>0</v>
      </c>
      <c r="BE125" s="73">
        <f t="shared" ref="BE125:BJ125" si="165">SUM(BE126:BE138)</f>
        <v>0</v>
      </c>
      <c r="BF125" s="73">
        <f t="shared" si="165"/>
        <v>0</v>
      </c>
      <c r="BG125" s="73">
        <f t="shared" si="165"/>
        <v>0</v>
      </c>
      <c r="BH125" s="73">
        <f t="shared" ref="BH125" si="166">SUM(BH126:BH138)</f>
        <v>2304.5999999999995</v>
      </c>
      <c r="BI125" s="73">
        <f t="shared" si="165"/>
        <v>2319.9</v>
      </c>
      <c r="BJ125" s="73">
        <f t="shared" si="165"/>
        <v>2319.9</v>
      </c>
      <c r="BK125" s="72">
        <f t="shared" si="158"/>
        <v>100</v>
      </c>
      <c r="BL125" s="73">
        <f>SUM(BL126:BL138)</f>
        <v>27721</v>
      </c>
      <c r="BM125" s="73">
        <f>SUM(BM126:BM138)</f>
        <v>25648.247739999999</v>
      </c>
      <c r="BN125" s="73">
        <f>SUM(BN126:BN138)</f>
        <v>25648.247739999999</v>
      </c>
      <c r="BO125" s="73">
        <f>BN125/BM125*100</f>
        <v>100</v>
      </c>
      <c r="BP125" s="73">
        <f>SUM(BP126:BP138)</f>
        <v>652.29999999999995</v>
      </c>
      <c r="BQ125" s="73">
        <f>SUM(BQ126:BQ138)</f>
        <v>652.29999999999995</v>
      </c>
      <c r="BR125" s="73">
        <f>SUM(BR126:BR138)</f>
        <v>568.95000000000005</v>
      </c>
      <c r="BS125" s="73">
        <f>BR125/BQ125*100</f>
        <v>87.222137053503005</v>
      </c>
      <c r="BT125" s="73">
        <f>SUM(BT126:BT138)</f>
        <v>2.1</v>
      </c>
      <c r="BU125" s="73">
        <f>SUM(BU126:BU138)</f>
        <v>2.1</v>
      </c>
      <c r="BV125" s="73">
        <f>SUM(BV126:BV138)</f>
        <v>2.1</v>
      </c>
      <c r="BW125" s="73">
        <f>BV125/BU125*100</f>
        <v>100</v>
      </c>
      <c r="BX125" s="73"/>
      <c r="BY125" s="73"/>
      <c r="BZ125" s="73"/>
      <c r="CA125" s="73"/>
      <c r="CB125" s="73">
        <f>SUM(CB126:CB138)</f>
        <v>55.7</v>
      </c>
      <c r="CC125" s="73">
        <f>SUM(CC126:CC138)</f>
        <v>55.7</v>
      </c>
      <c r="CD125" s="73">
        <f>SUM(CD126:CD138)</f>
        <v>55.7</v>
      </c>
      <c r="CE125" s="73">
        <f>CD125/CC125*100</f>
        <v>100</v>
      </c>
    </row>
    <row r="126" spans="1:83" ht="31.5" x14ac:dyDescent="0.25">
      <c r="A126" s="16" t="s">
        <v>166</v>
      </c>
      <c r="B126" s="78">
        <f t="shared" si="121"/>
        <v>288694.49999999994</v>
      </c>
      <c r="C126" s="78">
        <f t="shared" si="122"/>
        <v>281530.79893999995</v>
      </c>
      <c r="D126" s="78">
        <f t="shared" si="123"/>
        <v>281530.79893999995</v>
      </c>
      <c r="E126" s="78"/>
      <c r="F126" s="78">
        <f t="shared" si="112"/>
        <v>281256.75968999998</v>
      </c>
      <c r="G126" s="74">
        <f t="shared" si="157"/>
        <v>99.902661005107873</v>
      </c>
      <c r="H126" s="74">
        <v>63.9</v>
      </c>
      <c r="I126" s="74">
        <v>63.9</v>
      </c>
      <c r="J126" s="74">
        <v>63.9</v>
      </c>
      <c r="K126" s="74">
        <f>J126/I126*100</f>
        <v>100</v>
      </c>
      <c r="L126" s="74">
        <v>37.200000000000003</v>
      </c>
      <c r="M126" s="74">
        <v>37.200000000000003</v>
      </c>
      <c r="N126" s="74">
        <v>37.200000000000003</v>
      </c>
      <c r="O126" s="74">
        <f>N126/M126*100</f>
        <v>100</v>
      </c>
      <c r="P126" s="74">
        <v>881.3</v>
      </c>
      <c r="Q126" s="74">
        <v>687.09619999999995</v>
      </c>
      <c r="R126" s="74">
        <v>687.09619999999995</v>
      </c>
      <c r="S126" s="74">
        <f>R126/Q126*100</f>
        <v>100</v>
      </c>
      <c r="T126" s="74">
        <v>31521.5</v>
      </c>
      <c r="U126" s="74">
        <v>28179.1</v>
      </c>
      <c r="V126" s="74">
        <v>28179.054680000001</v>
      </c>
      <c r="W126" s="74">
        <f>V126/U126*100</f>
        <v>99.999839171584625</v>
      </c>
      <c r="X126" s="74">
        <v>2335.8000000000002</v>
      </c>
      <c r="Y126" s="74">
        <v>1496.6</v>
      </c>
      <c r="Z126" s="74">
        <v>1430.3085599999999</v>
      </c>
      <c r="AA126" s="74">
        <f>Z126/Y126*100</f>
        <v>95.570530535881332</v>
      </c>
      <c r="AB126" s="74">
        <v>163.6</v>
      </c>
      <c r="AC126" s="74">
        <v>163.6</v>
      </c>
      <c r="AD126" s="74">
        <v>163.6</v>
      </c>
      <c r="AE126" s="74">
        <f>AD126/AC126*100</f>
        <v>100</v>
      </c>
      <c r="AF126" s="74">
        <v>222518.5</v>
      </c>
      <c r="AG126" s="74">
        <v>221825.1</v>
      </c>
      <c r="AH126" s="74">
        <v>221825.1</v>
      </c>
      <c r="AI126" s="74">
        <f>AH126/AG126*100</f>
        <v>100</v>
      </c>
      <c r="AJ126" s="74">
        <v>544.29999999999995</v>
      </c>
      <c r="AK126" s="74">
        <v>544.29999999999995</v>
      </c>
      <c r="AL126" s="74">
        <v>544.29999999999995</v>
      </c>
      <c r="AM126" s="75">
        <f>AL126/AK126*100</f>
        <v>100</v>
      </c>
      <c r="AN126" s="75"/>
      <c r="AO126" s="75"/>
      <c r="AP126" s="74"/>
      <c r="AQ126" s="74"/>
      <c r="AR126" s="74">
        <v>544.29999999999995</v>
      </c>
      <c r="AS126" s="74">
        <v>544.29999999999995</v>
      </c>
      <c r="AT126" s="74">
        <v>544.29999999999995</v>
      </c>
      <c r="AU126" s="74">
        <f>AT126/AS126*100</f>
        <v>100</v>
      </c>
      <c r="AV126" s="74">
        <v>544.29999999999995</v>
      </c>
      <c r="AW126" s="74">
        <v>544.29999999999995</v>
      </c>
      <c r="AX126" s="74">
        <v>419.94751000000002</v>
      </c>
      <c r="AY126" s="74">
        <f>AX126/AW126*100</f>
        <v>77.153685467573041</v>
      </c>
      <c r="AZ126" s="74">
        <v>1108.7</v>
      </c>
      <c r="BA126" s="74">
        <v>1086.9549999999999</v>
      </c>
      <c r="BB126" s="74">
        <v>1086.9549999999999</v>
      </c>
      <c r="BC126" s="74">
        <f>BB126/BA126*100</f>
        <v>100</v>
      </c>
      <c r="BD126" s="74"/>
      <c r="BE126" s="74"/>
      <c r="BF126" s="74"/>
      <c r="BG126" s="74"/>
      <c r="BH126" s="74"/>
      <c r="BI126" s="74"/>
      <c r="BJ126" s="74"/>
      <c r="BK126" s="75"/>
      <c r="BL126" s="74">
        <v>27721</v>
      </c>
      <c r="BM126" s="74">
        <v>25648.247739999999</v>
      </c>
      <c r="BN126" s="74">
        <v>25648.247739999999</v>
      </c>
      <c r="BO126" s="74">
        <f>BN126/BM126*100</f>
        <v>100</v>
      </c>
      <c r="BP126" s="74">
        <v>652.29999999999995</v>
      </c>
      <c r="BQ126" s="74">
        <v>652.29999999999995</v>
      </c>
      <c r="BR126" s="74">
        <v>568.95000000000005</v>
      </c>
      <c r="BS126" s="74">
        <f>BR126/BQ126*100</f>
        <v>87.222137053503005</v>
      </c>
      <c r="BT126" s="74">
        <v>2.1</v>
      </c>
      <c r="BU126" s="74">
        <v>2.1</v>
      </c>
      <c r="BV126" s="74">
        <v>2.1</v>
      </c>
      <c r="BW126" s="74">
        <f>BV126/BU126*100</f>
        <v>100</v>
      </c>
      <c r="BX126" s="74"/>
      <c r="BY126" s="74"/>
      <c r="BZ126" s="74"/>
      <c r="CA126" s="74"/>
      <c r="CB126" s="74">
        <v>55.7</v>
      </c>
      <c r="CC126" s="74">
        <v>55.7</v>
      </c>
      <c r="CD126" s="74">
        <v>55.7</v>
      </c>
      <c r="CE126" s="74">
        <f>CD126/CC126*100</f>
        <v>100</v>
      </c>
    </row>
    <row r="127" spans="1:83" x14ac:dyDescent="0.25">
      <c r="A127" s="16" t="s">
        <v>339</v>
      </c>
      <c r="B127" s="78">
        <f t="shared" si="121"/>
        <v>164.6</v>
      </c>
      <c r="C127" s="78">
        <f t="shared" si="122"/>
        <v>165.7</v>
      </c>
      <c r="D127" s="78">
        <f t="shared" si="123"/>
        <v>165.7</v>
      </c>
      <c r="E127" s="78"/>
      <c r="F127" s="78">
        <f t="shared" si="112"/>
        <v>165.7</v>
      </c>
      <c r="G127" s="75">
        <f t="shared" si="157"/>
        <v>100</v>
      </c>
      <c r="H127" s="75"/>
      <c r="I127" s="75"/>
      <c r="J127" s="75"/>
      <c r="K127" s="75"/>
      <c r="L127" s="75"/>
      <c r="M127" s="75"/>
      <c r="N127" s="75"/>
      <c r="O127" s="75"/>
      <c r="P127" s="75"/>
      <c r="Q127" s="75"/>
      <c r="R127" s="75"/>
      <c r="S127" s="75"/>
      <c r="T127" s="75"/>
      <c r="U127" s="75"/>
      <c r="V127" s="75"/>
      <c r="W127" s="74"/>
      <c r="X127" s="75"/>
      <c r="Y127" s="75"/>
      <c r="Z127" s="75"/>
      <c r="AA127" s="75"/>
      <c r="AB127" s="75"/>
      <c r="AC127" s="75"/>
      <c r="AD127" s="75"/>
      <c r="AE127" s="74"/>
      <c r="AF127" s="75"/>
      <c r="AG127" s="75"/>
      <c r="AH127" s="75"/>
      <c r="AI127" s="74"/>
      <c r="AJ127" s="75"/>
      <c r="AK127" s="75"/>
      <c r="AL127" s="75"/>
      <c r="AM127" s="75"/>
      <c r="AN127" s="75"/>
      <c r="AO127" s="75"/>
      <c r="AP127" s="75"/>
      <c r="AQ127" s="75"/>
      <c r="AR127" s="75"/>
      <c r="AS127" s="75"/>
      <c r="AT127" s="75"/>
      <c r="AU127" s="75"/>
      <c r="AV127" s="75"/>
      <c r="AW127" s="75"/>
      <c r="AX127" s="75"/>
      <c r="AY127" s="75"/>
      <c r="AZ127" s="75"/>
      <c r="BA127" s="75"/>
      <c r="BB127" s="75"/>
      <c r="BC127" s="75"/>
      <c r="BD127" s="75"/>
      <c r="BE127" s="75"/>
      <c r="BF127" s="75"/>
      <c r="BG127" s="75"/>
      <c r="BH127" s="75">
        <v>164.6</v>
      </c>
      <c r="BI127" s="75">
        <v>165.7</v>
      </c>
      <c r="BJ127" s="75">
        <v>165.7</v>
      </c>
      <c r="BK127" s="75">
        <f t="shared" ref="BK127:BK136" si="167">BJ127/BI127*100</f>
        <v>100</v>
      </c>
      <c r="BL127" s="75"/>
      <c r="BM127" s="75"/>
      <c r="BN127" s="75"/>
      <c r="BO127" s="74"/>
      <c r="BP127" s="75"/>
      <c r="BQ127" s="75"/>
      <c r="BR127" s="75"/>
      <c r="BS127" s="74"/>
      <c r="BT127" s="75"/>
      <c r="BU127" s="75"/>
      <c r="BV127" s="75"/>
      <c r="BW127" s="74"/>
      <c r="BX127" s="75"/>
      <c r="BY127" s="75"/>
      <c r="BZ127" s="75"/>
      <c r="CA127" s="74"/>
      <c r="CB127" s="75"/>
      <c r="CC127" s="75"/>
      <c r="CD127" s="75"/>
      <c r="CE127" s="75"/>
    </row>
    <row r="128" spans="1:83" x14ac:dyDescent="0.25">
      <c r="A128" s="16" t="s">
        <v>340</v>
      </c>
      <c r="B128" s="78">
        <f t="shared" si="121"/>
        <v>164.6</v>
      </c>
      <c r="C128" s="78">
        <f t="shared" si="122"/>
        <v>165.7</v>
      </c>
      <c r="D128" s="78">
        <f t="shared" si="123"/>
        <v>165.7</v>
      </c>
      <c r="E128" s="78"/>
      <c r="F128" s="78">
        <f t="shared" si="112"/>
        <v>165.7</v>
      </c>
      <c r="G128" s="75">
        <f t="shared" si="157"/>
        <v>100</v>
      </c>
      <c r="H128" s="75"/>
      <c r="I128" s="75"/>
      <c r="J128" s="75"/>
      <c r="K128" s="75"/>
      <c r="L128" s="75"/>
      <c r="M128" s="75"/>
      <c r="N128" s="75"/>
      <c r="O128" s="75"/>
      <c r="P128" s="75"/>
      <c r="Q128" s="75"/>
      <c r="R128" s="75"/>
      <c r="S128" s="75"/>
      <c r="T128" s="75"/>
      <c r="U128" s="75"/>
      <c r="V128" s="75"/>
      <c r="W128" s="74"/>
      <c r="X128" s="75"/>
      <c r="Y128" s="75"/>
      <c r="Z128" s="75"/>
      <c r="AA128" s="75"/>
      <c r="AB128" s="75"/>
      <c r="AC128" s="75"/>
      <c r="AD128" s="75"/>
      <c r="AE128" s="74"/>
      <c r="AF128" s="75"/>
      <c r="AG128" s="75"/>
      <c r="AH128" s="75"/>
      <c r="AI128" s="74"/>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v>164.6</v>
      </c>
      <c r="BI128" s="75">
        <v>165.7</v>
      </c>
      <c r="BJ128" s="75">
        <v>165.7</v>
      </c>
      <c r="BK128" s="75">
        <f t="shared" si="167"/>
        <v>100</v>
      </c>
      <c r="BL128" s="75"/>
      <c r="BM128" s="75"/>
      <c r="BN128" s="75"/>
      <c r="BO128" s="74"/>
      <c r="BP128" s="75"/>
      <c r="BQ128" s="75"/>
      <c r="BR128" s="75"/>
      <c r="BS128" s="74"/>
      <c r="BT128" s="75"/>
      <c r="BU128" s="75"/>
      <c r="BV128" s="75"/>
      <c r="BW128" s="74"/>
      <c r="BX128" s="75"/>
      <c r="BY128" s="75"/>
      <c r="BZ128" s="75"/>
      <c r="CA128" s="74"/>
      <c r="CB128" s="75"/>
      <c r="CC128" s="75"/>
      <c r="CD128" s="75"/>
      <c r="CE128" s="75"/>
    </row>
    <row r="129" spans="1:83" x14ac:dyDescent="0.25">
      <c r="A129" s="16" t="s">
        <v>341</v>
      </c>
      <c r="B129" s="78">
        <f t="shared" si="121"/>
        <v>411.6</v>
      </c>
      <c r="C129" s="78">
        <f t="shared" si="122"/>
        <v>414.3</v>
      </c>
      <c r="D129" s="78">
        <f t="shared" si="123"/>
        <v>414.3</v>
      </c>
      <c r="E129" s="78"/>
      <c r="F129" s="78">
        <f t="shared" si="112"/>
        <v>414.3</v>
      </c>
      <c r="G129" s="75">
        <f t="shared" si="157"/>
        <v>100</v>
      </c>
      <c r="H129" s="75"/>
      <c r="I129" s="75"/>
      <c r="J129" s="75"/>
      <c r="K129" s="75"/>
      <c r="L129" s="75"/>
      <c r="M129" s="75"/>
      <c r="N129" s="75"/>
      <c r="O129" s="75"/>
      <c r="P129" s="75"/>
      <c r="Q129" s="75"/>
      <c r="R129" s="75"/>
      <c r="S129" s="75"/>
      <c r="T129" s="75"/>
      <c r="U129" s="75"/>
      <c r="V129" s="75"/>
      <c r="W129" s="74"/>
      <c r="X129" s="75"/>
      <c r="Y129" s="75"/>
      <c r="Z129" s="75"/>
      <c r="AA129" s="75"/>
      <c r="AB129" s="75"/>
      <c r="AC129" s="75"/>
      <c r="AD129" s="75"/>
      <c r="AE129" s="74"/>
      <c r="AF129" s="75"/>
      <c r="AG129" s="75"/>
      <c r="AH129" s="75"/>
      <c r="AI129" s="74"/>
      <c r="AJ129" s="75"/>
      <c r="AK129" s="75"/>
      <c r="AL129" s="75"/>
      <c r="AM129" s="75"/>
      <c r="AN129" s="75"/>
      <c r="AO129" s="75"/>
      <c r="AP129" s="75"/>
      <c r="AQ129" s="75"/>
      <c r="AR129" s="75"/>
      <c r="AS129" s="75"/>
      <c r="AT129" s="75"/>
      <c r="AU129" s="75"/>
      <c r="AV129" s="75"/>
      <c r="AW129" s="75"/>
      <c r="AX129" s="75"/>
      <c r="AY129" s="75"/>
      <c r="AZ129" s="75"/>
      <c r="BA129" s="75"/>
      <c r="BB129" s="75"/>
      <c r="BC129" s="75"/>
      <c r="BD129" s="75"/>
      <c r="BE129" s="75"/>
      <c r="BF129" s="75"/>
      <c r="BG129" s="75"/>
      <c r="BH129" s="75">
        <v>411.6</v>
      </c>
      <c r="BI129" s="75">
        <v>414.3</v>
      </c>
      <c r="BJ129" s="75">
        <v>414.3</v>
      </c>
      <c r="BK129" s="75">
        <f t="shared" si="167"/>
        <v>100</v>
      </c>
      <c r="BL129" s="75"/>
      <c r="BM129" s="75"/>
      <c r="BN129" s="75"/>
      <c r="BO129" s="74"/>
      <c r="BP129" s="75"/>
      <c r="BQ129" s="75"/>
      <c r="BR129" s="75"/>
      <c r="BS129" s="74"/>
      <c r="BT129" s="75"/>
      <c r="BU129" s="75"/>
      <c r="BV129" s="75"/>
      <c r="BW129" s="74"/>
      <c r="BX129" s="75"/>
      <c r="BY129" s="75"/>
      <c r="BZ129" s="75"/>
      <c r="CA129" s="74"/>
      <c r="CB129" s="75"/>
      <c r="CC129" s="75"/>
      <c r="CD129" s="75"/>
      <c r="CE129" s="75"/>
    </row>
    <row r="130" spans="1:83" x14ac:dyDescent="0.25">
      <c r="A130" s="16" t="s">
        <v>342</v>
      </c>
      <c r="B130" s="78">
        <f t="shared" si="121"/>
        <v>164.6</v>
      </c>
      <c r="C130" s="78">
        <f t="shared" si="122"/>
        <v>165.7</v>
      </c>
      <c r="D130" s="78">
        <f t="shared" si="123"/>
        <v>165.7</v>
      </c>
      <c r="E130" s="78"/>
      <c r="F130" s="78">
        <f t="shared" si="112"/>
        <v>165.7</v>
      </c>
      <c r="G130" s="75">
        <f t="shared" si="157"/>
        <v>100</v>
      </c>
      <c r="H130" s="75"/>
      <c r="I130" s="75"/>
      <c r="J130" s="75"/>
      <c r="K130" s="75"/>
      <c r="L130" s="75"/>
      <c r="M130" s="75"/>
      <c r="N130" s="75"/>
      <c r="O130" s="75"/>
      <c r="P130" s="75"/>
      <c r="Q130" s="75"/>
      <c r="R130" s="75"/>
      <c r="S130" s="75"/>
      <c r="T130" s="75"/>
      <c r="U130" s="75"/>
      <c r="V130" s="75"/>
      <c r="W130" s="74"/>
      <c r="X130" s="75"/>
      <c r="Y130" s="75"/>
      <c r="Z130" s="75"/>
      <c r="AA130" s="75"/>
      <c r="AB130" s="75"/>
      <c r="AC130" s="75"/>
      <c r="AD130" s="75"/>
      <c r="AE130" s="74"/>
      <c r="AF130" s="75"/>
      <c r="AG130" s="75"/>
      <c r="AH130" s="75"/>
      <c r="AI130" s="74"/>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v>164.6</v>
      </c>
      <c r="BI130" s="75">
        <v>165.7</v>
      </c>
      <c r="BJ130" s="75">
        <v>165.7</v>
      </c>
      <c r="BK130" s="75">
        <f t="shared" si="167"/>
        <v>100</v>
      </c>
      <c r="BL130" s="75"/>
      <c r="BM130" s="75"/>
      <c r="BN130" s="75"/>
      <c r="BO130" s="74"/>
      <c r="BP130" s="75"/>
      <c r="BQ130" s="75"/>
      <c r="BR130" s="75"/>
      <c r="BS130" s="74"/>
      <c r="BT130" s="75"/>
      <c r="BU130" s="75"/>
      <c r="BV130" s="75"/>
      <c r="BW130" s="74"/>
      <c r="BX130" s="75"/>
      <c r="BY130" s="75"/>
      <c r="BZ130" s="75"/>
      <c r="CA130" s="74"/>
      <c r="CB130" s="75"/>
      <c r="CC130" s="75"/>
      <c r="CD130" s="75"/>
      <c r="CE130" s="75"/>
    </row>
    <row r="131" spans="1:83" x14ac:dyDescent="0.25">
      <c r="A131" s="16" t="s">
        <v>165</v>
      </c>
      <c r="B131" s="78">
        <f t="shared" si="121"/>
        <v>411.6</v>
      </c>
      <c r="C131" s="78">
        <f t="shared" si="122"/>
        <v>414.3</v>
      </c>
      <c r="D131" s="78">
        <f t="shared" si="123"/>
        <v>414.3</v>
      </c>
      <c r="E131" s="78"/>
      <c r="F131" s="78">
        <f t="shared" si="112"/>
        <v>414.3</v>
      </c>
      <c r="G131" s="75">
        <f t="shared" si="157"/>
        <v>100</v>
      </c>
      <c r="H131" s="75"/>
      <c r="I131" s="75"/>
      <c r="J131" s="75"/>
      <c r="K131" s="75"/>
      <c r="L131" s="75"/>
      <c r="M131" s="75"/>
      <c r="N131" s="75"/>
      <c r="O131" s="75"/>
      <c r="P131" s="75"/>
      <c r="Q131" s="75"/>
      <c r="R131" s="75"/>
      <c r="S131" s="75"/>
      <c r="T131" s="75"/>
      <c r="U131" s="75"/>
      <c r="V131" s="75"/>
      <c r="W131" s="74"/>
      <c r="X131" s="75"/>
      <c r="Y131" s="75"/>
      <c r="Z131" s="75"/>
      <c r="AA131" s="75"/>
      <c r="AB131" s="75"/>
      <c r="AC131" s="75"/>
      <c r="AD131" s="75"/>
      <c r="AE131" s="74"/>
      <c r="AF131" s="75"/>
      <c r="AG131" s="75"/>
      <c r="AH131" s="75"/>
      <c r="AI131" s="74"/>
      <c r="AJ131" s="75"/>
      <c r="AK131" s="75"/>
      <c r="AL131" s="75"/>
      <c r="AM131" s="75"/>
      <c r="AN131" s="75"/>
      <c r="AO131" s="75"/>
      <c r="AP131" s="75"/>
      <c r="AQ131" s="75"/>
      <c r="AR131" s="75"/>
      <c r="AS131" s="75"/>
      <c r="AT131" s="75"/>
      <c r="AU131" s="75"/>
      <c r="AV131" s="75"/>
      <c r="AW131" s="75"/>
      <c r="AX131" s="75"/>
      <c r="AY131" s="75"/>
      <c r="AZ131" s="75"/>
      <c r="BA131" s="75"/>
      <c r="BB131" s="75"/>
      <c r="BC131" s="75"/>
      <c r="BD131" s="75"/>
      <c r="BE131" s="75"/>
      <c r="BF131" s="75"/>
      <c r="BG131" s="75"/>
      <c r="BH131" s="75">
        <v>411.6</v>
      </c>
      <c r="BI131" s="75">
        <v>414.3</v>
      </c>
      <c r="BJ131" s="75">
        <v>414.3</v>
      </c>
      <c r="BK131" s="75">
        <f t="shared" si="167"/>
        <v>100</v>
      </c>
      <c r="BL131" s="75"/>
      <c r="BM131" s="75"/>
      <c r="BN131" s="75"/>
      <c r="BO131" s="74"/>
      <c r="BP131" s="75"/>
      <c r="BQ131" s="75"/>
      <c r="BR131" s="75"/>
      <c r="BS131" s="74"/>
      <c r="BT131" s="75"/>
      <c r="BU131" s="75"/>
      <c r="BV131" s="75"/>
      <c r="BW131" s="74"/>
      <c r="BX131" s="75"/>
      <c r="BY131" s="75"/>
      <c r="BZ131" s="75"/>
      <c r="CA131" s="74"/>
      <c r="CB131" s="75"/>
      <c r="CC131" s="75"/>
      <c r="CD131" s="75"/>
      <c r="CE131" s="75"/>
    </row>
    <row r="132" spans="1:83" x14ac:dyDescent="0.25">
      <c r="A132" s="16" t="s">
        <v>343</v>
      </c>
      <c r="B132" s="78">
        <f t="shared" si="121"/>
        <v>164.6</v>
      </c>
      <c r="C132" s="78">
        <f t="shared" si="122"/>
        <v>165.7</v>
      </c>
      <c r="D132" s="78">
        <f t="shared" si="123"/>
        <v>165.7</v>
      </c>
      <c r="E132" s="78"/>
      <c r="F132" s="78">
        <f t="shared" si="112"/>
        <v>165.7</v>
      </c>
      <c r="G132" s="75">
        <f t="shared" si="157"/>
        <v>100</v>
      </c>
      <c r="H132" s="75"/>
      <c r="I132" s="75"/>
      <c r="J132" s="75"/>
      <c r="K132" s="75"/>
      <c r="L132" s="75"/>
      <c r="M132" s="75"/>
      <c r="N132" s="75"/>
      <c r="O132" s="75"/>
      <c r="P132" s="75"/>
      <c r="Q132" s="75"/>
      <c r="R132" s="75"/>
      <c r="S132" s="75"/>
      <c r="T132" s="75"/>
      <c r="U132" s="75"/>
      <c r="V132" s="75"/>
      <c r="W132" s="74"/>
      <c r="X132" s="75"/>
      <c r="Y132" s="75"/>
      <c r="Z132" s="75"/>
      <c r="AA132" s="75"/>
      <c r="AB132" s="75"/>
      <c r="AC132" s="75"/>
      <c r="AD132" s="75"/>
      <c r="AE132" s="74"/>
      <c r="AF132" s="75"/>
      <c r="AG132" s="75"/>
      <c r="AH132" s="75"/>
      <c r="AI132" s="74"/>
      <c r="AJ132" s="75"/>
      <c r="AK132" s="75"/>
      <c r="AL132" s="75"/>
      <c r="AM132" s="75"/>
      <c r="AN132" s="75"/>
      <c r="AO132" s="75"/>
      <c r="AP132" s="75"/>
      <c r="AQ132" s="75"/>
      <c r="AR132" s="75"/>
      <c r="AS132" s="75"/>
      <c r="AT132" s="75"/>
      <c r="AU132" s="75"/>
      <c r="AV132" s="75"/>
      <c r="AW132" s="75"/>
      <c r="AX132" s="75"/>
      <c r="AY132" s="75"/>
      <c r="AZ132" s="75"/>
      <c r="BA132" s="75"/>
      <c r="BB132" s="75"/>
      <c r="BC132" s="75"/>
      <c r="BD132" s="75"/>
      <c r="BE132" s="75"/>
      <c r="BF132" s="75"/>
      <c r="BG132" s="75"/>
      <c r="BH132" s="75">
        <v>164.6</v>
      </c>
      <c r="BI132" s="75">
        <v>165.7</v>
      </c>
      <c r="BJ132" s="75">
        <v>165.7</v>
      </c>
      <c r="BK132" s="75">
        <f t="shared" si="167"/>
        <v>100</v>
      </c>
      <c r="BL132" s="75"/>
      <c r="BM132" s="75"/>
      <c r="BN132" s="75"/>
      <c r="BO132" s="74"/>
      <c r="BP132" s="75"/>
      <c r="BQ132" s="75"/>
      <c r="BR132" s="75"/>
      <c r="BS132" s="74"/>
      <c r="BT132" s="75"/>
      <c r="BU132" s="75"/>
      <c r="BV132" s="75"/>
      <c r="BW132" s="74"/>
      <c r="BX132" s="75"/>
      <c r="BY132" s="75"/>
      <c r="BZ132" s="75"/>
      <c r="CA132" s="74"/>
      <c r="CB132" s="75"/>
      <c r="CC132" s="75"/>
      <c r="CD132" s="75"/>
      <c r="CE132" s="75"/>
    </row>
    <row r="133" spans="1:83" x14ac:dyDescent="0.25">
      <c r="A133" s="16" t="s">
        <v>485</v>
      </c>
      <c r="B133" s="78">
        <f t="shared" si="121"/>
        <v>164.6</v>
      </c>
      <c r="C133" s="78">
        <f t="shared" si="122"/>
        <v>165.7</v>
      </c>
      <c r="D133" s="78">
        <f t="shared" si="123"/>
        <v>165.7</v>
      </c>
      <c r="E133" s="78"/>
      <c r="F133" s="78">
        <f t="shared" si="112"/>
        <v>165.7</v>
      </c>
      <c r="G133" s="75">
        <f t="shared" si="157"/>
        <v>100</v>
      </c>
      <c r="H133" s="75"/>
      <c r="I133" s="75"/>
      <c r="J133" s="75"/>
      <c r="K133" s="75"/>
      <c r="L133" s="75"/>
      <c r="M133" s="75"/>
      <c r="N133" s="75"/>
      <c r="O133" s="75"/>
      <c r="P133" s="75"/>
      <c r="Q133" s="75"/>
      <c r="R133" s="75"/>
      <c r="S133" s="75"/>
      <c r="T133" s="75"/>
      <c r="U133" s="75"/>
      <c r="V133" s="75"/>
      <c r="W133" s="74"/>
      <c r="X133" s="75"/>
      <c r="Y133" s="75"/>
      <c r="Z133" s="75"/>
      <c r="AA133" s="75"/>
      <c r="AB133" s="75"/>
      <c r="AC133" s="75"/>
      <c r="AD133" s="75"/>
      <c r="AE133" s="74"/>
      <c r="AF133" s="75"/>
      <c r="AG133" s="75"/>
      <c r="AH133" s="75"/>
      <c r="AI133" s="74"/>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v>164.6</v>
      </c>
      <c r="BI133" s="75">
        <v>165.7</v>
      </c>
      <c r="BJ133" s="75">
        <v>165.7</v>
      </c>
      <c r="BK133" s="75">
        <f t="shared" si="167"/>
        <v>100</v>
      </c>
      <c r="BL133" s="75"/>
      <c r="BM133" s="75"/>
      <c r="BN133" s="75"/>
      <c r="BO133" s="74"/>
      <c r="BP133" s="75"/>
      <c r="BQ133" s="75"/>
      <c r="BR133" s="75"/>
      <c r="BS133" s="74"/>
      <c r="BT133" s="75"/>
      <c r="BU133" s="75"/>
      <c r="BV133" s="75"/>
      <c r="BW133" s="74"/>
      <c r="BX133" s="75"/>
      <c r="BY133" s="75"/>
      <c r="BZ133" s="75"/>
      <c r="CA133" s="74"/>
      <c r="CB133" s="75"/>
      <c r="CC133" s="75"/>
      <c r="CD133" s="75"/>
      <c r="CE133" s="75"/>
    </row>
    <row r="134" spans="1:83" x14ac:dyDescent="0.25">
      <c r="A134" s="16" t="s">
        <v>344</v>
      </c>
      <c r="B134" s="78">
        <f t="shared" si="121"/>
        <v>164.6</v>
      </c>
      <c r="C134" s="78">
        <f t="shared" si="122"/>
        <v>165.7</v>
      </c>
      <c r="D134" s="78">
        <f t="shared" si="123"/>
        <v>165.7</v>
      </c>
      <c r="E134" s="78"/>
      <c r="F134" s="78">
        <f t="shared" si="112"/>
        <v>165.7</v>
      </c>
      <c r="G134" s="75">
        <f t="shared" si="157"/>
        <v>100</v>
      </c>
      <c r="H134" s="75"/>
      <c r="I134" s="75"/>
      <c r="J134" s="75"/>
      <c r="K134" s="75"/>
      <c r="L134" s="75"/>
      <c r="M134" s="75"/>
      <c r="N134" s="75"/>
      <c r="O134" s="75"/>
      <c r="P134" s="75"/>
      <c r="Q134" s="75"/>
      <c r="R134" s="75"/>
      <c r="S134" s="75"/>
      <c r="T134" s="75"/>
      <c r="U134" s="75"/>
      <c r="V134" s="75"/>
      <c r="W134" s="74"/>
      <c r="X134" s="75"/>
      <c r="Y134" s="75"/>
      <c r="Z134" s="75"/>
      <c r="AA134" s="75"/>
      <c r="AB134" s="75"/>
      <c r="AC134" s="75"/>
      <c r="AD134" s="75"/>
      <c r="AE134" s="74"/>
      <c r="AF134" s="75"/>
      <c r="AG134" s="75"/>
      <c r="AH134" s="75"/>
      <c r="AI134" s="74"/>
      <c r="AJ134" s="75"/>
      <c r="AK134" s="75"/>
      <c r="AL134" s="75"/>
      <c r="AM134" s="75"/>
      <c r="AN134" s="75"/>
      <c r="AO134" s="75"/>
      <c r="AP134" s="75"/>
      <c r="AQ134" s="75"/>
      <c r="AR134" s="75"/>
      <c r="AS134" s="75"/>
      <c r="AT134" s="75"/>
      <c r="AU134" s="75"/>
      <c r="AV134" s="75"/>
      <c r="AW134" s="75"/>
      <c r="AX134" s="75"/>
      <c r="AY134" s="75"/>
      <c r="AZ134" s="75"/>
      <c r="BA134" s="75"/>
      <c r="BB134" s="75"/>
      <c r="BC134" s="75"/>
      <c r="BD134" s="75"/>
      <c r="BE134" s="75"/>
      <c r="BF134" s="75"/>
      <c r="BG134" s="75"/>
      <c r="BH134" s="75">
        <v>164.6</v>
      </c>
      <c r="BI134" s="75">
        <v>165.7</v>
      </c>
      <c r="BJ134" s="75">
        <v>165.7</v>
      </c>
      <c r="BK134" s="75">
        <f t="shared" si="167"/>
        <v>100</v>
      </c>
      <c r="BL134" s="75"/>
      <c r="BM134" s="75"/>
      <c r="BN134" s="75"/>
      <c r="BO134" s="74"/>
      <c r="BP134" s="75"/>
      <c r="BQ134" s="75"/>
      <c r="BR134" s="75"/>
      <c r="BS134" s="74"/>
      <c r="BT134" s="75"/>
      <c r="BU134" s="75"/>
      <c r="BV134" s="75"/>
      <c r="BW134" s="74"/>
      <c r="BX134" s="75"/>
      <c r="BY134" s="75"/>
      <c r="BZ134" s="75"/>
      <c r="CA134" s="74"/>
      <c r="CB134" s="75"/>
      <c r="CC134" s="75"/>
      <c r="CD134" s="75"/>
      <c r="CE134" s="75"/>
    </row>
    <row r="135" spans="1:83" x14ac:dyDescent="0.25">
      <c r="A135" s="16" t="s">
        <v>345</v>
      </c>
      <c r="B135" s="78">
        <f t="shared" si="121"/>
        <v>164.6</v>
      </c>
      <c r="C135" s="78">
        <f t="shared" si="122"/>
        <v>165.7</v>
      </c>
      <c r="D135" s="78">
        <f t="shared" si="123"/>
        <v>165.7</v>
      </c>
      <c r="E135" s="78"/>
      <c r="F135" s="78">
        <f t="shared" si="112"/>
        <v>165.7</v>
      </c>
      <c r="G135" s="75">
        <f t="shared" si="157"/>
        <v>100</v>
      </c>
      <c r="H135" s="75"/>
      <c r="I135" s="75"/>
      <c r="J135" s="75"/>
      <c r="K135" s="75"/>
      <c r="L135" s="75"/>
      <c r="M135" s="75"/>
      <c r="N135" s="75"/>
      <c r="O135" s="75"/>
      <c r="P135" s="75"/>
      <c r="Q135" s="75"/>
      <c r="R135" s="75"/>
      <c r="S135" s="75"/>
      <c r="T135" s="75"/>
      <c r="U135" s="75"/>
      <c r="V135" s="75"/>
      <c r="W135" s="74"/>
      <c r="X135" s="75"/>
      <c r="Y135" s="75"/>
      <c r="Z135" s="75"/>
      <c r="AA135" s="75"/>
      <c r="AB135" s="75"/>
      <c r="AC135" s="75"/>
      <c r="AD135" s="75"/>
      <c r="AE135" s="74"/>
      <c r="AF135" s="75"/>
      <c r="AG135" s="75"/>
      <c r="AH135" s="75"/>
      <c r="AI135" s="74"/>
      <c r="AJ135" s="75"/>
      <c r="AK135" s="75"/>
      <c r="AL135" s="75"/>
      <c r="AM135" s="75"/>
      <c r="AN135" s="75"/>
      <c r="AO135" s="75"/>
      <c r="AP135" s="75"/>
      <c r="AQ135" s="75"/>
      <c r="AR135" s="75"/>
      <c r="AS135" s="75"/>
      <c r="AT135" s="75"/>
      <c r="AU135" s="75"/>
      <c r="AV135" s="75"/>
      <c r="AW135" s="75"/>
      <c r="AX135" s="75"/>
      <c r="AY135" s="75"/>
      <c r="AZ135" s="75"/>
      <c r="BA135" s="75"/>
      <c r="BB135" s="75"/>
      <c r="BC135" s="75"/>
      <c r="BD135" s="75"/>
      <c r="BE135" s="75"/>
      <c r="BF135" s="75"/>
      <c r="BG135" s="75"/>
      <c r="BH135" s="75">
        <v>164.6</v>
      </c>
      <c r="BI135" s="75">
        <v>165.7</v>
      </c>
      <c r="BJ135" s="75">
        <v>165.7</v>
      </c>
      <c r="BK135" s="75">
        <f t="shared" si="167"/>
        <v>100</v>
      </c>
      <c r="BL135" s="75"/>
      <c r="BM135" s="75"/>
      <c r="BN135" s="75"/>
      <c r="BO135" s="74"/>
      <c r="BP135" s="75"/>
      <c r="BQ135" s="75"/>
      <c r="BR135" s="75"/>
      <c r="BS135" s="74"/>
      <c r="BT135" s="75"/>
      <c r="BU135" s="75"/>
      <c r="BV135" s="75"/>
      <c r="BW135" s="74"/>
      <c r="BX135" s="75"/>
      <c r="BY135" s="75"/>
      <c r="BZ135" s="75"/>
      <c r="CA135" s="74"/>
      <c r="CB135" s="75"/>
      <c r="CC135" s="75"/>
      <c r="CD135" s="75"/>
      <c r="CE135" s="75"/>
    </row>
    <row r="136" spans="1:83" x14ac:dyDescent="0.25">
      <c r="A136" s="16" t="s">
        <v>346</v>
      </c>
      <c r="B136" s="78">
        <f t="shared" si="121"/>
        <v>164.6</v>
      </c>
      <c r="C136" s="78">
        <f t="shared" si="122"/>
        <v>165.7</v>
      </c>
      <c r="D136" s="78">
        <f t="shared" si="123"/>
        <v>165.7</v>
      </c>
      <c r="E136" s="78"/>
      <c r="F136" s="78">
        <f t="shared" si="112"/>
        <v>165.7</v>
      </c>
      <c r="G136" s="75">
        <f t="shared" si="157"/>
        <v>100</v>
      </c>
      <c r="H136" s="75"/>
      <c r="I136" s="75"/>
      <c r="J136" s="75"/>
      <c r="K136" s="75"/>
      <c r="L136" s="75"/>
      <c r="M136" s="75"/>
      <c r="N136" s="75"/>
      <c r="O136" s="75"/>
      <c r="P136" s="75"/>
      <c r="Q136" s="75"/>
      <c r="R136" s="75"/>
      <c r="S136" s="75"/>
      <c r="T136" s="75"/>
      <c r="U136" s="75"/>
      <c r="V136" s="75"/>
      <c r="W136" s="74"/>
      <c r="X136" s="75"/>
      <c r="Y136" s="75"/>
      <c r="Z136" s="75"/>
      <c r="AA136" s="75"/>
      <c r="AB136" s="75"/>
      <c r="AC136" s="75"/>
      <c r="AD136" s="75"/>
      <c r="AE136" s="74"/>
      <c r="AF136" s="75"/>
      <c r="AG136" s="75"/>
      <c r="AH136" s="75"/>
      <c r="AI136" s="74"/>
      <c r="AJ136" s="75"/>
      <c r="AK136" s="75"/>
      <c r="AL136" s="75"/>
      <c r="AM136" s="75"/>
      <c r="AN136" s="75"/>
      <c r="AO136" s="75"/>
      <c r="AP136" s="75"/>
      <c r="AQ136" s="75"/>
      <c r="AR136" s="75"/>
      <c r="AS136" s="75"/>
      <c r="AT136" s="75"/>
      <c r="AU136" s="75"/>
      <c r="AV136" s="75"/>
      <c r="AW136" s="75"/>
      <c r="AX136" s="75"/>
      <c r="AY136" s="75"/>
      <c r="AZ136" s="75"/>
      <c r="BA136" s="75"/>
      <c r="BB136" s="75"/>
      <c r="BC136" s="75"/>
      <c r="BD136" s="75"/>
      <c r="BE136" s="75"/>
      <c r="BF136" s="75"/>
      <c r="BG136" s="75"/>
      <c r="BH136" s="75">
        <v>164.6</v>
      </c>
      <c r="BI136" s="75">
        <v>165.7</v>
      </c>
      <c r="BJ136" s="75">
        <v>165.7</v>
      </c>
      <c r="BK136" s="75">
        <f t="shared" si="167"/>
        <v>100</v>
      </c>
      <c r="BL136" s="75"/>
      <c r="BM136" s="75"/>
      <c r="BN136" s="75"/>
      <c r="BO136" s="74"/>
      <c r="BP136" s="75"/>
      <c r="BQ136" s="75"/>
      <c r="BR136" s="75"/>
      <c r="BS136" s="74"/>
      <c r="BT136" s="75"/>
      <c r="BU136" s="75"/>
      <c r="BV136" s="75"/>
      <c r="BW136" s="74"/>
      <c r="BX136" s="75"/>
      <c r="BY136" s="75"/>
      <c r="BZ136" s="75"/>
      <c r="CA136" s="74"/>
      <c r="CB136" s="75"/>
      <c r="CC136" s="75"/>
      <c r="CD136" s="75"/>
      <c r="CE136" s="75"/>
    </row>
    <row r="137" spans="1:83" x14ac:dyDescent="0.25">
      <c r="A137" s="16" t="s">
        <v>484</v>
      </c>
      <c r="B137" s="78">
        <f t="shared" si="121"/>
        <v>0</v>
      </c>
      <c r="C137" s="78">
        <f t="shared" si="122"/>
        <v>0</v>
      </c>
      <c r="D137" s="78">
        <f t="shared" si="123"/>
        <v>0</v>
      </c>
      <c r="E137" s="78"/>
      <c r="F137" s="78">
        <f t="shared" si="112"/>
        <v>0</v>
      </c>
      <c r="G137" s="75"/>
      <c r="H137" s="75"/>
      <c r="I137" s="75"/>
      <c r="J137" s="75"/>
      <c r="K137" s="75"/>
      <c r="L137" s="75"/>
      <c r="M137" s="75"/>
      <c r="N137" s="75"/>
      <c r="O137" s="75"/>
      <c r="P137" s="75"/>
      <c r="Q137" s="75"/>
      <c r="R137" s="75"/>
      <c r="S137" s="75"/>
      <c r="T137" s="75"/>
      <c r="U137" s="75"/>
      <c r="V137" s="75"/>
      <c r="W137" s="74"/>
      <c r="X137" s="75"/>
      <c r="Y137" s="75"/>
      <c r="Z137" s="75"/>
      <c r="AA137" s="75"/>
      <c r="AB137" s="75"/>
      <c r="AC137" s="75"/>
      <c r="AD137" s="75"/>
      <c r="AE137" s="74"/>
      <c r="AF137" s="75"/>
      <c r="AG137" s="75"/>
      <c r="AH137" s="75"/>
      <c r="AI137" s="74"/>
      <c r="AJ137" s="75"/>
      <c r="AK137" s="75"/>
      <c r="AL137" s="75"/>
      <c r="AM137" s="75"/>
      <c r="AN137" s="75"/>
      <c r="AO137" s="75"/>
      <c r="AP137" s="75"/>
      <c r="AQ137" s="75"/>
      <c r="AR137" s="75"/>
      <c r="AS137" s="75"/>
      <c r="AT137" s="75"/>
      <c r="AU137" s="75"/>
      <c r="AV137" s="75"/>
      <c r="AW137" s="75"/>
      <c r="AX137" s="75"/>
      <c r="AY137" s="75"/>
      <c r="AZ137" s="75"/>
      <c r="BA137" s="75"/>
      <c r="BB137" s="75"/>
      <c r="BC137" s="75"/>
      <c r="BD137" s="75"/>
      <c r="BE137" s="75"/>
      <c r="BF137" s="75"/>
      <c r="BG137" s="75"/>
      <c r="BH137" s="75"/>
      <c r="BI137" s="75"/>
      <c r="BJ137" s="75"/>
      <c r="BK137" s="75"/>
      <c r="BL137" s="75"/>
      <c r="BM137" s="75"/>
      <c r="BN137" s="75"/>
      <c r="BO137" s="74"/>
      <c r="BP137" s="75"/>
      <c r="BQ137" s="75"/>
      <c r="BR137" s="75"/>
      <c r="BS137" s="74"/>
      <c r="BT137" s="75"/>
      <c r="BU137" s="75"/>
      <c r="BV137" s="75"/>
      <c r="BW137" s="74"/>
      <c r="BX137" s="75"/>
      <c r="BY137" s="75"/>
      <c r="BZ137" s="75"/>
      <c r="CA137" s="74"/>
      <c r="CB137" s="75"/>
      <c r="CC137" s="75"/>
      <c r="CD137" s="75"/>
      <c r="CE137" s="75"/>
    </row>
    <row r="138" spans="1:83" x14ac:dyDescent="0.25">
      <c r="A138" s="16" t="s">
        <v>347</v>
      </c>
      <c r="B138" s="78">
        <f t="shared" si="121"/>
        <v>164.6</v>
      </c>
      <c r="C138" s="78">
        <f t="shared" si="122"/>
        <v>165.7</v>
      </c>
      <c r="D138" s="78">
        <f t="shared" si="123"/>
        <v>165.7</v>
      </c>
      <c r="E138" s="78"/>
      <c r="F138" s="78">
        <f t="shared" si="112"/>
        <v>165.7</v>
      </c>
      <c r="G138" s="75">
        <f>F138/C138*100</f>
        <v>100</v>
      </c>
      <c r="H138" s="75"/>
      <c r="I138" s="75"/>
      <c r="J138" s="75"/>
      <c r="K138" s="75"/>
      <c r="L138" s="75"/>
      <c r="M138" s="75"/>
      <c r="N138" s="75"/>
      <c r="O138" s="75"/>
      <c r="P138" s="75"/>
      <c r="Q138" s="75"/>
      <c r="R138" s="75"/>
      <c r="S138" s="75"/>
      <c r="T138" s="75"/>
      <c r="U138" s="75"/>
      <c r="V138" s="75"/>
      <c r="W138" s="74"/>
      <c r="X138" s="75"/>
      <c r="Y138" s="75"/>
      <c r="Z138" s="75"/>
      <c r="AA138" s="75"/>
      <c r="AB138" s="75"/>
      <c r="AC138" s="75"/>
      <c r="AD138" s="75"/>
      <c r="AE138" s="74"/>
      <c r="AF138" s="75"/>
      <c r="AG138" s="75"/>
      <c r="AH138" s="75"/>
      <c r="AI138" s="74"/>
      <c r="AJ138" s="75"/>
      <c r="AK138" s="75"/>
      <c r="AL138" s="75"/>
      <c r="AM138" s="75"/>
      <c r="AN138" s="75"/>
      <c r="AO138" s="75"/>
      <c r="AP138" s="75"/>
      <c r="AQ138" s="75"/>
      <c r="AR138" s="75"/>
      <c r="AS138" s="75"/>
      <c r="AT138" s="75"/>
      <c r="AU138" s="75"/>
      <c r="AV138" s="75"/>
      <c r="AW138" s="75"/>
      <c r="AX138" s="75"/>
      <c r="AY138" s="75"/>
      <c r="AZ138" s="75"/>
      <c r="BA138" s="75"/>
      <c r="BB138" s="75"/>
      <c r="BC138" s="75"/>
      <c r="BD138" s="75"/>
      <c r="BE138" s="75"/>
      <c r="BF138" s="75"/>
      <c r="BG138" s="75"/>
      <c r="BH138" s="75">
        <v>164.6</v>
      </c>
      <c r="BI138" s="75">
        <v>165.7</v>
      </c>
      <c r="BJ138" s="75">
        <v>165.7</v>
      </c>
      <c r="BK138" s="75">
        <f>BJ138/BI138*100</f>
        <v>100</v>
      </c>
      <c r="BL138" s="75"/>
      <c r="BM138" s="75"/>
      <c r="BN138" s="75"/>
      <c r="BO138" s="74"/>
      <c r="BP138" s="75"/>
      <c r="BQ138" s="75"/>
      <c r="BR138" s="75"/>
      <c r="BS138" s="74"/>
      <c r="BT138" s="75"/>
      <c r="BU138" s="75"/>
      <c r="BV138" s="75"/>
      <c r="BW138" s="74"/>
      <c r="BX138" s="75"/>
      <c r="BY138" s="75"/>
      <c r="BZ138" s="75"/>
      <c r="CA138" s="74"/>
      <c r="CB138" s="75"/>
      <c r="CC138" s="75"/>
      <c r="CD138" s="75"/>
      <c r="CE138" s="75"/>
    </row>
    <row r="139" spans="1:83" s="5" customFormat="1" ht="31.5" x14ac:dyDescent="0.25">
      <c r="A139" s="82" t="s">
        <v>170</v>
      </c>
      <c r="B139" s="77">
        <f t="shared" si="121"/>
        <v>590936.90000000014</v>
      </c>
      <c r="C139" s="77">
        <f t="shared" si="122"/>
        <v>635619.47788999998</v>
      </c>
      <c r="D139" s="77">
        <f t="shared" si="123"/>
        <v>635619.47788999998</v>
      </c>
      <c r="E139" s="77"/>
      <c r="F139" s="77">
        <f t="shared" si="112"/>
        <v>634888.35900000017</v>
      </c>
      <c r="G139" s="73">
        <f>F139/C139*100</f>
        <v>99.884975379856698</v>
      </c>
      <c r="H139" s="73">
        <f>SUM(H140:H150)</f>
        <v>522.29999999999995</v>
      </c>
      <c r="I139" s="73">
        <f>SUM(I140:I150)</f>
        <v>361</v>
      </c>
      <c r="J139" s="73">
        <f>SUM(J140:J150)</f>
        <v>297.38900000000001</v>
      </c>
      <c r="K139" s="73">
        <f>J139/I139*100</f>
        <v>82.379224376731315</v>
      </c>
      <c r="L139" s="73">
        <f>SUM(L140:L150)</f>
        <v>341.5</v>
      </c>
      <c r="M139" s="73">
        <f>SUM(M140:M150)</f>
        <v>341.5</v>
      </c>
      <c r="N139" s="73">
        <f>SUM(N140:N150)</f>
        <v>334.60429999999997</v>
      </c>
      <c r="O139" s="73">
        <f>N139/M139*100</f>
        <v>97.98076134699852</v>
      </c>
      <c r="P139" s="73">
        <f>SUM(P140:P150)</f>
        <v>8967.7999999999993</v>
      </c>
      <c r="Q139" s="73">
        <f>SUM(Q140:Q150)</f>
        <v>4204.9934999999996</v>
      </c>
      <c r="R139" s="73">
        <f>SUM(R140:R150)</f>
        <v>4110.2902800000002</v>
      </c>
      <c r="S139" s="73">
        <f>R139/Q139*100</f>
        <v>97.747839087028325</v>
      </c>
      <c r="T139" s="73">
        <f>SUM(T140:T150)</f>
        <v>89405.1</v>
      </c>
      <c r="U139" s="73">
        <f>SUM(U140:U150)</f>
        <v>96387.3</v>
      </c>
      <c r="V139" s="73">
        <f>SUM(V140:V150)</f>
        <v>96338.75731999999</v>
      </c>
      <c r="W139" s="73">
        <f>V139/U139*100</f>
        <v>99.949637887979009</v>
      </c>
      <c r="X139" s="73">
        <f>SUM(X140:X150)</f>
        <v>4805.7</v>
      </c>
      <c r="Y139" s="73">
        <f>SUM(Y140:Y150)</f>
        <v>4805.7</v>
      </c>
      <c r="Z139" s="73">
        <f>SUM(Z140:Z150)</f>
        <v>4489.21263</v>
      </c>
      <c r="AA139" s="73">
        <f>Z139/Y139*100</f>
        <v>93.414333603845435</v>
      </c>
      <c r="AB139" s="73">
        <f>SUM(AB140:AB150)</f>
        <v>381</v>
      </c>
      <c r="AC139" s="73">
        <f>SUM(AC140:AC150)</f>
        <v>381</v>
      </c>
      <c r="AD139" s="73">
        <f>SUM(AD140:AD150)</f>
        <v>375.38402000000002</v>
      </c>
      <c r="AE139" s="73">
        <f>AD139/AC139*100</f>
        <v>98.525989501312338</v>
      </c>
      <c r="AF139" s="73">
        <f>SUM(AF140:AF150)</f>
        <v>429805.9</v>
      </c>
      <c r="AG139" s="73">
        <f>SUM(AG140:AG150)</f>
        <v>475154.9</v>
      </c>
      <c r="AH139" s="73">
        <f>SUM(AH140:AH150)</f>
        <v>475154.9</v>
      </c>
      <c r="AI139" s="73">
        <f>AH139/AG139*100</f>
        <v>100</v>
      </c>
      <c r="AJ139" s="73">
        <f>SUM(AJ140:AJ150)</f>
        <v>1088.5999999999999</v>
      </c>
      <c r="AK139" s="73">
        <f>SUM(AK140:AK150)</f>
        <v>1088.5999999999999</v>
      </c>
      <c r="AL139" s="73">
        <f>SUM(AL140:AL150)</f>
        <v>1088.4000000000001</v>
      </c>
      <c r="AM139" s="72">
        <f>AL139/AK139*100</f>
        <v>99.981627778798483</v>
      </c>
      <c r="AN139" s="73">
        <f>SUM(AN140:AN150)</f>
        <v>0</v>
      </c>
      <c r="AO139" s="73">
        <f>SUM(AO140:AO150)</f>
        <v>0</v>
      </c>
      <c r="AP139" s="73">
        <f>SUM(AP140:AP150)</f>
        <v>0</v>
      </c>
      <c r="AQ139" s="73"/>
      <c r="AR139" s="73">
        <f t="shared" ref="AR139" si="168">SUM(AR140:AR150)</f>
        <v>544.29999999999995</v>
      </c>
      <c r="AS139" s="73">
        <f t="shared" ref="AS139:BB139" si="169">SUM(AS140:AS150)</f>
        <v>544.29999999999995</v>
      </c>
      <c r="AT139" s="73">
        <f t="shared" si="169"/>
        <v>544.29999999999995</v>
      </c>
      <c r="AU139" s="73">
        <f t="shared" si="169"/>
        <v>100</v>
      </c>
      <c r="AV139" s="73">
        <f t="shared" ref="AV139" si="170">SUM(AV140:AV150)</f>
        <v>544.29999999999995</v>
      </c>
      <c r="AW139" s="73">
        <f t="shared" si="169"/>
        <v>544.29999999999995</v>
      </c>
      <c r="AX139" s="73">
        <f t="shared" si="169"/>
        <v>544.29999999999995</v>
      </c>
      <c r="AY139" s="73">
        <f t="shared" si="169"/>
        <v>100</v>
      </c>
      <c r="AZ139" s="73">
        <f t="shared" ref="AZ139" si="171">SUM(AZ140:AZ150)</f>
        <v>2121.3000000000002</v>
      </c>
      <c r="BA139" s="73">
        <f t="shared" si="169"/>
        <v>2121.3000000000002</v>
      </c>
      <c r="BB139" s="73">
        <f t="shared" si="169"/>
        <v>2121.3000000000002</v>
      </c>
      <c r="BC139" s="73">
        <f>BB139/BA139*100</f>
        <v>100</v>
      </c>
      <c r="BD139" s="73">
        <f>SUM(BD140:BD150)</f>
        <v>2177.1999999999998</v>
      </c>
      <c r="BE139" s="73">
        <f>SUM(BE140:BE150)</f>
        <v>2177.1999999999998</v>
      </c>
      <c r="BF139" s="73">
        <f>SUM(BF140:BF150)</f>
        <v>2177.1999999999998</v>
      </c>
      <c r="BG139" s="73">
        <f>BF139/BE139*100</f>
        <v>100</v>
      </c>
      <c r="BH139" s="73">
        <f>SUM(BH140:BH150)</f>
        <v>2304.7999999999997</v>
      </c>
      <c r="BI139" s="73">
        <f>SUM(BI140:BI150)</f>
        <v>2320</v>
      </c>
      <c r="BJ139" s="73">
        <f>SUM(BJ140:BJ150)</f>
        <v>2320</v>
      </c>
      <c r="BK139" s="72">
        <f>BJ139/BI139*100</f>
        <v>100</v>
      </c>
      <c r="BL139" s="73">
        <f>SUM(BL140:BL150)</f>
        <v>46636.5</v>
      </c>
      <c r="BM139" s="73">
        <f>SUM(BM140:BM150)</f>
        <v>43915.084390000004</v>
      </c>
      <c r="BN139" s="73">
        <f>SUM(BN140:BN150)</f>
        <v>43803.123149999999</v>
      </c>
      <c r="BO139" s="73">
        <f>BN139/BM139*100</f>
        <v>99.74505060947692</v>
      </c>
      <c r="BP139" s="73">
        <f>SUM(BP140:BP150)</f>
        <v>1227.7</v>
      </c>
      <c r="BQ139" s="73">
        <f>SUM(BQ140:BQ150)</f>
        <v>1227.7</v>
      </c>
      <c r="BR139" s="73">
        <f>SUM(BR140:BR150)</f>
        <v>1150.9000000000001</v>
      </c>
      <c r="BS139" s="73">
        <f>BR139/BQ139*100</f>
        <v>93.74440009774375</v>
      </c>
      <c r="BT139" s="73">
        <f>SUM(BT140:BT150)</f>
        <v>6.9</v>
      </c>
      <c r="BU139" s="73">
        <f>SUM(BU140:BU150)</f>
        <v>7.4</v>
      </c>
      <c r="BV139" s="73">
        <f>SUM(BV140:BV150)</f>
        <v>7.4</v>
      </c>
      <c r="BW139" s="73">
        <f>BV139/BU139*100</f>
        <v>100</v>
      </c>
      <c r="BX139" s="73"/>
      <c r="BY139" s="73"/>
      <c r="BZ139" s="73"/>
      <c r="CA139" s="73"/>
      <c r="CB139" s="73">
        <f>SUM(CB140:CB150)</f>
        <v>56</v>
      </c>
      <c r="CC139" s="73">
        <f>SUM(CC140:CC150)</f>
        <v>37.200000000000003</v>
      </c>
      <c r="CD139" s="73">
        <f>SUM(CD140:CD150)</f>
        <v>30.898299999999999</v>
      </c>
      <c r="CE139" s="73">
        <f>CD139/CC139*100</f>
        <v>83.059946236559128</v>
      </c>
    </row>
    <row r="140" spans="1:83" x14ac:dyDescent="0.25">
      <c r="A140" s="16" t="s">
        <v>169</v>
      </c>
      <c r="B140" s="78">
        <f t="shared" si="121"/>
        <v>588632.10000000009</v>
      </c>
      <c r="C140" s="78">
        <f t="shared" si="122"/>
        <v>633299.47788999998</v>
      </c>
      <c r="D140" s="78">
        <f t="shared" si="123"/>
        <v>633299.47788999998</v>
      </c>
      <c r="E140" s="78"/>
      <c r="F140" s="78">
        <f t="shared" si="112"/>
        <v>632568.35900000017</v>
      </c>
      <c r="G140" s="74">
        <f>F140/C140*100</f>
        <v>99.884554003986281</v>
      </c>
      <c r="H140" s="74">
        <v>522.29999999999995</v>
      </c>
      <c r="I140" s="74">
        <v>361</v>
      </c>
      <c r="J140" s="74">
        <v>297.38900000000001</v>
      </c>
      <c r="K140" s="74">
        <f>J140/I140*100</f>
        <v>82.379224376731315</v>
      </c>
      <c r="L140" s="74">
        <v>341.5</v>
      </c>
      <c r="M140" s="74">
        <v>341.5</v>
      </c>
      <c r="N140" s="74">
        <v>334.60429999999997</v>
      </c>
      <c r="O140" s="74">
        <f>N140/M140*100</f>
        <v>97.98076134699852</v>
      </c>
      <c r="P140" s="74">
        <v>8967.7999999999993</v>
      </c>
      <c r="Q140" s="74">
        <v>4204.9934999999996</v>
      </c>
      <c r="R140" s="74">
        <v>4110.2902800000002</v>
      </c>
      <c r="S140" s="74">
        <f>R140/Q140*100</f>
        <v>97.747839087028325</v>
      </c>
      <c r="T140" s="74">
        <v>89405.1</v>
      </c>
      <c r="U140" s="74">
        <v>96387.3</v>
      </c>
      <c r="V140" s="74">
        <v>96338.75731999999</v>
      </c>
      <c r="W140" s="74">
        <f>V140/U140*100</f>
        <v>99.949637887979009</v>
      </c>
      <c r="X140" s="74">
        <v>4805.7</v>
      </c>
      <c r="Y140" s="74">
        <v>4805.7</v>
      </c>
      <c r="Z140" s="74">
        <v>4489.21263</v>
      </c>
      <c r="AA140" s="74">
        <f>Z140/Y140*100</f>
        <v>93.414333603845435</v>
      </c>
      <c r="AB140" s="74">
        <v>381</v>
      </c>
      <c r="AC140" s="74">
        <v>381</v>
      </c>
      <c r="AD140" s="74">
        <v>375.38402000000002</v>
      </c>
      <c r="AE140" s="74">
        <f>AD140/AC140*100</f>
        <v>98.525989501312338</v>
      </c>
      <c r="AF140" s="74">
        <v>429805.9</v>
      </c>
      <c r="AG140" s="74">
        <v>475154.9</v>
      </c>
      <c r="AH140" s="74">
        <v>475154.9</v>
      </c>
      <c r="AI140" s="74">
        <f>AH140/AG140*100</f>
        <v>100</v>
      </c>
      <c r="AJ140" s="74">
        <v>1088.5999999999999</v>
      </c>
      <c r="AK140" s="74">
        <v>1088.5999999999999</v>
      </c>
      <c r="AL140" s="74">
        <v>1088.4000000000001</v>
      </c>
      <c r="AM140" s="75">
        <f>AL140/AK140*100</f>
        <v>99.981627778798483</v>
      </c>
      <c r="AN140" s="75"/>
      <c r="AO140" s="75"/>
      <c r="AP140" s="74"/>
      <c r="AQ140" s="74"/>
      <c r="AR140" s="74">
        <v>544.29999999999995</v>
      </c>
      <c r="AS140" s="74">
        <v>544.29999999999995</v>
      </c>
      <c r="AT140" s="74">
        <v>544.29999999999995</v>
      </c>
      <c r="AU140" s="74">
        <f>AT140/AS140*100</f>
        <v>100</v>
      </c>
      <c r="AV140" s="74">
        <v>544.29999999999995</v>
      </c>
      <c r="AW140" s="74">
        <v>544.29999999999995</v>
      </c>
      <c r="AX140" s="74">
        <v>544.29999999999995</v>
      </c>
      <c r="AY140" s="74">
        <f>AX140/AW140*100</f>
        <v>100</v>
      </c>
      <c r="AZ140" s="74">
        <v>2121.3000000000002</v>
      </c>
      <c r="BA140" s="74">
        <v>2121.3000000000002</v>
      </c>
      <c r="BB140" s="74">
        <v>2121.3000000000002</v>
      </c>
      <c r="BC140" s="74">
        <f>BB140/BA140*100</f>
        <v>100</v>
      </c>
      <c r="BD140" s="74">
        <v>2177.1999999999998</v>
      </c>
      <c r="BE140" s="74">
        <v>2177.1999999999998</v>
      </c>
      <c r="BF140" s="74">
        <v>2177.1999999999998</v>
      </c>
      <c r="BG140" s="74">
        <f>BF140/BE140*100</f>
        <v>100</v>
      </c>
      <c r="BH140" s="74"/>
      <c r="BI140" s="74"/>
      <c r="BJ140" s="74"/>
      <c r="BK140" s="75"/>
      <c r="BL140" s="74">
        <v>46636.5</v>
      </c>
      <c r="BM140" s="74">
        <v>43915.084390000004</v>
      </c>
      <c r="BN140" s="74">
        <v>43803.123149999999</v>
      </c>
      <c r="BO140" s="74">
        <f>BN140/BM140*100</f>
        <v>99.74505060947692</v>
      </c>
      <c r="BP140" s="74">
        <v>1227.7</v>
      </c>
      <c r="BQ140" s="74">
        <v>1227.7</v>
      </c>
      <c r="BR140" s="74">
        <v>1150.9000000000001</v>
      </c>
      <c r="BS140" s="74">
        <f>BR140/BQ140*100</f>
        <v>93.74440009774375</v>
      </c>
      <c r="BT140" s="74">
        <v>6.9</v>
      </c>
      <c r="BU140" s="74">
        <v>7.4</v>
      </c>
      <c r="BV140" s="74">
        <v>7.4</v>
      </c>
      <c r="BW140" s="74">
        <f>BV140/BU140*100</f>
        <v>100</v>
      </c>
      <c r="BX140" s="74"/>
      <c r="BY140" s="74"/>
      <c r="BZ140" s="74"/>
      <c r="CA140" s="74"/>
      <c r="CB140" s="74">
        <v>56</v>
      </c>
      <c r="CC140" s="74">
        <v>37.200000000000003</v>
      </c>
      <c r="CD140" s="74">
        <v>30.898299999999999</v>
      </c>
      <c r="CE140" s="74">
        <f>CD140/CC140*100</f>
        <v>83.059946236559128</v>
      </c>
    </row>
    <row r="141" spans="1:83" x14ac:dyDescent="0.25">
      <c r="A141" s="16" t="s">
        <v>349</v>
      </c>
      <c r="B141" s="78">
        <f t="shared" si="121"/>
        <v>164.6</v>
      </c>
      <c r="C141" s="78">
        <f t="shared" si="122"/>
        <v>165.7</v>
      </c>
      <c r="D141" s="78">
        <f t="shared" si="123"/>
        <v>165.7</v>
      </c>
      <c r="E141" s="78"/>
      <c r="F141" s="78">
        <f t="shared" ref="F141:F204" si="172">J141+N141+R141+V141+Z141+AD141+AH141+AL141+AP141+AT141+AX141+BB141+BF141+BJ141+BN141+BR141+BV141+BZ141+CD141</f>
        <v>165.7</v>
      </c>
      <c r="G141" s="75">
        <f>F141/C141*100</f>
        <v>100</v>
      </c>
      <c r="H141" s="75"/>
      <c r="I141" s="75"/>
      <c r="J141" s="75"/>
      <c r="K141" s="75"/>
      <c r="L141" s="75"/>
      <c r="M141" s="75"/>
      <c r="N141" s="75"/>
      <c r="O141" s="74"/>
      <c r="P141" s="75"/>
      <c r="Q141" s="75"/>
      <c r="R141" s="75"/>
      <c r="S141" s="74"/>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4"/>
      <c r="BD141" s="75"/>
      <c r="BE141" s="75"/>
      <c r="BF141" s="75"/>
      <c r="BG141" s="75"/>
      <c r="BH141" s="75">
        <v>164.6</v>
      </c>
      <c r="BI141" s="75">
        <v>165.7</v>
      </c>
      <c r="BJ141" s="75">
        <v>165.7</v>
      </c>
      <c r="BK141" s="75">
        <f>BJ141/BI141*100</f>
        <v>100</v>
      </c>
      <c r="BL141" s="75"/>
      <c r="BM141" s="75"/>
      <c r="BN141" s="75"/>
      <c r="BO141" s="75"/>
      <c r="BP141" s="75"/>
      <c r="BQ141" s="75"/>
      <c r="BR141" s="75"/>
      <c r="BS141" s="74"/>
      <c r="BT141" s="75"/>
      <c r="BU141" s="75"/>
      <c r="BV141" s="75"/>
      <c r="BW141" s="74"/>
      <c r="BX141" s="75"/>
      <c r="BY141" s="75"/>
      <c r="BZ141" s="75"/>
      <c r="CA141" s="74"/>
      <c r="CB141" s="75"/>
      <c r="CC141" s="75"/>
      <c r="CD141" s="75"/>
      <c r="CE141" s="75"/>
    </row>
    <row r="142" spans="1:83" x14ac:dyDescent="0.25">
      <c r="A142" s="16" t="s">
        <v>350</v>
      </c>
      <c r="B142" s="78">
        <f t="shared" si="121"/>
        <v>411.6</v>
      </c>
      <c r="C142" s="78">
        <f t="shared" si="122"/>
        <v>414.3</v>
      </c>
      <c r="D142" s="78">
        <f t="shared" si="123"/>
        <v>414.3</v>
      </c>
      <c r="E142" s="78"/>
      <c r="F142" s="78">
        <f t="shared" si="172"/>
        <v>414.3</v>
      </c>
      <c r="G142" s="75">
        <f>F142/C142*100</f>
        <v>100</v>
      </c>
      <c r="H142" s="75"/>
      <c r="I142" s="75"/>
      <c r="J142" s="75"/>
      <c r="K142" s="75"/>
      <c r="L142" s="75"/>
      <c r="M142" s="75"/>
      <c r="N142" s="75"/>
      <c r="O142" s="74"/>
      <c r="P142" s="75"/>
      <c r="Q142" s="75"/>
      <c r="R142" s="75"/>
      <c r="S142" s="74"/>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4"/>
      <c r="BD142" s="75"/>
      <c r="BE142" s="75"/>
      <c r="BF142" s="75"/>
      <c r="BG142" s="75"/>
      <c r="BH142" s="75">
        <v>411.6</v>
      </c>
      <c r="BI142" s="75">
        <v>414.3</v>
      </c>
      <c r="BJ142" s="75">
        <v>414.3</v>
      </c>
      <c r="BK142" s="75">
        <f>BJ142/BI142*100</f>
        <v>100</v>
      </c>
      <c r="BL142" s="75"/>
      <c r="BM142" s="75"/>
      <c r="BN142" s="75"/>
      <c r="BO142" s="75"/>
      <c r="BP142" s="75"/>
      <c r="BQ142" s="75"/>
      <c r="BR142" s="75"/>
      <c r="BS142" s="74"/>
      <c r="BT142" s="75"/>
      <c r="BU142" s="75"/>
      <c r="BV142" s="75"/>
      <c r="BW142" s="74"/>
      <c r="BX142" s="75"/>
      <c r="BY142" s="75"/>
      <c r="BZ142" s="75"/>
      <c r="CA142" s="74"/>
      <c r="CB142" s="75"/>
      <c r="CC142" s="75"/>
      <c r="CD142" s="75"/>
      <c r="CE142" s="75"/>
    </row>
    <row r="143" spans="1:83" x14ac:dyDescent="0.25">
      <c r="A143" s="16" t="s">
        <v>486</v>
      </c>
      <c r="B143" s="78">
        <f t="shared" si="121"/>
        <v>0</v>
      </c>
      <c r="C143" s="78">
        <f t="shared" si="122"/>
        <v>0</v>
      </c>
      <c r="D143" s="78">
        <f t="shared" si="123"/>
        <v>0</v>
      </c>
      <c r="E143" s="78"/>
      <c r="F143" s="78">
        <f t="shared" si="172"/>
        <v>0</v>
      </c>
      <c r="G143" s="75"/>
      <c r="H143" s="75"/>
      <c r="I143" s="75"/>
      <c r="J143" s="75"/>
      <c r="K143" s="75"/>
      <c r="L143" s="75"/>
      <c r="M143" s="75"/>
      <c r="N143" s="75"/>
      <c r="O143" s="74"/>
      <c r="P143" s="75"/>
      <c r="Q143" s="75"/>
      <c r="R143" s="75"/>
      <c r="S143" s="74"/>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4"/>
      <c r="BD143" s="75"/>
      <c r="BE143" s="75"/>
      <c r="BF143" s="75"/>
      <c r="BG143" s="75"/>
      <c r="BH143" s="75"/>
      <c r="BI143" s="75"/>
      <c r="BJ143" s="75"/>
      <c r="BK143" s="75"/>
      <c r="BL143" s="75"/>
      <c r="BM143" s="75"/>
      <c r="BN143" s="75"/>
      <c r="BO143" s="75"/>
      <c r="BP143" s="75"/>
      <c r="BQ143" s="75"/>
      <c r="BR143" s="75"/>
      <c r="BS143" s="74"/>
      <c r="BT143" s="75"/>
      <c r="BU143" s="75"/>
      <c r="BV143" s="75"/>
      <c r="BW143" s="74"/>
      <c r="BX143" s="75"/>
      <c r="BY143" s="75"/>
      <c r="BZ143" s="75"/>
      <c r="CA143" s="74"/>
      <c r="CB143" s="75"/>
      <c r="CC143" s="75"/>
      <c r="CD143" s="75"/>
      <c r="CE143" s="75"/>
    </row>
    <row r="144" spans="1:83" x14ac:dyDescent="0.25">
      <c r="A144" s="16" t="s">
        <v>351</v>
      </c>
      <c r="B144" s="78">
        <f t="shared" ref="B144:B207" si="173">H144+L144+P144+T144+X144+AB144+AF144+AJ144+AN144+AR144+AV144+AZ144+BD144+BH144+BL144+BP144+BT144+BX144+CB144</f>
        <v>164.6</v>
      </c>
      <c r="C144" s="78">
        <f t="shared" ref="C144:C207" si="174">I144+M144+Q144+U144+Y144+AC144+AG144+AK144+AO144+AS144+AW144+BA144+BE144+BI144+BM144+BQ144+BU144+BY144+CC144</f>
        <v>165.7</v>
      </c>
      <c r="D144" s="78">
        <f t="shared" ref="D144:D207" si="175">I144+M144+Q144+U144+Y144+AC144+AG144+AK144+AO144+AS144+AW144+BA144+BE144+BI144+BM144+BQ144+BU144+BY144+CC144</f>
        <v>165.7</v>
      </c>
      <c r="E144" s="78"/>
      <c r="F144" s="78">
        <f t="shared" si="172"/>
        <v>165.7</v>
      </c>
      <c r="G144" s="75">
        <f t="shared" ref="G144:G149" si="176">F144/C144*100</f>
        <v>100</v>
      </c>
      <c r="H144" s="75"/>
      <c r="I144" s="75"/>
      <c r="J144" s="75"/>
      <c r="K144" s="75"/>
      <c r="L144" s="75"/>
      <c r="M144" s="75"/>
      <c r="N144" s="75"/>
      <c r="O144" s="74"/>
      <c r="P144" s="75"/>
      <c r="Q144" s="75"/>
      <c r="R144" s="75"/>
      <c r="S144" s="74"/>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4"/>
      <c r="BD144" s="75"/>
      <c r="BE144" s="75"/>
      <c r="BF144" s="75"/>
      <c r="BG144" s="75"/>
      <c r="BH144" s="75">
        <v>164.6</v>
      </c>
      <c r="BI144" s="75">
        <v>165.7</v>
      </c>
      <c r="BJ144" s="75">
        <v>165.7</v>
      </c>
      <c r="BK144" s="75">
        <f t="shared" ref="BK144:BK149" si="177">BJ144/BI144*100</f>
        <v>100</v>
      </c>
      <c r="BL144" s="75"/>
      <c r="BM144" s="75"/>
      <c r="BN144" s="75"/>
      <c r="BO144" s="75"/>
      <c r="BP144" s="75"/>
      <c r="BQ144" s="75"/>
      <c r="BR144" s="75"/>
      <c r="BS144" s="74"/>
      <c r="BT144" s="75"/>
      <c r="BU144" s="75"/>
      <c r="BV144" s="75"/>
      <c r="BW144" s="74"/>
      <c r="BX144" s="75"/>
      <c r="BY144" s="75"/>
      <c r="BZ144" s="75"/>
      <c r="CA144" s="74"/>
      <c r="CB144" s="75"/>
      <c r="CC144" s="75"/>
      <c r="CD144" s="75"/>
      <c r="CE144" s="75"/>
    </row>
    <row r="145" spans="1:83" x14ac:dyDescent="0.25">
      <c r="A145" s="16" t="s">
        <v>352</v>
      </c>
      <c r="B145" s="78">
        <f t="shared" si="173"/>
        <v>164.6</v>
      </c>
      <c r="C145" s="78">
        <f t="shared" si="174"/>
        <v>165.7</v>
      </c>
      <c r="D145" s="78">
        <f t="shared" si="175"/>
        <v>165.7</v>
      </c>
      <c r="E145" s="78"/>
      <c r="F145" s="78">
        <f t="shared" si="172"/>
        <v>165.7</v>
      </c>
      <c r="G145" s="75">
        <f t="shared" si="176"/>
        <v>100</v>
      </c>
      <c r="H145" s="75"/>
      <c r="I145" s="75"/>
      <c r="J145" s="75"/>
      <c r="K145" s="75"/>
      <c r="L145" s="75"/>
      <c r="M145" s="75"/>
      <c r="N145" s="75"/>
      <c r="O145" s="74"/>
      <c r="P145" s="75"/>
      <c r="Q145" s="75"/>
      <c r="R145" s="75"/>
      <c r="S145" s="74"/>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4"/>
      <c r="BD145" s="75"/>
      <c r="BE145" s="75"/>
      <c r="BF145" s="75"/>
      <c r="BG145" s="75"/>
      <c r="BH145" s="75">
        <v>164.6</v>
      </c>
      <c r="BI145" s="75">
        <v>165.7</v>
      </c>
      <c r="BJ145" s="75">
        <v>165.7</v>
      </c>
      <c r="BK145" s="75">
        <f t="shared" si="177"/>
        <v>100</v>
      </c>
      <c r="BL145" s="75"/>
      <c r="BM145" s="75"/>
      <c r="BN145" s="75"/>
      <c r="BO145" s="75"/>
      <c r="BP145" s="75"/>
      <c r="BQ145" s="75"/>
      <c r="BR145" s="75"/>
      <c r="BS145" s="74"/>
      <c r="BT145" s="75"/>
      <c r="BU145" s="75"/>
      <c r="BV145" s="75"/>
      <c r="BW145" s="74"/>
      <c r="BX145" s="75"/>
      <c r="BY145" s="75"/>
      <c r="BZ145" s="75"/>
      <c r="CA145" s="74"/>
      <c r="CB145" s="75"/>
      <c r="CC145" s="75"/>
      <c r="CD145" s="75"/>
      <c r="CE145" s="75"/>
    </row>
    <row r="146" spans="1:83" x14ac:dyDescent="0.25">
      <c r="A146" s="16" t="s">
        <v>353</v>
      </c>
      <c r="B146" s="78">
        <f t="shared" si="173"/>
        <v>164.6</v>
      </c>
      <c r="C146" s="78">
        <f t="shared" si="174"/>
        <v>165.7</v>
      </c>
      <c r="D146" s="78">
        <f t="shared" si="175"/>
        <v>165.7</v>
      </c>
      <c r="E146" s="78"/>
      <c r="F146" s="78">
        <f t="shared" si="172"/>
        <v>165.7</v>
      </c>
      <c r="G146" s="75">
        <f t="shared" si="176"/>
        <v>100</v>
      </c>
      <c r="H146" s="75"/>
      <c r="I146" s="75"/>
      <c r="J146" s="75"/>
      <c r="K146" s="75"/>
      <c r="L146" s="75"/>
      <c r="M146" s="75"/>
      <c r="N146" s="75"/>
      <c r="O146" s="74"/>
      <c r="P146" s="75"/>
      <c r="Q146" s="75"/>
      <c r="R146" s="75"/>
      <c r="S146" s="74"/>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4"/>
      <c r="BD146" s="75"/>
      <c r="BE146" s="75"/>
      <c r="BF146" s="75"/>
      <c r="BG146" s="75"/>
      <c r="BH146" s="75">
        <v>164.6</v>
      </c>
      <c r="BI146" s="75">
        <v>165.7</v>
      </c>
      <c r="BJ146" s="75">
        <v>165.7</v>
      </c>
      <c r="BK146" s="75">
        <f t="shared" si="177"/>
        <v>100</v>
      </c>
      <c r="BL146" s="75"/>
      <c r="BM146" s="75"/>
      <c r="BN146" s="75"/>
      <c r="BO146" s="75"/>
      <c r="BP146" s="75"/>
      <c r="BQ146" s="75"/>
      <c r="BR146" s="75"/>
      <c r="BS146" s="74"/>
      <c r="BT146" s="75"/>
      <c r="BU146" s="75"/>
      <c r="BV146" s="75"/>
      <c r="BW146" s="74"/>
      <c r="BX146" s="75"/>
      <c r="BY146" s="75"/>
      <c r="BZ146" s="75"/>
      <c r="CA146" s="74"/>
      <c r="CB146" s="75"/>
      <c r="CC146" s="75"/>
      <c r="CD146" s="75"/>
      <c r="CE146" s="75"/>
    </row>
    <row r="147" spans="1:83" x14ac:dyDescent="0.25">
      <c r="A147" s="16" t="s">
        <v>354</v>
      </c>
      <c r="B147" s="78">
        <f t="shared" si="173"/>
        <v>411.6</v>
      </c>
      <c r="C147" s="78">
        <f t="shared" si="174"/>
        <v>414.3</v>
      </c>
      <c r="D147" s="78">
        <f t="shared" si="175"/>
        <v>414.3</v>
      </c>
      <c r="E147" s="78"/>
      <c r="F147" s="78">
        <f t="shared" si="172"/>
        <v>414.3</v>
      </c>
      <c r="G147" s="75">
        <f t="shared" si="176"/>
        <v>100</v>
      </c>
      <c r="H147" s="75"/>
      <c r="I147" s="75"/>
      <c r="J147" s="75"/>
      <c r="K147" s="75"/>
      <c r="L147" s="75"/>
      <c r="M147" s="75"/>
      <c r="N147" s="75"/>
      <c r="O147" s="74"/>
      <c r="P147" s="75"/>
      <c r="Q147" s="75"/>
      <c r="R147" s="75"/>
      <c r="S147" s="74"/>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75"/>
      <c r="BA147" s="75"/>
      <c r="BB147" s="75"/>
      <c r="BC147" s="74"/>
      <c r="BD147" s="75"/>
      <c r="BE147" s="75"/>
      <c r="BF147" s="75"/>
      <c r="BG147" s="75"/>
      <c r="BH147" s="75">
        <v>411.6</v>
      </c>
      <c r="BI147" s="75">
        <v>414.3</v>
      </c>
      <c r="BJ147" s="75">
        <v>414.3</v>
      </c>
      <c r="BK147" s="75">
        <f t="shared" si="177"/>
        <v>100</v>
      </c>
      <c r="BL147" s="75"/>
      <c r="BM147" s="75"/>
      <c r="BN147" s="75"/>
      <c r="BO147" s="75"/>
      <c r="BP147" s="75"/>
      <c r="BQ147" s="75"/>
      <c r="BR147" s="75"/>
      <c r="BS147" s="74"/>
      <c r="BT147" s="75"/>
      <c r="BU147" s="75"/>
      <c r="BV147" s="75"/>
      <c r="BW147" s="74"/>
      <c r="BX147" s="75"/>
      <c r="BY147" s="75"/>
      <c r="BZ147" s="75"/>
      <c r="CA147" s="74"/>
      <c r="CB147" s="75"/>
      <c r="CC147" s="75"/>
      <c r="CD147" s="75"/>
      <c r="CE147" s="75"/>
    </row>
    <row r="148" spans="1:83" x14ac:dyDescent="0.25">
      <c r="A148" s="16" t="s">
        <v>355</v>
      </c>
      <c r="B148" s="78">
        <f t="shared" si="173"/>
        <v>411.6</v>
      </c>
      <c r="C148" s="78">
        <f t="shared" si="174"/>
        <v>414.3</v>
      </c>
      <c r="D148" s="78">
        <f t="shared" si="175"/>
        <v>414.3</v>
      </c>
      <c r="E148" s="78"/>
      <c r="F148" s="78">
        <f t="shared" si="172"/>
        <v>414.3</v>
      </c>
      <c r="G148" s="75">
        <f t="shared" si="176"/>
        <v>100</v>
      </c>
      <c r="H148" s="75"/>
      <c r="I148" s="75"/>
      <c r="J148" s="75"/>
      <c r="K148" s="75"/>
      <c r="L148" s="75"/>
      <c r="M148" s="75"/>
      <c r="N148" s="75"/>
      <c r="O148" s="74"/>
      <c r="P148" s="75"/>
      <c r="Q148" s="75"/>
      <c r="R148" s="75"/>
      <c r="S148" s="74"/>
      <c r="T148" s="75"/>
      <c r="U148" s="75"/>
      <c r="V148" s="75"/>
      <c r="W148" s="75"/>
      <c r="X148" s="75"/>
      <c r="Y148" s="75"/>
      <c r="Z148" s="75"/>
      <c r="AA148" s="75"/>
      <c r="AB148" s="75"/>
      <c r="AC148" s="75"/>
      <c r="AD148" s="75"/>
      <c r="AE148" s="75"/>
      <c r="AF148" s="75"/>
      <c r="AG148" s="75"/>
      <c r="AH148" s="75"/>
      <c r="AI148" s="75"/>
      <c r="AJ148" s="75"/>
      <c r="AK148" s="75"/>
      <c r="AL148" s="75"/>
      <c r="AM148" s="75"/>
      <c r="AN148" s="75"/>
      <c r="AO148" s="75"/>
      <c r="AP148" s="75"/>
      <c r="AQ148" s="75"/>
      <c r="AR148" s="75"/>
      <c r="AS148" s="75"/>
      <c r="AT148" s="75"/>
      <c r="AU148" s="75"/>
      <c r="AV148" s="75"/>
      <c r="AW148" s="75"/>
      <c r="AX148" s="75"/>
      <c r="AY148" s="75"/>
      <c r="AZ148" s="75"/>
      <c r="BA148" s="75"/>
      <c r="BB148" s="75"/>
      <c r="BC148" s="74"/>
      <c r="BD148" s="75"/>
      <c r="BE148" s="75"/>
      <c r="BF148" s="75"/>
      <c r="BG148" s="75"/>
      <c r="BH148" s="75">
        <v>411.6</v>
      </c>
      <c r="BI148" s="75">
        <v>414.3</v>
      </c>
      <c r="BJ148" s="75">
        <v>414.3</v>
      </c>
      <c r="BK148" s="75">
        <f t="shared" si="177"/>
        <v>100</v>
      </c>
      <c r="BL148" s="75"/>
      <c r="BM148" s="75"/>
      <c r="BN148" s="75"/>
      <c r="BO148" s="75"/>
      <c r="BP148" s="75"/>
      <c r="BQ148" s="75"/>
      <c r="BR148" s="75"/>
      <c r="BS148" s="74"/>
      <c r="BT148" s="75"/>
      <c r="BU148" s="75"/>
      <c r="BV148" s="75"/>
      <c r="BW148" s="74"/>
      <c r="BX148" s="75"/>
      <c r="BY148" s="75"/>
      <c r="BZ148" s="75"/>
      <c r="CA148" s="74"/>
      <c r="CB148" s="75"/>
      <c r="CC148" s="75"/>
      <c r="CD148" s="75"/>
      <c r="CE148" s="75"/>
    </row>
    <row r="149" spans="1:83" x14ac:dyDescent="0.25">
      <c r="A149" s="16" t="s">
        <v>356</v>
      </c>
      <c r="B149" s="78">
        <f t="shared" si="173"/>
        <v>411.6</v>
      </c>
      <c r="C149" s="78">
        <f t="shared" si="174"/>
        <v>414.3</v>
      </c>
      <c r="D149" s="78">
        <f t="shared" si="175"/>
        <v>414.3</v>
      </c>
      <c r="E149" s="78"/>
      <c r="F149" s="78">
        <f t="shared" si="172"/>
        <v>414.3</v>
      </c>
      <c r="G149" s="75">
        <f t="shared" si="176"/>
        <v>100</v>
      </c>
      <c r="H149" s="75"/>
      <c r="I149" s="75"/>
      <c r="J149" s="75"/>
      <c r="K149" s="75"/>
      <c r="L149" s="75"/>
      <c r="M149" s="75"/>
      <c r="N149" s="75"/>
      <c r="O149" s="74"/>
      <c r="P149" s="75"/>
      <c r="Q149" s="75"/>
      <c r="R149" s="75"/>
      <c r="S149" s="74"/>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4"/>
      <c r="BD149" s="75"/>
      <c r="BE149" s="75"/>
      <c r="BF149" s="75"/>
      <c r="BG149" s="75"/>
      <c r="BH149" s="75">
        <v>411.6</v>
      </c>
      <c r="BI149" s="75">
        <v>414.3</v>
      </c>
      <c r="BJ149" s="75">
        <v>414.3</v>
      </c>
      <c r="BK149" s="75">
        <f t="shared" si="177"/>
        <v>100</v>
      </c>
      <c r="BL149" s="75"/>
      <c r="BM149" s="75"/>
      <c r="BN149" s="75"/>
      <c r="BO149" s="75"/>
      <c r="BP149" s="75"/>
      <c r="BQ149" s="75"/>
      <c r="BR149" s="75"/>
      <c r="BS149" s="74"/>
      <c r="BT149" s="75"/>
      <c r="BU149" s="75"/>
      <c r="BV149" s="75"/>
      <c r="BW149" s="74"/>
      <c r="BX149" s="75"/>
      <c r="BY149" s="75"/>
      <c r="BZ149" s="75"/>
      <c r="CA149" s="74"/>
      <c r="CB149" s="75"/>
      <c r="CC149" s="75"/>
      <c r="CD149" s="75"/>
      <c r="CE149" s="75"/>
    </row>
    <row r="150" spans="1:83" x14ac:dyDescent="0.25">
      <c r="A150" s="16" t="s">
        <v>487</v>
      </c>
      <c r="B150" s="78">
        <f t="shared" si="173"/>
        <v>0</v>
      </c>
      <c r="C150" s="78">
        <f t="shared" si="174"/>
        <v>0</v>
      </c>
      <c r="D150" s="78">
        <f t="shared" si="175"/>
        <v>0</v>
      </c>
      <c r="E150" s="78"/>
      <c r="F150" s="78">
        <f t="shared" si="172"/>
        <v>0</v>
      </c>
      <c r="G150" s="75"/>
      <c r="H150" s="75"/>
      <c r="I150" s="75"/>
      <c r="J150" s="75"/>
      <c r="K150" s="75"/>
      <c r="L150" s="75"/>
      <c r="M150" s="75"/>
      <c r="N150" s="75"/>
      <c r="O150" s="74"/>
      <c r="P150" s="75"/>
      <c r="Q150" s="75"/>
      <c r="R150" s="75"/>
      <c r="S150" s="74"/>
      <c r="T150" s="75"/>
      <c r="U150" s="75"/>
      <c r="V150" s="75"/>
      <c r="W150" s="75"/>
      <c r="X150" s="75"/>
      <c r="Y150" s="75"/>
      <c r="Z150" s="75"/>
      <c r="AA150" s="74"/>
      <c r="AB150" s="75"/>
      <c r="AC150" s="75"/>
      <c r="AD150" s="75"/>
      <c r="AE150" s="75"/>
      <c r="AF150" s="75"/>
      <c r="AG150" s="75"/>
      <c r="AH150" s="75"/>
      <c r="AI150" s="75"/>
      <c r="AJ150" s="75"/>
      <c r="AK150" s="75"/>
      <c r="AL150" s="75"/>
      <c r="AM150" s="75"/>
      <c r="AN150" s="75"/>
      <c r="AO150" s="75"/>
      <c r="AP150" s="75"/>
      <c r="AQ150" s="75"/>
      <c r="AR150" s="75"/>
      <c r="AS150" s="75"/>
      <c r="AT150" s="75"/>
      <c r="AU150" s="75"/>
      <c r="AV150" s="75"/>
      <c r="AW150" s="75"/>
      <c r="AX150" s="75"/>
      <c r="AY150" s="75"/>
      <c r="AZ150" s="75"/>
      <c r="BA150" s="75"/>
      <c r="BB150" s="75"/>
      <c r="BC150" s="74"/>
      <c r="BD150" s="75"/>
      <c r="BE150" s="75"/>
      <c r="BF150" s="75"/>
      <c r="BG150" s="75"/>
      <c r="BH150" s="75"/>
      <c r="BI150" s="75"/>
      <c r="BJ150" s="75"/>
      <c r="BK150" s="75"/>
      <c r="BL150" s="75"/>
      <c r="BM150" s="75"/>
      <c r="BN150" s="75"/>
      <c r="BO150" s="75"/>
      <c r="BP150" s="75"/>
      <c r="BQ150" s="75"/>
      <c r="BR150" s="75"/>
      <c r="BS150" s="74"/>
      <c r="BT150" s="75"/>
      <c r="BU150" s="75"/>
      <c r="BV150" s="75"/>
      <c r="BW150" s="74"/>
      <c r="BX150" s="75"/>
      <c r="BY150" s="75"/>
      <c r="BZ150" s="75"/>
      <c r="CA150" s="74"/>
      <c r="CB150" s="75"/>
      <c r="CC150" s="75"/>
      <c r="CD150" s="75"/>
      <c r="CE150" s="75"/>
    </row>
    <row r="151" spans="1:83" s="5" customFormat="1" ht="31.5" x14ac:dyDescent="0.25">
      <c r="A151" s="81" t="s">
        <v>174</v>
      </c>
      <c r="B151" s="77">
        <f t="shared" si="173"/>
        <v>304706.29999999993</v>
      </c>
      <c r="C151" s="77">
        <f t="shared" si="174"/>
        <v>299784.78049999999</v>
      </c>
      <c r="D151" s="77">
        <f t="shared" si="175"/>
        <v>299784.78049999999</v>
      </c>
      <c r="E151" s="77"/>
      <c r="F151" s="77">
        <f t="shared" si="172"/>
        <v>299688.15977999993</v>
      </c>
      <c r="G151" s="73">
        <f t="shared" ref="G151:G182" si="178">F151/C151*100</f>
        <v>99.967769971564621</v>
      </c>
      <c r="H151" s="73">
        <f>SUM(H152:H161)</f>
        <v>224.2</v>
      </c>
      <c r="I151" s="73">
        <f>SUM(I152:I161)</f>
        <v>224.2</v>
      </c>
      <c r="J151" s="73">
        <f>SUM(J152:J161)</f>
        <v>198.55486999999999</v>
      </c>
      <c r="K151" s="73">
        <f>J151/I151*100</f>
        <v>88.561494201605711</v>
      </c>
      <c r="L151" s="73">
        <f>SUM(L152:L161)</f>
        <v>76.599999999999994</v>
      </c>
      <c r="M151" s="73">
        <f>SUM(M152:M161)</f>
        <v>76.599999999999994</v>
      </c>
      <c r="N151" s="73">
        <f>SUM(N152:N161)</f>
        <v>76.599999999999994</v>
      </c>
      <c r="O151" s="73">
        <f>N151/M151*100</f>
        <v>100</v>
      </c>
      <c r="P151" s="73">
        <f>SUM(P152:P161)</f>
        <v>1883.5</v>
      </c>
      <c r="Q151" s="73">
        <f>SUM(Q152:Q161)</f>
        <v>1353.5</v>
      </c>
      <c r="R151" s="73">
        <f>SUM(R152:R161)</f>
        <v>1324.7556200000001</v>
      </c>
      <c r="S151" s="73">
        <f>R151/Q151*100</f>
        <v>97.876292574806072</v>
      </c>
      <c r="T151" s="73">
        <f>SUM(T152:T161)</f>
        <v>45961.599999999999</v>
      </c>
      <c r="U151" s="73">
        <f>SUM(U152:U161)</f>
        <v>42961.599999999999</v>
      </c>
      <c r="V151" s="73">
        <f>SUM(V152:V161)</f>
        <v>42961.599999999999</v>
      </c>
      <c r="W151" s="73">
        <f>V151/U151*100</f>
        <v>100</v>
      </c>
      <c r="X151" s="73">
        <f>SUM(X152:X161)</f>
        <v>2637.7</v>
      </c>
      <c r="Y151" s="73">
        <f>SUM(Y152:Y161)</f>
        <v>1747.1</v>
      </c>
      <c r="Z151" s="73">
        <f>SUM(Z152:Z161)</f>
        <v>1747.0083300000001</v>
      </c>
      <c r="AA151" s="73">
        <f>Z151/Y151*100</f>
        <v>99.994753019289121</v>
      </c>
      <c r="AB151" s="73">
        <f>SUM(AB152:AB161)</f>
        <v>126.9</v>
      </c>
      <c r="AC151" s="73">
        <f>SUM(AC152:AC161)</f>
        <v>126.9</v>
      </c>
      <c r="AD151" s="73">
        <f>SUM(AD152:AD161)</f>
        <v>126.9</v>
      </c>
      <c r="AE151" s="73">
        <f>AD151/AC151*100</f>
        <v>100</v>
      </c>
      <c r="AF151" s="73">
        <f>SUM(AF152:AF161)</f>
        <v>226806.6</v>
      </c>
      <c r="AG151" s="73">
        <f>SUM(AG152:AG161)</f>
        <v>226806.6</v>
      </c>
      <c r="AH151" s="73">
        <f>SUM(AH152:AH161)</f>
        <v>226806.6</v>
      </c>
      <c r="AI151" s="73">
        <f>AH151/AG151*100</f>
        <v>100</v>
      </c>
      <c r="AJ151" s="73">
        <f>SUM(AJ152:AJ161)</f>
        <v>544.29999999999995</v>
      </c>
      <c r="AK151" s="73">
        <f>SUM(AK152:AK161)</f>
        <v>544.29999999999995</v>
      </c>
      <c r="AL151" s="73">
        <f>SUM(AL152:AL161)</f>
        <v>544.29999999999995</v>
      </c>
      <c r="AM151" s="72">
        <f>AL151/AK151*100</f>
        <v>100</v>
      </c>
      <c r="AN151" s="73">
        <f>SUM(AN152:AN161)</f>
        <v>0</v>
      </c>
      <c r="AO151" s="73">
        <f>SUM(AO152:AO161)</f>
        <v>0</v>
      </c>
      <c r="AP151" s="73">
        <f>SUM(AP152:AP161)</f>
        <v>0</v>
      </c>
      <c r="AQ151" s="73"/>
      <c r="AR151" s="73">
        <f t="shared" ref="AR151" si="179">SUM(AR152:AR161)</f>
        <v>544.29999999999995</v>
      </c>
      <c r="AS151" s="73">
        <f t="shared" ref="AS151:BB151" si="180">SUM(AS152:AS161)</f>
        <v>544.29999999999995</v>
      </c>
      <c r="AT151" s="73">
        <f t="shared" si="180"/>
        <v>544.29999999999995</v>
      </c>
      <c r="AU151" s="73">
        <f t="shared" si="180"/>
        <v>100</v>
      </c>
      <c r="AV151" s="73">
        <f t="shared" ref="AV151" si="181">SUM(AV152:AV161)</f>
        <v>544.29999999999995</v>
      </c>
      <c r="AW151" s="73">
        <f t="shared" si="180"/>
        <v>544.29999999999995</v>
      </c>
      <c r="AX151" s="73">
        <f t="shared" si="180"/>
        <v>544.29999999999995</v>
      </c>
      <c r="AY151" s="73">
        <f t="shared" si="180"/>
        <v>100</v>
      </c>
      <c r="AZ151" s="73">
        <f t="shared" ref="AZ151" si="182">SUM(AZ152:AZ161)</f>
        <v>820.3</v>
      </c>
      <c r="BA151" s="73">
        <f t="shared" si="180"/>
        <v>820.3</v>
      </c>
      <c r="BB151" s="73">
        <f t="shared" si="180"/>
        <v>820.3</v>
      </c>
      <c r="BC151" s="73">
        <f>BB151/BA151*100</f>
        <v>100</v>
      </c>
      <c r="BD151" s="73">
        <f t="shared" ref="BD151" si="183">SUM(BD152:BD161)</f>
        <v>0</v>
      </c>
      <c r="BE151" s="73">
        <f t="shared" ref="BE151:BJ151" si="184">SUM(BE152:BE161)</f>
        <v>0</v>
      </c>
      <c r="BF151" s="73">
        <f t="shared" si="184"/>
        <v>0</v>
      </c>
      <c r="BG151" s="73">
        <f t="shared" si="184"/>
        <v>0</v>
      </c>
      <c r="BH151" s="73">
        <f t="shared" ref="BH151" si="185">SUM(BH152:BH161)</f>
        <v>2386.8999999999996</v>
      </c>
      <c r="BI151" s="73">
        <f t="shared" si="184"/>
        <v>2403.1999999999998</v>
      </c>
      <c r="BJ151" s="73">
        <f t="shared" si="184"/>
        <v>2403.1999999999998</v>
      </c>
      <c r="BK151" s="72">
        <f>BJ151/BI151*100</f>
        <v>100</v>
      </c>
      <c r="BL151" s="73">
        <f>SUM(BL152:BL161)</f>
        <v>22013.7</v>
      </c>
      <c r="BM151" s="73">
        <f>SUM(BM152:BM161)</f>
        <v>21496.380499999999</v>
      </c>
      <c r="BN151" s="73">
        <f>SUM(BN152:BN161)</f>
        <v>21474.750960000001</v>
      </c>
      <c r="BO151" s="73">
        <f>BN151/BM151*100</f>
        <v>99.899380549204565</v>
      </c>
      <c r="BP151" s="73">
        <f>SUM(BP152:BP161)</f>
        <v>134.30000000000001</v>
      </c>
      <c r="BQ151" s="73">
        <f>SUM(BQ152:BQ161)</f>
        <v>134.30000000000001</v>
      </c>
      <c r="BR151" s="73">
        <f>SUM(BR152:BR161)</f>
        <v>113.79</v>
      </c>
      <c r="BS151" s="73">
        <f>BR151/BQ151*100</f>
        <v>84.728220402084887</v>
      </c>
      <c r="BT151" s="73">
        <f>SUM(BT152:BT161)</f>
        <v>1.1000000000000001</v>
      </c>
      <c r="BU151" s="73">
        <f>SUM(BU152:BU161)</f>
        <v>1.2</v>
      </c>
      <c r="BV151" s="73">
        <f>SUM(BV152:BV161)</f>
        <v>1.2</v>
      </c>
      <c r="BW151" s="73">
        <f>BV151/BU151*100</f>
        <v>100</v>
      </c>
      <c r="BX151" s="73"/>
      <c r="BY151" s="73"/>
      <c r="BZ151" s="73"/>
      <c r="CA151" s="73"/>
      <c r="CB151" s="73">
        <f>SUM(CB152:CB161)</f>
        <v>0</v>
      </c>
      <c r="CC151" s="73">
        <f>SUM(CC152:CC161)</f>
        <v>0</v>
      </c>
      <c r="CD151" s="73">
        <f>SUM(CD152:CD161)</f>
        <v>0</v>
      </c>
      <c r="CE151" s="73"/>
    </row>
    <row r="152" spans="1:83" ht="27" customHeight="1" x14ac:dyDescent="0.25">
      <c r="A152" s="16" t="s">
        <v>173</v>
      </c>
      <c r="B152" s="78">
        <f t="shared" si="173"/>
        <v>302319.39999999991</v>
      </c>
      <c r="C152" s="78">
        <f t="shared" si="174"/>
        <v>297381.58049999992</v>
      </c>
      <c r="D152" s="78">
        <f t="shared" si="175"/>
        <v>297381.58049999992</v>
      </c>
      <c r="E152" s="78"/>
      <c r="F152" s="78">
        <f t="shared" si="172"/>
        <v>297284.95977999992</v>
      </c>
      <c r="G152" s="74">
        <f t="shared" si="178"/>
        <v>99.967509514261934</v>
      </c>
      <c r="H152" s="74">
        <v>224.2</v>
      </c>
      <c r="I152" s="74">
        <v>224.2</v>
      </c>
      <c r="J152" s="74">
        <v>198.55486999999999</v>
      </c>
      <c r="K152" s="74">
        <f>J152/I152*100</f>
        <v>88.561494201605711</v>
      </c>
      <c r="L152" s="74">
        <v>76.599999999999994</v>
      </c>
      <c r="M152" s="74">
        <v>76.599999999999994</v>
      </c>
      <c r="N152" s="74">
        <v>76.599999999999994</v>
      </c>
      <c r="O152" s="74">
        <f>N152/M152*100</f>
        <v>100</v>
      </c>
      <c r="P152" s="74">
        <v>1883.5</v>
      </c>
      <c r="Q152" s="74">
        <v>1353.5</v>
      </c>
      <c r="R152" s="74">
        <v>1324.7556200000001</v>
      </c>
      <c r="S152" s="74">
        <f>R152/Q152*100</f>
        <v>97.876292574806072</v>
      </c>
      <c r="T152" s="74">
        <v>45961.599999999999</v>
      </c>
      <c r="U152" s="74">
        <v>42961.599999999999</v>
      </c>
      <c r="V152" s="74">
        <v>42961.599999999999</v>
      </c>
      <c r="W152" s="74">
        <f>V152/U152*100</f>
        <v>100</v>
      </c>
      <c r="X152" s="74">
        <v>2637.7</v>
      </c>
      <c r="Y152" s="74">
        <v>1747.1</v>
      </c>
      <c r="Z152" s="74">
        <v>1747.0083300000001</v>
      </c>
      <c r="AA152" s="74">
        <f>Z152/Y152*100</f>
        <v>99.994753019289121</v>
      </c>
      <c r="AB152" s="74">
        <v>126.9</v>
      </c>
      <c r="AC152" s="74">
        <v>126.9</v>
      </c>
      <c r="AD152" s="74">
        <v>126.9</v>
      </c>
      <c r="AE152" s="74">
        <f>AD152/AC152*100</f>
        <v>100</v>
      </c>
      <c r="AF152" s="74">
        <v>226806.6</v>
      </c>
      <c r="AG152" s="74">
        <v>226806.6</v>
      </c>
      <c r="AH152" s="74">
        <v>226806.6</v>
      </c>
      <c r="AI152" s="74">
        <f>AH152/AG152*100</f>
        <v>100</v>
      </c>
      <c r="AJ152" s="74">
        <v>544.29999999999995</v>
      </c>
      <c r="AK152" s="74">
        <v>544.29999999999995</v>
      </c>
      <c r="AL152" s="74">
        <v>544.29999999999995</v>
      </c>
      <c r="AM152" s="75">
        <f>AL152/AK152*100</f>
        <v>100</v>
      </c>
      <c r="AN152" s="75"/>
      <c r="AO152" s="75"/>
      <c r="AP152" s="74"/>
      <c r="AQ152" s="74"/>
      <c r="AR152" s="74">
        <v>544.29999999999995</v>
      </c>
      <c r="AS152" s="74">
        <v>544.29999999999995</v>
      </c>
      <c r="AT152" s="74">
        <v>544.29999999999995</v>
      </c>
      <c r="AU152" s="74">
        <f>AT152/AS152*100</f>
        <v>100</v>
      </c>
      <c r="AV152" s="74">
        <v>544.29999999999995</v>
      </c>
      <c r="AW152" s="74">
        <v>544.29999999999995</v>
      </c>
      <c r="AX152" s="74">
        <v>544.29999999999995</v>
      </c>
      <c r="AY152" s="74">
        <f>AX152/AW152*100</f>
        <v>100</v>
      </c>
      <c r="AZ152" s="74">
        <v>820.3</v>
      </c>
      <c r="BA152" s="74">
        <v>820.3</v>
      </c>
      <c r="BB152" s="74">
        <v>820.3</v>
      </c>
      <c r="BC152" s="74">
        <f>BB152/BA152*100</f>
        <v>100</v>
      </c>
      <c r="BD152" s="74"/>
      <c r="BE152" s="74"/>
      <c r="BF152" s="74"/>
      <c r="BG152" s="74"/>
      <c r="BH152" s="74"/>
      <c r="BI152" s="74"/>
      <c r="BJ152" s="74"/>
      <c r="BK152" s="75"/>
      <c r="BL152" s="74">
        <v>22013.7</v>
      </c>
      <c r="BM152" s="74">
        <v>21496.380499999999</v>
      </c>
      <c r="BN152" s="74">
        <v>21474.750960000001</v>
      </c>
      <c r="BO152" s="74">
        <f>BN152/BM152*100</f>
        <v>99.899380549204565</v>
      </c>
      <c r="BP152" s="74">
        <v>134.30000000000001</v>
      </c>
      <c r="BQ152" s="74">
        <v>134.30000000000001</v>
      </c>
      <c r="BR152" s="74">
        <v>113.79</v>
      </c>
      <c r="BS152" s="74">
        <f>BR152/BQ152*100</f>
        <v>84.728220402084887</v>
      </c>
      <c r="BT152" s="74">
        <v>1.1000000000000001</v>
      </c>
      <c r="BU152" s="74">
        <v>1.2</v>
      </c>
      <c r="BV152" s="74">
        <v>1.2</v>
      </c>
      <c r="BW152" s="74">
        <f>BV152/BU152*100</f>
        <v>100</v>
      </c>
      <c r="BX152" s="74"/>
      <c r="BY152" s="74"/>
      <c r="BZ152" s="74"/>
      <c r="CA152" s="74"/>
      <c r="CB152" s="74"/>
      <c r="CC152" s="74"/>
      <c r="CD152" s="74">
        <v>0</v>
      </c>
      <c r="CE152" s="74"/>
    </row>
    <row r="153" spans="1:83" x14ac:dyDescent="0.25">
      <c r="A153" s="16" t="s">
        <v>357</v>
      </c>
      <c r="B153" s="78">
        <f t="shared" si="173"/>
        <v>164.6</v>
      </c>
      <c r="C153" s="78">
        <f t="shared" si="174"/>
        <v>165.7</v>
      </c>
      <c r="D153" s="78">
        <f t="shared" si="175"/>
        <v>165.7</v>
      </c>
      <c r="E153" s="78"/>
      <c r="F153" s="78">
        <f t="shared" si="172"/>
        <v>165.7</v>
      </c>
      <c r="G153" s="75">
        <f t="shared" si="178"/>
        <v>100</v>
      </c>
      <c r="H153" s="75"/>
      <c r="I153" s="75"/>
      <c r="J153" s="75"/>
      <c r="K153" s="75"/>
      <c r="L153" s="75"/>
      <c r="M153" s="75"/>
      <c r="N153" s="75"/>
      <c r="O153" s="75"/>
      <c r="P153" s="75"/>
      <c r="Q153" s="75"/>
      <c r="R153" s="75"/>
      <c r="S153" s="75"/>
      <c r="T153" s="75"/>
      <c r="U153" s="75"/>
      <c r="V153" s="75"/>
      <c r="W153" s="74"/>
      <c r="X153" s="75"/>
      <c r="Y153" s="75"/>
      <c r="Z153" s="75"/>
      <c r="AA153" s="75"/>
      <c r="AB153" s="75"/>
      <c r="AC153" s="75"/>
      <c r="AD153" s="75"/>
      <c r="AE153" s="74"/>
      <c r="AF153" s="75"/>
      <c r="AG153" s="75"/>
      <c r="AH153" s="75"/>
      <c r="AI153" s="74"/>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75"/>
      <c r="BF153" s="75"/>
      <c r="BG153" s="75"/>
      <c r="BH153" s="75">
        <v>164.6</v>
      </c>
      <c r="BI153" s="75">
        <v>165.7</v>
      </c>
      <c r="BJ153" s="75">
        <v>165.7</v>
      </c>
      <c r="BK153" s="75">
        <f t="shared" ref="BK153:BK162" si="186">BJ153/BI153*100</f>
        <v>100</v>
      </c>
      <c r="BL153" s="75"/>
      <c r="BM153" s="75"/>
      <c r="BN153" s="75"/>
      <c r="BO153" s="74"/>
      <c r="BP153" s="75"/>
      <c r="BQ153" s="75"/>
      <c r="BR153" s="75"/>
      <c r="BS153" s="74"/>
      <c r="BT153" s="75"/>
      <c r="BU153" s="75"/>
      <c r="BV153" s="75"/>
      <c r="BW153" s="74"/>
      <c r="BX153" s="75"/>
      <c r="BY153" s="75"/>
      <c r="BZ153" s="75"/>
      <c r="CA153" s="74"/>
      <c r="CB153" s="75"/>
      <c r="CC153" s="75"/>
      <c r="CD153" s="75"/>
      <c r="CE153" s="75"/>
    </row>
    <row r="154" spans="1:83" x14ac:dyDescent="0.25">
      <c r="A154" s="16" t="s">
        <v>358</v>
      </c>
      <c r="B154" s="78">
        <f t="shared" si="173"/>
        <v>411.6</v>
      </c>
      <c r="C154" s="78">
        <f t="shared" si="174"/>
        <v>414.3</v>
      </c>
      <c r="D154" s="78">
        <f t="shared" si="175"/>
        <v>414.3</v>
      </c>
      <c r="E154" s="78"/>
      <c r="F154" s="78">
        <f t="shared" si="172"/>
        <v>414.3</v>
      </c>
      <c r="G154" s="75">
        <f t="shared" si="178"/>
        <v>100</v>
      </c>
      <c r="H154" s="75"/>
      <c r="I154" s="75"/>
      <c r="J154" s="75"/>
      <c r="K154" s="75"/>
      <c r="L154" s="75"/>
      <c r="M154" s="75"/>
      <c r="N154" s="75"/>
      <c r="O154" s="75"/>
      <c r="P154" s="75"/>
      <c r="Q154" s="75"/>
      <c r="R154" s="75"/>
      <c r="S154" s="75"/>
      <c r="T154" s="75"/>
      <c r="U154" s="75"/>
      <c r="V154" s="75"/>
      <c r="W154" s="74"/>
      <c r="X154" s="75"/>
      <c r="Y154" s="75"/>
      <c r="Z154" s="75"/>
      <c r="AA154" s="75"/>
      <c r="AB154" s="75"/>
      <c r="AC154" s="75"/>
      <c r="AD154" s="75"/>
      <c r="AE154" s="74"/>
      <c r="AF154" s="75"/>
      <c r="AG154" s="75"/>
      <c r="AH154" s="75"/>
      <c r="AI154" s="74"/>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v>411.6</v>
      </c>
      <c r="BI154" s="75">
        <v>414.3</v>
      </c>
      <c r="BJ154" s="75">
        <v>414.3</v>
      </c>
      <c r="BK154" s="75">
        <f t="shared" si="186"/>
        <v>100</v>
      </c>
      <c r="BL154" s="75"/>
      <c r="BM154" s="75"/>
      <c r="BN154" s="75"/>
      <c r="BO154" s="74"/>
      <c r="BP154" s="75"/>
      <c r="BQ154" s="75"/>
      <c r="BR154" s="75"/>
      <c r="BS154" s="74"/>
      <c r="BT154" s="75"/>
      <c r="BU154" s="75"/>
      <c r="BV154" s="75"/>
      <c r="BW154" s="74"/>
      <c r="BX154" s="75"/>
      <c r="BY154" s="75"/>
      <c r="BZ154" s="75"/>
      <c r="CA154" s="74"/>
      <c r="CB154" s="75"/>
      <c r="CC154" s="75"/>
      <c r="CD154" s="75"/>
      <c r="CE154" s="75"/>
    </row>
    <row r="155" spans="1:83" x14ac:dyDescent="0.25">
      <c r="A155" s="16" t="s">
        <v>359</v>
      </c>
      <c r="B155" s="78">
        <f t="shared" si="173"/>
        <v>164.6</v>
      </c>
      <c r="C155" s="78">
        <f t="shared" si="174"/>
        <v>165.7</v>
      </c>
      <c r="D155" s="78">
        <f t="shared" si="175"/>
        <v>165.7</v>
      </c>
      <c r="E155" s="78"/>
      <c r="F155" s="78">
        <f t="shared" si="172"/>
        <v>165.7</v>
      </c>
      <c r="G155" s="75">
        <f t="shared" si="178"/>
        <v>100</v>
      </c>
      <c r="H155" s="75"/>
      <c r="I155" s="75"/>
      <c r="J155" s="75"/>
      <c r="K155" s="75"/>
      <c r="L155" s="75"/>
      <c r="M155" s="75"/>
      <c r="N155" s="75"/>
      <c r="O155" s="75"/>
      <c r="P155" s="75"/>
      <c r="Q155" s="75"/>
      <c r="R155" s="75"/>
      <c r="S155" s="75"/>
      <c r="T155" s="75"/>
      <c r="U155" s="75"/>
      <c r="V155" s="75"/>
      <c r="W155" s="74"/>
      <c r="X155" s="75"/>
      <c r="Y155" s="75"/>
      <c r="Z155" s="75"/>
      <c r="AA155" s="75"/>
      <c r="AB155" s="75"/>
      <c r="AC155" s="75"/>
      <c r="AD155" s="75"/>
      <c r="AE155" s="74"/>
      <c r="AF155" s="75"/>
      <c r="AG155" s="75"/>
      <c r="AH155" s="75"/>
      <c r="AI155" s="74"/>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v>164.6</v>
      </c>
      <c r="BI155" s="75">
        <v>165.7</v>
      </c>
      <c r="BJ155" s="75">
        <v>165.7</v>
      </c>
      <c r="BK155" s="75">
        <f t="shared" si="186"/>
        <v>100</v>
      </c>
      <c r="BL155" s="75"/>
      <c r="BM155" s="75"/>
      <c r="BN155" s="75"/>
      <c r="BO155" s="74"/>
      <c r="BP155" s="75"/>
      <c r="BQ155" s="75"/>
      <c r="BR155" s="75"/>
      <c r="BS155" s="74"/>
      <c r="BT155" s="75"/>
      <c r="BU155" s="75"/>
      <c r="BV155" s="75"/>
      <c r="BW155" s="74"/>
      <c r="BX155" s="75"/>
      <c r="BY155" s="75"/>
      <c r="BZ155" s="75"/>
      <c r="CA155" s="74"/>
      <c r="CB155" s="75"/>
      <c r="CC155" s="75"/>
      <c r="CD155" s="75"/>
      <c r="CE155" s="75"/>
    </row>
    <row r="156" spans="1:83" x14ac:dyDescent="0.25">
      <c r="A156" s="16" t="s">
        <v>171</v>
      </c>
      <c r="B156" s="78">
        <f t="shared" si="173"/>
        <v>823.1</v>
      </c>
      <c r="C156" s="78">
        <f t="shared" si="174"/>
        <v>829</v>
      </c>
      <c r="D156" s="78">
        <f t="shared" si="175"/>
        <v>829</v>
      </c>
      <c r="E156" s="78"/>
      <c r="F156" s="78">
        <f t="shared" si="172"/>
        <v>829</v>
      </c>
      <c r="G156" s="75">
        <f t="shared" si="178"/>
        <v>100</v>
      </c>
      <c r="H156" s="75"/>
      <c r="I156" s="75"/>
      <c r="J156" s="75"/>
      <c r="K156" s="75"/>
      <c r="L156" s="75"/>
      <c r="M156" s="75"/>
      <c r="N156" s="75"/>
      <c r="O156" s="75"/>
      <c r="P156" s="75"/>
      <c r="Q156" s="75"/>
      <c r="R156" s="75"/>
      <c r="S156" s="75"/>
      <c r="T156" s="75"/>
      <c r="U156" s="75"/>
      <c r="V156" s="75"/>
      <c r="W156" s="74"/>
      <c r="X156" s="75"/>
      <c r="Y156" s="75"/>
      <c r="Z156" s="75"/>
      <c r="AA156" s="75"/>
      <c r="AB156" s="75"/>
      <c r="AC156" s="75"/>
      <c r="AD156" s="75"/>
      <c r="AE156" s="74"/>
      <c r="AF156" s="75"/>
      <c r="AG156" s="75"/>
      <c r="AH156" s="75"/>
      <c r="AI156" s="74"/>
      <c r="AJ156" s="75"/>
      <c r="AK156" s="75"/>
      <c r="AL156" s="75"/>
      <c r="AM156" s="75"/>
      <c r="AN156" s="75"/>
      <c r="AO156" s="75"/>
      <c r="AP156" s="75"/>
      <c r="AQ156" s="75"/>
      <c r="AR156" s="75"/>
      <c r="AS156" s="75"/>
      <c r="AT156" s="75"/>
      <c r="AU156" s="75"/>
      <c r="AV156" s="75"/>
      <c r="AW156" s="75"/>
      <c r="AX156" s="75"/>
      <c r="AY156" s="75"/>
      <c r="AZ156" s="75"/>
      <c r="BA156" s="75"/>
      <c r="BB156" s="75"/>
      <c r="BC156" s="75"/>
      <c r="BD156" s="75"/>
      <c r="BE156" s="75"/>
      <c r="BF156" s="75"/>
      <c r="BG156" s="75"/>
      <c r="BH156" s="75">
        <v>823.1</v>
      </c>
      <c r="BI156" s="75">
        <v>829</v>
      </c>
      <c r="BJ156" s="75">
        <v>829</v>
      </c>
      <c r="BK156" s="75">
        <f t="shared" si="186"/>
        <v>100</v>
      </c>
      <c r="BL156" s="75"/>
      <c r="BM156" s="75"/>
      <c r="BN156" s="75"/>
      <c r="BO156" s="74"/>
      <c r="BP156" s="75"/>
      <c r="BQ156" s="75"/>
      <c r="BR156" s="75"/>
      <c r="BS156" s="74"/>
      <c r="BT156" s="75"/>
      <c r="BU156" s="75"/>
      <c r="BV156" s="75"/>
      <c r="BW156" s="74"/>
      <c r="BX156" s="75"/>
      <c r="BY156" s="75"/>
      <c r="BZ156" s="75"/>
      <c r="CA156" s="74"/>
      <c r="CB156" s="75"/>
      <c r="CC156" s="75"/>
      <c r="CD156" s="75"/>
      <c r="CE156" s="75"/>
    </row>
    <row r="157" spans="1:83" x14ac:dyDescent="0.25">
      <c r="A157" s="16" t="s">
        <v>360</v>
      </c>
      <c r="B157" s="78">
        <f t="shared" si="173"/>
        <v>164.6</v>
      </c>
      <c r="C157" s="78">
        <f t="shared" si="174"/>
        <v>165.7</v>
      </c>
      <c r="D157" s="78">
        <f t="shared" si="175"/>
        <v>165.7</v>
      </c>
      <c r="E157" s="78"/>
      <c r="F157" s="78">
        <f t="shared" si="172"/>
        <v>165.7</v>
      </c>
      <c r="G157" s="75">
        <f t="shared" si="178"/>
        <v>100</v>
      </c>
      <c r="H157" s="75"/>
      <c r="I157" s="75"/>
      <c r="J157" s="75"/>
      <c r="K157" s="75"/>
      <c r="L157" s="75"/>
      <c r="M157" s="75"/>
      <c r="N157" s="75"/>
      <c r="O157" s="75"/>
      <c r="P157" s="75"/>
      <c r="Q157" s="75"/>
      <c r="R157" s="75"/>
      <c r="S157" s="75"/>
      <c r="T157" s="75"/>
      <c r="U157" s="75"/>
      <c r="V157" s="75"/>
      <c r="W157" s="74"/>
      <c r="X157" s="75"/>
      <c r="Y157" s="75"/>
      <c r="Z157" s="75"/>
      <c r="AA157" s="75"/>
      <c r="AB157" s="75"/>
      <c r="AC157" s="75"/>
      <c r="AD157" s="75"/>
      <c r="AE157" s="74"/>
      <c r="AF157" s="75"/>
      <c r="AG157" s="75"/>
      <c r="AH157" s="75"/>
      <c r="AI157" s="74"/>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c r="BF157" s="75"/>
      <c r="BG157" s="75"/>
      <c r="BH157" s="75">
        <v>164.6</v>
      </c>
      <c r="BI157" s="75">
        <v>165.7</v>
      </c>
      <c r="BJ157" s="75">
        <v>165.7</v>
      </c>
      <c r="BK157" s="75">
        <f t="shared" si="186"/>
        <v>100</v>
      </c>
      <c r="BL157" s="75"/>
      <c r="BM157" s="75"/>
      <c r="BN157" s="75"/>
      <c r="BO157" s="74"/>
      <c r="BP157" s="75"/>
      <c r="BQ157" s="75"/>
      <c r="BR157" s="75"/>
      <c r="BS157" s="74"/>
      <c r="BT157" s="75"/>
      <c r="BU157" s="75"/>
      <c r="BV157" s="75"/>
      <c r="BW157" s="74"/>
      <c r="BX157" s="75"/>
      <c r="BY157" s="75"/>
      <c r="BZ157" s="75"/>
      <c r="CA157" s="74"/>
      <c r="CB157" s="75"/>
      <c r="CC157" s="75"/>
      <c r="CD157" s="75"/>
      <c r="CE157" s="75"/>
    </row>
    <row r="158" spans="1:83" x14ac:dyDescent="0.25">
      <c r="A158" s="16" t="s">
        <v>361</v>
      </c>
      <c r="B158" s="78">
        <f t="shared" si="173"/>
        <v>164.6</v>
      </c>
      <c r="C158" s="78">
        <f t="shared" si="174"/>
        <v>165.7</v>
      </c>
      <c r="D158" s="78">
        <f t="shared" si="175"/>
        <v>165.7</v>
      </c>
      <c r="E158" s="78"/>
      <c r="F158" s="78">
        <f t="shared" si="172"/>
        <v>165.7</v>
      </c>
      <c r="G158" s="75">
        <f t="shared" si="178"/>
        <v>100</v>
      </c>
      <c r="H158" s="75"/>
      <c r="I158" s="75"/>
      <c r="J158" s="75"/>
      <c r="K158" s="75"/>
      <c r="L158" s="75"/>
      <c r="M158" s="75"/>
      <c r="N158" s="75"/>
      <c r="O158" s="75"/>
      <c r="P158" s="75"/>
      <c r="Q158" s="75"/>
      <c r="R158" s="75"/>
      <c r="S158" s="75"/>
      <c r="T158" s="75"/>
      <c r="U158" s="75"/>
      <c r="V158" s="75"/>
      <c r="W158" s="74"/>
      <c r="X158" s="75"/>
      <c r="Y158" s="75"/>
      <c r="Z158" s="75"/>
      <c r="AA158" s="75"/>
      <c r="AB158" s="75"/>
      <c r="AC158" s="75"/>
      <c r="AD158" s="75"/>
      <c r="AE158" s="74"/>
      <c r="AF158" s="75"/>
      <c r="AG158" s="75"/>
      <c r="AH158" s="75"/>
      <c r="AI158" s="74"/>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75"/>
      <c r="BF158" s="75"/>
      <c r="BG158" s="75"/>
      <c r="BH158" s="75">
        <v>164.6</v>
      </c>
      <c r="BI158" s="75">
        <v>165.7</v>
      </c>
      <c r="BJ158" s="75">
        <v>165.7</v>
      </c>
      <c r="BK158" s="75">
        <f t="shared" si="186"/>
        <v>100</v>
      </c>
      <c r="BL158" s="75"/>
      <c r="BM158" s="75"/>
      <c r="BN158" s="75"/>
      <c r="BO158" s="74"/>
      <c r="BP158" s="75"/>
      <c r="BQ158" s="75"/>
      <c r="BR158" s="75"/>
      <c r="BS158" s="74"/>
      <c r="BT158" s="75"/>
      <c r="BU158" s="75"/>
      <c r="BV158" s="75"/>
      <c r="BW158" s="74"/>
      <c r="BX158" s="75"/>
      <c r="BY158" s="75"/>
      <c r="BZ158" s="75"/>
      <c r="CA158" s="74"/>
      <c r="CB158" s="75"/>
      <c r="CC158" s="75"/>
      <c r="CD158" s="75"/>
      <c r="CE158" s="75"/>
    </row>
    <row r="159" spans="1:83" x14ac:dyDescent="0.25">
      <c r="A159" s="16" t="s">
        <v>363</v>
      </c>
      <c r="B159" s="78">
        <f t="shared" si="173"/>
        <v>164.6</v>
      </c>
      <c r="C159" s="78">
        <f t="shared" si="174"/>
        <v>165.7</v>
      </c>
      <c r="D159" s="78">
        <f t="shared" si="175"/>
        <v>165.7</v>
      </c>
      <c r="E159" s="78"/>
      <c r="F159" s="78">
        <f t="shared" si="172"/>
        <v>165.7</v>
      </c>
      <c r="G159" s="75">
        <f t="shared" si="178"/>
        <v>100</v>
      </c>
      <c r="H159" s="75"/>
      <c r="I159" s="75"/>
      <c r="J159" s="75"/>
      <c r="K159" s="75"/>
      <c r="L159" s="75"/>
      <c r="M159" s="75"/>
      <c r="N159" s="75"/>
      <c r="O159" s="75"/>
      <c r="P159" s="75"/>
      <c r="Q159" s="75"/>
      <c r="R159" s="75"/>
      <c r="S159" s="75"/>
      <c r="T159" s="75"/>
      <c r="U159" s="75"/>
      <c r="V159" s="75"/>
      <c r="W159" s="74"/>
      <c r="X159" s="75"/>
      <c r="Y159" s="75"/>
      <c r="Z159" s="75"/>
      <c r="AA159" s="75"/>
      <c r="AB159" s="75"/>
      <c r="AC159" s="75"/>
      <c r="AD159" s="75"/>
      <c r="AE159" s="74"/>
      <c r="AF159" s="75"/>
      <c r="AG159" s="75"/>
      <c r="AH159" s="75"/>
      <c r="AI159" s="74"/>
      <c r="AJ159" s="75"/>
      <c r="AK159" s="75"/>
      <c r="AL159" s="75"/>
      <c r="AM159" s="75"/>
      <c r="AN159" s="75"/>
      <c r="AO159" s="75"/>
      <c r="AP159" s="75"/>
      <c r="AQ159" s="75"/>
      <c r="AR159" s="75"/>
      <c r="AS159" s="75"/>
      <c r="AT159" s="75"/>
      <c r="AU159" s="75"/>
      <c r="AV159" s="75"/>
      <c r="AW159" s="75"/>
      <c r="AX159" s="75"/>
      <c r="AY159" s="75"/>
      <c r="AZ159" s="75"/>
      <c r="BA159" s="75"/>
      <c r="BB159" s="75"/>
      <c r="BC159" s="75"/>
      <c r="BD159" s="75"/>
      <c r="BE159" s="75"/>
      <c r="BF159" s="75"/>
      <c r="BG159" s="75"/>
      <c r="BH159" s="75">
        <v>164.6</v>
      </c>
      <c r="BI159" s="75">
        <v>165.7</v>
      </c>
      <c r="BJ159" s="75">
        <v>165.7</v>
      </c>
      <c r="BK159" s="75">
        <f t="shared" si="186"/>
        <v>100</v>
      </c>
      <c r="BL159" s="75"/>
      <c r="BM159" s="75"/>
      <c r="BN159" s="75"/>
      <c r="BO159" s="74"/>
      <c r="BP159" s="75"/>
      <c r="BQ159" s="75"/>
      <c r="BR159" s="75"/>
      <c r="BS159" s="74"/>
      <c r="BT159" s="75"/>
      <c r="BU159" s="75"/>
      <c r="BV159" s="75"/>
      <c r="BW159" s="74"/>
      <c r="BX159" s="75"/>
      <c r="BY159" s="75"/>
      <c r="BZ159" s="75"/>
      <c r="CA159" s="74"/>
      <c r="CB159" s="75"/>
      <c r="CC159" s="75"/>
      <c r="CD159" s="75"/>
      <c r="CE159" s="75"/>
    </row>
    <row r="160" spans="1:83" x14ac:dyDescent="0.25">
      <c r="A160" s="16" t="s">
        <v>362</v>
      </c>
      <c r="B160" s="78">
        <f t="shared" si="173"/>
        <v>164.6</v>
      </c>
      <c r="C160" s="78">
        <f t="shared" si="174"/>
        <v>165.7</v>
      </c>
      <c r="D160" s="78">
        <f t="shared" si="175"/>
        <v>165.7</v>
      </c>
      <c r="E160" s="78"/>
      <c r="F160" s="78">
        <f t="shared" si="172"/>
        <v>165.7</v>
      </c>
      <c r="G160" s="75">
        <f t="shared" si="178"/>
        <v>100</v>
      </c>
      <c r="H160" s="75"/>
      <c r="I160" s="75"/>
      <c r="J160" s="75"/>
      <c r="K160" s="75"/>
      <c r="L160" s="75"/>
      <c r="M160" s="75"/>
      <c r="N160" s="75"/>
      <c r="O160" s="75"/>
      <c r="P160" s="75"/>
      <c r="Q160" s="75"/>
      <c r="R160" s="75"/>
      <c r="S160" s="75"/>
      <c r="T160" s="75"/>
      <c r="U160" s="75"/>
      <c r="V160" s="75"/>
      <c r="W160" s="74"/>
      <c r="X160" s="75"/>
      <c r="Y160" s="75"/>
      <c r="Z160" s="75"/>
      <c r="AA160" s="75"/>
      <c r="AB160" s="75"/>
      <c r="AC160" s="75"/>
      <c r="AD160" s="75"/>
      <c r="AE160" s="74"/>
      <c r="AF160" s="75"/>
      <c r="AG160" s="75"/>
      <c r="AH160" s="75"/>
      <c r="AI160" s="74"/>
      <c r="AJ160" s="75"/>
      <c r="AK160" s="75"/>
      <c r="AL160" s="75"/>
      <c r="AM160" s="75"/>
      <c r="AN160" s="75"/>
      <c r="AO160" s="75"/>
      <c r="AP160" s="75"/>
      <c r="AQ160" s="75"/>
      <c r="AR160" s="75"/>
      <c r="AS160" s="75"/>
      <c r="AT160" s="75"/>
      <c r="AU160" s="75"/>
      <c r="AV160" s="75"/>
      <c r="AW160" s="75"/>
      <c r="AX160" s="75"/>
      <c r="AY160" s="75"/>
      <c r="AZ160" s="75"/>
      <c r="BA160" s="75"/>
      <c r="BB160" s="75"/>
      <c r="BC160" s="75"/>
      <c r="BD160" s="75"/>
      <c r="BE160" s="75"/>
      <c r="BF160" s="75"/>
      <c r="BG160" s="75"/>
      <c r="BH160" s="75">
        <v>164.6</v>
      </c>
      <c r="BI160" s="75">
        <v>165.7</v>
      </c>
      <c r="BJ160" s="75">
        <v>165.7</v>
      </c>
      <c r="BK160" s="75">
        <f t="shared" si="186"/>
        <v>100</v>
      </c>
      <c r="BL160" s="75"/>
      <c r="BM160" s="75"/>
      <c r="BN160" s="75"/>
      <c r="BO160" s="74"/>
      <c r="BP160" s="75"/>
      <c r="BQ160" s="75"/>
      <c r="BR160" s="75"/>
      <c r="BS160" s="74"/>
      <c r="BT160" s="75"/>
      <c r="BU160" s="75"/>
      <c r="BV160" s="75"/>
      <c r="BW160" s="74"/>
      <c r="BX160" s="75"/>
      <c r="BY160" s="75"/>
      <c r="BZ160" s="75"/>
      <c r="CA160" s="74"/>
      <c r="CB160" s="75"/>
      <c r="CC160" s="75"/>
      <c r="CD160" s="75"/>
      <c r="CE160" s="75"/>
    </row>
    <row r="161" spans="1:83" x14ac:dyDescent="0.25">
      <c r="A161" s="16" t="s">
        <v>172</v>
      </c>
      <c r="B161" s="78">
        <f t="shared" si="173"/>
        <v>164.6</v>
      </c>
      <c r="C161" s="78">
        <f t="shared" si="174"/>
        <v>165.7</v>
      </c>
      <c r="D161" s="78">
        <f t="shared" si="175"/>
        <v>165.7</v>
      </c>
      <c r="E161" s="78"/>
      <c r="F161" s="78">
        <f t="shared" si="172"/>
        <v>165.7</v>
      </c>
      <c r="G161" s="75">
        <f t="shared" si="178"/>
        <v>100</v>
      </c>
      <c r="H161" s="75"/>
      <c r="I161" s="75"/>
      <c r="J161" s="75"/>
      <c r="K161" s="75"/>
      <c r="L161" s="75"/>
      <c r="M161" s="75"/>
      <c r="N161" s="75"/>
      <c r="O161" s="75"/>
      <c r="P161" s="75"/>
      <c r="Q161" s="75"/>
      <c r="R161" s="75"/>
      <c r="S161" s="75"/>
      <c r="T161" s="75"/>
      <c r="U161" s="75"/>
      <c r="V161" s="75"/>
      <c r="W161" s="74"/>
      <c r="X161" s="75"/>
      <c r="Y161" s="75"/>
      <c r="Z161" s="75"/>
      <c r="AA161" s="75"/>
      <c r="AB161" s="75"/>
      <c r="AC161" s="75"/>
      <c r="AD161" s="75"/>
      <c r="AE161" s="74"/>
      <c r="AF161" s="75"/>
      <c r="AG161" s="75"/>
      <c r="AH161" s="75"/>
      <c r="AI161" s="74"/>
      <c r="AJ161" s="75"/>
      <c r="AK161" s="75"/>
      <c r="AL161" s="75"/>
      <c r="AM161" s="75"/>
      <c r="AN161" s="75"/>
      <c r="AO161" s="75"/>
      <c r="AP161" s="75"/>
      <c r="AQ161" s="75"/>
      <c r="AR161" s="75"/>
      <c r="AS161" s="75"/>
      <c r="AT161" s="75"/>
      <c r="AU161" s="75"/>
      <c r="AV161" s="75"/>
      <c r="AW161" s="75"/>
      <c r="AX161" s="75"/>
      <c r="AY161" s="75"/>
      <c r="AZ161" s="75"/>
      <c r="BA161" s="75"/>
      <c r="BB161" s="75"/>
      <c r="BC161" s="75"/>
      <c r="BD161" s="75"/>
      <c r="BE161" s="75"/>
      <c r="BF161" s="75"/>
      <c r="BG161" s="75"/>
      <c r="BH161" s="75">
        <v>164.6</v>
      </c>
      <c r="BI161" s="75">
        <v>165.7</v>
      </c>
      <c r="BJ161" s="75">
        <v>165.7</v>
      </c>
      <c r="BK161" s="75">
        <f t="shared" si="186"/>
        <v>100</v>
      </c>
      <c r="BL161" s="75"/>
      <c r="BM161" s="75"/>
      <c r="BN161" s="75"/>
      <c r="BO161" s="74"/>
      <c r="BP161" s="75"/>
      <c r="BQ161" s="75"/>
      <c r="BR161" s="75"/>
      <c r="BS161" s="74"/>
      <c r="BT161" s="75"/>
      <c r="BU161" s="75"/>
      <c r="BV161" s="75"/>
      <c r="BW161" s="74"/>
      <c r="BX161" s="75"/>
      <c r="BY161" s="75"/>
      <c r="BZ161" s="75"/>
      <c r="CA161" s="74"/>
      <c r="CB161" s="75"/>
      <c r="CC161" s="75"/>
      <c r="CD161" s="75"/>
      <c r="CE161" s="75"/>
    </row>
    <row r="162" spans="1:83" s="5" customFormat="1" ht="31.5" x14ac:dyDescent="0.25">
      <c r="A162" s="81" t="s">
        <v>178</v>
      </c>
      <c r="B162" s="77">
        <f t="shared" si="173"/>
        <v>457713.8</v>
      </c>
      <c r="C162" s="77">
        <f t="shared" si="174"/>
        <v>456431.06116999994</v>
      </c>
      <c r="D162" s="77">
        <f t="shared" si="175"/>
        <v>456431.06116999994</v>
      </c>
      <c r="E162" s="77"/>
      <c r="F162" s="77">
        <f t="shared" si="172"/>
        <v>456233.34639999992</v>
      </c>
      <c r="G162" s="73">
        <f t="shared" si="178"/>
        <v>99.956682446305649</v>
      </c>
      <c r="H162" s="73">
        <f>SUM(H163:H173)</f>
        <v>147.4</v>
      </c>
      <c r="I162" s="73">
        <f>SUM(I163:I173)</f>
        <v>141.19999999999999</v>
      </c>
      <c r="J162" s="73">
        <f>SUM(J163:J173)</f>
        <v>141.17400000000001</v>
      </c>
      <c r="K162" s="73">
        <f>J162/I162*100</f>
        <v>99.981586402266302</v>
      </c>
      <c r="L162" s="73">
        <f>SUM(L163:L173)</f>
        <v>223.4</v>
      </c>
      <c r="M162" s="73">
        <f>SUM(M163:M173)</f>
        <v>223.4</v>
      </c>
      <c r="N162" s="73">
        <f>SUM(N163:N173)</f>
        <v>223.4</v>
      </c>
      <c r="O162" s="73">
        <f>N162/M162*100</f>
        <v>100</v>
      </c>
      <c r="P162" s="73">
        <f>SUM(P163:P173)</f>
        <v>3587.5</v>
      </c>
      <c r="Q162" s="73">
        <f>SUM(Q163:Q173)</f>
        <v>1698.9583</v>
      </c>
      <c r="R162" s="73">
        <f>SUM(R163:R173)</f>
        <v>1698.9583</v>
      </c>
      <c r="S162" s="73">
        <f>R162/Q162*100</f>
        <v>100</v>
      </c>
      <c r="T162" s="73">
        <f>SUM(T163:T173)</f>
        <v>40269.199999999997</v>
      </c>
      <c r="U162" s="73">
        <f>SUM(U163:U173)</f>
        <v>44175.8</v>
      </c>
      <c r="V162" s="73">
        <f>SUM(V163:V173)</f>
        <v>44175.8</v>
      </c>
      <c r="W162" s="73">
        <f>V162/U162*100</f>
        <v>100</v>
      </c>
      <c r="X162" s="73">
        <f>SUM(X163:X173)</f>
        <v>3091.6</v>
      </c>
      <c r="Y162" s="73">
        <f>SUM(Y163:Y173)</f>
        <v>2617</v>
      </c>
      <c r="Z162" s="73">
        <f>SUM(Z163:Z173)</f>
        <v>2515.1642999999999</v>
      </c>
      <c r="AA162" s="73">
        <f>Z162/Y162*100</f>
        <v>96.108685517768436</v>
      </c>
      <c r="AB162" s="73">
        <f>SUM(AB163:AB173)</f>
        <v>253.9</v>
      </c>
      <c r="AC162" s="73">
        <f>SUM(AC163:AC173)</f>
        <v>253.9</v>
      </c>
      <c r="AD162" s="73">
        <f>SUM(AD163:AD173)</f>
        <v>253.9</v>
      </c>
      <c r="AE162" s="73">
        <f>AD162/AC162*100</f>
        <v>100</v>
      </c>
      <c r="AF162" s="73">
        <f>SUM(AF163:AF173)</f>
        <v>359557.7</v>
      </c>
      <c r="AG162" s="73">
        <f>SUM(AG163:AG173)</f>
        <v>361627</v>
      </c>
      <c r="AH162" s="73">
        <f>SUM(AH163:AH173)</f>
        <v>361627</v>
      </c>
      <c r="AI162" s="73">
        <f>AH162/AG162*100</f>
        <v>100</v>
      </c>
      <c r="AJ162" s="73">
        <f>SUM(AJ163:AJ173)</f>
        <v>1088.5999999999999</v>
      </c>
      <c r="AK162" s="73">
        <f>SUM(AK163:AK173)</f>
        <v>1088.5999999999999</v>
      </c>
      <c r="AL162" s="73">
        <f>SUM(AL163:AL173)</f>
        <v>1088.5999999999999</v>
      </c>
      <c r="AM162" s="72">
        <f>AL162/AK162*100</f>
        <v>100</v>
      </c>
      <c r="AN162" s="73">
        <f t="shared" ref="AN162" si="187">SUM(AN163:AN173)</f>
        <v>0</v>
      </c>
      <c r="AO162" s="73">
        <f t="shared" ref="AO162:BB162" si="188">SUM(AO163:AO173)</f>
        <v>0</v>
      </c>
      <c r="AP162" s="73">
        <f t="shared" si="188"/>
        <v>0</v>
      </c>
      <c r="AQ162" s="73">
        <f t="shared" si="188"/>
        <v>0</v>
      </c>
      <c r="AR162" s="73">
        <f t="shared" ref="AR162" si="189">SUM(AR163:AR173)</f>
        <v>544.29999999999995</v>
      </c>
      <c r="AS162" s="73">
        <f t="shared" si="188"/>
        <v>544.29999999999995</v>
      </c>
      <c r="AT162" s="73">
        <f t="shared" si="188"/>
        <v>544.29999999999995</v>
      </c>
      <c r="AU162" s="73">
        <f t="shared" si="188"/>
        <v>100</v>
      </c>
      <c r="AV162" s="73">
        <f t="shared" ref="AV162" si="190">SUM(AV163:AV173)</f>
        <v>544.29999999999995</v>
      </c>
      <c r="AW162" s="73">
        <f t="shared" si="188"/>
        <v>544.29999999999995</v>
      </c>
      <c r="AX162" s="73">
        <f t="shared" si="188"/>
        <v>544.29999999999995</v>
      </c>
      <c r="AY162" s="73">
        <f t="shared" si="188"/>
        <v>100</v>
      </c>
      <c r="AZ162" s="73">
        <f t="shared" ref="AZ162" si="191">SUM(AZ163:AZ173)</f>
        <v>1814.9</v>
      </c>
      <c r="BA162" s="73">
        <f t="shared" si="188"/>
        <v>1776.4649999999999</v>
      </c>
      <c r="BB162" s="73">
        <f t="shared" si="188"/>
        <v>1776.4649999999999</v>
      </c>
      <c r="BC162" s="73">
        <f>BB162/BA162*100</f>
        <v>100</v>
      </c>
      <c r="BD162" s="73">
        <f t="shared" ref="BD162" si="192">SUM(BD163:BD173)</f>
        <v>0</v>
      </c>
      <c r="BE162" s="73">
        <f t="shared" ref="BE162:BJ162" si="193">SUM(BE163:BE173)</f>
        <v>0</v>
      </c>
      <c r="BF162" s="73">
        <f t="shared" si="193"/>
        <v>0</v>
      </c>
      <c r="BG162" s="73">
        <f t="shared" si="193"/>
        <v>0</v>
      </c>
      <c r="BH162" s="73">
        <f t="shared" ref="BH162" si="194">SUM(BH163:BH173)</f>
        <v>2386.9999999999995</v>
      </c>
      <c r="BI162" s="73">
        <f t="shared" si="193"/>
        <v>2402.7999999999997</v>
      </c>
      <c r="BJ162" s="73">
        <f t="shared" si="193"/>
        <v>2402.7999999999997</v>
      </c>
      <c r="BK162" s="72">
        <f t="shared" si="186"/>
        <v>100</v>
      </c>
      <c r="BL162" s="73">
        <f>SUM(BL163:BL173)</f>
        <v>43538.3</v>
      </c>
      <c r="BM162" s="73">
        <f>SUM(BM163:BM173)</f>
        <v>38210.837869999996</v>
      </c>
      <c r="BN162" s="73">
        <f>SUM(BN163:BN173)</f>
        <v>38210.837869999996</v>
      </c>
      <c r="BO162" s="73">
        <f>BN162/BM162*100</f>
        <v>100</v>
      </c>
      <c r="BP162" s="73">
        <f>SUM(BP163:BP173)</f>
        <v>537.20000000000005</v>
      </c>
      <c r="BQ162" s="73">
        <f>SUM(BQ163:BQ173)</f>
        <v>997.5</v>
      </c>
      <c r="BR162" s="73">
        <f>SUM(BR163:BR173)</f>
        <v>910.32</v>
      </c>
      <c r="BS162" s="73">
        <f>BR162/BQ162*100</f>
        <v>91.260150375939858</v>
      </c>
      <c r="BT162" s="73">
        <f>SUM(BT163:BT173)</f>
        <v>6.6</v>
      </c>
      <c r="BU162" s="73">
        <f>SUM(BU163:BU173)</f>
        <v>7.1</v>
      </c>
      <c r="BV162" s="73">
        <f>SUM(BV163:BV173)</f>
        <v>7.1</v>
      </c>
      <c r="BW162" s="73">
        <f>BV162/BU162*100</f>
        <v>100</v>
      </c>
      <c r="BX162" s="73"/>
      <c r="BY162" s="73"/>
      <c r="BZ162" s="73"/>
      <c r="CA162" s="73"/>
      <c r="CB162" s="73">
        <f>SUM(CB163:CB173)</f>
        <v>121.9</v>
      </c>
      <c r="CC162" s="73">
        <f>SUM(CC163:CC173)</f>
        <v>121.9</v>
      </c>
      <c r="CD162" s="73">
        <f>SUM(CD163:CD173)</f>
        <v>113.22693</v>
      </c>
      <c r="CE162" s="73">
        <f>CD162/CC162*100</f>
        <v>92.885094339622626</v>
      </c>
    </row>
    <row r="163" spans="1:83" ht="28.5" customHeight="1" x14ac:dyDescent="0.25">
      <c r="A163" s="16" t="s">
        <v>176</v>
      </c>
      <c r="B163" s="78">
        <f t="shared" si="173"/>
        <v>455326.8</v>
      </c>
      <c r="C163" s="78">
        <f t="shared" si="174"/>
        <v>454028.26116999995</v>
      </c>
      <c r="D163" s="78">
        <f t="shared" si="175"/>
        <v>454028.26116999995</v>
      </c>
      <c r="E163" s="78"/>
      <c r="F163" s="78">
        <f t="shared" si="172"/>
        <v>453830.54639999993</v>
      </c>
      <c r="G163" s="74">
        <f t="shared" si="178"/>
        <v>99.956453201945948</v>
      </c>
      <c r="H163" s="74">
        <v>147.4</v>
      </c>
      <c r="I163" s="74">
        <v>141.19999999999999</v>
      </c>
      <c r="J163" s="74">
        <v>141.17400000000001</v>
      </c>
      <c r="K163" s="74">
        <f>J163/I163*100</f>
        <v>99.981586402266302</v>
      </c>
      <c r="L163" s="74">
        <v>223.4</v>
      </c>
      <c r="M163" s="74">
        <v>223.4</v>
      </c>
      <c r="N163" s="74">
        <v>223.4</v>
      </c>
      <c r="O163" s="74">
        <f>N163/M163*100</f>
        <v>100</v>
      </c>
      <c r="P163" s="74">
        <v>3587.5</v>
      </c>
      <c r="Q163" s="74">
        <v>1698.9583</v>
      </c>
      <c r="R163" s="74">
        <v>1698.9583</v>
      </c>
      <c r="S163" s="74">
        <f>R163/Q163*100</f>
        <v>100</v>
      </c>
      <c r="T163" s="74">
        <v>40269.199999999997</v>
      </c>
      <c r="U163" s="74">
        <v>44175.8</v>
      </c>
      <c r="V163" s="74">
        <v>44175.8</v>
      </c>
      <c r="W163" s="74">
        <f>V163/U163*100</f>
        <v>100</v>
      </c>
      <c r="X163" s="74">
        <v>3091.6</v>
      </c>
      <c r="Y163" s="74">
        <v>2617</v>
      </c>
      <c r="Z163" s="74">
        <v>2515.1642999999999</v>
      </c>
      <c r="AA163" s="74">
        <f>Z163/Y163*100</f>
        <v>96.108685517768436</v>
      </c>
      <c r="AB163" s="74">
        <v>253.9</v>
      </c>
      <c r="AC163" s="74">
        <v>253.9</v>
      </c>
      <c r="AD163" s="74">
        <v>253.9</v>
      </c>
      <c r="AE163" s="74">
        <f>AD163/AC163*100</f>
        <v>100</v>
      </c>
      <c r="AF163" s="74">
        <v>359557.7</v>
      </c>
      <c r="AG163" s="74">
        <v>361627</v>
      </c>
      <c r="AH163" s="74">
        <v>361627</v>
      </c>
      <c r="AI163" s="74">
        <f>AH163/AG163*100</f>
        <v>100</v>
      </c>
      <c r="AJ163" s="74">
        <v>1088.5999999999999</v>
      </c>
      <c r="AK163" s="74">
        <v>1088.5999999999999</v>
      </c>
      <c r="AL163" s="74">
        <v>1088.5999999999999</v>
      </c>
      <c r="AM163" s="75">
        <f>AL163/AK163*100</f>
        <v>100</v>
      </c>
      <c r="AN163" s="75"/>
      <c r="AO163" s="75"/>
      <c r="AP163" s="74"/>
      <c r="AQ163" s="74"/>
      <c r="AR163" s="74">
        <v>544.29999999999995</v>
      </c>
      <c r="AS163" s="74">
        <v>544.29999999999995</v>
      </c>
      <c r="AT163" s="74">
        <v>544.29999999999995</v>
      </c>
      <c r="AU163" s="74">
        <f>AT163/AS163*100</f>
        <v>100</v>
      </c>
      <c r="AV163" s="74">
        <v>544.29999999999995</v>
      </c>
      <c r="AW163" s="74">
        <v>544.29999999999995</v>
      </c>
      <c r="AX163" s="74">
        <v>544.29999999999995</v>
      </c>
      <c r="AY163" s="74">
        <f>AX163/AW163*100</f>
        <v>100</v>
      </c>
      <c r="AZ163" s="74">
        <v>1814.9</v>
      </c>
      <c r="BA163" s="74">
        <v>1776.4649999999999</v>
      </c>
      <c r="BB163" s="74">
        <v>1776.4649999999999</v>
      </c>
      <c r="BC163" s="74">
        <f>BB163/BA163*100</f>
        <v>100</v>
      </c>
      <c r="BD163" s="74"/>
      <c r="BE163" s="74"/>
      <c r="BF163" s="74"/>
      <c r="BG163" s="74"/>
      <c r="BH163" s="74"/>
      <c r="BI163" s="74"/>
      <c r="BJ163" s="74"/>
      <c r="BK163" s="75"/>
      <c r="BL163" s="74">
        <v>43538.3</v>
      </c>
      <c r="BM163" s="74">
        <v>38210.837869999996</v>
      </c>
      <c r="BN163" s="74">
        <v>38210.837869999996</v>
      </c>
      <c r="BO163" s="74">
        <f>BN163/BM163*100</f>
        <v>100</v>
      </c>
      <c r="BP163" s="74">
        <v>537.20000000000005</v>
      </c>
      <c r="BQ163" s="74">
        <v>997.5</v>
      </c>
      <c r="BR163" s="74">
        <v>910.32</v>
      </c>
      <c r="BS163" s="74">
        <f>BR163/BQ163*100</f>
        <v>91.260150375939858</v>
      </c>
      <c r="BT163" s="74">
        <v>6.6</v>
      </c>
      <c r="BU163" s="74">
        <v>7.1</v>
      </c>
      <c r="BV163" s="74">
        <v>7.1</v>
      </c>
      <c r="BW163" s="74">
        <f>BV163/BU163*100</f>
        <v>100</v>
      </c>
      <c r="BX163" s="74"/>
      <c r="BY163" s="74"/>
      <c r="BZ163" s="74"/>
      <c r="CA163" s="74"/>
      <c r="CB163" s="74">
        <v>121.9</v>
      </c>
      <c r="CC163" s="74">
        <v>121.9</v>
      </c>
      <c r="CD163" s="74">
        <v>113.22693</v>
      </c>
      <c r="CE163" s="74">
        <f>CD163/CC163*100</f>
        <v>92.885094339622626</v>
      </c>
    </row>
    <row r="164" spans="1:83" ht="17.25" customHeight="1" x14ac:dyDescent="0.25">
      <c r="A164" s="16" t="s">
        <v>175</v>
      </c>
      <c r="B164" s="78">
        <f t="shared" si="173"/>
        <v>411.6</v>
      </c>
      <c r="C164" s="78">
        <f t="shared" si="174"/>
        <v>414.3</v>
      </c>
      <c r="D164" s="78">
        <f t="shared" si="175"/>
        <v>414.3</v>
      </c>
      <c r="E164" s="78"/>
      <c r="F164" s="78">
        <f t="shared" si="172"/>
        <v>414.3</v>
      </c>
      <c r="G164" s="75">
        <f t="shared" si="178"/>
        <v>100</v>
      </c>
      <c r="H164" s="75"/>
      <c r="I164" s="75"/>
      <c r="J164" s="75"/>
      <c r="K164" s="75"/>
      <c r="L164" s="75"/>
      <c r="M164" s="75"/>
      <c r="N164" s="75"/>
      <c r="O164" s="74"/>
      <c r="P164" s="75"/>
      <c r="Q164" s="75"/>
      <c r="R164" s="75"/>
      <c r="S164" s="74"/>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4"/>
      <c r="BD164" s="75"/>
      <c r="BE164" s="75"/>
      <c r="BF164" s="75"/>
      <c r="BG164" s="75"/>
      <c r="BH164" s="75">
        <v>411.6</v>
      </c>
      <c r="BI164" s="75">
        <v>414.3</v>
      </c>
      <c r="BJ164" s="75">
        <v>414.3</v>
      </c>
      <c r="BK164" s="75">
        <f t="shared" ref="BK164:BK174" si="195">BJ164/BI164*100</f>
        <v>100</v>
      </c>
      <c r="BL164" s="75"/>
      <c r="BM164" s="75"/>
      <c r="BN164" s="75"/>
      <c r="BO164" s="75"/>
      <c r="BP164" s="75"/>
      <c r="BQ164" s="75"/>
      <c r="BR164" s="75"/>
      <c r="BS164" s="74"/>
      <c r="BT164" s="75"/>
      <c r="BU164" s="75"/>
      <c r="BV164" s="75"/>
      <c r="BW164" s="74"/>
      <c r="BX164" s="75"/>
      <c r="BY164" s="75"/>
      <c r="BZ164" s="75"/>
      <c r="CA164" s="74"/>
      <c r="CB164" s="75"/>
      <c r="CC164" s="75"/>
      <c r="CD164" s="75"/>
      <c r="CE164" s="74"/>
    </row>
    <row r="165" spans="1:83" ht="17.25" customHeight="1" x14ac:dyDescent="0.25">
      <c r="A165" s="16" t="s">
        <v>365</v>
      </c>
      <c r="B165" s="78">
        <f t="shared" si="173"/>
        <v>411.6</v>
      </c>
      <c r="C165" s="78">
        <f t="shared" si="174"/>
        <v>414.3</v>
      </c>
      <c r="D165" s="78">
        <f t="shared" si="175"/>
        <v>414.3</v>
      </c>
      <c r="E165" s="78"/>
      <c r="F165" s="78">
        <f t="shared" si="172"/>
        <v>414.3</v>
      </c>
      <c r="G165" s="75">
        <f t="shared" si="178"/>
        <v>100</v>
      </c>
      <c r="H165" s="75"/>
      <c r="I165" s="75"/>
      <c r="J165" s="75"/>
      <c r="K165" s="75"/>
      <c r="L165" s="75"/>
      <c r="M165" s="75"/>
      <c r="N165" s="75"/>
      <c r="O165" s="74"/>
      <c r="P165" s="75"/>
      <c r="Q165" s="75"/>
      <c r="R165" s="75"/>
      <c r="S165" s="74"/>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4"/>
      <c r="BD165" s="75"/>
      <c r="BE165" s="75"/>
      <c r="BF165" s="75"/>
      <c r="BG165" s="75"/>
      <c r="BH165" s="75">
        <v>411.6</v>
      </c>
      <c r="BI165" s="75">
        <v>414.3</v>
      </c>
      <c r="BJ165" s="75">
        <v>414.3</v>
      </c>
      <c r="BK165" s="75">
        <f t="shared" si="195"/>
        <v>100</v>
      </c>
      <c r="BL165" s="75"/>
      <c r="BM165" s="75"/>
      <c r="BN165" s="75"/>
      <c r="BO165" s="75"/>
      <c r="BP165" s="75"/>
      <c r="BQ165" s="75"/>
      <c r="BR165" s="75"/>
      <c r="BS165" s="74"/>
      <c r="BT165" s="75"/>
      <c r="BU165" s="75"/>
      <c r="BV165" s="75"/>
      <c r="BW165" s="74"/>
      <c r="BX165" s="75"/>
      <c r="BY165" s="75"/>
      <c r="BZ165" s="75"/>
      <c r="CA165" s="74"/>
      <c r="CB165" s="75"/>
      <c r="CC165" s="75"/>
      <c r="CD165" s="75"/>
      <c r="CE165" s="74"/>
    </row>
    <row r="166" spans="1:83" ht="17.25" customHeight="1" x14ac:dyDescent="0.25">
      <c r="A166" s="16" t="s">
        <v>366</v>
      </c>
      <c r="B166" s="78">
        <f t="shared" si="173"/>
        <v>164.6</v>
      </c>
      <c r="C166" s="78">
        <f t="shared" si="174"/>
        <v>165.7</v>
      </c>
      <c r="D166" s="78">
        <f t="shared" si="175"/>
        <v>165.7</v>
      </c>
      <c r="E166" s="78"/>
      <c r="F166" s="78">
        <f t="shared" si="172"/>
        <v>165.7</v>
      </c>
      <c r="G166" s="75">
        <f t="shared" si="178"/>
        <v>100</v>
      </c>
      <c r="H166" s="75"/>
      <c r="I166" s="75"/>
      <c r="J166" s="75"/>
      <c r="K166" s="75"/>
      <c r="L166" s="75"/>
      <c r="M166" s="75"/>
      <c r="N166" s="75"/>
      <c r="O166" s="74"/>
      <c r="P166" s="75"/>
      <c r="Q166" s="75"/>
      <c r="R166" s="75"/>
      <c r="S166" s="74"/>
      <c r="T166" s="75"/>
      <c r="U166" s="75"/>
      <c r="V166" s="75"/>
      <c r="W166" s="75"/>
      <c r="X166" s="75"/>
      <c r="Y166" s="75"/>
      <c r="Z166" s="75"/>
      <c r="AA166" s="75"/>
      <c r="AB166" s="75"/>
      <c r="AC166" s="75"/>
      <c r="AD166" s="75"/>
      <c r="AE166" s="75"/>
      <c r="AF166" s="75"/>
      <c r="AG166" s="75"/>
      <c r="AH166" s="75"/>
      <c r="AI166" s="75"/>
      <c r="AJ166" s="75"/>
      <c r="AK166" s="75"/>
      <c r="AL166" s="75"/>
      <c r="AM166" s="75"/>
      <c r="AN166" s="75"/>
      <c r="AO166" s="75"/>
      <c r="AP166" s="75"/>
      <c r="AQ166" s="75"/>
      <c r="AR166" s="75"/>
      <c r="AS166" s="75"/>
      <c r="AT166" s="75"/>
      <c r="AU166" s="75"/>
      <c r="AV166" s="75"/>
      <c r="AW166" s="75"/>
      <c r="AX166" s="75"/>
      <c r="AY166" s="75"/>
      <c r="AZ166" s="75"/>
      <c r="BA166" s="75"/>
      <c r="BB166" s="75"/>
      <c r="BC166" s="74"/>
      <c r="BD166" s="75"/>
      <c r="BE166" s="75"/>
      <c r="BF166" s="75"/>
      <c r="BG166" s="75"/>
      <c r="BH166" s="75">
        <v>164.6</v>
      </c>
      <c r="BI166" s="75">
        <v>165.7</v>
      </c>
      <c r="BJ166" s="75">
        <v>165.7</v>
      </c>
      <c r="BK166" s="75">
        <f t="shared" si="195"/>
        <v>100</v>
      </c>
      <c r="BL166" s="75"/>
      <c r="BM166" s="75"/>
      <c r="BN166" s="75"/>
      <c r="BO166" s="75"/>
      <c r="BP166" s="75"/>
      <c r="BQ166" s="75"/>
      <c r="BR166" s="75"/>
      <c r="BS166" s="74"/>
      <c r="BT166" s="75"/>
      <c r="BU166" s="75"/>
      <c r="BV166" s="75"/>
      <c r="BW166" s="74"/>
      <c r="BX166" s="75"/>
      <c r="BY166" s="75"/>
      <c r="BZ166" s="75"/>
      <c r="CA166" s="74"/>
      <c r="CB166" s="75"/>
      <c r="CC166" s="75"/>
      <c r="CD166" s="75"/>
      <c r="CE166" s="74"/>
    </row>
    <row r="167" spans="1:83" ht="17.25" customHeight="1" x14ac:dyDescent="0.25">
      <c r="A167" s="16" t="s">
        <v>367</v>
      </c>
      <c r="B167" s="78">
        <f t="shared" si="173"/>
        <v>164.6</v>
      </c>
      <c r="C167" s="78">
        <f t="shared" si="174"/>
        <v>165.7</v>
      </c>
      <c r="D167" s="78">
        <f t="shared" si="175"/>
        <v>165.7</v>
      </c>
      <c r="E167" s="78"/>
      <c r="F167" s="78">
        <f t="shared" si="172"/>
        <v>165.7</v>
      </c>
      <c r="G167" s="75">
        <f t="shared" si="178"/>
        <v>100</v>
      </c>
      <c r="H167" s="75"/>
      <c r="I167" s="75"/>
      <c r="J167" s="75"/>
      <c r="K167" s="75"/>
      <c r="L167" s="75"/>
      <c r="M167" s="75"/>
      <c r="N167" s="75"/>
      <c r="O167" s="74"/>
      <c r="P167" s="75"/>
      <c r="Q167" s="75"/>
      <c r="R167" s="75"/>
      <c r="S167" s="74"/>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4"/>
      <c r="BD167" s="75"/>
      <c r="BE167" s="75"/>
      <c r="BF167" s="75"/>
      <c r="BG167" s="75"/>
      <c r="BH167" s="75">
        <v>164.6</v>
      </c>
      <c r="BI167" s="75">
        <v>165.7</v>
      </c>
      <c r="BJ167" s="75">
        <v>165.7</v>
      </c>
      <c r="BK167" s="75">
        <f t="shared" si="195"/>
        <v>100</v>
      </c>
      <c r="BL167" s="75"/>
      <c r="BM167" s="75"/>
      <c r="BN167" s="75"/>
      <c r="BO167" s="75"/>
      <c r="BP167" s="75"/>
      <c r="BQ167" s="75"/>
      <c r="BR167" s="75"/>
      <c r="BS167" s="74"/>
      <c r="BT167" s="75"/>
      <c r="BU167" s="75"/>
      <c r="BV167" s="75"/>
      <c r="BW167" s="74"/>
      <c r="BX167" s="75"/>
      <c r="BY167" s="75"/>
      <c r="BZ167" s="75"/>
      <c r="CA167" s="74"/>
      <c r="CB167" s="75"/>
      <c r="CC167" s="75"/>
      <c r="CD167" s="75"/>
      <c r="CE167" s="74"/>
    </row>
    <row r="168" spans="1:83" ht="17.25" customHeight="1" x14ac:dyDescent="0.25">
      <c r="A168" s="16" t="s">
        <v>368</v>
      </c>
      <c r="B168" s="78">
        <f t="shared" si="173"/>
        <v>164.6</v>
      </c>
      <c r="C168" s="78">
        <f t="shared" si="174"/>
        <v>165.7</v>
      </c>
      <c r="D168" s="78">
        <f t="shared" si="175"/>
        <v>165.7</v>
      </c>
      <c r="E168" s="78"/>
      <c r="F168" s="78">
        <f t="shared" si="172"/>
        <v>165.7</v>
      </c>
      <c r="G168" s="75">
        <f t="shared" si="178"/>
        <v>100</v>
      </c>
      <c r="H168" s="75"/>
      <c r="I168" s="75"/>
      <c r="J168" s="75"/>
      <c r="K168" s="75"/>
      <c r="L168" s="75"/>
      <c r="M168" s="75"/>
      <c r="N168" s="75"/>
      <c r="O168" s="74"/>
      <c r="P168" s="75"/>
      <c r="Q168" s="75"/>
      <c r="R168" s="75"/>
      <c r="S168" s="74"/>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4"/>
      <c r="BD168" s="75"/>
      <c r="BE168" s="75"/>
      <c r="BF168" s="75"/>
      <c r="BG168" s="75"/>
      <c r="BH168" s="75">
        <v>164.6</v>
      </c>
      <c r="BI168" s="75">
        <v>165.7</v>
      </c>
      <c r="BJ168" s="75">
        <v>165.7</v>
      </c>
      <c r="BK168" s="75">
        <f t="shared" si="195"/>
        <v>100</v>
      </c>
      <c r="BL168" s="75"/>
      <c r="BM168" s="75"/>
      <c r="BN168" s="75"/>
      <c r="BO168" s="75"/>
      <c r="BP168" s="75"/>
      <c r="BQ168" s="75"/>
      <c r="BR168" s="75"/>
      <c r="BS168" s="74"/>
      <c r="BT168" s="75"/>
      <c r="BU168" s="75"/>
      <c r="BV168" s="75"/>
      <c r="BW168" s="74"/>
      <c r="BX168" s="75"/>
      <c r="BY168" s="75"/>
      <c r="BZ168" s="75"/>
      <c r="CA168" s="74"/>
      <c r="CB168" s="75"/>
      <c r="CC168" s="75"/>
      <c r="CD168" s="75"/>
      <c r="CE168" s="74"/>
    </row>
    <row r="169" spans="1:83" ht="17.25" customHeight="1" x14ac:dyDescent="0.25">
      <c r="A169" s="16" t="s">
        <v>369</v>
      </c>
      <c r="B169" s="78">
        <f t="shared" si="173"/>
        <v>164.6</v>
      </c>
      <c r="C169" s="78">
        <f t="shared" si="174"/>
        <v>165.7</v>
      </c>
      <c r="D169" s="78">
        <f t="shared" si="175"/>
        <v>165.7</v>
      </c>
      <c r="E169" s="78"/>
      <c r="F169" s="78">
        <f t="shared" si="172"/>
        <v>165.7</v>
      </c>
      <c r="G169" s="75">
        <f t="shared" si="178"/>
        <v>100</v>
      </c>
      <c r="H169" s="75"/>
      <c r="I169" s="75"/>
      <c r="J169" s="75"/>
      <c r="K169" s="75"/>
      <c r="L169" s="75"/>
      <c r="M169" s="75"/>
      <c r="N169" s="75"/>
      <c r="O169" s="74"/>
      <c r="P169" s="75"/>
      <c r="Q169" s="75"/>
      <c r="R169" s="75"/>
      <c r="S169" s="74"/>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4"/>
      <c r="BD169" s="75"/>
      <c r="BE169" s="75"/>
      <c r="BF169" s="75"/>
      <c r="BG169" s="75"/>
      <c r="BH169" s="75">
        <v>164.6</v>
      </c>
      <c r="BI169" s="75">
        <v>165.7</v>
      </c>
      <c r="BJ169" s="75">
        <v>165.7</v>
      </c>
      <c r="BK169" s="75">
        <f t="shared" si="195"/>
        <v>100</v>
      </c>
      <c r="BL169" s="75"/>
      <c r="BM169" s="75"/>
      <c r="BN169" s="75"/>
      <c r="BO169" s="75"/>
      <c r="BP169" s="75"/>
      <c r="BQ169" s="75"/>
      <c r="BR169" s="75"/>
      <c r="BS169" s="74"/>
      <c r="BT169" s="75"/>
      <c r="BU169" s="75"/>
      <c r="BV169" s="75"/>
      <c r="BW169" s="74"/>
      <c r="BX169" s="75"/>
      <c r="BY169" s="75"/>
      <c r="BZ169" s="75"/>
      <c r="CA169" s="74"/>
      <c r="CB169" s="75"/>
      <c r="CC169" s="75"/>
      <c r="CD169" s="75"/>
      <c r="CE169" s="74"/>
    </row>
    <row r="170" spans="1:83" ht="17.25" customHeight="1" x14ac:dyDescent="0.25">
      <c r="A170" s="16" t="s">
        <v>370</v>
      </c>
      <c r="B170" s="78">
        <f t="shared" si="173"/>
        <v>164.6</v>
      </c>
      <c r="C170" s="78">
        <f t="shared" si="174"/>
        <v>165.7</v>
      </c>
      <c r="D170" s="78">
        <f t="shared" si="175"/>
        <v>165.7</v>
      </c>
      <c r="E170" s="78"/>
      <c r="F170" s="78">
        <f t="shared" si="172"/>
        <v>165.7</v>
      </c>
      <c r="G170" s="75">
        <f t="shared" si="178"/>
        <v>100</v>
      </c>
      <c r="H170" s="75"/>
      <c r="I170" s="75"/>
      <c r="J170" s="75"/>
      <c r="K170" s="75"/>
      <c r="L170" s="75"/>
      <c r="M170" s="75"/>
      <c r="N170" s="75"/>
      <c r="O170" s="74"/>
      <c r="P170" s="75"/>
      <c r="Q170" s="75"/>
      <c r="R170" s="75"/>
      <c r="S170" s="74"/>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75"/>
      <c r="BA170" s="75"/>
      <c r="BB170" s="75"/>
      <c r="BC170" s="74"/>
      <c r="BD170" s="75"/>
      <c r="BE170" s="75"/>
      <c r="BF170" s="75"/>
      <c r="BG170" s="75"/>
      <c r="BH170" s="75">
        <v>164.6</v>
      </c>
      <c r="BI170" s="75">
        <v>165.7</v>
      </c>
      <c r="BJ170" s="75">
        <v>165.7</v>
      </c>
      <c r="BK170" s="75">
        <f t="shared" si="195"/>
        <v>100</v>
      </c>
      <c r="BL170" s="75"/>
      <c r="BM170" s="75"/>
      <c r="BN170" s="75"/>
      <c r="BO170" s="75"/>
      <c r="BP170" s="75"/>
      <c r="BQ170" s="75"/>
      <c r="BR170" s="75"/>
      <c r="BS170" s="74"/>
      <c r="BT170" s="75"/>
      <c r="BU170" s="75"/>
      <c r="BV170" s="75"/>
      <c r="BW170" s="74"/>
      <c r="BX170" s="75"/>
      <c r="BY170" s="75"/>
      <c r="BZ170" s="75"/>
      <c r="CA170" s="74"/>
      <c r="CB170" s="75"/>
      <c r="CC170" s="75"/>
      <c r="CD170" s="75"/>
      <c r="CE170" s="74"/>
    </row>
    <row r="171" spans="1:83" ht="17.25" customHeight="1" x14ac:dyDescent="0.25">
      <c r="A171" s="16" t="s">
        <v>371</v>
      </c>
      <c r="B171" s="78">
        <f t="shared" si="173"/>
        <v>411.6</v>
      </c>
      <c r="C171" s="78">
        <f t="shared" si="174"/>
        <v>414.3</v>
      </c>
      <c r="D171" s="78">
        <f t="shared" si="175"/>
        <v>414.3</v>
      </c>
      <c r="E171" s="78"/>
      <c r="F171" s="78">
        <f t="shared" si="172"/>
        <v>414.3</v>
      </c>
      <c r="G171" s="75">
        <f t="shared" si="178"/>
        <v>100</v>
      </c>
      <c r="H171" s="75"/>
      <c r="I171" s="75"/>
      <c r="J171" s="75"/>
      <c r="K171" s="75"/>
      <c r="L171" s="75"/>
      <c r="M171" s="75"/>
      <c r="N171" s="75"/>
      <c r="O171" s="74"/>
      <c r="P171" s="75"/>
      <c r="Q171" s="75"/>
      <c r="R171" s="75"/>
      <c r="S171" s="74"/>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4"/>
      <c r="BD171" s="75"/>
      <c r="BE171" s="75"/>
      <c r="BF171" s="75"/>
      <c r="BG171" s="75"/>
      <c r="BH171" s="75">
        <v>411.6</v>
      </c>
      <c r="BI171" s="75">
        <v>414.3</v>
      </c>
      <c r="BJ171" s="75">
        <v>414.3</v>
      </c>
      <c r="BK171" s="75">
        <f t="shared" si="195"/>
        <v>100</v>
      </c>
      <c r="BL171" s="75"/>
      <c r="BM171" s="75"/>
      <c r="BN171" s="75"/>
      <c r="BO171" s="75"/>
      <c r="BP171" s="75"/>
      <c r="BQ171" s="75"/>
      <c r="BR171" s="75"/>
      <c r="BS171" s="74"/>
      <c r="BT171" s="75"/>
      <c r="BU171" s="75"/>
      <c r="BV171" s="75"/>
      <c r="BW171" s="74"/>
      <c r="BX171" s="75"/>
      <c r="BY171" s="75"/>
      <c r="BZ171" s="75"/>
      <c r="CA171" s="74"/>
      <c r="CB171" s="75"/>
      <c r="CC171" s="75"/>
      <c r="CD171" s="75"/>
      <c r="CE171" s="74"/>
    </row>
    <row r="172" spans="1:83" ht="17.25" customHeight="1" x14ac:dyDescent="0.25">
      <c r="A172" s="16" t="s">
        <v>488</v>
      </c>
      <c r="B172" s="78">
        <f t="shared" si="173"/>
        <v>164.6</v>
      </c>
      <c r="C172" s="78">
        <f t="shared" si="174"/>
        <v>165.7</v>
      </c>
      <c r="D172" s="78">
        <f t="shared" si="175"/>
        <v>165.7</v>
      </c>
      <c r="E172" s="78"/>
      <c r="F172" s="78">
        <f t="shared" si="172"/>
        <v>165.7</v>
      </c>
      <c r="G172" s="75">
        <f t="shared" si="178"/>
        <v>100</v>
      </c>
      <c r="H172" s="75"/>
      <c r="I172" s="75"/>
      <c r="J172" s="75"/>
      <c r="K172" s="75"/>
      <c r="L172" s="75"/>
      <c r="M172" s="75"/>
      <c r="N172" s="75"/>
      <c r="O172" s="74"/>
      <c r="P172" s="75"/>
      <c r="Q172" s="75"/>
      <c r="R172" s="75"/>
      <c r="S172" s="74"/>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4"/>
      <c r="BD172" s="75"/>
      <c r="BE172" s="75"/>
      <c r="BF172" s="75"/>
      <c r="BG172" s="75"/>
      <c r="BH172" s="75">
        <v>164.6</v>
      </c>
      <c r="BI172" s="75">
        <v>165.7</v>
      </c>
      <c r="BJ172" s="75">
        <v>165.7</v>
      </c>
      <c r="BK172" s="75">
        <f t="shared" si="195"/>
        <v>100</v>
      </c>
      <c r="BL172" s="75"/>
      <c r="BM172" s="75"/>
      <c r="BN172" s="75"/>
      <c r="BO172" s="75"/>
      <c r="BP172" s="75"/>
      <c r="BQ172" s="75"/>
      <c r="BR172" s="75"/>
      <c r="BS172" s="74"/>
      <c r="BT172" s="75"/>
      <c r="BU172" s="75"/>
      <c r="BV172" s="75"/>
      <c r="BW172" s="74"/>
      <c r="BX172" s="75"/>
      <c r="BY172" s="75"/>
      <c r="BZ172" s="75"/>
      <c r="CA172" s="74"/>
      <c r="CB172" s="75"/>
      <c r="CC172" s="75"/>
      <c r="CD172" s="75"/>
      <c r="CE172" s="74"/>
    </row>
    <row r="173" spans="1:83" ht="17.25" customHeight="1" x14ac:dyDescent="0.25">
      <c r="A173" s="16" t="s">
        <v>372</v>
      </c>
      <c r="B173" s="78">
        <f t="shared" si="173"/>
        <v>164.6</v>
      </c>
      <c r="C173" s="78">
        <f t="shared" si="174"/>
        <v>165.7</v>
      </c>
      <c r="D173" s="78">
        <f t="shared" si="175"/>
        <v>165.7</v>
      </c>
      <c r="E173" s="78"/>
      <c r="F173" s="78">
        <f t="shared" si="172"/>
        <v>165.7</v>
      </c>
      <c r="G173" s="75">
        <f t="shared" si="178"/>
        <v>100</v>
      </c>
      <c r="H173" s="75"/>
      <c r="I173" s="75"/>
      <c r="J173" s="75"/>
      <c r="K173" s="75"/>
      <c r="L173" s="75"/>
      <c r="M173" s="75"/>
      <c r="N173" s="75"/>
      <c r="O173" s="74"/>
      <c r="P173" s="75"/>
      <c r="Q173" s="75"/>
      <c r="R173" s="75"/>
      <c r="S173" s="74"/>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4"/>
      <c r="BD173" s="75"/>
      <c r="BE173" s="75"/>
      <c r="BF173" s="75"/>
      <c r="BG173" s="75"/>
      <c r="BH173" s="75">
        <v>164.6</v>
      </c>
      <c r="BI173" s="75">
        <v>165.7</v>
      </c>
      <c r="BJ173" s="75">
        <v>165.7</v>
      </c>
      <c r="BK173" s="75">
        <f t="shared" si="195"/>
        <v>100</v>
      </c>
      <c r="BL173" s="75"/>
      <c r="BM173" s="75"/>
      <c r="BN173" s="75"/>
      <c r="BO173" s="75"/>
      <c r="BP173" s="75"/>
      <c r="BQ173" s="75"/>
      <c r="BR173" s="75"/>
      <c r="BS173" s="74"/>
      <c r="BT173" s="75"/>
      <c r="BU173" s="75"/>
      <c r="BV173" s="75"/>
      <c r="BW173" s="74"/>
      <c r="BX173" s="75"/>
      <c r="BY173" s="75"/>
      <c r="BZ173" s="75"/>
      <c r="CA173" s="74"/>
      <c r="CB173" s="75"/>
      <c r="CC173" s="75"/>
      <c r="CD173" s="75"/>
      <c r="CE173" s="74"/>
    </row>
    <row r="174" spans="1:83" s="5" customFormat="1" ht="33.75" customHeight="1" x14ac:dyDescent="0.25">
      <c r="A174" s="81" t="s">
        <v>182</v>
      </c>
      <c r="B174" s="77">
        <f t="shared" si="173"/>
        <v>551546.5</v>
      </c>
      <c r="C174" s="77">
        <f t="shared" si="174"/>
        <v>550819.99624999997</v>
      </c>
      <c r="D174" s="77">
        <f t="shared" si="175"/>
        <v>550819.99624999997</v>
      </c>
      <c r="E174" s="77"/>
      <c r="F174" s="77">
        <f t="shared" si="172"/>
        <v>550659.79536999995</v>
      </c>
      <c r="G174" s="73">
        <f t="shared" si="178"/>
        <v>99.970915928780599</v>
      </c>
      <c r="H174" s="73">
        <f>SUM(H175:H185)</f>
        <v>814.8</v>
      </c>
      <c r="I174" s="73">
        <f>SUM(I175:I185)</f>
        <v>642.4</v>
      </c>
      <c r="J174" s="73">
        <f>SUM(J175:J185)</f>
        <v>642.32000000000005</v>
      </c>
      <c r="K174" s="73">
        <f>J174/I174*100</f>
        <v>99.98754669987548</v>
      </c>
      <c r="L174" s="73">
        <f>SUM(L175:L185)</f>
        <v>123.4</v>
      </c>
      <c r="M174" s="73">
        <f>SUM(M175:M185)</f>
        <v>123.4</v>
      </c>
      <c r="N174" s="73">
        <f>SUM(N175:N185)</f>
        <v>121.8017</v>
      </c>
      <c r="O174" s="73">
        <f>N174/M174*100</f>
        <v>98.7047811993517</v>
      </c>
      <c r="P174" s="73">
        <f>SUM(P175:P185)</f>
        <v>3268.1</v>
      </c>
      <c r="Q174" s="73">
        <f>SUM(Q175:Q185)</f>
        <v>2786.616</v>
      </c>
      <c r="R174" s="73">
        <f>SUM(R175:R185)</f>
        <v>2786.616</v>
      </c>
      <c r="S174" s="73">
        <f>R174/Q174*100</f>
        <v>100</v>
      </c>
      <c r="T174" s="73">
        <f>SUM(T175:T185)</f>
        <v>80297.600000000006</v>
      </c>
      <c r="U174" s="73">
        <f>SUM(U175:U185)</f>
        <v>87453</v>
      </c>
      <c r="V174" s="73">
        <f>SUM(V175:V185)</f>
        <v>87453</v>
      </c>
      <c r="W174" s="73">
        <f>V174/U174*100</f>
        <v>100</v>
      </c>
      <c r="X174" s="73">
        <f>SUM(X175:X185)</f>
        <v>6457.8</v>
      </c>
      <c r="Y174" s="73">
        <f>SUM(Y175:Y185)</f>
        <v>4083.8</v>
      </c>
      <c r="Z174" s="73">
        <f>SUM(Z175:Z185)</f>
        <v>4083.78</v>
      </c>
      <c r="AA174" s="73">
        <f>Z174/Y174*100</f>
        <v>99.99951026005192</v>
      </c>
      <c r="AB174" s="73">
        <f>SUM(AB175:AB185)</f>
        <v>398.5</v>
      </c>
      <c r="AC174" s="73">
        <f>SUM(AC175:AC185)</f>
        <v>398.5</v>
      </c>
      <c r="AD174" s="73">
        <f>SUM(AD175:AD185)</f>
        <v>398.5</v>
      </c>
      <c r="AE174" s="73">
        <f>AD174/AC174*100</f>
        <v>100</v>
      </c>
      <c r="AF174" s="73">
        <f>SUM(AF175:AF185)</f>
        <v>403567.6</v>
      </c>
      <c r="AG174" s="73">
        <f>SUM(AG175:AG185)</f>
        <v>403567.6</v>
      </c>
      <c r="AH174" s="73">
        <f>SUM(AH175:AH185)</f>
        <v>403567.6</v>
      </c>
      <c r="AI174" s="73">
        <f>AH174/AG174*100</f>
        <v>100</v>
      </c>
      <c r="AJ174" s="73">
        <f>SUM(AJ175:AJ185)</f>
        <v>1632.9</v>
      </c>
      <c r="AK174" s="73">
        <f>SUM(AK175:AK185)</f>
        <v>1632.9</v>
      </c>
      <c r="AL174" s="73">
        <f>SUM(AL175:AL185)</f>
        <v>1632.9</v>
      </c>
      <c r="AM174" s="72">
        <f>AL174/AK174*100</f>
        <v>100</v>
      </c>
      <c r="AN174" s="73">
        <f>SUM(AN175:AN185)</f>
        <v>51.7</v>
      </c>
      <c r="AO174" s="73">
        <f>SUM(AO175:AO185)</f>
        <v>51.7</v>
      </c>
      <c r="AP174" s="73">
        <f>SUM(AP175:AP185)</f>
        <v>51.7</v>
      </c>
      <c r="AQ174" s="73">
        <f>AP174/AO174*100</f>
        <v>100</v>
      </c>
      <c r="AR174" s="73">
        <f t="shared" ref="AR174" si="196">SUM(AR175:AR185)</f>
        <v>1088.5999999999999</v>
      </c>
      <c r="AS174" s="73">
        <f t="shared" ref="AS174:BB174" si="197">SUM(AS175:AS185)</f>
        <v>1088.5999999999999</v>
      </c>
      <c r="AT174" s="73">
        <f t="shared" si="197"/>
        <v>1088.5999999999999</v>
      </c>
      <c r="AU174" s="73">
        <f t="shared" si="197"/>
        <v>100</v>
      </c>
      <c r="AV174" s="73">
        <f t="shared" ref="AV174" si="198">SUM(AV175:AV185)</f>
        <v>544.29999999999995</v>
      </c>
      <c r="AW174" s="73">
        <f t="shared" si="197"/>
        <v>544.29999999999995</v>
      </c>
      <c r="AX174" s="73">
        <f t="shared" si="197"/>
        <v>544.29999999999995</v>
      </c>
      <c r="AY174" s="73">
        <f t="shared" si="197"/>
        <v>100</v>
      </c>
      <c r="AZ174" s="73">
        <f t="shared" ref="AZ174" si="199">SUM(AZ175:AZ185)</f>
        <v>2785.4</v>
      </c>
      <c r="BA174" s="73">
        <f t="shared" si="197"/>
        <v>2534.88</v>
      </c>
      <c r="BB174" s="73">
        <f t="shared" si="197"/>
        <v>2534.88</v>
      </c>
      <c r="BC174" s="73">
        <f>BB174/BA174*100</f>
        <v>100</v>
      </c>
      <c r="BD174" s="73">
        <f t="shared" ref="BD174" si="200">SUM(BD175:BD185)</f>
        <v>0</v>
      </c>
      <c r="BE174" s="73">
        <f t="shared" ref="BE174:BJ174" si="201">SUM(BE175:BE185)</f>
        <v>0</v>
      </c>
      <c r="BF174" s="73">
        <f t="shared" si="201"/>
        <v>0</v>
      </c>
      <c r="BG174" s="73">
        <f t="shared" si="201"/>
        <v>0</v>
      </c>
      <c r="BH174" s="73">
        <f t="shared" ref="BH174" si="202">SUM(BH175:BH185)</f>
        <v>2880.9999999999995</v>
      </c>
      <c r="BI174" s="73">
        <f t="shared" si="201"/>
        <v>2899.9999999999995</v>
      </c>
      <c r="BJ174" s="73">
        <f t="shared" si="201"/>
        <v>2899.9999999999995</v>
      </c>
      <c r="BK174" s="72">
        <f t="shared" si="195"/>
        <v>100</v>
      </c>
      <c r="BL174" s="73">
        <f>SUM(BL175:BL185)</f>
        <v>46962.6</v>
      </c>
      <c r="BM174" s="73">
        <f>SUM(BM175:BM185)</f>
        <v>42340.700250000002</v>
      </c>
      <c r="BN174" s="73">
        <f>SUM(BN175:BN185)</f>
        <v>42274.40367</v>
      </c>
      <c r="BO174" s="73">
        <f>BN174/BM174*100</f>
        <v>99.843421153621563</v>
      </c>
      <c r="BP174" s="73">
        <f>SUM(BP175:BP185)</f>
        <v>537.20000000000005</v>
      </c>
      <c r="BQ174" s="73">
        <f>SUM(BQ175:BQ185)</f>
        <v>537.20000000000005</v>
      </c>
      <c r="BR174" s="73">
        <f>SUM(BR175:BR185)</f>
        <v>445.01400000000001</v>
      </c>
      <c r="BS174" s="73">
        <f>BR174/BQ174*100</f>
        <v>82.839538346984355</v>
      </c>
      <c r="BT174" s="73">
        <f>SUM(BT175:BT185)</f>
        <v>11.8</v>
      </c>
      <c r="BU174" s="73">
        <f>SUM(BU175:BU185)</f>
        <v>14</v>
      </c>
      <c r="BV174" s="73">
        <f>SUM(BV175:BV185)</f>
        <v>14</v>
      </c>
      <c r="BW174" s="73">
        <f>BV174/BU174*100</f>
        <v>100</v>
      </c>
      <c r="BX174" s="73"/>
      <c r="BY174" s="73"/>
      <c r="BZ174" s="73"/>
      <c r="CA174" s="73"/>
      <c r="CB174" s="73">
        <f>SUM(CB175:CB185)</f>
        <v>123.2</v>
      </c>
      <c r="CC174" s="73">
        <f>SUM(CC175:CC185)</f>
        <v>120.4</v>
      </c>
      <c r="CD174" s="73">
        <f>SUM(CD175:CD185)</f>
        <v>120.38</v>
      </c>
      <c r="CE174" s="73">
        <f>CD174/CC174*100</f>
        <v>99.983388704318926</v>
      </c>
    </row>
    <row r="175" spans="1:83" ht="31.5" x14ac:dyDescent="0.25">
      <c r="A175" s="16" t="s">
        <v>181</v>
      </c>
      <c r="B175" s="78">
        <f t="shared" si="173"/>
        <v>548665.5</v>
      </c>
      <c r="C175" s="78">
        <f t="shared" si="174"/>
        <v>547919.99624999997</v>
      </c>
      <c r="D175" s="78">
        <f t="shared" si="175"/>
        <v>547919.99624999997</v>
      </c>
      <c r="E175" s="78"/>
      <c r="F175" s="78">
        <f t="shared" si="172"/>
        <v>547759.79536999995</v>
      </c>
      <c r="G175" s="74">
        <f t="shared" si="178"/>
        <v>99.970761994251632</v>
      </c>
      <c r="H175" s="74">
        <v>814.8</v>
      </c>
      <c r="I175" s="74">
        <v>642.4</v>
      </c>
      <c r="J175" s="74">
        <v>642.32000000000005</v>
      </c>
      <c r="K175" s="74">
        <f>J175/I175*100</f>
        <v>99.98754669987548</v>
      </c>
      <c r="L175" s="74">
        <v>123.4</v>
      </c>
      <c r="M175" s="74">
        <v>123.4</v>
      </c>
      <c r="N175" s="74">
        <v>121.8017</v>
      </c>
      <c r="O175" s="74">
        <f>N175/M175*100</f>
        <v>98.7047811993517</v>
      </c>
      <c r="P175" s="74">
        <v>3268.1</v>
      </c>
      <c r="Q175" s="74">
        <v>2786.616</v>
      </c>
      <c r="R175" s="74">
        <v>2786.616</v>
      </c>
      <c r="S175" s="74">
        <f>R175/Q175*100</f>
        <v>100</v>
      </c>
      <c r="T175" s="74">
        <v>80297.600000000006</v>
      </c>
      <c r="U175" s="74">
        <v>87453</v>
      </c>
      <c r="V175" s="74">
        <v>87453</v>
      </c>
      <c r="W175" s="74">
        <f>V175/U175*100</f>
        <v>100</v>
      </c>
      <c r="X175" s="74">
        <v>6457.8</v>
      </c>
      <c r="Y175" s="74">
        <v>4083.8</v>
      </c>
      <c r="Z175" s="74">
        <v>4083.78</v>
      </c>
      <c r="AA175" s="74">
        <f>Z175/Y175*100</f>
        <v>99.99951026005192</v>
      </c>
      <c r="AB175" s="74">
        <v>398.5</v>
      </c>
      <c r="AC175" s="74">
        <v>398.5</v>
      </c>
      <c r="AD175" s="74">
        <v>398.5</v>
      </c>
      <c r="AE175" s="74">
        <f>AD175/AC175*100</f>
        <v>100</v>
      </c>
      <c r="AF175" s="74">
        <v>403567.6</v>
      </c>
      <c r="AG175" s="74">
        <v>403567.6</v>
      </c>
      <c r="AH175" s="74">
        <v>403567.6</v>
      </c>
      <c r="AI175" s="74">
        <f>AH175/AG175*100</f>
        <v>100</v>
      </c>
      <c r="AJ175" s="74">
        <v>1632.9</v>
      </c>
      <c r="AK175" s="74">
        <v>1632.9</v>
      </c>
      <c r="AL175" s="74">
        <v>1632.9</v>
      </c>
      <c r="AM175" s="75">
        <f>AL175/AK175*100</f>
        <v>100</v>
      </c>
      <c r="AN175" s="75">
        <v>51.7</v>
      </c>
      <c r="AO175" s="75">
        <v>51.7</v>
      </c>
      <c r="AP175" s="74">
        <v>51.7</v>
      </c>
      <c r="AQ175" s="74">
        <f>AP175/AO175*100</f>
        <v>100</v>
      </c>
      <c r="AR175" s="74">
        <v>1088.5999999999999</v>
      </c>
      <c r="AS175" s="74">
        <v>1088.5999999999999</v>
      </c>
      <c r="AT175" s="74">
        <v>1088.5999999999999</v>
      </c>
      <c r="AU175" s="74">
        <f>AT175/AS175*100</f>
        <v>100</v>
      </c>
      <c r="AV175" s="74">
        <v>544.29999999999995</v>
      </c>
      <c r="AW175" s="74">
        <v>544.29999999999995</v>
      </c>
      <c r="AX175" s="74">
        <v>544.29999999999995</v>
      </c>
      <c r="AY175" s="74">
        <f>AX175/AW175*100</f>
        <v>100</v>
      </c>
      <c r="AZ175" s="74">
        <v>2785.4</v>
      </c>
      <c r="BA175" s="74">
        <v>2534.88</v>
      </c>
      <c r="BB175" s="74">
        <v>2534.88</v>
      </c>
      <c r="BC175" s="74">
        <f>BB175/BA175*100</f>
        <v>100</v>
      </c>
      <c r="BD175" s="74"/>
      <c r="BE175" s="74"/>
      <c r="BF175" s="74"/>
      <c r="BG175" s="74"/>
      <c r="BH175" s="74"/>
      <c r="BI175" s="74"/>
      <c r="BJ175" s="74"/>
      <c r="BK175" s="75"/>
      <c r="BL175" s="74">
        <v>46962.6</v>
      </c>
      <c r="BM175" s="74">
        <v>42340.700250000002</v>
      </c>
      <c r="BN175" s="74">
        <v>42274.40367</v>
      </c>
      <c r="BO175" s="74">
        <f>BN175/BM175*100</f>
        <v>99.843421153621563</v>
      </c>
      <c r="BP175" s="74">
        <v>537.20000000000005</v>
      </c>
      <c r="BQ175" s="74">
        <v>537.20000000000005</v>
      </c>
      <c r="BR175" s="74">
        <v>445.01400000000001</v>
      </c>
      <c r="BS175" s="74">
        <f>BR175/BQ175*100</f>
        <v>82.839538346984355</v>
      </c>
      <c r="BT175" s="74">
        <v>11.8</v>
      </c>
      <c r="BU175" s="74">
        <v>14</v>
      </c>
      <c r="BV175" s="74">
        <v>14</v>
      </c>
      <c r="BW175" s="74">
        <f>BV175/BU175*100</f>
        <v>100</v>
      </c>
      <c r="BX175" s="74"/>
      <c r="BY175" s="74"/>
      <c r="BZ175" s="74"/>
      <c r="CA175" s="74"/>
      <c r="CB175" s="74">
        <v>123.2</v>
      </c>
      <c r="CC175" s="74">
        <v>120.4</v>
      </c>
      <c r="CD175" s="74">
        <v>120.38</v>
      </c>
      <c r="CE175" s="74">
        <f>CD175/CC175*100</f>
        <v>99.983388704318926</v>
      </c>
    </row>
    <row r="176" spans="1:83" x14ac:dyDescent="0.25">
      <c r="A176" s="16" t="s">
        <v>374</v>
      </c>
      <c r="B176" s="78">
        <f t="shared" si="173"/>
        <v>164.6</v>
      </c>
      <c r="C176" s="78">
        <f t="shared" si="174"/>
        <v>165.7</v>
      </c>
      <c r="D176" s="78">
        <f t="shared" si="175"/>
        <v>165.7</v>
      </c>
      <c r="E176" s="78"/>
      <c r="F176" s="78">
        <f t="shared" si="172"/>
        <v>165.7</v>
      </c>
      <c r="G176" s="75">
        <f t="shared" si="178"/>
        <v>100</v>
      </c>
      <c r="H176" s="75"/>
      <c r="I176" s="75"/>
      <c r="J176" s="75"/>
      <c r="K176" s="75"/>
      <c r="L176" s="75"/>
      <c r="M176" s="75"/>
      <c r="N176" s="75"/>
      <c r="O176" s="75"/>
      <c r="P176" s="75"/>
      <c r="Q176" s="75"/>
      <c r="R176" s="75"/>
      <c r="S176" s="75"/>
      <c r="T176" s="75"/>
      <c r="U176" s="75"/>
      <c r="V176" s="75"/>
      <c r="W176" s="74"/>
      <c r="X176" s="75"/>
      <c r="Y176" s="75"/>
      <c r="Z176" s="75"/>
      <c r="AA176" s="75"/>
      <c r="AB176" s="75"/>
      <c r="AC176" s="75"/>
      <c r="AD176" s="75"/>
      <c r="AE176" s="74"/>
      <c r="AF176" s="75"/>
      <c r="AG176" s="75"/>
      <c r="AH176" s="75"/>
      <c r="AI176" s="74"/>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v>164.6</v>
      </c>
      <c r="BI176" s="75">
        <v>165.7</v>
      </c>
      <c r="BJ176" s="75">
        <v>165.7</v>
      </c>
      <c r="BK176" s="75">
        <f t="shared" ref="BK176:BK186" si="203">BJ176/BI176*100</f>
        <v>100</v>
      </c>
      <c r="BL176" s="75"/>
      <c r="BM176" s="75"/>
      <c r="BN176" s="75"/>
      <c r="BO176" s="74"/>
      <c r="BP176" s="75"/>
      <c r="BQ176" s="75"/>
      <c r="BR176" s="75"/>
      <c r="BS176" s="74"/>
      <c r="BT176" s="75"/>
      <c r="BU176" s="75"/>
      <c r="BV176" s="75"/>
      <c r="BW176" s="74"/>
      <c r="BX176" s="75"/>
      <c r="BY176" s="75"/>
      <c r="BZ176" s="75"/>
      <c r="CA176" s="74"/>
      <c r="CB176" s="75"/>
      <c r="CC176" s="75"/>
      <c r="CD176" s="75"/>
      <c r="CE176" s="75"/>
    </row>
    <row r="177" spans="1:83" x14ac:dyDescent="0.25">
      <c r="A177" s="16" t="s">
        <v>489</v>
      </c>
      <c r="B177" s="78">
        <f t="shared" si="173"/>
        <v>164.6</v>
      </c>
      <c r="C177" s="78">
        <f t="shared" si="174"/>
        <v>165.7</v>
      </c>
      <c r="D177" s="78">
        <f t="shared" si="175"/>
        <v>165.7</v>
      </c>
      <c r="E177" s="78"/>
      <c r="F177" s="78">
        <f t="shared" si="172"/>
        <v>165.7</v>
      </c>
      <c r="G177" s="75">
        <f t="shared" si="178"/>
        <v>100</v>
      </c>
      <c r="H177" s="75"/>
      <c r="I177" s="75"/>
      <c r="J177" s="75"/>
      <c r="K177" s="75"/>
      <c r="L177" s="75"/>
      <c r="M177" s="75"/>
      <c r="N177" s="75"/>
      <c r="O177" s="75"/>
      <c r="P177" s="75"/>
      <c r="Q177" s="75"/>
      <c r="R177" s="75"/>
      <c r="S177" s="75"/>
      <c r="T177" s="75"/>
      <c r="U177" s="75"/>
      <c r="V177" s="75"/>
      <c r="W177" s="74"/>
      <c r="X177" s="75"/>
      <c r="Y177" s="75"/>
      <c r="Z177" s="75"/>
      <c r="AA177" s="75"/>
      <c r="AB177" s="75"/>
      <c r="AC177" s="75"/>
      <c r="AD177" s="75"/>
      <c r="AE177" s="74"/>
      <c r="AF177" s="75"/>
      <c r="AG177" s="75"/>
      <c r="AH177" s="75"/>
      <c r="AI177" s="74"/>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v>164.6</v>
      </c>
      <c r="BI177" s="75">
        <v>165.7</v>
      </c>
      <c r="BJ177" s="75">
        <v>165.7</v>
      </c>
      <c r="BK177" s="75">
        <f t="shared" si="203"/>
        <v>100</v>
      </c>
      <c r="BL177" s="75"/>
      <c r="BM177" s="75"/>
      <c r="BN177" s="75"/>
      <c r="BO177" s="74"/>
      <c r="BP177" s="75"/>
      <c r="BQ177" s="75"/>
      <c r="BR177" s="75"/>
      <c r="BS177" s="74"/>
      <c r="BT177" s="75"/>
      <c r="BU177" s="75"/>
      <c r="BV177" s="75"/>
      <c r="BW177" s="74"/>
      <c r="BX177" s="75"/>
      <c r="BY177" s="75"/>
      <c r="BZ177" s="75"/>
      <c r="CA177" s="74"/>
      <c r="CB177" s="75"/>
      <c r="CC177" s="75"/>
      <c r="CD177" s="75"/>
      <c r="CE177" s="75"/>
    </row>
    <row r="178" spans="1:83" x14ac:dyDescent="0.25">
      <c r="A178" s="16" t="s">
        <v>375</v>
      </c>
      <c r="B178" s="78">
        <f t="shared" si="173"/>
        <v>411.6</v>
      </c>
      <c r="C178" s="78">
        <f t="shared" si="174"/>
        <v>414.3</v>
      </c>
      <c r="D178" s="78">
        <f t="shared" si="175"/>
        <v>414.3</v>
      </c>
      <c r="E178" s="78"/>
      <c r="F178" s="78">
        <f t="shared" si="172"/>
        <v>414.3</v>
      </c>
      <c r="G178" s="75">
        <f t="shared" si="178"/>
        <v>100</v>
      </c>
      <c r="H178" s="75"/>
      <c r="I178" s="75"/>
      <c r="J178" s="75"/>
      <c r="K178" s="75"/>
      <c r="L178" s="75"/>
      <c r="M178" s="75"/>
      <c r="N178" s="75"/>
      <c r="O178" s="75"/>
      <c r="P178" s="75"/>
      <c r="Q178" s="75"/>
      <c r="R178" s="75"/>
      <c r="S178" s="75"/>
      <c r="T178" s="75"/>
      <c r="U178" s="75"/>
      <c r="V178" s="75"/>
      <c r="W178" s="74"/>
      <c r="X178" s="75"/>
      <c r="Y178" s="75"/>
      <c r="Z178" s="75"/>
      <c r="AA178" s="75"/>
      <c r="AB178" s="75"/>
      <c r="AC178" s="75"/>
      <c r="AD178" s="75"/>
      <c r="AE178" s="74"/>
      <c r="AF178" s="75"/>
      <c r="AG178" s="75"/>
      <c r="AH178" s="75"/>
      <c r="AI178" s="74"/>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v>411.6</v>
      </c>
      <c r="BI178" s="75">
        <v>414.3</v>
      </c>
      <c r="BJ178" s="75">
        <v>414.3</v>
      </c>
      <c r="BK178" s="75">
        <f t="shared" si="203"/>
        <v>100</v>
      </c>
      <c r="BL178" s="75"/>
      <c r="BM178" s="75"/>
      <c r="BN178" s="75"/>
      <c r="BO178" s="74"/>
      <c r="BP178" s="75"/>
      <c r="BQ178" s="75"/>
      <c r="BR178" s="75"/>
      <c r="BS178" s="74"/>
      <c r="BT178" s="75"/>
      <c r="BU178" s="75"/>
      <c r="BV178" s="75"/>
      <c r="BW178" s="74"/>
      <c r="BX178" s="75"/>
      <c r="BY178" s="75"/>
      <c r="BZ178" s="75"/>
      <c r="CA178" s="74"/>
      <c r="CB178" s="75"/>
      <c r="CC178" s="75"/>
      <c r="CD178" s="75"/>
      <c r="CE178" s="75"/>
    </row>
    <row r="179" spans="1:83" x14ac:dyDescent="0.25">
      <c r="A179" s="16" t="s">
        <v>180</v>
      </c>
      <c r="B179" s="78">
        <f t="shared" si="173"/>
        <v>411.6</v>
      </c>
      <c r="C179" s="78">
        <f t="shared" si="174"/>
        <v>414.3</v>
      </c>
      <c r="D179" s="78">
        <f t="shared" si="175"/>
        <v>414.3</v>
      </c>
      <c r="E179" s="78"/>
      <c r="F179" s="78">
        <f t="shared" si="172"/>
        <v>414.3</v>
      </c>
      <c r="G179" s="75">
        <f t="shared" si="178"/>
        <v>100</v>
      </c>
      <c r="H179" s="75"/>
      <c r="I179" s="75"/>
      <c r="J179" s="75"/>
      <c r="K179" s="75"/>
      <c r="L179" s="75"/>
      <c r="M179" s="75"/>
      <c r="N179" s="75"/>
      <c r="O179" s="75"/>
      <c r="P179" s="75"/>
      <c r="Q179" s="75"/>
      <c r="R179" s="75"/>
      <c r="S179" s="75"/>
      <c r="T179" s="75"/>
      <c r="U179" s="75"/>
      <c r="V179" s="75"/>
      <c r="W179" s="74"/>
      <c r="X179" s="75"/>
      <c r="Y179" s="75"/>
      <c r="Z179" s="75"/>
      <c r="AA179" s="75"/>
      <c r="AB179" s="75"/>
      <c r="AC179" s="75"/>
      <c r="AD179" s="75"/>
      <c r="AE179" s="74"/>
      <c r="AF179" s="75"/>
      <c r="AG179" s="75"/>
      <c r="AH179" s="75"/>
      <c r="AI179" s="74"/>
      <c r="AJ179" s="75"/>
      <c r="AK179" s="75"/>
      <c r="AL179" s="75"/>
      <c r="AM179" s="75"/>
      <c r="AN179" s="75"/>
      <c r="AO179" s="75"/>
      <c r="AP179" s="75"/>
      <c r="AQ179" s="75"/>
      <c r="AR179" s="75"/>
      <c r="AS179" s="75"/>
      <c r="AT179" s="75"/>
      <c r="AU179" s="75"/>
      <c r="AV179" s="75"/>
      <c r="AW179" s="75"/>
      <c r="AX179" s="75"/>
      <c r="AY179" s="75"/>
      <c r="AZ179" s="75"/>
      <c r="BA179" s="75"/>
      <c r="BB179" s="75"/>
      <c r="BC179" s="75"/>
      <c r="BD179" s="75"/>
      <c r="BE179" s="75"/>
      <c r="BF179" s="75"/>
      <c r="BG179" s="75"/>
      <c r="BH179" s="75">
        <v>411.6</v>
      </c>
      <c r="BI179" s="75">
        <v>414.3</v>
      </c>
      <c r="BJ179" s="75">
        <v>414.3</v>
      </c>
      <c r="BK179" s="75">
        <f t="shared" si="203"/>
        <v>100</v>
      </c>
      <c r="BL179" s="75"/>
      <c r="BM179" s="75"/>
      <c r="BN179" s="75"/>
      <c r="BO179" s="74"/>
      <c r="BP179" s="75"/>
      <c r="BQ179" s="75"/>
      <c r="BR179" s="75"/>
      <c r="BS179" s="74"/>
      <c r="BT179" s="75"/>
      <c r="BU179" s="75"/>
      <c r="BV179" s="75"/>
      <c r="BW179" s="74"/>
      <c r="BX179" s="75"/>
      <c r="BY179" s="75"/>
      <c r="BZ179" s="75"/>
      <c r="CA179" s="74"/>
      <c r="CB179" s="75"/>
      <c r="CC179" s="75"/>
      <c r="CD179" s="75"/>
      <c r="CE179" s="75"/>
    </row>
    <row r="180" spans="1:83" x14ac:dyDescent="0.25">
      <c r="A180" s="16" t="s">
        <v>376</v>
      </c>
      <c r="B180" s="78">
        <f t="shared" si="173"/>
        <v>411.6</v>
      </c>
      <c r="C180" s="78">
        <f t="shared" si="174"/>
        <v>414.3</v>
      </c>
      <c r="D180" s="78">
        <f t="shared" si="175"/>
        <v>414.3</v>
      </c>
      <c r="E180" s="78"/>
      <c r="F180" s="78">
        <f t="shared" si="172"/>
        <v>414.3</v>
      </c>
      <c r="G180" s="75">
        <f t="shared" si="178"/>
        <v>100</v>
      </c>
      <c r="H180" s="75"/>
      <c r="I180" s="75"/>
      <c r="J180" s="75"/>
      <c r="K180" s="75"/>
      <c r="L180" s="75"/>
      <c r="M180" s="75"/>
      <c r="N180" s="75"/>
      <c r="O180" s="75"/>
      <c r="P180" s="75"/>
      <c r="Q180" s="75"/>
      <c r="R180" s="75"/>
      <c r="S180" s="75"/>
      <c r="T180" s="75"/>
      <c r="U180" s="75"/>
      <c r="V180" s="75"/>
      <c r="W180" s="74"/>
      <c r="X180" s="75"/>
      <c r="Y180" s="75"/>
      <c r="Z180" s="75"/>
      <c r="AA180" s="75"/>
      <c r="AB180" s="75"/>
      <c r="AC180" s="75"/>
      <c r="AD180" s="75"/>
      <c r="AE180" s="74"/>
      <c r="AF180" s="75"/>
      <c r="AG180" s="75"/>
      <c r="AH180" s="75"/>
      <c r="AI180" s="74"/>
      <c r="AJ180" s="75"/>
      <c r="AK180" s="75"/>
      <c r="AL180" s="75"/>
      <c r="AM180" s="75"/>
      <c r="AN180" s="75"/>
      <c r="AO180" s="75"/>
      <c r="AP180" s="75"/>
      <c r="AQ180" s="75"/>
      <c r="AR180" s="75"/>
      <c r="AS180" s="75"/>
      <c r="AT180" s="75"/>
      <c r="AU180" s="75"/>
      <c r="AV180" s="75"/>
      <c r="AW180" s="75"/>
      <c r="AX180" s="75"/>
      <c r="AY180" s="75"/>
      <c r="AZ180" s="75"/>
      <c r="BA180" s="75"/>
      <c r="BB180" s="75"/>
      <c r="BC180" s="75"/>
      <c r="BD180" s="75"/>
      <c r="BE180" s="75"/>
      <c r="BF180" s="75"/>
      <c r="BG180" s="75"/>
      <c r="BH180" s="75">
        <v>411.6</v>
      </c>
      <c r="BI180" s="75">
        <v>414.3</v>
      </c>
      <c r="BJ180" s="75">
        <v>414.3</v>
      </c>
      <c r="BK180" s="75">
        <f t="shared" si="203"/>
        <v>100</v>
      </c>
      <c r="BL180" s="75"/>
      <c r="BM180" s="75"/>
      <c r="BN180" s="75"/>
      <c r="BO180" s="74"/>
      <c r="BP180" s="75"/>
      <c r="BQ180" s="75"/>
      <c r="BR180" s="75"/>
      <c r="BS180" s="74"/>
      <c r="BT180" s="75"/>
      <c r="BU180" s="75"/>
      <c r="BV180" s="75"/>
      <c r="BW180" s="74"/>
      <c r="BX180" s="75"/>
      <c r="BY180" s="75"/>
      <c r="BZ180" s="75"/>
      <c r="CA180" s="74"/>
      <c r="CB180" s="75"/>
      <c r="CC180" s="75"/>
      <c r="CD180" s="75"/>
      <c r="CE180" s="75"/>
    </row>
    <row r="181" spans="1:83" x14ac:dyDescent="0.25">
      <c r="A181" s="16" t="s">
        <v>377</v>
      </c>
      <c r="B181" s="78">
        <f t="shared" si="173"/>
        <v>411.6</v>
      </c>
      <c r="C181" s="78">
        <f t="shared" si="174"/>
        <v>414.3</v>
      </c>
      <c r="D181" s="78">
        <f t="shared" si="175"/>
        <v>414.3</v>
      </c>
      <c r="E181" s="78"/>
      <c r="F181" s="78">
        <f t="shared" si="172"/>
        <v>414.3</v>
      </c>
      <c r="G181" s="75">
        <f t="shared" si="178"/>
        <v>100</v>
      </c>
      <c r="H181" s="75"/>
      <c r="I181" s="75"/>
      <c r="J181" s="75"/>
      <c r="K181" s="75"/>
      <c r="L181" s="75"/>
      <c r="M181" s="75"/>
      <c r="N181" s="75"/>
      <c r="O181" s="75"/>
      <c r="P181" s="75"/>
      <c r="Q181" s="75"/>
      <c r="R181" s="75"/>
      <c r="S181" s="75"/>
      <c r="T181" s="75"/>
      <c r="U181" s="75"/>
      <c r="V181" s="75"/>
      <c r="W181" s="74"/>
      <c r="X181" s="75"/>
      <c r="Y181" s="75"/>
      <c r="Z181" s="75"/>
      <c r="AA181" s="75"/>
      <c r="AB181" s="75"/>
      <c r="AC181" s="75"/>
      <c r="AD181" s="75"/>
      <c r="AE181" s="74"/>
      <c r="AF181" s="75"/>
      <c r="AG181" s="75"/>
      <c r="AH181" s="75"/>
      <c r="AI181" s="74"/>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v>411.6</v>
      </c>
      <c r="BI181" s="75">
        <v>414.3</v>
      </c>
      <c r="BJ181" s="75">
        <v>414.3</v>
      </c>
      <c r="BK181" s="75">
        <f t="shared" si="203"/>
        <v>100</v>
      </c>
      <c r="BL181" s="75"/>
      <c r="BM181" s="75"/>
      <c r="BN181" s="75"/>
      <c r="BO181" s="74"/>
      <c r="BP181" s="75"/>
      <c r="BQ181" s="75"/>
      <c r="BR181" s="75"/>
      <c r="BS181" s="74"/>
      <c r="BT181" s="75"/>
      <c r="BU181" s="75"/>
      <c r="BV181" s="75"/>
      <c r="BW181" s="74"/>
      <c r="BX181" s="75"/>
      <c r="BY181" s="75"/>
      <c r="BZ181" s="75"/>
      <c r="CA181" s="74"/>
      <c r="CB181" s="75"/>
      <c r="CC181" s="75"/>
      <c r="CD181" s="75"/>
      <c r="CE181" s="75"/>
    </row>
    <row r="182" spans="1:83" x14ac:dyDescent="0.25">
      <c r="A182" s="16" t="s">
        <v>490</v>
      </c>
      <c r="B182" s="78">
        <f t="shared" si="173"/>
        <v>164.6</v>
      </c>
      <c r="C182" s="78">
        <f t="shared" si="174"/>
        <v>165.7</v>
      </c>
      <c r="D182" s="78">
        <f t="shared" si="175"/>
        <v>165.7</v>
      </c>
      <c r="E182" s="78"/>
      <c r="F182" s="78">
        <f t="shared" si="172"/>
        <v>165.7</v>
      </c>
      <c r="G182" s="75">
        <f t="shared" si="178"/>
        <v>100</v>
      </c>
      <c r="H182" s="75"/>
      <c r="I182" s="75"/>
      <c r="J182" s="75"/>
      <c r="K182" s="75"/>
      <c r="L182" s="75"/>
      <c r="M182" s="75"/>
      <c r="N182" s="75"/>
      <c r="O182" s="75"/>
      <c r="P182" s="75"/>
      <c r="Q182" s="75"/>
      <c r="R182" s="75"/>
      <c r="S182" s="75"/>
      <c r="T182" s="75"/>
      <c r="U182" s="75"/>
      <c r="V182" s="75"/>
      <c r="W182" s="74"/>
      <c r="X182" s="75"/>
      <c r="Y182" s="75"/>
      <c r="Z182" s="75"/>
      <c r="AA182" s="75"/>
      <c r="AB182" s="75"/>
      <c r="AC182" s="75"/>
      <c r="AD182" s="75"/>
      <c r="AE182" s="74"/>
      <c r="AF182" s="75"/>
      <c r="AG182" s="75"/>
      <c r="AH182" s="75"/>
      <c r="AI182" s="74"/>
      <c r="AJ182" s="75"/>
      <c r="AK182" s="75"/>
      <c r="AL182" s="75"/>
      <c r="AM182" s="75"/>
      <c r="AN182" s="75"/>
      <c r="AO182" s="75"/>
      <c r="AP182" s="75"/>
      <c r="AQ182" s="75"/>
      <c r="AR182" s="75"/>
      <c r="AS182" s="75"/>
      <c r="AT182" s="75"/>
      <c r="AU182" s="75"/>
      <c r="AV182" s="75"/>
      <c r="AW182" s="75"/>
      <c r="AX182" s="75"/>
      <c r="AY182" s="75"/>
      <c r="AZ182" s="75"/>
      <c r="BA182" s="75"/>
      <c r="BB182" s="75"/>
      <c r="BC182" s="75"/>
      <c r="BD182" s="75"/>
      <c r="BE182" s="75"/>
      <c r="BF182" s="75"/>
      <c r="BG182" s="75"/>
      <c r="BH182" s="75">
        <v>164.6</v>
      </c>
      <c r="BI182" s="75">
        <v>165.7</v>
      </c>
      <c r="BJ182" s="75">
        <v>165.7</v>
      </c>
      <c r="BK182" s="75">
        <f t="shared" si="203"/>
        <v>100</v>
      </c>
      <c r="BL182" s="75"/>
      <c r="BM182" s="75"/>
      <c r="BN182" s="75"/>
      <c r="BO182" s="74"/>
      <c r="BP182" s="75"/>
      <c r="BQ182" s="75"/>
      <c r="BR182" s="75"/>
      <c r="BS182" s="74"/>
      <c r="BT182" s="75"/>
      <c r="BU182" s="75"/>
      <c r="BV182" s="75"/>
      <c r="BW182" s="74"/>
      <c r="BX182" s="75"/>
      <c r="BY182" s="75"/>
      <c r="BZ182" s="75"/>
      <c r="CA182" s="74"/>
      <c r="CB182" s="75"/>
      <c r="CC182" s="75"/>
      <c r="CD182" s="75"/>
      <c r="CE182" s="75"/>
    </row>
    <row r="183" spans="1:83" x14ac:dyDescent="0.25">
      <c r="A183" s="16" t="s">
        <v>379</v>
      </c>
      <c r="B183" s="78">
        <f t="shared" si="173"/>
        <v>164.6</v>
      </c>
      <c r="C183" s="78">
        <f t="shared" si="174"/>
        <v>165.7</v>
      </c>
      <c r="D183" s="78">
        <f t="shared" si="175"/>
        <v>165.7</v>
      </c>
      <c r="E183" s="78"/>
      <c r="F183" s="78">
        <f t="shared" si="172"/>
        <v>165.7</v>
      </c>
      <c r="G183" s="75">
        <f t="shared" ref="G183:G214" si="204">F183/C183*100</f>
        <v>100</v>
      </c>
      <c r="H183" s="75"/>
      <c r="I183" s="75"/>
      <c r="J183" s="75"/>
      <c r="K183" s="75"/>
      <c r="L183" s="75"/>
      <c r="M183" s="75"/>
      <c r="N183" s="75"/>
      <c r="O183" s="75"/>
      <c r="P183" s="75"/>
      <c r="Q183" s="75"/>
      <c r="R183" s="75"/>
      <c r="S183" s="75"/>
      <c r="T183" s="75"/>
      <c r="U183" s="75"/>
      <c r="V183" s="75"/>
      <c r="W183" s="74"/>
      <c r="X183" s="75"/>
      <c r="Y183" s="75"/>
      <c r="Z183" s="75"/>
      <c r="AA183" s="75"/>
      <c r="AB183" s="75"/>
      <c r="AC183" s="75"/>
      <c r="AD183" s="75"/>
      <c r="AE183" s="74"/>
      <c r="AF183" s="75"/>
      <c r="AG183" s="75"/>
      <c r="AH183" s="75"/>
      <c r="AI183" s="74"/>
      <c r="AJ183" s="75"/>
      <c r="AK183" s="75"/>
      <c r="AL183" s="75"/>
      <c r="AM183" s="75"/>
      <c r="AN183" s="75"/>
      <c r="AO183" s="75"/>
      <c r="AP183" s="75"/>
      <c r="AQ183" s="75"/>
      <c r="AR183" s="75"/>
      <c r="AS183" s="75"/>
      <c r="AT183" s="75"/>
      <c r="AU183" s="75"/>
      <c r="AV183" s="75"/>
      <c r="AW183" s="75"/>
      <c r="AX183" s="75"/>
      <c r="AY183" s="75"/>
      <c r="AZ183" s="75"/>
      <c r="BA183" s="75"/>
      <c r="BB183" s="75"/>
      <c r="BC183" s="75"/>
      <c r="BD183" s="75"/>
      <c r="BE183" s="75"/>
      <c r="BF183" s="75"/>
      <c r="BG183" s="75"/>
      <c r="BH183" s="75">
        <v>164.6</v>
      </c>
      <c r="BI183" s="75">
        <v>165.7</v>
      </c>
      <c r="BJ183" s="75">
        <v>165.7</v>
      </c>
      <c r="BK183" s="75">
        <f t="shared" si="203"/>
        <v>100</v>
      </c>
      <c r="BL183" s="75"/>
      <c r="BM183" s="75"/>
      <c r="BN183" s="75"/>
      <c r="BO183" s="74"/>
      <c r="BP183" s="75"/>
      <c r="BQ183" s="75"/>
      <c r="BR183" s="75"/>
      <c r="BS183" s="74"/>
      <c r="BT183" s="75"/>
      <c r="BU183" s="75"/>
      <c r="BV183" s="75"/>
      <c r="BW183" s="74"/>
      <c r="BX183" s="75"/>
      <c r="BY183" s="75"/>
      <c r="BZ183" s="75"/>
      <c r="CA183" s="74"/>
      <c r="CB183" s="75"/>
      <c r="CC183" s="75"/>
      <c r="CD183" s="75"/>
      <c r="CE183" s="75"/>
    </row>
    <row r="184" spans="1:83" x14ac:dyDescent="0.25">
      <c r="A184" s="16" t="s">
        <v>378</v>
      </c>
      <c r="B184" s="78">
        <f t="shared" si="173"/>
        <v>164.6</v>
      </c>
      <c r="C184" s="78">
        <f t="shared" si="174"/>
        <v>165.7</v>
      </c>
      <c r="D184" s="78">
        <f t="shared" si="175"/>
        <v>165.7</v>
      </c>
      <c r="E184" s="78"/>
      <c r="F184" s="78">
        <f t="shared" si="172"/>
        <v>165.7</v>
      </c>
      <c r="G184" s="75">
        <f t="shared" si="204"/>
        <v>100</v>
      </c>
      <c r="H184" s="75"/>
      <c r="I184" s="75"/>
      <c r="J184" s="75"/>
      <c r="K184" s="75"/>
      <c r="L184" s="75"/>
      <c r="M184" s="75"/>
      <c r="N184" s="75"/>
      <c r="O184" s="75"/>
      <c r="P184" s="75"/>
      <c r="Q184" s="75"/>
      <c r="R184" s="75"/>
      <c r="S184" s="75"/>
      <c r="T184" s="75"/>
      <c r="U184" s="75"/>
      <c r="V184" s="75"/>
      <c r="W184" s="74"/>
      <c r="X184" s="75"/>
      <c r="Y184" s="75"/>
      <c r="Z184" s="75"/>
      <c r="AA184" s="75"/>
      <c r="AB184" s="75"/>
      <c r="AC184" s="75"/>
      <c r="AD184" s="75"/>
      <c r="AE184" s="74"/>
      <c r="AF184" s="75"/>
      <c r="AG184" s="75"/>
      <c r="AH184" s="75"/>
      <c r="AI184" s="74"/>
      <c r="AJ184" s="75"/>
      <c r="AK184" s="75"/>
      <c r="AL184" s="75"/>
      <c r="AM184" s="75"/>
      <c r="AN184" s="75"/>
      <c r="AO184" s="75"/>
      <c r="AP184" s="75"/>
      <c r="AQ184" s="75"/>
      <c r="AR184" s="75"/>
      <c r="AS184" s="75"/>
      <c r="AT184" s="75"/>
      <c r="AU184" s="75"/>
      <c r="AV184" s="75"/>
      <c r="AW184" s="75"/>
      <c r="AX184" s="75"/>
      <c r="AY184" s="75"/>
      <c r="AZ184" s="75"/>
      <c r="BA184" s="75"/>
      <c r="BB184" s="75"/>
      <c r="BC184" s="75"/>
      <c r="BD184" s="75"/>
      <c r="BE184" s="75"/>
      <c r="BF184" s="75"/>
      <c r="BG184" s="75"/>
      <c r="BH184" s="75">
        <v>164.6</v>
      </c>
      <c r="BI184" s="75">
        <v>165.7</v>
      </c>
      <c r="BJ184" s="75">
        <v>165.7</v>
      </c>
      <c r="BK184" s="75">
        <f t="shared" si="203"/>
        <v>100</v>
      </c>
      <c r="BL184" s="75"/>
      <c r="BM184" s="75"/>
      <c r="BN184" s="75"/>
      <c r="BO184" s="74"/>
      <c r="BP184" s="75"/>
      <c r="BQ184" s="75"/>
      <c r="BR184" s="75"/>
      <c r="BS184" s="74"/>
      <c r="BT184" s="75"/>
      <c r="BU184" s="75"/>
      <c r="BV184" s="75"/>
      <c r="BW184" s="74"/>
      <c r="BX184" s="75"/>
      <c r="BY184" s="75"/>
      <c r="BZ184" s="75"/>
      <c r="CA184" s="74"/>
      <c r="CB184" s="75"/>
      <c r="CC184" s="75"/>
      <c r="CD184" s="75"/>
      <c r="CE184" s="75"/>
    </row>
    <row r="185" spans="1:83" x14ac:dyDescent="0.25">
      <c r="A185" s="16" t="s">
        <v>380</v>
      </c>
      <c r="B185" s="78">
        <f t="shared" si="173"/>
        <v>411.6</v>
      </c>
      <c r="C185" s="78">
        <f t="shared" si="174"/>
        <v>414.3</v>
      </c>
      <c r="D185" s="78">
        <f t="shared" si="175"/>
        <v>414.3</v>
      </c>
      <c r="E185" s="78"/>
      <c r="F185" s="78">
        <f t="shared" si="172"/>
        <v>414.3</v>
      </c>
      <c r="G185" s="75">
        <f t="shared" si="204"/>
        <v>100</v>
      </c>
      <c r="H185" s="75"/>
      <c r="I185" s="75"/>
      <c r="J185" s="75"/>
      <c r="K185" s="75"/>
      <c r="L185" s="75"/>
      <c r="M185" s="75"/>
      <c r="N185" s="75"/>
      <c r="O185" s="75"/>
      <c r="P185" s="75"/>
      <c r="Q185" s="75"/>
      <c r="R185" s="75"/>
      <c r="S185" s="75"/>
      <c r="T185" s="75"/>
      <c r="U185" s="75"/>
      <c r="V185" s="75"/>
      <c r="W185" s="74"/>
      <c r="X185" s="75"/>
      <c r="Y185" s="75"/>
      <c r="Z185" s="75"/>
      <c r="AA185" s="75"/>
      <c r="AB185" s="75"/>
      <c r="AC185" s="75"/>
      <c r="AD185" s="75"/>
      <c r="AE185" s="74"/>
      <c r="AF185" s="75"/>
      <c r="AG185" s="75"/>
      <c r="AH185" s="75"/>
      <c r="AI185" s="74"/>
      <c r="AJ185" s="75"/>
      <c r="AK185" s="75"/>
      <c r="AL185" s="75"/>
      <c r="AM185" s="75"/>
      <c r="AN185" s="75"/>
      <c r="AO185" s="75"/>
      <c r="AP185" s="75"/>
      <c r="AQ185" s="75"/>
      <c r="AR185" s="75"/>
      <c r="AS185" s="75"/>
      <c r="AT185" s="75"/>
      <c r="AU185" s="75"/>
      <c r="AV185" s="75"/>
      <c r="AW185" s="75"/>
      <c r="AX185" s="75"/>
      <c r="AY185" s="75"/>
      <c r="AZ185" s="75"/>
      <c r="BA185" s="75"/>
      <c r="BB185" s="75"/>
      <c r="BC185" s="75"/>
      <c r="BD185" s="75"/>
      <c r="BE185" s="75"/>
      <c r="BF185" s="75"/>
      <c r="BG185" s="75"/>
      <c r="BH185" s="75">
        <v>411.6</v>
      </c>
      <c r="BI185" s="75">
        <v>414.3</v>
      </c>
      <c r="BJ185" s="75">
        <v>414.3</v>
      </c>
      <c r="BK185" s="75">
        <f t="shared" si="203"/>
        <v>100</v>
      </c>
      <c r="BL185" s="75"/>
      <c r="BM185" s="75"/>
      <c r="BN185" s="75"/>
      <c r="BO185" s="74"/>
      <c r="BP185" s="75"/>
      <c r="BQ185" s="75"/>
      <c r="BR185" s="75"/>
      <c r="BS185" s="74"/>
      <c r="BT185" s="75"/>
      <c r="BU185" s="75"/>
      <c r="BV185" s="75"/>
      <c r="BW185" s="74"/>
      <c r="BX185" s="75"/>
      <c r="BY185" s="75"/>
      <c r="BZ185" s="75"/>
      <c r="CA185" s="74"/>
      <c r="CB185" s="75"/>
      <c r="CC185" s="75"/>
      <c r="CD185" s="75"/>
      <c r="CE185" s="75"/>
    </row>
    <row r="186" spans="1:83" s="5" customFormat="1" ht="31.5" x14ac:dyDescent="0.25">
      <c r="A186" s="81" t="s">
        <v>213</v>
      </c>
      <c r="B186" s="77">
        <f t="shared" si="173"/>
        <v>451501.19999999984</v>
      </c>
      <c r="C186" s="77">
        <f t="shared" si="174"/>
        <v>438144.75058999995</v>
      </c>
      <c r="D186" s="77">
        <f t="shared" si="175"/>
        <v>438144.75058999995</v>
      </c>
      <c r="E186" s="77"/>
      <c r="F186" s="77">
        <f t="shared" si="172"/>
        <v>437718.91619000002</v>
      </c>
      <c r="G186" s="73">
        <f t="shared" si="204"/>
        <v>99.902809653789873</v>
      </c>
      <c r="H186" s="72">
        <f>SUM(H187:H198)</f>
        <v>915</v>
      </c>
      <c r="I186" s="72">
        <f>SUM(I187:I198)</f>
        <v>269.7</v>
      </c>
      <c r="J186" s="72">
        <f>SUM(J187:J198)</f>
        <v>269.61799999999999</v>
      </c>
      <c r="K186" s="73">
        <f>J186/I186*100</f>
        <v>99.96959584723767</v>
      </c>
      <c r="L186" s="72">
        <f>SUM(L187:L198)</f>
        <v>89.8</v>
      </c>
      <c r="M186" s="72">
        <f>SUM(M187:M198)</f>
        <v>89.8</v>
      </c>
      <c r="N186" s="72">
        <f>SUM(N187:N198)</f>
        <v>89.8</v>
      </c>
      <c r="O186" s="73">
        <f>N186/M186*100</f>
        <v>100</v>
      </c>
      <c r="P186" s="72">
        <f>SUM(P187:P198)</f>
        <v>1904.1</v>
      </c>
      <c r="Q186" s="72">
        <f>SUM(Q187:Q198)</f>
        <v>2091.9825900000001</v>
      </c>
      <c r="R186" s="72">
        <f>SUM(R187:R198)</f>
        <v>2091.9825900000001</v>
      </c>
      <c r="S186" s="73">
        <f>R186/Q186*100</f>
        <v>100</v>
      </c>
      <c r="T186" s="72">
        <f>SUM(T187:T198)</f>
        <v>88007</v>
      </c>
      <c r="U186" s="72">
        <f>SUM(U187:U198)</f>
        <v>86771.8</v>
      </c>
      <c r="V186" s="72">
        <f>SUM(V187:V198)</f>
        <v>86771.8</v>
      </c>
      <c r="W186" s="73">
        <f>V186/U186*100</f>
        <v>100</v>
      </c>
      <c r="X186" s="72">
        <f>SUM(X187:X198)</f>
        <v>5542.9</v>
      </c>
      <c r="Y186" s="72">
        <f>SUM(Y187:Y198)</f>
        <v>4174.2</v>
      </c>
      <c r="Z186" s="72">
        <f>SUM(Z187:Z198)</f>
        <v>4174.1379800000004</v>
      </c>
      <c r="AA186" s="73">
        <f>Z186/Y186*100</f>
        <v>99.998514206314994</v>
      </c>
      <c r="AB186" s="72">
        <f>SUM(AB187:AB198)</f>
        <v>253.9</v>
      </c>
      <c r="AC186" s="72">
        <f>SUM(AC187:AC198)</f>
        <v>253.9</v>
      </c>
      <c r="AD186" s="72">
        <f>SUM(AD187:AD198)</f>
        <v>253.9</v>
      </c>
      <c r="AE186" s="73">
        <f>AD186/AC186*100</f>
        <v>100</v>
      </c>
      <c r="AF186" s="72">
        <f>SUM(AF187:AF198)</f>
        <v>313977.09999999998</v>
      </c>
      <c r="AG186" s="72">
        <f>SUM(AG187:AG198)</f>
        <v>307080.59999999998</v>
      </c>
      <c r="AH186" s="72">
        <f>SUM(AH187:AH198)</f>
        <v>307080.59748</v>
      </c>
      <c r="AI186" s="73">
        <f>AH186/AG186*100</f>
        <v>99.999999179368544</v>
      </c>
      <c r="AJ186" s="72">
        <f>SUM(AJ187:AJ198)</f>
        <v>1632.9</v>
      </c>
      <c r="AK186" s="72">
        <f>SUM(AK187:AK198)</f>
        <v>1632.9</v>
      </c>
      <c r="AL186" s="72">
        <f>SUM(AL187:AL198)</f>
        <v>1552.9</v>
      </c>
      <c r="AM186" s="72">
        <f>AL186/AK186*100</f>
        <v>95.100741012921802</v>
      </c>
      <c r="AN186" s="72">
        <f>SUM(AN187:AN198)</f>
        <v>109.6</v>
      </c>
      <c r="AO186" s="72">
        <f>SUM(AO187:AO198)</f>
        <v>109.6</v>
      </c>
      <c r="AP186" s="72">
        <f>SUM(AP187:AP198)</f>
        <v>109.6</v>
      </c>
      <c r="AQ186" s="73">
        <f>AP186/AO186*100</f>
        <v>100</v>
      </c>
      <c r="AR186" s="72">
        <f t="shared" ref="AR186" si="205">SUM(AR187:AR198)</f>
        <v>1088.5999999999999</v>
      </c>
      <c r="AS186" s="72">
        <f t="shared" ref="AS186:BB186" si="206">SUM(AS187:AS198)</f>
        <v>1088.5999999999999</v>
      </c>
      <c r="AT186" s="72">
        <f t="shared" si="206"/>
        <v>991.56514000000004</v>
      </c>
      <c r="AU186" s="72">
        <f t="shared" si="206"/>
        <v>91.086270439096097</v>
      </c>
      <c r="AV186" s="72">
        <f t="shared" ref="AV186" si="207">SUM(AV187:AV198)</f>
        <v>544.29999999999995</v>
      </c>
      <c r="AW186" s="72">
        <f t="shared" si="206"/>
        <v>544.29999999999995</v>
      </c>
      <c r="AX186" s="72">
        <f t="shared" si="206"/>
        <v>544.29999999999995</v>
      </c>
      <c r="AY186" s="72">
        <f t="shared" si="206"/>
        <v>100</v>
      </c>
      <c r="AZ186" s="72">
        <f t="shared" ref="AZ186" si="208">SUM(AZ187:AZ198)</f>
        <v>2034.1</v>
      </c>
      <c r="BA186" s="72">
        <f t="shared" si="206"/>
        <v>1827.1679999999999</v>
      </c>
      <c r="BB186" s="72">
        <f t="shared" si="206"/>
        <v>1827.1679999999999</v>
      </c>
      <c r="BC186" s="73">
        <f>BB186/BA186*100</f>
        <v>100</v>
      </c>
      <c r="BD186" s="72">
        <f t="shared" ref="BD186" si="209">SUM(BD187:BD198)</f>
        <v>0</v>
      </c>
      <c r="BE186" s="72">
        <f t="shared" ref="BE186:BJ186" si="210">SUM(BE187:BE198)</f>
        <v>0</v>
      </c>
      <c r="BF186" s="72">
        <f t="shared" si="210"/>
        <v>0</v>
      </c>
      <c r="BG186" s="72">
        <f t="shared" si="210"/>
        <v>0</v>
      </c>
      <c r="BH186" s="72">
        <f t="shared" ref="BH186" si="211">SUM(BH187:BH198)</f>
        <v>2057.6</v>
      </c>
      <c r="BI186" s="72">
        <f t="shared" si="210"/>
        <v>2071.3000000000002</v>
      </c>
      <c r="BJ186" s="72">
        <f t="shared" si="210"/>
        <v>2071.3000000000002</v>
      </c>
      <c r="BK186" s="72">
        <f t="shared" si="203"/>
        <v>100</v>
      </c>
      <c r="BL186" s="72">
        <f>SUM(BL187:BL198)</f>
        <v>32286.799999999999</v>
      </c>
      <c r="BM186" s="72">
        <f>SUM(BM187:BM198)</f>
        <v>28591</v>
      </c>
      <c r="BN186" s="72">
        <f>SUM(BN187:BN198)</f>
        <v>28591</v>
      </c>
      <c r="BO186" s="73">
        <f>BN186/BM186*100</f>
        <v>100</v>
      </c>
      <c r="BP186" s="72">
        <f>SUM(BP187:BP198)</f>
        <v>997.5</v>
      </c>
      <c r="BQ186" s="72">
        <f>SUM(BQ187:BQ198)</f>
        <v>1515.4</v>
      </c>
      <c r="BR186" s="72">
        <f>SUM(BR187:BR198)</f>
        <v>1266.7929999999999</v>
      </c>
      <c r="BS186" s="73">
        <f>BR186/BQ186*100</f>
        <v>83.594628480929117</v>
      </c>
      <c r="BT186" s="72">
        <f>SUM(BT187:BT198)</f>
        <v>4.3</v>
      </c>
      <c r="BU186" s="72">
        <f>SUM(BU187:BU198)</f>
        <v>4</v>
      </c>
      <c r="BV186" s="72">
        <f>SUM(BV187:BV198)</f>
        <v>4</v>
      </c>
      <c r="BW186" s="73">
        <f>BV186/BU186*100</f>
        <v>100</v>
      </c>
      <c r="BX186" s="72"/>
      <c r="BY186" s="72"/>
      <c r="BZ186" s="72"/>
      <c r="CA186" s="73"/>
      <c r="CB186" s="72">
        <f>SUM(CB187:CB198)</f>
        <v>55.7</v>
      </c>
      <c r="CC186" s="72">
        <f>SUM(CC187:CC198)</f>
        <v>28.5</v>
      </c>
      <c r="CD186" s="72">
        <f>SUM(CD187:CD198)</f>
        <v>28.454000000000001</v>
      </c>
      <c r="CE186" s="73">
        <f>CD186/CC186*100</f>
        <v>99.838596491228074</v>
      </c>
    </row>
    <row r="187" spans="1:83" ht="24" customHeight="1" x14ac:dyDescent="0.25">
      <c r="A187" s="16" t="s">
        <v>188</v>
      </c>
      <c r="B187" s="78">
        <f t="shared" si="173"/>
        <v>449443.59999999986</v>
      </c>
      <c r="C187" s="78">
        <f t="shared" si="174"/>
        <v>436073.45058999996</v>
      </c>
      <c r="D187" s="78">
        <f t="shared" si="175"/>
        <v>436073.45058999996</v>
      </c>
      <c r="E187" s="78"/>
      <c r="F187" s="78">
        <f t="shared" si="172"/>
        <v>435647.61619000003</v>
      </c>
      <c r="G187" s="74">
        <f t="shared" si="204"/>
        <v>99.902348010541857</v>
      </c>
      <c r="H187" s="74">
        <v>915</v>
      </c>
      <c r="I187" s="74">
        <v>269.7</v>
      </c>
      <c r="J187" s="74">
        <v>269.61799999999999</v>
      </c>
      <c r="K187" s="74">
        <f>J187/I187*100</f>
        <v>99.96959584723767</v>
      </c>
      <c r="L187" s="74">
        <v>89.8</v>
      </c>
      <c r="M187" s="74">
        <v>89.8</v>
      </c>
      <c r="N187" s="74">
        <v>89.8</v>
      </c>
      <c r="O187" s="74">
        <f>N187/M187*100</f>
        <v>100</v>
      </c>
      <c r="P187" s="74">
        <v>1904.1</v>
      </c>
      <c r="Q187" s="74">
        <v>2091.9825900000001</v>
      </c>
      <c r="R187" s="74">
        <v>2091.9825900000001</v>
      </c>
      <c r="S187" s="74">
        <f>R187/Q187*100</f>
        <v>100</v>
      </c>
      <c r="T187" s="74">
        <v>88007</v>
      </c>
      <c r="U187" s="74">
        <v>86771.8</v>
      </c>
      <c r="V187" s="74">
        <v>86771.8</v>
      </c>
      <c r="W187" s="74">
        <f>V187/U187*100</f>
        <v>100</v>
      </c>
      <c r="X187" s="74">
        <v>5542.9</v>
      </c>
      <c r="Y187" s="74">
        <v>4174.2</v>
      </c>
      <c r="Z187" s="74">
        <v>4174.1379800000004</v>
      </c>
      <c r="AA187" s="74">
        <f>Z187/Y187*100</f>
        <v>99.998514206314994</v>
      </c>
      <c r="AB187" s="74">
        <v>253.9</v>
      </c>
      <c r="AC187" s="74">
        <v>253.9</v>
      </c>
      <c r="AD187" s="74">
        <v>253.9</v>
      </c>
      <c r="AE187" s="74">
        <f>AD187/AC187*100</f>
        <v>100</v>
      </c>
      <c r="AF187" s="74">
        <v>313977.09999999998</v>
      </c>
      <c r="AG187" s="74">
        <v>307080.59999999998</v>
      </c>
      <c r="AH187" s="74">
        <v>307080.59748</v>
      </c>
      <c r="AI187" s="74">
        <f>AH187/AG187*100</f>
        <v>99.999999179368544</v>
      </c>
      <c r="AJ187" s="74">
        <v>1632.9</v>
      </c>
      <c r="AK187" s="74">
        <v>1632.9</v>
      </c>
      <c r="AL187" s="74">
        <v>1552.9</v>
      </c>
      <c r="AM187" s="75">
        <f>AL187/AK187*100</f>
        <v>95.100741012921802</v>
      </c>
      <c r="AN187" s="75">
        <v>109.6</v>
      </c>
      <c r="AO187" s="75">
        <v>109.6</v>
      </c>
      <c r="AP187" s="74">
        <v>109.6</v>
      </c>
      <c r="AQ187" s="74">
        <f>AP187/AO187*100</f>
        <v>100</v>
      </c>
      <c r="AR187" s="74">
        <v>1088.5999999999999</v>
      </c>
      <c r="AS187" s="74">
        <v>1088.5999999999999</v>
      </c>
      <c r="AT187" s="74">
        <v>991.56514000000004</v>
      </c>
      <c r="AU187" s="74">
        <f>AT187/AS187*100</f>
        <v>91.086270439096097</v>
      </c>
      <c r="AV187" s="74">
        <v>544.29999999999995</v>
      </c>
      <c r="AW187" s="74">
        <v>544.29999999999995</v>
      </c>
      <c r="AX187" s="74">
        <v>544.29999999999995</v>
      </c>
      <c r="AY187" s="74">
        <f>AX187/AW187*100</f>
        <v>100</v>
      </c>
      <c r="AZ187" s="74">
        <v>2034.1</v>
      </c>
      <c r="BA187" s="74">
        <v>1827.1679999999999</v>
      </c>
      <c r="BB187" s="74">
        <v>1827.1679999999999</v>
      </c>
      <c r="BC187" s="74">
        <f>BB187/BA187*100</f>
        <v>100</v>
      </c>
      <c r="BD187" s="74"/>
      <c r="BE187" s="74"/>
      <c r="BF187" s="74"/>
      <c r="BG187" s="74"/>
      <c r="BH187" s="74"/>
      <c r="BI187" s="74"/>
      <c r="BJ187" s="74"/>
      <c r="BK187" s="75"/>
      <c r="BL187" s="74">
        <v>32286.799999999999</v>
      </c>
      <c r="BM187" s="74">
        <v>28591</v>
      </c>
      <c r="BN187" s="74">
        <v>28591</v>
      </c>
      <c r="BO187" s="74">
        <f>BN187/BM187*100</f>
        <v>100</v>
      </c>
      <c r="BP187" s="74">
        <v>997.5</v>
      </c>
      <c r="BQ187" s="74">
        <v>1515.4</v>
      </c>
      <c r="BR187" s="74">
        <v>1266.7929999999999</v>
      </c>
      <c r="BS187" s="74">
        <f>BR187/BQ187*100</f>
        <v>83.594628480929117</v>
      </c>
      <c r="BT187" s="74">
        <v>4.3</v>
      </c>
      <c r="BU187" s="74">
        <v>4</v>
      </c>
      <c r="BV187" s="74">
        <v>4</v>
      </c>
      <c r="BW187" s="74">
        <f>BV187/BU187*100</f>
        <v>100</v>
      </c>
      <c r="BX187" s="74"/>
      <c r="BY187" s="74"/>
      <c r="BZ187" s="74"/>
      <c r="CA187" s="74"/>
      <c r="CB187" s="74">
        <v>55.7</v>
      </c>
      <c r="CC187" s="74">
        <v>28.5</v>
      </c>
      <c r="CD187" s="74">
        <v>28.454000000000001</v>
      </c>
      <c r="CE187" s="73">
        <f>CD187/CC187*100</f>
        <v>99.838596491228074</v>
      </c>
    </row>
    <row r="188" spans="1:83" ht="15.75" customHeight="1" x14ac:dyDescent="0.25">
      <c r="A188" s="16" t="s">
        <v>382</v>
      </c>
      <c r="B188" s="78">
        <f t="shared" si="173"/>
        <v>164.6</v>
      </c>
      <c r="C188" s="78">
        <f t="shared" si="174"/>
        <v>165.7</v>
      </c>
      <c r="D188" s="78">
        <f t="shared" si="175"/>
        <v>165.7</v>
      </c>
      <c r="E188" s="78"/>
      <c r="F188" s="78">
        <f t="shared" si="172"/>
        <v>165.7</v>
      </c>
      <c r="G188" s="75">
        <f t="shared" si="204"/>
        <v>100</v>
      </c>
      <c r="H188" s="75"/>
      <c r="I188" s="75"/>
      <c r="J188" s="75"/>
      <c r="K188" s="75"/>
      <c r="L188" s="75"/>
      <c r="M188" s="75"/>
      <c r="N188" s="75"/>
      <c r="O188" s="74"/>
      <c r="P188" s="75"/>
      <c r="Q188" s="75"/>
      <c r="R188" s="75"/>
      <c r="S188" s="74"/>
      <c r="T188" s="75"/>
      <c r="U188" s="75"/>
      <c r="V188" s="75"/>
      <c r="W188" s="75"/>
      <c r="X188" s="75"/>
      <c r="Y188" s="75"/>
      <c r="Z188" s="75"/>
      <c r="AA188" s="75"/>
      <c r="AB188" s="75"/>
      <c r="AC188" s="75"/>
      <c r="AD188" s="75"/>
      <c r="AE188" s="75"/>
      <c r="AF188" s="75"/>
      <c r="AG188" s="75"/>
      <c r="AH188" s="75"/>
      <c r="AI188" s="75"/>
      <c r="AJ188" s="75"/>
      <c r="AK188" s="75"/>
      <c r="AL188" s="75"/>
      <c r="AM188" s="75"/>
      <c r="AN188" s="75"/>
      <c r="AO188" s="75"/>
      <c r="AP188" s="75"/>
      <c r="AQ188" s="75"/>
      <c r="AR188" s="75"/>
      <c r="AS188" s="75"/>
      <c r="AT188" s="75"/>
      <c r="AU188" s="75"/>
      <c r="AV188" s="75"/>
      <c r="AW188" s="75"/>
      <c r="AX188" s="75"/>
      <c r="AY188" s="75"/>
      <c r="AZ188" s="75"/>
      <c r="BA188" s="75"/>
      <c r="BB188" s="75"/>
      <c r="BC188" s="74"/>
      <c r="BD188" s="75"/>
      <c r="BE188" s="75"/>
      <c r="BF188" s="75"/>
      <c r="BG188" s="75"/>
      <c r="BH188" s="75">
        <v>164.6</v>
      </c>
      <c r="BI188" s="75">
        <v>165.7</v>
      </c>
      <c r="BJ188" s="75">
        <v>165.7</v>
      </c>
      <c r="BK188" s="75">
        <f t="shared" ref="BK188:BK199" si="212">BJ188/BI188*100</f>
        <v>100</v>
      </c>
      <c r="BL188" s="75"/>
      <c r="BM188" s="75"/>
      <c r="BN188" s="75"/>
      <c r="BO188" s="75"/>
      <c r="BP188" s="75"/>
      <c r="BQ188" s="75"/>
      <c r="BR188" s="75"/>
      <c r="BS188" s="74"/>
      <c r="BT188" s="75"/>
      <c r="BU188" s="75"/>
      <c r="BV188" s="75"/>
      <c r="BW188" s="74"/>
      <c r="BX188" s="75"/>
      <c r="BY188" s="75"/>
      <c r="BZ188" s="75"/>
      <c r="CA188" s="74"/>
      <c r="CB188" s="75"/>
      <c r="CC188" s="75"/>
      <c r="CD188" s="75"/>
      <c r="CE188" s="75"/>
    </row>
    <row r="189" spans="1:83" ht="15.75" customHeight="1" x14ac:dyDescent="0.25">
      <c r="A189" s="16" t="s">
        <v>383</v>
      </c>
      <c r="B189" s="78">
        <f t="shared" si="173"/>
        <v>164.6</v>
      </c>
      <c r="C189" s="78">
        <f t="shared" si="174"/>
        <v>165.7</v>
      </c>
      <c r="D189" s="78">
        <f t="shared" si="175"/>
        <v>165.7</v>
      </c>
      <c r="E189" s="78"/>
      <c r="F189" s="78">
        <f t="shared" si="172"/>
        <v>165.7</v>
      </c>
      <c r="G189" s="75">
        <f t="shared" si="204"/>
        <v>100</v>
      </c>
      <c r="H189" s="75"/>
      <c r="I189" s="75"/>
      <c r="J189" s="75"/>
      <c r="K189" s="75"/>
      <c r="L189" s="75"/>
      <c r="M189" s="75"/>
      <c r="N189" s="75"/>
      <c r="O189" s="74"/>
      <c r="P189" s="75"/>
      <c r="Q189" s="75"/>
      <c r="R189" s="75"/>
      <c r="S189" s="74"/>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4"/>
      <c r="BD189" s="75"/>
      <c r="BE189" s="75"/>
      <c r="BF189" s="75"/>
      <c r="BG189" s="75"/>
      <c r="BH189" s="75">
        <v>164.6</v>
      </c>
      <c r="BI189" s="75">
        <v>165.7</v>
      </c>
      <c r="BJ189" s="75">
        <v>165.7</v>
      </c>
      <c r="BK189" s="75">
        <f t="shared" si="212"/>
        <v>100</v>
      </c>
      <c r="BL189" s="75"/>
      <c r="BM189" s="75"/>
      <c r="BN189" s="75"/>
      <c r="BO189" s="75"/>
      <c r="BP189" s="75"/>
      <c r="BQ189" s="75"/>
      <c r="BR189" s="75"/>
      <c r="BS189" s="74"/>
      <c r="BT189" s="75"/>
      <c r="BU189" s="75"/>
      <c r="BV189" s="75"/>
      <c r="BW189" s="74"/>
      <c r="BX189" s="75"/>
      <c r="BY189" s="75"/>
      <c r="BZ189" s="75"/>
      <c r="CA189" s="74"/>
      <c r="CB189" s="75"/>
      <c r="CC189" s="75"/>
      <c r="CD189" s="75"/>
      <c r="CE189" s="75"/>
    </row>
    <row r="190" spans="1:83" ht="15.75" customHeight="1" x14ac:dyDescent="0.25">
      <c r="A190" s="16" t="s">
        <v>384</v>
      </c>
      <c r="B190" s="78">
        <f t="shared" si="173"/>
        <v>164.6</v>
      </c>
      <c r="C190" s="78">
        <f t="shared" si="174"/>
        <v>165.7</v>
      </c>
      <c r="D190" s="78">
        <f t="shared" si="175"/>
        <v>165.7</v>
      </c>
      <c r="E190" s="78"/>
      <c r="F190" s="78">
        <f t="shared" si="172"/>
        <v>165.7</v>
      </c>
      <c r="G190" s="75">
        <f t="shared" si="204"/>
        <v>100</v>
      </c>
      <c r="H190" s="75"/>
      <c r="I190" s="75"/>
      <c r="J190" s="75"/>
      <c r="K190" s="75"/>
      <c r="L190" s="75"/>
      <c r="M190" s="75"/>
      <c r="N190" s="75"/>
      <c r="O190" s="74"/>
      <c r="P190" s="75"/>
      <c r="Q190" s="75"/>
      <c r="R190" s="75"/>
      <c r="S190" s="74"/>
      <c r="T190" s="75"/>
      <c r="U190" s="75"/>
      <c r="V190" s="75"/>
      <c r="W190" s="75"/>
      <c r="X190" s="75"/>
      <c r="Y190" s="75"/>
      <c r="Z190" s="75"/>
      <c r="AA190" s="75"/>
      <c r="AB190" s="75"/>
      <c r="AC190" s="75"/>
      <c r="AD190" s="75"/>
      <c r="AE190" s="75"/>
      <c r="AF190" s="75"/>
      <c r="AG190" s="75"/>
      <c r="AH190" s="75"/>
      <c r="AI190" s="75"/>
      <c r="AJ190" s="75"/>
      <c r="AK190" s="75"/>
      <c r="AL190" s="75"/>
      <c r="AM190" s="75"/>
      <c r="AN190" s="75"/>
      <c r="AO190" s="75"/>
      <c r="AP190" s="75"/>
      <c r="AQ190" s="75"/>
      <c r="AR190" s="75"/>
      <c r="AS190" s="75"/>
      <c r="AT190" s="75"/>
      <c r="AU190" s="75"/>
      <c r="AV190" s="75"/>
      <c r="AW190" s="75"/>
      <c r="AX190" s="75"/>
      <c r="AY190" s="75"/>
      <c r="AZ190" s="75"/>
      <c r="BA190" s="75"/>
      <c r="BB190" s="75"/>
      <c r="BC190" s="74"/>
      <c r="BD190" s="75"/>
      <c r="BE190" s="75"/>
      <c r="BF190" s="75"/>
      <c r="BG190" s="75"/>
      <c r="BH190" s="75">
        <v>164.6</v>
      </c>
      <c r="BI190" s="75">
        <v>165.7</v>
      </c>
      <c r="BJ190" s="75">
        <v>165.7</v>
      </c>
      <c r="BK190" s="75">
        <f t="shared" si="212"/>
        <v>100</v>
      </c>
      <c r="BL190" s="75"/>
      <c r="BM190" s="75"/>
      <c r="BN190" s="75"/>
      <c r="BO190" s="75"/>
      <c r="BP190" s="75"/>
      <c r="BQ190" s="75"/>
      <c r="BR190" s="75"/>
      <c r="BS190" s="74"/>
      <c r="BT190" s="75"/>
      <c r="BU190" s="75"/>
      <c r="BV190" s="75"/>
      <c r="BW190" s="74"/>
      <c r="BX190" s="75"/>
      <c r="BY190" s="75"/>
      <c r="BZ190" s="75"/>
      <c r="CA190" s="74"/>
      <c r="CB190" s="75"/>
      <c r="CC190" s="75"/>
      <c r="CD190" s="75"/>
      <c r="CE190" s="75"/>
    </row>
    <row r="191" spans="1:83" ht="15.75" customHeight="1" x14ac:dyDescent="0.25">
      <c r="A191" s="16" t="s">
        <v>385</v>
      </c>
      <c r="B191" s="78">
        <f t="shared" si="173"/>
        <v>164.6</v>
      </c>
      <c r="C191" s="78">
        <f t="shared" si="174"/>
        <v>165.7</v>
      </c>
      <c r="D191" s="78">
        <f t="shared" si="175"/>
        <v>165.7</v>
      </c>
      <c r="E191" s="78"/>
      <c r="F191" s="78">
        <f t="shared" si="172"/>
        <v>165.7</v>
      </c>
      <c r="G191" s="75">
        <f t="shared" si="204"/>
        <v>100</v>
      </c>
      <c r="H191" s="75"/>
      <c r="I191" s="75"/>
      <c r="J191" s="75"/>
      <c r="K191" s="75"/>
      <c r="L191" s="75"/>
      <c r="M191" s="75"/>
      <c r="N191" s="75"/>
      <c r="O191" s="74"/>
      <c r="P191" s="75"/>
      <c r="Q191" s="75"/>
      <c r="R191" s="75"/>
      <c r="S191" s="74"/>
      <c r="T191" s="75"/>
      <c r="U191" s="75"/>
      <c r="V191" s="75"/>
      <c r="W191" s="75"/>
      <c r="X191" s="75"/>
      <c r="Y191" s="75"/>
      <c r="Z191" s="75"/>
      <c r="AA191" s="75"/>
      <c r="AB191" s="75"/>
      <c r="AC191" s="75"/>
      <c r="AD191" s="75"/>
      <c r="AE191" s="75"/>
      <c r="AF191" s="75"/>
      <c r="AG191" s="75"/>
      <c r="AH191" s="75"/>
      <c r="AI191" s="75"/>
      <c r="AJ191" s="75"/>
      <c r="AK191" s="75"/>
      <c r="AL191" s="75"/>
      <c r="AM191" s="75"/>
      <c r="AN191" s="75"/>
      <c r="AO191" s="75"/>
      <c r="AP191" s="75"/>
      <c r="AQ191" s="75"/>
      <c r="AR191" s="75"/>
      <c r="AS191" s="75"/>
      <c r="AT191" s="75"/>
      <c r="AU191" s="75"/>
      <c r="AV191" s="75"/>
      <c r="AW191" s="75"/>
      <c r="AX191" s="75"/>
      <c r="AY191" s="75"/>
      <c r="AZ191" s="75"/>
      <c r="BA191" s="75"/>
      <c r="BB191" s="75"/>
      <c r="BC191" s="74"/>
      <c r="BD191" s="75"/>
      <c r="BE191" s="75"/>
      <c r="BF191" s="75"/>
      <c r="BG191" s="75"/>
      <c r="BH191" s="75">
        <v>164.6</v>
      </c>
      <c r="BI191" s="75">
        <v>165.7</v>
      </c>
      <c r="BJ191" s="75">
        <v>165.7</v>
      </c>
      <c r="BK191" s="75">
        <f t="shared" si="212"/>
        <v>100</v>
      </c>
      <c r="BL191" s="75"/>
      <c r="BM191" s="75"/>
      <c r="BN191" s="75"/>
      <c r="BO191" s="75"/>
      <c r="BP191" s="75"/>
      <c r="BQ191" s="75"/>
      <c r="BR191" s="75"/>
      <c r="BS191" s="74"/>
      <c r="BT191" s="75"/>
      <c r="BU191" s="75"/>
      <c r="BV191" s="75"/>
      <c r="BW191" s="74"/>
      <c r="BX191" s="75"/>
      <c r="BY191" s="75"/>
      <c r="BZ191" s="75"/>
      <c r="CA191" s="74"/>
      <c r="CB191" s="75"/>
      <c r="CC191" s="75"/>
      <c r="CD191" s="75"/>
      <c r="CE191" s="75"/>
    </row>
    <row r="192" spans="1:83" ht="15.75" customHeight="1" x14ac:dyDescent="0.25">
      <c r="A192" s="16" t="s">
        <v>386</v>
      </c>
      <c r="B192" s="78">
        <f t="shared" si="173"/>
        <v>164.6</v>
      </c>
      <c r="C192" s="78">
        <f t="shared" si="174"/>
        <v>165.7</v>
      </c>
      <c r="D192" s="78">
        <f t="shared" si="175"/>
        <v>165.7</v>
      </c>
      <c r="E192" s="78"/>
      <c r="F192" s="78">
        <f t="shared" si="172"/>
        <v>165.7</v>
      </c>
      <c r="G192" s="75">
        <f t="shared" si="204"/>
        <v>100</v>
      </c>
      <c r="H192" s="75"/>
      <c r="I192" s="75"/>
      <c r="J192" s="75"/>
      <c r="K192" s="75"/>
      <c r="L192" s="75"/>
      <c r="M192" s="75"/>
      <c r="N192" s="75"/>
      <c r="O192" s="74"/>
      <c r="P192" s="75"/>
      <c r="Q192" s="75"/>
      <c r="R192" s="75"/>
      <c r="S192" s="74"/>
      <c r="T192" s="75"/>
      <c r="U192" s="75"/>
      <c r="V192" s="75"/>
      <c r="W192" s="75"/>
      <c r="X192" s="75"/>
      <c r="Y192" s="75"/>
      <c r="Z192" s="75"/>
      <c r="AA192" s="75"/>
      <c r="AB192" s="75"/>
      <c r="AC192" s="75"/>
      <c r="AD192" s="75"/>
      <c r="AE192" s="75"/>
      <c r="AF192" s="75"/>
      <c r="AG192" s="75"/>
      <c r="AH192" s="75"/>
      <c r="AI192" s="75"/>
      <c r="AJ192" s="75"/>
      <c r="AK192" s="75"/>
      <c r="AL192" s="75"/>
      <c r="AM192" s="75"/>
      <c r="AN192" s="75"/>
      <c r="AO192" s="75"/>
      <c r="AP192" s="75"/>
      <c r="AQ192" s="75"/>
      <c r="AR192" s="75"/>
      <c r="AS192" s="75"/>
      <c r="AT192" s="75"/>
      <c r="AU192" s="75"/>
      <c r="AV192" s="75"/>
      <c r="AW192" s="75"/>
      <c r="AX192" s="75"/>
      <c r="AY192" s="75"/>
      <c r="AZ192" s="75"/>
      <c r="BA192" s="75"/>
      <c r="BB192" s="75"/>
      <c r="BC192" s="74"/>
      <c r="BD192" s="75"/>
      <c r="BE192" s="75"/>
      <c r="BF192" s="75"/>
      <c r="BG192" s="75"/>
      <c r="BH192" s="75">
        <v>164.6</v>
      </c>
      <c r="BI192" s="75">
        <v>165.7</v>
      </c>
      <c r="BJ192" s="75">
        <v>165.7</v>
      </c>
      <c r="BK192" s="75">
        <f t="shared" si="212"/>
        <v>100</v>
      </c>
      <c r="BL192" s="75"/>
      <c r="BM192" s="75"/>
      <c r="BN192" s="75"/>
      <c r="BO192" s="75"/>
      <c r="BP192" s="75"/>
      <c r="BQ192" s="75"/>
      <c r="BR192" s="75"/>
      <c r="BS192" s="74"/>
      <c r="BT192" s="75"/>
      <c r="BU192" s="75"/>
      <c r="BV192" s="75"/>
      <c r="BW192" s="74"/>
      <c r="BX192" s="75"/>
      <c r="BY192" s="75"/>
      <c r="BZ192" s="75"/>
      <c r="CA192" s="74"/>
      <c r="CB192" s="75"/>
      <c r="CC192" s="75"/>
      <c r="CD192" s="75"/>
      <c r="CE192" s="75"/>
    </row>
    <row r="193" spans="1:83" ht="15.75" customHeight="1" x14ac:dyDescent="0.25">
      <c r="A193" s="16" t="s">
        <v>387</v>
      </c>
      <c r="B193" s="78">
        <f t="shared" si="173"/>
        <v>164.6</v>
      </c>
      <c r="C193" s="78">
        <f t="shared" si="174"/>
        <v>165.7</v>
      </c>
      <c r="D193" s="78">
        <f t="shared" si="175"/>
        <v>165.7</v>
      </c>
      <c r="E193" s="78"/>
      <c r="F193" s="78">
        <f t="shared" si="172"/>
        <v>165.7</v>
      </c>
      <c r="G193" s="75">
        <f t="shared" si="204"/>
        <v>100</v>
      </c>
      <c r="H193" s="75"/>
      <c r="I193" s="75"/>
      <c r="J193" s="75"/>
      <c r="K193" s="75"/>
      <c r="L193" s="75"/>
      <c r="M193" s="75"/>
      <c r="N193" s="75"/>
      <c r="O193" s="74"/>
      <c r="P193" s="75"/>
      <c r="Q193" s="75"/>
      <c r="R193" s="75"/>
      <c r="S193" s="74"/>
      <c r="T193" s="75"/>
      <c r="U193" s="75"/>
      <c r="V193" s="75"/>
      <c r="W193" s="75"/>
      <c r="X193" s="75"/>
      <c r="Y193" s="75"/>
      <c r="Z193" s="75"/>
      <c r="AA193" s="75"/>
      <c r="AB193" s="75"/>
      <c r="AC193" s="75"/>
      <c r="AD193" s="75"/>
      <c r="AE193" s="75"/>
      <c r="AF193" s="75"/>
      <c r="AG193" s="75"/>
      <c r="AH193" s="75"/>
      <c r="AI193" s="75"/>
      <c r="AJ193" s="75"/>
      <c r="AK193" s="75"/>
      <c r="AL193" s="75"/>
      <c r="AM193" s="75"/>
      <c r="AN193" s="75"/>
      <c r="AO193" s="75"/>
      <c r="AP193" s="75"/>
      <c r="AQ193" s="75"/>
      <c r="AR193" s="75"/>
      <c r="AS193" s="75"/>
      <c r="AT193" s="75"/>
      <c r="AU193" s="75"/>
      <c r="AV193" s="75"/>
      <c r="AW193" s="75"/>
      <c r="AX193" s="75"/>
      <c r="AY193" s="75"/>
      <c r="AZ193" s="75"/>
      <c r="BA193" s="75"/>
      <c r="BB193" s="75"/>
      <c r="BC193" s="74"/>
      <c r="BD193" s="75"/>
      <c r="BE193" s="75"/>
      <c r="BF193" s="75"/>
      <c r="BG193" s="75"/>
      <c r="BH193" s="75">
        <v>164.6</v>
      </c>
      <c r="BI193" s="75">
        <v>165.7</v>
      </c>
      <c r="BJ193" s="75">
        <v>165.7</v>
      </c>
      <c r="BK193" s="75">
        <f t="shared" si="212"/>
        <v>100</v>
      </c>
      <c r="BL193" s="75"/>
      <c r="BM193" s="75"/>
      <c r="BN193" s="75"/>
      <c r="BO193" s="75"/>
      <c r="BP193" s="75"/>
      <c r="BQ193" s="75"/>
      <c r="BR193" s="75"/>
      <c r="BS193" s="74"/>
      <c r="BT193" s="75"/>
      <c r="BU193" s="75"/>
      <c r="BV193" s="75"/>
      <c r="BW193" s="74"/>
      <c r="BX193" s="75"/>
      <c r="BY193" s="75"/>
      <c r="BZ193" s="75"/>
      <c r="CA193" s="74"/>
      <c r="CB193" s="75"/>
      <c r="CC193" s="75"/>
      <c r="CD193" s="75"/>
      <c r="CE193" s="75"/>
    </row>
    <row r="194" spans="1:83" ht="15.75" customHeight="1" x14ac:dyDescent="0.25">
      <c r="A194" s="16" t="s">
        <v>388</v>
      </c>
      <c r="B194" s="78">
        <f t="shared" si="173"/>
        <v>164.6</v>
      </c>
      <c r="C194" s="78">
        <f t="shared" si="174"/>
        <v>165.7</v>
      </c>
      <c r="D194" s="78">
        <f t="shared" si="175"/>
        <v>165.7</v>
      </c>
      <c r="E194" s="78"/>
      <c r="F194" s="78">
        <f t="shared" si="172"/>
        <v>165.7</v>
      </c>
      <c r="G194" s="75">
        <f t="shared" si="204"/>
        <v>100</v>
      </c>
      <c r="H194" s="75"/>
      <c r="I194" s="75"/>
      <c r="J194" s="75"/>
      <c r="K194" s="75"/>
      <c r="L194" s="75"/>
      <c r="M194" s="75"/>
      <c r="N194" s="75"/>
      <c r="O194" s="74"/>
      <c r="P194" s="75"/>
      <c r="Q194" s="75"/>
      <c r="R194" s="75"/>
      <c r="S194" s="74"/>
      <c r="T194" s="75"/>
      <c r="U194" s="75"/>
      <c r="V194" s="75"/>
      <c r="W194" s="75"/>
      <c r="X194" s="75"/>
      <c r="Y194" s="75"/>
      <c r="Z194" s="75"/>
      <c r="AA194" s="75"/>
      <c r="AB194" s="75"/>
      <c r="AC194" s="75"/>
      <c r="AD194" s="75"/>
      <c r="AE194" s="75"/>
      <c r="AF194" s="75"/>
      <c r="AG194" s="75"/>
      <c r="AH194" s="75"/>
      <c r="AI194" s="75"/>
      <c r="AJ194" s="75"/>
      <c r="AK194" s="75"/>
      <c r="AL194" s="75"/>
      <c r="AM194" s="75"/>
      <c r="AN194" s="75"/>
      <c r="AO194" s="75"/>
      <c r="AP194" s="75"/>
      <c r="AQ194" s="75"/>
      <c r="AR194" s="75"/>
      <c r="AS194" s="75"/>
      <c r="AT194" s="75"/>
      <c r="AU194" s="75"/>
      <c r="AV194" s="75"/>
      <c r="AW194" s="75"/>
      <c r="AX194" s="75"/>
      <c r="AY194" s="75"/>
      <c r="AZ194" s="75"/>
      <c r="BA194" s="75"/>
      <c r="BB194" s="75"/>
      <c r="BC194" s="74"/>
      <c r="BD194" s="75"/>
      <c r="BE194" s="75"/>
      <c r="BF194" s="75"/>
      <c r="BG194" s="75"/>
      <c r="BH194" s="75">
        <v>164.6</v>
      </c>
      <c r="BI194" s="75">
        <v>165.7</v>
      </c>
      <c r="BJ194" s="75">
        <v>165.7</v>
      </c>
      <c r="BK194" s="75">
        <f t="shared" si="212"/>
        <v>100</v>
      </c>
      <c r="BL194" s="75"/>
      <c r="BM194" s="75"/>
      <c r="BN194" s="75"/>
      <c r="BO194" s="75"/>
      <c r="BP194" s="75"/>
      <c r="BQ194" s="75"/>
      <c r="BR194" s="75"/>
      <c r="BS194" s="74"/>
      <c r="BT194" s="75"/>
      <c r="BU194" s="75"/>
      <c r="BV194" s="75"/>
      <c r="BW194" s="74"/>
      <c r="BX194" s="75"/>
      <c r="BY194" s="75"/>
      <c r="BZ194" s="75"/>
      <c r="CA194" s="74"/>
      <c r="CB194" s="75"/>
      <c r="CC194" s="75"/>
      <c r="CD194" s="75"/>
      <c r="CE194" s="75"/>
    </row>
    <row r="195" spans="1:83" ht="15.75" customHeight="1" x14ac:dyDescent="0.25">
      <c r="A195" s="16" t="s">
        <v>389</v>
      </c>
      <c r="B195" s="78">
        <f t="shared" si="173"/>
        <v>164.6</v>
      </c>
      <c r="C195" s="78">
        <f t="shared" si="174"/>
        <v>165.7</v>
      </c>
      <c r="D195" s="78">
        <f t="shared" si="175"/>
        <v>165.7</v>
      </c>
      <c r="E195" s="78"/>
      <c r="F195" s="78">
        <f t="shared" si="172"/>
        <v>165.7</v>
      </c>
      <c r="G195" s="75">
        <f t="shared" si="204"/>
        <v>100</v>
      </c>
      <c r="H195" s="75"/>
      <c r="I195" s="75"/>
      <c r="J195" s="75"/>
      <c r="K195" s="75"/>
      <c r="L195" s="75"/>
      <c r="M195" s="75"/>
      <c r="N195" s="75"/>
      <c r="O195" s="74"/>
      <c r="P195" s="75"/>
      <c r="Q195" s="75"/>
      <c r="R195" s="75"/>
      <c r="S195" s="74"/>
      <c r="T195" s="75"/>
      <c r="U195" s="75"/>
      <c r="V195" s="75"/>
      <c r="W195" s="75"/>
      <c r="X195" s="75"/>
      <c r="Y195" s="75"/>
      <c r="Z195" s="75"/>
      <c r="AA195" s="75"/>
      <c r="AB195" s="75"/>
      <c r="AC195" s="75"/>
      <c r="AD195" s="75"/>
      <c r="AE195" s="75"/>
      <c r="AF195" s="75"/>
      <c r="AG195" s="75"/>
      <c r="AH195" s="75"/>
      <c r="AI195" s="75"/>
      <c r="AJ195" s="75"/>
      <c r="AK195" s="75"/>
      <c r="AL195" s="75"/>
      <c r="AM195" s="75"/>
      <c r="AN195" s="75"/>
      <c r="AO195" s="75"/>
      <c r="AP195" s="75"/>
      <c r="AQ195" s="75"/>
      <c r="AR195" s="75"/>
      <c r="AS195" s="75"/>
      <c r="AT195" s="75"/>
      <c r="AU195" s="75"/>
      <c r="AV195" s="75"/>
      <c r="AW195" s="75"/>
      <c r="AX195" s="75"/>
      <c r="AY195" s="75"/>
      <c r="AZ195" s="75"/>
      <c r="BA195" s="75"/>
      <c r="BB195" s="75"/>
      <c r="BC195" s="74"/>
      <c r="BD195" s="75"/>
      <c r="BE195" s="75"/>
      <c r="BF195" s="75"/>
      <c r="BG195" s="75"/>
      <c r="BH195" s="75">
        <v>164.6</v>
      </c>
      <c r="BI195" s="75">
        <v>165.7</v>
      </c>
      <c r="BJ195" s="75">
        <v>165.7</v>
      </c>
      <c r="BK195" s="75">
        <f t="shared" si="212"/>
        <v>100</v>
      </c>
      <c r="BL195" s="75"/>
      <c r="BM195" s="75"/>
      <c r="BN195" s="75"/>
      <c r="BO195" s="75"/>
      <c r="BP195" s="75"/>
      <c r="BQ195" s="75"/>
      <c r="BR195" s="75"/>
      <c r="BS195" s="74"/>
      <c r="BT195" s="75"/>
      <c r="BU195" s="75"/>
      <c r="BV195" s="75"/>
      <c r="BW195" s="74"/>
      <c r="BX195" s="75"/>
      <c r="BY195" s="75"/>
      <c r="BZ195" s="75"/>
      <c r="CA195" s="74"/>
      <c r="CB195" s="75"/>
      <c r="CC195" s="75"/>
      <c r="CD195" s="75"/>
      <c r="CE195" s="75"/>
    </row>
    <row r="196" spans="1:83" ht="15.75" customHeight="1" x14ac:dyDescent="0.25">
      <c r="A196" s="16" t="s">
        <v>239</v>
      </c>
      <c r="B196" s="78">
        <f t="shared" si="173"/>
        <v>411.6</v>
      </c>
      <c r="C196" s="78">
        <f t="shared" si="174"/>
        <v>414.3</v>
      </c>
      <c r="D196" s="78">
        <f t="shared" si="175"/>
        <v>414.3</v>
      </c>
      <c r="E196" s="78"/>
      <c r="F196" s="78">
        <f t="shared" si="172"/>
        <v>414.3</v>
      </c>
      <c r="G196" s="75">
        <f t="shared" si="204"/>
        <v>100</v>
      </c>
      <c r="H196" s="75"/>
      <c r="I196" s="75"/>
      <c r="J196" s="75"/>
      <c r="K196" s="75"/>
      <c r="L196" s="75"/>
      <c r="M196" s="75"/>
      <c r="N196" s="75"/>
      <c r="O196" s="74"/>
      <c r="P196" s="75"/>
      <c r="Q196" s="75"/>
      <c r="R196" s="75"/>
      <c r="S196" s="74"/>
      <c r="T196" s="75"/>
      <c r="U196" s="75"/>
      <c r="V196" s="75"/>
      <c r="W196" s="75"/>
      <c r="X196" s="75"/>
      <c r="Y196" s="75"/>
      <c r="Z196" s="75"/>
      <c r="AA196" s="75"/>
      <c r="AB196" s="75"/>
      <c r="AC196" s="75"/>
      <c r="AD196" s="75"/>
      <c r="AE196" s="75"/>
      <c r="AF196" s="75"/>
      <c r="AG196" s="75"/>
      <c r="AH196" s="75"/>
      <c r="AI196" s="75"/>
      <c r="AJ196" s="75"/>
      <c r="AK196" s="75"/>
      <c r="AL196" s="75"/>
      <c r="AM196" s="75"/>
      <c r="AN196" s="75"/>
      <c r="AO196" s="75"/>
      <c r="AP196" s="75"/>
      <c r="AQ196" s="75"/>
      <c r="AR196" s="75"/>
      <c r="AS196" s="75"/>
      <c r="AT196" s="75"/>
      <c r="AU196" s="75"/>
      <c r="AV196" s="75"/>
      <c r="AW196" s="75"/>
      <c r="AX196" s="75"/>
      <c r="AY196" s="75"/>
      <c r="AZ196" s="75"/>
      <c r="BA196" s="75"/>
      <c r="BB196" s="75"/>
      <c r="BC196" s="74"/>
      <c r="BD196" s="75"/>
      <c r="BE196" s="75"/>
      <c r="BF196" s="75"/>
      <c r="BG196" s="75"/>
      <c r="BH196" s="75">
        <v>411.6</v>
      </c>
      <c r="BI196" s="75">
        <v>414.3</v>
      </c>
      <c r="BJ196" s="75">
        <v>414.3</v>
      </c>
      <c r="BK196" s="75">
        <f t="shared" si="212"/>
        <v>100</v>
      </c>
      <c r="BL196" s="75"/>
      <c r="BM196" s="75"/>
      <c r="BN196" s="75"/>
      <c r="BO196" s="75"/>
      <c r="BP196" s="75"/>
      <c r="BQ196" s="75"/>
      <c r="BR196" s="75"/>
      <c r="BS196" s="74"/>
      <c r="BT196" s="75"/>
      <c r="BU196" s="75"/>
      <c r="BV196" s="75"/>
      <c r="BW196" s="74"/>
      <c r="BX196" s="75"/>
      <c r="BY196" s="75"/>
      <c r="BZ196" s="75"/>
      <c r="CA196" s="74"/>
      <c r="CB196" s="75"/>
      <c r="CC196" s="75"/>
      <c r="CD196" s="75"/>
      <c r="CE196" s="75"/>
    </row>
    <row r="197" spans="1:83" ht="15.75" customHeight="1" x14ac:dyDescent="0.25">
      <c r="A197" s="16" t="s">
        <v>390</v>
      </c>
      <c r="B197" s="78">
        <f t="shared" si="173"/>
        <v>164.6</v>
      </c>
      <c r="C197" s="78">
        <f t="shared" si="174"/>
        <v>165.7</v>
      </c>
      <c r="D197" s="78">
        <f t="shared" si="175"/>
        <v>165.7</v>
      </c>
      <c r="E197" s="78"/>
      <c r="F197" s="78">
        <f t="shared" si="172"/>
        <v>165.7</v>
      </c>
      <c r="G197" s="75">
        <f t="shared" si="204"/>
        <v>100</v>
      </c>
      <c r="H197" s="75"/>
      <c r="I197" s="75"/>
      <c r="J197" s="75"/>
      <c r="K197" s="75"/>
      <c r="L197" s="75"/>
      <c r="M197" s="75"/>
      <c r="N197" s="75"/>
      <c r="O197" s="74"/>
      <c r="P197" s="75"/>
      <c r="Q197" s="75"/>
      <c r="R197" s="75"/>
      <c r="S197" s="74"/>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4"/>
      <c r="BD197" s="75"/>
      <c r="BE197" s="75"/>
      <c r="BF197" s="75"/>
      <c r="BG197" s="75"/>
      <c r="BH197" s="75">
        <v>164.6</v>
      </c>
      <c r="BI197" s="75">
        <v>165.7</v>
      </c>
      <c r="BJ197" s="75">
        <v>165.7</v>
      </c>
      <c r="BK197" s="75">
        <f t="shared" si="212"/>
        <v>100</v>
      </c>
      <c r="BL197" s="75"/>
      <c r="BM197" s="75"/>
      <c r="BN197" s="75"/>
      <c r="BO197" s="75"/>
      <c r="BP197" s="75"/>
      <c r="BQ197" s="75"/>
      <c r="BR197" s="75"/>
      <c r="BS197" s="74"/>
      <c r="BT197" s="75"/>
      <c r="BU197" s="75"/>
      <c r="BV197" s="75"/>
      <c r="BW197" s="74"/>
      <c r="BX197" s="75"/>
      <c r="BY197" s="75"/>
      <c r="BZ197" s="75"/>
      <c r="CA197" s="74"/>
      <c r="CB197" s="75"/>
      <c r="CC197" s="75"/>
      <c r="CD197" s="75"/>
      <c r="CE197" s="75"/>
    </row>
    <row r="198" spans="1:83" ht="15.75" customHeight="1" x14ac:dyDescent="0.25">
      <c r="A198" s="16" t="s">
        <v>391</v>
      </c>
      <c r="B198" s="78">
        <f t="shared" si="173"/>
        <v>164.6</v>
      </c>
      <c r="C198" s="78">
        <f t="shared" si="174"/>
        <v>165.7</v>
      </c>
      <c r="D198" s="78">
        <f t="shared" si="175"/>
        <v>165.7</v>
      </c>
      <c r="E198" s="78"/>
      <c r="F198" s="78">
        <f t="shared" si="172"/>
        <v>165.7</v>
      </c>
      <c r="G198" s="75">
        <f t="shared" si="204"/>
        <v>100</v>
      </c>
      <c r="H198" s="75"/>
      <c r="I198" s="75"/>
      <c r="J198" s="75"/>
      <c r="K198" s="74"/>
      <c r="L198" s="75"/>
      <c r="M198" s="75"/>
      <c r="N198" s="75"/>
      <c r="O198" s="74"/>
      <c r="P198" s="75"/>
      <c r="Q198" s="75"/>
      <c r="R198" s="75"/>
      <c r="S198" s="74"/>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4"/>
      <c r="BD198" s="75"/>
      <c r="BE198" s="75"/>
      <c r="BF198" s="75"/>
      <c r="BG198" s="75"/>
      <c r="BH198" s="75">
        <v>164.6</v>
      </c>
      <c r="BI198" s="75">
        <v>165.7</v>
      </c>
      <c r="BJ198" s="75">
        <v>165.7</v>
      </c>
      <c r="BK198" s="75">
        <f t="shared" si="212"/>
        <v>100</v>
      </c>
      <c r="BL198" s="75"/>
      <c r="BM198" s="75"/>
      <c r="BN198" s="75"/>
      <c r="BO198" s="75"/>
      <c r="BP198" s="75"/>
      <c r="BQ198" s="75"/>
      <c r="BR198" s="75"/>
      <c r="BS198" s="74"/>
      <c r="BT198" s="75"/>
      <c r="BU198" s="75"/>
      <c r="BV198" s="75"/>
      <c r="BW198" s="74"/>
      <c r="BX198" s="75"/>
      <c r="BY198" s="75"/>
      <c r="BZ198" s="75"/>
      <c r="CA198" s="74"/>
      <c r="CB198" s="75"/>
      <c r="CC198" s="75"/>
      <c r="CD198" s="75"/>
      <c r="CE198" s="74"/>
    </row>
    <row r="199" spans="1:83" s="5" customFormat="1" ht="30.75" customHeight="1" x14ac:dyDescent="0.25">
      <c r="A199" s="81" t="s">
        <v>215</v>
      </c>
      <c r="B199" s="77">
        <f t="shared" si="173"/>
        <v>158212.69999999995</v>
      </c>
      <c r="C199" s="77">
        <f t="shared" si="174"/>
        <v>171302.2666099999</v>
      </c>
      <c r="D199" s="77">
        <f t="shared" si="175"/>
        <v>171302.2666099999</v>
      </c>
      <c r="E199" s="77"/>
      <c r="F199" s="77">
        <f t="shared" si="172"/>
        <v>170939.56475999992</v>
      </c>
      <c r="G199" s="73">
        <f t="shared" si="204"/>
        <v>99.788267921272904</v>
      </c>
      <c r="H199" s="73">
        <f>SUM(H200:H202)</f>
        <v>126.1</v>
      </c>
      <c r="I199" s="73">
        <f>SUM(I200:I202)</f>
        <v>126.1</v>
      </c>
      <c r="J199" s="73">
        <f>SUM(J200:J202)</f>
        <v>126.1</v>
      </c>
      <c r="K199" s="73">
        <f>J199/I199*100</f>
        <v>100</v>
      </c>
      <c r="L199" s="73">
        <f>SUM(L200:L202)</f>
        <v>79.7</v>
      </c>
      <c r="M199" s="73">
        <f>SUM(M200:M202)</f>
        <v>79.7</v>
      </c>
      <c r="N199" s="73">
        <f>SUM(N200:N202)</f>
        <v>79.7</v>
      </c>
      <c r="O199" s="73">
        <f>N199/M199*100</f>
        <v>100</v>
      </c>
      <c r="P199" s="73">
        <f>SUM(P200:P202)</f>
        <v>1199.2</v>
      </c>
      <c r="Q199" s="73">
        <f>SUM(Q200:Q202)</f>
        <v>679.8673</v>
      </c>
      <c r="R199" s="73">
        <f>SUM(R200:R202)</f>
        <v>483.41545000000002</v>
      </c>
      <c r="S199" s="73">
        <f>R199/Q199*100</f>
        <v>71.104383164185137</v>
      </c>
      <c r="T199" s="73">
        <f>SUM(T200:T202)</f>
        <v>19136.8</v>
      </c>
      <c r="U199" s="73">
        <f>SUM(U200:U202)</f>
        <v>19262</v>
      </c>
      <c r="V199" s="73">
        <f>SUM(V200:V202)</f>
        <v>19250.920300000002</v>
      </c>
      <c r="W199" s="73">
        <f>V199/U199*100</f>
        <v>99.942478974145999</v>
      </c>
      <c r="X199" s="73">
        <f>SUM(X200:X202)</f>
        <v>1238.0999999999999</v>
      </c>
      <c r="Y199" s="73">
        <f>SUM(Y200:Y202)</f>
        <v>1238.0999999999999</v>
      </c>
      <c r="Z199" s="73">
        <f>SUM(Z200:Z202)</f>
        <v>1238.0999999999999</v>
      </c>
      <c r="AA199" s="73">
        <f>Z199/Y199*100</f>
        <v>100</v>
      </c>
      <c r="AB199" s="73">
        <f>SUM(AB200:AB202)</f>
        <v>65.2</v>
      </c>
      <c r="AC199" s="73">
        <f>SUM(AC200:AC202)</f>
        <v>65.2</v>
      </c>
      <c r="AD199" s="73">
        <f>SUM(AD200:AD202)</f>
        <v>65.2</v>
      </c>
      <c r="AE199" s="73">
        <f>AD199/AC199*100</f>
        <v>100</v>
      </c>
      <c r="AF199" s="73">
        <f>SUM(AF200:AF202)</f>
        <v>120119.8</v>
      </c>
      <c r="AG199" s="73">
        <f>SUM(AG200:AG202)</f>
        <v>134708.79999999999</v>
      </c>
      <c r="AH199" s="73">
        <f>SUM(AH200:AH202)</f>
        <v>134708.79999999999</v>
      </c>
      <c r="AI199" s="73">
        <f>AH199/AG199*100</f>
        <v>100</v>
      </c>
      <c r="AJ199" s="73">
        <f>SUM(AJ200:AJ202)</f>
        <v>544.29999999999995</v>
      </c>
      <c r="AK199" s="73">
        <f>SUM(AK200:AK202)</f>
        <v>544.29999999999995</v>
      </c>
      <c r="AL199" s="73">
        <f>SUM(AL200:AL202)</f>
        <v>544.29999999999995</v>
      </c>
      <c r="AM199" s="72">
        <f>AL199/AK199*100</f>
        <v>100</v>
      </c>
      <c r="AN199" s="73">
        <f t="shared" ref="AN199" si="213">SUM(AN200:AN202)</f>
        <v>0</v>
      </c>
      <c r="AO199" s="73">
        <f t="shared" ref="AO199:BB199" si="214">SUM(AO200:AO202)</f>
        <v>0</v>
      </c>
      <c r="AP199" s="73">
        <f t="shared" si="214"/>
        <v>0</v>
      </c>
      <c r="AQ199" s="73">
        <f t="shared" si="214"/>
        <v>0</v>
      </c>
      <c r="AR199" s="73">
        <f t="shared" ref="AR199" si="215">SUM(AR200:AR202)</f>
        <v>544.29999999999995</v>
      </c>
      <c r="AS199" s="73">
        <f t="shared" si="214"/>
        <v>544.29999999999995</v>
      </c>
      <c r="AT199" s="73">
        <f t="shared" si="214"/>
        <v>544.29999999999995</v>
      </c>
      <c r="AU199" s="73">
        <f t="shared" si="214"/>
        <v>100</v>
      </c>
      <c r="AV199" s="73">
        <f t="shared" ref="AV199" si="216">SUM(AV200:AV202)</f>
        <v>544.29999999999995</v>
      </c>
      <c r="AW199" s="73">
        <f t="shared" si="214"/>
        <v>544.29999999999995</v>
      </c>
      <c r="AX199" s="73">
        <f t="shared" si="214"/>
        <v>544.29999999999995</v>
      </c>
      <c r="AY199" s="73">
        <f t="shared" si="214"/>
        <v>100</v>
      </c>
      <c r="AZ199" s="73">
        <f t="shared" ref="AZ199" si="217">SUM(AZ200:AZ202)</f>
        <v>598.4</v>
      </c>
      <c r="BA199" s="73">
        <f t="shared" si="214"/>
        <v>598.4</v>
      </c>
      <c r="BB199" s="73">
        <f t="shared" si="214"/>
        <v>598.4</v>
      </c>
      <c r="BC199" s="73">
        <f>BB199/BA199*100</f>
        <v>100</v>
      </c>
      <c r="BD199" s="73">
        <f t="shared" ref="BD199" si="218">SUM(BD200:BD202)</f>
        <v>0</v>
      </c>
      <c r="BE199" s="73">
        <f t="shared" ref="BE199:BJ199" si="219">SUM(BE200:BE202)</f>
        <v>0</v>
      </c>
      <c r="BF199" s="73">
        <f t="shared" si="219"/>
        <v>0</v>
      </c>
      <c r="BG199" s="73">
        <f t="shared" si="219"/>
        <v>0</v>
      </c>
      <c r="BH199" s="73">
        <f t="shared" ref="BH199" si="220">SUM(BH200:BH202)</f>
        <v>1234.7</v>
      </c>
      <c r="BI199" s="73">
        <f t="shared" si="219"/>
        <v>1243.3</v>
      </c>
      <c r="BJ199" s="73">
        <f t="shared" si="219"/>
        <v>1243.3</v>
      </c>
      <c r="BK199" s="72">
        <f t="shared" si="212"/>
        <v>100</v>
      </c>
      <c r="BL199" s="73">
        <f>SUM(BL200:BL202)</f>
        <v>12556</v>
      </c>
      <c r="BM199" s="73">
        <f>SUM(BM200:BM202)</f>
        <v>11408.099310000001</v>
      </c>
      <c r="BN199" s="73">
        <f>SUM(BN200:BN202)</f>
        <v>11333.80091</v>
      </c>
      <c r="BO199" s="73">
        <f>BN199/BM199*100</f>
        <v>99.348722359605745</v>
      </c>
      <c r="BP199" s="73">
        <f>SUM(BP200:BP202)</f>
        <v>168.9</v>
      </c>
      <c r="BQ199" s="73">
        <f>SUM(BQ200:BQ202)</f>
        <v>226.4</v>
      </c>
      <c r="BR199" s="73">
        <f>SUM(BR200:BR202)</f>
        <v>149.6</v>
      </c>
      <c r="BS199" s="73">
        <f>BR199/BQ199*100</f>
        <v>66.077738515901046</v>
      </c>
      <c r="BT199" s="73">
        <f>SUM(BT200:BT202)</f>
        <v>0.9</v>
      </c>
      <c r="BU199" s="73">
        <f>SUM(BU200:BU202)</f>
        <v>0.9</v>
      </c>
      <c r="BV199" s="73">
        <f>SUM(BV200:BV202)</f>
        <v>0.9</v>
      </c>
      <c r="BW199" s="73">
        <f>BV199/BU199*100</f>
        <v>100</v>
      </c>
      <c r="BX199" s="73"/>
      <c r="BY199" s="73"/>
      <c r="BZ199" s="73"/>
      <c r="CA199" s="73"/>
      <c r="CB199" s="73">
        <f>SUM(CB200:CB202)</f>
        <v>56</v>
      </c>
      <c r="CC199" s="73">
        <f>SUM(CC200:CC202)</f>
        <v>32.5</v>
      </c>
      <c r="CD199" s="73">
        <f>SUM(CD200:CD202)</f>
        <v>28.428099999999997</v>
      </c>
      <c r="CE199" s="73">
        <f t="shared" ref="CE199:CE203" si="221">CD199/CC199*100</f>
        <v>87.471076923076922</v>
      </c>
    </row>
    <row r="200" spans="1:83" ht="31.5" x14ac:dyDescent="0.25">
      <c r="A200" s="16" t="s">
        <v>189</v>
      </c>
      <c r="B200" s="78">
        <f t="shared" si="173"/>
        <v>156977.99999999994</v>
      </c>
      <c r="C200" s="78">
        <f t="shared" si="174"/>
        <v>170058.96660999992</v>
      </c>
      <c r="D200" s="78">
        <f t="shared" si="175"/>
        <v>170058.96660999992</v>
      </c>
      <c r="E200" s="78"/>
      <c r="F200" s="78">
        <f t="shared" si="172"/>
        <v>169696.26475999993</v>
      </c>
      <c r="G200" s="74">
        <f t="shared" si="204"/>
        <v>99.78671994942097</v>
      </c>
      <c r="H200" s="74">
        <v>126.1</v>
      </c>
      <c r="I200" s="74">
        <v>126.1</v>
      </c>
      <c r="J200" s="74">
        <v>126.1</v>
      </c>
      <c r="K200" s="74">
        <f>J200/I200*100</f>
        <v>100</v>
      </c>
      <c r="L200" s="74">
        <v>79.7</v>
      </c>
      <c r="M200" s="74">
        <v>79.7</v>
      </c>
      <c r="N200" s="74">
        <v>79.7</v>
      </c>
      <c r="O200" s="74">
        <f>N200/M200*100</f>
        <v>100</v>
      </c>
      <c r="P200" s="74">
        <v>1199.2</v>
      </c>
      <c r="Q200" s="74">
        <v>679.8673</v>
      </c>
      <c r="R200" s="74">
        <v>483.41545000000002</v>
      </c>
      <c r="S200" s="74">
        <f>R200/Q200*100</f>
        <v>71.104383164185137</v>
      </c>
      <c r="T200" s="74">
        <v>19136.8</v>
      </c>
      <c r="U200" s="74">
        <v>19262</v>
      </c>
      <c r="V200" s="74">
        <v>19250.920300000002</v>
      </c>
      <c r="W200" s="74">
        <f>V200/U200*100</f>
        <v>99.942478974145999</v>
      </c>
      <c r="X200" s="74">
        <v>1238.0999999999999</v>
      </c>
      <c r="Y200" s="74">
        <v>1238.0999999999999</v>
      </c>
      <c r="Z200" s="74">
        <v>1238.0999999999999</v>
      </c>
      <c r="AA200" s="74">
        <f>Z200/Y200*100</f>
        <v>100</v>
      </c>
      <c r="AB200" s="74">
        <v>65.2</v>
      </c>
      <c r="AC200" s="74">
        <v>65.2</v>
      </c>
      <c r="AD200" s="74">
        <v>65.2</v>
      </c>
      <c r="AE200" s="74">
        <f>AD200/AC200*100</f>
        <v>100</v>
      </c>
      <c r="AF200" s="74">
        <v>120119.8</v>
      </c>
      <c r="AG200" s="74">
        <v>134708.79999999999</v>
      </c>
      <c r="AH200" s="74">
        <v>134708.79999999999</v>
      </c>
      <c r="AI200" s="74">
        <f>AH200/AG200*100</f>
        <v>100</v>
      </c>
      <c r="AJ200" s="74">
        <v>544.29999999999995</v>
      </c>
      <c r="AK200" s="74">
        <v>544.29999999999995</v>
      </c>
      <c r="AL200" s="74">
        <v>544.29999999999995</v>
      </c>
      <c r="AM200" s="75">
        <f>AL200/AK200*100</f>
        <v>100</v>
      </c>
      <c r="AN200" s="74"/>
      <c r="AO200" s="74"/>
      <c r="AP200" s="74"/>
      <c r="AQ200" s="74"/>
      <c r="AR200" s="74">
        <v>544.29999999999995</v>
      </c>
      <c r="AS200" s="74">
        <v>544.29999999999995</v>
      </c>
      <c r="AT200" s="74">
        <v>544.29999999999995</v>
      </c>
      <c r="AU200" s="74">
        <f>AT200/AS200*100</f>
        <v>100</v>
      </c>
      <c r="AV200" s="74">
        <v>544.29999999999995</v>
      </c>
      <c r="AW200" s="74">
        <v>544.29999999999995</v>
      </c>
      <c r="AX200" s="74">
        <v>544.29999999999995</v>
      </c>
      <c r="AY200" s="74">
        <f>AX200/AW200*100</f>
        <v>100</v>
      </c>
      <c r="AZ200" s="74">
        <v>598.4</v>
      </c>
      <c r="BA200" s="74">
        <v>598.4</v>
      </c>
      <c r="BB200" s="74">
        <v>598.4</v>
      </c>
      <c r="BC200" s="74">
        <f>BB200/BA200*100</f>
        <v>100</v>
      </c>
      <c r="BD200" s="74"/>
      <c r="BE200" s="74"/>
      <c r="BF200" s="74"/>
      <c r="BG200" s="74"/>
      <c r="BH200" s="74"/>
      <c r="BI200" s="74"/>
      <c r="BJ200" s="74"/>
      <c r="BK200" s="75"/>
      <c r="BL200" s="74">
        <v>12556</v>
      </c>
      <c r="BM200" s="74">
        <v>11408.099310000001</v>
      </c>
      <c r="BN200" s="74">
        <v>11333.80091</v>
      </c>
      <c r="BO200" s="74">
        <f>BN200/BM200*100</f>
        <v>99.348722359605745</v>
      </c>
      <c r="BP200" s="74">
        <v>168.9</v>
      </c>
      <c r="BQ200" s="74">
        <v>226.4</v>
      </c>
      <c r="BR200" s="74">
        <v>149.6</v>
      </c>
      <c r="BS200" s="74">
        <f>BR200/BQ200*100</f>
        <v>66.077738515901046</v>
      </c>
      <c r="BT200" s="74">
        <v>0.9</v>
      </c>
      <c r="BU200" s="74">
        <v>0.9</v>
      </c>
      <c r="BV200" s="74">
        <v>0.9</v>
      </c>
      <c r="BW200" s="74">
        <f>BV200/BU200*100</f>
        <v>100</v>
      </c>
      <c r="BX200" s="74"/>
      <c r="BY200" s="74"/>
      <c r="BZ200" s="74"/>
      <c r="CA200" s="74"/>
      <c r="CB200" s="74">
        <v>56</v>
      </c>
      <c r="CC200" s="74">
        <v>32.5</v>
      </c>
      <c r="CD200" s="74">
        <v>28.428099999999997</v>
      </c>
      <c r="CE200" s="74">
        <f t="shared" si="221"/>
        <v>87.471076923076922</v>
      </c>
    </row>
    <row r="201" spans="1:83" x14ac:dyDescent="0.25">
      <c r="A201" s="16" t="s">
        <v>214</v>
      </c>
      <c r="B201" s="78">
        <f t="shared" si="173"/>
        <v>823.1</v>
      </c>
      <c r="C201" s="78">
        <f t="shared" si="174"/>
        <v>829</v>
      </c>
      <c r="D201" s="78">
        <f t="shared" si="175"/>
        <v>829</v>
      </c>
      <c r="E201" s="78"/>
      <c r="F201" s="78">
        <f t="shared" si="172"/>
        <v>829</v>
      </c>
      <c r="G201" s="75">
        <f t="shared" si="204"/>
        <v>100</v>
      </c>
      <c r="H201" s="75"/>
      <c r="I201" s="75"/>
      <c r="J201" s="75"/>
      <c r="K201" s="75"/>
      <c r="L201" s="75"/>
      <c r="M201" s="75"/>
      <c r="N201" s="75"/>
      <c r="O201" s="75"/>
      <c r="P201" s="75"/>
      <c r="Q201" s="75"/>
      <c r="R201" s="75"/>
      <c r="S201" s="75"/>
      <c r="T201" s="75"/>
      <c r="U201" s="75"/>
      <c r="V201" s="75"/>
      <c r="W201" s="74"/>
      <c r="X201" s="75"/>
      <c r="Y201" s="75"/>
      <c r="Z201" s="75"/>
      <c r="AA201" s="75"/>
      <c r="AB201" s="75"/>
      <c r="AC201" s="75"/>
      <c r="AD201" s="75"/>
      <c r="AE201" s="74"/>
      <c r="AF201" s="75"/>
      <c r="AG201" s="75"/>
      <c r="AH201" s="75"/>
      <c r="AI201" s="74"/>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v>823.1</v>
      </c>
      <c r="BI201" s="75">
        <v>829</v>
      </c>
      <c r="BJ201" s="75">
        <v>829</v>
      </c>
      <c r="BK201" s="75">
        <f>BJ201/BI201*100</f>
        <v>100</v>
      </c>
      <c r="BL201" s="75"/>
      <c r="BM201" s="75"/>
      <c r="BN201" s="75"/>
      <c r="BO201" s="74"/>
      <c r="BP201" s="75"/>
      <c r="BQ201" s="75"/>
      <c r="BR201" s="75"/>
      <c r="BS201" s="74"/>
      <c r="BT201" s="75"/>
      <c r="BU201" s="75"/>
      <c r="BV201" s="75"/>
      <c r="BW201" s="74"/>
      <c r="BX201" s="75"/>
      <c r="BY201" s="75"/>
      <c r="BZ201" s="75"/>
      <c r="CA201" s="74"/>
      <c r="CB201" s="75"/>
      <c r="CC201" s="75"/>
      <c r="CD201" s="75"/>
      <c r="CE201" s="74"/>
    </row>
    <row r="202" spans="1:83" x14ac:dyDescent="0.25">
      <c r="A202" s="16" t="s">
        <v>392</v>
      </c>
      <c r="B202" s="78">
        <f t="shared" si="173"/>
        <v>411.6</v>
      </c>
      <c r="C202" s="78">
        <f t="shared" si="174"/>
        <v>414.3</v>
      </c>
      <c r="D202" s="78">
        <f t="shared" si="175"/>
        <v>414.3</v>
      </c>
      <c r="E202" s="78"/>
      <c r="F202" s="78">
        <f t="shared" si="172"/>
        <v>414.3</v>
      </c>
      <c r="G202" s="75">
        <f t="shared" si="204"/>
        <v>100</v>
      </c>
      <c r="H202" s="75"/>
      <c r="I202" s="75"/>
      <c r="J202" s="75"/>
      <c r="K202" s="75"/>
      <c r="L202" s="75"/>
      <c r="M202" s="75"/>
      <c r="N202" s="75"/>
      <c r="O202" s="75"/>
      <c r="P202" s="75"/>
      <c r="Q202" s="75"/>
      <c r="R202" s="75"/>
      <c r="S202" s="75"/>
      <c r="T202" s="75"/>
      <c r="U202" s="75"/>
      <c r="V202" s="75"/>
      <c r="W202" s="74"/>
      <c r="X202" s="75"/>
      <c r="Y202" s="75"/>
      <c r="Z202" s="75"/>
      <c r="AA202" s="75"/>
      <c r="AB202" s="75"/>
      <c r="AC202" s="75"/>
      <c r="AD202" s="75"/>
      <c r="AE202" s="74"/>
      <c r="AF202" s="75"/>
      <c r="AG202" s="75"/>
      <c r="AH202" s="75"/>
      <c r="AI202" s="74"/>
      <c r="AJ202" s="75"/>
      <c r="AK202" s="75"/>
      <c r="AL202" s="75"/>
      <c r="AM202" s="75"/>
      <c r="AN202" s="75"/>
      <c r="AO202" s="75"/>
      <c r="AP202" s="75"/>
      <c r="AQ202" s="75"/>
      <c r="AR202" s="75"/>
      <c r="AS202" s="75"/>
      <c r="AT202" s="75"/>
      <c r="AU202" s="75"/>
      <c r="AV202" s="75"/>
      <c r="AW202" s="75"/>
      <c r="AX202" s="75"/>
      <c r="AY202" s="75"/>
      <c r="AZ202" s="75"/>
      <c r="BA202" s="75"/>
      <c r="BB202" s="75"/>
      <c r="BC202" s="75"/>
      <c r="BD202" s="75"/>
      <c r="BE202" s="75"/>
      <c r="BF202" s="75"/>
      <c r="BG202" s="75"/>
      <c r="BH202" s="75">
        <v>411.6</v>
      </c>
      <c r="BI202" s="75">
        <v>414.3</v>
      </c>
      <c r="BJ202" s="75">
        <v>414.3</v>
      </c>
      <c r="BK202" s="75">
        <f>BJ202/BI202*100</f>
        <v>100</v>
      </c>
      <c r="BL202" s="75"/>
      <c r="BM202" s="75"/>
      <c r="BN202" s="75"/>
      <c r="BO202" s="74"/>
      <c r="BP202" s="75"/>
      <c r="BQ202" s="75"/>
      <c r="BR202" s="75"/>
      <c r="BS202" s="74"/>
      <c r="BT202" s="75"/>
      <c r="BU202" s="75"/>
      <c r="BV202" s="75"/>
      <c r="BW202" s="74"/>
      <c r="BX202" s="75"/>
      <c r="BY202" s="75"/>
      <c r="BZ202" s="75"/>
      <c r="CA202" s="74"/>
      <c r="CB202" s="75"/>
      <c r="CC202" s="75"/>
      <c r="CD202" s="75"/>
      <c r="CE202" s="74"/>
    </row>
    <row r="203" spans="1:83" s="5" customFormat="1" ht="31.5" x14ac:dyDescent="0.25">
      <c r="A203" s="81" t="s">
        <v>217</v>
      </c>
      <c r="B203" s="77">
        <f t="shared" si="173"/>
        <v>309553.29999999993</v>
      </c>
      <c r="C203" s="77">
        <f t="shared" si="174"/>
        <v>308827.0526</v>
      </c>
      <c r="D203" s="77">
        <f t="shared" si="175"/>
        <v>308827.0526</v>
      </c>
      <c r="E203" s="77"/>
      <c r="F203" s="77">
        <f t="shared" si="172"/>
        <v>308282.19569999998</v>
      </c>
      <c r="G203" s="73">
        <f t="shared" si="204"/>
        <v>99.823572159429403</v>
      </c>
      <c r="H203" s="73">
        <f>SUM(H204:H214)</f>
        <v>105.6</v>
      </c>
      <c r="I203" s="73">
        <f>SUM(I204:I214)</f>
        <v>105.6</v>
      </c>
      <c r="J203" s="73">
        <f>SUM(J204:J214)</f>
        <v>105.6</v>
      </c>
      <c r="K203" s="73">
        <f>J203/I203*100</f>
        <v>100</v>
      </c>
      <c r="L203" s="73">
        <f>SUM(L204:L214)</f>
        <v>40.200000000000003</v>
      </c>
      <c r="M203" s="73">
        <f>SUM(M204:M214)</f>
        <v>40.200000000000003</v>
      </c>
      <c r="N203" s="73">
        <f>SUM(N204:N214)</f>
        <v>40.200000000000003</v>
      </c>
      <c r="O203" s="73">
        <f>N203/M203*100</f>
        <v>100</v>
      </c>
      <c r="P203" s="73">
        <f>SUM(P204:P214)</f>
        <v>660.1</v>
      </c>
      <c r="Q203" s="73">
        <f>SUM(Q204:Q214)</f>
        <v>705.10759999999993</v>
      </c>
      <c r="R203" s="73">
        <f>SUM(R204:R214)</f>
        <v>705.10759999999993</v>
      </c>
      <c r="S203" s="73">
        <f>R203/Q203*100</f>
        <v>100</v>
      </c>
      <c r="T203" s="73">
        <f>SUM(T204:T214)</f>
        <v>28307.3</v>
      </c>
      <c r="U203" s="73">
        <f>SUM(U204:U214)</f>
        <v>25259.4</v>
      </c>
      <c r="V203" s="73">
        <f>SUM(V204:V214)</f>
        <v>24792.897100000002</v>
      </c>
      <c r="W203" s="73">
        <f>V203/U203*100</f>
        <v>98.153151302089526</v>
      </c>
      <c r="X203" s="73">
        <f>SUM(X204:X214)</f>
        <v>5149.1000000000004</v>
      </c>
      <c r="Y203" s="73">
        <f>SUM(Y204:Y214)</f>
        <v>5149.1000000000004</v>
      </c>
      <c r="Z203" s="73">
        <f>SUM(Z204:Z214)</f>
        <v>5149.1000000000004</v>
      </c>
      <c r="AA203" s="73">
        <f>Z203/Y203*100</f>
        <v>100</v>
      </c>
      <c r="AB203" s="73">
        <f>SUM(AB204:AB214)</f>
        <v>127.3</v>
      </c>
      <c r="AC203" s="73">
        <f>SUM(AC204:AC214)</f>
        <v>127.3</v>
      </c>
      <c r="AD203" s="73">
        <f>SUM(AD204:AD214)</f>
        <v>127.3</v>
      </c>
      <c r="AE203" s="73">
        <f>AD203/AC203*100</f>
        <v>100</v>
      </c>
      <c r="AF203" s="73">
        <f>SUM(AF204:AF214)</f>
        <v>239403.5</v>
      </c>
      <c r="AG203" s="73">
        <f>SUM(AG204:AG214)</f>
        <v>243438.5</v>
      </c>
      <c r="AH203" s="73">
        <f>SUM(AH204:AH214)</f>
        <v>243438.5</v>
      </c>
      <c r="AI203" s="73">
        <f>AH203/AG203*100</f>
        <v>100</v>
      </c>
      <c r="AJ203" s="73">
        <f>SUM(AJ204:AJ214)</f>
        <v>544.29999999999995</v>
      </c>
      <c r="AK203" s="73">
        <f>SUM(AK204:AK214)</f>
        <v>544.29999999999995</v>
      </c>
      <c r="AL203" s="73">
        <f>SUM(AL204:AL214)</f>
        <v>544.298</v>
      </c>
      <c r="AM203" s="72">
        <f>AL203/AK203*100</f>
        <v>99.999632555575985</v>
      </c>
      <c r="AN203" s="73">
        <f t="shared" ref="AN203" si="222">SUM(AN204:AN214)</f>
        <v>0</v>
      </c>
      <c r="AO203" s="73">
        <f t="shared" ref="AO203:BB203" si="223">SUM(AO204:AO214)</f>
        <v>0</v>
      </c>
      <c r="AP203" s="73">
        <f t="shared" si="223"/>
        <v>0</v>
      </c>
      <c r="AQ203" s="73">
        <f t="shared" si="223"/>
        <v>0</v>
      </c>
      <c r="AR203" s="73">
        <f t="shared" ref="AR203" si="224">SUM(AR204:AR214)</f>
        <v>544.29999999999995</v>
      </c>
      <c r="AS203" s="73">
        <f t="shared" si="223"/>
        <v>544.29999999999995</v>
      </c>
      <c r="AT203" s="73">
        <f t="shared" si="223"/>
        <v>544.29999999999995</v>
      </c>
      <c r="AU203" s="73">
        <f t="shared" si="223"/>
        <v>100</v>
      </c>
      <c r="AV203" s="73">
        <f t="shared" ref="AV203" si="225">SUM(AV204:AV214)</f>
        <v>544.29999999999995</v>
      </c>
      <c r="AW203" s="73">
        <f t="shared" si="223"/>
        <v>544.29999999999995</v>
      </c>
      <c r="AX203" s="73">
        <f t="shared" si="223"/>
        <v>544.29999999999995</v>
      </c>
      <c r="AY203" s="73">
        <f t="shared" si="223"/>
        <v>100</v>
      </c>
      <c r="AZ203" s="73">
        <f t="shared" ref="AZ203" si="226">SUM(AZ204:AZ214)</f>
        <v>1149.0999999999999</v>
      </c>
      <c r="BA203" s="73">
        <f t="shared" si="223"/>
        <v>1145.7950000000001</v>
      </c>
      <c r="BB203" s="73">
        <f t="shared" si="223"/>
        <v>1145.7950000000001</v>
      </c>
      <c r="BC203" s="73">
        <f>BB203/BA203*100</f>
        <v>100</v>
      </c>
      <c r="BD203" s="73">
        <f t="shared" ref="BD203" si="227">SUM(BD204:BD214)</f>
        <v>0</v>
      </c>
      <c r="BE203" s="73">
        <f t="shared" ref="BE203:BJ203" si="228">SUM(BE204:BE214)</f>
        <v>0</v>
      </c>
      <c r="BF203" s="73">
        <f t="shared" si="228"/>
        <v>0</v>
      </c>
      <c r="BG203" s="73">
        <f t="shared" si="228"/>
        <v>0</v>
      </c>
      <c r="BH203" s="73">
        <f t="shared" ref="BH203" si="229">SUM(BH204:BH214)</f>
        <v>2139.9999999999995</v>
      </c>
      <c r="BI203" s="73">
        <f t="shared" si="228"/>
        <v>2154.2000000000003</v>
      </c>
      <c r="BJ203" s="73">
        <f t="shared" si="228"/>
        <v>2154.2000000000003</v>
      </c>
      <c r="BK203" s="72">
        <f>BJ203/BI203*100</f>
        <v>100</v>
      </c>
      <c r="BL203" s="73">
        <f>SUM(BL204:BL214)</f>
        <v>30656.2</v>
      </c>
      <c r="BM203" s="73">
        <f>SUM(BM204:BM214)</f>
        <v>28807.55</v>
      </c>
      <c r="BN203" s="73">
        <f>SUM(BN204:BN214)</f>
        <v>28807.55</v>
      </c>
      <c r="BO203" s="73">
        <f>BN203/BM203*100</f>
        <v>100</v>
      </c>
      <c r="BP203" s="73">
        <f>SUM(BP204:BP214)</f>
        <v>134.30000000000001</v>
      </c>
      <c r="BQ203" s="73">
        <f>SUM(BQ204:BQ214)</f>
        <v>214.9</v>
      </c>
      <c r="BR203" s="73">
        <f>SUM(BR204:BR214)</f>
        <v>136.548</v>
      </c>
      <c r="BS203" s="73">
        <f>BR203/BQ203*100</f>
        <v>63.540251279664957</v>
      </c>
      <c r="BT203" s="73">
        <f>SUM(BT204:BT214)</f>
        <v>2.9</v>
      </c>
      <c r="BU203" s="73">
        <f>SUM(BU204:BU214)</f>
        <v>1.7</v>
      </c>
      <c r="BV203" s="73">
        <f>SUM(BV204:BV214)</f>
        <v>1.7</v>
      </c>
      <c r="BW203" s="73">
        <f>BV203/BU203*100</f>
        <v>100</v>
      </c>
      <c r="BX203" s="73"/>
      <c r="BY203" s="73"/>
      <c r="BZ203" s="73"/>
      <c r="CA203" s="73"/>
      <c r="CB203" s="73">
        <f>SUM(CB204:CB214)</f>
        <v>44.8</v>
      </c>
      <c r="CC203" s="73">
        <f>SUM(CC204:CC214)</f>
        <v>44.8</v>
      </c>
      <c r="CD203" s="73">
        <f>SUM(CD204:CD214)</f>
        <v>44.8</v>
      </c>
      <c r="CE203" s="73">
        <f t="shared" si="221"/>
        <v>100</v>
      </c>
    </row>
    <row r="204" spans="1:83" ht="27" customHeight="1" x14ac:dyDescent="0.25">
      <c r="A204" s="16" t="s">
        <v>190</v>
      </c>
      <c r="B204" s="78">
        <f t="shared" si="173"/>
        <v>307413.29999999993</v>
      </c>
      <c r="C204" s="78">
        <f t="shared" si="174"/>
        <v>306672.85259999998</v>
      </c>
      <c r="D204" s="78">
        <f t="shared" si="175"/>
        <v>306672.85259999998</v>
      </c>
      <c r="E204" s="78"/>
      <c r="F204" s="78">
        <f t="shared" si="172"/>
        <v>306127.99569999997</v>
      </c>
      <c r="G204" s="74">
        <f t="shared" si="204"/>
        <v>99.8223328555558</v>
      </c>
      <c r="H204" s="74">
        <v>105.6</v>
      </c>
      <c r="I204" s="74">
        <v>105.6</v>
      </c>
      <c r="J204" s="74">
        <v>105.6</v>
      </c>
      <c r="K204" s="74">
        <f>J204/I204*100</f>
        <v>100</v>
      </c>
      <c r="L204" s="74">
        <v>40.200000000000003</v>
      </c>
      <c r="M204" s="74">
        <v>40.200000000000003</v>
      </c>
      <c r="N204" s="74">
        <v>40.200000000000003</v>
      </c>
      <c r="O204" s="74">
        <f>N204/M204*100</f>
        <v>100</v>
      </c>
      <c r="P204" s="74">
        <v>660.1</v>
      </c>
      <c r="Q204" s="74">
        <v>705.10759999999993</v>
      </c>
      <c r="R204" s="74">
        <v>705.10759999999993</v>
      </c>
      <c r="S204" s="74">
        <f>R204/Q204*100</f>
        <v>100</v>
      </c>
      <c r="T204" s="74">
        <v>28307.3</v>
      </c>
      <c r="U204" s="74">
        <v>25259.4</v>
      </c>
      <c r="V204" s="74">
        <v>24792.897100000002</v>
      </c>
      <c r="W204" s="74">
        <f>V204/U204*100</f>
        <v>98.153151302089526</v>
      </c>
      <c r="X204" s="74">
        <v>5149.1000000000004</v>
      </c>
      <c r="Y204" s="74">
        <v>5149.1000000000004</v>
      </c>
      <c r="Z204" s="74">
        <v>5149.1000000000004</v>
      </c>
      <c r="AA204" s="74">
        <f>Z204/Y204*100</f>
        <v>100</v>
      </c>
      <c r="AB204" s="74">
        <v>127.3</v>
      </c>
      <c r="AC204" s="74">
        <v>127.3</v>
      </c>
      <c r="AD204" s="74">
        <v>127.3</v>
      </c>
      <c r="AE204" s="74">
        <f>AD204/AC204*100</f>
        <v>100</v>
      </c>
      <c r="AF204" s="74">
        <v>239403.5</v>
      </c>
      <c r="AG204" s="74">
        <v>243438.5</v>
      </c>
      <c r="AH204" s="74">
        <v>243438.5</v>
      </c>
      <c r="AI204" s="74">
        <f>AH204/AG204*100</f>
        <v>100</v>
      </c>
      <c r="AJ204" s="74">
        <v>544.29999999999995</v>
      </c>
      <c r="AK204" s="74">
        <v>544.29999999999995</v>
      </c>
      <c r="AL204" s="74">
        <v>544.298</v>
      </c>
      <c r="AM204" s="75">
        <f>AL204/AK204*100</f>
        <v>99.999632555575985</v>
      </c>
      <c r="AN204" s="74"/>
      <c r="AO204" s="74"/>
      <c r="AP204" s="74"/>
      <c r="AQ204" s="74"/>
      <c r="AR204" s="74">
        <v>544.29999999999995</v>
      </c>
      <c r="AS204" s="74">
        <v>544.29999999999995</v>
      </c>
      <c r="AT204" s="74">
        <v>544.29999999999995</v>
      </c>
      <c r="AU204" s="74">
        <f>AT204/AS204*100</f>
        <v>100</v>
      </c>
      <c r="AV204" s="74">
        <v>544.29999999999995</v>
      </c>
      <c r="AW204" s="74">
        <v>544.29999999999995</v>
      </c>
      <c r="AX204" s="74">
        <v>544.29999999999995</v>
      </c>
      <c r="AY204" s="74">
        <f>AX204/AW204*100</f>
        <v>100</v>
      </c>
      <c r="AZ204" s="74">
        <v>1149.0999999999999</v>
      </c>
      <c r="BA204" s="74">
        <v>1145.7950000000001</v>
      </c>
      <c r="BB204" s="74">
        <v>1145.7950000000001</v>
      </c>
      <c r="BC204" s="74">
        <f>BB204/BA204*100</f>
        <v>100</v>
      </c>
      <c r="BD204" s="74"/>
      <c r="BE204" s="74"/>
      <c r="BF204" s="74"/>
      <c r="BG204" s="74"/>
      <c r="BH204" s="74"/>
      <c r="BI204" s="74"/>
      <c r="BJ204" s="74"/>
      <c r="BK204" s="75"/>
      <c r="BL204" s="74">
        <v>30656.2</v>
      </c>
      <c r="BM204" s="74">
        <v>28807.55</v>
      </c>
      <c r="BN204" s="74">
        <v>28807.55</v>
      </c>
      <c r="BO204" s="74">
        <f>BN204/BM204*100</f>
        <v>100</v>
      </c>
      <c r="BP204" s="74">
        <v>134.30000000000001</v>
      </c>
      <c r="BQ204" s="74">
        <v>214.9</v>
      </c>
      <c r="BR204" s="74">
        <v>136.548</v>
      </c>
      <c r="BS204" s="74">
        <f>BR204/BQ204*100</f>
        <v>63.540251279664957</v>
      </c>
      <c r="BT204" s="74">
        <v>2.9</v>
      </c>
      <c r="BU204" s="74">
        <v>1.7</v>
      </c>
      <c r="BV204" s="74">
        <v>1.7</v>
      </c>
      <c r="BW204" s="74">
        <f>BV204/BU204*100</f>
        <v>100</v>
      </c>
      <c r="BX204" s="74"/>
      <c r="BY204" s="74"/>
      <c r="BZ204" s="74"/>
      <c r="CA204" s="74"/>
      <c r="CB204" s="74">
        <v>44.8</v>
      </c>
      <c r="CC204" s="74">
        <v>44.8</v>
      </c>
      <c r="CD204" s="74">
        <v>44.8</v>
      </c>
      <c r="CE204" s="74">
        <f>CD204/CC204*100</f>
        <v>100</v>
      </c>
    </row>
    <row r="205" spans="1:83" x14ac:dyDescent="0.25">
      <c r="A205" s="16" t="s">
        <v>393</v>
      </c>
      <c r="B205" s="78">
        <f t="shared" si="173"/>
        <v>164.6</v>
      </c>
      <c r="C205" s="78">
        <f t="shared" si="174"/>
        <v>165.7</v>
      </c>
      <c r="D205" s="78">
        <f t="shared" si="175"/>
        <v>165.7</v>
      </c>
      <c r="E205" s="78"/>
      <c r="F205" s="78">
        <f t="shared" ref="F205:F268" si="230">J205+N205+R205+V205+Z205+AD205+AH205+AL205+AP205+AT205+AX205+BB205+BF205+BJ205+BN205+BR205+BV205+BZ205+CD205</f>
        <v>165.7</v>
      </c>
      <c r="G205" s="75">
        <f t="shared" si="204"/>
        <v>100</v>
      </c>
      <c r="H205" s="75"/>
      <c r="I205" s="75"/>
      <c r="J205" s="75"/>
      <c r="K205" s="75"/>
      <c r="L205" s="75"/>
      <c r="M205" s="75"/>
      <c r="N205" s="75"/>
      <c r="O205" s="74"/>
      <c r="P205" s="75"/>
      <c r="Q205" s="75"/>
      <c r="R205" s="75"/>
      <c r="S205" s="74"/>
      <c r="T205" s="75"/>
      <c r="U205" s="75"/>
      <c r="V205" s="75"/>
      <c r="W205" s="74"/>
      <c r="X205" s="75"/>
      <c r="Y205" s="75"/>
      <c r="Z205" s="75"/>
      <c r="AA205" s="75"/>
      <c r="AB205" s="75"/>
      <c r="AC205" s="75"/>
      <c r="AD205" s="75"/>
      <c r="AE205" s="75"/>
      <c r="AF205" s="75"/>
      <c r="AG205" s="75"/>
      <c r="AH205" s="75"/>
      <c r="AI205" s="75"/>
      <c r="AJ205" s="75"/>
      <c r="AK205" s="75"/>
      <c r="AL205" s="75"/>
      <c r="AM205" s="75"/>
      <c r="AN205" s="75"/>
      <c r="AO205" s="75"/>
      <c r="AP205" s="75"/>
      <c r="AQ205" s="75"/>
      <c r="AR205" s="75"/>
      <c r="AS205" s="75"/>
      <c r="AT205" s="75"/>
      <c r="AU205" s="75"/>
      <c r="AV205" s="75"/>
      <c r="AW205" s="75"/>
      <c r="AX205" s="75"/>
      <c r="AY205" s="75"/>
      <c r="AZ205" s="75"/>
      <c r="BA205" s="75"/>
      <c r="BB205" s="75"/>
      <c r="BC205" s="74"/>
      <c r="BD205" s="75"/>
      <c r="BE205" s="75"/>
      <c r="BF205" s="75"/>
      <c r="BG205" s="75"/>
      <c r="BH205" s="75">
        <v>164.6</v>
      </c>
      <c r="BI205" s="75">
        <v>165.7</v>
      </c>
      <c r="BJ205" s="75">
        <v>165.7</v>
      </c>
      <c r="BK205" s="75">
        <f t="shared" ref="BK205:BK215" si="231">BJ205/BI205*100</f>
        <v>100</v>
      </c>
      <c r="BL205" s="75"/>
      <c r="BM205" s="75"/>
      <c r="BN205" s="75"/>
      <c r="BO205" s="75"/>
      <c r="BP205" s="75"/>
      <c r="BQ205" s="75"/>
      <c r="BR205" s="75"/>
      <c r="BS205" s="74"/>
      <c r="BT205" s="75"/>
      <c r="BU205" s="75"/>
      <c r="BV205" s="75"/>
      <c r="BW205" s="74"/>
      <c r="BX205" s="75"/>
      <c r="BY205" s="75"/>
      <c r="BZ205" s="75"/>
      <c r="CA205" s="74"/>
      <c r="CB205" s="75"/>
      <c r="CC205" s="75"/>
      <c r="CD205" s="75"/>
      <c r="CE205" s="75"/>
    </row>
    <row r="206" spans="1:83" x14ac:dyDescent="0.25">
      <c r="A206" s="16" t="s">
        <v>394</v>
      </c>
      <c r="B206" s="78">
        <f t="shared" si="173"/>
        <v>164.6</v>
      </c>
      <c r="C206" s="78">
        <f t="shared" si="174"/>
        <v>165.7</v>
      </c>
      <c r="D206" s="78">
        <f t="shared" si="175"/>
        <v>165.7</v>
      </c>
      <c r="E206" s="78"/>
      <c r="F206" s="78">
        <f t="shared" si="230"/>
        <v>165.7</v>
      </c>
      <c r="G206" s="75">
        <f t="shared" si="204"/>
        <v>100</v>
      </c>
      <c r="H206" s="75"/>
      <c r="I206" s="75"/>
      <c r="J206" s="75"/>
      <c r="K206" s="75"/>
      <c r="L206" s="75"/>
      <c r="M206" s="75"/>
      <c r="N206" s="75"/>
      <c r="O206" s="74"/>
      <c r="P206" s="75"/>
      <c r="Q206" s="75"/>
      <c r="R206" s="75"/>
      <c r="S206" s="74"/>
      <c r="T206" s="75"/>
      <c r="U206" s="75"/>
      <c r="V206" s="75"/>
      <c r="W206" s="74"/>
      <c r="X206" s="75"/>
      <c r="Y206" s="75"/>
      <c r="Z206" s="75"/>
      <c r="AA206" s="75"/>
      <c r="AB206" s="75"/>
      <c r="AC206" s="75"/>
      <c r="AD206" s="75"/>
      <c r="AE206" s="75"/>
      <c r="AF206" s="75"/>
      <c r="AG206" s="75"/>
      <c r="AH206" s="75"/>
      <c r="AI206" s="75"/>
      <c r="AJ206" s="75"/>
      <c r="AK206" s="75"/>
      <c r="AL206" s="75"/>
      <c r="AM206" s="75"/>
      <c r="AN206" s="75"/>
      <c r="AO206" s="75"/>
      <c r="AP206" s="75"/>
      <c r="AQ206" s="75"/>
      <c r="AR206" s="75"/>
      <c r="AS206" s="75"/>
      <c r="AT206" s="75"/>
      <c r="AU206" s="75"/>
      <c r="AV206" s="75"/>
      <c r="AW206" s="75"/>
      <c r="AX206" s="75"/>
      <c r="AY206" s="75"/>
      <c r="AZ206" s="75"/>
      <c r="BA206" s="75"/>
      <c r="BB206" s="75"/>
      <c r="BC206" s="74"/>
      <c r="BD206" s="75"/>
      <c r="BE206" s="75"/>
      <c r="BF206" s="75"/>
      <c r="BG206" s="75"/>
      <c r="BH206" s="75">
        <v>164.6</v>
      </c>
      <c r="BI206" s="75">
        <v>165.7</v>
      </c>
      <c r="BJ206" s="75">
        <v>165.7</v>
      </c>
      <c r="BK206" s="75">
        <f t="shared" si="231"/>
        <v>100</v>
      </c>
      <c r="BL206" s="75"/>
      <c r="BM206" s="75"/>
      <c r="BN206" s="75"/>
      <c r="BO206" s="75"/>
      <c r="BP206" s="75"/>
      <c r="BQ206" s="75"/>
      <c r="BR206" s="75"/>
      <c r="BS206" s="74"/>
      <c r="BT206" s="75"/>
      <c r="BU206" s="75"/>
      <c r="BV206" s="75"/>
      <c r="BW206" s="74"/>
      <c r="BX206" s="75"/>
      <c r="BY206" s="75"/>
      <c r="BZ206" s="75"/>
      <c r="CA206" s="74"/>
      <c r="CB206" s="75"/>
      <c r="CC206" s="75"/>
      <c r="CD206" s="75"/>
      <c r="CE206" s="75"/>
    </row>
    <row r="207" spans="1:83" x14ac:dyDescent="0.25">
      <c r="A207" s="16" t="s">
        <v>395</v>
      </c>
      <c r="B207" s="78">
        <f t="shared" si="173"/>
        <v>164.6</v>
      </c>
      <c r="C207" s="78">
        <f t="shared" si="174"/>
        <v>165.7</v>
      </c>
      <c r="D207" s="78">
        <f t="shared" si="175"/>
        <v>165.7</v>
      </c>
      <c r="E207" s="78"/>
      <c r="F207" s="78">
        <f t="shared" si="230"/>
        <v>165.7</v>
      </c>
      <c r="G207" s="75">
        <f t="shared" si="204"/>
        <v>100</v>
      </c>
      <c r="H207" s="75"/>
      <c r="I207" s="75"/>
      <c r="J207" s="75"/>
      <c r="K207" s="75"/>
      <c r="L207" s="75"/>
      <c r="M207" s="75"/>
      <c r="N207" s="75"/>
      <c r="O207" s="74"/>
      <c r="P207" s="75"/>
      <c r="Q207" s="75"/>
      <c r="R207" s="75"/>
      <c r="S207" s="74"/>
      <c r="T207" s="75"/>
      <c r="U207" s="75"/>
      <c r="V207" s="75"/>
      <c r="W207" s="74"/>
      <c r="X207" s="75"/>
      <c r="Y207" s="75"/>
      <c r="Z207" s="75"/>
      <c r="AA207" s="75"/>
      <c r="AB207" s="75"/>
      <c r="AC207" s="75"/>
      <c r="AD207" s="75"/>
      <c r="AE207" s="75"/>
      <c r="AF207" s="75"/>
      <c r="AG207" s="75"/>
      <c r="AH207" s="75"/>
      <c r="AI207" s="75"/>
      <c r="AJ207" s="75"/>
      <c r="AK207" s="75"/>
      <c r="AL207" s="75"/>
      <c r="AM207" s="75"/>
      <c r="AN207" s="75"/>
      <c r="AO207" s="75"/>
      <c r="AP207" s="75"/>
      <c r="AQ207" s="75"/>
      <c r="AR207" s="75"/>
      <c r="AS207" s="75"/>
      <c r="AT207" s="75"/>
      <c r="AU207" s="75"/>
      <c r="AV207" s="75"/>
      <c r="AW207" s="75"/>
      <c r="AX207" s="75"/>
      <c r="AY207" s="75"/>
      <c r="AZ207" s="75"/>
      <c r="BA207" s="75"/>
      <c r="BB207" s="75"/>
      <c r="BC207" s="74"/>
      <c r="BD207" s="75"/>
      <c r="BE207" s="75"/>
      <c r="BF207" s="75"/>
      <c r="BG207" s="75"/>
      <c r="BH207" s="75">
        <v>164.6</v>
      </c>
      <c r="BI207" s="75">
        <v>165.7</v>
      </c>
      <c r="BJ207" s="75">
        <v>165.7</v>
      </c>
      <c r="BK207" s="75">
        <f t="shared" si="231"/>
        <v>100</v>
      </c>
      <c r="BL207" s="75"/>
      <c r="BM207" s="75"/>
      <c r="BN207" s="75"/>
      <c r="BO207" s="75"/>
      <c r="BP207" s="75"/>
      <c r="BQ207" s="75"/>
      <c r="BR207" s="75"/>
      <c r="BS207" s="74"/>
      <c r="BT207" s="75"/>
      <c r="BU207" s="75"/>
      <c r="BV207" s="75"/>
      <c r="BW207" s="74"/>
      <c r="BX207" s="75"/>
      <c r="BY207" s="75"/>
      <c r="BZ207" s="75"/>
      <c r="CA207" s="74"/>
      <c r="CB207" s="75"/>
      <c r="CC207" s="75"/>
      <c r="CD207" s="75"/>
      <c r="CE207" s="75"/>
    </row>
    <row r="208" spans="1:83" x14ac:dyDescent="0.25">
      <c r="A208" s="16" t="s">
        <v>396</v>
      </c>
      <c r="B208" s="78">
        <f t="shared" ref="B208:B271" si="232">H208+L208+P208+T208+X208+AB208+AF208+AJ208+AN208+AR208+AV208+AZ208+BD208+BH208+BL208+BP208+BT208+BX208+CB208</f>
        <v>164.6</v>
      </c>
      <c r="C208" s="78">
        <f t="shared" ref="C208:C271" si="233">I208+M208+Q208+U208+Y208+AC208+AG208+AK208+AO208+AS208+AW208+BA208+BE208+BI208+BM208+BQ208+BU208+BY208+CC208</f>
        <v>165.7</v>
      </c>
      <c r="D208" s="78">
        <f t="shared" ref="D208:D271" si="234">I208+M208+Q208+U208+Y208+AC208+AG208+AK208+AO208+AS208+AW208+BA208+BE208+BI208+BM208+BQ208+BU208+BY208+CC208</f>
        <v>165.7</v>
      </c>
      <c r="E208" s="78"/>
      <c r="F208" s="78">
        <f t="shared" si="230"/>
        <v>165.7</v>
      </c>
      <c r="G208" s="75">
        <f t="shared" si="204"/>
        <v>100</v>
      </c>
      <c r="H208" s="75"/>
      <c r="I208" s="75"/>
      <c r="J208" s="75"/>
      <c r="K208" s="75"/>
      <c r="L208" s="75"/>
      <c r="M208" s="75"/>
      <c r="N208" s="75"/>
      <c r="O208" s="74"/>
      <c r="P208" s="75"/>
      <c r="Q208" s="75"/>
      <c r="R208" s="75"/>
      <c r="S208" s="74"/>
      <c r="T208" s="75"/>
      <c r="U208" s="75"/>
      <c r="V208" s="75"/>
      <c r="W208" s="74"/>
      <c r="X208" s="75"/>
      <c r="Y208" s="75"/>
      <c r="Z208" s="75"/>
      <c r="AA208" s="75"/>
      <c r="AB208" s="75"/>
      <c r="AC208" s="75"/>
      <c r="AD208" s="75"/>
      <c r="AE208" s="75"/>
      <c r="AF208" s="75"/>
      <c r="AG208" s="75"/>
      <c r="AH208" s="75"/>
      <c r="AI208" s="75"/>
      <c r="AJ208" s="75"/>
      <c r="AK208" s="75"/>
      <c r="AL208" s="75"/>
      <c r="AM208" s="75"/>
      <c r="AN208" s="75"/>
      <c r="AO208" s="75"/>
      <c r="AP208" s="75"/>
      <c r="AQ208" s="75"/>
      <c r="AR208" s="75"/>
      <c r="AS208" s="75"/>
      <c r="AT208" s="75"/>
      <c r="AU208" s="75"/>
      <c r="AV208" s="75"/>
      <c r="AW208" s="75"/>
      <c r="AX208" s="75"/>
      <c r="AY208" s="75"/>
      <c r="AZ208" s="75"/>
      <c r="BA208" s="75"/>
      <c r="BB208" s="75"/>
      <c r="BC208" s="74"/>
      <c r="BD208" s="75"/>
      <c r="BE208" s="75"/>
      <c r="BF208" s="75"/>
      <c r="BG208" s="75"/>
      <c r="BH208" s="75">
        <v>164.6</v>
      </c>
      <c r="BI208" s="75">
        <v>165.7</v>
      </c>
      <c r="BJ208" s="75">
        <v>165.7</v>
      </c>
      <c r="BK208" s="75">
        <f t="shared" si="231"/>
        <v>100</v>
      </c>
      <c r="BL208" s="75"/>
      <c r="BM208" s="75"/>
      <c r="BN208" s="75"/>
      <c r="BO208" s="75"/>
      <c r="BP208" s="75"/>
      <c r="BQ208" s="75"/>
      <c r="BR208" s="75"/>
      <c r="BS208" s="74"/>
      <c r="BT208" s="75"/>
      <c r="BU208" s="75"/>
      <c r="BV208" s="75"/>
      <c r="BW208" s="74"/>
      <c r="BX208" s="75"/>
      <c r="BY208" s="75"/>
      <c r="BZ208" s="75"/>
      <c r="CA208" s="74"/>
      <c r="CB208" s="75"/>
      <c r="CC208" s="75"/>
      <c r="CD208" s="75"/>
      <c r="CE208" s="75"/>
    </row>
    <row r="209" spans="1:83" x14ac:dyDescent="0.25">
      <c r="A209" s="16" t="s">
        <v>397</v>
      </c>
      <c r="B209" s="78">
        <f t="shared" si="232"/>
        <v>164.6</v>
      </c>
      <c r="C209" s="78">
        <f t="shared" si="233"/>
        <v>165.7</v>
      </c>
      <c r="D209" s="78">
        <f t="shared" si="234"/>
        <v>165.7</v>
      </c>
      <c r="E209" s="78"/>
      <c r="F209" s="78">
        <f t="shared" si="230"/>
        <v>165.7</v>
      </c>
      <c r="G209" s="75">
        <f t="shared" si="204"/>
        <v>100</v>
      </c>
      <c r="H209" s="75"/>
      <c r="I209" s="75"/>
      <c r="J209" s="75"/>
      <c r="K209" s="75"/>
      <c r="L209" s="75"/>
      <c r="M209" s="75"/>
      <c r="N209" s="75"/>
      <c r="O209" s="74"/>
      <c r="P209" s="75"/>
      <c r="Q209" s="75"/>
      <c r="R209" s="75"/>
      <c r="S209" s="74"/>
      <c r="T209" s="75"/>
      <c r="U209" s="75"/>
      <c r="V209" s="75"/>
      <c r="W209" s="74"/>
      <c r="X209" s="75"/>
      <c r="Y209" s="75"/>
      <c r="Z209" s="75"/>
      <c r="AA209" s="75"/>
      <c r="AB209" s="75"/>
      <c r="AC209" s="75"/>
      <c r="AD209" s="75"/>
      <c r="AE209" s="75"/>
      <c r="AF209" s="75"/>
      <c r="AG209" s="75"/>
      <c r="AH209" s="75"/>
      <c r="AI209" s="75"/>
      <c r="AJ209" s="75"/>
      <c r="AK209" s="75"/>
      <c r="AL209" s="75"/>
      <c r="AM209" s="75"/>
      <c r="AN209" s="75"/>
      <c r="AO209" s="75"/>
      <c r="AP209" s="75"/>
      <c r="AQ209" s="75"/>
      <c r="AR209" s="75"/>
      <c r="AS209" s="75"/>
      <c r="AT209" s="75"/>
      <c r="AU209" s="75"/>
      <c r="AV209" s="75"/>
      <c r="AW209" s="75"/>
      <c r="AX209" s="75"/>
      <c r="AY209" s="75"/>
      <c r="AZ209" s="75"/>
      <c r="BA209" s="75"/>
      <c r="BB209" s="75"/>
      <c r="BC209" s="74"/>
      <c r="BD209" s="75"/>
      <c r="BE209" s="75"/>
      <c r="BF209" s="75"/>
      <c r="BG209" s="75"/>
      <c r="BH209" s="75">
        <v>164.6</v>
      </c>
      <c r="BI209" s="75">
        <v>165.7</v>
      </c>
      <c r="BJ209" s="75">
        <v>165.7</v>
      </c>
      <c r="BK209" s="75">
        <f t="shared" si="231"/>
        <v>100</v>
      </c>
      <c r="BL209" s="75"/>
      <c r="BM209" s="75"/>
      <c r="BN209" s="75"/>
      <c r="BO209" s="75"/>
      <c r="BP209" s="75"/>
      <c r="BQ209" s="75"/>
      <c r="BR209" s="75"/>
      <c r="BS209" s="74"/>
      <c r="BT209" s="75"/>
      <c r="BU209" s="75"/>
      <c r="BV209" s="75"/>
      <c r="BW209" s="74"/>
      <c r="BX209" s="75"/>
      <c r="BY209" s="75"/>
      <c r="BZ209" s="75"/>
      <c r="CA209" s="74"/>
      <c r="CB209" s="75"/>
      <c r="CC209" s="75"/>
      <c r="CD209" s="75"/>
      <c r="CE209" s="75"/>
    </row>
    <row r="210" spans="1:83" x14ac:dyDescent="0.25">
      <c r="A210" s="16" t="s">
        <v>216</v>
      </c>
      <c r="B210" s="78">
        <f t="shared" si="232"/>
        <v>411.6</v>
      </c>
      <c r="C210" s="78">
        <f t="shared" si="233"/>
        <v>414.3</v>
      </c>
      <c r="D210" s="78">
        <f t="shared" si="234"/>
        <v>414.3</v>
      </c>
      <c r="E210" s="78"/>
      <c r="F210" s="78">
        <f t="shared" si="230"/>
        <v>414.3</v>
      </c>
      <c r="G210" s="75">
        <f t="shared" si="204"/>
        <v>100</v>
      </c>
      <c r="H210" s="75"/>
      <c r="I210" s="75"/>
      <c r="J210" s="75"/>
      <c r="K210" s="75"/>
      <c r="L210" s="75"/>
      <c r="M210" s="75"/>
      <c r="N210" s="75"/>
      <c r="O210" s="74"/>
      <c r="P210" s="75"/>
      <c r="Q210" s="75"/>
      <c r="R210" s="75"/>
      <c r="S210" s="74"/>
      <c r="T210" s="75"/>
      <c r="U210" s="75"/>
      <c r="V210" s="75"/>
      <c r="W210" s="74"/>
      <c r="X210" s="75"/>
      <c r="Y210" s="75"/>
      <c r="Z210" s="75"/>
      <c r="AA210" s="75"/>
      <c r="AB210" s="75"/>
      <c r="AC210" s="75"/>
      <c r="AD210" s="75"/>
      <c r="AE210" s="75"/>
      <c r="AF210" s="75"/>
      <c r="AG210" s="75"/>
      <c r="AH210" s="75"/>
      <c r="AI210" s="75"/>
      <c r="AJ210" s="75"/>
      <c r="AK210" s="75"/>
      <c r="AL210" s="75"/>
      <c r="AM210" s="75"/>
      <c r="AN210" s="75"/>
      <c r="AO210" s="75"/>
      <c r="AP210" s="75"/>
      <c r="AQ210" s="75"/>
      <c r="AR210" s="75"/>
      <c r="AS210" s="75"/>
      <c r="AT210" s="75"/>
      <c r="AU210" s="75"/>
      <c r="AV210" s="75"/>
      <c r="AW210" s="75"/>
      <c r="AX210" s="75"/>
      <c r="AY210" s="75"/>
      <c r="AZ210" s="75"/>
      <c r="BA210" s="75"/>
      <c r="BB210" s="75"/>
      <c r="BC210" s="74"/>
      <c r="BD210" s="75"/>
      <c r="BE210" s="75"/>
      <c r="BF210" s="75"/>
      <c r="BG210" s="75"/>
      <c r="BH210" s="75">
        <v>411.6</v>
      </c>
      <c r="BI210" s="75">
        <v>414.3</v>
      </c>
      <c r="BJ210" s="75">
        <v>414.3</v>
      </c>
      <c r="BK210" s="75">
        <f t="shared" si="231"/>
        <v>100</v>
      </c>
      <c r="BL210" s="75"/>
      <c r="BM210" s="75"/>
      <c r="BN210" s="75"/>
      <c r="BO210" s="75"/>
      <c r="BP210" s="75"/>
      <c r="BQ210" s="75"/>
      <c r="BR210" s="75"/>
      <c r="BS210" s="74"/>
      <c r="BT210" s="75"/>
      <c r="BU210" s="75"/>
      <c r="BV210" s="75"/>
      <c r="BW210" s="74"/>
      <c r="BX210" s="75"/>
      <c r="BY210" s="75"/>
      <c r="BZ210" s="75"/>
      <c r="CA210" s="74"/>
      <c r="CB210" s="75"/>
      <c r="CC210" s="75"/>
      <c r="CD210" s="75"/>
      <c r="CE210" s="75"/>
    </row>
    <row r="211" spans="1:83" x14ac:dyDescent="0.25">
      <c r="A211" s="16" t="s">
        <v>398</v>
      </c>
      <c r="B211" s="78">
        <f t="shared" si="232"/>
        <v>164.6</v>
      </c>
      <c r="C211" s="78">
        <f t="shared" si="233"/>
        <v>165.7</v>
      </c>
      <c r="D211" s="78">
        <f t="shared" si="234"/>
        <v>165.7</v>
      </c>
      <c r="E211" s="78"/>
      <c r="F211" s="78">
        <f t="shared" si="230"/>
        <v>165.7</v>
      </c>
      <c r="G211" s="75">
        <f t="shared" si="204"/>
        <v>100</v>
      </c>
      <c r="H211" s="75"/>
      <c r="I211" s="75"/>
      <c r="J211" s="75"/>
      <c r="K211" s="75"/>
      <c r="L211" s="75"/>
      <c r="M211" s="75"/>
      <c r="N211" s="75"/>
      <c r="O211" s="74"/>
      <c r="P211" s="75"/>
      <c r="Q211" s="75"/>
      <c r="R211" s="75"/>
      <c r="S211" s="74"/>
      <c r="T211" s="75"/>
      <c r="U211" s="75"/>
      <c r="V211" s="75"/>
      <c r="W211" s="74"/>
      <c r="X211" s="75"/>
      <c r="Y211" s="75"/>
      <c r="Z211" s="75"/>
      <c r="AA211" s="75"/>
      <c r="AB211" s="75"/>
      <c r="AC211" s="75"/>
      <c r="AD211" s="75"/>
      <c r="AE211" s="75"/>
      <c r="AF211" s="75"/>
      <c r="AG211" s="75"/>
      <c r="AH211" s="75"/>
      <c r="AI211" s="75"/>
      <c r="AJ211" s="75"/>
      <c r="AK211" s="75"/>
      <c r="AL211" s="75"/>
      <c r="AM211" s="75"/>
      <c r="AN211" s="75"/>
      <c r="AO211" s="75"/>
      <c r="AP211" s="75"/>
      <c r="AQ211" s="75"/>
      <c r="AR211" s="75"/>
      <c r="AS211" s="75"/>
      <c r="AT211" s="75"/>
      <c r="AU211" s="75"/>
      <c r="AV211" s="75"/>
      <c r="AW211" s="75"/>
      <c r="AX211" s="75"/>
      <c r="AY211" s="75"/>
      <c r="AZ211" s="75"/>
      <c r="BA211" s="75"/>
      <c r="BB211" s="75"/>
      <c r="BC211" s="74"/>
      <c r="BD211" s="75"/>
      <c r="BE211" s="75"/>
      <c r="BF211" s="75"/>
      <c r="BG211" s="75"/>
      <c r="BH211" s="75">
        <v>164.6</v>
      </c>
      <c r="BI211" s="75">
        <v>165.7</v>
      </c>
      <c r="BJ211" s="75">
        <v>165.7</v>
      </c>
      <c r="BK211" s="75">
        <f t="shared" si="231"/>
        <v>100</v>
      </c>
      <c r="BL211" s="75"/>
      <c r="BM211" s="75"/>
      <c r="BN211" s="75"/>
      <c r="BO211" s="75"/>
      <c r="BP211" s="75"/>
      <c r="BQ211" s="75"/>
      <c r="BR211" s="75"/>
      <c r="BS211" s="74"/>
      <c r="BT211" s="75"/>
      <c r="BU211" s="75"/>
      <c r="BV211" s="75"/>
      <c r="BW211" s="74"/>
      <c r="BX211" s="75"/>
      <c r="BY211" s="75"/>
      <c r="BZ211" s="75"/>
      <c r="CA211" s="74"/>
      <c r="CB211" s="75"/>
      <c r="CC211" s="75"/>
      <c r="CD211" s="75"/>
      <c r="CE211" s="75"/>
    </row>
    <row r="212" spans="1:83" x14ac:dyDescent="0.25">
      <c r="A212" s="16" t="s">
        <v>143</v>
      </c>
      <c r="B212" s="78">
        <f t="shared" si="232"/>
        <v>164.6</v>
      </c>
      <c r="C212" s="78">
        <f t="shared" si="233"/>
        <v>165.7</v>
      </c>
      <c r="D212" s="78">
        <f t="shared" si="234"/>
        <v>165.7</v>
      </c>
      <c r="E212" s="78"/>
      <c r="F212" s="78">
        <f t="shared" si="230"/>
        <v>165.7</v>
      </c>
      <c r="G212" s="75">
        <f t="shared" si="204"/>
        <v>100</v>
      </c>
      <c r="H212" s="75"/>
      <c r="I212" s="75"/>
      <c r="J212" s="75"/>
      <c r="K212" s="75"/>
      <c r="L212" s="75"/>
      <c r="M212" s="75"/>
      <c r="N212" s="75"/>
      <c r="O212" s="74"/>
      <c r="P212" s="75"/>
      <c r="Q212" s="75"/>
      <c r="R212" s="75"/>
      <c r="S212" s="74"/>
      <c r="T212" s="75"/>
      <c r="U212" s="75"/>
      <c r="V212" s="75"/>
      <c r="W212" s="74"/>
      <c r="X212" s="75"/>
      <c r="Y212" s="75"/>
      <c r="Z212" s="75"/>
      <c r="AA212" s="75"/>
      <c r="AB212" s="75"/>
      <c r="AC212" s="75"/>
      <c r="AD212" s="75"/>
      <c r="AE212" s="75"/>
      <c r="AF212" s="75"/>
      <c r="AG212" s="75"/>
      <c r="AH212" s="75"/>
      <c r="AI212" s="75"/>
      <c r="AJ212" s="75"/>
      <c r="AK212" s="75"/>
      <c r="AL212" s="75"/>
      <c r="AM212" s="75"/>
      <c r="AN212" s="75"/>
      <c r="AO212" s="75"/>
      <c r="AP212" s="75"/>
      <c r="AQ212" s="75"/>
      <c r="AR212" s="75"/>
      <c r="AS212" s="75"/>
      <c r="AT212" s="75"/>
      <c r="AU212" s="75"/>
      <c r="AV212" s="75"/>
      <c r="AW212" s="75"/>
      <c r="AX212" s="75"/>
      <c r="AY212" s="75"/>
      <c r="AZ212" s="75"/>
      <c r="BA212" s="75"/>
      <c r="BB212" s="75"/>
      <c r="BC212" s="74"/>
      <c r="BD212" s="75"/>
      <c r="BE212" s="75"/>
      <c r="BF212" s="75"/>
      <c r="BG212" s="75"/>
      <c r="BH212" s="75">
        <v>164.6</v>
      </c>
      <c r="BI212" s="75">
        <v>165.7</v>
      </c>
      <c r="BJ212" s="75">
        <v>165.7</v>
      </c>
      <c r="BK212" s="75">
        <f t="shared" si="231"/>
        <v>100</v>
      </c>
      <c r="BL212" s="75"/>
      <c r="BM212" s="75"/>
      <c r="BN212" s="75"/>
      <c r="BO212" s="75"/>
      <c r="BP212" s="75"/>
      <c r="BQ212" s="75"/>
      <c r="BR212" s="75"/>
      <c r="BS212" s="74"/>
      <c r="BT212" s="75"/>
      <c r="BU212" s="75"/>
      <c r="BV212" s="75"/>
      <c r="BW212" s="74"/>
      <c r="BX212" s="75"/>
      <c r="BY212" s="75"/>
      <c r="BZ212" s="75"/>
      <c r="CA212" s="74"/>
      <c r="CB212" s="75"/>
      <c r="CC212" s="75"/>
      <c r="CD212" s="75"/>
      <c r="CE212" s="75"/>
    </row>
    <row r="213" spans="1:83" x14ac:dyDescent="0.25">
      <c r="A213" s="16" t="s">
        <v>399</v>
      </c>
      <c r="B213" s="78">
        <f t="shared" si="232"/>
        <v>164.6</v>
      </c>
      <c r="C213" s="78">
        <f t="shared" si="233"/>
        <v>165.7</v>
      </c>
      <c r="D213" s="78">
        <f t="shared" si="234"/>
        <v>165.7</v>
      </c>
      <c r="E213" s="78"/>
      <c r="F213" s="78">
        <f t="shared" si="230"/>
        <v>165.7</v>
      </c>
      <c r="G213" s="75">
        <f t="shared" si="204"/>
        <v>100</v>
      </c>
      <c r="H213" s="75"/>
      <c r="I213" s="75"/>
      <c r="J213" s="75"/>
      <c r="K213" s="74"/>
      <c r="L213" s="75"/>
      <c r="M213" s="75"/>
      <c r="N213" s="75"/>
      <c r="O213" s="74"/>
      <c r="P213" s="75"/>
      <c r="Q213" s="75"/>
      <c r="R213" s="75"/>
      <c r="S213" s="74"/>
      <c r="T213" s="75"/>
      <c r="U213" s="75"/>
      <c r="V213" s="75"/>
      <c r="W213" s="74"/>
      <c r="X213" s="75"/>
      <c r="Y213" s="75"/>
      <c r="Z213" s="75"/>
      <c r="AA213" s="75"/>
      <c r="AB213" s="75"/>
      <c r="AC213" s="75"/>
      <c r="AD213" s="75"/>
      <c r="AE213" s="75"/>
      <c r="AF213" s="75"/>
      <c r="AG213" s="75"/>
      <c r="AH213" s="75"/>
      <c r="AI213" s="75"/>
      <c r="AJ213" s="75"/>
      <c r="AK213" s="75"/>
      <c r="AL213" s="75"/>
      <c r="AM213" s="75"/>
      <c r="AN213" s="75"/>
      <c r="AO213" s="75"/>
      <c r="AP213" s="75"/>
      <c r="AQ213" s="75"/>
      <c r="AR213" s="75"/>
      <c r="AS213" s="75"/>
      <c r="AT213" s="75"/>
      <c r="AU213" s="75"/>
      <c r="AV213" s="75"/>
      <c r="AW213" s="75"/>
      <c r="AX213" s="75"/>
      <c r="AY213" s="75"/>
      <c r="AZ213" s="75"/>
      <c r="BA213" s="75"/>
      <c r="BB213" s="75"/>
      <c r="BC213" s="74"/>
      <c r="BD213" s="75"/>
      <c r="BE213" s="75"/>
      <c r="BF213" s="75"/>
      <c r="BG213" s="75"/>
      <c r="BH213" s="75">
        <v>164.6</v>
      </c>
      <c r="BI213" s="75">
        <v>165.7</v>
      </c>
      <c r="BJ213" s="75">
        <v>165.7</v>
      </c>
      <c r="BK213" s="75">
        <f t="shared" si="231"/>
        <v>100</v>
      </c>
      <c r="BL213" s="75"/>
      <c r="BM213" s="75"/>
      <c r="BN213" s="75"/>
      <c r="BO213" s="75"/>
      <c r="BP213" s="75"/>
      <c r="BQ213" s="75"/>
      <c r="BR213" s="75"/>
      <c r="BS213" s="74"/>
      <c r="BT213" s="75"/>
      <c r="BU213" s="75"/>
      <c r="BV213" s="75"/>
      <c r="BW213" s="74"/>
      <c r="BX213" s="75"/>
      <c r="BY213" s="75"/>
      <c r="BZ213" s="75"/>
      <c r="CA213" s="74"/>
      <c r="CB213" s="75"/>
      <c r="CC213" s="75"/>
      <c r="CD213" s="75"/>
      <c r="CE213" s="74"/>
    </row>
    <row r="214" spans="1:83" x14ac:dyDescent="0.25">
      <c r="A214" s="16" t="s">
        <v>494</v>
      </c>
      <c r="B214" s="78">
        <f t="shared" si="232"/>
        <v>411.6</v>
      </c>
      <c r="C214" s="78">
        <f t="shared" si="233"/>
        <v>414.3</v>
      </c>
      <c r="D214" s="78">
        <f t="shared" si="234"/>
        <v>414.3</v>
      </c>
      <c r="E214" s="78"/>
      <c r="F214" s="78">
        <f t="shared" si="230"/>
        <v>414.3</v>
      </c>
      <c r="G214" s="75">
        <f t="shared" si="204"/>
        <v>100</v>
      </c>
      <c r="H214" s="75"/>
      <c r="I214" s="75"/>
      <c r="J214" s="75"/>
      <c r="K214" s="74"/>
      <c r="L214" s="75"/>
      <c r="M214" s="75"/>
      <c r="N214" s="75"/>
      <c r="O214" s="74"/>
      <c r="P214" s="75"/>
      <c r="Q214" s="75"/>
      <c r="R214" s="75"/>
      <c r="S214" s="74"/>
      <c r="T214" s="75"/>
      <c r="U214" s="75"/>
      <c r="V214" s="75"/>
      <c r="W214" s="74"/>
      <c r="X214" s="75"/>
      <c r="Y214" s="75"/>
      <c r="Z214" s="75"/>
      <c r="AA214" s="75"/>
      <c r="AB214" s="75"/>
      <c r="AC214" s="75"/>
      <c r="AD214" s="75"/>
      <c r="AE214" s="75"/>
      <c r="AF214" s="75"/>
      <c r="AG214" s="75"/>
      <c r="AH214" s="75"/>
      <c r="AI214" s="75"/>
      <c r="AJ214" s="75"/>
      <c r="AK214" s="75"/>
      <c r="AL214" s="75"/>
      <c r="AM214" s="75"/>
      <c r="AN214" s="75"/>
      <c r="AO214" s="75"/>
      <c r="AP214" s="75"/>
      <c r="AQ214" s="75"/>
      <c r="AR214" s="75"/>
      <c r="AS214" s="75"/>
      <c r="AT214" s="75"/>
      <c r="AU214" s="75"/>
      <c r="AV214" s="75"/>
      <c r="AW214" s="75"/>
      <c r="AX214" s="75"/>
      <c r="AY214" s="75"/>
      <c r="AZ214" s="75"/>
      <c r="BA214" s="75"/>
      <c r="BB214" s="75"/>
      <c r="BC214" s="74"/>
      <c r="BD214" s="75"/>
      <c r="BE214" s="75"/>
      <c r="BF214" s="75"/>
      <c r="BG214" s="75"/>
      <c r="BH214" s="75">
        <v>411.6</v>
      </c>
      <c r="BI214" s="75">
        <v>414.3</v>
      </c>
      <c r="BJ214" s="75">
        <v>414.3</v>
      </c>
      <c r="BK214" s="75">
        <f t="shared" si="231"/>
        <v>100</v>
      </c>
      <c r="BL214" s="75"/>
      <c r="BM214" s="75"/>
      <c r="BN214" s="75"/>
      <c r="BO214" s="75"/>
      <c r="BP214" s="75"/>
      <c r="BQ214" s="75"/>
      <c r="BR214" s="75"/>
      <c r="BS214" s="74"/>
      <c r="BT214" s="75"/>
      <c r="BU214" s="75"/>
      <c r="BV214" s="75"/>
      <c r="BW214" s="74"/>
      <c r="BX214" s="75"/>
      <c r="BY214" s="75"/>
      <c r="BZ214" s="75"/>
      <c r="CA214" s="74"/>
      <c r="CB214" s="75"/>
      <c r="CC214" s="75"/>
      <c r="CD214" s="75"/>
      <c r="CE214" s="74"/>
    </row>
    <row r="215" spans="1:83" s="5" customFormat="1" ht="32.25" customHeight="1" x14ac:dyDescent="0.25">
      <c r="A215" s="81" t="s">
        <v>224</v>
      </c>
      <c r="B215" s="77">
        <f t="shared" si="232"/>
        <v>871312.79999999993</v>
      </c>
      <c r="C215" s="77">
        <f t="shared" si="233"/>
        <v>882007.34039999987</v>
      </c>
      <c r="D215" s="77">
        <f t="shared" si="234"/>
        <v>882007.34039999987</v>
      </c>
      <c r="E215" s="77"/>
      <c r="F215" s="77">
        <f t="shared" si="230"/>
        <v>881099.66445000016</v>
      </c>
      <c r="G215" s="73">
        <f t="shared" ref="G215:G225" si="235">F215/C215*100</f>
        <v>99.897089751023145</v>
      </c>
      <c r="H215" s="73">
        <f>SUM(H216:H222)</f>
        <v>850.2</v>
      </c>
      <c r="I215" s="73">
        <f>SUM(I216:I222)</f>
        <v>723.8</v>
      </c>
      <c r="J215" s="73">
        <f>SUM(J216:J222)</f>
        <v>723.8</v>
      </c>
      <c r="K215" s="73">
        <f>J215/I215*100</f>
        <v>100</v>
      </c>
      <c r="L215" s="73">
        <f>SUM(L216:L222)</f>
        <v>391.1</v>
      </c>
      <c r="M215" s="73">
        <f>SUM(M216:M222)</f>
        <v>391.1</v>
      </c>
      <c r="N215" s="73">
        <f>SUM(N216:N222)</f>
        <v>391.09899999999999</v>
      </c>
      <c r="O215" s="73">
        <f>N215/M215*100</f>
        <v>99.999744310917919</v>
      </c>
      <c r="P215" s="73">
        <f>SUM(P216:P222)</f>
        <v>11970.2</v>
      </c>
      <c r="Q215" s="73">
        <f>SUM(Q216:Q222)</f>
        <v>7168.2</v>
      </c>
      <c r="R215" s="73">
        <f>SUM(R216:R222)</f>
        <v>7168.2</v>
      </c>
      <c r="S215" s="73">
        <f>R215/Q215*100</f>
        <v>100</v>
      </c>
      <c r="T215" s="73">
        <f>SUM(T216:T222)</f>
        <v>112536.9</v>
      </c>
      <c r="U215" s="73">
        <f>SUM(U216:U222)</f>
        <v>113467.9</v>
      </c>
      <c r="V215" s="73">
        <f>SUM(V216:V222)</f>
        <v>113467.9</v>
      </c>
      <c r="W215" s="73">
        <f>V215/U215*100</f>
        <v>100</v>
      </c>
      <c r="X215" s="73">
        <f>SUM(X216:X222)</f>
        <v>8471.2999999999993</v>
      </c>
      <c r="Y215" s="73">
        <f>SUM(Y216:Y222)</f>
        <v>6511.3</v>
      </c>
      <c r="Z215" s="73">
        <f>SUM(Z216:Z222)</f>
        <v>6068.4235799999997</v>
      </c>
      <c r="AA215" s="73">
        <f>Z215/Y215*100</f>
        <v>93.198341037887971</v>
      </c>
      <c r="AB215" s="73">
        <f>SUM(AB216:AB222)</f>
        <v>634.79999999999995</v>
      </c>
      <c r="AC215" s="73">
        <f>SUM(AC216:AC222)</f>
        <v>634.79999999999995</v>
      </c>
      <c r="AD215" s="73">
        <f>SUM(AD216:AD222)</f>
        <v>634.79999999999995</v>
      </c>
      <c r="AE215" s="73">
        <f>AD215/AC215*100</f>
        <v>100</v>
      </c>
      <c r="AF215" s="73">
        <f>SUM(AF216:AF222)</f>
        <v>661318</v>
      </c>
      <c r="AG215" s="73">
        <f>SUM(AG216:AG222)</f>
        <v>682254</v>
      </c>
      <c r="AH215" s="73">
        <f>SUM(AH216:AH222)</f>
        <v>682254</v>
      </c>
      <c r="AI215" s="73">
        <f>AH215/AG215*100</f>
        <v>100</v>
      </c>
      <c r="AJ215" s="73">
        <f>SUM(AJ216:AJ222)</f>
        <v>2882.8</v>
      </c>
      <c r="AK215" s="73">
        <f>SUM(AK216:AK222)</f>
        <v>2882.8</v>
      </c>
      <c r="AL215" s="73">
        <f>SUM(AL216:AL222)</f>
        <v>2882.8</v>
      </c>
      <c r="AM215" s="72">
        <f>AL215/AK215*100</f>
        <v>100</v>
      </c>
      <c r="AN215" s="73">
        <f>SUM(AN216:AN222)</f>
        <v>53.6</v>
      </c>
      <c r="AO215" s="73">
        <f>SUM(AO216:AO222)</f>
        <v>53.6</v>
      </c>
      <c r="AP215" s="73">
        <f>SUM(AP216:AP222)</f>
        <v>53.6</v>
      </c>
      <c r="AQ215" s="73">
        <f>AP215/AO215*100</f>
        <v>100</v>
      </c>
      <c r="AR215" s="73">
        <f t="shared" ref="AR215" si="236">SUM(AR216:AR222)</f>
        <v>1729.7</v>
      </c>
      <c r="AS215" s="73">
        <f t="shared" ref="AS215:BB215" si="237">SUM(AS216:AS222)</f>
        <v>1729.7</v>
      </c>
      <c r="AT215" s="73">
        <f t="shared" si="237"/>
        <v>1633.2207100000001</v>
      </c>
      <c r="AU215" s="73">
        <f t="shared" si="237"/>
        <v>94.422195178354627</v>
      </c>
      <c r="AV215" s="73">
        <f t="shared" ref="AV215" si="238">SUM(AV216:AV222)</f>
        <v>576.6</v>
      </c>
      <c r="AW215" s="73">
        <f t="shared" si="237"/>
        <v>576.6</v>
      </c>
      <c r="AX215" s="73">
        <f t="shared" si="237"/>
        <v>545.18304000000001</v>
      </c>
      <c r="AY215" s="73">
        <f t="shared" si="237"/>
        <v>94.551342351716954</v>
      </c>
      <c r="AZ215" s="73">
        <f t="shared" ref="AZ215" si="239">SUM(AZ216:AZ222)</f>
        <v>3795.8</v>
      </c>
      <c r="BA215" s="73">
        <f t="shared" si="237"/>
        <v>3795.8</v>
      </c>
      <c r="BB215" s="73">
        <f t="shared" si="237"/>
        <v>3795.8</v>
      </c>
      <c r="BC215" s="73">
        <f>BB215/BA215*100</f>
        <v>100</v>
      </c>
      <c r="BD215" s="73">
        <f t="shared" ref="BD215" si="240">SUM(BD216:BD222)</f>
        <v>0</v>
      </c>
      <c r="BE215" s="73">
        <f t="shared" ref="BE215:BJ215" si="241">SUM(BE216:BE222)</f>
        <v>0</v>
      </c>
      <c r="BF215" s="73">
        <f t="shared" si="241"/>
        <v>0</v>
      </c>
      <c r="BG215" s="73">
        <f t="shared" si="241"/>
        <v>0</v>
      </c>
      <c r="BH215" s="73">
        <f t="shared" ref="BH215" si="242">SUM(BH216:BH222)</f>
        <v>2881.1</v>
      </c>
      <c r="BI215" s="73">
        <f t="shared" si="241"/>
        <v>2900.5</v>
      </c>
      <c r="BJ215" s="73">
        <f t="shared" si="241"/>
        <v>2900.5</v>
      </c>
      <c r="BK215" s="72">
        <f t="shared" si="231"/>
        <v>100</v>
      </c>
      <c r="BL215" s="73">
        <f>SUM(BL216:BL222)</f>
        <v>62779.9</v>
      </c>
      <c r="BM215" s="73">
        <f>SUM(BM216:BM222)</f>
        <v>57785.240399999995</v>
      </c>
      <c r="BN215" s="73">
        <f>SUM(BN216:BN222)</f>
        <v>57697.763119999996</v>
      </c>
      <c r="BO215" s="73">
        <f>BN215/BM215*100</f>
        <v>99.848616568185122</v>
      </c>
      <c r="BP215" s="73">
        <f>SUM(BP216:BP222)</f>
        <v>422.1</v>
      </c>
      <c r="BQ215" s="73">
        <f>SUM(BQ216:BQ222)</f>
        <v>1112.5999999999999</v>
      </c>
      <c r="BR215" s="73">
        <f>SUM(BR216:BR222)</f>
        <v>863.17499999999995</v>
      </c>
      <c r="BS215" s="73">
        <f>BR215/BQ215*100</f>
        <v>77.581790400862843</v>
      </c>
      <c r="BT215" s="73">
        <f>SUM(BT216:BT222)</f>
        <v>7.5</v>
      </c>
      <c r="BU215" s="73">
        <f>SUM(BU216:BU222)</f>
        <v>8.1999999999999993</v>
      </c>
      <c r="BV215" s="73">
        <f>SUM(BV216:BV222)</f>
        <v>8.1999999999999993</v>
      </c>
      <c r="BW215" s="73">
        <f>BV215/BU215*100</f>
        <v>100</v>
      </c>
      <c r="BX215" s="73"/>
      <c r="BY215" s="73"/>
      <c r="BZ215" s="73"/>
      <c r="CA215" s="73"/>
      <c r="CB215" s="73">
        <f>SUM(CB216:CB222)</f>
        <v>11.2</v>
      </c>
      <c r="CC215" s="73">
        <f>SUM(CC216:CC222)</f>
        <v>11.2</v>
      </c>
      <c r="CD215" s="73">
        <f>SUM(CD216:CD222)</f>
        <v>11.2</v>
      </c>
      <c r="CE215" s="73">
        <f>CD215/CC215*100</f>
        <v>100</v>
      </c>
    </row>
    <row r="216" spans="1:83" ht="27.75" customHeight="1" x14ac:dyDescent="0.25">
      <c r="A216" s="16" t="s">
        <v>191</v>
      </c>
      <c r="B216" s="78">
        <f t="shared" si="232"/>
        <v>868431.7</v>
      </c>
      <c r="C216" s="78">
        <f t="shared" si="233"/>
        <v>879106.84039999987</v>
      </c>
      <c r="D216" s="78">
        <f t="shared" si="234"/>
        <v>879106.84039999987</v>
      </c>
      <c r="E216" s="78"/>
      <c r="F216" s="78">
        <f t="shared" si="230"/>
        <v>878199.16445000016</v>
      </c>
      <c r="G216" s="74">
        <f t="shared" si="235"/>
        <v>99.896750211887024</v>
      </c>
      <c r="H216" s="74">
        <v>850.2</v>
      </c>
      <c r="I216" s="74">
        <v>723.8</v>
      </c>
      <c r="J216" s="74">
        <v>723.8</v>
      </c>
      <c r="K216" s="74">
        <f>J216/I216*100</f>
        <v>100</v>
      </c>
      <c r="L216" s="74">
        <v>391.1</v>
      </c>
      <c r="M216" s="74">
        <v>391.1</v>
      </c>
      <c r="N216" s="74">
        <v>391.09899999999999</v>
      </c>
      <c r="O216" s="74">
        <f>N216/M216*100</f>
        <v>99.999744310917919</v>
      </c>
      <c r="P216" s="74">
        <v>11970.2</v>
      </c>
      <c r="Q216" s="74">
        <v>7168.2</v>
      </c>
      <c r="R216" s="74">
        <v>7168.2</v>
      </c>
      <c r="S216" s="74">
        <f>R216/Q216*100</f>
        <v>100</v>
      </c>
      <c r="T216" s="74">
        <v>112536.9</v>
      </c>
      <c r="U216" s="74">
        <v>113467.9</v>
      </c>
      <c r="V216" s="74">
        <v>113467.9</v>
      </c>
      <c r="W216" s="74">
        <f>V216/U216*100</f>
        <v>100</v>
      </c>
      <c r="X216" s="74">
        <v>8471.2999999999993</v>
      </c>
      <c r="Y216" s="74">
        <v>6511.3</v>
      </c>
      <c r="Z216" s="74">
        <v>6068.4235799999997</v>
      </c>
      <c r="AA216" s="74">
        <f>Z216/Y216*100</f>
        <v>93.198341037887971</v>
      </c>
      <c r="AB216" s="74">
        <v>634.79999999999995</v>
      </c>
      <c r="AC216" s="74">
        <v>634.79999999999995</v>
      </c>
      <c r="AD216" s="74">
        <v>634.79999999999995</v>
      </c>
      <c r="AE216" s="74">
        <f>AD216/AC216*100</f>
        <v>100</v>
      </c>
      <c r="AF216" s="74">
        <v>661318</v>
      </c>
      <c r="AG216" s="74">
        <v>682254</v>
      </c>
      <c r="AH216" s="74">
        <v>682254</v>
      </c>
      <c r="AI216" s="74">
        <f>AH216/AG216*100</f>
        <v>100</v>
      </c>
      <c r="AJ216" s="74">
        <v>2882.8</v>
      </c>
      <c r="AK216" s="74">
        <v>2882.8</v>
      </c>
      <c r="AL216" s="74">
        <v>2882.8</v>
      </c>
      <c r="AM216" s="75">
        <f>AL216/AK216*100</f>
        <v>100</v>
      </c>
      <c r="AN216" s="75">
        <v>53.6</v>
      </c>
      <c r="AO216" s="75">
        <v>53.6</v>
      </c>
      <c r="AP216" s="74">
        <v>53.6</v>
      </c>
      <c r="AQ216" s="74">
        <f>AP216/AO216*100</f>
        <v>100</v>
      </c>
      <c r="AR216" s="74">
        <v>1729.7</v>
      </c>
      <c r="AS216" s="74">
        <v>1729.7</v>
      </c>
      <c r="AT216" s="74">
        <v>1633.2207100000001</v>
      </c>
      <c r="AU216" s="74">
        <f>AT216/AS216*100</f>
        <v>94.422195178354627</v>
      </c>
      <c r="AV216" s="74">
        <v>576.6</v>
      </c>
      <c r="AW216" s="74">
        <v>576.6</v>
      </c>
      <c r="AX216" s="74">
        <v>545.18304000000001</v>
      </c>
      <c r="AY216" s="74">
        <f>AX216/AW216*100</f>
        <v>94.551342351716954</v>
      </c>
      <c r="AZ216" s="74">
        <v>3795.8</v>
      </c>
      <c r="BA216" s="74">
        <v>3795.8</v>
      </c>
      <c r="BB216" s="74">
        <v>3795.8</v>
      </c>
      <c r="BC216" s="74">
        <f>BB216/BA216*100</f>
        <v>100</v>
      </c>
      <c r="BD216" s="74"/>
      <c r="BE216" s="74"/>
      <c r="BF216" s="74"/>
      <c r="BG216" s="74"/>
      <c r="BH216" s="74"/>
      <c r="BI216" s="74"/>
      <c r="BJ216" s="74"/>
      <c r="BK216" s="75"/>
      <c r="BL216" s="114">
        <v>62779.9</v>
      </c>
      <c r="BM216" s="114">
        <v>57785.240399999995</v>
      </c>
      <c r="BN216" s="114">
        <v>57697.763119999996</v>
      </c>
      <c r="BO216" s="74">
        <f>BN216/BM216*100</f>
        <v>99.848616568185122</v>
      </c>
      <c r="BP216" s="74">
        <v>422.1</v>
      </c>
      <c r="BQ216" s="74">
        <v>1112.5999999999999</v>
      </c>
      <c r="BR216" s="74">
        <v>863.17499999999995</v>
      </c>
      <c r="BS216" s="74">
        <f>BR216/BQ216*100</f>
        <v>77.581790400862843</v>
      </c>
      <c r="BT216" s="74">
        <v>7.5</v>
      </c>
      <c r="BU216" s="74">
        <v>8.1999999999999993</v>
      </c>
      <c r="BV216" s="74">
        <v>8.1999999999999993</v>
      </c>
      <c r="BW216" s="74">
        <f>BV216/BU216*100</f>
        <v>100</v>
      </c>
      <c r="BX216" s="74"/>
      <c r="BY216" s="74"/>
      <c r="BZ216" s="74"/>
      <c r="CA216" s="74"/>
      <c r="CB216" s="74">
        <v>11.2</v>
      </c>
      <c r="CC216" s="74">
        <v>11.2</v>
      </c>
      <c r="CD216" s="74">
        <v>11.2</v>
      </c>
      <c r="CE216" s="74">
        <f>CD216/CC216*100</f>
        <v>100</v>
      </c>
    </row>
    <row r="217" spans="1:83" x14ac:dyDescent="0.25">
      <c r="A217" s="16" t="s">
        <v>219</v>
      </c>
      <c r="B217" s="78">
        <f t="shared" si="232"/>
        <v>411.6</v>
      </c>
      <c r="C217" s="78">
        <f t="shared" si="233"/>
        <v>414.3</v>
      </c>
      <c r="D217" s="78">
        <f t="shared" si="234"/>
        <v>414.3</v>
      </c>
      <c r="E217" s="78"/>
      <c r="F217" s="78">
        <f t="shared" si="230"/>
        <v>414.3</v>
      </c>
      <c r="G217" s="75">
        <f t="shared" si="235"/>
        <v>100</v>
      </c>
      <c r="H217" s="75"/>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4"/>
      <c r="AF217" s="75"/>
      <c r="AG217" s="75"/>
      <c r="AH217" s="75"/>
      <c r="AI217" s="74"/>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5">
        <v>411.6</v>
      </c>
      <c r="BI217" s="75">
        <v>414.3</v>
      </c>
      <c r="BJ217" s="75">
        <v>414.3</v>
      </c>
      <c r="BK217" s="75">
        <f t="shared" ref="BK217:BK223" si="243">BJ217/BI217*100</f>
        <v>100</v>
      </c>
      <c r="BL217" s="75"/>
      <c r="BM217" s="75"/>
      <c r="BN217" s="75"/>
      <c r="BO217" s="74"/>
      <c r="BP217" s="75"/>
      <c r="BQ217" s="75"/>
      <c r="BR217" s="75"/>
      <c r="BS217" s="74"/>
      <c r="BT217" s="75"/>
      <c r="BU217" s="75"/>
      <c r="BV217" s="75"/>
      <c r="BW217" s="74"/>
      <c r="BX217" s="75"/>
      <c r="BY217" s="75"/>
      <c r="BZ217" s="75"/>
      <c r="CA217" s="74"/>
      <c r="CB217" s="75"/>
      <c r="CC217" s="75"/>
      <c r="CD217" s="75"/>
      <c r="CE217" s="75"/>
    </row>
    <row r="218" spans="1:83" x14ac:dyDescent="0.25">
      <c r="A218" s="16" t="s">
        <v>220</v>
      </c>
      <c r="B218" s="78">
        <f t="shared" si="232"/>
        <v>411.6</v>
      </c>
      <c r="C218" s="78">
        <f t="shared" si="233"/>
        <v>414.3</v>
      </c>
      <c r="D218" s="78">
        <f t="shared" si="234"/>
        <v>414.3</v>
      </c>
      <c r="E218" s="78"/>
      <c r="F218" s="78">
        <f t="shared" si="230"/>
        <v>414.3</v>
      </c>
      <c r="G218" s="75">
        <f t="shared" si="235"/>
        <v>100</v>
      </c>
      <c r="H218" s="75"/>
      <c r="I218" s="75"/>
      <c r="J218" s="75"/>
      <c r="K218" s="75"/>
      <c r="L218" s="75"/>
      <c r="M218" s="75"/>
      <c r="N218" s="75"/>
      <c r="O218" s="75"/>
      <c r="P218" s="75"/>
      <c r="Q218" s="75"/>
      <c r="R218" s="75"/>
      <c r="S218" s="75"/>
      <c r="T218" s="75"/>
      <c r="U218" s="75"/>
      <c r="V218" s="75"/>
      <c r="W218" s="75"/>
      <c r="X218" s="75"/>
      <c r="Y218" s="75"/>
      <c r="Z218" s="75"/>
      <c r="AA218" s="75"/>
      <c r="AB218" s="75"/>
      <c r="AC218" s="75"/>
      <c r="AD218" s="75"/>
      <c r="AE218" s="74"/>
      <c r="AF218" s="75"/>
      <c r="AG218" s="75"/>
      <c r="AH218" s="75"/>
      <c r="AI218" s="74"/>
      <c r="AJ218" s="75"/>
      <c r="AK218" s="75"/>
      <c r="AL218" s="75"/>
      <c r="AM218" s="75"/>
      <c r="AN218" s="75"/>
      <c r="AO218" s="75"/>
      <c r="AP218" s="75"/>
      <c r="AQ218" s="75"/>
      <c r="AR218" s="75"/>
      <c r="AS218" s="75"/>
      <c r="AT218" s="75"/>
      <c r="AU218" s="75"/>
      <c r="AV218" s="75"/>
      <c r="AW218" s="75"/>
      <c r="AX218" s="75"/>
      <c r="AY218" s="75"/>
      <c r="AZ218" s="75"/>
      <c r="BA218" s="75"/>
      <c r="BB218" s="75"/>
      <c r="BC218" s="75"/>
      <c r="BD218" s="75"/>
      <c r="BE218" s="75"/>
      <c r="BF218" s="75"/>
      <c r="BG218" s="75"/>
      <c r="BH218" s="75">
        <v>411.6</v>
      </c>
      <c r="BI218" s="75">
        <v>414.3</v>
      </c>
      <c r="BJ218" s="75">
        <v>414.3</v>
      </c>
      <c r="BK218" s="75">
        <f t="shared" si="243"/>
        <v>100</v>
      </c>
      <c r="BL218" s="75"/>
      <c r="BM218" s="75"/>
      <c r="BN218" s="75"/>
      <c r="BO218" s="74"/>
      <c r="BP218" s="75"/>
      <c r="BQ218" s="75"/>
      <c r="BR218" s="75"/>
      <c r="BS218" s="74"/>
      <c r="BT218" s="75"/>
      <c r="BU218" s="75"/>
      <c r="BV218" s="75"/>
      <c r="BW218" s="74"/>
      <c r="BX218" s="75"/>
      <c r="BY218" s="75"/>
      <c r="BZ218" s="75"/>
      <c r="CA218" s="74"/>
      <c r="CB218" s="75"/>
      <c r="CC218" s="75"/>
      <c r="CD218" s="75"/>
      <c r="CE218" s="75"/>
    </row>
    <row r="219" spans="1:83" x14ac:dyDescent="0.25">
      <c r="A219" s="16" t="s">
        <v>221</v>
      </c>
      <c r="B219" s="78">
        <f t="shared" si="232"/>
        <v>411.6</v>
      </c>
      <c r="C219" s="78">
        <f t="shared" si="233"/>
        <v>414.3</v>
      </c>
      <c r="D219" s="78">
        <f t="shared" si="234"/>
        <v>414.3</v>
      </c>
      <c r="E219" s="78"/>
      <c r="F219" s="78">
        <f t="shared" si="230"/>
        <v>414.3</v>
      </c>
      <c r="G219" s="75">
        <f t="shared" si="235"/>
        <v>100</v>
      </c>
      <c r="H219" s="75"/>
      <c r="I219" s="75"/>
      <c r="J219" s="75"/>
      <c r="K219" s="75"/>
      <c r="L219" s="75"/>
      <c r="M219" s="75"/>
      <c r="N219" s="75"/>
      <c r="O219" s="75"/>
      <c r="P219" s="75"/>
      <c r="Q219" s="75"/>
      <c r="R219" s="75"/>
      <c r="S219" s="75"/>
      <c r="T219" s="75"/>
      <c r="U219" s="75"/>
      <c r="V219" s="75"/>
      <c r="W219" s="75"/>
      <c r="X219" s="75"/>
      <c r="Y219" s="75"/>
      <c r="Z219" s="75"/>
      <c r="AA219" s="75"/>
      <c r="AB219" s="75"/>
      <c r="AC219" s="75"/>
      <c r="AD219" s="75"/>
      <c r="AE219" s="74"/>
      <c r="AF219" s="75"/>
      <c r="AG219" s="75"/>
      <c r="AH219" s="75"/>
      <c r="AI219" s="74"/>
      <c r="AJ219" s="75"/>
      <c r="AK219" s="75"/>
      <c r="AL219" s="75"/>
      <c r="AM219" s="75"/>
      <c r="AN219" s="75"/>
      <c r="AO219" s="75"/>
      <c r="AP219" s="75"/>
      <c r="AQ219" s="75"/>
      <c r="AR219" s="75"/>
      <c r="AS219" s="75"/>
      <c r="AT219" s="75"/>
      <c r="AU219" s="75"/>
      <c r="AV219" s="75"/>
      <c r="AW219" s="75"/>
      <c r="AX219" s="75"/>
      <c r="AY219" s="75"/>
      <c r="AZ219" s="75"/>
      <c r="BA219" s="75"/>
      <c r="BB219" s="75"/>
      <c r="BC219" s="75"/>
      <c r="BD219" s="75"/>
      <c r="BE219" s="75"/>
      <c r="BF219" s="75"/>
      <c r="BG219" s="75"/>
      <c r="BH219" s="75">
        <v>411.6</v>
      </c>
      <c r="BI219" s="75">
        <v>414.3</v>
      </c>
      <c r="BJ219" s="75">
        <v>414.3</v>
      </c>
      <c r="BK219" s="75">
        <f t="shared" si="243"/>
        <v>100</v>
      </c>
      <c r="BL219" s="75"/>
      <c r="BM219" s="75"/>
      <c r="BN219" s="75"/>
      <c r="BO219" s="74"/>
      <c r="BP219" s="75"/>
      <c r="BQ219" s="75"/>
      <c r="BR219" s="75"/>
      <c r="BS219" s="74"/>
      <c r="BT219" s="75"/>
      <c r="BU219" s="75"/>
      <c r="BV219" s="75"/>
      <c r="BW219" s="74"/>
      <c r="BX219" s="75"/>
      <c r="BY219" s="75"/>
      <c r="BZ219" s="75"/>
      <c r="CA219" s="74"/>
      <c r="CB219" s="75"/>
      <c r="CC219" s="75"/>
      <c r="CD219" s="75"/>
      <c r="CE219" s="75"/>
    </row>
    <row r="220" spans="1:83" x14ac:dyDescent="0.25">
      <c r="A220" s="16" t="s">
        <v>402</v>
      </c>
      <c r="B220" s="78">
        <f t="shared" si="232"/>
        <v>411.6</v>
      </c>
      <c r="C220" s="78">
        <f t="shared" si="233"/>
        <v>414.3</v>
      </c>
      <c r="D220" s="78">
        <f t="shared" si="234"/>
        <v>414.3</v>
      </c>
      <c r="E220" s="78"/>
      <c r="F220" s="78">
        <f t="shared" si="230"/>
        <v>414.3</v>
      </c>
      <c r="G220" s="75">
        <f t="shared" si="235"/>
        <v>100</v>
      </c>
      <c r="H220" s="75"/>
      <c r="I220" s="75"/>
      <c r="J220" s="75"/>
      <c r="K220" s="75"/>
      <c r="L220" s="75"/>
      <c r="M220" s="75"/>
      <c r="N220" s="75"/>
      <c r="O220" s="75"/>
      <c r="P220" s="75"/>
      <c r="Q220" s="75"/>
      <c r="R220" s="75"/>
      <c r="S220" s="75"/>
      <c r="T220" s="75"/>
      <c r="U220" s="75"/>
      <c r="V220" s="75"/>
      <c r="W220" s="75"/>
      <c r="X220" s="75"/>
      <c r="Y220" s="75"/>
      <c r="Z220" s="75"/>
      <c r="AA220" s="75"/>
      <c r="AB220" s="75"/>
      <c r="AC220" s="75"/>
      <c r="AD220" s="75"/>
      <c r="AE220" s="74"/>
      <c r="AF220" s="75"/>
      <c r="AG220" s="75"/>
      <c r="AH220" s="75"/>
      <c r="AI220" s="74"/>
      <c r="AJ220" s="75"/>
      <c r="AK220" s="75"/>
      <c r="AL220" s="75"/>
      <c r="AM220" s="75"/>
      <c r="AN220" s="75"/>
      <c r="AO220" s="75"/>
      <c r="AP220" s="75"/>
      <c r="AQ220" s="75"/>
      <c r="AR220" s="75"/>
      <c r="AS220" s="75"/>
      <c r="AT220" s="75"/>
      <c r="AU220" s="75"/>
      <c r="AV220" s="75"/>
      <c r="AW220" s="75"/>
      <c r="AX220" s="75"/>
      <c r="AY220" s="75"/>
      <c r="AZ220" s="75"/>
      <c r="BA220" s="75"/>
      <c r="BB220" s="75"/>
      <c r="BC220" s="75"/>
      <c r="BD220" s="75"/>
      <c r="BE220" s="75"/>
      <c r="BF220" s="75"/>
      <c r="BG220" s="75"/>
      <c r="BH220" s="75">
        <v>411.6</v>
      </c>
      <c r="BI220" s="75">
        <v>414.3</v>
      </c>
      <c r="BJ220" s="75">
        <v>414.3</v>
      </c>
      <c r="BK220" s="75">
        <f t="shared" si="243"/>
        <v>100</v>
      </c>
      <c r="BL220" s="75"/>
      <c r="BM220" s="75"/>
      <c r="BN220" s="75"/>
      <c r="BO220" s="74"/>
      <c r="BP220" s="75"/>
      <c r="BQ220" s="75"/>
      <c r="BR220" s="75"/>
      <c r="BS220" s="74"/>
      <c r="BT220" s="75"/>
      <c r="BU220" s="75"/>
      <c r="BV220" s="75"/>
      <c r="BW220" s="74"/>
      <c r="BX220" s="75"/>
      <c r="BY220" s="75"/>
      <c r="BZ220" s="75"/>
      <c r="CA220" s="74"/>
      <c r="CB220" s="75"/>
      <c r="CC220" s="75"/>
      <c r="CD220" s="75"/>
      <c r="CE220" s="75"/>
    </row>
    <row r="221" spans="1:83" x14ac:dyDescent="0.25">
      <c r="A221" s="16" t="s">
        <v>222</v>
      </c>
      <c r="B221" s="78">
        <f t="shared" si="232"/>
        <v>823.1</v>
      </c>
      <c r="C221" s="78">
        <f t="shared" si="233"/>
        <v>829</v>
      </c>
      <c r="D221" s="78">
        <f t="shared" si="234"/>
        <v>829</v>
      </c>
      <c r="E221" s="78"/>
      <c r="F221" s="78">
        <f t="shared" si="230"/>
        <v>829</v>
      </c>
      <c r="G221" s="75">
        <f t="shared" si="235"/>
        <v>100</v>
      </c>
      <c r="H221" s="75"/>
      <c r="I221" s="75"/>
      <c r="J221" s="75"/>
      <c r="K221" s="75"/>
      <c r="L221" s="75"/>
      <c r="M221" s="75"/>
      <c r="N221" s="75"/>
      <c r="O221" s="75"/>
      <c r="P221" s="75"/>
      <c r="Q221" s="75"/>
      <c r="R221" s="75"/>
      <c r="S221" s="75"/>
      <c r="T221" s="75"/>
      <c r="U221" s="75"/>
      <c r="V221" s="75"/>
      <c r="W221" s="75"/>
      <c r="X221" s="75"/>
      <c r="Y221" s="75"/>
      <c r="Z221" s="75"/>
      <c r="AA221" s="75"/>
      <c r="AB221" s="75"/>
      <c r="AC221" s="75"/>
      <c r="AD221" s="75"/>
      <c r="AE221" s="74"/>
      <c r="AF221" s="75"/>
      <c r="AG221" s="75"/>
      <c r="AH221" s="75"/>
      <c r="AI221" s="74"/>
      <c r="AJ221" s="75"/>
      <c r="AK221" s="75"/>
      <c r="AL221" s="75"/>
      <c r="AM221" s="75"/>
      <c r="AN221" s="75"/>
      <c r="AO221" s="75"/>
      <c r="AP221" s="75"/>
      <c r="AQ221" s="75"/>
      <c r="AR221" s="75"/>
      <c r="AS221" s="75"/>
      <c r="AT221" s="75"/>
      <c r="AU221" s="75"/>
      <c r="AV221" s="75"/>
      <c r="AW221" s="75"/>
      <c r="AX221" s="75"/>
      <c r="AY221" s="75"/>
      <c r="AZ221" s="75"/>
      <c r="BA221" s="75"/>
      <c r="BB221" s="75"/>
      <c r="BC221" s="75"/>
      <c r="BD221" s="75"/>
      <c r="BE221" s="75"/>
      <c r="BF221" s="75"/>
      <c r="BG221" s="75"/>
      <c r="BH221" s="75">
        <v>823.1</v>
      </c>
      <c r="BI221" s="75">
        <v>829</v>
      </c>
      <c r="BJ221" s="75">
        <v>829</v>
      </c>
      <c r="BK221" s="75">
        <f t="shared" si="243"/>
        <v>100</v>
      </c>
      <c r="BL221" s="75"/>
      <c r="BM221" s="75"/>
      <c r="BN221" s="75"/>
      <c r="BO221" s="74"/>
      <c r="BP221" s="75"/>
      <c r="BQ221" s="75"/>
      <c r="BR221" s="75"/>
      <c r="BS221" s="74"/>
      <c r="BT221" s="75"/>
      <c r="BU221" s="75"/>
      <c r="BV221" s="75"/>
      <c r="BW221" s="74"/>
      <c r="BX221" s="75"/>
      <c r="BY221" s="75"/>
      <c r="BZ221" s="75"/>
      <c r="CA221" s="74"/>
      <c r="CB221" s="75"/>
      <c r="CC221" s="75"/>
      <c r="CD221" s="75"/>
      <c r="CE221" s="75"/>
    </row>
    <row r="222" spans="1:83" x14ac:dyDescent="0.25">
      <c r="A222" s="16" t="s">
        <v>223</v>
      </c>
      <c r="B222" s="78">
        <f t="shared" si="232"/>
        <v>411.6</v>
      </c>
      <c r="C222" s="78">
        <f t="shared" si="233"/>
        <v>414.3</v>
      </c>
      <c r="D222" s="78">
        <f t="shared" si="234"/>
        <v>414.3</v>
      </c>
      <c r="E222" s="78"/>
      <c r="F222" s="78">
        <f t="shared" si="230"/>
        <v>414.3</v>
      </c>
      <c r="G222" s="75">
        <f t="shared" si="235"/>
        <v>100</v>
      </c>
      <c r="H222" s="75"/>
      <c r="I222" s="75"/>
      <c r="J222" s="75"/>
      <c r="K222" s="75"/>
      <c r="L222" s="75"/>
      <c r="M222" s="75"/>
      <c r="N222" s="75"/>
      <c r="O222" s="75"/>
      <c r="P222" s="75"/>
      <c r="Q222" s="75"/>
      <c r="R222" s="75"/>
      <c r="S222" s="75"/>
      <c r="T222" s="75"/>
      <c r="U222" s="75"/>
      <c r="V222" s="75"/>
      <c r="W222" s="75"/>
      <c r="X222" s="75"/>
      <c r="Y222" s="75"/>
      <c r="Z222" s="75"/>
      <c r="AA222" s="75"/>
      <c r="AB222" s="75"/>
      <c r="AC222" s="75"/>
      <c r="AD222" s="75"/>
      <c r="AE222" s="74"/>
      <c r="AF222" s="75"/>
      <c r="AG222" s="75"/>
      <c r="AH222" s="75"/>
      <c r="AI222" s="74"/>
      <c r="AJ222" s="75"/>
      <c r="AK222" s="75"/>
      <c r="AL222" s="75"/>
      <c r="AM222" s="75"/>
      <c r="AN222" s="75"/>
      <c r="AO222" s="75"/>
      <c r="AP222" s="75"/>
      <c r="AQ222" s="75"/>
      <c r="AR222" s="75"/>
      <c r="AS222" s="75"/>
      <c r="AT222" s="75"/>
      <c r="AU222" s="75"/>
      <c r="AV222" s="75"/>
      <c r="AW222" s="75"/>
      <c r="AX222" s="75"/>
      <c r="AY222" s="75"/>
      <c r="AZ222" s="75"/>
      <c r="BA222" s="75"/>
      <c r="BB222" s="75"/>
      <c r="BC222" s="75"/>
      <c r="BD222" s="75"/>
      <c r="BE222" s="75"/>
      <c r="BF222" s="75"/>
      <c r="BG222" s="75"/>
      <c r="BH222" s="75">
        <v>411.6</v>
      </c>
      <c r="BI222" s="75">
        <v>414.3</v>
      </c>
      <c r="BJ222" s="75">
        <v>414.3</v>
      </c>
      <c r="BK222" s="75">
        <f t="shared" si="243"/>
        <v>100</v>
      </c>
      <c r="BL222" s="75"/>
      <c r="BM222" s="75"/>
      <c r="BN222" s="75"/>
      <c r="BO222" s="74"/>
      <c r="BP222" s="75"/>
      <c r="BQ222" s="75"/>
      <c r="BR222" s="75"/>
      <c r="BS222" s="74"/>
      <c r="BT222" s="75"/>
      <c r="BU222" s="75"/>
      <c r="BV222" s="75"/>
      <c r="BW222" s="74"/>
      <c r="BX222" s="75"/>
      <c r="BY222" s="75"/>
      <c r="BZ222" s="75"/>
      <c r="CA222" s="74"/>
      <c r="CB222" s="75"/>
      <c r="CC222" s="75"/>
      <c r="CD222" s="75"/>
      <c r="CE222" s="75"/>
    </row>
    <row r="223" spans="1:83" s="5" customFormat="1" ht="31.5" x14ac:dyDescent="0.25">
      <c r="A223" s="81" t="s">
        <v>226</v>
      </c>
      <c r="B223" s="77">
        <f t="shared" si="232"/>
        <v>253339.09999999995</v>
      </c>
      <c r="C223" s="77">
        <f t="shared" si="233"/>
        <v>257012.51900999999</v>
      </c>
      <c r="D223" s="77">
        <f t="shared" si="234"/>
        <v>257012.51900999999</v>
      </c>
      <c r="E223" s="77"/>
      <c r="F223" s="77">
        <f t="shared" si="230"/>
        <v>248941.27049999998</v>
      </c>
      <c r="G223" s="73">
        <f t="shared" si="235"/>
        <v>96.859589353433023</v>
      </c>
      <c r="H223" s="73">
        <f>SUM(H224:H229)</f>
        <v>88.4</v>
      </c>
      <c r="I223" s="73">
        <f>SUM(I224:I229)</f>
        <v>88.4</v>
      </c>
      <c r="J223" s="73">
        <f>SUM(J224:J229)</f>
        <v>88.4</v>
      </c>
      <c r="K223" s="73">
        <f>J223/I223*100</f>
        <v>100</v>
      </c>
      <c r="L223" s="73">
        <f>SUM(L224:L229)</f>
        <v>53.6</v>
      </c>
      <c r="M223" s="73">
        <f>SUM(M224:M229)</f>
        <v>53.6</v>
      </c>
      <c r="N223" s="73">
        <f>SUM(N224:N229)</f>
        <v>49.172969999999999</v>
      </c>
      <c r="O223" s="73">
        <f>N223/M223*100</f>
        <v>91.740615671641791</v>
      </c>
      <c r="P223" s="73">
        <f>SUM(P224:P229)</f>
        <v>1173.4000000000001</v>
      </c>
      <c r="Q223" s="73">
        <f>SUM(Q224:Q229)</f>
        <v>1145.796</v>
      </c>
      <c r="R223" s="73">
        <f>SUM(R224:R229)</f>
        <v>985.27017000000001</v>
      </c>
      <c r="S223" s="73">
        <f>R223/Q223*100</f>
        <v>85.990016547448235</v>
      </c>
      <c r="T223" s="73">
        <f>SUM(T224:T229)</f>
        <v>40076.300000000003</v>
      </c>
      <c r="U223" s="73">
        <f>SUM(U224:U229)</f>
        <v>44489.3</v>
      </c>
      <c r="V223" s="73">
        <f>SUM(V224:V229)</f>
        <v>40159.676829999997</v>
      </c>
      <c r="W223" s="73">
        <f>V223/U223*100</f>
        <v>90.268169717212885</v>
      </c>
      <c r="X223" s="73">
        <f>SUM(X224:X229)</f>
        <v>2604.4</v>
      </c>
      <c r="Y223" s="73">
        <f>SUM(Y224:Y229)</f>
        <v>2604.4</v>
      </c>
      <c r="Z223" s="73">
        <f>SUM(Z224:Z229)</f>
        <v>2246.1</v>
      </c>
      <c r="AA223" s="73">
        <f>Z223/Y223*100</f>
        <v>86.242512670864684</v>
      </c>
      <c r="AB223" s="73">
        <f>SUM(AB224:AB229)</f>
        <v>126.9</v>
      </c>
      <c r="AC223" s="73">
        <f>SUM(AC224:AC229)</f>
        <v>126.9</v>
      </c>
      <c r="AD223" s="73">
        <f>SUM(AD224:AD229)</f>
        <v>126.9</v>
      </c>
      <c r="AE223" s="73">
        <f>AD223/AC223*100</f>
        <v>100</v>
      </c>
      <c r="AF223" s="73">
        <f>SUM(AF224:AF229)</f>
        <v>184382.2</v>
      </c>
      <c r="AG223" s="73">
        <f>SUM(AG224:AG229)</f>
        <v>185245.6</v>
      </c>
      <c r="AH223" s="73">
        <f>SUM(AH224:AH229)</f>
        <v>183881.82731999998</v>
      </c>
      <c r="AI223" s="73">
        <f>AH223/AG223*100</f>
        <v>99.263802929732194</v>
      </c>
      <c r="AJ223" s="73">
        <f>SUM(AJ224:AJ229)</f>
        <v>544.29999999999995</v>
      </c>
      <c r="AK223" s="73">
        <f>SUM(AK224:AK229)</f>
        <v>544.29999999999995</v>
      </c>
      <c r="AL223" s="73">
        <f>SUM(AL224:AL229)</f>
        <v>544.29999999999995</v>
      </c>
      <c r="AM223" s="72">
        <f>AL223/AK223*100</f>
        <v>100</v>
      </c>
      <c r="AN223" s="73">
        <f t="shared" ref="AN223" si="244">SUM(AN224:AN229)</f>
        <v>0</v>
      </c>
      <c r="AO223" s="73">
        <f t="shared" ref="AO223:BB223" si="245">SUM(AO224:AO229)</f>
        <v>0</v>
      </c>
      <c r="AP223" s="73">
        <f t="shared" si="245"/>
        <v>0</v>
      </c>
      <c r="AQ223" s="73">
        <f t="shared" si="245"/>
        <v>0</v>
      </c>
      <c r="AR223" s="73">
        <f t="shared" ref="AR223" si="246">SUM(AR224:AR229)</f>
        <v>544.29999999999995</v>
      </c>
      <c r="AS223" s="73">
        <f t="shared" si="245"/>
        <v>544.29999999999995</v>
      </c>
      <c r="AT223" s="73">
        <f t="shared" si="245"/>
        <v>544.29999999999995</v>
      </c>
      <c r="AU223" s="73">
        <f t="shared" si="245"/>
        <v>100</v>
      </c>
      <c r="AV223" s="73">
        <f t="shared" ref="AV223" si="247">SUM(AV224:AV229)</f>
        <v>544.29999999999995</v>
      </c>
      <c r="AW223" s="73">
        <f t="shared" si="245"/>
        <v>544.29999999999995</v>
      </c>
      <c r="AX223" s="73">
        <f t="shared" si="245"/>
        <v>0</v>
      </c>
      <c r="AY223" s="73">
        <f t="shared" si="245"/>
        <v>0</v>
      </c>
      <c r="AZ223" s="73">
        <f t="shared" ref="AZ223" si="248">SUM(AZ224:AZ229)</f>
        <v>982.1</v>
      </c>
      <c r="BA223" s="73">
        <f t="shared" si="245"/>
        <v>982.1</v>
      </c>
      <c r="BB223" s="73">
        <f t="shared" si="245"/>
        <v>982.1</v>
      </c>
      <c r="BC223" s="73">
        <f>BB223/BA223*100</f>
        <v>100</v>
      </c>
      <c r="BD223" s="73">
        <f t="shared" ref="BD223" si="249">SUM(BD224:BD229)</f>
        <v>0</v>
      </c>
      <c r="BE223" s="73">
        <f t="shared" ref="BE223:BJ223" si="250">SUM(BE224:BE229)</f>
        <v>0</v>
      </c>
      <c r="BF223" s="73">
        <f t="shared" si="250"/>
        <v>0</v>
      </c>
      <c r="BG223" s="73">
        <f t="shared" si="250"/>
        <v>0</v>
      </c>
      <c r="BH223" s="73">
        <f t="shared" ref="BH223" si="251">SUM(BH224:BH229)</f>
        <v>1646.3000000000002</v>
      </c>
      <c r="BI223" s="73">
        <f t="shared" si="250"/>
        <v>1657.6</v>
      </c>
      <c r="BJ223" s="73">
        <f t="shared" si="250"/>
        <v>1657.6</v>
      </c>
      <c r="BK223" s="72">
        <f t="shared" si="243"/>
        <v>100</v>
      </c>
      <c r="BL223" s="73">
        <f>SUM(BL224:BL229)</f>
        <v>19078.599999999999</v>
      </c>
      <c r="BM223" s="73">
        <f>SUM(BM224:BM229)</f>
        <v>17492.023010000001</v>
      </c>
      <c r="BN223" s="73">
        <f>SUM(BN224:BN229)</f>
        <v>17492.023010000001</v>
      </c>
      <c r="BO223" s="73">
        <f>BN223/BM223*100</f>
        <v>100</v>
      </c>
      <c r="BP223" s="73">
        <f>SUM(BP224:BP229)</f>
        <v>1457.9</v>
      </c>
      <c r="BQ223" s="73">
        <f>SUM(BQ224:BQ229)</f>
        <v>1457.9</v>
      </c>
      <c r="BR223" s="73">
        <f>SUM(BR224:BR229)</f>
        <v>170.685</v>
      </c>
      <c r="BS223" s="73">
        <f>BR223/BQ223*100</f>
        <v>11.707593113382261</v>
      </c>
      <c r="BT223" s="73">
        <f>SUM(BT224:BT229)</f>
        <v>2.8</v>
      </c>
      <c r="BU223" s="73">
        <f>SUM(BU224:BU229)</f>
        <v>2.7</v>
      </c>
      <c r="BV223" s="73">
        <f>SUM(BV224:BV229)</f>
        <v>2.7</v>
      </c>
      <c r="BW223" s="73">
        <f>BV223/BU223*100</f>
        <v>100</v>
      </c>
      <c r="BX223" s="73"/>
      <c r="BY223" s="73"/>
      <c r="BZ223" s="73"/>
      <c r="CA223" s="73"/>
      <c r="CB223" s="73">
        <f>SUM(CB224:CB229)</f>
        <v>33.299999999999997</v>
      </c>
      <c r="CC223" s="73">
        <f>SUM(CC224:CC229)</f>
        <v>33.299999999999997</v>
      </c>
      <c r="CD223" s="73">
        <f>SUM(CD224:CD229)</f>
        <v>10.215200000000001</v>
      </c>
      <c r="CE223" s="73">
        <f>CD223/CC223*100</f>
        <v>30.676276276276283</v>
      </c>
    </row>
    <row r="224" spans="1:83" ht="31.5" x14ac:dyDescent="0.25">
      <c r="A224" s="16" t="s">
        <v>192</v>
      </c>
      <c r="B224" s="78">
        <f t="shared" si="232"/>
        <v>251692.79999999996</v>
      </c>
      <c r="C224" s="78">
        <f t="shared" si="233"/>
        <v>255354.91900999998</v>
      </c>
      <c r="D224" s="78">
        <f t="shared" si="234"/>
        <v>255354.91900999998</v>
      </c>
      <c r="E224" s="78"/>
      <c r="F224" s="78">
        <f t="shared" si="230"/>
        <v>247283.67049999998</v>
      </c>
      <c r="G224" s="74">
        <f t="shared" si="235"/>
        <v>96.839203826073955</v>
      </c>
      <c r="H224" s="74">
        <v>88.4</v>
      </c>
      <c r="I224" s="74">
        <v>88.4</v>
      </c>
      <c r="J224" s="74">
        <v>88.4</v>
      </c>
      <c r="K224" s="74">
        <f>J224/I224*100</f>
        <v>100</v>
      </c>
      <c r="L224" s="74">
        <v>53.6</v>
      </c>
      <c r="M224" s="74">
        <v>53.6</v>
      </c>
      <c r="N224" s="74">
        <v>49.172969999999999</v>
      </c>
      <c r="O224" s="74">
        <f>N224/M224*100</f>
        <v>91.740615671641791</v>
      </c>
      <c r="P224" s="74">
        <v>1173.4000000000001</v>
      </c>
      <c r="Q224" s="74">
        <v>1145.796</v>
      </c>
      <c r="R224" s="74">
        <v>985.27017000000001</v>
      </c>
      <c r="S224" s="74">
        <f>R224/Q224*100</f>
        <v>85.990016547448235</v>
      </c>
      <c r="T224" s="74">
        <v>40076.300000000003</v>
      </c>
      <c r="U224" s="74">
        <v>44489.3</v>
      </c>
      <c r="V224" s="74">
        <v>40159.676829999997</v>
      </c>
      <c r="W224" s="74">
        <f>V224/U224*100</f>
        <v>90.268169717212885</v>
      </c>
      <c r="X224" s="74">
        <v>2604.4</v>
      </c>
      <c r="Y224" s="74">
        <v>2604.4</v>
      </c>
      <c r="Z224" s="74">
        <v>2246.1</v>
      </c>
      <c r="AA224" s="74">
        <f>Z224/Y224*100</f>
        <v>86.242512670864684</v>
      </c>
      <c r="AB224" s="74">
        <v>126.9</v>
      </c>
      <c r="AC224" s="74">
        <v>126.9</v>
      </c>
      <c r="AD224" s="74">
        <v>126.9</v>
      </c>
      <c r="AE224" s="74">
        <f>AD224/AC224*100</f>
        <v>100</v>
      </c>
      <c r="AF224" s="74">
        <v>184382.2</v>
      </c>
      <c r="AG224" s="74">
        <v>185245.6</v>
      </c>
      <c r="AH224" s="74">
        <v>183881.82731999998</v>
      </c>
      <c r="AI224" s="74">
        <f>AH224/AG224*100</f>
        <v>99.263802929732194</v>
      </c>
      <c r="AJ224" s="74">
        <v>544.29999999999995</v>
      </c>
      <c r="AK224" s="74">
        <v>544.29999999999995</v>
      </c>
      <c r="AL224" s="74">
        <v>544.29999999999995</v>
      </c>
      <c r="AM224" s="75">
        <f>AL224/AK224*100</f>
        <v>100</v>
      </c>
      <c r="AN224" s="74"/>
      <c r="AO224" s="74"/>
      <c r="AP224" s="74"/>
      <c r="AQ224" s="74"/>
      <c r="AR224" s="74">
        <v>544.29999999999995</v>
      </c>
      <c r="AS224" s="74">
        <v>544.29999999999995</v>
      </c>
      <c r="AT224" s="74">
        <v>544.29999999999995</v>
      </c>
      <c r="AU224" s="74">
        <f>AT224/AS224*100</f>
        <v>100</v>
      </c>
      <c r="AV224" s="74">
        <v>544.29999999999995</v>
      </c>
      <c r="AW224" s="74">
        <v>544.29999999999995</v>
      </c>
      <c r="AX224" s="74">
        <v>0</v>
      </c>
      <c r="AY224" s="74">
        <f>AX224/AW224*100</f>
        <v>0</v>
      </c>
      <c r="AZ224" s="74">
        <v>982.1</v>
      </c>
      <c r="BA224" s="74">
        <v>982.1</v>
      </c>
      <c r="BB224" s="74">
        <v>982.1</v>
      </c>
      <c r="BC224" s="74">
        <f>BB224/BA224*100</f>
        <v>100</v>
      </c>
      <c r="BD224" s="74"/>
      <c r="BE224" s="74"/>
      <c r="BF224" s="74"/>
      <c r="BG224" s="74"/>
      <c r="BH224" s="74"/>
      <c r="BI224" s="74"/>
      <c r="BJ224" s="74"/>
      <c r="BK224" s="75"/>
      <c r="BL224" s="74">
        <v>19078.599999999999</v>
      </c>
      <c r="BM224" s="74">
        <v>17492.023010000001</v>
      </c>
      <c r="BN224" s="74">
        <v>17492.023010000001</v>
      </c>
      <c r="BO224" s="74">
        <f>BN224/BM224*100</f>
        <v>100</v>
      </c>
      <c r="BP224" s="74">
        <v>1457.9</v>
      </c>
      <c r="BQ224" s="74">
        <v>1457.9</v>
      </c>
      <c r="BR224" s="74">
        <v>170.685</v>
      </c>
      <c r="BS224" s="74">
        <f>BR224/BQ224*100</f>
        <v>11.707593113382261</v>
      </c>
      <c r="BT224" s="74">
        <v>2.8</v>
      </c>
      <c r="BU224" s="74">
        <v>2.7</v>
      </c>
      <c r="BV224" s="74">
        <v>2.7</v>
      </c>
      <c r="BW224" s="74">
        <f>BV224/BU224*100</f>
        <v>100</v>
      </c>
      <c r="BX224" s="74"/>
      <c r="BY224" s="74"/>
      <c r="BZ224" s="74"/>
      <c r="CA224" s="74"/>
      <c r="CB224" s="74">
        <v>33.299999999999997</v>
      </c>
      <c r="CC224" s="74">
        <v>33.299999999999997</v>
      </c>
      <c r="CD224" s="74">
        <v>10.215200000000001</v>
      </c>
      <c r="CE224" s="74">
        <f>CD224/CC224*100</f>
        <v>30.676276276276283</v>
      </c>
    </row>
    <row r="225" spans="1:83" x14ac:dyDescent="0.25">
      <c r="A225" s="16" t="s">
        <v>403</v>
      </c>
      <c r="B225" s="78">
        <f t="shared" si="232"/>
        <v>411.6</v>
      </c>
      <c r="C225" s="78">
        <f t="shared" si="233"/>
        <v>414.3</v>
      </c>
      <c r="D225" s="78">
        <f t="shared" si="234"/>
        <v>414.3</v>
      </c>
      <c r="E225" s="78"/>
      <c r="F225" s="78">
        <f t="shared" si="230"/>
        <v>414.3</v>
      </c>
      <c r="G225" s="75">
        <f t="shared" si="235"/>
        <v>100</v>
      </c>
      <c r="H225" s="75"/>
      <c r="I225" s="75"/>
      <c r="J225" s="75"/>
      <c r="K225" s="75"/>
      <c r="L225" s="75"/>
      <c r="M225" s="75"/>
      <c r="N225" s="75"/>
      <c r="O225" s="74"/>
      <c r="P225" s="75"/>
      <c r="Q225" s="75"/>
      <c r="R225" s="75"/>
      <c r="S225" s="74"/>
      <c r="T225" s="75"/>
      <c r="U225" s="75"/>
      <c r="V225" s="75"/>
      <c r="W225" s="74"/>
      <c r="X225" s="75"/>
      <c r="Y225" s="75"/>
      <c r="Z225" s="75"/>
      <c r="AA225" s="75"/>
      <c r="AB225" s="75"/>
      <c r="AC225" s="75"/>
      <c r="AD225" s="75"/>
      <c r="AE225" s="74"/>
      <c r="AF225" s="75"/>
      <c r="AG225" s="75"/>
      <c r="AH225" s="75"/>
      <c r="AI225" s="75"/>
      <c r="AJ225" s="75"/>
      <c r="AK225" s="75"/>
      <c r="AL225" s="75"/>
      <c r="AM225" s="75"/>
      <c r="AN225" s="75"/>
      <c r="AO225" s="75"/>
      <c r="AP225" s="75"/>
      <c r="AQ225" s="75"/>
      <c r="AR225" s="75"/>
      <c r="AS225" s="75"/>
      <c r="AT225" s="75"/>
      <c r="AU225" s="75"/>
      <c r="AV225" s="75"/>
      <c r="AW225" s="75"/>
      <c r="AX225" s="75"/>
      <c r="AY225" s="75"/>
      <c r="AZ225" s="75"/>
      <c r="BA225" s="75"/>
      <c r="BB225" s="75"/>
      <c r="BC225" s="74"/>
      <c r="BD225" s="75"/>
      <c r="BE225" s="75"/>
      <c r="BF225" s="75"/>
      <c r="BG225" s="75"/>
      <c r="BH225" s="75">
        <v>411.6</v>
      </c>
      <c r="BI225" s="75">
        <v>414.3</v>
      </c>
      <c r="BJ225" s="75">
        <v>414.3</v>
      </c>
      <c r="BK225" s="75">
        <f>BJ225/BI225*100</f>
        <v>100</v>
      </c>
      <c r="BL225" s="75"/>
      <c r="BM225" s="75"/>
      <c r="BN225" s="75"/>
      <c r="BO225" s="75"/>
      <c r="BP225" s="75"/>
      <c r="BQ225" s="75"/>
      <c r="BR225" s="75"/>
      <c r="BS225" s="74"/>
      <c r="BT225" s="75"/>
      <c r="BU225" s="75"/>
      <c r="BV225" s="75"/>
      <c r="BW225" s="74"/>
      <c r="BX225" s="75"/>
      <c r="BY225" s="75"/>
      <c r="BZ225" s="75"/>
      <c r="CA225" s="74"/>
      <c r="CB225" s="75"/>
      <c r="CC225" s="75"/>
      <c r="CD225" s="75"/>
      <c r="CE225" s="75"/>
    </row>
    <row r="226" spans="1:83" x14ac:dyDescent="0.25">
      <c r="A226" s="16" t="s">
        <v>327</v>
      </c>
      <c r="B226" s="78">
        <f t="shared" si="232"/>
        <v>0</v>
      </c>
      <c r="C226" s="78">
        <f t="shared" si="233"/>
        <v>0</v>
      </c>
      <c r="D226" s="78">
        <f t="shared" si="234"/>
        <v>0</v>
      </c>
      <c r="E226" s="78"/>
      <c r="F226" s="78">
        <f t="shared" si="230"/>
        <v>0</v>
      </c>
      <c r="G226" s="75"/>
      <c r="H226" s="75"/>
      <c r="I226" s="75"/>
      <c r="J226" s="75"/>
      <c r="K226" s="75"/>
      <c r="L226" s="75"/>
      <c r="M226" s="75"/>
      <c r="N226" s="75"/>
      <c r="O226" s="74"/>
      <c r="P226" s="75"/>
      <c r="Q226" s="75"/>
      <c r="R226" s="75"/>
      <c r="S226" s="74"/>
      <c r="T226" s="75"/>
      <c r="U226" s="75"/>
      <c r="V226" s="75"/>
      <c r="W226" s="74"/>
      <c r="X226" s="75"/>
      <c r="Y226" s="75"/>
      <c r="Z226" s="75"/>
      <c r="AA226" s="75"/>
      <c r="AB226" s="75"/>
      <c r="AC226" s="75"/>
      <c r="AD226" s="75"/>
      <c r="AE226" s="74"/>
      <c r="AF226" s="75"/>
      <c r="AG226" s="75"/>
      <c r="AH226" s="75"/>
      <c r="AI226" s="75"/>
      <c r="AJ226" s="75"/>
      <c r="AK226" s="75"/>
      <c r="AL226" s="75"/>
      <c r="AM226" s="75"/>
      <c r="AN226" s="75"/>
      <c r="AO226" s="75"/>
      <c r="AP226" s="75"/>
      <c r="AQ226" s="75"/>
      <c r="AR226" s="75"/>
      <c r="AS226" s="75"/>
      <c r="AT226" s="75"/>
      <c r="AU226" s="75"/>
      <c r="AV226" s="75"/>
      <c r="AW226" s="75"/>
      <c r="AX226" s="75"/>
      <c r="AY226" s="75"/>
      <c r="AZ226" s="75"/>
      <c r="BA226" s="75"/>
      <c r="BB226" s="75"/>
      <c r="BC226" s="74"/>
      <c r="BD226" s="75"/>
      <c r="BE226" s="75"/>
      <c r="BF226" s="75"/>
      <c r="BG226" s="75"/>
      <c r="BH226" s="75"/>
      <c r="BI226" s="75"/>
      <c r="BJ226" s="75"/>
      <c r="BK226" s="75"/>
      <c r="BL226" s="75"/>
      <c r="BM226" s="75"/>
      <c r="BN226" s="75"/>
      <c r="BO226" s="75"/>
      <c r="BP226" s="75"/>
      <c r="BQ226" s="75"/>
      <c r="BR226" s="75"/>
      <c r="BS226" s="74"/>
      <c r="BT226" s="75"/>
      <c r="BU226" s="75"/>
      <c r="BV226" s="75"/>
      <c r="BW226" s="74"/>
      <c r="BX226" s="75"/>
      <c r="BY226" s="75"/>
      <c r="BZ226" s="75"/>
      <c r="CA226" s="74"/>
      <c r="CB226" s="75"/>
      <c r="CC226" s="75"/>
      <c r="CD226" s="75"/>
      <c r="CE226" s="75"/>
    </row>
    <row r="227" spans="1:83" x14ac:dyDescent="0.25">
      <c r="A227" s="16" t="s">
        <v>404</v>
      </c>
      <c r="B227" s="78">
        <f t="shared" si="232"/>
        <v>0</v>
      </c>
      <c r="C227" s="78">
        <f t="shared" si="233"/>
        <v>0</v>
      </c>
      <c r="D227" s="78">
        <f t="shared" si="234"/>
        <v>0</v>
      </c>
      <c r="E227" s="78"/>
      <c r="F227" s="78">
        <f t="shared" si="230"/>
        <v>0</v>
      </c>
      <c r="G227" s="75"/>
      <c r="H227" s="75"/>
      <c r="I227" s="75"/>
      <c r="J227" s="75"/>
      <c r="K227" s="75"/>
      <c r="L227" s="75"/>
      <c r="M227" s="75"/>
      <c r="N227" s="75"/>
      <c r="O227" s="74"/>
      <c r="P227" s="75"/>
      <c r="Q227" s="75"/>
      <c r="R227" s="75"/>
      <c r="S227" s="74"/>
      <c r="T227" s="75"/>
      <c r="U227" s="75"/>
      <c r="V227" s="75"/>
      <c r="W227" s="74"/>
      <c r="X227" s="75"/>
      <c r="Y227" s="75"/>
      <c r="Z227" s="75"/>
      <c r="AA227" s="75"/>
      <c r="AB227" s="75"/>
      <c r="AC227" s="75"/>
      <c r="AD227" s="75"/>
      <c r="AE227" s="74"/>
      <c r="AF227" s="75"/>
      <c r="AG227" s="75"/>
      <c r="AH227" s="75"/>
      <c r="AI227" s="75"/>
      <c r="AJ227" s="75"/>
      <c r="AK227" s="75"/>
      <c r="AL227" s="75"/>
      <c r="AM227" s="75"/>
      <c r="AN227" s="75"/>
      <c r="AO227" s="75"/>
      <c r="AP227" s="75"/>
      <c r="AQ227" s="75"/>
      <c r="AR227" s="75"/>
      <c r="AS227" s="75"/>
      <c r="AT227" s="75"/>
      <c r="AU227" s="75"/>
      <c r="AV227" s="75"/>
      <c r="AW227" s="75"/>
      <c r="AX227" s="75"/>
      <c r="AY227" s="75"/>
      <c r="AZ227" s="75"/>
      <c r="BA227" s="75"/>
      <c r="BB227" s="75"/>
      <c r="BC227" s="74"/>
      <c r="BD227" s="75"/>
      <c r="BE227" s="75"/>
      <c r="BF227" s="75"/>
      <c r="BG227" s="75"/>
      <c r="BH227" s="75"/>
      <c r="BI227" s="75"/>
      <c r="BJ227" s="75"/>
      <c r="BK227" s="75"/>
      <c r="BL227" s="75"/>
      <c r="BM227" s="75"/>
      <c r="BN227" s="75"/>
      <c r="BO227" s="75"/>
      <c r="BP227" s="75"/>
      <c r="BQ227" s="75"/>
      <c r="BR227" s="75"/>
      <c r="BS227" s="74"/>
      <c r="BT227" s="75"/>
      <c r="BU227" s="75"/>
      <c r="BV227" s="75"/>
      <c r="BW227" s="74"/>
      <c r="BX227" s="75"/>
      <c r="BY227" s="75"/>
      <c r="BZ227" s="75"/>
      <c r="CA227" s="74"/>
      <c r="CB227" s="75"/>
      <c r="CC227" s="75"/>
      <c r="CD227" s="75"/>
      <c r="CE227" s="75"/>
    </row>
    <row r="228" spans="1:83" x14ac:dyDescent="0.25">
      <c r="A228" s="16" t="s">
        <v>225</v>
      </c>
      <c r="B228" s="78">
        <f t="shared" si="232"/>
        <v>823.1</v>
      </c>
      <c r="C228" s="78">
        <f t="shared" si="233"/>
        <v>829</v>
      </c>
      <c r="D228" s="78">
        <f t="shared" si="234"/>
        <v>829</v>
      </c>
      <c r="E228" s="78"/>
      <c r="F228" s="78">
        <f t="shared" si="230"/>
        <v>829</v>
      </c>
      <c r="G228" s="75">
        <f t="shared" ref="G228:G259" si="252">F228/C228*100</f>
        <v>100</v>
      </c>
      <c r="H228" s="75"/>
      <c r="I228" s="75"/>
      <c r="J228" s="75"/>
      <c r="K228" s="75"/>
      <c r="L228" s="75"/>
      <c r="M228" s="75"/>
      <c r="N228" s="75"/>
      <c r="O228" s="74"/>
      <c r="P228" s="75"/>
      <c r="Q228" s="75"/>
      <c r="R228" s="75"/>
      <c r="S228" s="74"/>
      <c r="T228" s="75"/>
      <c r="U228" s="75"/>
      <c r="V228" s="75"/>
      <c r="W228" s="74"/>
      <c r="X228" s="75"/>
      <c r="Y228" s="75"/>
      <c r="Z228" s="75"/>
      <c r="AA228" s="75"/>
      <c r="AB228" s="75"/>
      <c r="AC228" s="75"/>
      <c r="AD228" s="75"/>
      <c r="AE228" s="74"/>
      <c r="AF228" s="75"/>
      <c r="AG228" s="75"/>
      <c r="AH228" s="75"/>
      <c r="AI228" s="75"/>
      <c r="AJ228" s="75"/>
      <c r="AK228" s="75"/>
      <c r="AL228" s="75"/>
      <c r="AM228" s="75"/>
      <c r="AN228" s="75"/>
      <c r="AO228" s="75"/>
      <c r="AP228" s="75"/>
      <c r="AQ228" s="75"/>
      <c r="AR228" s="75"/>
      <c r="AS228" s="75"/>
      <c r="AT228" s="75"/>
      <c r="AU228" s="75"/>
      <c r="AV228" s="75"/>
      <c r="AW228" s="75"/>
      <c r="AX228" s="75"/>
      <c r="AY228" s="75"/>
      <c r="AZ228" s="75"/>
      <c r="BA228" s="75"/>
      <c r="BB228" s="75"/>
      <c r="BC228" s="74"/>
      <c r="BD228" s="75"/>
      <c r="BE228" s="75"/>
      <c r="BF228" s="75"/>
      <c r="BG228" s="75"/>
      <c r="BH228" s="75">
        <v>823.1</v>
      </c>
      <c r="BI228" s="75">
        <v>829</v>
      </c>
      <c r="BJ228" s="75">
        <v>829</v>
      </c>
      <c r="BK228" s="75">
        <f>BJ228/BI228*100</f>
        <v>100</v>
      </c>
      <c r="BL228" s="75"/>
      <c r="BM228" s="75"/>
      <c r="BN228" s="75"/>
      <c r="BO228" s="75"/>
      <c r="BP228" s="75"/>
      <c r="BQ228" s="75"/>
      <c r="BR228" s="75"/>
      <c r="BS228" s="74"/>
      <c r="BT228" s="75"/>
      <c r="BU228" s="75"/>
      <c r="BV228" s="75"/>
      <c r="BW228" s="74"/>
      <c r="BX228" s="75"/>
      <c r="BY228" s="75"/>
      <c r="BZ228" s="75"/>
      <c r="CA228" s="74"/>
      <c r="CB228" s="75"/>
      <c r="CC228" s="75"/>
      <c r="CD228" s="75"/>
      <c r="CE228" s="75"/>
    </row>
    <row r="229" spans="1:83" x14ac:dyDescent="0.25">
      <c r="A229" s="16" t="s">
        <v>242</v>
      </c>
      <c r="B229" s="78">
        <f t="shared" si="232"/>
        <v>411.6</v>
      </c>
      <c r="C229" s="78">
        <f t="shared" si="233"/>
        <v>414.3</v>
      </c>
      <c r="D229" s="78">
        <f t="shared" si="234"/>
        <v>414.3</v>
      </c>
      <c r="E229" s="78"/>
      <c r="F229" s="78">
        <f t="shared" si="230"/>
        <v>414.3</v>
      </c>
      <c r="G229" s="75">
        <f t="shared" si="252"/>
        <v>100</v>
      </c>
      <c r="H229" s="75"/>
      <c r="I229" s="75"/>
      <c r="J229" s="75"/>
      <c r="K229" s="75"/>
      <c r="L229" s="75"/>
      <c r="M229" s="75"/>
      <c r="N229" s="75"/>
      <c r="O229" s="74"/>
      <c r="P229" s="75"/>
      <c r="Q229" s="75"/>
      <c r="R229" s="75"/>
      <c r="S229" s="74"/>
      <c r="T229" s="75"/>
      <c r="U229" s="75"/>
      <c r="V229" s="75"/>
      <c r="W229" s="74"/>
      <c r="X229" s="75"/>
      <c r="Y229" s="75"/>
      <c r="Z229" s="75"/>
      <c r="AA229" s="75"/>
      <c r="AB229" s="75"/>
      <c r="AC229" s="75"/>
      <c r="AD229" s="75"/>
      <c r="AE229" s="74"/>
      <c r="AF229" s="75"/>
      <c r="AG229" s="75"/>
      <c r="AH229" s="75"/>
      <c r="AI229" s="75"/>
      <c r="AJ229" s="75"/>
      <c r="AK229" s="75"/>
      <c r="AL229" s="75"/>
      <c r="AM229" s="75"/>
      <c r="AN229" s="75"/>
      <c r="AO229" s="75"/>
      <c r="AP229" s="75"/>
      <c r="AQ229" s="75"/>
      <c r="AR229" s="75"/>
      <c r="AS229" s="75"/>
      <c r="AT229" s="75"/>
      <c r="AU229" s="75"/>
      <c r="AV229" s="75"/>
      <c r="AW229" s="75"/>
      <c r="AX229" s="75"/>
      <c r="AY229" s="75"/>
      <c r="AZ229" s="75"/>
      <c r="BA229" s="75"/>
      <c r="BB229" s="75"/>
      <c r="BC229" s="74"/>
      <c r="BD229" s="75"/>
      <c r="BE229" s="75"/>
      <c r="BF229" s="75"/>
      <c r="BG229" s="74"/>
      <c r="BH229" s="75">
        <v>411.6</v>
      </c>
      <c r="BI229" s="75">
        <v>414.3</v>
      </c>
      <c r="BJ229" s="75">
        <v>414.3</v>
      </c>
      <c r="BK229" s="75">
        <f>BJ229/BI229*100</f>
        <v>100</v>
      </c>
      <c r="BL229" s="75"/>
      <c r="BM229" s="75"/>
      <c r="BN229" s="75"/>
      <c r="BO229" s="75"/>
      <c r="BP229" s="75"/>
      <c r="BQ229" s="75"/>
      <c r="BR229" s="75"/>
      <c r="BS229" s="74"/>
      <c r="BT229" s="75"/>
      <c r="BU229" s="75"/>
      <c r="BV229" s="75"/>
      <c r="BW229" s="74"/>
      <c r="BX229" s="75"/>
      <c r="BY229" s="75"/>
      <c r="BZ229" s="75"/>
      <c r="CA229" s="74"/>
      <c r="CB229" s="75"/>
      <c r="CC229" s="75"/>
      <c r="CD229" s="75"/>
      <c r="CE229" s="75"/>
    </row>
    <row r="230" spans="1:83" s="5" customFormat="1" ht="31.5" x14ac:dyDescent="0.25">
      <c r="A230" s="81" t="s">
        <v>230</v>
      </c>
      <c r="B230" s="77">
        <f t="shared" si="232"/>
        <v>426211.60000000003</v>
      </c>
      <c r="C230" s="77">
        <f t="shared" si="233"/>
        <v>427290.11360000004</v>
      </c>
      <c r="D230" s="77">
        <f t="shared" si="234"/>
        <v>427290.11360000004</v>
      </c>
      <c r="E230" s="77"/>
      <c r="F230" s="77">
        <f t="shared" si="230"/>
        <v>421128.07656999998</v>
      </c>
      <c r="G230" s="73">
        <f t="shared" si="252"/>
        <v>98.557879802534217</v>
      </c>
      <c r="H230" s="73">
        <f>SUM(H231:H241)</f>
        <v>66.8</v>
      </c>
      <c r="I230" s="73">
        <f>SUM(I231:I241)</f>
        <v>66.8</v>
      </c>
      <c r="J230" s="73">
        <f>SUM(J231:J241)</f>
        <v>66.8</v>
      </c>
      <c r="K230" s="73">
        <f>J230/I230*100</f>
        <v>100</v>
      </c>
      <c r="L230" s="73">
        <f>SUM(L231:L241)</f>
        <v>211</v>
      </c>
      <c r="M230" s="73">
        <f>SUM(M231:M241)</f>
        <v>211</v>
      </c>
      <c r="N230" s="73">
        <f>SUM(N231:N241)</f>
        <v>199.04367999999999</v>
      </c>
      <c r="O230" s="73">
        <f>N230/M230*100</f>
        <v>94.333497630331749</v>
      </c>
      <c r="P230" s="73">
        <f>SUM(P231:P241)</f>
        <v>3568.6</v>
      </c>
      <c r="Q230" s="73">
        <f>SUM(Q231:Q241)</f>
        <v>1977.2116000000001</v>
      </c>
      <c r="R230" s="73">
        <f>SUM(R231:R241)</f>
        <v>1968.73651</v>
      </c>
      <c r="S230" s="73">
        <f>R230/Q230*100</f>
        <v>99.571361507286312</v>
      </c>
      <c r="T230" s="73">
        <f>SUM(T231:T241)</f>
        <v>97705.3</v>
      </c>
      <c r="U230" s="73">
        <f>SUM(U231:U241)</f>
        <v>96328.6</v>
      </c>
      <c r="V230" s="73">
        <f>SUM(V231:V241)</f>
        <v>93696.789689999991</v>
      </c>
      <c r="W230" s="73">
        <f>V230/U230*100</f>
        <v>97.267882736798811</v>
      </c>
      <c r="X230" s="73">
        <f>SUM(X231:X241)</f>
        <v>5303.3</v>
      </c>
      <c r="Y230" s="73">
        <f>SUM(Y231:Y241)</f>
        <v>2923</v>
      </c>
      <c r="Z230" s="73">
        <f>SUM(Z231:Z241)</f>
        <v>2535.4821000000002</v>
      </c>
      <c r="AA230" s="73">
        <f>Z230/Y230*100</f>
        <v>86.74245980157373</v>
      </c>
      <c r="AB230" s="73">
        <f>SUM(AB231:AB241)</f>
        <v>253.9</v>
      </c>
      <c r="AC230" s="73">
        <f>SUM(AC231:AC241)</f>
        <v>253.9</v>
      </c>
      <c r="AD230" s="73">
        <f>SUM(AD231:AD241)</f>
        <v>253.9</v>
      </c>
      <c r="AE230" s="73">
        <f>AD230/AC230*100</f>
        <v>100</v>
      </c>
      <c r="AF230" s="73">
        <f>SUM(AF231:AF241)</f>
        <v>280152.90000000002</v>
      </c>
      <c r="AG230" s="73">
        <f>SUM(AG231:AG241)</f>
        <v>288265.8</v>
      </c>
      <c r="AH230" s="73">
        <f>SUM(AH231:AH241)</f>
        <v>285248.05855999998</v>
      </c>
      <c r="AI230" s="73">
        <f>AH230/AG230*100</f>
        <v>98.95313927632067</v>
      </c>
      <c r="AJ230" s="73">
        <f>SUM(AJ231:AJ241)</f>
        <v>1088.5999999999999</v>
      </c>
      <c r="AK230" s="73">
        <f>SUM(AK231:AK241)</f>
        <v>1088.5999999999999</v>
      </c>
      <c r="AL230" s="73">
        <f>SUM(AL231:AL241)</f>
        <v>1088.5999999999999</v>
      </c>
      <c r="AM230" s="72">
        <f>AL230/AK230*100</f>
        <v>100</v>
      </c>
      <c r="AN230" s="73">
        <f>SUM(AN231:AN241)</f>
        <v>0</v>
      </c>
      <c r="AO230" s="73">
        <f>SUM(AO231:AO241)</f>
        <v>2.7</v>
      </c>
      <c r="AP230" s="73">
        <f>SUM(AP231:AP241)</f>
        <v>2.7</v>
      </c>
      <c r="AQ230" s="73">
        <f>AP230/AO230*100</f>
        <v>100</v>
      </c>
      <c r="AR230" s="73">
        <f t="shared" ref="AR230" si="253">SUM(AR231:AR241)</f>
        <v>544.29999999999995</v>
      </c>
      <c r="AS230" s="73">
        <f t="shared" ref="AS230:BB230" si="254">SUM(AS231:AS241)</f>
        <v>544.29999999999995</v>
      </c>
      <c r="AT230" s="73">
        <f t="shared" si="254"/>
        <v>544.29999999999995</v>
      </c>
      <c r="AU230" s="73">
        <f t="shared" si="254"/>
        <v>100</v>
      </c>
      <c r="AV230" s="73">
        <f t="shared" ref="AV230" si="255">SUM(AV231:AV241)</f>
        <v>544.29999999999995</v>
      </c>
      <c r="AW230" s="73">
        <f t="shared" si="254"/>
        <v>544.29999999999995</v>
      </c>
      <c r="AX230" s="73">
        <f t="shared" si="254"/>
        <v>544.29999999999995</v>
      </c>
      <c r="AY230" s="73">
        <f t="shared" si="254"/>
        <v>100</v>
      </c>
      <c r="AZ230" s="73">
        <f t="shared" ref="AZ230" si="256">SUM(AZ231:AZ241)</f>
        <v>1751.3</v>
      </c>
      <c r="BA230" s="73">
        <f t="shared" si="254"/>
        <v>1720.07</v>
      </c>
      <c r="BB230" s="73">
        <f t="shared" si="254"/>
        <v>1720.07</v>
      </c>
      <c r="BC230" s="73">
        <f>BB230/BA230*100</f>
        <v>100</v>
      </c>
      <c r="BD230" s="73">
        <f>SUM(BD231:BD241)</f>
        <v>2177.1999999999998</v>
      </c>
      <c r="BE230" s="73">
        <f>SUM(BE231:BE241)</f>
        <v>2177.1999999999998</v>
      </c>
      <c r="BF230" s="73">
        <f>SUM(BF231:BF241)</f>
        <v>2149.4890299999997</v>
      </c>
      <c r="BG230" s="73">
        <f>BF230/BE230*100</f>
        <v>98.727219823626683</v>
      </c>
      <c r="BH230" s="73">
        <f>SUM(BH231:BH241)</f>
        <v>2057.7999999999997</v>
      </c>
      <c r="BI230" s="73">
        <f>SUM(BI231:BI241)</f>
        <v>2071.4</v>
      </c>
      <c r="BJ230" s="73">
        <f>SUM(BJ231:BJ241)</f>
        <v>2071.4</v>
      </c>
      <c r="BK230" s="72">
        <f>BJ230/BI230*100</f>
        <v>100</v>
      </c>
      <c r="BL230" s="73">
        <f>SUM(BL231:BL241)</f>
        <v>30004</v>
      </c>
      <c r="BM230" s="73">
        <f>SUM(BM231:BM241)</f>
        <v>28065.531999999999</v>
      </c>
      <c r="BN230" s="73">
        <f>SUM(BN231:BN241)</f>
        <v>28065.531999999999</v>
      </c>
      <c r="BO230" s="73">
        <f>BN230/BM230*100</f>
        <v>100</v>
      </c>
      <c r="BP230" s="73">
        <f>SUM(BP231:BP241)</f>
        <v>537.20000000000005</v>
      </c>
      <c r="BQ230" s="73">
        <f>SUM(BQ231:BQ241)</f>
        <v>940</v>
      </c>
      <c r="BR230" s="73">
        <f>SUM(BR231:BR241)</f>
        <v>863.17499999999995</v>
      </c>
      <c r="BS230" s="73">
        <f>BR230/BQ230*100</f>
        <v>91.827127659574458</v>
      </c>
      <c r="BT230" s="73">
        <f>SUM(BT231:BT241)</f>
        <v>5.7</v>
      </c>
      <c r="BU230" s="73">
        <f>SUM(BU231:BU241)</f>
        <v>5.8</v>
      </c>
      <c r="BV230" s="73">
        <f>SUM(BV231:BV241)</f>
        <v>5.8</v>
      </c>
      <c r="BW230" s="73">
        <f>BV230/BU230*100</f>
        <v>100</v>
      </c>
      <c r="BX230" s="73"/>
      <c r="BY230" s="73"/>
      <c r="BZ230" s="73"/>
      <c r="CA230" s="73"/>
      <c r="CB230" s="73">
        <f>SUM(CB231:CB241)</f>
        <v>239.4</v>
      </c>
      <c r="CC230" s="73">
        <f>SUM(CC231:CC241)</f>
        <v>103.9</v>
      </c>
      <c r="CD230" s="73">
        <f>SUM(CD231:CD241)</f>
        <v>103.9</v>
      </c>
      <c r="CE230" s="73">
        <f>CD230/CC230*100</f>
        <v>100</v>
      </c>
    </row>
    <row r="231" spans="1:83" ht="28.5" customHeight="1" x14ac:dyDescent="0.25">
      <c r="A231" s="16" t="s">
        <v>210</v>
      </c>
      <c r="B231" s="78">
        <f t="shared" si="232"/>
        <v>424153.80000000005</v>
      </c>
      <c r="C231" s="78">
        <f t="shared" si="233"/>
        <v>425218.71360000002</v>
      </c>
      <c r="D231" s="78">
        <f t="shared" si="234"/>
        <v>425218.71360000002</v>
      </c>
      <c r="E231" s="78"/>
      <c r="F231" s="78">
        <f t="shared" si="230"/>
        <v>419056.67656999995</v>
      </c>
      <c r="G231" s="74">
        <f t="shared" si="252"/>
        <v>98.550854693616174</v>
      </c>
      <c r="H231" s="74">
        <v>66.8</v>
      </c>
      <c r="I231" s="74">
        <v>66.8</v>
      </c>
      <c r="J231" s="74">
        <v>66.8</v>
      </c>
      <c r="K231" s="74">
        <f>J231/I231*100</f>
        <v>100</v>
      </c>
      <c r="L231" s="74">
        <v>211</v>
      </c>
      <c r="M231" s="74">
        <v>211</v>
      </c>
      <c r="N231" s="74">
        <v>199.04367999999999</v>
      </c>
      <c r="O231" s="74">
        <f>N231/M231*100</f>
        <v>94.333497630331749</v>
      </c>
      <c r="P231" s="74">
        <v>3568.6</v>
      </c>
      <c r="Q231" s="74">
        <v>1977.2116000000001</v>
      </c>
      <c r="R231" s="74">
        <v>1968.73651</v>
      </c>
      <c r="S231" s="74">
        <f>R231/Q231*100</f>
        <v>99.571361507286312</v>
      </c>
      <c r="T231" s="74">
        <v>97705.3</v>
      </c>
      <c r="U231" s="74">
        <v>96328.6</v>
      </c>
      <c r="V231" s="74">
        <v>93696.789689999991</v>
      </c>
      <c r="W231" s="74">
        <f>V231/U231*100</f>
        <v>97.267882736798811</v>
      </c>
      <c r="X231" s="74">
        <v>5303.3</v>
      </c>
      <c r="Y231" s="74">
        <v>2923</v>
      </c>
      <c r="Z231" s="74">
        <v>2535.4821000000002</v>
      </c>
      <c r="AA231" s="74">
        <f>Z231/Y231*100</f>
        <v>86.74245980157373</v>
      </c>
      <c r="AB231" s="74">
        <v>253.9</v>
      </c>
      <c r="AC231" s="74">
        <v>253.9</v>
      </c>
      <c r="AD231" s="74">
        <v>253.9</v>
      </c>
      <c r="AE231" s="74">
        <f>AD231/AC231*100</f>
        <v>100</v>
      </c>
      <c r="AF231" s="74">
        <v>280152.90000000002</v>
      </c>
      <c r="AG231" s="74">
        <v>288265.8</v>
      </c>
      <c r="AH231" s="74">
        <v>285248.05855999998</v>
      </c>
      <c r="AI231" s="74">
        <f>AH231/AG231*100</f>
        <v>98.95313927632067</v>
      </c>
      <c r="AJ231" s="74">
        <v>1088.5999999999999</v>
      </c>
      <c r="AK231" s="74">
        <v>1088.5999999999999</v>
      </c>
      <c r="AL231" s="74">
        <v>1088.5999999999999</v>
      </c>
      <c r="AM231" s="75">
        <f>AL231/AK231*100</f>
        <v>100</v>
      </c>
      <c r="AN231" s="75"/>
      <c r="AO231" s="75">
        <v>2.7</v>
      </c>
      <c r="AP231" s="74">
        <v>2.7</v>
      </c>
      <c r="AQ231" s="74">
        <f>AP231/AO231*100</f>
        <v>100</v>
      </c>
      <c r="AR231" s="74">
        <v>544.29999999999995</v>
      </c>
      <c r="AS231" s="74">
        <v>544.29999999999995</v>
      </c>
      <c r="AT231" s="74">
        <v>544.29999999999995</v>
      </c>
      <c r="AU231" s="74">
        <f>AT231/AS231*100</f>
        <v>100</v>
      </c>
      <c r="AV231" s="74">
        <v>544.29999999999995</v>
      </c>
      <c r="AW231" s="74">
        <v>544.29999999999995</v>
      </c>
      <c r="AX231" s="74">
        <v>544.29999999999995</v>
      </c>
      <c r="AY231" s="74">
        <f>AX231/AW231*100</f>
        <v>100</v>
      </c>
      <c r="AZ231" s="74">
        <v>1751.3</v>
      </c>
      <c r="BA231" s="74">
        <v>1720.07</v>
      </c>
      <c r="BB231" s="74">
        <v>1720.07</v>
      </c>
      <c r="BC231" s="74">
        <f>BB231/BA231*100</f>
        <v>100</v>
      </c>
      <c r="BD231" s="74">
        <v>2177.1999999999998</v>
      </c>
      <c r="BE231" s="74">
        <v>2177.1999999999998</v>
      </c>
      <c r="BF231" s="74">
        <v>2149.4890299999997</v>
      </c>
      <c r="BG231" s="74">
        <f>BF231/BE231*100</f>
        <v>98.727219823626683</v>
      </c>
      <c r="BH231" s="74"/>
      <c r="BI231" s="74"/>
      <c r="BJ231" s="74"/>
      <c r="BK231" s="75"/>
      <c r="BL231" s="74">
        <v>30004</v>
      </c>
      <c r="BM231" s="74">
        <v>28065.531999999999</v>
      </c>
      <c r="BN231" s="74">
        <v>28065.531999999999</v>
      </c>
      <c r="BO231" s="74">
        <f>BN231/BM231*100</f>
        <v>100</v>
      </c>
      <c r="BP231" s="74">
        <v>537.20000000000005</v>
      </c>
      <c r="BQ231" s="74">
        <v>940</v>
      </c>
      <c r="BR231" s="74">
        <v>863.17499999999995</v>
      </c>
      <c r="BS231" s="74">
        <f>BR231/BQ231*100</f>
        <v>91.827127659574458</v>
      </c>
      <c r="BT231" s="74">
        <v>5.7</v>
      </c>
      <c r="BU231" s="74">
        <v>5.8</v>
      </c>
      <c r="BV231" s="74">
        <v>5.8</v>
      </c>
      <c r="BW231" s="74">
        <f>BV231/BU231*100</f>
        <v>100</v>
      </c>
      <c r="BX231" s="74"/>
      <c r="BY231" s="74"/>
      <c r="BZ231" s="74"/>
      <c r="CA231" s="74"/>
      <c r="CB231" s="74">
        <v>239.4</v>
      </c>
      <c r="CC231" s="74">
        <v>103.9</v>
      </c>
      <c r="CD231" s="74">
        <v>103.9</v>
      </c>
      <c r="CE231" s="74">
        <f>CD231/CC231*100</f>
        <v>100</v>
      </c>
    </row>
    <row r="232" spans="1:83" x14ac:dyDescent="0.25">
      <c r="A232" s="16" t="s">
        <v>405</v>
      </c>
      <c r="B232" s="78">
        <f t="shared" si="232"/>
        <v>411.6</v>
      </c>
      <c r="C232" s="78">
        <f t="shared" si="233"/>
        <v>414.3</v>
      </c>
      <c r="D232" s="78">
        <f t="shared" si="234"/>
        <v>414.3</v>
      </c>
      <c r="E232" s="78"/>
      <c r="F232" s="78">
        <f t="shared" si="230"/>
        <v>414.3</v>
      </c>
      <c r="G232" s="75">
        <f t="shared" si="252"/>
        <v>100</v>
      </c>
      <c r="H232" s="75"/>
      <c r="I232" s="75"/>
      <c r="J232" s="75"/>
      <c r="K232" s="75"/>
      <c r="L232" s="75"/>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4"/>
      <c r="AJ232" s="75"/>
      <c r="AK232" s="75"/>
      <c r="AL232" s="75"/>
      <c r="AM232" s="75"/>
      <c r="AN232" s="75"/>
      <c r="AO232" s="75"/>
      <c r="AP232" s="75"/>
      <c r="AQ232" s="75"/>
      <c r="AR232" s="75"/>
      <c r="AS232" s="75"/>
      <c r="AT232" s="75"/>
      <c r="AU232" s="75"/>
      <c r="AV232" s="75"/>
      <c r="AW232" s="75"/>
      <c r="AX232" s="75"/>
      <c r="AY232" s="75"/>
      <c r="AZ232" s="75"/>
      <c r="BA232" s="75"/>
      <c r="BB232" s="75"/>
      <c r="BC232" s="75"/>
      <c r="BD232" s="75"/>
      <c r="BE232" s="75"/>
      <c r="BF232" s="75"/>
      <c r="BG232" s="75"/>
      <c r="BH232" s="75">
        <v>411.6</v>
      </c>
      <c r="BI232" s="75">
        <v>414.3</v>
      </c>
      <c r="BJ232" s="75">
        <v>414.3</v>
      </c>
      <c r="BK232" s="75">
        <f t="shared" ref="BK232:BK242" si="257">BJ232/BI232*100</f>
        <v>100</v>
      </c>
      <c r="BL232" s="75"/>
      <c r="BM232" s="75"/>
      <c r="BN232" s="75"/>
      <c r="BO232" s="74"/>
      <c r="BP232" s="75"/>
      <c r="BQ232" s="75"/>
      <c r="BR232" s="75"/>
      <c r="BS232" s="74"/>
      <c r="BT232" s="75"/>
      <c r="BU232" s="75"/>
      <c r="BV232" s="75"/>
      <c r="BW232" s="74"/>
      <c r="BX232" s="75"/>
      <c r="BY232" s="75"/>
      <c r="BZ232" s="75"/>
      <c r="CA232" s="74"/>
      <c r="CB232" s="75"/>
      <c r="CC232" s="75"/>
      <c r="CD232" s="75"/>
      <c r="CE232" s="75"/>
    </row>
    <row r="233" spans="1:83" x14ac:dyDescent="0.25">
      <c r="A233" s="16" t="s">
        <v>406</v>
      </c>
      <c r="B233" s="78">
        <f t="shared" si="232"/>
        <v>0</v>
      </c>
      <c r="C233" s="78">
        <f t="shared" si="233"/>
        <v>0</v>
      </c>
      <c r="D233" s="78">
        <f t="shared" si="234"/>
        <v>0</v>
      </c>
      <c r="E233" s="78"/>
      <c r="F233" s="78">
        <f t="shared" si="230"/>
        <v>0</v>
      </c>
      <c r="G233" s="75"/>
      <c r="H233" s="75"/>
      <c r="I233" s="75"/>
      <c r="J233" s="75"/>
      <c r="K233" s="75"/>
      <c r="L233" s="75"/>
      <c r="M233" s="75"/>
      <c r="N233" s="75"/>
      <c r="O233" s="75"/>
      <c r="P233" s="75"/>
      <c r="Q233" s="75"/>
      <c r="R233" s="75"/>
      <c r="S233" s="75"/>
      <c r="T233" s="75"/>
      <c r="U233" s="75"/>
      <c r="V233" s="75"/>
      <c r="W233" s="75"/>
      <c r="X233" s="75"/>
      <c r="Y233" s="75"/>
      <c r="Z233" s="75"/>
      <c r="AA233" s="75"/>
      <c r="AB233" s="75"/>
      <c r="AC233" s="75"/>
      <c r="AD233" s="75"/>
      <c r="AE233" s="75"/>
      <c r="AF233" s="75"/>
      <c r="AG233" s="75"/>
      <c r="AH233" s="75"/>
      <c r="AI233" s="74"/>
      <c r="AJ233" s="75"/>
      <c r="AK233" s="75"/>
      <c r="AL233" s="75"/>
      <c r="AM233" s="75"/>
      <c r="AN233" s="75"/>
      <c r="AO233" s="75"/>
      <c r="AP233" s="75"/>
      <c r="AQ233" s="75"/>
      <c r="AR233" s="75"/>
      <c r="AS233" s="75"/>
      <c r="AT233" s="75"/>
      <c r="AU233" s="75"/>
      <c r="AV233" s="75"/>
      <c r="AW233" s="75"/>
      <c r="AX233" s="75"/>
      <c r="AY233" s="75"/>
      <c r="AZ233" s="75"/>
      <c r="BA233" s="75"/>
      <c r="BB233" s="75"/>
      <c r="BC233" s="75"/>
      <c r="BD233" s="75"/>
      <c r="BE233" s="75"/>
      <c r="BF233" s="75"/>
      <c r="BG233" s="75"/>
      <c r="BH233" s="75"/>
      <c r="BI233" s="75"/>
      <c r="BJ233" s="75"/>
      <c r="BK233" s="75"/>
      <c r="BL233" s="75"/>
      <c r="BM233" s="75"/>
      <c r="BN233" s="75"/>
      <c r="BO233" s="74"/>
      <c r="BP233" s="75"/>
      <c r="BQ233" s="75"/>
      <c r="BR233" s="75"/>
      <c r="BS233" s="74"/>
      <c r="BT233" s="75"/>
      <c r="BU233" s="75"/>
      <c r="BV233" s="75"/>
      <c r="BW233" s="74"/>
      <c r="BX233" s="75"/>
      <c r="BY233" s="75"/>
      <c r="BZ233" s="75"/>
      <c r="CA233" s="74"/>
      <c r="CB233" s="75"/>
      <c r="CC233" s="75"/>
      <c r="CD233" s="75"/>
      <c r="CE233" s="75"/>
    </row>
    <row r="234" spans="1:83" x14ac:dyDescent="0.25">
      <c r="A234" s="16" t="s">
        <v>407</v>
      </c>
      <c r="B234" s="78">
        <f t="shared" si="232"/>
        <v>164.6</v>
      </c>
      <c r="C234" s="78">
        <f t="shared" si="233"/>
        <v>165.7</v>
      </c>
      <c r="D234" s="78">
        <f t="shared" si="234"/>
        <v>165.7</v>
      </c>
      <c r="E234" s="78"/>
      <c r="F234" s="78">
        <f t="shared" si="230"/>
        <v>165.7</v>
      </c>
      <c r="G234" s="75">
        <f t="shared" si="252"/>
        <v>100</v>
      </c>
      <c r="H234" s="75"/>
      <c r="I234" s="75"/>
      <c r="J234" s="75"/>
      <c r="K234" s="75"/>
      <c r="L234" s="75"/>
      <c r="M234" s="75"/>
      <c r="N234" s="75"/>
      <c r="O234" s="75"/>
      <c r="P234" s="75"/>
      <c r="Q234" s="75"/>
      <c r="R234" s="75"/>
      <c r="S234" s="75"/>
      <c r="T234" s="75"/>
      <c r="U234" s="75"/>
      <c r="V234" s="75"/>
      <c r="W234" s="75"/>
      <c r="X234" s="75"/>
      <c r="Y234" s="75"/>
      <c r="Z234" s="75"/>
      <c r="AA234" s="75"/>
      <c r="AB234" s="75"/>
      <c r="AC234" s="75"/>
      <c r="AD234" s="75"/>
      <c r="AE234" s="75"/>
      <c r="AF234" s="75"/>
      <c r="AG234" s="75"/>
      <c r="AH234" s="75"/>
      <c r="AI234" s="74"/>
      <c r="AJ234" s="75"/>
      <c r="AK234" s="75"/>
      <c r="AL234" s="75"/>
      <c r="AM234" s="75"/>
      <c r="AN234" s="75"/>
      <c r="AO234" s="75"/>
      <c r="AP234" s="75"/>
      <c r="AQ234" s="75"/>
      <c r="AR234" s="75"/>
      <c r="AS234" s="75"/>
      <c r="AT234" s="75"/>
      <c r="AU234" s="75"/>
      <c r="AV234" s="75"/>
      <c r="AW234" s="75"/>
      <c r="AX234" s="75"/>
      <c r="AY234" s="75"/>
      <c r="AZ234" s="75"/>
      <c r="BA234" s="75"/>
      <c r="BB234" s="75"/>
      <c r="BC234" s="75"/>
      <c r="BD234" s="75"/>
      <c r="BE234" s="75"/>
      <c r="BF234" s="75"/>
      <c r="BG234" s="75"/>
      <c r="BH234" s="75">
        <v>164.6</v>
      </c>
      <c r="BI234" s="75">
        <v>165.7</v>
      </c>
      <c r="BJ234" s="75">
        <v>165.7</v>
      </c>
      <c r="BK234" s="75">
        <f t="shared" si="257"/>
        <v>100</v>
      </c>
      <c r="BL234" s="75"/>
      <c r="BM234" s="75"/>
      <c r="BN234" s="75"/>
      <c r="BO234" s="74"/>
      <c r="BP234" s="75"/>
      <c r="BQ234" s="75"/>
      <c r="BR234" s="75"/>
      <c r="BS234" s="74"/>
      <c r="BT234" s="75"/>
      <c r="BU234" s="75"/>
      <c r="BV234" s="75"/>
      <c r="BW234" s="74"/>
      <c r="BX234" s="75"/>
      <c r="BY234" s="75"/>
      <c r="BZ234" s="75"/>
      <c r="CA234" s="74"/>
      <c r="CB234" s="75"/>
      <c r="CC234" s="75"/>
      <c r="CD234" s="75"/>
      <c r="CE234" s="75"/>
    </row>
    <row r="235" spans="1:83" x14ac:dyDescent="0.25">
      <c r="A235" s="16" t="s">
        <v>408</v>
      </c>
      <c r="B235" s="78">
        <f t="shared" si="232"/>
        <v>0</v>
      </c>
      <c r="C235" s="78">
        <f t="shared" si="233"/>
        <v>0</v>
      </c>
      <c r="D235" s="78">
        <f t="shared" si="234"/>
        <v>0</v>
      </c>
      <c r="E235" s="78"/>
      <c r="F235" s="78">
        <f t="shared" si="230"/>
        <v>0</v>
      </c>
      <c r="G235" s="75"/>
      <c r="H235" s="75"/>
      <c r="I235" s="75"/>
      <c r="J235" s="75"/>
      <c r="K235" s="75"/>
      <c r="L235" s="75"/>
      <c r="M235" s="75"/>
      <c r="N235" s="75"/>
      <c r="O235" s="75"/>
      <c r="P235" s="75"/>
      <c r="Q235" s="75"/>
      <c r="R235" s="75"/>
      <c r="S235" s="75"/>
      <c r="T235" s="75"/>
      <c r="U235" s="75"/>
      <c r="V235" s="75"/>
      <c r="W235" s="75"/>
      <c r="X235" s="75"/>
      <c r="Y235" s="75"/>
      <c r="Z235" s="75"/>
      <c r="AA235" s="75"/>
      <c r="AB235" s="75"/>
      <c r="AC235" s="75"/>
      <c r="AD235" s="75"/>
      <c r="AE235" s="75"/>
      <c r="AF235" s="75"/>
      <c r="AG235" s="75"/>
      <c r="AH235" s="75"/>
      <c r="AI235" s="74"/>
      <c r="AJ235" s="75"/>
      <c r="AK235" s="75"/>
      <c r="AL235" s="75"/>
      <c r="AM235" s="75"/>
      <c r="AN235" s="75"/>
      <c r="AO235" s="75"/>
      <c r="AP235" s="75"/>
      <c r="AQ235" s="75"/>
      <c r="AR235" s="75"/>
      <c r="AS235" s="75"/>
      <c r="AT235" s="75"/>
      <c r="AU235" s="75"/>
      <c r="AV235" s="75"/>
      <c r="AW235" s="75"/>
      <c r="AX235" s="75"/>
      <c r="AY235" s="75"/>
      <c r="AZ235" s="75"/>
      <c r="BA235" s="75"/>
      <c r="BB235" s="75"/>
      <c r="BC235" s="75"/>
      <c r="BD235" s="75"/>
      <c r="BE235" s="75"/>
      <c r="BF235" s="75"/>
      <c r="BG235" s="75"/>
      <c r="BH235" s="75"/>
      <c r="BI235" s="75"/>
      <c r="BJ235" s="75"/>
      <c r="BK235" s="75"/>
      <c r="BL235" s="75"/>
      <c r="BM235" s="75"/>
      <c r="BN235" s="75"/>
      <c r="BO235" s="74"/>
      <c r="BP235" s="75"/>
      <c r="BQ235" s="75"/>
      <c r="BR235" s="75"/>
      <c r="BS235" s="74"/>
      <c r="BT235" s="75"/>
      <c r="BU235" s="75"/>
      <c r="BV235" s="75"/>
      <c r="BW235" s="74"/>
      <c r="BX235" s="75"/>
      <c r="BY235" s="75"/>
      <c r="BZ235" s="75"/>
      <c r="CA235" s="74"/>
      <c r="CB235" s="75"/>
      <c r="CC235" s="75"/>
      <c r="CD235" s="75"/>
      <c r="CE235" s="75"/>
    </row>
    <row r="236" spans="1:83" x14ac:dyDescent="0.25">
      <c r="A236" s="16" t="s">
        <v>409</v>
      </c>
      <c r="B236" s="78">
        <f t="shared" si="232"/>
        <v>164.6</v>
      </c>
      <c r="C236" s="78">
        <f t="shared" si="233"/>
        <v>165.7</v>
      </c>
      <c r="D236" s="78">
        <f t="shared" si="234"/>
        <v>165.7</v>
      </c>
      <c r="E236" s="78"/>
      <c r="F236" s="78">
        <f t="shared" si="230"/>
        <v>165.7</v>
      </c>
      <c r="G236" s="75">
        <f t="shared" si="252"/>
        <v>100</v>
      </c>
      <c r="H236" s="75"/>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4"/>
      <c r="AJ236" s="75"/>
      <c r="AK236" s="75"/>
      <c r="AL236" s="75"/>
      <c r="AM236" s="75"/>
      <c r="AN236" s="75"/>
      <c r="AO236" s="75"/>
      <c r="AP236" s="75"/>
      <c r="AQ236" s="75"/>
      <c r="AR236" s="75"/>
      <c r="AS236" s="75"/>
      <c r="AT236" s="75"/>
      <c r="AU236" s="75"/>
      <c r="AV236" s="75"/>
      <c r="AW236" s="75"/>
      <c r="AX236" s="75"/>
      <c r="AY236" s="75"/>
      <c r="AZ236" s="75"/>
      <c r="BA236" s="75"/>
      <c r="BB236" s="75"/>
      <c r="BC236" s="75"/>
      <c r="BD236" s="75"/>
      <c r="BE236" s="75"/>
      <c r="BF236" s="75"/>
      <c r="BG236" s="75"/>
      <c r="BH236" s="75">
        <v>164.6</v>
      </c>
      <c r="BI236" s="75">
        <v>165.7</v>
      </c>
      <c r="BJ236" s="75">
        <v>165.7</v>
      </c>
      <c r="BK236" s="75">
        <f t="shared" si="257"/>
        <v>100</v>
      </c>
      <c r="BL236" s="75"/>
      <c r="BM236" s="75"/>
      <c r="BN236" s="75"/>
      <c r="BO236" s="74"/>
      <c r="BP236" s="75"/>
      <c r="BQ236" s="75"/>
      <c r="BR236" s="75"/>
      <c r="BS236" s="74"/>
      <c r="BT236" s="75"/>
      <c r="BU236" s="75"/>
      <c r="BV236" s="75"/>
      <c r="BW236" s="74"/>
      <c r="BX236" s="75"/>
      <c r="BY236" s="75"/>
      <c r="BZ236" s="75"/>
      <c r="CA236" s="74"/>
      <c r="CB236" s="75"/>
      <c r="CC236" s="75"/>
      <c r="CD236" s="75"/>
      <c r="CE236" s="75"/>
    </row>
    <row r="237" spans="1:83" x14ac:dyDescent="0.25">
      <c r="A237" s="16" t="s">
        <v>228</v>
      </c>
      <c r="B237" s="78">
        <f t="shared" si="232"/>
        <v>411.6</v>
      </c>
      <c r="C237" s="78">
        <f t="shared" si="233"/>
        <v>414.3</v>
      </c>
      <c r="D237" s="78">
        <f t="shared" si="234"/>
        <v>414.3</v>
      </c>
      <c r="E237" s="78"/>
      <c r="F237" s="78">
        <f t="shared" si="230"/>
        <v>414.3</v>
      </c>
      <c r="G237" s="75">
        <f t="shared" si="252"/>
        <v>100</v>
      </c>
      <c r="H237" s="75"/>
      <c r="I237" s="75"/>
      <c r="J237" s="75"/>
      <c r="K237" s="75"/>
      <c r="L237" s="75"/>
      <c r="M237" s="75"/>
      <c r="N237" s="75"/>
      <c r="O237" s="75"/>
      <c r="P237" s="75"/>
      <c r="Q237" s="75"/>
      <c r="R237" s="75"/>
      <c r="S237" s="75"/>
      <c r="T237" s="75"/>
      <c r="U237" s="75"/>
      <c r="V237" s="75"/>
      <c r="W237" s="75"/>
      <c r="X237" s="75"/>
      <c r="Y237" s="75"/>
      <c r="Z237" s="75"/>
      <c r="AA237" s="75"/>
      <c r="AB237" s="75"/>
      <c r="AC237" s="75"/>
      <c r="AD237" s="75"/>
      <c r="AE237" s="75"/>
      <c r="AF237" s="75"/>
      <c r="AG237" s="75"/>
      <c r="AH237" s="75"/>
      <c r="AI237" s="74"/>
      <c r="AJ237" s="75"/>
      <c r="AK237" s="75"/>
      <c r="AL237" s="75"/>
      <c r="AM237" s="75"/>
      <c r="AN237" s="75"/>
      <c r="AO237" s="75"/>
      <c r="AP237" s="75"/>
      <c r="AQ237" s="75"/>
      <c r="AR237" s="75"/>
      <c r="AS237" s="75"/>
      <c r="AT237" s="75"/>
      <c r="AU237" s="75"/>
      <c r="AV237" s="75"/>
      <c r="AW237" s="75"/>
      <c r="AX237" s="75"/>
      <c r="AY237" s="75"/>
      <c r="AZ237" s="75"/>
      <c r="BA237" s="75"/>
      <c r="BB237" s="75"/>
      <c r="BC237" s="75"/>
      <c r="BD237" s="75"/>
      <c r="BE237" s="75"/>
      <c r="BF237" s="75"/>
      <c r="BG237" s="75"/>
      <c r="BH237" s="75">
        <v>411.6</v>
      </c>
      <c r="BI237" s="75">
        <v>414.3</v>
      </c>
      <c r="BJ237" s="75">
        <v>414.3</v>
      </c>
      <c r="BK237" s="75">
        <f t="shared" si="257"/>
        <v>100</v>
      </c>
      <c r="BL237" s="75"/>
      <c r="BM237" s="75"/>
      <c r="BN237" s="75"/>
      <c r="BO237" s="74"/>
      <c r="BP237" s="75"/>
      <c r="BQ237" s="75"/>
      <c r="BR237" s="75"/>
      <c r="BS237" s="74"/>
      <c r="BT237" s="75"/>
      <c r="BU237" s="75"/>
      <c r="BV237" s="75"/>
      <c r="BW237" s="74"/>
      <c r="BX237" s="75"/>
      <c r="BY237" s="75"/>
      <c r="BZ237" s="75"/>
      <c r="CA237" s="74"/>
      <c r="CB237" s="75"/>
      <c r="CC237" s="75"/>
      <c r="CD237" s="75"/>
      <c r="CE237" s="75"/>
    </row>
    <row r="238" spans="1:83" x14ac:dyDescent="0.25">
      <c r="A238" s="16" t="s">
        <v>410</v>
      </c>
      <c r="B238" s="78">
        <f t="shared" si="232"/>
        <v>164.6</v>
      </c>
      <c r="C238" s="78">
        <f t="shared" si="233"/>
        <v>165.7</v>
      </c>
      <c r="D238" s="78">
        <f t="shared" si="234"/>
        <v>165.7</v>
      </c>
      <c r="E238" s="78"/>
      <c r="F238" s="78">
        <f t="shared" si="230"/>
        <v>165.7</v>
      </c>
      <c r="G238" s="75">
        <f t="shared" si="252"/>
        <v>100</v>
      </c>
      <c r="H238" s="75"/>
      <c r="I238" s="75"/>
      <c r="J238" s="75"/>
      <c r="K238" s="75"/>
      <c r="L238" s="75"/>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4"/>
      <c r="AJ238" s="75"/>
      <c r="AK238" s="75"/>
      <c r="AL238" s="75"/>
      <c r="AM238" s="75"/>
      <c r="AN238" s="75"/>
      <c r="AO238" s="75"/>
      <c r="AP238" s="75"/>
      <c r="AQ238" s="75"/>
      <c r="AR238" s="75"/>
      <c r="AS238" s="75"/>
      <c r="AT238" s="75"/>
      <c r="AU238" s="75"/>
      <c r="AV238" s="75"/>
      <c r="AW238" s="75"/>
      <c r="AX238" s="75"/>
      <c r="AY238" s="75"/>
      <c r="AZ238" s="75"/>
      <c r="BA238" s="75"/>
      <c r="BB238" s="75"/>
      <c r="BC238" s="75"/>
      <c r="BD238" s="75"/>
      <c r="BE238" s="75"/>
      <c r="BF238" s="75"/>
      <c r="BG238" s="75"/>
      <c r="BH238" s="75">
        <v>164.6</v>
      </c>
      <c r="BI238" s="75">
        <v>165.7</v>
      </c>
      <c r="BJ238" s="75">
        <v>165.7</v>
      </c>
      <c r="BK238" s="75">
        <f t="shared" si="257"/>
        <v>100</v>
      </c>
      <c r="BL238" s="75"/>
      <c r="BM238" s="75"/>
      <c r="BN238" s="75"/>
      <c r="BO238" s="74"/>
      <c r="BP238" s="75"/>
      <c r="BQ238" s="75"/>
      <c r="BR238" s="75"/>
      <c r="BS238" s="74"/>
      <c r="BT238" s="75"/>
      <c r="BU238" s="75"/>
      <c r="BV238" s="75"/>
      <c r="BW238" s="74"/>
      <c r="BX238" s="75"/>
      <c r="BY238" s="75"/>
      <c r="BZ238" s="75"/>
      <c r="CA238" s="74"/>
      <c r="CB238" s="75"/>
      <c r="CC238" s="75"/>
      <c r="CD238" s="75"/>
      <c r="CE238" s="75"/>
    </row>
    <row r="239" spans="1:83" x14ac:dyDescent="0.25">
      <c r="A239" s="16" t="s">
        <v>229</v>
      </c>
      <c r="B239" s="78">
        <f t="shared" si="232"/>
        <v>164.6</v>
      </c>
      <c r="C239" s="78">
        <f t="shared" si="233"/>
        <v>165.7</v>
      </c>
      <c r="D239" s="78">
        <f t="shared" si="234"/>
        <v>165.7</v>
      </c>
      <c r="E239" s="78"/>
      <c r="F239" s="78">
        <f t="shared" si="230"/>
        <v>165.7</v>
      </c>
      <c r="G239" s="75">
        <f t="shared" si="252"/>
        <v>100</v>
      </c>
      <c r="H239" s="75"/>
      <c r="I239" s="75"/>
      <c r="J239" s="75"/>
      <c r="K239" s="75"/>
      <c r="L239" s="75"/>
      <c r="M239" s="75"/>
      <c r="N239" s="75"/>
      <c r="O239" s="75"/>
      <c r="P239" s="75"/>
      <c r="Q239" s="75"/>
      <c r="R239" s="75"/>
      <c r="S239" s="75"/>
      <c r="T239" s="75"/>
      <c r="U239" s="75"/>
      <c r="V239" s="75"/>
      <c r="W239" s="75"/>
      <c r="X239" s="75"/>
      <c r="Y239" s="75"/>
      <c r="Z239" s="75"/>
      <c r="AA239" s="75"/>
      <c r="AB239" s="75"/>
      <c r="AC239" s="75"/>
      <c r="AD239" s="75"/>
      <c r="AE239" s="75"/>
      <c r="AF239" s="75"/>
      <c r="AG239" s="75"/>
      <c r="AH239" s="75"/>
      <c r="AI239" s="74"/>
      <c r="AJ239" s="75"/>
      <c r="AK239" s="75"/>
      <c r="AL239" s="75"/>
      <c r="AM239" s="75"/>
      <c r="AN239" s="75"/>
      <c r="AO239" s="75"/>
      <c r="AP239" s="75"/>
      <c r="AQ239" s="75"/>
      <c r="AR239" s="75"/>
      <c r="AS239" s="75"/>
      <c r="AT239" s="75"/>
      <c r="AU239" s="75"/>
      <c r="AV239" s="75"/>
      <c r="AW239" s="75"/>
      <c r="AX239" s="75"/>
      <c r="AY239" s="75"/>
      <c r="AZ239" s="75"/>
      <c r="BA239" s="75"/>
      <c r="BB239" s="75"/>
      <c r="BC239" s="75"/>
      <c r="BD239" s="75"/>
      <c r="BE239" s="75"/>
      <c r="BF239" s="75"/>
      <c r="BG239" s="75"/>
      <c r="BH239" s="75">
        <v>164.6</v>
      </c>
      <c r="BI239" s="75">
        <v>165.7</v>
      </c>
      <c r="BJ239" s="75">
        <v>165.7</v>
      </c>
      <c r="BK239" s="75">
        <f t="shared" si="257"/>
        <v>100</v>
      </c>
      <c r="BL239" s="75"/>
      <c r="BM239" s="75"/>
      <c r="BN239" s="75"/>
      <c r="BO239" s="74"/>
      <c r="BP239" s="75"/>
      <c r="BQ239" s="75"/>
      <c r="BR239" s="75"/>
      <c r="BS239" s="74"/>
      <c r="BT239" s="75"/>
      <c r="BU239" s="75"/>
      <c r="BV239" s="75"/>
      <c r="BW239" s="74"/>
      <c r="BX239" s="75"/>
      <c r="BY239" s="75"/>
      <c r="BZ239" s="75"/>
      <c r="CA239" s="74"/>
      <c r="CB239" s="75"/>
      <c r="CC239" s="75"/>
      <c r="CD239" s="75"/>
      <c r="CE239" s="75"/>
    </row>
    <row r="240" spans="1:83" x14ac:dyDescent="0.25">
      <c r="A240" s="16" t="s">
        <v>413</v>
      </c>
      <c r="B240" s="78">
        <f t="shared" si="232"/>
        <v>164.6</v>
      </c>
      <c r="C240" s="78">
        <f t="shared" si="233"/>
        <v>165.7</v>
      </c>
      <c r="D240" s="78">
        <f t="shared" si="234"/>
        <v>165.7</v>
      </c>
      <c r="E240" s="78"/>
      <c r="F240" s="78">
        <f t="shared" si="230"/>
        <v>165.7</v>
      </c>
      <c r="G240" s="75">
        <f t="shared" si="252"/>
        <v>100</v>
      </c>
      <c r="H240" s="75"/>
      <c r="I240" s="75"/>
      <c r="J240" s="75"/>
      <c r="K240" s="75"/>
      <c r="L240" s="75"/>
      <c r="M240" s="75"/>
      <c r="N240" s="75"/>
      <c r="O240" s="75"/>
      <c r="P240" s="75"/>
      <c r="Q240" s="75"/>
      <c r="R240" s="75"/>
      <c r="S240" s="75"/>
      <c r="T240" s="75"/>
      <c r="U240" s="75"/>
      <c r="V240" s="75"/>
      <c r="W240" s="75"/>
      <c r="X240" s="75"/>
      <c r="Y240" s="75"/>
      <c r="Z240" s="75"/>
      <c r="AA240" s="75"/>
      <c r="AB240" s="75"/>
      <c r="AC240" s="75"/>
      <c r="AD240" s="75"/>
      <c r="AE240" s="75"/>
      <c r="AF240" s="75"/>
      <c r="AG240" s="75"/>
      <c r="AH240" s="75"/>
      <c r="AI240" s="74"/>
      <c r="AJ240" s="75"/>
      <c r="AK240" s="75"/>
      <c r="AL240" s="75"/>
      <c r="AM240" s="75"/>
      <c r="AN240" s="75"/>
      <c r="AO240" s="75"/>
      <c r="AP240" s="75"/>
      <c r="AQ240" s="75"/>
      <c r="AR240" s="75"/>
      <c r="AS240" s="75"/>
      <c r="AT240" s="75"/>
      <c r="AU240" s="75"/>
      <c r="AV240" s="75"/>
      <c r="AW240" s="75"/>
      <c r="AX240" s="75"/>
      <c r="AY240" s="75"/>
      <c r="AZ240" s="75"/>
      <c r="BA240" s="75"/>
      <c r="BB240" s="75"/>
      <c r="BC240" s="75"/>
      <c r="BD240" s="75"/>
      <c r="BE240" s="75"/>
      <c r="BF240" s="75"/>
      <c r="BG240" s="75"/>
      <c r="BH240" s="75">
        <v>164.6</v>
      </c>
      <c r="BI240" s="75">
        <v>165.7</v>
      </c>
      <c r="BJ240" s="75">
        <v>165.7</v>
      </c>
      <c r="BK240" s="75">
        <f t="shared" si="257"/>
        <v>100</v>
      </c>
      <c r="BL240" s="75"/>
      <c r="BM240" s="75"/>
      <c r="BN240" s="75"/>
      <c r="BO240" s="74"/>
      <c r="BP240" s="75"/>
      <c r="BQ240" s="75"/>
      <c r="BR240" s="75"/>
      <c r="BS240" s="74"/>
      <c r="BT240" s="75"/>
      <c r="BU240" s="75"/>
      <c r="BV240" s="75"/>
      <c r="BW240" s="74"/>
      <c r="BX240" s="75"/>
      <c r="BY240" s="75"/>
      <c r="BZ240" s="75"/>
      <c r="CA240" s="74"/>
      <c r="CB240" s="75"/>
      <c r="CC240" s="75"/>
      <c r="CD240" s="75"/>
      <c r="CE240" s="75"/>
    </row>
    <row r="241" spans="1:83" x14ac:dyDescent="0.25">
      <c r="A241" s="16" t="s">
        <v>412</v>
      </c>
      <c r="B241" s="78">
        <f t="shared" si="232"/>
        <v>411.6</v>
      </c>
      <c r="C241" s="78">
        <f t="shared" si="233"/>
        <v>414.3</v>
      </c>
      <c r="D241" s="78">
        <f t="shared" si="234"/>
        <v>414.3</v>
      </c>
      <c r="E241" s="78"/>
      <c r="F241" s="78">
        <f t="shared" si="230"/>
        <v>414.3</v>
      </c>
      <c r="G241" s="75">
        <f t="shared" si="252"/>
        <v>100</v>
      </c>
      <c r="H241" s="75"/>
      <c r="I241" s="75"/>
      <c r="J241" s="75"/>
      <c r="K241" s="75"/>
      <c r="L241" s="75"/>
      <c r="M241" s="75"/>
      <c r="N241" s="75"/>
      <c r="O241" s="75"/>
      <c r="P241" s="75"/>
      <c r="Q241" s="75"/>
      <c r="R241" s="75"/>
      <c r="S241" s="75"/>
      <c r="T241" s="75"/>
      <c r="U241" s="75"/>
      <c r="V241" s="75"/>
      <c r="W241" s="75"/>
      <c r="X241" s="75"/>
      <c r="Y241" s="75"/>
      <c r="Z241" s="75"/>
      <c r="AA241" s="75"/>
      <c r="AB241" s="75"/>
      <c r="AC241" s="75"/>
      <c r="AD241" s="75"/>
      <c r="AE241" s="75"/>
      <c r="AF241" s="75"/>
      <c r="AG241" s="75"/>
      <c r="AH241" s="75"/>
      <c r="AI241" s="74"/>
      <c r="AJ241" s="75"/>
      <c r="AK241" s="75"/>
      <c r="AL241" s="75"/>
      <c r="AM241" s="75"/>
      <c r="AN241" s="75"/>
      <c r="AO241" s="75"/>
      <c r="AP241" s="75"/>
      <c r="AQ241" s="75"/>
      <c r="AR241" s="75"/>
      <c r="AS241" s="75"/>
      <c r="AT241" s="75"/>
      <c r="AU241" s="75"/>
      <c r="AV241" s="75"/>
      <c r="AW241" s="75"/>
      <c r="AX241" s="75"/>
      <c r="AY241" s="75"/>
      <c r="AZ241" s="75"/>
      <c r="BA241" s="75"/>
      <c r="BB241" s="75"/>
      <c r="BC241" s="75"/>
      <c r="BD241" s="75"/>
      <c r="BE241" s="75"/>
      <c r="BF241" s="75"/>
      <c r="BG241" s="75"/>
      <c r="BH241" s="75">
        <v>411.6</v>
      </c>
      <c r="BI241" s="75">
        <v>414.3</v>
      </c>
      <c r="BJ241" s="75">
        <v>414.3</v>
      </c>
      <c r="BK241" s="75">
        <f t="shared" si="257"/>
        <v>100</v>
      </c>
      <c r="BL241" s="75"/>
      <c r="BM241" s="75"/>
      <c r="BN241" s="75"/>
      <c r="BO241" s="74"/>
      <c r="BP241" s="75"/>
      <c r="BQ241" s="75"/>
      <c r="BR241" s="75"/>
      <c r="BS241" s="74"/>
      <c r="BT241" s="75"/>
      <c r="BU241" s="75"/>
      <c r="BV241" s="75"/>
      <c r="BW241" s="74"/>
      <c r="BX241" s="75"/>
      <c r="BY241" s="75"/>
      <c r="BZ241" s="75"/>
      <c r="CA241" s="74"/>
      <c r="CB241" s="75"/>
      <c r="CC241" s="75"/>
      <c r="CD241" s="75"/>
      <c r="CE241" s="75"/>
    </row>
    <row r="242" spans="1:83" s="5" customFormat="1" ht="31.5" x14ac:dyDescent="0.25">
      <c r="A242" s="81" t="s">
        <v>211</v>
      </c>
      <c r="B242" s="77">
        <f t="shared" si="232"/>
        <v>332316.89999999991</v>
      </c>
      <c r="C242" s="77">
        <f t="shared" si="233"/>
        <v>327522.43099999998</v>
      </c>
      <c r="D242" s="77">
        <f t="shared" si="234"/>
        <v>327522.43099999998</v>
      </c>
      <c r="E242" s="77"/>
      <c r="F242" s="77">
        <f t="shared" si="230"/>
        <v>322892.36313000001</v>
      </c>
      <c r="G242" s="73">
        <f t="shared" si="252"/>
        <v>98.58633564245865</v>
      </c>
      <c r="H242" s="73">
        <f>SUM(H243:H254)</f>
        <v>135</v>
      </c>
      <c r="I242" s="73">
        <f>SUM(I243:I254)</f>
        <v>40</v>
      </c>
      <c r="J242" s="73">
        <f>SUM(J243:J254)</f>
        <v>38.136000000000003</v>
      </c>
      <c r="K242" s="73">
        <f>J242/I242*100</f>
        <v>95.34</v>
      </c>
      <c r="L242" s="73">
        <f>SUM(L243:L254)</f>
        <v>76.7</v>
      </c>
      <c r="M242" s="73">
        <f>SUM(M243:M254)</f>
        <v>76.7</v>
      </c>
      <c r="N242" s="73">
        <f>SUM(N243:N254)</f>
        <v>74.3917</v>
      </c>
      <c r="O242" s="73">
        <f>N242/M242*100</f>
        <v>96.990482398956971</v>
      </c>
      <c r="P242" s="73">
        <f>SUM(P243:P254)</f>
        <v>2430.6</v>
      </c>
      <c r="Q242" s="73">
        <f>SUM(Q243:Q254)</f>
        <v>1164.5999999999999</v>
      </c>
      <c r="R242" s="73">
        <f>SUM(R243:R254)</f>
        <v>1076.6933000000001</v>
      </c>
      <c r="S242" s="73">
        <f>R242/Q242*100</f>
        <v>92.451768847673037</v>
      </c>
      <c r="T242" s="73">
        <f>SUM(T243:T254)</f>
        <v>46370.2</v>
      </c>
      <c r="U242" s="73">
        <f>SUM(U243:U254)</f>
        <v>46362.1</v>
      </c>
      <c r="V242" s="73">
        <f>SUM(V243:V254)</f>
        <v>45374.460039999998</v>
      </c>
      <c r="W242" s="73">
        <f>V242/U242*100</f>
        <v>97.869725573259188</v>
      </c>
      <c r="X242" s="73">
        <f>SUM(X243:X254)</f>
        <v>3256.7</v>
      </c>
      <c r="Y242" s="73">
        <f>SUM(Y243:Y254)</f>
        <v>2775.4</v>
      </c>
      <c r="Z242" s="73">
        <f>SUM(Z243:Z254)</f>
        <v>2611.4553700000001</v>
      </c>
      <c r="AA242" s="73">
        <f>Z242/Y242*100</f>
        <v>94.092936873964121</v>
      </c>
      <c r="AB242" s="73">
        <f>SUM(AB243:AB254)</f>
        <v>190.4</v>
      </c>
      <c r="AC242" s="73">
        <f>SUM(AC243:AC254)</f>
        <v>182</v>
      </c>
      <c r="AD242" s="73">
        <f>SUM(AD243:AD254)</f>
        <v>180.76765</v>
      </c>
      <c r="AE242" s="73">
        <f>AD242/AC242*100</f>
        <v>99.322884615384623</v>
      </c>
      <c r="AF242" s="73">
        <f>SUM(AF243:AF254)</f>
        <v>248432.8</v>
      </c>
      <c r="AG242" s="73">
        <f>SUM(AG243:AG254)</f>
        <v>247441.2</v>
      </c>
      <c r="AH242" s="73">
        <f>SUM(AH243:AH254)</f>
        <v>244247.71611000001</v>
      </c>
      <c r="AI242" s="73">
        <f>AH242/AG242*100</f>
        <v>98.709396862769822</v>
      </c>
      <c r="AJ242" s="73">
        <f>SUM(AJ243:AJ254)</f>
        <v>544.29999999999995</v>
      </c>
      <c r="AK242" s="73">
        <f>SUM(AK243:AK254)</f>
        <v>544.29999999999995</v>
      </c>
      <c r="AL242" s="73">
        <f>SUM(AL243:AL254)</f>
        <v>480.38766999999996</v>
      </c>
      <c r="AM242" s="72">
        <f>AL242/AK242*100</f>
        <v>88.257885357339703</v>
      </c>
      <c r="AN242" s="73">
        <f>SUM(AN243:AN254)</f>
        <v>74.599999999999994</v>
      </c>
      <c r="AO242" s="73">
        <f>SUM(AO243:AO254)</f>
        <v>56.2</v>
      </c>
      <c r="AP242" s="73">
        <f>SUM(AP243:AP254)</f>
        <v>53.710500000000003</v>
      </c>
      <c r="AQ242" s="73">
        <f>AP242/AO242*100</f>
        <v>95.570284697508896</v>
      </c>
      <c r="AR242" s="73">
        <f t="shared" ref="AR242" si="258">SUM(AR243:AR254)</f>
        <v>544.29999999999995</v>
      </c>
      <c r="AS242" s="73">
        <f t="shared" ref="AS242:BB242" si="259">SUM(AS243:AS254)</f>
        <v>544.29999999999995</v>
      </c>
      <c r="AT242" s="73">
        <f t="shared" si="259"/>
        <v>544.29999999999995</v>
      </c>
      <c r="AU242" s="73">
        <f t="shared" si="259"/>
        <v>100</v>
      </c>
      <c r="AV242" s="73">
        <f t="shared" ref="AV242" si="260">SUM(AV243:AV254)</f>
        <v>544.29999999999995</v>
      </c>
      <c r="AW242" s="73">
        <f t="shared" si="259"/>
        <v>544.29999999999995</v>
      </c>
      <c r="AX242" s="73">
        <f t="shared" si="259"/>
        <v>544.29999999999995</v>
      </c>
      <c r="AY242" s="73">
        <f t="shared" si="259"/>
        <v>100</v>
      </c>
      <c r="AZ242" s="73">
        <f t="shared" ref="AZ242" si="261">SUM(AZ243:AZ254)</f>
        <v>972.7</v>
      </c>
      <c r="BA242" s="73">
        <f t="shared" si="259"/>
        <v>972.7</v>
      </c>
      <c r="BB242" s="73">
        <f t="shared" si="259"/>
        <v>972.7</v>
      </c>
      <c r="BC242" s="73">
        <f>BB242/BA242*100</f>
        <v>100</v>
      </c>
      <c r="BD242" s="73">
        <f t="shared" ref="BD242" si="262">SUM(BD243:BD254)</f>
        <v>0</v>
      </c>
      <c r="BE242" s="73">
        <f t="shared" ref="BE242:BJ242" si="263">SUM(BE243:BE254)</f>
        <v>0</v>
      </c>
      <c r="BF242" s="73">
        <f t="shared" si="263"/>
        <v>0</v>
      </c>
      <c r="BG242" s="73">
        <f t="shared" si="263"/>
        <v>0</v>
      </c>
      <c r="BH242" s="73">
        <f t="shared" ref="BH242" si="264">SUM(BH243:BH254)</f>
        <v>2469.0999999999995</v>
      </c>
      <c r="BI242" s="73">
        <f t="shared" si="263"/>
        <v>2485.9999999999995</v>
      </c>
      <c r="BJ242" s="73">
        <f t="shared" si="263"/>
        <v>2485.9999999999995</v>
      </c>
      <c r="BK242" s="72">
        <f t="shared" si="257"/>
        <v>100</v>
      </c>
      <c r="BL242" s="73">
        <f>SUM(BL243:BL254)</f>
        <v>25275</v>
      </c>
      <c r="BM242" s="73">
        <f>SUM(BM243:BM254)</f>
        <v>23333.731</v>
      </c>
      <c r="BN242" s="73">
        <f>SUM(BN243:BN254)</f>
        <v>23295.624789999998</v>
      </c>
      <c r="BO242" s="73">
        <f>BN242/BM242*100</f>
        <v>99.836690454689816</v>
      </c>
      <c r="BP242" s="73">
        <f>SUM(BP243:BP254)</f>
        <v>997.5</v>
      </c>
      <c r="BQ242" s="73">
        <f>SUM(BQ243:BQ254)</f>
        <v>997.5</v>
      </c>
      <c r="BR242" s="73">
        <f>SUM(BR243:BR254)</f>
        <v>910.32</v>
      </c>
      <c r="BS242" s="73">
        <f>BR242/BQ242*100</f>
        <v>91.260150375939858</v>
      </c>
      <c r="BT242" s="73">
        <f>SUM(BT243:BT254)</f>
        <v>2.7</v>
      </c>
      <c r="BU242" s="73">
        <f>SUM(BU243:BU254)</f>
        <v>1.4</v>
      </c>
      <c r="BV242" s="73">
        <f>SUM(BV243:BV254)</f>
        <v>1.4</v>
      </c>
      <c r="BW242" s="73">
        <f>BV242/BU242*100</f>
        <v>100</v>
      </c>
      <c r="BX242" s="73"/>
      <c r="BY242" s="73"/>
      <c r="BZ242" s="73"/>
      <c r="CA242" s="73"/>
      <c r="CB242" s="73">
        <f>SUM(CB243:CB254)</f>
        <v>0</v>
      </c>
      <c r="CC242" s="73">
        <f>SUM(CC243:CC254)</f>
        <v>0</v>
      </c>
      <c r="CD242" s="73"/>
      <c r="CE242" s="73"/>
    </row>
    <row r="243" spans="1:83" x14ac:dyDescent="0.25">
      <c r="A243" s="16" t="s">
        <v>209</v>
      </c>
      <c r="B243" s="78">
        <f t="shared" si="232"/>
        <v>329847.79999999993</v>
      </c>
      <c r="C243" s="78">
        <f t="shared" si="233"/>
        <v>325036.43099999998</v>
      </c>
      <c r="D243" s="78">
        <f t="shared" si="234"/>
        <v>325036.43099999998</v>
      </c>
      <c r="E243" s="78"/>
      <c r="F243" s="78">
        <f t="shared" si="230"/>
        <v>320406.36313000001</v>
      </c>
      <c r="G243" s="74">
        <f t="shared" si="252"/>
        <v>98.575523409558983</v>
      </c>
      <c r="H243" s="74">
        <v>135</v>
      </c>
      <c r="I243" s="74">
        <v>40</v>
      </c>
      <c r="J243" s="74">
        <v>38.136000000000003</v>
      </c>
      <c r="K243" s="74">
        <f>J243/I243*100</f>
        <v>95.34</v>
      </c>
      <c r="L243" s="74">
        <v>76.7</v>
      </c>
      <c r="M243" s="74">
        <v>76.7</v>
      </c>
      <c r="N243" s="74">
        <v>74.3917</v>
      </c>
      <c r="O243" s="74">
        <f>N243/M243*100</f>
        <v>96.990482398956971</v>
      </c>
      <c r="P243" s="74">
        <v>2430.6</v>
      </c>
      <c r="Q243" s="74">
        <v>1164.5999999999999</v>
      </c>
      <c r="R243" s="74">
        <v>1076.6933000000001</v>
      </c>
      <c r="S243" s="74">
        <f>R243/Q243*100</f>
        <v>92.451768847673037</v>
      </c>
      <c r="T243" s="74">
        <v>46370.2</v>
      </c>
      <c r="U243" s="74">
        <v>46362.1</v>
      </c>
      <c r="V243" s="74">
        <v>45374.460039999998</v>
      </c>
      <c r="W243" s="74">
        <f>V243/U243*100</f>
        <v>97.869725573259188</v>
      </c>
      <c r="X243" s="74">
        <v>3256.7</v>
      </c>
      <c r="Y243" s="74">
        <v>2775.4</v>
      </c>
      <c r="Z243" s="74">
        <v>2611.4553700000001</v>
      </c>
      <c r="AA243" s="74">
        <f>Z243/Y243*100</f>
        <v>94.092936873964121</v>
      </c>
      <c r="AB243" s="74">
        <v>190.4</v>
      </c>
      <c r="AC243" s="74">
        <v>182</v>
      </c>
      <c r="AD243" s="74">
        <v>180.76765</v>
      </c>
      <c r="AE243" s="74">
        <f>AD243/AC243*100</f>
        <v>99.322884615384623</v>
      </c>
      <c r="AF243" s="74">
        <v>248432.8</v>
      </c>
      <c r="AG243" s="74">
        <v>247441.2</v>
      </c>
      <c r="AH243" s="74">
        <v>244247.71611000001</v>
      </c>
      <c r="AI243" s="74">
        <f>AH243/AG243*100</f>
        <v>98.709396862769822</v>
      </c>
      <c r="AJ243" s="74">
        <v>544.29999999999995</v>
      </c>
      <c r="AK243" s="74">
        <v>544.29999999999995</v>
      </c>
      <c r="AL243" s="74">
        <v>480.38766999999996</v>
      </c>
      <c r="AM243" s="75">
        <f>AL243/AK243*100</f>
        <v>88.257885357339703</v>
      </c>
      <c r="AN243" s="75">
        <v>74.599999999999994</v>
      </c>
      <c r="AO243" s="75">
        <v>56.2</v>
      </c>
      <c r="AP243" s="74">
        <v>53.710500000000003</v>
      </c>
      <c r="AQ243" s="74">
        <f>AP243/AO243*100</f>
        <v>95.570284697508896</v>
      </c>
      <c r="AR243" s="74">
        <v>544.29999999999995</v>
      </c>
      <c r="AS243" s="74">
        <v>544.29999999999995</v>
      </c>
      <c r="AT243" s="74">
        <v>544.29999999999995</v>
      </c>
      <c r="AU243" s="74">
        <f>AT243/AS243*100</f>
        <v>100</v>
      </c>
      <c r="AV243" s="74">
        <v>544.29999999999995</v>
      </c>
      <c r="AW243" s="74">
        <v>544.29999999999995</v>
      </c>
      <c r="AX243" s="74">
        <v>544.29999999999995</v>
      </c>
      <c r="AY243" s="74">
        <f>AX243/AW243*100</f>
        <v>100</v>
      </c>
      <c r="AZ243" s="74">
        <v>972.7</v>
      </c>
      <c r="BA243" s="74">
        <v>972.7</v>
      </c>
      <c r="BB243" s="74">
        <v>972.7</v>
      </c>
      <c r="BC243" s="74">
        <f>BB243/BA243*100</f>
        <v>100</v>
      </c>
      <c r="BD243" s="74"/>
      <c r="BE243" s="74"/>
      <c r="BF243" s="74"/>
      <c r="BG243" s="74"/>
      <c r="BH243" s="74"/>
      <c r="BI243" s="74"/>
      <c r="BJ243" s="74"/>
      <c r="BK243" s="75"/>
      <c r="BL243" s="74">
        <v>25275</v>
      </c>
      <c r="BM243" s="74">
        <v>23333.731</v>
      </c>
      <c r="BN243" s="74">
        <v>23295.624789999998</v>
      </c>
      <c r="BO243" s="74">
        <f>BN243/BM243*100</f>
        <v>99.836690454689816</v>
      </c>
      <c r="BP243" s="74">
        <v>997.5</v>
      </c>
      <c r="BQ243" s="74">
        <v>997.5</v>
      </c>
      <c r="BR243" s="74">
        <v>910.32</v>
      </c>
      <c r="BS243" s="74">
        <f>BR243/BQ243*100</f>
        <v>91.260150375939858</v>
      </c>
      <c r="BT243" s="74">
        <v>2.7</v>
      </c>
      <c r="BU243" s="74">
        <v>1.4</v>
      </c>
      <c r="BV243" s="74">
        <v>1.4</v>
      </c>
      <c r="BW243" s="74">
        <f>BV243/BU243*100</f>
        <v>100</v>
      </c>
      <c r="BX243" s="74"/>
      <c r="BY243" s="74"/>
      <c r="BZ243" s="74"/>
      <c r="CA243" s="74"/>
      <c r="CB243" s="74"/>
      <c r="CC243" s="74"/>
      <c r="CD243" s="74">
        <v>0</v>
      </c>
      <c r="CE243" s="74"/>
    </row>
    <row r="244" spans="1:83" x14ac:dyDescent="0.25">
      <c r="A244" s="16" t="s">
        <v>414</v>
      </c>
      <c r="B244" s="78">
        <f t="shared" si="232"/>
        <v>164.6</v>
      </c>
      <c r="C244" s="78">
        <f t="shared" si="233"/>
        <v>165.7</v>
      </c>
      <c r="D244" s="78">
        <f t="shared" si="234"/>
        <v>165.7</v>
      </c>
      <c r="E244" s="78"/>
      <c r="F244" s="78">
        <f t="shared" si="230"/>
        <v>165.7</v>
      </c>
      <c r="G244" s="75">
        <f t="shared" si="252"/>
        <v>100</v>
      </c>
      <c r="H244" s="75"/>
      <c r="I244" s="75"/>
      <c r="J244" s="75"/>
      <c r="K244" s="75"/>
      <c r="L244" s="75"/>
      <c r="M244" s="75"/>
      <c r="N244" s="75"/>
      <c r="O244" s="74"/>
      <c r="P244" s="75"/>
      <c r="Q244" s="75"/>
      <c r="R244" s="75"/>
      <c r="S244" s="74"/>
      <c r="T244" s="75"/>
      <c r="U244" s="75"/>
      <c r="V244" s="75"/>
      <c r="W244" s="74"/>
      <c r="X244" s="75"/>
      <c r="Y244" s="75"/>
      <c r="Z244" s="75"/>
      <c r="AA244" s="75"/>
      <c r="AB244" s="75"/>
      <c r="AC244" s="75"/>
      <c r="AD244" s="75"/>
      <c r="AE244" s="74"/>
      <c r="AF244" s="75"/>
      <c r="AG244" s="75"/>
      <c r="AH244" s="75"/>
      <c r="AI244" s="75"/>
      <c r="AJ244" s="75"/>
      <c r="AK244" s="75"/>
      <c r="AL244" s="75"/>
      <c r="AM244" s="75"/>
      <c r="AN244" s="75"/>
      <c r="AO244" s="75"/>
      <c r="AP244" s="75"/>
      <c r="AQ244" s="75"/>
      <c r="AR244" s="75"/>
      <c r="AS244" s="75"/>
      <c r="AT244" s="75"/>
      <c r="AU244" s="75"/>
      <c r="AV244" s="75"/>
      <c r="AW244" s="75"/>
      <c r="AX244" s="75"/>
      <c r="AY244" s="75"/>
      <c r="AZ244" s="75"/>
      <c r="BA244" s="75"/>
      <c r="BB244" s="75"/>
      <c r="BC244" s="74"/>
      <c r="BD244" s="75"/>
      <c r="BE244" s="75"/>
      <c r="BF244" s="75"/>
      <c r="BG244" s="75"/>
      <c r="BH244" s="75">
        <v>164.6</v>
      </c>
      <c r="BI244" s="75">
        <v>165.7</v>
      </c>
      <c r="BJ244" s="75">
        <v>165.7</v>
      </c>
      <c r="BK244" s="75">
        <f t="shared" ref="BK244:BK255" si="265">BJ244/BI244*100</f>
        <v>100</v>
      </c>
      <c r="BL244" s="75"/>
      <c r="BM244" s="75"/>
      <c r="BN244" s="75"/>
      <c r="BO244" s="75"/>
      <c r="BP244" s="75"/>
      <c r="BQ244" s="75"/>
      <c r="BR244" s="75"/>
      <c r="BS244" s="74"/>
      <c r="BT244" s="75"/>
      <c r="BU244" s="75"/>
      <c r="BV244" s="75"/>
      <c r="BW244" s="74"/>
      <c r="BX244" s="75"/>
      <c r="BY244" s="75"/>
      <c r="BZ244" s="75"/>
      <c r="CA244" s="74"/>
      <c r="CB244" s="75"/>
      <c r="CC244" s="75"/>
      <c r="CD244" s="75"/>
      <c r="CE244" s="75"/>
    </row>
    <row r="245" spans="1:83" x14ac:dyDescent="0.25">
      <c r="A245" s="16" t="s">
        <v>257</v>
      </c>
      <c r="B245" s="78">
        <f t="shared" si="232"/>
        <v>164.6</v>
      </c>
      <c r="C245" s="78">
        <f t="shared" si="233"/>
        <v>165.7</v>
      </c>
      <c r="D245" s="78">
        <f t="shared" si="234"/>
        <v>165.7</v>
      </c>
      <c r="E245" s="78"/>
      <c r="F245" s="78">
        <f t="shared" si="230"/>
        <v>165.7</v>
      </c>
      <c r="G245" s="75">
        <f t="shared" si="252"/>
        <v>100</v>
      </c>
      <c r="H245" s="75"/>
      <c r="I245" s="75"/>
      <c r="J245" s="75"/>
      <c r="K245" s="75"/>
      <c r="L245" s="75"/>
      <c r="M245" s="75"/>
      <c r="N245" s="75"/>
      <c r="O245" s="74"/>
      <c r="P245" s="75"/>
      <c r="Q245" s="75"/>
      <c r="R245" s="75"/>
      <c r="S245" s="74"/>
      <c r="T245" s="75"/>
      <c r="U245" s="75"/>
      <c r="V245" s="75"/>
      <c r="W245" s="74"/>
      <c r="X245" s="75"/>
      <c r="Y245" s="75"/>
      <c r="Z245" s="75"/>
      <c r="AA245" s="75"/>
      <c r="AB245" s="75"/>
      <c r="AC245" s="75"/>
      <c r="AD245" s="75"/>
      <c r="AE245" s="74"/>
      <c r="AF245" s="75"/>
      <c r="AG245" s="75"/>
      <c r="AH245" s="75"/>
      <c r="AI245" s="75"/>
      <c r="AJ245" s="75"/>
      <c r="AK245" s="75"/>
      <c r="AL245" s="75"/>
      <c r="AM245" s="75"/>
      <c r="AN245" s="75"/>
      <c r="AO245" s="75"/>
      <c r="AP245" s="75"/>
      <c r="AQ245" s="75"/>
      <c r="AR245" s="75"/>
      <c r="AS245" s="75"/>
      <c r="AT245" s="75"/>
      <c r="AU245" s="75"/>
      <c r="AV245" s="75"/>
      <c r="AW245" s="75"/>
      <c r="AX245" s="75"/>
      <c r="AY245" s="75"/>
      <c r="AZ245" s="75"/>
      <c r="BA245" s="75"/>
      <c r="BB245" s="75"/>
      <c r="BC245" s="74"/>
      <c r="BD245" s="75"/>
      <c r="BE245" s="75"/>
      <c r="BF245" s="75"/>
      <c r="BG245" s="75"/>
      <c r="BH245" s="75">
        <v>164.6</v>
      </c>
      <c r="BI245" s="75">
        <v>165.7</v>
      </c>
      <c r="BJ245" s="75">
        <v>165.7</v>
      </c>
      <c r="BK245" s="75">
        <f t="shared" si="265"/>
        <v>100</v>
      </c>
      <c r="BL245" s="75"/>
      <c r="BM245" s="75"/>
      <c r="BN245" s="75"/>
      <c r="BO245" s="75"/>
      <c r="BP245" s="75"/>
      <c r="BQ245" s="75"/>
      <c r="BR245" s="75"/>
      <c r="BS245" s="74"/>
      <c r="BT245" s="75"/>
      <c r="BU245" s="75"/>
      <c r="BV245" s="75"/>
      <c r="BW245" s="74"/>
      <c r="BX245" s="75"/>
      <c r="BY245" s="75"/>
      <c r="BZ245" s="75"/>
      <c r="CA245" s="74"/>
      <c r="CB245" s="75"/>
      <c r="CC245" s="75"/>
      <c r="CD245" s="75"/>
      <c r="CE245" s="75"/>
    </row>
    <row r="246" spans="1:83" x14ac:dyDescent="0.25">
      <c r="A246" s="16" t="s">
        <v>415</v>
      </c>
      <c r="B246" s="78">
        <f t="shared" si="232"/>
        <v>164.6</v>
      </c>
      <c r="C246" s="78">
        <f t="shared" si="233"/>
        <v>165.7</v>
      </c>
      <c r="D246" s="78">
        <f t="shared" si="234"/>
        <v>165.7</v>
      </c>
      <c r="E246" s="78"/>
      <c r="F246" s="78">
        <f t="shared" si="230"/>
        <v>165.7</v>
      </c>
      <c r="G246" s="75">
        <f t="shared" si="252"/>
        <v>100</v>
      </c>
      <c r="H246" s="75"/>
      <c r="I246" s="75"/>
      <c r="J246" s="75"/>
      <c r="K246" s="75"/>
      <c r="L246" s="75"/>
      <c r="M246" s="75"/>
      <c r="N246" s="75"/>
      <c r="O246" s="74"/>
      <c r="P246" s="75"/>
      <c r="Q246" s="75"/>
      <c r="R246" s="75"/>
      <c r="S246" s="74"/>
      <c r="T246" s="75"/>
      <c r="U246" s="75"/>
      <c r="V246" s="75"/>
      <c r="W246" s="74"/>
      <c r="X246" s="75"/>
      <c r="Y246" s="75"/>
      <c r="Z246" s="75"/>
      <c r="AA246" s="75"/>
      <c r="AB246" s="75"/>
      <c r="AC246" s="75"/>
      <c r="AD246" s="75"/>
      <c r="AE246" s="74"/>
      <c r="AF246" s="75"/>
      <c r="AG246" s="75"/>
      <c r="AH246" s="75"/>
      <c r="AI246" s="75"/>
      <c r="AJ246" s="75"/>
      <c r="AK246" s="75"/>
      <c r="AL246" s="75"/>
      <c r="AM246" s="75"/>
      <c r="AN246" s="75"/>
      <c r="AO246" s="75"/>
      <c r="AP246" s="75"/>
      <c r="AQ246" s="75"/>
      <c r="AR246" s="75"/>
      <c r="AS246" s="75"/>
      <c r="AT246" s="75"/>
      <c r="AU246" s="75"/>
      <c r="AV246" s="75"/>
      <c r="AW246" s="75"/>
      <c r="AX246" s="75"/>
      <c r="AY246" s="75"/>
      <c r="AZ246" s="75"/>
      <c r="BA246" s="75"/>
      <c r="BB246" s="75"/>
      <c r="BC246" s="74"/>
      <c r="BD246" s="75"/>
      <c r="BE246" s="75"/>
      <c r="BF246" s="75"/>
      <c r="BG246" s="75"/>
      <c r="BH246" s="75">
        <v>164.6</v>
      </c>
      <c r="BI246" s="75">
        <v>165.7</v>
      </c>
      <c r="BJ246" s="75">
        <v>165.7</v>
      </c>
      <c r="BK246" s="75">
        <f t="shared" si="265"/>
        <v>100</v>
      </c>
      <c r="BL246" s="75"/>
      <c r="BM246" s="75"/>
      <c r="BN246" s="75"/>
      <c r="BO246" s="75"/>
      <c r="BP246" s="75"/>
      <c r="BQ246" s="75"/>
      <c r="BR246" s="75"/>
      <c r="BS246" s="74"/>
      <c r="BT246" s="75"/>
      <c r="BU246" s="75"/>
      <c r="BV246" s="75"/>
      <c r="BW246" s="74"/>
      <c r="BX246" s="75"/>
      <c r="BY246" s="75"/>
      <c r="BZ246" s="75"/>
      <c r="CA246" s="74"/>
      <c r="CB246" s="75"/>
      <c r="CC246" s="75"/>
      <c r="CD246" s="75"/>
      <c r="CE246" s="75"/>
    </row>
    <row r="247" spans="1:83" x14ac:dyDescent="0.25">
      <c r="A247" s="16" t="s">
        <v>221</v>
      </c>
      <c r="B247" s="78">
        <f t="shared" si="232"/>
        <v>164.6</v>
      </c>
      <c r="C247" s="78">
        <f t="shared" si="233"/>
        <v>165.7</v>
      </c>
      <c r="D247" s="78">
        <f t="shared" si="234"/>
        <v>165.7</v>
      </c>
      <c r="E247" s="78"/>
      <c r="F247" s="78">
        <f t="shared" si="230"/>
        <v>165.7</v>
      </c>
      <c r="G247" s="75">
        <f t="shared" si="252"/>
        <v>100</v>
      </c>
      <c r="H247" s="75"/>
      <c r="I247" s="75"/>
      <c r="J247" s="75"/>
      <c r="K247" s="75"/>
      <c r="L247" s="75"/>
      <c r="M247" s="75"/>
      <c r="N247" s="75"/>
      <c r="O247" s="74"/>
      <c r="P247" s="75"/>
      <c r="Q247" s="75"/>
      <c r="R247" s="75"/>
      <c r="S247" s="74"/>
      <c r="T247" s="75"/>
      <c r="U247" s="75"/>
      <c r="V247" s="75"/>
      <c r="W247" s="74"/>
      <c r="X247" s="75"/>
      <c r="Y247" s="75"/>
      <c r="Z247" s="75"/>
      <c r="AA247" s="75"/>
      <c r="AB247" s="75"/>
      <c r="AC247" s="75"/>
      <c r="AD247" s="75"/>
      <c r="AE247" s="74"/>
      <c r="AF247" s="75"/>
      <c r="AG247" s="75"/>
      <c r="AH247" s="75"/>
      <c r="AI247" s="75"/>
      <c r="AJ247" s="75"/>
      <c r="AK247" s="75"/>
      <c r="AL247" s="75"/>
      <c r="AM247" s="75"/>
      <c r="AN247" s="75"/>
      <c r="AO247" s="75"/>
      <c r="AP247" s="75"/>
      <c r="AQ247" s="75"/>
      <c r="AR247" s="75"/>
      <c r="AS247" s="75"/>
      <c r="AT247" s="75"/>
      <c r="AU247" s="75"/>
      <c r="AV247" s="75"/>
      <c r="AW247" s="75"/>
      <c r="AX247" s="75"/>
      <c r="AY247" s="75"/>
      <c r="AZ247" s="75"/>
      <c r="BA247" s="75"/>
      <c r="BB247" s="75"/>
      <c r="BC247" s="74"/>
      <c r="BD247" s="75"/>
      <c r="BE247" s="75"/>
      <c r="BF247" s="75"/>
      <c r="BG247" s="75"/>
      <c r="BH247" s="75">
        <v>164.6</v>
      </c>
      <c r="BI247" s="75">
        <v>165.7</v>
      </c>
      <c r="BJ247" s="75">
        <v>165.7</v>
      </c>
      <c r="BK247" s="75">
        <f t="shared" si="265"/>
        <v>100</v>
      </c>
      <c r="BL247" s="75"/>
      <c r="BM247" s="75"/>
      <c r="BN247" s="75"/>
      <c r="BO247" s="75"/>
      <c r="BP247" s="75"/>
      <c r="BQ247" s="75"/>
      <c r="BR247" s="75"/>
      <c r="BS247" s="74"/>
      <c r="BT247" s="75"/>
      <c r="BU247" s="75"/>
      <c r="BV247" s="75"/>
      <c r="BW247" s="74"/>
      <c r="BX247" s="75"/>
      <c r="BY247" s="75"/>
      <c r="BZ247" s="75"/>
      <c r="CA247" s="74"/>
      <c r="CB247" s="75"/>
      <c r="CC247" s="75"/>
      <c r="CD247" s="75"/>
      <c r="CE247" s="75"/>
    </row>
    <row r="248" spans="1:83" x14ac:dyDescent="0.25">
      <c r="A248" s="16" t="s">
        <v>368</v>
      </c>
      <c r="B248" s="78">
        <f t="shared" si="232"/>
        <v>164.6</v>
      </c>
      <c r="C248" s="78">
        <f t="shared" si="233"/>
        <v>165.7</v>
      </c>
      <c r="D248" s="78">
        <f t="shared" si="234"/>
        <v>165.7</v>
      </c>
      <c r="E248" s="78"/>
      <c r="F248" s="78">
        <f t="shared" si="230"/>
        <v>165.7</v>
      </c>
      <c r="G248" s="75">
        <f t="shared" si="252"/>
        <v>100</v>
      </c>
      <c r="H248" s="75"/>
      <c r="I248" s="75"/>
      <c r="J248" s="75"/>
      <c r="K248" s="75"/>
      <c r="L248" s="75"/>
      <c r="M248" s="75"/>
      <c r="N248" s="75"/>
      <c r="O248" s="74"/>
      <c r="P248" s="75"/>
      <c r="Q248" s="75"/>
      <c r="R248" s="75"/>
      <c r="S248" s="74"/>
      <c r="T248" s="75"/>
      <c r="U248" s="75"/>
      <c r="V248" s="75"/>
      <c r="W248" s="74"/>
      <c r="X248" s="75"/>
      <c r="Y248" s="75"/>
      <c r="Z248" s="75"/>
      <c r="AA248" s="75"/>
      <c r="AB248" s="75"/>
      <c r="AC248" s="75"/>
      <c r="AD248" s="75"/>
      <c r="AE248" s="74"/>
      <c r="AF248" s="75"/>
      <c r="AG248" s="75"/>
      <c r="AH248" s="75"/>
      <c r="AI248" s="75"/>
      <c r="AJ248" s="75"/>
      <c r="AK248" s="75"/>
      <c r="AL248" s="75"/>
      <c r="AM248" s="75"/>
      <c r="AN248" s="75"/>
      <c r="AO248" s="75"/>
      <c r="AP248" s="75"/>
      <c r="AQ248" s="75"/>
      <c r="AR248" s="75"/>
      <c r="AS248" s="75"/>
      <c r="AT248" s="75"/>
      <c r="AU248" s="75"/>
      <c r="AV248" s="75"/>
      <c r="AW248" s="75"/>
      <c r="AX248" s="75"/>
      <c r="AY248" s="75"/>
      <c r="AZ248" s="75"/>
      <c r="BA248" s="75"/>
      <c r="BB248" s="75"/>
      <c r="BC248" s="74"/>
      <c r="BD248" s="75"/>
      <c r="BE248" s="75"/>
      <c r="BF248" s="75"/>
      <c r="BG248" s="75"/>
      <c r="BH248" s="75">
        <v>164.6</v>
      </c>
      <c r="BI248" s="75">
        <v>165.7</v>
      </c>
      <c r="BJ248" s="75">
        <v>165.7</v>
      </c>
      <c r="BK248" s="75">
        <f t="shared" si="265"/>
        <v>100</v>
      </c>
      <c r="BL248" s="75"/>
      <c r="BM248" s="75"/>
      <c r="BN248" s="75"/>
      <c r="BO248" s="75"/>
      <c r="BP248" s="75"/>
      <c r="BQ248" s="75"/>
      <c r="BR248" s="75"/>
      <c r="BS248" s="74"/>
      <c r="BT248" s="75"/>
      <c r="BU248" s="75"/>
      <c r="BV248" s="75"/>
      <c r="BW248" s="74"/>
      <c r="BX248" s="75"/>
      <c r="BY248" s="75"/>
      <c r="BZ248" s="75"/>
      <c r="CA248" s="74"/>
      <c r="CB248" s="75"/>
      <c r="CC248" s="75"/>
      <c r="CD248" s="75"/>
      <c r="CE248" s="75"/>
    </row>
    <row r="249" spans="1:83" x14ac:dyDescent="0.25">
      <c r="A249" s="16" t="s">
        <v>207</v>
      </c>
      <c r="B249" s="78">
        <f t="shared" si="232"/>
        <v>823.1</v>
      </c>
      <c r="C249" s="78">
        <f t="shared" si="233"/>
        <v>829</v>
      </c>
      <c r="D249" s="78">
        <f t="shared" si="234"/>
        <v>829</v>
      </c>
      <c r="E249" s="78"/>
      <c r="F249" s="78">
        <f t="shared" si="230"/>
        <v>829</v>
      </c>
      <c r="G249" s="75">
        <f t="shared" si="252"/>
        <v>100</v>
      </c>
      <c r="H249" s="75"/>
      <c r="I249" s="75"/>
      <c r="J249" s="75"/>
      <c r="K249" s="75"/>
      <c r="L249" s="75"/>
      <c r="M249" s="75"/>
      <c r="N249" s="75"/>
      <c r="O249" s="74"/>
      <c r="P249" s="75"/>
      <c r="Q249" s="75"/>
      <c r="R249" s="75"/>
      <c r="S249" s="74"/>
      <c r="T249" s="75"/>
      <c r="U249" s="75"/>
      <c r="V249" s="75"/>
      <c r="W249" s="74"/>
      <c r="X249" s="75"/>
      <c r="Y249" s="75"/>
      <c r="Z249" s="75"/>
      <c r="AA249" s="75"/>
      <c r="AB249" s="75"/>
      <c r="AC249" s="75"/>
      <c r="AD249" s="75"/>
      <c r="AE249" s="74"/>
      <c r="AF249" s="75"/>
      <c r="AG249" s="75"/>
      <c r="AH249" s="75"/>
      <c r="AI249" s="75"/>
      <c r="AJ249" s="75"/>
      <c r="AK249" s="75"/>
      <c r="AL249" s="75"/>
      <c r="AM249" s="75"/>
      <c r="AN249" s="75"/>
      <c r="AO249" s="75"/>
      <c r="AP249" s="75"/>
      <c r="AQ249" s="75"/>
      <c r="AR249" s="75"/>
      <c r="AS249" s="75"/>
      <c r="AT249" s="75"/>
      <c r="AU249" s="75"/>
      <c r="AV249" s="75"/>
      <c r="AW249" s="75"/>
      <c r="AX249" s="75"/>
      <c r="AY249" s="75"/>
      <c r="AZ249" s="75"/>
      <c r="BA249" s="75"/>
      <c r="BB249" s="75"/>
      <c r="BC249" s="74"/>
      <c r="BD249" s="75"/>
      <c r="BE249" s="75"/>
      <c r="BF249" s="75"/>
      <c r="BG249" s="75"/>
      <c r="BH249" s="75">
        <v>823.1</v>
      </c>
      <c r="BI249" s="75">
        <v>829</v>
      </c>
      <c r="BJ249" s="75">
        <v>829</v>
      </c>
      <c r="BK249" s="75">
        <f t="shared" si="265"/>
        <v>100</v>
      </c>
      <c r="BL249" s="75"/>
      <c r="BM249" s="75"/>
      <c r="BN249" s="75"/>
      <c r="BO249" s="75"/>
      <c r="BP249" s="75"/>
      <c r="BQ249" s="75"/>
      <c r="BR249" s="75"/>
      <c r="BS249" s="74"/>
      <c r="BT249" s="75"/>
      <c r="BU249" s="75"/>
      <c r="BV249" s="75"/>
      <c r="BW249" s="74"/>
      <c r="BX249" s="75"/>
      <c r="BY249" s="75"/>
      <c r="BZ249" s="75"/>
      <c r="CA249" s="74"/>
      <c r="CB249" s="75"/>
      <c r="CC249" s="75"/>
      <c r="CD249" s="75"/>
      <c r="CE249" s="75"/>
    </row>
    <row r="250" spans="1:83" x14ac:dyDescent="0.25">
      <c r="A250" s="16" t="s">
        <v>416</v>
      </c>
      <c r="B250" s="78">
        <f t="shared" si="232"/>
        <v>164.6</v>
      </c>
      <c r="C250" s="78">
        <f t="shared" si="233"/>
        <v>165.7</v>
      </c>
      <c r="D250" s="78">
        <f t="shared" si="234"/>
        <v>165.7</v>
      </c>
      <c r="E250" s="78"/>
      <c r="F250" s="78">
        <f t="shared" si="230"/>
        <v>165.7</v>
      </c>
      <c r="G250" s="75">
        <f t="shared" si="252"/>
        <v>100</v>
      </c>
      <c r="H250" s="75"/>
      <c r="I250" s="75"/>
      <c r="J250" s="75"/>
      <c r="K250" s="75"/>
      <c r="L250" s="75"/>
      <c r="M250" s="75"/>
      <c r="N250" s="75"/>
      <c r="O250" s="74"/>
      <c r="P250" s="75"/>
      <c r="Q250" s="75"/>
      <c r="R250" s="75"/>
      <c r="S250" s="74"/>
      <c r="T250" s="75"/>
      <c r="U250" s="75"/>
      <c r="V250" s="75"/>
      <c r="W250" s="74"/>
      <c r="X250" s="75"/>
      <c r="Y250" s="75"/>
      <c r="Z250" s="75"/>
      <c r="AA250" s="75"/>
      <c r="AB250" s="75"/>
      <c r="AC250" s="75"/>
      <c r="AD250" s="75"/>
      <c r="AE250" s="74"/>
      <c r="AF250" s="75"/>
      <c r="AG250" s="75"/>
      <c r="AH250" s="75"/>
      <c r="AI250" s="75"/>
      <c r="AJ250" s="75"/>
      <c r="AK250" s="75"/>
      <c r="AL250" s="75"/>
      <c r="AM250" s="75"/>
      <c r="AN250" s="75"/>
      <c r="AO250" s="75"/>
      <c r="AP250" s="75"/>
      <c r="AQ250" s="75"/>
      <c r="AR250" s="75"/>
      <c r="AS250" s="75"/>
      <c r="AT250" s="75"/>
      <c r="AU250" s="75"/>
      <c r="AV250" s="75"/>
      <c r="AW250" s="75"/>
      <c r="AX250" s="75"/>
      <c r="AY250" s="75"/>
      <c r="AZ250" s="75"/>
      <c r="BA250" s="75"/>
      <c r="BB250" s="75"/>
      <c r="BC250" s="74"/>
      <c r="BD250" s="75"/>
      <c r="BE250" s="75"/>
      <c r="BF250" s="75"/>
      <c r="BG250" s="75"/>
      <c r="BH250" s="75">
        <v>164.6</v>
      </c>
      <c r="BI250" s="75">
        <v>165.7</v>
      </c>
      <c r="BJ250" s="75">
        <v>165.7</v>
      </c>
      <c r="BK250" s="75">
        <f t="shared" si="265"/>
        <v>100</v>
      </c>
      <c r="BL250" s="75"/>
      <c r="BM250" s="75"/>
      <c r="BN250" s="75"/>
      <c r="BO250" s="75"/>
      <c r="BP250" s="75"/>
      <c r="BQ250" s="75"/>
      <c r="BR250" s="75"/>
      <c r="BS250" s="74"/>
      <c r="BT250" s="75"/>
      <c r="BU250" s="75"/>
      <c r="BV250" s="75"/>
      <c r="BW250" s="74"/>
      <c r="BX250" s="75"/>
      <c r="BY250" s="75"/>
      <c r="BZ250" s="75"/>
      <c r="CA250" s="74"/>
      <c r="CB250" s="75"/>
      <c r="CC250" s="75"/>
      <c r="CD250" s="75"/>
      <c r="CE250" s="75"/>
    </row>
    <row r="251" spans="1:83" x14ac:dyDescent="0.25">
      <c r="A251" s="16" t="s">
        <v>417</v>
      </c>
      <c r="B251" s="78">
        <f t="shared" si="232"/>
        <v>164.6</v>
      </c>
      <c r="C251" s="78">
        <f t="shared" si="233"/>
        <v>165.7</v>
      </c>
      <c r="D251" s="78">
        <f t="shared" si="234"/>
        <v>165.7</v>
      </c>
      <c r="E251" s="78"/>
      <c r="F251" s="78">
        <f t="shared" si="230"/>
        <v>165.7</v>
      </c>
      <c r="G251" s="75">
        <f t="shared" si="252"/>
        <v>100</v>
      </c>
      <c r="H251" s="75"/>
      <c r="I251" s="75"/>
      <c r="J251" s="75"/>
      <c r="K251" s="75"/>
      <c r="L251" s="75"/>
      <c r="M251" s="75"/>
      <c r="N251" s="75"/>
      <c r="O251" s="74"/>
      <c r="P251" s="75"/>
      <c r="Q251" s="75"/>
      <c r="R251" s="75"/>
      <c r="S251" s="74"/>
      <c r="T251" s="75"/>
      <c r="U251" s="75"/>
      <c r="V251" s="75"/>
      <c r="W251" s="74"/>
      <c r="X251" s="75"/>
      <c r="Y251" s="75"/>
      <c r="Z251" s="75"/>
      <c r="AA251" s="75"/>
      <c r="AB251" s="75"/>
      <c r="AC251" s="75"/>
      <c r="AD251" s="75"/>
      <c r="AE251" s="74"/>
      <c r="AF251" s="75"/>
      <c r="AG251" s="75"/>
      <c r="AH251" s="75"/>
      <c r="AI251" s="75"/>
      <c r="AJ251" s="75"/>
      <c r="AK251" s="75"/>
      <c r="AL251" s="75"/>
      <c r="AM251" s="75"/>
      <c r="AN251" s="75"/>
      <c r="AO251" s="75"/>
      <c r="AP251" s="75"/>
      <c r="AQ251" s="75"/>
      <c r="AR251" s="75"/>
      <c r="AS251" s="75"/>
      <c r="AT251" s="75"/>
      <c r="AU251" s="75"/>
      <c r="AV251" s="75"/>
      <c r="AW251" s="75"/>
      <c r="AX251" s="75"/>
      <c r="AY251" s="75"/>
      <c r="AZ251" s="75"/>
      <c r="BA251" s="75"/>
      <c r="BB251" s="75"/>
      <c r="BC251" s="74"/>
      <c r="BD251" s="75"/>
      <c r="BE251" s="75"/>
      <c r="BF251" s="75"/>
      <c r="BG251" s="75"/>
      <c r="BH251" s="75">
        <v>164.6</v>
      </c>
      <c r="BI251" s="75">
        <v>165.7</v>
      </c>
      <c r="BJ251" s="75">
        <v>165.7</v>
      </c>
      <c r="BK251" s="75">
        <f t="shared" si="265"/>
        <v>100</v>
      </c>
      <c r="BL251" s="75"/>
      <c r="BM251" s="75"/>
      <c r="BN251" s="75"/>
      <c r="BO251" s="75"/>
      <c r="BP251" s="75"/>
      <c r="BQ251" s="75"/>
      <c r="BR251" s="75"/>
      <c r="BS251" s="74"/>
      <c r="BT251" s="75"/>
      <c r="BU251" s="75"/>
      <c r="BV251" s="75"/>
      <c r="BW251" s="74"/>
      <c r="BX251" s="75"/>
      <c r="BY251" s="75"/>
      <c r="BZ251" s="75"/>
      <c r="CA251" s="74"/>
      <c r="CB251" s="75"/>
      <c r="CC251" s="75"/>
      <c r="CD251" s="75"/>
      <c r="CE251" s="75"/>
    </row>
    <row r="252" spans="1:83" x14ac:dyDescent="0.25">
      <c r="A252" s="16" t="s">
        <v>206</v>
      </c>
      <c r="B252" s="78">
        <f t="shared" si="232"/>
        <v>164.6</v>
      </c>
      <c r="C252" s="78">
        <f t="shared" si="233"/>
        <v>165.7</v>
      </c>
      <c r="D252" s="78">
        <f t="shared" si="234"/>
        <v>165.7</v>
      </c>
      <c r="E252" s="78"/>
      <c r="F252" s="78">
        <f t="shared" si="230"/>
        <v>165.7</v>
      </c>
      <c r="G252" s="75">
        <f t="shared" si="252"/>
        <v>100</v>
      </c>
      <c r="H252" s="75"/>
      <c r="I252" s="75"/>
      <c r="J252" s="75"/>
      <c r="K252" s="75"/>
      <c r="L252" s="75"/>
      <c r="M252" s="75"/>
      <c r="N252" s="75"/>
      <c r="O252" s="74"/>
      <c r="P252" s="75"/>
      <c r="Q252" s="75"/>
      <c r="R252" s="75"/>
      <c r="S252" s="74"/>
      <c r="T252" s="75"/>
      <c r="U252" s="75"/>
      <c r="V252" s="75"/>
      <c r="W252" s="74"/>
      <c r="X252" s="75"/>
      <c r="Y252" s="75"/>
      <c r="Z252" s="75"/>
      <c r="AA252" s="75"/>
      <c r="AB252" s="75"/>
      <c r="AC252" s="75"/>
      <c r="AD252" s="75"/>
      <c r="AE252" s="74"/>
      <c r="AF252" s="75"/>
      <c r="AG252" s="75"/>
      <c r="AH252" s="75"/>
      <c r="AI252" s="75"/>
      <c r="AJ252" s="75"/>
      <c r="AK252" s="75"/>
      <c r="AL252" s="75"/>
      <c r="AM252" s="75"/>
      <c r="AN252" s="75"/>
      <c r="AO252" s="75"/>
      <c r="AP252" s="75"/>
      <c r="AQ252" s="75"/>
      <c r="AR252" s="75"/>
      <c r="AS252" s="75"/>
      <c r="AT252" s="75"/>
      <c r="AU252" s="75"/>
      <c r="AV252" s="75"/>
      <c r="AW252" s="75"/>
      <c r="AX252" s="75"/>
      <c r="AY252" s="75"/>
      <c r="AZ252" s="75"/>
      <c r="BA252" s="75"/>
      <c r="BB252" s="75"/>
      <c r="BC252" s="74"/>
      <c r="BD252" s="75"/>
      <c r="BE252" s="75"/>
      <c r="BF252" s="75"/>
      <c r="BG252" s="75"/>
      <c r="BH252" s="75">
        <v>164.6</v>
      </c>
      <c r="BI252" s="75">
        <v>165.7</v>
      </c>
      <c r="BJ252" s="75">
        <v>165.7</v>
      </c>
      <c r="BK252" s="75">
        <f t="shared" si="265"/>
        <v>100</v>
      </c>
      <c r="BL252" s="75"/>
      <c r="BM252" s="75"/>
      <c r="BN252" s="75"/>
      <c r="BO252" s="75"/>
      <c r="BP252" s="75"/>
      <c r="BQ252" s="75"/>
      <c r="BR252" s="75"/>
      <c r="BS252" s="74"/>
      <c r="BT252" s="75"/>
      <c r="BU252" s="75"/>
      <c r="BV252" s="75"/>
      <c r="BW252" s="74"/>
      <c r="BX252" s="75"/>
      <c r="BY252" s="75"/>
      <c r="BZ252" s="75"/>
      <c r="CA252" s="74"/>
      <c r="CB252" s="75"/>
      <c r="CC252" s="75"/>
      <c r="CD252" s="75"/>
      <c r="CE252" s="75"/>
    </row>
    <row r="253" spans="1:83" x14ac:dyDescent="0.25">
      <c r="A253" s="16" t="s">
        <v>418</v>
      </c>
      <c r="B253" s="78">
        <f t="shared" si="232"/>
        <v>164.6</v>
      </c>
      <c r="C253" s="78">
        <f t="shared" si="233"/>
        <v>165.7</v>
      </c>
      <c r="D253" s="78">
        <f t="shared" si="234"/>
        <v>165.7</v>
      </c>
      <c r="E253" s="78"/>
      <c r="F253" s="78">
        <f t="shared" si="230"/>
        <v>165.7</v>
      </c>
      <c r="G253" s="75">
        <f t="shared" si="252"/>
        <v>100</v>
      </c>
      <c r="H253" s="75"/>
      <c r="I253" s="75"/>
      <c r="J253" s="75"/>
      <c r="K253" s="75"/>
      <c r="L253" s="75"/>
      <c r="M253" s="75"/>
      <c r="N253" s="75"/>
      <c r="O253" s="74"/>
      <c r="P253" s="75"/>
      <c r="Q253" s="75"/>
      <c r="R253" s="75"/>
      <c r="S253" s="74"/>
      <c r="T253" s="75"/>
      <c r="U253" s="75"/>
      <c r="V253" s="75"/>
      <c r="W253" s="74"/>
      <c r="X253" s="75"/>
      <c r="Y253" s="75"/>
      <c r="Z253" s="75"/>
      <c r="AA253" s="75"/>
      <c r="AB253" s="75"/>
      <c r="AC253" s="75"/>
      <c r="AD253" s="75"/>
      <c r="AE253" s="74"/>
      <c r="AF253" s="75"/>
      <c r="AG253" s="75"/>
      <c r="AH253" s="75"/>
      <c r="AI253" s="75"/>
      <c r="AJ253" s="75"/>
      <c r="AK253" s="75"/>
      <c r="AL253" s="75"/>
      <c r="AM253" s="75"/>
      <c r="AN253" s="75"/>
      <c r="AO253" s="75"/>
      <c r="AP253" s="75"/>
      <c r="AQ253" s="75"/>
      <c r="AR253" s="75"/>
      <c r="AS253" s="75"/>
      <c r="AT253" s="75"/>
      <c r="AU253" s="75"/>
      <c r="AV253" s="75"/>
      <c r="AW253" s="75"/>
      <c r="AX253" s="75"/>
      <c r="AY253" s="75"/>
      <c r="AZ253" s="75"/>
      <c r="BA253" s="75"/>
      <c r="BB253" s="75"/>
      <c r="BC253" s="74"/>
      <c r="BD253" s="75"/>
      <c r="BE253" s="75"/>
      <c r="BF253" s="75"/>
      <c r="BG253" s="75"/>
      <c r="BH253" s="75">
        <v>164.6</v>
      </c>
      <c r="BI253" s="75">
        <v>165.7</v>
      </c>
      <c r="BJ253" s="75">
        <v>165.7</v>
      </c>
      <c r="BK253" s="75">
        <f t="shared" si="265"/>
        <v>100</v>
      </c>
      <c r="BL253" s="75"/>
      <c r="BM253" s="75"/>
      <c r="BN253" s="75"/>
      <c r="BO253" s="75"/>
      <c r="BP253" s="75"/>
      <c r="BQ253" s="75"/>
      <c r="BR253" s="75"/>
      <c r="BS253" s="74"/>
      <c r="BT253" s="75"/>
      <c r="BU253" s="75"/>
      <c r="BV253" s="75"/>
      <c r="BW253" s="74"/>
      <c r="BX253" s="75"/>
      <c r="BY253" s="75"/>
      <c r="BZ253" s="75"/>
      <c r="CA253" s="74"/>
      <c r="CB253" s="75"/>
      <c r="CC253" s="75"/>
      <c r="CD253" s="75"/>
      <c r="CE253" s="75"/>
    </row>
    <row r="254" spans="1:83" x14ac:dyDescent="0.25">
      <c r="A254" s="16" t="s">
        <v>419</v>
      </c>
      <c r="B254" s="78">
        <f t="shared" si="232"/>
        <v>164.6</v>
      </c>
      <c r="C254" s="78">
        <f t="shared" si="233"/>
        <v>165.7</v>
      </c>
      <c r="D254" s="78">
        <f t="shared" si="234"/>
        <v>165.7</v>
      </c>
      <c r="E254" s="78"/>
      <c r="F254" s="78">
        <f t="shared" si="230"/>
        <v>165.7</v>
      </c>
      <c r="G254" s="75">
        <f t="shared" si="252"/>
        <v>100</v>
      </c>
      <c r="H254" s="75"/>
      <c r="I254" s="75"/>
      <c r="J254" s="75"/>
      <c r="K254" s="75"/>
      <c r="L254" s="75"/>
      <c r="M254" s="75"/>
      <c r="N254" s="75"/>
      <c r="O254" s="74"/>
      <c r="P254" s="75"/>
      <c r="Q254" s="75"/>
      <c r="R254" s="75"/>
      <c r="S254" s="74"/>
      <c r="T254" s="75"/>
      <c r="U254" s="75"/>
      <c r="V254" s="75"/>
      <c r="W254" s="74"/>
      <c r="X254" s="75"/>
      <c r="Y254" s="75"/>
      <c r="Z254" s="75"/>
      <c r="AA254" s="75"/>
      <c r="AB254" s="75"/>
      <c r="AC254" s="75"/>
      <c r="AD254" s="75"/>
      <c r="AE254" s="74"/>
      <c r="AF254" s="75"/>
      <c r="AG254" s="75"/>
      <c r="AH254" s="75"/>
      <c r="AI254" s="75"/>
      <c r="AJ254" s="75"/>
      <c r="AK254" s="75"/>
      <c r="AL254" s="75"/>
      <c r="AM254" s="75"/>
      <c r="AN254" s="75"/>
      <c r="AO254" s="75"/>
      <c r="AP254" s="75"/>
      <c r="AQ254" s="75"/>
      <c r="AR254" s="75"/>
      <c r="AS254" s="75"/>
      <c r="AT254" s="75"/>
      <c r="AU254" s="75"/>
      <c r="AV254" s="75"/>
      <c r="AW254" s="75"/>
      <c r="AX254" s="75"/>
      <c r="AY254" s="75"/>
      <c r="AZ254" s="75"/>
      <c r="BA254" s="75"/>
      <c r="BB254" s="75"/>
      <c r="BC254" s="74"/>
      <c r="BD254" s="75"/>
      <c r="BE254" s="75"/>
      <c r="BF254" s="75"/>
      <c r="BG254" s="75"/>
      <c r="BH254" s="75">
        <v>164.6</v>
      </c>
      <c r="BI254" s="75">
        <v>165.7</v>
      </c>
      <c r="BJ254" s="75">
        <v>165.7</v>
      </c>
      <c r="BK254" s="75">
        <f t="shared" si="265"/>
        <v>100</v>
      </c>
      <c r="BL254" s="75"/>
      <c r="BM254" s="75"/>
      <c r="BN254" s="75"/>
      <c r="BO254" s="75"/>
      <c r="BP254" s="75"/>
      <c r="BQ254" s="75"/>
      <c r="BR254" s="75"/>
      <c r="BS254" s="74"/>
      <c r="BT254" s="75"/>
      <c r="BU254" s="75"/>
      <c r="BV254" s="75"/>
      <c r="BW254" s="74"/>
      <c r="BX254" s="75"/>
      <c r="BY254" s="75"/>
      <c r="BZ254" s="75"/>
      <c r="CA254" s="74"/>
      <c r="CB254" s="75"/>
      <c r="CC254" s="75"/>
      <c r="CD254" s="75"/>
      <c r="CE254" s="75"/>
    </row>
    <row r="255" spans="1:83" s="5" customFormat="1" ht="31.5" x14ac:dyDescent="0.25">
      <c r="A255" s="81" t="s">
        <v>244</v>
      </c>
      <c r="B255" s="77">
        <f t="shared" si="232"/>
        <v>312392.5</v>
      </c>
      <c r="C255" s="77">
        <f t="shared" si="233"/>
        <v>311609.33975999994</v>
      </c>
      <c r="D255" s="77">
        <f t="shared" si="234"/>
        <v>311609.33975999994</v>
      </c>
      <c r="E255" s="77"/>
      <c r="F255" s="77">
        <f t="shared" si="230"/>
        <v>306289.24900999991</v>
      </c>
      <c r="G255" s="73">
        <f t="shared" si="252"/>
        <v>98.292704976655216</v>
      </c>
      <c r="H255" s="72">
        <f>SUM(H256:H268)</f>
        <v>191.8</v>
      </c>
      <c r="I255" s="72">
        <f>SUM(I256:I268)</f>
        <v>117</v>
      </c>
      <c r="J255" s="72">
        <f>SUM(J256:J268)</f>
        <v>113.60902</v>
      </c>
      <c r="K255" s="73">
        <f>J255/I255*100</f>
        <v>97.101726495726496</v>
      </c>
      <c r="L255" s="72">
        <f>SUM(L256:L268)</f>
        <v>46.2</v>
      </c>
      <c r="M255" s="72">
        <f>SUM(M256:M268)</f>
        <v>46.2</v>
      </c>
      <c r="N255" s="72">
        <f>SUM(N256:N268)</f>
        <v>44.611280000000001</v>
      </c>
      <c r="O255" s="73">
        <f>N255/M255*100</f>
        <v>96.561212121212108</v>
      </c>
      <c r="P255" s="72">
        <f>SUM(P256:P268)</f>
        <v>1225.7</v>
      </c>
      <c r="Q255" s="72">
        <f>SUM(Q256:Q268)</f>
        <v>1035.7</v>
      </c>
      <c r="R255" s="72">
        <f>SUM(R256:R268)</f>
        <v>982.47246999999993</v>
      </c>
      <c r="S255" s="73">
        <f>R255/Q255*100</f>
        <v>94.860719320266469</v>
      </c>
      <c r="T255" s="72">
        <f>SUM(T256:T268)</f>
        <v>51015.199999999997</v>
      </c>
      <c r="U255" s="72">
        <f>SUM(U256:U268)</f>
        <v>47597</v>
      </c>
      <c r="V255" s="72">
        <f>SUM(V256:V268)</f>
        <v>45919.48618</v>
      </c>
      <c r="W255" s="73">
        <f>V255/U255*100</f>
        <v>96.475589175788386</v>
      </c>
      <c r="X255" s="72">
        <f>SUM(X256:X268)</f>
        <v>2767.6</v>
      </c>
      <c r="Y255" s="72">
        <f>SUM(Y256:Y268)</f>
        <v>2020.8</v>
      </c>
      <c r="Z255" s="72">
        <f>SUM(Z256:Z268)</f>
        <v>1987.08968</v>
      </c>
      <c r="AA255" s="73">
        <f>Z255/Y255*100</f>
        <v>98.331832937450514</v>
      </c>
      <c r="AB255" s="72">
        <f>SUM(AB256:AB268)</f>
        <v>127.7</v>
      </c>
      <c r="AC255" s="72">
        <f>SUM(AC256:AC268)</f>
        <v>127.7</v>
      </c>
      <c r="AD255" s="72">
        <f>SUM(AD256:AD268)</f>
        <v>127.7</v>
      </c>
      <c r="AE255" s="73">
        <f>AD255/AC255*100</f>
        <v>100</v>
      </c>
      <c r="AF255" s="72">
        <f>SUM(AF256:AF268)</f>
        <v>227317.9</v>
      </c>
      <c r="AG255" s="72">
        <f>SUM(AG256:AG268)</f>
        <v>232882.8</v>
      </c>
      <c r="AH255" s="72">
        <f>SUM(AH256:AH268)</f>
        <v>229444.45813999997</v>
      </c>
      <c r="AI255" s="73">
        <f>AH255/AG255*100</f>
        <v>98.523574149743993</v>
      </c>
      <c r="AJ255" s="72">
        <f>SUM(AJ256:AJ268)</f>
        <v>544.29999999999995</v>
      </c>
      <c r="AK255" s="72">
        <f>SUM(AK256:AK268)</f>
        <v>544.29999999999995</v>
      </c>
      <c r="AL255" s="72">
        <f>SUM(AL256:AL268)</f>
        <v>544.29999999999995</v>
      </c>
      <c r="AM255" s="72">
        <f>AL255/AK255*100</f>
        <v>100</v>
      </c>
      <c r="AN255" s="72">
        <f t="shared" ref="AN255" si="266">SUM(AN256:AN268)</f>
        <v>0</v>
      </c>
      <c r="AO255" s="72">
        <f t="shared" ref="AO255:BB255" si="267">SUM(AO256:AO268)</f>
        <v>0</v>
      </c>
      <c r="AP255" s="72">
        <f t="shared" si="267"/>
        <v>0</v>
      </c>
      <c r="AQ255" s="72">
        <f t="shared" si="267"/>
        <v>0</v>
      </c>
      <c r="AR255" s="72">
        <f t="shared" ref="AR255" si="268">SUM(AR256:AR268)</f>
        <v>544.29999999999995</v>
      </c>
      <c r="AS255" s="72">
        <f t="shared" si="267"/>
        <v>544.29999999999995</v>
      </c>
      <c r="AT255" s="72">
        <f t="shared" si="267"/>
        <v>544.29999999999995</v>
      </c>
      <c r="AU255" s="72">
        <f t="shared" si="267"/>
        <v>100</v>
      </c>
      <c r="AV255" s="72">
        <f t="shared" ref="AV255" si="269">SUM(AV256:AV268)</f>
        <v>544.29999999999995</v>
      </c>
      <c r="AW255" s="72">
        <f t="shared" si="267"/>
        <v>544.29999999999995</v>
      </c>
      <c r="AX255" s="72">
        <f t="shared" si="267"/>
        <v>544.29999999999995</v>
      </c>
      <c r="AY255" s="72">
        <f t="shared" si="267"/>
        <v>100</v>
      </c>
      <c r="AZ255" s="72">
        <f t="shared" ref="AZ255" si="270">SUM(AZ256:AZ268)</f>
        <v>775.1</v>
      </c>
      <c r="BA255" s="72">
        <f t="shared" si="267"/>
        <v>753.92</v>
      </c>
      <c r="BB255" s="72">
        <f t="shared" si="267"/>
        <v>753.92</v>
      </c>
      <c r="BC255" s="73">
        <f>BB255/BA255*100</f>
        <v>100</v>
      </c>
      <c r="BD255" s="72">
        <f t="shared" ref="BD255" si="271">SUM(BD256:BD268)</f>
        <v>0</v>
      </c>
      <c r="BE255" s="72">
        <f t="shared" ref="BE255:BJ255" si="272">SUM(BE256:BE268)</f>
        <v>0</v>
      </c>
      <c r="BF255" s="72">
        <f t="shared" si="272"/>
        <v>0</v>
      </c>
      <c r="BG255" s="72">
        <f t="shared" si="272"/>
        <v>0</v>
      </c>
      <c r="BH255" s="72">
        <f t="shared" ref="BH255" si="273">SUM(BH256:BH268)</f>
        <v>2222.1999999999998</v>
      </c>
      <c r="BI255" s="72">
        <f t="shared" si="272"/>
        <v>2237</v>
      </c>
      <c r="BJ255" s="72">
        <f t="shared" si="272"/>
        <v>2237</v>
      </c>
      <c r="BK255" s="72">
        <f t="shared" si="265"/>
        <v>100</v>
      </c>
      <c r="BL255" s="72">
        <f>SUM(BL256:BL268)</f>
        <v>24785.9</v>
      </c>
      <c r="BM255" s="72">
        <f>SUM(BM256:BM268)</f>
        <v>22942.119760000001</v>
      </c>
      <c r="BN255" s="72">
        <f>SUM(BN256:BN268)</f>
        <v>22908.043440000001</v>
      </c>
      <c r="BO255" s="73">
        <f>BN255/BM255*100</f>
        <v>99.851468302160058</v>
      </c>
      <c r="BP255" s="72">
        <f>SUM(BP256:BP268)</f>
        <v>203.4</v>
      </c>
      <c r="BQ255" s="72">
        <f>SUM(BQ256:BQ268)</f>
        <v>203.4</v>
      </c>
      <c r="BR255" s="72">
        <f>SUM(BR256:BR268)</f>
        <v>125.169</v>
      </c>
      <c r="BS255" s="73">
        <f>BR255/BQ255*100</f>
        <v>61.53834808259586</v>
      </c>
      <c r="BT255" s="72">
        <f>SUM(BT256:BT268)</f>
        <v>2.5</v>
      </c>
      <c r="BU255" s="72">
        <f>SUM(BU256:BU268)</f>
        <v>1.2</v>
      </c>
      <c r="BV255" s="72">
        <f>SUM(BV256:BV268)</f>
        <v>1.2</v>
      </c>
      <c r="BW255" s="73">
        <f>BV255/BU255*100</f>
        <v>100</v>
      </c>
      <c r="BX255" s="72"/>
      <c r="BY255" s="72"/>
      <c r="BZ255" s="72"/>
      <c r="CA255" s="73"/>
      <c r="CB255" s="72">
        <f>SUM(CB256:CB268)</f>
        <v>78.400000000000006</v>
      </c>
      <c r="CC255" s="72">
        <f>SUM(CC256:CC268)</f>
        <v>11.6</v>
      </c>
      <c r="CD255" s="72">
        <f>SUM(CD256:CD268)</f>
        <v>11.589799999999999</v>
      </c>
      <c r="CE255" s="73">
        <f>CD255/CC255*100</f>
        <v>99.912068965517236</v>
      </c>
    </row>
    <row r="256" spans="1:83" ht="27.75" customHeight="1" x14ac:dyDescent="0.25">
      <c r="A256" s="16" t="s">
        <v>205</v>
      </c>
      <c r="B256" s="78">
        <f t="shared" si="232"/>
        <v>310170.3</v>
      </c>
      <c r="C256" s="78">
        <f t="shared" si="233"/>
        <v>309372.33975999994</v>
      </c>
      <c r="D256" s="78">
        <f t="shared" si="234"/>
        <v>309372.33975999994</v>
      </c>
      <c r="E256" s="78"/>
      <c r="F256" s="78">
        <f t="shared" si="230"/>
        <v>304052.24900999991</v>
      </c>
      <c r="G256" s="74">
        <f t="shared" si="252"/>
        <v>98.280359920305997</v>
      </c>
      <c r="H256" s="74">
        <v>191.8</v>
      </c>
      <c r="I256" s="74">
        <v>117</v>
      </c>
      <c r="J256" s="74">
        <v>113.60902</v>
      </c>
      <c r="K256" s="74">
        <f>J256/I256*100</f>
        <v>97.101726495726496</v>
      </c>
      <c r="L256" s="74">
        <v>46.2</v>
      </c>
      <c r="M256" s="74">
        <v>46.2</v>
      </c>
      <c r="N256" s="74">
        <v>44.611280000000001</v>
      </c>
      <c r="O256" s="74">
        <f>N256/M256*100</f>
        <v>96.561212121212108</v>
      </c>
      <c r="P256" s="74">
        <v>1225.7</v>
      </c>
      <c r="Q256" s="74">
        <v>1035.7</v>
      </c>
      <c r="R256" s="74">
        <v>982.47246999999993</v>
      </c>
      <c r="S256" s="74">
        <f>R256/Q256*100</f>
        <v>94.860719320266469</v>
      </c>
      <c r="T256" s="74">
        <v>51015.199999999997</v>
      </c>
      <c r="U256" s="74">
        <v>47597</v>
      </c>
      <c r="V256" s="74">
        <v>45919.48618</v>
      </c>
      <c r="W256" s="74">
        <f>V256/U256*100</f>
        <v>96.475589175788386</v>
      </c>
      <c r="X256" s="74">
        <v>2767.6</v>
      </c>
      <c r="Y256" s="74">
        <v>2020.8</v>
      </c>
      <c r="Z256" s="74">
        <v>1987.08968</v>
      </c>
      <c r="AA256" s="74">
        <f>Z256/Y256*100</f>
        <v>98.331832937450514</v>
      </c>
      <c r="AB256" s="74">
        <v>127.7</v>
      </c>
      <c r="AC256" s="74">
        <v>127.7</v>
      </c>
      <c r="AD256" s="74">
        <v>127.7</v>
      </c>
      <c r="AE256" s="74">
        <f>AD256/AC256*100</f>
        <v>100</v>
      </c>
      <c r="AF256" s="74">
        <v>227317.9</v>
      </c>
      <c r="AG256" s="74">
        <v>232882.8</v>
      </c>
      <c r="AH256" s="74">
        <v>229444.45813999997</v>
      </c>
      <c r="AI256" s="74">
        <f>AH256/AG256*100</f>
        <v>98.523574149743993</v>
      </c>
      <c r="AJ256" s="74">
        <v>544.29999999999995</v>
      </c>
      <c r="AK256" s="74">
        <v>544.29999999999995</v>
      </c>
      <c r="AL256" s="74">
        <v>544.29999999999995</v>
      </c>
      <c r="AM256" s="75">
        <f>AL256/AK256*100</f>
        <v>100</v>
      </c>
      <c r="AN256" s="75"/>
      <c r="AO256" s="75"/>
      <c r="AP256" s="74"/>
      <c r="AQ256" s="74"/>
      <c r="AR256" s="74">
        <v>544.29999999999995</v>
      </c>
      <c r="AS256" s="74">
        <v>544.29999999999995</v>
      </c>
      <c r="AT256" s="74">
        <v>544.29999999999995</v>
      </c>
      <c r="AU256" s="74">
        <f>AT256/AS256*100</f>
        <v>100</v>
      </c>
      <c r="AV256" s="74">
        <v>544.29999999999995</v>
      </c>
      <c r="AW256" s="74">
        <v>544.29999999999995</v>
      </c>
      <c r="AX256" s="74">
        <v>544.29999999999995</v>
      </c>
      <c r="AY256" s="74">
        <f>AX256/AW256*100</f>
        <v>100</v>
      </c>
      <c r="AZ256" s="74">
        <v>775.1</v>
      </c>
      <c r="BA256" s="74">
        <v>753.92</v>
      </c>
      <c r="BB256" s="74">
        <v>753.92</v>
      </c>
      <c r="BC256" s="74">
        <f>BB256/BA256*100</f>
        <v>100</v>
      </c>
      <c r="BD256" s="74"/>
      <c r="BE256" s="74"/>
      <c r="BF256" s="74"/>
      <c r="BG256" s="74"/>
      <c r="BH256" s="74"/>
      <c r="BI256" s="74"/>
      <c r="BJ256" s="74"/>
      <c r="BK256" s="75"/>
      <c r="BL256" s="74">
        <v>24785.9</v>
      </c>
      <c r="BM256" s="74">
        <v>22942.119760000001</v>
      </c>
      <c r="BN256" s="74">
        <v>22908.043440000001</v>
      </c>
      <c r="BO256" s="74">
        <f>BN256/BM256*100</f>
        <v>99.851468302160058</v>
      </c>
      <c r="BP256" s="74">
        <v>203.4</v>
      </c>
      <c r="BQ256" s="74">
        <v>203.4</v>
      </c>
      <c r="BR256" s="74">
        <v>125.169</v>
      </c>
      <c r="BS256" s="74">
        <f>BR256/BQ256*100</f>
        <v>61.53834808259586</v>
      </c>
      <c r="BT256" s="74">
        <v>2.5</v>
      </c>
      <c r="BU256" s="74">
        <v>1.2</v>
      </c>
      <c r="BV256" s="74">
        <v>1.2</v>
      </c>
      <c r="BW256" s="74">
        <f>BV256/BU256*100</f>
        <v>100</v>
      </c>
      <c r="BX256" s="74"/>
      <c r="BY256" s="74"/>
      <c r="BZ256" s="74"/>
      <c r="CA256" s="74"/>
      <c r="CB256" s="74">
        <v>78.400000000000006</v>
      </c>
      <c r="CC256" s="74">
        <v>11.6</v>
      </c>
      <c r="CD256" s="74">
        <v>11.589799999999999</v>
      </c>
      <c r="CE256" s="74">
        <f>CD256/CC256*100</f>
        <v>99.912068965517236</v>
      </c>
    </row>
    <row r="257" spans="1:83" x14ac:dyDescent="0.25">
      <c r="A257" s="16" t="s">
        <v>233</v>
      </c>
      <c r="B257" s="78">
        <f t="shared" si="232"/>
        <v>164.6</v>
      </c>
      <c r="C257" s="78">
        <f t="shared" si="233"/>
        <v>165.7</v>
      </c>
      <c r="D257" s="78">
        <f t="shared" si="234"/>
        <v>165.7</v>
      </c>
      <c r="E257" s="78"/>
      <c r="F257" s="78">
        <f t="shared" si="230"/>
        <v>165.7</v>
      </c>
      <c r="G257" s="75">
        <f t="shared" si="252"/>
        <v>100</v>
      </c>
      <c r="H257" s="75"/>
      <c r="I257" s="75"/>
      <c r="J257" s="75"/>
      <c r="K257" s="75"/>
      <c r="L257" s="75"/>
      <c r="M257" s="75"/>
      <c r="N257" s="75"/>
      <c r="O257" s="75"/>
      <c r="P257" s="75"/>
      <c r="Q257" s="75"/>
      <c r="R257" s="75"/>
      <c r="S257" s="75"/>
      <c r="T257" s="75"/>
      <c r="U257" s="75"/>
      <c r="V257" s="75"/>
      <c r="W257" s="75"/>
      <c r="X257" s="75"/>
      <c r="Y257" s="75"/>
      <c r="Z257" s="75"/>
      <c r="AA257" s="75"/>
      <c r="AB257" s="75"/>
      <c r="AC257" s="75"/>
      <c r="AD257" s="75"/>
      <c r="AE257" s="75"/>
      <c r="AF257" s="75"/>
      <c r="AG257" s="75"/>
      <c r="AH257" s="75"/>
      <c r="AI257" s="74"/>
      <c r="AJ257" s="75"/>
      <c r="AK257" s="75"/>
      <c r="AL257" s="75"/>
      <c r="AM257" s="75"/>
      <c r="AN257" s="75"/>
      <c r="AO257" s="75"/>
      <c r="AP257" s="75"/>
      <c r="AQ257" s="75"/>
      <c r="AR257" s="75"/>
      <c r="AS257" s="75"/>
      <c r="AT257" s="75"/>
      <c r="AU257" s="75"/>
      <c r="AV257" s="75"/>
      <c r="AW257" s="75"/>
      <c r="AX257" s="75"/>
      <c r="AY257" s="75"/>
      <c r="AZ257" s="75"/>
      <c r="BA257" s="75"/>
      <c r="BB257" s="75"/>
      <c r="BC257" s="75"/>
      <c r="BD257" s="75"/>
      <c r="BE257" s="75"/>
      <c r="BF257" s="75"/>
      <c r="BG257" s="75"/>
      <c r="BH257" s="75">
        <v>164.6</v>
      </c>
      <c r="BI257" s="75">
        <v>165.7</v>
      </c>
      <c r="BJ257" s="75">
        <v>165.7</v>
      </c>
      <c r="BK257" s="75">
        <f t="shared" ref="BK257:BK269" si="274">BJ257/BI257*100</f>
        <v>100</v>
      </c>
      <c r="BL257" s="75"/>
      <c r="BM257" s="75"/>
      <c r="BN257" s="75"/>
      <c r="BO257" s="74"/>
      <c r="BP257" s="75"/>
      <c r="BQ257" s="75"/>
      <c r="BR257" s="75"/>
      <c r="BS257" s="74"/>
      <c r="BT257" s="75"/>
      <c r="BU257" s="75"/>
      <c r="BV257" s="75"/>
      <c r="BW257" s="74"/>
      <c r="BX257" s="75"/>
      <c r="BY257" s="75"/>
      <c r="BZ257" s="75"/>
      <c r="CA257" s="74"/>
      <c r="CB257" s="75"/>
      <c r="CC257" s="75"/>
      <c r="CD257" s="75"/>
      <c r="CE257" s="75"/>
    </row>
    <row r="258" spans="1:83" x14ac:dyDescent="0.25">
      <c r="A258" s="16" t="s">
        <v>234</v>
      </c>
      <c r="B258" s="78">
        <f t="shared" si="232"/>
        <v>164.6</v>
      </c>
      <c r="C258" s="78">
        <f t="shared" si="233"/>
        <v>165.7</v>
      </c>
      <c r="D258" s="78">
        <f t="shared" si="234"/>
        <v>165.7</v>
      </c>
      <c r="E258" s="78"/>
      <c r="F258" s="78">
        <f t="shared" si="230"/>
        <v>165.7</v>
      </c>
      <c r="G258" s="75">
        <f t="shared" si="252"/>
        <v>100</v>
      </c>
      <c r="H258" s="75"/>
      <c r="I258" s="75"/>
      <c r="J258" s="75"/>
      <c r="K258" s="75"/>
      <c r="L258" s="75"/>
      <c r="M258" s="75"/>
      <c r="N258" s="75"/>
      <c r="O258" s="75"/>
      <c r="P258" s="75"/>
      <c r="Q258" s="75"/>
      <c r="R258" s="75"/>
      <c r="S258" s="75"/>
      <c r="T258" s="75"/>
      <c r="U258" s="75"/>
      <c r="V258" s="75"/>
      <c r="W258" s="75"/>
      <c r="X258" s="75"/>
      <c r="Y258" s="75"/>
      <c r="Z258" s="75"/>
      <c r="AA258" s="75"/>
      <c r="AB258" s="75"/>
      <c r="AC258" s="75"/>
      <c r="AD258" s="75"/>
      <c r="AE258" s="75"/>
      <c r="AF258" s="75"/>
      <c r="AG258" s="75"/>
      <c r="AH258" s="75"/>
      <c r="AI258" s="74"/>
      <c r="AJ258" s="75"/>
      <c r="AK258" s="75"/>
      <c r="AL258" s="75"/>
      <c r="AM258" s="75"/>
      <c r="AN258" s="75"/>
      <c r="AO258" s="75"/>
      <c r="AP258" s="75"/>
      <c r="AQ258" s="75"/>
      <c r="AR258" s="75"/>
      <c r="AS258" s="75"/>
      <c r="AT258" s="75"/>
      <c r="AU258" s="75"/>
      <c r="AV258" s="75"/>
      <c r="AW258" s="75"/>
      <c r="AX258" s="75"/>
      <c r="AY258" s="75"/>
      <c r="AZ258" s="75"/>
      <c r="BA258" s="75"/>
      <c r="BB258" s="75"/>
      <c r="BC258" s="75"/>
      <c r="BD258" s="75"/>
      <c r="BE258" s="75"/>
      <c r="BF258" s="75"/>
      <c r="BG258" s="75"/>
      <c r="BH258" s="75">
        <v>164.6</v>
      </c>
      <c r="BI258" s="75">
        <v>165.7</v>
      </c>
      <c r="BJ258" s="75">
        <v>165.7</v>
      </c>
      <c r="BK258" s="75">
        <f t="shared" si="274"/>
        <v>100</v>
      </c>
      <c r="BL258" s="75"/>
      <c r="BM258" s="75"/>
      <c r="BN258" s="75"/>
      <c r="BO258" s="74"/>
      <c r="BP258" s="75"/>
      <c r="BQ258" s="75"/>
      <c r="BR258" s="75"/>
      <c r="BS258" s="74"/>
      <c r="BT258" s="75"/>
      <c r="BU258" s="75"/>
      <c r="BV258" s="75"/>
      <c r="BW258" s="74"/>
      <c r="BX258" s="75"/>
      <c r="BY258" s="75"/>
      <c r="BZ258" s="75"/>
      <c r="CA258" s="74"/>
      <c r="CB258" s="75"/>
      <c r="CC258" s="75"/>
      <c r="CD258" s="75"/>
      <c r="CE258" s="75"/>
    </row>
    <row r="259" spans="1:83" x14ac:dyDescent="0.25">
      <c r="A259" s="16" t="s">
        <v>235</v>
      </c>
      <c r="B259" s="78">
        <f t="shared" si="232"/>
        <v>164.6</v>
      </c>
      <c r="C259" s="78">
        <f t="shared" si="233"/>
        <v>165.7</v>
      </c>
      <c r="D259" s="78">
        <f t="shared" si="234"/>
        <v>165.7</v>
      </c>
      <c r="E259" s="78"/>
      <c r="F259" s="78">
        <f t="shared" si="230"/>
        <v>165.7</v>
      </c>
      <c r="G259" s="75">
        <f t="shared" si="252"/>
        <v>100</v>
      </c>
      <c r="H259" s="75"/>
      <c r="I259" s="75"/>
      <c r="J259" s="75"/>
      <c r="K259" s="75"/>
      <c r="L259" s="75"/>
      <c r="M259" s="75"/>
      <c r="N259" s="75"/>
      <c r="O259" s="75"/>
      <c r="P259" s="75"/>
      <c r="Q259" s="75"/>
      <c r="R259" s="75"/>
      <c r="S259" s="75"/>
      <c r="T259" s="75"/>
      <c r="U259" s="75"/>
      <c r="V259" s="75"/>
      <c r="W259" s="75"/>
      <c r="X259" s="75"/>
      <c r="Y259" s="75"/>
      <c r="Z259" s="75"/>
      <c r="AA259" s="75"/>
      <c r="AB259" s="75"/>
      <c r="AC259" s="75"/>
      <c r="AD259" s="75"/>
      <c r="AE259" s="75"/>
      <c r="AF259" s="75"/>
      <c r="AG259" s="75"/>
      <c r="AH259" s="75"/>
      <c r="AI259" s="74"/>
      <c r="AJ259" s="75"/>
      <c r="AK259" s="75"/>
      <c r="AL259" s="75"/>
      <c r="AM259" s="75"/>
      <c r="AN259" s="75"/>
      <c r="AO259" s="75"/>
      <c r="AP259" s="75"/>
      <c r="AQ259" s="75"/>
      <c r="AR259" s="75"/>
      <c r="AS259" s="75"/>
      <c r="AT259" s="75"/>
      <c r="AU259" s="75"/>
      <c r="AV259" s="75"/>
      <c r="AW259" s="75"/>
      <c r="AX259" s="75"/>
      <c r="AY259" s="75"/>
      <c r="AZ259" s="75"/>
      <c r="BA259" s="75"/>
      <c r="BB259" s="75"/>
      <c r="BC259" s="75"/>
      <c r="BD259" s="75"/>
      <c r="BE259" s="75"/>
      <c r="BF259" s="75"/>
      <c r="BG259" s="75"/>
      <c r="BH259" s="75">
        <v>164.6</v>
      </c>
      <c r="BI259" s="75">
        <v>165.7</v>
      </c>
      <c r="BJ259" s="75">
        <v>165.7</v>
      </c>
      <c r="BK259" s="75">
        <f t="shared" si="274"/>
        <v>100</v>
      </c>
      <c r="BL259" s="75"/>
      <c r="BM259" s="75"/>
      <c r="BN259" s="75"/>
      <c r="BO259" s="74"/>
      <c r="BP259" s="75"/>
      <c r="BQ259" s="75"/>
      <c r="BR259" s="75"/>
      <c r="BS259" s="74"/>
      <c r="BT259" s="75"/>
      <c r="BU259" s="75"/>
      <c r="BV259" s="75"/>
      <c r="BW259" s="74"/>
      <c r="BX259" s="75"/>
      <c r="BY259" s="75"/>
      <c r="BZ259" s="75"/>
      <c r="CA259" s="74"/>
      <c r="CB259" s="75"/>
      <c r="CC259" s="75"/>
      <c r="CD259" s="75"/>
      <c r="CE259" s="75"/>
    </row>
    <row r="260" spans="1:83" x14ac:dyDescent="0.25">
      <c r="A260" s="16" t="s">
        <v>236</v>
      </c>
      <c r="B260" s="78">
        <f t="shared" si="232"/>
        <v>164.6</v>
      </c>
      <c r="C260" s="78">
        <f t="shared" si="233"/>
        <v>165.7</v>
      </c>
      <c r="D260" s="78">
        <f t="shared" si="234"/>
        <v>165.7</v>
      </c>
      <c r="E260" s="78"/>
      <c r="F260" s="78">
        <f t="shared" si="230"/>
        <v>165.7</v>
      </c>
      <c r="G260" s="75">
        <f t="shared" ref="G260:G291" si="275">F260/C260*100</f>
        <v>100</v>
      </c>
      <c r="H260" s="75"/>
      <c r="I260" s="75"/>
      <c r="J260" s="75"/>
      <c r="K260" s="75"/>
      <c r="L260" s="75"/>
      <c r="M260" s="75"/>
      <c r="N260" s="75"/>
      <c r="O260" s="75"/>
      <c r="P260" s="75"/>
      <c r="Q260" s="75"/>
      <c r="R260" s="75"/>
      <c r="S260" s="75"/>
      <c r="T260" s="75"/>
      <c r="U260" s="75"/>
      <c r="V260" s="75"/>
      <c r="W260" s="75"/>
      <c r="X260" s="75"/>
      <c r="Y260" s="75"/>
      <c r="Z260" s="75"/>
      <c r="AA260" s="75"/>
      <c r="AB260" s="75"/>
      <c r="AC260" s="75"/>
      <c r="AD260" s="75"/>
      <c r="AE260" s="75"/>
      <c r="AF260" s="75"/>
      <c r="AG260" s="75"/>
      <c r="AH260" s="75"/>
      <c r="AI260" s="74"/>
      <c r="AJ260" s="75"/>
      <c r="AK260" s="75"/>
      <c r="AL260" s="75"/>
      <c r="AM260" s="75"/>
      <c r="AN260" s="75"/>
      <c r="AO260" s="75"/>
      <c r="AP260" s="75"/>
      <c r="AQ260" s="75"/>
      <c r="AR260" s="75"/>
      <c r="AS260" s="75"/>
      <c r="AT260" s="75"/>
      <c r="AU260" s="75"/>
      <c r="AV260" s="75"/>
      <c r="AW260" s="75"/>
      <c r="AX260" s="75"/>
      <c r="AY260" s="75"/>
      <c r="AZ260" s="75"/>
      <c r="BA260" s="75"/>
      <c r="BB260" s="75"/>
      <c r="BC260" s="75"/>
      <c r="BD260" s="75"/>
      <c r="BE260" s="75"/>
      <c r="BF260" s="75"/>
      <c r="BG260" s="75"/>
      <c r="BH260" s="75">
        <v>164.6</v>
      </c>
      <c r="BI260" s="75">
        <v>165.7</v>
      </c>
      <c r="BJ260" s="75">
        <v>165.7</v>
      </c>
      <c r="BK260" s="75">
        <f t="shared" si="274"/>
        <v>100</v>
      </c>
      <c r="BL260" s="75"/>
      <c r="BM260" s="75"/>
      <c r="BN260" s="75"/>
      <c r="BO260" s="74"/>
      <c r="BP260" s="75"/>
      <c r="BQ260" s="75"/>
      <c r="BR260" s="75"/>
      <c r="BS260" s="74"/>
      <c r="BT260" s="75"/>
      <c r="BU260" s="75"/>
      <c r="BV260" s="75"/>
      <c r="BW260" s="74"/>
      <c r="BX260" s="75"/>
      <c r="BY260" s="75"/>
      <c r="BZ260" s="75"/>
      <c r="CA260" s="74"/>
      <c r="CB260" s="75"/>
      <c r="CC260" s="75"/>
      <c r="CD260" s="75"/>
      <c r="CE260" s="75"/>
    </row>
    <row r="261" spans="1:83" x14ac:dyDescent="0.25">
      <c r="A261" s="16" t="s">
        <v>237</v>
      </c>
      <c r="B261" s="78">
        <f t="shared" si="232"/>
        <v>164.6</v>
      </c>
      <c r="C261" s="78">
        <f t="shared" si="233"/>
        <v>165.7</v>
      </c>
      <c r="D261" s="78">
        <f t="shared" si="234"/>
        <v>165.7</v>
      </c>
      <c r="E261" s="78"/>
      <c r="F261" s="78">
        <f t="shared" si="230"/>
        <v>165.7</v>
      </c>
      <c r="G261" s="75">
        <f t="shared" si="275"/>
        <v>100</v>
      </c>
      <c r="H261" s="75"/>
      <c r="I261" s="75"/>
      <c r="J261" s="75"/>
      <c r="K261" s="75"/>
      <c r="L261" s="75"/>
      <c r="M261" s="75"/>
      <c r="N261" s="75"/>
      <c r="O261" s="75"/>
      <c r="P261" s="75"/>
      <c r="Q261" s="75"/>
      <c r="R261" s="75"/>
      <c r="S261" s="75"/>
      <c r="T261" s="75"/>
      <c r="U261" s="75"/>
      <c r="V261" s="75"/>
      <c r="W261" s="75"/>
      <c r="X261" s="75"/>
      <c r="Y261" s="75"/>
      <c r="Z261" s="75"/>
      <c r="AA261" s="75"/>
      <c r="AB261" s="75"/>
      <c r="AC261" s="75"/>
      <c r="AD261" s="75"/>
      <c r="AE261" s="75"/>
      <c r="AF261" s="75"/>
      <c r="AG261" s="75"/>
      <c r="AH261" s="75"/>
      <c r="AI261" s="74"/>
      <c r="AJ261" s="75"/>
      <c r="AK261" s="75"/>
      <c r="AL261" s="75"/>
      <c r="AM261" s="75"/>
      <c r="AN261" s="75"/>
      <c r="AO261" s="75"/>
      <c r="AP261" s="75"/>
      <c r="AQ261" s="75"/>
      <c r="AR261" s="75"/>
      <c r="AS261" s="75"/>
      <c r="AT261" s="75"/>
      <c r="AU261" s="75"/>
      <c r="AV261" s="75"/>
      <c r="AW261" s="75"/>
      <c r="AX261" s="75"/>
      <c r="AY261" s="75"/>
      <c r="AZ261" s="75"/>
      <c r="BA261" s="75"/>
      <c r="BB261" s="75"/>
      <c r="BC261" s="75"/>
      <c r="BD261" s="75"/>
      <c r="BE261" s="75"/>
      <c r="BF261" s="75"/>
      <c r="BG261" s="75"/>
      <c r="BH261" s="75">
        <v>164.6</v>
      </c>
      <c r="BI261" s="75">
        <v>165.7</v>
      </c>
      <c r="BJ261" s="75">
        <v>165.7</v>
      </c>
      <c r="BK261" s="75">
        <f t="shared" si="274"/>
        <v>100</v>
      </c>
      <c r="BL261" s="75"/>
      <c r="BM261" s="75"/>
      <c r="BN261" s="75"/>
      <c r="BO261" s="74"/>
      <c r="BP261" s="75"/>
      <c r="BQ261" s="75"/>
      <c r="BR261" s="75"/>
      <c r="BS261" s="74"/>
      <c r="BT261" s="75"/>
      <c r="BU261" s="75"/>
      <c r="BV261" s="75"/>
      <c r="BW261" s="74"/>
      <c r="BX261" s="75"/>
      <c r="BY261" s="75"/>
      <c r="BZ261" s="75"/>
      <c r="CA261" s="74"/>
      <c r="CB261" s="75"/>
      <c r="CC261" s="75"/>
      <c r="CD261" s="75"/>
      <c r="CE261" s="75"/>
    </row>
    <row r="262" spans="1:83" x14ac:dyDescent="0.25">
      <c r="A262" s="16" t="s">
        <v>238</v>
      </c>
      <c r="B262" s="78">
        <f t="shared" si="232"/>
        <v>164.6</v>
      </c>
      <c r="C262" s="78">
        <f t="shared" si="233"/>
        <v>165.7</v>
      </c>
      <c r="D262" s="78">
        <f t="shared" si="234"/>
        <v>165.7</v>
      </c>
      <c r="E262" s="78"/>
      <c r="F262" s="78">
        <f t="shared" si="230"/>
        <v>165.7</v>
      </c>
      <c r="G262" s="75">
        <f t="shared" si="275"/>
        <v>100</v>
      </c>
      <c r="H262" s="75"/>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5"/>
      <c r="AH262" s="75"/>
      <c r="AI262" s="74"/>
      <c r="AJ262" s="75"/>
      <c r="AK262" s="75"/>
      <c r="AL262" s="75"/>
      <c r="AM262" s="75"/>
      <c r="AN262" s="75"/>
      <c r="AO262" s="75"/>
      <c r="AP262" s="75"/>
      <c r="AQ262" s="75"/>
      <c r="AR262" s="75"/>
      <c r="AS262" s="75"/>
      <c r="AT262" s="75"/>
      <c r="AU262" s="75"/>
      <c r="AV262" s="75"/>
      <c r="AW262" s="75"/>
      <c r="AX262" s="75"/>
      <c r="AY262" s="75"/>
      <c r="AZ262" s="75"/>
      <c r="BA262" s="75"/>
      <c r="BB262" s="75"/>
      <c r="BC262" s="75"/>
      <c r="BD262" s="75"/>
      <c r="BE262" s="75"/>
      <c r="BF262" s="75"/>
      <c r="BG262" s="75"/>
      <c r="BH262" s="75">
        <v>164.6</v>
      </c>
      <c r="BI262" s="75">
        <v>165.7</v>
      </c>
      <c r="BJ262" s="75">
        <v>165.7</v>
      </c>
      <c r="BK262" s="75">
        <f t="shared" si="274"/>
        <v>100</v>
      </c>
      <c r="BL262" s="75"/>
      <c r="BM262" s="75"/>
      <c r="BN262" s="75"/>
      <c r="BO262" s="74"/>
      <c r="BP262" s="75"/>
      <c r="BQ262" s="75"/>
      <c r="BR262" s="75"/>
      <c r="BS262" s="74"/>
      <c r="BT262" s="75"/>
      <c r="BU262" s="75"/>
      <c r="BV262" s="75"/>
      <c r="BW262" s="74"/>
      <c r="BX262" s="75"/>
      <c r="BY262" s="75"/>
      <c r="BZ262" s="75"/>
      <c r="CA262" s="74"/>
      <c r="CB262" s="75"/>
      <c r="CC262" s="75"/>
      <c r="CD262" s="75"/>
      <c r="CE262" s="75"/>
    </row>
    <row r="263" spans="1:83" x14ac:dyDescent="0.25">
      <c r="A263" s="16" t="s">
        <v>143</v>
      </c>
      <c r="B263" s="78">
        <f t="shared" si="232"/>
        <v>164.6</v>
      </c>
      <c r="C263" s="78">
        <f t="shared" si="233"/>
        <v>165.7</v>
      </c>
      <c r="D263" s="78">
        <f t="shared" si="234"/>
        <v>165.7</v>
      </c>
      <c r="E263" s="78"/>
      <c r="F263" s="78">
        <f t="shared" si="230"/>
        <v>165.7</v>
      </c>
      <c r="G263" s="75">
        <f t="shared" si="275"/>
        <v>100</v>
      </c>
      <c r="H263" s="75"/>
      <c r="I263" s="75"/>
      <c r="J263" s="75"/>
      <c r="K263" s="75"/>
      <c r="L263" s="75"/>
      <c r="M263" s="75"/>
      <c r="N263" s="75"/>
      <c r="O263" s="75"/>
      <c r="P263" s="75"/>
      <c r="Q263" s="75"/>
      <c r="R263" s="75"/>
      <c r="S263" s="75"/>
      <c r="T263" s="75"/>
      <c r="U263" s="75"/>
      <c r="V263" s="75"/>
      <c r="W263" s="75"/>
      <c r="X263" s="75"/>
      <c r="Y263" s="75"/>
      <c r="Z263" s="75"/>
      <c r="AA263" s="75"/>
      <c r="AB263" s="75"/>
      <c r="AC263" s="75"/>
      <c r="AD263" s="75"/>
      <c r="AE263" s="75"/>
      <c r="AF263" s="75"/>
      <c r="AG263" s="75"/>
      <c r="AH263" s="75"/>
      <c r="AI263" s="74"/>
      <c r="AJ263" s="75"/>
      <c r="AK263" s="75"/>
      <c r="AL263" s="75"/>
      <c r="AM263" s="75"/>
      <c r="AN263" s="75"/>
      <c r="AO263" s="75"/>
      <c r="AP263" s="75"/>
      <c r="AQ263" s="75"/>
      <c r="AR263" s="75"/>
      <c r="AS263" s="75"/>
      <c r="AT263" s="75"/>
      <c r="AU263" s="75"/>
      <c r="AV263" s="75"/>
      <c r="AW263" s="75"/>
      <c r="AX263" s="75"/>
      <c r="AY263" s="75"/>
      <c r="AZ263" s="75"/>
      <c r="BA263" s="75"/>
      <c r="BB263" s="75"/>
      <c r="BC263" s="75"/>
      <c r="BD263" s="75"/>
      <c r="BE263" s="75"/>
      <c r="BF263" s="75"/>
      <c r="BG263" s="75"/>
      <c r="BH263" s="75">
        <v>164.6</v>
      </c>
      <c r="BI263" s="75">
        <v>165.7</v>
      </c>
      <c r="BJ263" s="75">
        <v>165.7</v>
      </c>
      <c r="BK263" s="75">
        <f t="shared" si="274"/>
        <v>100</v>
      </c>
      <c r="BL263" s="75"/>
      <c r="BM263" s="75"/>
      <c r="BN263" s="75"/>
      <c r="BO263" s="74"/>
      <c r="BP263" s="75"/>
      <c r="BQ263" s="75"/>
      <c r="BR263" s="75"/>
      <c r="BS263" s="74"/>
      <c r="BT263" s="75"/>
      <c r="BU263" s="75"/>
      <c r="BV263" s="75"/>
      <c r="BW263" s="74"/>
      <c r="BX263" s="75"/>
      <c r="BY263" s="75"/>
      <c r="BZ263" s="75"/>
      <c r="CA263" s="74"/>
      <c r="CB263" s="75"/>
      <c r="CC263" s="75"/>
      <c r="CD263" s="75"/>
      <c r="CE263" s="75"/>
    </row>
    <row r="264" spans="1:83" x14ac:dyDescent="0.25">
      <c r="A264" s="16" t="s">
        <v>239</v>
      </c>
      <c r="B264" s="78">
        <f t="shared" si="232"/>
        <v>164.6</v>
      </c>
      <c r="C264" s="78">
        <f t="shared" si="233"/>
        <v>165.7</v>
      </c>
      <c r="D264" s="78">
        <f t="shared" si="234"/>
        <v>165.7</v>
      </c>
      <c r="E264" s="78"/>
      <c r="F264" s="78">
        <f t="shared" si="230"/>
        <v>165.7</v>
      </c>
      <c r="G264" s="75">
        <f t="shared" si="275"/>
        <v>100</v>
      </c>
      <c r="H264" s="75"/>
      <c r="I264" s="75"/>
      <c r="J264" s="75"/>
      <c r="K264" s="75"/>
      <c r="L264" s="75"/>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4"/>
      <c r="AJ264" s="75"/>
      <c r="AK264" s="75"/>
      <c r="AL264" s="75"/>
      <c r="AM264" s="75"/>
      <c r="AN264" s="75"/>
      <c r="AO264" s="75"/>
      <c r="AP264" s="75"/>
      <c r="AQ264" s="75"/>
      <c r="AR264" s="75"/>
      <c r="AS264" s="75"/>
      <c r="AT264" s="75"/>
      <c r="AU264" s="75"/>
      <c r="AV264" s="75"/>
      <c r="AW264" s="75"/>
      <c r="AX264" s="75"/>
      <c r="AY264" s="75"/>
      <c r="AZ264" s="75"/>
      <c r="BA264" s="75"/>
      <c r="BB264" s="75"/>
      <c r="BC264" s="75"/>
      <c r="BD264" s="75"/>
      <c r="BE264" s="75"/>
      <c r="BF264" s="75"/>
      <c r="BG264" s="75"/>
      <c r="BH264" s="75">
        <v>164.6</v>
      </c>
      <c r="BI264" s="75">
        <v>165.7</v>
      </c>
      <c r="BJ264" s="75">
        <v>165.7</v>
      </c>
      <c r="BK264" s="75">
        <f t="shared" si="274"/>
        <v>100</v>
      </c>
      <c r="BL264" s="75"/>
      <c r="BM264" s="75"/>
      <c r="BN264" s="75"/>
      <c r="BO264" s="74"/>
      <c r="BP264" s="75"/>
      <c r="BQ264" s="75"/>
      <c r="BR264" s="75"/>
      <c r="BS264" s="74"/>
      <c r="BT264" s="75"/>
      <c r="BU264" s="75"/>
      <c r="BV264" s="75"/>
      <c r="BW264" s="74"/>
      <c r="BX264" s="75"/>
      <c r="BY264" s="75"/>
      <c r="BZ264" s="75"/>
      <c r="CA264" s="74"/>
      <c r="CB264" s="75"/>
      <c r="CC264" s="75"/>
      <c r="CD264" s="75"/>
      <c r="CE264" s="75"/>
    </row>
    <row r="265" spans="1:83" x14ac:dyDescent="0.25">
      <c r="A265" s="16" t="s">
        <v>240</v>
      </c>
      <c r="B265" s="78">
        <f t="shared" si="232"/>
        <v>411.6</v>
      </c>
      <c r="C265" s="78">
        <f t="shared" si="233"/>
        <v>414.3</v>
      </c>
      <c r="D265" s="78">
        <f t="shared" si="234"/>
        <v>414.3</v>
      </c>
      <c r="E265" s="78"/>
      <c r="F265" s="78">
        <f t="shared" si="230"/>
        <v>414.3</v>
      </c>
      <c r="G265" s="75">
        <f t="shared" si="275"/>
        <v>100</v>
      </c>
      <c r="H265" s="75"/>
      <c r="I265" s="75"/>
      <c r="J265" s="75"/>
      <c r="K265" s="75"/>
      <c r="L265" s="75"/>
      <c r="M265" s="75"/>
      <c r="N265" s="75"/>
      <c r="O265" s="75"/>
      <c r="P265" s="75"/>
      <c r="Q265" s="75"/>
      <c r="R265" s="75"/>
      <c r="S265" s="75"/>
      <c r="T265" s="75"/>
      <c r="U265" s="75"/>
      <c r="V265" s="75"/>
      <c r="W265" s="75"/>
      <c r="X265" s="75"/>
      <c r="Y265" s="75"/>
      <c r="Z265" s="75"/>
      <c r="AA265" s="75"/>
      <c r="AB265" s="75"/>
      <c r="AC265" s="75"/>
      <c r="AD265" s="75"/>
      <c r="AE265" s="75"/>
      <c r="AF265" s="75"/>
      <c r="AG265" s="75"/>
      <c r="AH265" s="75"/>
      <c r="AI265" s="74"/>
      <c r="AJ265" s="75"/>
      <c r="AK265" s="75"/>
      <c r="AL265" s="75"/>
      <c r="AM265" s="75"/>
      <c r="AN265" s="75"/>
      <c r="AO265" s="75"/>
      <c r="AP265" s="75"/>
      <c r="AQ265" s="75"/>
      <c r="AR265" s="75"/>
      <c r="AS265" s="75"/>
      <c r="AT265" s="75"/>
      <c r="AU265" s="75"/>
      <c r="AV265" s="75"/>
      <c r="AW265" s="75"/>
      <c r="AX265" s="75"/>
      <c r="AY265" s="75"/>
      <c r="AZ265" s="75"/>
      <c r="BA265" s="75"/>
      <c r="BB265" s="75"/>
      <c r="BC265" s="75"/>
      <c r="BD265" s="75"/>
      <c r="BE265" s="75"/>
      <c r="BF265" s="75"/>
      <c r="BG265" s="75"/>
      <c r="BH265" s="75">
        <v>411.6</v>
      </c>
      <c r="BI265" s="75">
        <v>414.3</v>
      </c>
      <c r="BJ265" s="75">
        <v>414.3</v>
      </c>
      <c r="BK265" s="75">
        <f t="shared" si="274"/>
        <v>100</v>
      </c>
      <c r="BL265" s="75"/>
      <c r="BM265" s="75"/>
      <c r="BN265" s="75"/>
      <c r="BO265" s="74"/>
      <c r="BP265" s="75"/>
      <c r="BQ265" s="75"/>
      <c r="BR265" s="75"/>
      <c r="BS265" s="74"/>
      <c r="BT265" s="75"/>
      <c r="BU265" s="75"/>
      <c r="BV265" s="75"/>
      <c r="BW265" s="74"/>
      <c r="BX265" s="75"/>
      <c r="BY265" s="75"/>
      <c r="BZ265" s="75"/>
      <c r="CA265" s="74"/>
      <c r="CB265" s="75"/>
      <c r="CC265" s="75"/>
      <c r="CD265" s="75"/>
      <c r="CE265" s="75"/>
    </row>
    <row r="266" spans="1:83" x14ac:dyDescent="0.25">
      <c r="A266" s="16" t="s">
        <v>241</v>
      </c>
      <c r="B266" s="78">
        <f t="shared" si="232"/>
        <v>164.6</v>
      </c>
      <c r="C266" s="78">
        <f t="shared" si="233"/>
        <v>165.7</v>
      </c>
      <c r="D266" s="78">
        <f t="shared" si="234"/>
        <v>165.7</v>
      </c>
      <c r="E266" s="78"/>
      <c r="F266" s="78">
        <f t="shared" si="230"/>
        <v>165.7</v>
      </c>
      <c r="G266" s="75">
        <f t="shared" si="275"/>
        <v>100</v>
      </c>
      <c r="H266" s="75"/>
      <c r="I266" s="75"/>
      <c r="J266" s="75"/>
      <c r="K266" s="75"/>
      <c r="L266" s="75"/>
      <c r="M266" s="75"/>
      <c r="N266" s="75"/>
      <c r="O266" s="75"/>
      <c r="P266" s="75"/>
      <c r="Q266" s="75"/>
      <c r="R266" s="75"/>
      <c r="S266" s="75"/>
      <c r="T266" s="75"/>
      <c r="U266" s="75"/>
      <c r="V266" s="75"/>
      <c r="W266" s="75"/>
      <c r="X266" s="75"/>
      <c r="Y266" s="75"/>
      <c r="Z266" s="75"/>
      <c r="AA266" s="75"/>
      <c r="AB266" s="75"/>
      <c r="AC266" s="75"/>
      <c r="AD266" s="75"/>
      <c r="AE266" s="75"/>
      <c r="AF266" s="75"/>
      <c r="AG266" s="75"/>
      <c r="AH266" s="75"/>
      <c r="AI266" s="74"/>
      <c r="AJ266" s="75"/>
      <c r="AK266" s="75"/>
      <c r="AL266" s="75"/>
      <c r="AM266" s="75"/>
      <c r="AN266" s="75"/>
      <c r="AO266" s="75"/>
      <c r="AP266" s="75"/>
      <c r="AQ266" s="75"/>
      <c r="AR266" s="75"/>
      <c r="AS266" s="75"/>
      <c r="AT266" s="75"/>
      <c r="AU266" s="75"/>
      <c r="AV266" s="75"/>
      <c r="AW266" s="75"/>
      <c r="AX266" s="75"/>
      <c r="AY266" s="75"/>
      <c r="AZ266" s="75"/>
      <c r="BA266" s="75"/>
      <c r="BB266" s="75"/>
      <c r="BC266" s="75"/>
      <c r="BD266" s="75"/>
      <c r="BE266" s="75"/>
      <c r="BF266" s="75"/>
      <c r="BG266" s="75"/>
      <c r="BH266" s="75">
        <v>164.6</v>
      </c>
      <c r="BI266" s="75">
        <v>165.7</v>
      </c>
      <c r="BJ266" s="75">
        <v>165.7</v>
      </c>
      <c r="BK266" s="75">
        <f t="shared" si="274"/>
        <v>100</v>
      </c>
      <c r="BL266" s="75"/>
      <c r="BM266" s="75"/>
      <c r="BN266" s="75"/>
      <c r="BO266" s="74"/>
      <c r="BP266" s="75"/>
      <c r="BQ266" s="75"/>
      <c r="BR266" s="75"/>
      <c r="BS266" s="74"/>
      <c r="BT266" s="75"/>
      <c r="BU266" s="75"/>
      <c r="BV266" s="75"/>
      <c r="BW266" s="74"/>
      <c r="BX266" s="75"/>
      <c r="BY266" s="75"/>
      <c r="BZ266" s="75"/>
      <c r="CA266" s="74"/>
      <c r="CB266" s="75"/>
      <c r="CC266" s="75"/>
      <c r="CD266" s="75"/>
      <c r="CE266" s="75"/>
    </row>
    <row r="267" spans="1:83" x14ac:dyDescent="0.25">
      <c r="A267" s="16" t="s">
        <v>242</v>
      </c>
      <c r="B267" s="78">
        <f t="shared" si="232"/>
        <v>164.6</v>
      </c>
      <c r="C267" s="78">
        <f t="shared" si="233"/>
        <v>165.7</v>
      </c>
      <c r="D267" s="78">
        <f t="shared" si="234"/>
        <v>165.7</v>
      </c>
      <c r="E267" s="78"/>
      <c r="F267" s="78">
        <f t="shared" si="230"/>
        <v>165.7</v>
      </c>
      <c r="G267" s="75">
        <f t="shared" si="275"/>
        <v>100</v>
      </c>
      <c r="H267" s="75"/>
      <c r="I267" s="75"/>
      <c r="J267" s="75"/>
      <c r="K267" s="75"/>
      <c r="L267" s="75"/>
      <c r="M267" s="75"/>
      <c r="N267" s="75"/>
      <c r="O267" s="75"/>
      <c r="P267" s="75"/>
      <c r="Q267" s="75"/>
      <c r="R267" s="75"/>
      <c r="S267" s="75"/>
      <c r="T267" s="75"/>
      <c r="U267" s="75"/>
      <c r="V267" s="75"/>
      <c r="W267" s="75"/>
      <c r="X267" s="75"/>
      <c r="Y267" s="75"/>
      <c r="Z267" s="75"/>
      <c r="AA267" s="75"/>
      <c r="AB267" s="75"/>
      <c r="AC267" s="75"/>
      <c r="AD267" s="75"/>
      <c r="AE267" s="75"/>
      <c r="AF267" s="75"/>
      <c r="AG267" s="75"/>
      <c r="AH267" s="75"/>
      <c r="AI267" s="74"/>
      <c r="AJ267" s="75"/>
      <c r="AK267" s="75"/>
      <c r="AL267" s="75"/>
      <c r="AM267" s="75"/>
      <c r="AN267" s="75"/>
      <c r="AO267" s="75"/>
      <c r="AP267" s="75"/>
      <c r="AQ267" s="75"/>
      <c r="AR267" s="75"/>
      <c r="AS267" s="75"/>
      <c r="AT267" s="75"/>
      <c r="AU267" s="75"/>
      <c r="AV267" s="75"/>
      <c r="AW267" s="75"/>
      <c r="AX267" s="75"/>
      <c r="AY267" s="75"/>
      <c r="AZ267" s="75"/>
      <c r="BA267" s="75"/>
      <c r="BB267" s="75"/>
      <c r="BC267" s="75"/>
      <c r="BD267" s="75"/>
      <c r="BE267" s="75"/>
      <c r="BF267" s="75"/>
      <c r="BG267" s="75"/>
      <c r="BH267" s="75">
        <v>164.6</v>
      </c>
      <c r="BI267" s="75">
        <v>165.7</v>
      </c>
      <c r="BJ267" s="75">
        <v>165.7</v>
      </c>
      <c r="BK267" s="75">
        <f t="shared" si="274"/>
        <v>100</v>
      </c>
      <c r="BL267" s="75"/>
      <c r="BM267" s="75"/>
      <c r="BN267" s="75"/>
      <c r="BO267" s="74"/>
      <c r="BP267" s="75"/>
      <c r="BQ267" s="75"/>
      <c r="BR267" s="75"/>
      <c r="BS267" s="74"/>
      <c r="BT267" s="75"/>
      <c r="BU267" s="75"/>
      <c r="BV267" s="75"/>
      <c r="BW267" s="74"/>
      <c r="BX267" s="75"/>
      <c r="BY267" s="75"/>
      <c r="BZ267" s="75"/>
      <c r="CA267" s="74"/>
      <c r="CB267" s="75"/>
      <c r="CC267" s="75"/>
      <c r="CD267" s="75"/>
      <c r="CE267" s="75"/>
    </row>
    <row r="268" spans="1:83" x14ac:dyDescent="0.25">
      <c r="A268" s="16" t="s">
        <v>243</v>
      </c>
      <c r="B268" s="78">
        <f t="shared" si="232"/>
        <v>164.6</v>
      </c>
      <c r="C268" s="78">
        <f t="shared" si="233"/>
        <v>165.7</v>
      </c>
      <c r="D268" s="78">
        <f t="shared" si="234"/>
        <v>165.7</v>
      </c>
      <c r="E268" s="78"/>
      <c r="F268" s="78">
        <f t="shared" si="230"/>
        <v>165.7</v>
      </c>
      <c r="G268" s="75">
        <f t="shared" si="275"/>
        <v>100</v>
      </c>
      <c r="H268" s="75"/>
      <c r="I268" s="75"/>
      <c r="J268" s="75"/>
      <c r="K268" s="75"/>
      <c r="L268" s="75"/>
      <c r="M268" s="75"/>
      <c r="N268" s="75"/>
      <c r="O268" s="75"/>
      <c r="P268" s="75"/>
      <c r="Q268" s="75"/>
      <c r="R268" s="75"/>
      <c r="S268" s="75"/>
      <c r="T268" s="75"/>
      <c r="U268" s="75"/>
      <c r="V268" s="75"/>
      <c r="W268" s="75"/>
      <c r="X268" s="75"/>
      <c r="Y268" s="75"/>
      <c r="Z268" s="75"/>
      <c r="AA268" s="75"/>
      <c r="AB268" s="75"/>
      <c r="AC268" s="75"/>
      <c r="AD268" s="75"/>
      <c r="AE268" s="75"/>
      <c r="AF268" s="75"/>
      <c r="AG268" s="75"/>
      <c r="AH268" s="75"/>
      <c r="AI268" s="74"/>
      <c r="AJ268" s="75"/>
      <c r="AK268" s="75"/>
      <c r="AL268" s="75"/>
      <c r="AM268" s="75"/>
      <c r="AN268" s="75"/>
      <c r="AO268" s="75"/>
      <c r="AP268" s="75"/>
      <c r="AQ268" s="75"/>
      <c r="AR268" s="75"/>
      <c r="AS268" s="75"/>
      <c r="AT268" s="75"/>
      <c r="AU268" s="75"/>
      <c r="AV268" s="75"/>
      <c r="AW268" s="75"/>
      <c r="AX268" s="75"/>
      <c r="AY268" s="75"/>
      <c r="AZ268" s="75"/>
      <c r="BA268" s="75"/>
      <c r="BB268" s="75"/>
      <c r="BC268" s="75"/>
      <c r="BD268" s="75"/>
      <c r="BE268" s="75"/>
      <c r="BF268" s="75"/>
      <c r="BG268" s="75"/>
      <c r="BH268" s="75">
        <v>164.6</v>
      </c>
      <c r="BI268" s="75">
        <v>165.7</v>
      </c>
      <c r="BJ268" s="75">
        <v>165.7</v>
      </c>
      <c r="BK268" s="75">
        <f t="shared" si="274"/>
        <v>100</v>
      </c>
      <c r="BL268" s="75"/>
      <c r="BM268" s="75"/>
      <c r="BN268" s="75"/>
      <c r="BO268" s="74"/>
      <c r="BP268" s="75"/>
      <c r="BQ268" s="75"/>
      <c r="BR268" s="75"/>
      <c r="BS268" s="74"/>
      <c r="BT268" s="75"/>
      <c r="BU268" s="75"/>
      <c r="BV268" s="75"/>
      <c r="BW268" s="74"/>
      <c r="BX268" s="75"/>
      <c r="BY268" s="75"/>
      <c r="BZ268" s="75"/>
      <c r="CA268" s="74"/>
      <c r="CB268" s="75"/>
      <c r="CC268" s="75"/>
      <c r="CD268" s="75"/>
      <c r="CE268" s="75"/>
    </row>
    <row r="269" spans="1:83" s="5" customFormat="1" ht="31.5" x14ac:dyDescent="0.25">
      <c r="A269" s="81" t="s">
        <v>232</v>
      </c>
      <c r="B269" s="77">
        <f t="shared" si="232"/>
        <v>459020.79999999993</v>
      </c>
      <c r="C269" s="77">
        <f t="shared" si="233"/>
        <v>431331.54717999988</v>
      </c>
      <c r="D269" s="77">
        <f t="shared" si="234"/>
        <v>431331.54717999988</v>
      </c>
      <c r="E269" s="77"/>
      <c r="F269" s="77">
        <f t="shared" ref="F269:F332" si="276">J269+N269+R269+V269+Z269+AD269+AH269+AL269+AP269+AT269+AX269+BB269+BF269+BJ269+BN269+BR269+BV269+BZ269+CD269</f>
        <v>430262.26211999997</v>
      </c>
      <c r="G269" s="73">
        <f t="shared" si="275"/>
        <v>99.752096718408197</v>
      </c>
      <c r="H269" s="72">
        <f>SUM(H270:H275)</f>
        <v>1067.4000000000001</v>
      </c>
      <c r="I269" s="72">
        <f>SUM(I270:I275)</f>
        <v>385.7</v>
      </c>
      <c r="J269" s="72">
        <f>SUM(J270:J275)</f>
        <v>385.7</v>
      </c>
      <c r="K269" s="73">
        <f>J269/I269*100</f>
        <v>100</v>
      </c>
      <c r="L269" s="72">
        <f>SUM(L270:L275)</f>
        <v>196.1</v>
      </c>
      <c r="M269" s="72">
        <f>SUM(M270:M275)</f>
        <v>196.1</v>
      </c>
      <c r="N269" s="72">
        <f>SUM(N270:N275)</f>
        <v>134.8417</v>
      </c>
      <c r="O269" s="73">
        <f>N269/M269*100</f>
        <v>68.761703212646609</v>
      </c>
      <c r="P269" s="72">
        <f>SUM(P270:P275)</f>
        <v>3197.7</v>
      </c>
      <c r="Q269" s="72">
        <f>SUM(Q270:Q275)</f>
        <v>2923.6453999999999</v>
      </c>
      <c r="R269" s="72">
        <f>SUM(R270:R275)</f>
        <v>2876.8895600000001</v>
      </c>
      <c r="S269" s="73">
        <f>R269/Q269*100</f>
        <v>98.400769122000924</v>
      </c>
      <c r="T269" s="72">
        <f>SUM(T270:T275)</f>
        <v>100074.6</v>
      </c>
      <c r="U269" s="72">
        <f>SUM(U270:U275)</f>
        <v>86430.8</v>
      </c>
      <c r="V269" s="72">
        <f>SUM(V270:V275)</f>
        <v>86430.8</v>
      </c>
      <c r="W269" s="73">
        <f>V269/U269*100</f>
        <v>100</v>
      </c>
      <c r="X269" s="72">
        <f>SUM(X270:X275)</f>
        <v>4671.8</v>
      </c>
      <c r="Y269" s="72">
        <f>SUM(Y270:Y275)</f>
        <v>3414.9</v>
      </c>
      <c r="Z269" s="72">
        <f>SUM(Z270:Z275)</f>
        <v>3414.9</v>
      </c>
      <c r="AA269" s="73">
        <f>Z269/Y269*100</f>
        <v>100</v>
      </c>
      <c r="AB269" s="72">
        <f>SUM(AB270:AB275)</f>
        <v>317.3</v>
      </c>
      <c r="AC269" s="72">
        <f>SUM(AC270:AC275)</f>
        <v>317.3</v>
      </c>
      <c r="AD269" s="72">
        <f>SUM(AD270:AD275)</f>
        <v>317.3</v>
      </c>
      <c r="AE269" s="73">
        <f>AD269/AC269*100</f>
        <v>100</v>
      </c>
      <c r="AF269" s="72">
        <f>SUM(AF270:AF275)</f>
        <v>302881.2</v>
      </c>
      <c r="AG269" s="72">
        <f>SUM(AG270:AG275)</f>
        <v>294063</v>
      </c>
      <c r="AH269" s="72">
        <f>SUM(AH270:AH275)</f>
        <v>294063</v>
      </c>
      <c r="AI269" s="73">
        <f>AH269/AG269*100</f>
        <v>100</v>
      </c>
      <c r="AJ269" s="72">
        <f>SUM(AJ270:AJ275)</f>
        <v>1088.5999999999999</v>
      </c>
      <c r="AK269" s="72">
        <f>SUM(AK270:AK275)</f>
        <v>1088.5999999999999</v>
      </c>
      <c r="AL269" s="72">
        <f>SUM(AL270:AL275)</f>
        <v>1088.5999999999999</v>
      </c>
      <c r="AM269" s="72">
        <f>AL269/AK269*100</f>
        <v>100</v>
      </c>
      <c r="AN269" s="72">
        <f>SUM(AN270:AN275)</f>
        <v>17.5</v>
      </c>
      <c r="AO269" s="72">
        <f>SUM(AO270:AO275)</f>
        <v>17.5</v>
      </c>
      <c r="AP269" s="72">
        <f>SUM(AP270:AP275)</f>
        <v>17.5</v>
      </c>
      <c r="AQ269" s="73">
        <f>AP269/AO269*100</f>
        <v>100</v>
      </c>
      <c r="AR269" s="72">
        <f t="shared" ref="AR269" si="277">SUM(AR270:AR275)</f>
        <v>544.29999999999995</v>
      </c>
      <c r="AS269" s="72">
        <f t="shared" ref="AS269:BB269" si="278">SUM(AS270:AS275)</f>
        <v>544.29999999999995</v>
      </c>
      <c r="AT269" s="72">
        <f t="shared" si="278"/>
        <v>544.29999999999995</v>
      </c>
      <c r="AU269" s="72">
        <f t="shared" si="278"/>
        <v>100</v>
      </c>
      <c r="AV269" s="72">
        <f t="shared" ref="AV269" si="279">SUM(AV270:AV275)</f>
        <v>544.29999999999995</v>
      </c>
      <c r="AW269" s="72">
        <f t="shared" si="278"/>
        <v>544.29999999999995</v>
      </c>
      <c r="AX269" s="72">
        <f t="shared" si="278"/>
        <v>544.29999999999995</v>
      </c>
      <c r="AY269" s="72">
        <f t="shared" si="278"/>
        <v>100</v>
      </c>
      <c r="AZ269" s="72">
        <f t="shared" ref="AZ269" si="280">SUM(AZ270:AZ275)</f>
        <v>2545.3000000000002</v>
      </c>
      <c r="BA269" s="72">
        <f t="shared" si="278"/>
        <v>2545.3000000000002</v>
      </c>
      <c r="BB269" s="72">
        <f t="shared" si="278"/>
        <v>2545.3000000000002</v>
      </c>
      <c r="BC269" s="73">
        <f>BB269/BA269*100</f>
        <v>100</v>
      </c>
      <c r="BD269" s="72">
        <f>SUM(BD270:BD275)</f>
        <v>2177.1999999999998</v>
      </c>
      <c r="BE269" s="72">
        <f>SUM(BE270:BE275)</f>
        <v>2177.1999999999998</v>
      </c>
      <c r="BF269" s="72">
        <f>SUM(BF270:BF275)</f>
        <v>2177.1999999999998</v>
      </c>
      <c r="BG269" s="73">
        <f>BF269/BE269*100</f>
        <v>100</v>
      </c>
      <c r="BH269" s="72">
        <f>SUM(BH270:BH275)</f>
        <v>1564</v>
      </c>
      <c r="BI269" s="72">
        <f>SUM(BI270:BI275)</f>
        <v>1574.3</v>
      </c>
      <c r="BJ269" s="72">
        <f>SUM(BJ270:BJ275)</f>
        <v>1574.3</v>
      </c>
      <c r="BK269" s="72">
        <f t="shared" si="274"/>
        <v>100</v>
      </c>
      <c r="BL269" s="72">
        <f>SUM(BL270:BL275)</f>
        <v>36037.300000000003</v>
      </c>
      <c r="BM269" s="72">
        <f>SUM(BM270:BM275)</f>
        <v>33049.40178</v>
      </c>
      <c r="BN269" s="72">
        <f>SUM(BN270:BN275)</f>
        <v>33049.40178</v>
      </c>
      <c r="BO269" s="73">
        <f>BN269/BM269*100</f>
        <v>100</v>
      </c>
      <c r="BP269" s="72">
        <f>SUM(BP270:BP275)</f>
        <v>2010.3</v>
      </c>
      <c r="BQ269" s="72">
        <f>SUM(BQ270:BQ275)</f>
        <v>2010.3</v>
      </c>
      <c r="BR269" s="72">
        <f>SUM(BR270:BR275)</f>
        <v>1049.481</v>
      </c>
      <c r="BS269" s="73">
        <f>BR269/BQ269*100</f>
        <v>52.205193254738106</v>
      </c>
      <c r="BT269" s="72">
        <f>SUM(BT270:BT275)</f>
        <v>8.1</v>
      </c>
      <c r="BU269" s="72">
        <f>SUM(BU270:BU275)</f>
        <v>8.3000000000000007</v>
      </c>
      <c r="BV269" s="72">
        <f>SUM(BV270:BV275)</f>
        <v>8.2654800000000002</v>
      </c>
      <c r="BW269" s="73">
        <f>BV269/BU269*100</f>
        <v>99.584096385542168</v>
      </c>
      <c r="BX269" s="72"/>
      <c r="BY269" s="72"/>
      <c r="BZ269" s="72"/>
      <c r="CA269" s="73"/>
      <c r="CB269" s="72">
        <f>SUM(CB270:CB275)</f>
        <v>77.8</v>
      </c>
      <c r="CC269" s="72">
        <f>SUM(CC270:CC275)</f>
        <v>40.6</v>
      </c>
      <c r="CD269" s="72">
        <f>SUM(CD270:CD275)</f>
        <v>40.182600000000001</v>
      </c>
      <c r="CE269" s="73">
        <f>CD269/CC269*100</f>
        <v>98.971921182266016</v>
      </c>
    </row>
    <row r="270" spans="1:83" ht="20.25" customHeight="1" x14ac:dyDescent="0.25">
      <c r="A270" s="16" t="s">
        <v>204</v>
      </c>
      <c r="B270" s="78">
        <f t="shared" si="232"/>
        <v>457456.79999999993</v>
      </c>
      <c r="C270" s="78">
        <f t="shared" si="233"/>
        <v>429757.24717999989</v>
      </c>
      <c r="D270" s="78">
        <f t="shared" si="234"/>
        <v>429757.24717999989</v>
      </c>
      <c r="E270" s="78"/>
      <c r="F270" s="78">
        <f t="shared" si="276"/>
        <v>428687.96211999998</v>
      </c>
      <c r="G270" s="74">
        <f t="shared" si="275"/>
        <v>99.75118859146265</v>
      </c>
      <c r="H270" s="74">
        <v>1067.4000000000001</v>
      </c>
      <c r="I270" s="74">
        <v>385.7</v>
      </c>
      <c r="J270" s="74">
        <v>385.7</v>
      </c>
      <c r="K270" s="74">
        <f>J270/I270*100</f>
        <v>100</v>
      </c>
      <c r="L270" s="74">
        <v>196.1</v>
      </c>
      <c r="M270" s="74">
        <v>196.1</v>
      </c>
      <c r="N270" s="74">
        <v>134.8417</v>
      </c>
      <c r="O270" s="74">
        <f>N270/M270*100</f>
        <v>68.761703212646609</v>
      </c>
      <c r="P270" s="74">
        <v>3197.7</v>
      </c>
      <c r="Q270" s="74">
        <v>2923.6453999999999</v>
      </c>
      <c r="R270" s="74">
        <v>2876.8895600000001</v>
      </c>
      <c r="S270" s="74">
        <f>R270/Q270*100</f>
        <v>98.400769122000924</v>
      </c>
      <c r="T270" s="74">
        <v>100074.6</v>
      </c>
      <c r="U270" s="74">
        <v>86430.8</v>
      </c>
      <c r="V270" s="74">
        <v>86430.8</v>
      </c>
      <c r="W270" s="74">
        <f>V270/U270*100</f>
        <v>100</v>
      </c>
      <c r="X270" s="74">
        <v>4671.8</v>
      </c>
      <c r="Y270" s="74">
        <v>3414.9</v>
      </c>
      <c r="Z270" s="74">
        <v>3414.9</v>
      </c>
      <c r="AA270" s="74">
        <f>Z270/Y270*100</f>
        <v>100</v>
      </c>
      <c r="AB270" s="74">
        <v>317.3</v>
      </c>
      <c r="AC270" s="74">
        <v>317.3</v>
      </c>
      <c r="AD270" s="74">
        <v>317.3</v>
      </c>
      <c r="AE270" s="74">
        <f>AD270/AC270*100</f>
        <v>100</v>
      </c>
      <c r="AF270" s="74">
        <v>302881.2</v>
      </c>
      <c r="AG270" s="74">
        <v>294063</v>
      </c>
      <c r="AH270" s="74">
        <v>294063</v>
      </c>
      <c r="AI270" s="74">
        <f>AH270/AG270*100</f>
        <v>100</v>
      </c>
      <c r="AJ270" s="74">
        <v>1088.5999999999999</v>
      </c>
      <c r="AK270" s="74">
        <v>1088.5999999999999</v>
      </c>
      <c r="AL270" s="74">
        <v>1088.5999999999999</v>
      </c>
      <c r="AM270" s="75">
        <f>AL270/AK270*100</f>
        <v>100</v>
      </c>
      <c r="AN270" s="75">
        <v>17.5</v>
      </c>
      <c r="AO270" s="75">
        <v>17.5</v>
      </c>
      <c r="AP270" s="74">
        <v>17.5</v>
      </c>
      <c r="AQ270" s="74">
        <f>AP270/AO270*100</f>
        <v>100</v>
      </c>
      <c r="AR270" s="74">
        <v>544.29999999999995</v>
      </c>
      <c r="AS270" s="74">
        <v>544.29999999999995</v>
      </c>
      <c r="AT270" s="74">
        <v>544.29999999999995</v>
      </c>
      <c r="AU270" s="74">
        <f>AT270/AS270*100</f>
        <v>100</v>
      </c>
      <c r="AV270" s="74">
        <v>544.29999999999995</v>
      </c>
      <c r="AW270" s="74">
        <v>544.29999999999995</v>
      </c>
      <c r="AX270" s="74">
        <v>544.29999999999995</v>
      </c>
      <c r="AY270" s="74">
        <f>AX270/AW270*100</f>
        <v>100</v>
      </c>
      <c r="AZ270" s="74">
        <v>2545.3000000000002</v>
      </c>
      <c r="BA270" s="74">
        <v>2545.3000000000002</v>
      </c>
      <c r="BB270" s="74">
        <v>2545.3000000000002</v>
      </c>
      <c r="BC270" s="74">
        <f>BB270/BA270*100</f>
        <v>100</v>
      </c>
      <c r="BD270" s="74">
        <v>2177.1999999999998</v>
      </c>
      <c r="BE270" s="74">
        <v>2177.1999999999998</v>
      </c>
      <c r="BF270" s="74">
        <v>2177.1999999999998</v>
      </c>
      <c r="BG270" s="74">
        <f>BF270/BE270*100</f>
        <v>100</v>
      </c>
      <c r="BH270" s="74"/>
      <c r="BI270" s="74"/>
      <c r="BJ270" s="74"/>
      <c r="BK270" s="75"/>
      <c r="BL270" s="74">
        <v>36037.300000000003</v>
      </c>
      <c r="BM270" s="74">
        <v>33049.40178</v>
      </c>
      <c r="BN270" s="74">
        <v>33049.40178</v>
      </c>
      <c r="BO270" s="74">
        <f>BN270/BM270*100</f>
        <v>100</v>
      </c>
      <c r="BP270" s="74">
        <v>2010.3</v>
      </c>
      <c r="BQ270" s="74">
        <v>2010.3</v>
      </c>
      <c r="BR270" s="74">
        <v>1049.481</v>
      </c>
      <c r="BS270" s="74">
        <f>BR270/BQ270*100</f>
        <v>52.205193254738106</v>
      </c>
      <c r="BT270" s="74">
        <v>8.1</v>
      </c>
      <c r="BU270" s="74">
        <v>8.3000000000000007</v>
      </c>
      <c r="BV270" s="74">
        <v>8.2654800000000002</v>
      </c>
      <c r="BW270" s="74">
        <f>BV270/BU270*100</f>
        <v>99.584096385542168</v>
      </c>
      <c r="BX270" s="74"/>
      <c r="BY270" s="74"/>
      <c r="BZ270" s="74"/>
      <c r="CA270" s="74"/>
      <c r="CB270" s="74">
        <v>77.8</v>
      </c>
      <c r="CC270" s="74">
        <v>40.6</v>
      </c>
      <c r="CD270" s="74">
        <v>40.182600000000001</v>
      </c>
      <c r="CE270" s="74">
        <f>CD270/CC270*100</f>
        <v>98.971921182266016</v>
      </c>
    </row>
    <row r="271" spans="1:83" x14ac:dyDescent="0.25">
      <c r="A271" s="16" t="s">
        <v>420</v>
      </c>
      <c r="B271" s="78">
        <f t="shared" si="232"/>
        <v>164.6</v>
      </c>
      <c r="C271" s="78">
        <f t="shared" si="233"/>
        <v>165.7</v>
      </c>
      <c r="D271" s="78">
        <f t="shared" si="234"/>
        <v>165.7</v>
      </c>
      <c r="E271" s="78"/>
      <c r="F271" s="78">
        <f t="shared" si="276"/>
        <v>165.7</v>
      </c>
      <c r="G271" s="75">
        <f t="shared" si="275"/>
        <v>100</v>
      </c>
      <c r="H271" s="75"/>
      <c r="I271" s="75"/>
      <c r="J271" s="75"/>
      <c r="K271" s="75"/>
      <c r="L271" s="75"/>
      <c r="M271" s="75"/>
      <c r="N271" s="75"/>
      <c r="O271" s="74"/>
      <c r="P271" s="75"/>
      <c r="Q271" s="75"/>
      <c r="R271" s="75"/>
      <c r="S271" s="74"/>
      <c r="T271" s="75"/>
      <c r="U271" s="75"/>
      <c r="V271" s="75"/>
      <c r="W271" s="74"/>
      <c r="X271" s="75"/>
      <c r="Y271" s="75"/>
      <c r="Z271" s="75"/>
      <c r="AA271" s="74"/>
      <c r="AB271" s="75"/>
      <c r="AC271" s="75"/>
      <c r="AD271" s="75"/>
      <c r="AE271" s="74"/>
      <c r="AF271" s="75"/>
      <c r="AG271" s="75"/>
      <c r="AH271" s="75"/>
      <c r="AI271" s="75"/>
      <c r="AJ271" s="75"/>
      <c r="AK271" s="75"/>
      <c r="AL271" s="75"/>
      <c r="AM271" s="75"/>
      <c r="AN271" s="75"/>
      <c r="AO271" s="75"/>
      <c r="AP271" s="75"/>
      <c r="AQ271" s="75"/>
      <c r="AR271" s="75"/>
      <c r="AS271" s="75"/>
      <c r="AT271" s="75"/>
      <c r="AU271" s="75"/>
      <c r="AV271" s="75"/>
      <c r="AW271" s="75"/>
      <c r="AX271" s="75"/>
      <c r="AY271" s="75"/>
      <c r="AZ271" s="75"/>
      <c r="BA271" s="75"/>
      <c r="BB271" s="75"/>
      <c r="BC271" s="74"/>
      <c r="BD271" s="75"/>
      <c r="BE271" s="75"/>
      <c r="BF271" s="75"/>
      <c r="BG271" s="75"/>
      <c r="BH271" s="75">
        <v>164.6</v>
      </c>
      <c r="BI271" s="75">
        <v>165.7</v>
      </c>
      <c r="BJ271" s="75">
        <v>165.7</v>
      </c>
      <c r="BK271" s="75">
        <f t="shared" ref="BK271:BK276" si="281">BJ271/BI271*100</f>
        <v>100</v>
      </c>
      <c r="BL271" s="75"/>
      <c r="BM271" s="75"/>
      <c r="BN271" s="75"/>
      <c r="BO271" s="75"/>
      <c r="BP271" s="75"/>
      <c r="BQ271" s="75"/>
      <c r="BR271" s="75"/>
      <c r="BS271" s="74"/>
      <c r="BT271" s="75"/>
      <c r="BU271" s="75"/>
      <c r="BV271" s="75"/>
      <c r="BW271" s="74"/>
      <c r="BX271" s="75"/>
      <c r="BY271" s="75"/>
      <c r="BZ271" s="75"/>
      <c r="CA271" s="74"/>
      <c r="CB271" s="75"/>
      <c r="CC271" s="75"/>
      <c r="CD271" s="75"/>
      <c r="CE271" s="75"/>
    </row>
    <row r="272" spans="1:83" x14ac:dyDescent="0.25">
      <c r="A272" s="16" t="s">
        <v>421</v>
      </c>
      <c r="B272" s="78">
        <f t="shared" ref="B272:B335" si="282">H272+L272+P272+T272+X272+AB272+AF272+AJ272+AN272+AR272+AV272+AZ272+BD272+BH272+BL272+BP272+BT272+BX272+CB272</f>
        <v>411.6</v>
      </c>
      <c r="C272" s="78">
        <f t="shared" ref="C272:C335" si="283">I272+M272+Q272+U272+Y272+AC272+AG272+AK272+AO272+AS272+AW272+BA272+BE272+BI272+BM272+BQ272+BU272+BY272+CC272</f>
        <v>414.3</v>
      </c>
      <c r="D272" s="78">
        <f t="shared" ref="D272:D335" si="284">I272+M272+Q272+U272+Y272+AC272+AG272+AK272+AO272+AS272+AW272+BA272+BE272+BI272+BM272+BQ272+BU272+BY272+CC272</f>
        <v>414.3</v>
      </c>
      <c r="E272" s="78"/>
      <c r="F272" s="78">
        <f t="shared" si="276"/>
        <v>414.3</v>
      </c>
      <c r="G272" s="75">
        <f t="shared" si="275"/>
        <v>100</v>
      </c>
      <c r="H272" s="75"/>
      <c r="I272" s="75"/>
      <c r="J272" s="75"/>
      <c r="K272" s="75"/>
      <c r="L272" s="75"/>
      <c r="M272" s="75"/>
      <c r="N272" s="75"/>
      <c r="O272" s="74"/>
      <c r="P272" s="75"/>
      <c r="Q272" s="75"/>
      <c r="R272" s="75"/>
      <c r="S272" s="74"/>
      <c r="T272" s="75"/>
      <c r="U272" s="75"/>
      <c r="V272" s="75"/>
      <c r="W272" s="74"/>
      <c r="X272" s="75"/>
      <c r="Y272" s="75"/>
      <c r="Z272" s="75"/>
      <c r="AA272" s="74"/>
      <c r="AB272" s="75"/>
      <c r="AC272" s="75"/>
      <c r="AD272" s="75"/>
      <c r="AE272" s="74"/>
      <c r="AF272" s="75"/>
      <c r="AG272" s="75"/>
      <c r="AH272" s="75"/>
      <c r="AI272" s="75"/>
      <c r="AJ272" s="75"/>
      <c r="AK272" s="75"/>
      <c r="AL272" s="75"/>
      <c r="AM272" s="75"/>
      <c r="AN272" s="75"/>
      <c r="AO272" s="75"/>
      <c r="AP272" s="75"/>
      <c r="AQ272" s="75"/>
      <c r="AR272" s="75"/>
      <c r="AS272" s="75"/>
      <c r="AT272" s="75"/>
      <c r="AU272" s="75"/>
      <c r="AV272" s="75"/>
      <c r="AW272" s="75"/>
      <c r="AX272" s="75"/>
      <c r="AY272" s="75"/>
      <c r="AZ272" s="75"/>
      <c r="BA272" s="75"/>
      <c r="BB272" s="75"/>
      <c r="BC272" s="74"/>
      <c r="BD272" s="75"/>
      <c r="BE272" s="75"/>
      <c r="BF272" s="75"/>
      <c r="BG272" s="75"/>
      <c r="BH272" s="75">
        <v>411.6</v>
      </c>
      <c r="BI272" s="75">
        <v>414.3</v>
      </c>
      <c r="BJ272" s="75">
        <v>414.3</v>
      </c>
      <c r="BK272" s="75">
        <f t="shared" si="281"/>
        <v>100</v>
      </c>
      <c r="BL272" s="75"/>
      <c r="BM272" s="75"/>
      <c r="BN272" s="75"/>
      <c r="BO272" s="75"/>
      <c r="BP272" s="75"/>
      <c r="BQ272" s="75"/>
      <c r="BR272" s="75"/>
      <c r="BS272" s="74"/>
      <c r="BT272" s="75"/>
      <c r="BU272" s="75"/>
      <c r="BV272" s="75"/>
      <c r="BW272" s="74"/>
      <c r="BX272" s="75"/>
      <c r="BY272" s="75"/>
      <c r="BZ272" s="75"/>
      <c r="CA272" s="74"/>
      <c r="CB272" s="75"/>
      <c r="CC272" s="75"/>
      <c r="CD272" s="75"/>
      <c r="CE272" s="75"/>
    </row>
    <row r="273" spans="1:83" x14ac:dyDescent="0.25">
      <c r="A273" s="16" t="s">
        <v>338</v>
      </c>
      <c r="B273" s="78">
        <f t="shared" si="282"/>
        <v>411.6</v>
      </c>
      <c r="C273" s="78">
        <f t="shared" si="283"/>
        <v>414.3</v>
      </c>
      <c r="D273" s="78">
        <f t="shared" si="284"/>
        <v>414.3</v>
      </c>
      <c r="E273" s="78"/>
      <c r="F273" s="78">
        <f t="shared" si="276"/>
        <v>414.3</v>
      </c>
      <c r="G273" s="75">
        <f t="shared" si="275"/>
        <v>100</v>
      </c>
      <c r="H273" s="75"/>
      <c r="I273" s="75"/>
      <c r="J273" s="75"/>
      <c r="K273" s="75"/>
      <c r="L273" s="75"/>
      <c r="M273" s="75"/>
      <c r="N273" s="75"/>
      <c r="O273" s="74"/>
      <c r="P273" s="75"/>
      <c r="Q273" s="75"/>
      <c r="R273" s="75"/>
      <c r="S273" s="74"/>
      <c r="T273" s="75"/>
      <c r="U273" s="75"/>
      <c r="V273" s="75"/>
      <c r="W273" s="74"/>
      <c r="X273" s="75"/>
      <c r="Y273" s="75"/>
      <c r="Z273" s="75"/>
      <c r="AA273" s="74"/>
      <c r="AB273" s="75"/>
      <c r="AC273" s="75"/>
      <c r="AD273" s="75"/>
      <c r="AE273" s="74"/>
      <c r="AF273" s="75"/>
      <c r="AG273" s="75"/>
      <c r="AH273" s="75"/>
      <c r="AI273" s="75"/>
      <c r="AJ273" s="75"/>
      <c r="AK273" s="75"/>
      <c r="AL273" s="75"/>
      <c r="AM273" s="75"/>
      <c r="AN273" s="75"/>
      <c r="AO273" s="75"/>
      <c r="AP273" s="75"/>
      <c r="AQ273" s="75"/>
      <c r="AR273" s="75"/>
      <c r="AS273" s="75"/>
      <c r="AT273" s="75"/>
      <c r="AU273" s="75"/>
      <c r="AV273" s="75"/>
      <c r="AW273" s="75"/>
      <c r="AX273" s="75"/>
      <c r="AY273" s="75"/>
      <c r="AZ273" s="75"/>
      <c r="BA273" s="75"/>
      <c r="BB273" s="75"/>
      <c r="BC273" s="74"/>
      <c r="BD273" s="75"/>
      <c r="BE273" s="75"/>
      <c r="BF273" s="75"/>
      <c r="BG273" s="75"/>
      <c r="BH273" s="75">
        <v>411.6</v>
      </c>
      <c r="BI273" s="75">
        <v>414.3</v>
      </c>
      <c r="BJ273" s="75">
        <v>414.3</v>
      </c>
      <c r="BK273" s="75">
        <f t="shared" si="281"/>
        <v>100</v>
      </c>
      <c r="BL273" s="75"/>
      <c r="BM273" s="75"/>
      <c r="BN273" s="75"/>
      <c r="BO273" s="75"/>
      <c r="BP273" s="75"/>
      <c r="BQ273" s="75"/>
      <c r="BR273" s="75"/>
      <c r="BS273" s="74"/>
      <c r="BT273" s="75"/>
      <c r="BU273" s="75"/>
      <c r="BV273" s="75"/>
      <c r="BW273" s="74"/>
      <c r="BX273" s="75"/>
      <c r="BY273" s="75"/>
      <c r="BZ273" s="75"/>
      <c r="CA273" s="74"/>
      <c r="CB273" s="75"/>
      <c r="CC273" s="75"/>
      <c r="CD273" s="75"/>
      <c r="CE273" s="75"/>
    </row>
    <row r="274" spans="1:83" x14ac:dyDescent="0.25">
      <c r="A274" s="16" t="s">
        <v>422</v>
      </c>
      <c r="B274" s="78">
        <f t="shared" si="282"/>
        <v>411.6</v>
      </c>
      <c r="C274" s="78">
        <f t="shared" si="283"/>
        <v>414.3</v>
      </c>
      <c r="D274" s="78">
        <f t="shared" si="284"/>
        <v>414.3</v>
      </c>
      <c r="E274" s="78"/>
      <c r="F274" s="78">
        <f t="shared" si="276"/>
        <v>414.3</v>
      </c>
      <c r="G274" s="75">
        <f t="shared" si="275"/>
        <v>100</v>
      </c>
      <c r="H274" s="75"/>
      <c r="I274" s="75"/>
      <c r="J274" s="75"/>
      <c r="K274" s="75"/>
      <c r="L274" s="75"/>
      <c r="M274" s="75"/>
      <c r="N274" s="75"/>
      <c r="O274" s="74"/>
      <c r="P274" s="75"/>
      <c r="Q274" s="75"/>
      <c r="R274" s="75"/>
      <c r="S274" s="74"/>
      <c r="T274" s="75"/>
      <c r="U274" s="75"/>
      <c r="V274" s="75"/>
      <c r="W274" s="74"/>
      <c r="X274" s="75"/>
      <c r="Y274" s="75"/>
      <c r="Z274" s="75"/>
      <c r="AA274" s="74"/>
      <c r="AB274" s="75"/>
      <c r="AC274" s="75"/>
      <c r="AD274" s="75"/>
      <c r="AE274" s="74"/>
      <c r="AF274" s="75"/>
      <c r="AG274" s="75"/>
      <c r="AH274" s="75"/>
      <c r="AI274" s="75"/>
      <c r="AJ274" s="75"/>
      <c r="AK274" s="75"/>
      <c r="AL274" s="75"/>
      <c r="AM274" s="75"/>
      <c r="AN274" s="75"/>
      <c r="AO274" s="75"/>
      <c r="AP274" s="75"/>
      <c r="AQ274" s="75"/>
      <c r="AR274" s="75"/>
      <c r="AS274" s="75"/>
      <c r="AT274" s="75"/>
      <c r="AU274" s="75"/>
      <c r="AV274" s="75"/>
      <c r="AW274" s="75"/>
      <c r="AX274" s="75"/>
      <c r="AY274" s="75"/>
      <c r="AZ274" s="75"/>
      <c r="BA274" s="75"/>
      <c r="BB274" s="75"/>
      <c r="BC274" s="74"/>
      <c r="BD274" s="75"/>
      <c r="BE274" s="75"/>
      <c r="BF274" s="75"/>
      <c r="BG274" s="75"/>
      <c r="BH274" s="75">
        <v>411.6</v>
      </c>
      <c r="BI274" s="75">
        <v>414.3</v>
      </c>
      <c r="BJ274" s="75">
        <v>414.3</v>
      </c>
      <c r="BK274" s="75">
        <f t="shared" si="281"/>
        <v>100</v>
      </c>
      <c r="BL274" s="75"/>
      <c r="BM274" s="75"/>
      <c r="BN274" s="75"/>
      <c r="BO274" s="75"/>
      <c r="BP274" s="75"/>
      <c r="BQ274" s="75"/>
      <c r="BR274" s="75"/>
      <c r="BS274" s="74"/>
      <c r="BT274" s="75"/>
      <c r="BU274" s="75"/>
      <c r="BV274" s="75"/>
      <c r="BW274" s="74"/>
      <c r="BX274" s="75"/>
      <c r="BY274" s="75"/>
      <c r="BZ274" s="75"/>
      <c r="CA274" s="74"/>
      <c r="CB274" s="75"/>
      <c r="CC274" s="75"/>
      <c r="CD274" s="75"/>
      <c r="CE274" s="75"/>
    </row>
    <row r="275" spans="1:83" x14ac:dyDescent="0.25">
      <c r="A275" s="16" t="s">
        <v>423</v>
      </c>
      <c r="B275" s="78">
        <f t="shared" si="282"/>
        <v>164.6</v>
      </c>
      <c r="C275" s="78">
        <f t="shared" si="283"/>
        <v>165.7</v>
      </c>
      <c r="D275" s="78">
        <f t="shared" si="284"/>
        <v>165.7</v>
      </c>
      <c r="E275" s="78"/>
      <c r="F275" s="78">
        <f t="shared" si="276"/>
        <v>165.7</v>
      </c>
      <c r="G275" s="75">
        <f t="shared" si="275"/>
        <v>100</v>
      </c>
      <c r="H275" s="75"/>
      <c r="I275" s="75"/>
      <c r="J275" s="75"/>
      <c r="K275" s="75"/>
      <c r="L275" s="75"/>
      <c r="M275" s="75"/>
      <c r="N275" s="75"/>
      <c r="O275" s="74"/>
      <c r="P275" s="75"/>
      <c r="Q275" s="75"/>
      <c r="R275" s="75"/>
      <c r="S275" s="74"/>
      <c r="T275" s="75"/>
      <c r="U275" s="75"/>
      <c r="V275" s="75"/>
      <c r="W275" s="74"/>
      <c r="X275" s="75"/>
      <c r="Y275" s="75"/>
      <c r="Z275" s="75"/>
      <c r="AA275" s="74"/>
      <c r="AB275" s="75"/>
      <c r="AC275" s="75"/>
      <c r="AD275" s="75"/>
      <c r="AE275" s="74"/>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4"/>
      <c r="BD275" s="75"/>
      <c r="BE275" s="75"/>
      <c r="BF275" s="75"/>
      <c r="BG275" s="75"/>
      <c r="BH275" s="75">
        <v>164.6</v>
      </c>
      <c r="BI275" s="75">
        <v>165.7</v>
      </c>
      <c r="BJ275" s="75">
        <v>165.7</v>
      </c>
      <c r="BK275" s="75">
        <f t="shared" si="281"/>
        <v>100</v>
      </c>
      <c r="BL275" s="75"/>
      <c r="BM275" s="75"/>
      <c r="BN275" s="75"/>
      <c r="BO275" s="75"/>
      <c r="BP275" s="75"/>
      <c r="BQ275" s="75"/>
      <c r="BR275" s="75"/>
      <c r="BS275" s="74"/>
      <c r="BT275" s="75"/>
      <c r="BU275" s="75"/>
      <c r="BV275" s="75"/>
      <c r="BW275" s="74"/>
      <c r="BX275" s="75"/>
      <c r="BY275" s="75"/>
      <c r="BZ275" s="75"/>
      <c r="CA275" s="74"/>
      <c r="CB275" s="75"/>
      <c r="CC275" s="75"/>
      <c r="CD275" s="75"/>
      <c r="CE275" s="75"/>
    </row>
    <row r="276" spans="1:83" s="5" customFormat="1" ht="31.5" x14ac:dyDescent="0.25">
      <c r="A276" s="81" t="s">
        <v>268</v>
      </c>
      <c r="B276" s="77">
        <f t="shared" si="282"/>
        <v>263249.99999999994</v>
      </c>
      <c r="C276" s="77">
        <f t="shared" si="283"/>
        <v>263050.62326999992</v>
      </c>
      <c r="D276" s="77">
        <f t="shared" si="284"/>
        <v>263050.62326999992</v>
      </c>
      <c r="E276" s="77"/>
      <c r="F276" s="77">
        <f t="shared" si="276"/>
        <v>262973.82326999994</v>
      </c>
      <c r="G276" s="73">
        <f t="shared" si="275"/>
        <v>99.970804098828864</v>
      </c>
      <c r="H276" s="73">
        <f>SUM(H277:H285)</f>
        <v>139.80000000000001</v>
      </c>
      <c r="I276" s="73">
        <f>SUM(I277:I285)</f>
        <v>139.80000000000001</v>
      </c>
      <c r="J276" s="73">
        <f>SUM(J277:J285)</f>
        <v>139.80000000000001</v>
      </c>
      <c r="K276" s="73">
        <f>J276/I276*100</f>
        <v>100</v>
      </c>
      <c r="L276" s="73">
        <f>SUM(L277:L285)</f>
        <v>70.3</v>
      </c>
      <c r="M276" s="73">
        <f>SUM(M277:M285)</f>
        <v>70.3</v>
      </c>
      <c r="N276" s="73">
        <f>SUM(N277:N285)</f>
        <v>70.3</v>
      </c>
      <c r="O276" s="73">
        <f>N276/M276*100</f>
        <v>100</v>
      </c>
      <c r="P276" s="73">
        <f>SUM(P277:P285)</f>
        <v>1047.0999999999999</v>
      </c>
      <c r="Q276" s="73">
        <f>SUM(Q277:Q285)</f>
        <v>777.25830000000008</v>
      </c>
      <c r="R276" s="73">
        <f>SUM(R277:R285)</f>
        <v>777.25830000000008</v>
      </c>
      <c r="S276" s="73">
        <f>R276/Q276*100</f>
        <v>100</v>
      </c>
      <c r="T276" s="73">
        <f>SUM(T277:T285)</f>
        <v>57654.5</v>
      </c>
      <c r="U276" s="73">
        <f>SUM(U277:U285)</f>
        <v>55377.3</v>
      </c>
      <c r="V276" s="73">
        <f>SUM(V277:V285)</f>
        <v>55377.3</v>
      </c>
      <c r="W276" s="73">
        <f>V276/U276*100</f>
        <v>100</v>
      </c>
      <c r="X276" s="73">
        <f>SUM(X277:X285)</f>
        <v>2962.4</v>
      </c>
      <c r="Y276" s="73">
        <f>SUM(Y277:Y285)</f>
        <v>2962.4</v>
      </c>
      <c r="Z276" s="73">
        <f>SUM(Z277:Z285)</f>
        <v>2962.4</v>
      </c>
      <c r="AA276" s="73">
        <f>Z276/Y276*100</f>
        <v>100</v>
      </c>
      <c r="AB276" s="73">
        <f>SUM(AB277:AB285)</f>
        <v>126.9</v>
      </c>
      <c r="AC276" s="73">
        <f>SUM(AC277:AC285)</f>
        <v>126.9</v>
      </c>
      <c r="AD276" s="73">
        <f>SUM(AD277:AD285)</f>
        <v>126.9</v>
      </c>
      <c r="AE276" s="73">
        <f>AD276/AC276*100</f>
        <v>100</v>
      </c>
      <c r="AF276" s="73">
        <f>SUM(AF277:AF285)</f>
        <v>176139</v>
      </c>
      <c r="AG276" s="73">
        <f>SUM(AG277:AG285)</f>
        <v>179624</v>
      </c>
      <c r="AH276" s="73">
        <f>SUM(AH277:AH285)</f>
        <v>179624</v>
      </c>
      <c r="AI276" s="73">
        <f>AH276/AG276*100</f>
        <v>100</v>
      </c>
      <c r="AJ276" s="73">
        <f>SUM(AJ277:AJ285)</f>
        <v>544.29999999999995</v>
      </c>
      <c r="AK276" s="73">
        <f>SUM(AK277:AK285)</f>
        <v>544.29999999999995</v>
      </c>
      <c r="AL276" s="73">
        <f>SUM(AL277:AL285)</f>
        <v>544.29999999999995</v>
      </c>
      <c r="AM276" s="72">
        <f>AL276/AK276*100</f>
        <v>100</v>
      </c>
      <c r="AN276" s="73">
        <f t="shared" ref="AN276" si="285">SUM(AN277:AN285)</f>
        <v>0</v>
      </c>
      <c r="AO276" s="73">
        <f t="shared" ref="AO276:BB276" si="286">SUM(AO277:AO285)</f>
        <v>0</v>
      </c>
      <c r="AP276" s="73">
        <f t="shared" si="286"/>
        <v>0</v>
      </c>
      <c r="AQ276" s="73">
        <f t="shared" si="286"/>
        <v>0</v>
      </c>
      <c r="AR276" s="73">
        <f t="shared" ref="AR276" si="287">SUM(AR277:AR285)</f>
        <v>544.29999999999995</v>
      </c>
      <c r="AS276" s="73">
        <f t="shared" si="286"/>
        <v>544.29999999999995</v>
      </c>
      <c r="AT276" s="73">
        <f t="shared" si="286"/>
        <v>544.29999999999995</v>
      </c>
      <c r="AU276" s="73">
        <f t="shared" si="286"/>
        <v>100</v>
      </c>
      <c r="AV276" s="73">
        <f t="shared" ref="AV276" si="288">SUM(AV277:AV285)</f>
        <v>544.29999999999995</v>
      </c>
      <c r="AW276" s="73">
        <f t="shared" si="286"/>
        <v>544.29999999999995</v>
      </c>
      <c r="AX276" s="73">
        <f t="shared" si="286"/>
        <v>544.29999999999995</v>
      </c>
      <c r="AY276" s="73">
        <f t="shared" si="286"/>
        <v>100</v>
      </c>
      <c r="AZ276" s="73">
        <f t="shared" ref="AZ276" si="289">SUM(AZ277:AZ285)</f>
        <v>978.1</v>
      </c>
      <c r="BA276" s="73">
        <f t="shared" si="286"/>
        <v>978.1</v>
      </c>
      <c r="BB276" s="73">
        <f t="shared" si="286"/>
        <v>978.1</v>
      </c>
      <c r="BC276" s="73">
        <f>BB276/BA276*100</f>
        <v>100</v>
      </c>
      <c r="BD276" s="73">
        <f t="shared" ref="BD276" si="290">SUM(BD277:BD285)</f>
        <v>0</v>
      </c>
      <c r="BE276" s="73">
        <f t="shared" ref="BE276:BJ276" si="291">SUM(BE277:BE285)</f>
        <v>0</v>
      </c>
      <c r="BF276" s="73">
        <f t="shared" si="291"/>
        <v>0</v>
      </c>
      <c r="BG276" s="73">
        <f t="shared" si="291"/>
        <v>0</v>
      </c>
      <c r="BH276" s="73">
        <f t="shared" ref="BH276" si="292">SUM(BH277:BH285)</f>
        <v>1728.6</v>
      </c>
      <c r="BI276" s="73">
        <f t="shared" si="291"/>
        <v>1740</v>
      </c>
      <c r="BJ276" s="73">
        <f t="shared" si="291"/>
        <v>1740</v>
      </c>
      <c r="BK276" s="72">
        <f t="shared" si="281"/>
        <v>100</v>
      </c>
      <c r="BL276" s="73">
        <f>SUM(BL277:BL285)</f>
        <v>20383.099999999999</v>
      </c>
      <c r="BM276" s="73">
        <f>SUM(BM277:BM285)</f>
        <v>18958.064969999999</v>
      </c>
      <c r="BN276" s="73">
        <f>SUM(BN277:BN285)</f>
        <v>18958.064969999999</v>
      </c>
      <c r="BO276" s="73">
        <f>BN276/BM276*100</f>
        <v>100</v>
      </c>
      <c r="BP276" s="73">
        <f>SUM(BP277:BP285)</f>
        <v>353</v>
      </c>
      <c r="BQ276" s="73">
        <f>SUM(BQ277:BQ285)</f>
        <v>629.20000000000005</v>
      </c>
      <c r="BR276" s="73">
        <f>SUM(BR277:BR285)</f>
        <v>552.4</v>
      </c>
      <c r="BS276" s="73">
        <f>BR276/BQ276*100</f>
        <v>87.794024157660516</v>
      </c>
      <c r="BT276" s="73">
        <f>SUM(BT277:BT285)</f>
        <v>0.7</v>
      </c>
      <c r="BU276" s="73">
        <f>SUM(BU277:BU285)</f>
        <v>0.8</v>
      </c>
      <c r="BV276" s="73">
        <f>SUM(BV277:BV285)</f>
        <v>0.8</v>
      </c>
      <c r="BW276" s="73">
        <f>BV276/BU276*100</f>
        <v>100</v>
      </c>
      <c r="BX276" s="73"/>
      <c r="BY276" s="73"/>
      <c r="BZ276" s="73"/>
      <c r="CA276" s="73"/>
      <c r="CB276" s="73">
        <f>SUM(CB277:CB285)</f>
        <v>33.6</v>
      </c>
      <c r="CC276" s="73">
        <f>SUM(CC277:CC285)</f>
        <v>33.6</v>
      </c>
      <c r="CD276" s="73">
        <f>SUM(CD277:CD285)</f>
        <v>33.6</v>
      </c>
      <c r="CE276" s="73">
        <f>CD276/CC276*100</f>
        <v>100</v>
      </c>
    </row>
    <row r="277" spans="1:83" x14ac:dyDescent="0.25">
      <c r="A277" s="16" t="s">
        <v>203</v>
      </c>
      <c r="B277" s="78">
        <f t="shared" si="282"/>
        <v>261521.4</v>
      </c>
      <c r="C277" s="78">
        <f t="shared" si="283"/>
        <v>261310.62326999998</v>
      </c>
      <c r="D277" s="78">
        <f t="shared" si="284"/>
        <v>261310.62326999998</v>
      </c>
      <c r="E277" s="78"/>
      <c r="F277" s="78">
        <f t="shared" si="276"/>
        <v>261233.82326999996</v>
      </c>
      <c r="G277" s="74">
        <f t="shared" si="275"/>
        <v>99.97060969085797</v>
      </c>
      <c r="H277" s="74">
        <v>139.80000000000001</v>
      </c>
      <c r="I277" s="74">
        <v>139.80000000000001</v>
      </c>
      <c r="J277" s="74">
        <v>139.80000000000001</v>
      </c>
      <c r="K277" s="74">
        <f>J277/I277*100</f>
        <v>100</v>
      </c>
      <c r="L277" s="74">
        <v>70.3</v>
      </c>
      <c r="M277" s="74">
        <v>70.3</v>
      </c>
      <c r="N277" s="74">
        <v>70.3</v>
      </c>
      <c r="O277" s="74">
        <f>N277/M277*100</f>
        <v>100</v>
      </c>
      <c r="P277" s="74">
        <v>1047.0999999999999</v>
      </c>
      <c r="Q277" s="74">
        <v>777.25830000000008</v>
      </c>
      <c r="R277" s="74">
        <v>777.25830000000008</v>
      </c>
      <c r="S277" s="74">
        <f>R277/Q277*100</f>
        <v>100</v>
      </c>
      <c r="T277" s="74">
        <v>57654.5</v>
      </c>
      <c r="U277" s="74">
        <v>55377.3</v>
      </c>
      <c r="V277" s="74">
        <v>55377.3</v>
      </c>
      <c r="W277" s="74">
        <f>V277/U277*100</f>
        <v>100</v>
      </c>
      <c r="X277" s="74">
        <v>2962.4</v>
      </c>
      <c r="Y277" s="74">
        <v>2962.4</v>
      </c>
      <c r="Z277" s="74">
        <v>2962.4</v>
      </c>
      <c r="AA277" s="74">
        <f>Z277/Y277*100</f>
        <v>100</v>
      </c>
      <c r="AB277" s="74">
        <v>126.9</v>
      </c>
      <c r="AC277" s="74">
        <v>126.9</v>
      </c>
      <c r="AD277" s="74">
        <v>126.9</v>
      </c>
      <c r="AE277" s="74">
        <f>AD277/AC277*100</f>
        <v>100</v>
      </c>
      <c r="AF277" s="74">
        <v>176139</v>
      </c>
      <c r="AG277" s="74">
        <v>179624</v>
      </c>
      <c r="AH277" s="74">
        <v>179624</v>
      </c>
      <c r="AI277" s="74">
        <f>AH277/AG277*100</f>
        <v>100</v>
      </c>
      <c r="AJ277" s="74">
        <v>544.29999999999995</v>
      </c>
      <c r="AK277" s="74">
        <v>544.29999999999995</v>
      </c>
      <c r="AL277" s="74">
        <v>544.29999999999995</v>
      </c>
      <c r="AM277" s="75">
        <f>AL277/AK277*100</f>
        <v>100</v>
      </c>
      <c r="AN277" s="75"/>
      <c r="AO277" s="75"/>
      <c r="AP277" s="74"/>
      <c r="AQ277" s="74"/>
      <c r="AR277" s="74">
        <v>544.29999999999995</v>
      </c>
      <c r="AS277" s="74">
        <v>544.29999999999995</v>
      </c>
      <c r="AT277" s="74">
        <v>544.29999999999995</v>
      </c>
      <c r="AU277" s="74">
        <f>AT277/AS277*100</f>
        <v>100</v>
      </c>
      <c r="AV277" s="74">
        <v>544.29999999999995</v>
      </c>
      <c r="AW277" s="74">
        <v>544.29999999999995</v>
      </c>
      <c r="AX277" s="74">
        <v>544.29999999999995</v>
      </c>
      <c r="AY277" s="74">
        <f>AX277/AW277*100</f>
        <v>100</v>
      </c>
      <c r="AZ277" s="74">
        <v>978.1</v>
      </c>
      <c r="BA277" s="74">
        <v>978.1</v>
      </c>
      <c r="BB277" s="74">
        <v>978.1</v>
      </c>
      <c r="BC277" s="74">
        <f>BB277/BA277*100</f>
        <v>100</v>
      </c>
      <c r="BD277" s="74"/>
      <c r="BE277" s="74"/>
      <c r="BF277" s="74"/>
      <c r="BG277" s="74"/>
      <c r="BH277" s="74"/>
      <c r="BI277" s="74"/>
      <c r="BJ277" s="74"/>
      <c r="BK277" s="75"/>
      <c r="BL277" s="74">
        <v>20383.099999999999</v>
      </c>
      <c r="BM277" s="74">
        <v>18958.064969999999</v>
      </c>
      <c r="BN277" s="74">
        <v>18958.064969999999</v>
      </c>
      <c r="BO277" s="74">
        <f>BN277/BM277*100</f>
        <v>100</v>
      </c>
      <c r="BP277" s="74">
        <v>353</v>
      </c>
      <c r="BQ277" s="74">
        <v>629.20000000000005</v>
      </c>
      <c r="BR277" s="74">
        <v>552.4</v>
      </c>
      <c r="BS277" s="74">
        <f>BR277/BQ277*100</f>
        <v>87.794024157660516</v>
      </c>
      <c r="BT277" s="74">
        <v>0.7</v>
      </c>
      <c r="BU277" s="74">
        <v>0.8</v>
      </c>
      <c r="BV277" s="74">
        <v>0.8</v>
      </c>
      <c r="BW277" s="74">
        <f>BV277/BU277*100</f>
        <v>100</v>
      </c>
      <c r="BX277" s="74"/>
      <c r="BY277" s="74"/>
      <c r="BZ277" s="74"/>
      <c r="CA277" s="74"/>
      <c r="CB277" s="74">
        <v>33.6</v>
      </c>
      <c r="CC277" s="74">
        <v>33.6</v>
      </c>
      <c r="CD277" s="74">
        <v>33.6</v>
      </c>
      <c r="CE277" s="74">
        <f>CD277/CC277*100</f>
        <v>100</v>
      </c>
    </row>
    <row r="278" spans="1:83" x14ac:dyDescent="0.25">
      <c r="A278" s="16" t="s">
        <v>425</v>
      </c>
      <c r="B278" s="78">
        <f t="shared" si="282"/>
        <v>0</v>
      </c>
      <c r="C278" s="78">
        <f t="shared" si="283"/>
        <v>0</v>
      </c>
      <c r="D278" s="78">
        <f t="shared" si="284"/>
        <v>0</v>
      </c>
      <c r="E278" s="78"/>
      <c r="F278" s="78">
        <f t="shared" si="276"/>
        <v>0</v>
      </c>
      <c r="G278" s="75"/>
      <c r="H278" s="75"/>
      <c r="I278" s="75"/>
      <c r="J278" s="75"/>
      <c r="K278" s="75"/>
      <c r="L278" s="75"/>
      <c r="M278" s="75"/>
      <c r="N278" s="75"/>
      <c r="O278" s="75"/>
      <c r="P278" s="75"/>
      <c r="Q278" s="75"/>
      <c r="R278" s="75"/>
      <c r="S278" s="74"/>
      <c r="T278" s="75"/>
      <c r="U278" s="75"/>
      <c r="V278" s="75"/>
      <c r="W278" s="74"/>
      <c r="X278" s="75"/>
      <c r="Y278" s="75"/>
      <c r="Z278" s="75"/>
      <c r="AA278" s="75"/>
      <c r="AB278" s="75"/>
      <c r="AC278" s="75"/>
      <c r="AD278" s="75"/>
      <c r="AE278" s="74"/>
      <c r="AF278" s="75"/>
      <c r="AG278" s="75"/>
      <c r="AH278" s="75"/>
      <c r="AI278" s="74"/>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4"/>
      <c r="BP278" s="75"/>
      <c r="BQ278" s="75"/>
      <c r="BR278" s="75"/>
      <c r="BS278" s="74"/>
      <c r="BT278" s="75"/>
      <c r="BU278" s="75"/>
      <c r="BV278" s="75"/>
      <c r="BW278" s="74"/>
      <c r="BX278" s="75"/>
      <c r="BY278" s="75"/>
      <c r="BZ278" s="75"/>
      <c r="CA278" s="74"/>
      <c r="CB278" s="75"/>
      <c r="CC278" s="75"/>
      <c r="CD278" s="75"/>
      <c r="CE278" s="74"/>
    </row>
    <row r="279" spans="1:83" x14ac:dyDescent="0.25">
      <c r="A279" s="16" t="s">
        <v>495</v>
      </c>
      <c r="B279" s="78">
        <f t="shared" si="282"/>
        <v>164.6</v>
      </c>
      <c r="C279" s="78">
        <f t="shared" si="283"/>
        <v>165.7</v>
      </c>
      <c r="D279" s="78">
        <f t="shared" si="284"/>
        <v>165.7</v>
      </c>
      <c r="E279" s="78"/>
      <c r="F279" s="78">
        <f t="shared" si="276"/>
        <v>165.7</v>
      </c>
      <c r="G279" s="75">
        <f t="shared" si="275"/>
        <v>100</v>
      </c>
      <c r="H279" s="75"/>
      <c r="I279" s="75"/>
      <c r="J279" s="75"/>
      <c r="K279" s="75"/>
      <c r="L279" s="75"/>
      <c r="M279" s="75"/>
      <c r="N279" s="75"/>
      <c r="O279" s="75"/>
      <c r="P279" s="75"/>
      <c r="Q279" s="75"/>
      <c r="R279" s="75"/>
      <c r="S279" s="74"/>
      <c r="T279" s="75"/>
      <c r="U279" s="75"/>
      <c r="V279" s="75"/>
      <c r="W279" s="74"/>
      <c r="X279" s="75"/>
      <c r="Y279" s="75"/>
      <c r="Z279" s="75"/>
      <c r="AA279" s="75"/>
      <c r="AB279" s="75"/>
      <c r="AC279" s="75"/>
      <c r="AD279" s="75"/>
      <c r="AE279" s="74"/>
      <c r="AF279" s="75"/>
      <c r="AG279" s="75"/>
      <c r="AH279" s="75"/>
      <c r="AI279" s="74"/>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v>164.6</v>
      </c>
      <c r="BI279" s="75">
        <v>165.7</v>
      </c>
      <c r="BJ279" s="75">
        <v>165.7</v>
      </c>
      <c r="BK279" s="75">
        <f t="shared" ref="BK279:BK286" si="293">BJ279/BI279*100</f>
        <v>100</v>
      </c>
      <c r="BL279" s="75"/>
      <c r="BM279" s="75"/>
      <c r="BN279" s="75"/>
      <c r="BO279" s="74"/>
      <c r="BP279" s="75"/>
      <c r="BQ279" s="75"/>
      <c r="BR279" s="75"/>
      <c r="BS279" s="74"/>
      <c r="BT279" s="75"/>
      <c r="BU279" s="75"/>
      <c r="BV279" s="75"/>
      <c r="BW279" s="74"/>
      <c r="BX279" s="75"/>
      <c r="BY279" s="75"/>
      <c r="BZ279" s="75"/>
      <c r="CA279" s="74"/>
      <c r="CB279" s="75"/>
      <c r="CC279" s="75"/>
      <c r="CD279" s="75"/>
      <c r="CE279" s="74"/>
    </row>
    <row r="280" spans="1:83" x14ac:dyDescent="0.25">
      <c r="A280" s="16" t="s">
        <v>428</v>
      </c>
      <c r="B280" s="78">
        <f t="shared" si="282"/>
        <v>164.6</v>
      </c>
      <c r="C280" s="78">
        <f t="shared" si="283"/>
        <v>165.7</v>
      </c>
      <c r="D280" s="78">
        <f t="shared" si="284"/>
        <v>165.7</v>
      </c>
      <c r="E280" s="78"/>
      <c r="F280" s="78">
        <f t="shared" si="276"/>
        <v>165.7</v>
      </c>
      <c r="G280" s="75">
        <f t="shared" si="275"/>
        <v>100</v>
      </c>
      <c r="H280" s="75"/>
      <c r="I280" s="75"/>
      <c r="J280" s="75"/>
      <c r="K280" s="75"/>
      <c r="L280" s="75"/>
      <c r="M280" s="75"/>
      <c r="N280" s="75"/>
      <c r="O280" s="75"/>
      <c r="P280" s="75"/>
      <c r="Q280" s="75"/>
      <c r="R280" s="75"/>
      <c r="S280" s="74"/>
      <c r="T280" s="75"/>
      <c r="U280" s="75"/>
      <c r="V280" s="75"/>
      <c r="W280" s="74"/>
      <c r="X280" s="75"/>
      <c r="Y280" s="75"/>
      <c r="Z280" s="75"/>
      <c r="AA280" s="75"/>
      <c r="AB280" s="75"/>
      <c r="AC280" s="75"/>
      <c r="AD280" s="75"/>
      <c r="AE280" s="74"/>
      <c r="AF280" s="75"/>
      <c r="AG280" s="75"/>
      <c r="AH280" s="75"/>
      <c r="AI280" s="74"/>
      <c r="AJ280" s="75"/>
      <c r="AK280" s="75"/>
      <c r="AL280" s="75"/>
      <c r="AM280" s="75"/>
      <c r="AN280" s="75"/>
      <c r="AO280" s="75"/>
      <c r="AP280" s="75"/>
      <c r="AQ280" s="75"/>
      <c r="AR280" s="75"/>
      <c r="AS280" s="75"/>
      <c r="AT280" s="75"/>
      <c r="AU280" s="75"/>
      <c r="AV280" s="75"/>
      <c r="AW280" s="75"/>
      <c r="AX280" s="75"/>
      <c r="AY280" s="75"/>
      <c r="AZ280" s="75"/>
      <c r="BA280" s="75"/>
      <c r="BB280" s="75"/>
      <c r="BC280" s="75"/>
      <c r="BD280" s="75"/>
      <c r="BE280" s="75"/>
      <c r="BF280" s="75"/>
      <c r="BG280" s="75"/>
      <c r="BH280" s="75">
        <v>164.6</v>
      </c>
      <c r="BI280" s="75">
        <v>165.7</v>
      </c>
      <c r="BJ280" s="75">
        <v>165.7</v>
      </c>
      <c r="BK280" s="75">
        <f t="shared" si="293"/>
        <v>100</v>
      </c>
      <c r="BL280" s="75"/>
      <c r="BM280" s="75"/>
      <c r="BN280" s="75"/>
      <c r="BO280" s="74"/>
      <c r="BP280" s="75"/>
      <c r="BQ280" s="75"/>
      <c r="BR280" s="75"/>
      <c r="BS280" s="74"/>
      <c r="BT280" s="75"/>
      <c r="BU280" s="75"/>
      <c r="BV280" s="75"/>
      <c r="BW280" s="74"/>
      <c r="BX280" s="75"/>
      <c r="BY280" s="75"/>
      <c r="BZ280" s="75"/>
      <c r="CA280" s="74"/>
      <c r="CB280" s="75"/>
      <c r="CC280" s="75"/>
      <c r="CD280" s="75"/>
      <c r="CE280" s="74"/>
    </row>
    <row r="281" spans="1:83" x14ac:dyDescent="0.25">
      <c r="A281" s="16" t="s">
        <v>267</v>
      </c>
      <c r="B281" s="78">
        <f t="shared" si="282"/>
        <v>411.6</v>
      </c>
      <c r="C281" s="78">
        <f t="shared" si="283"/>
        <v>414.3</v>
      </c>
      <c r="D281" s="78">
        <f t="shared" si="284"/>
        <v>414.3</v>
      </c>
      <c r="E281" s="78"/>
      <c r="F281" s="78">
        <f t="shared" si="276"/>
        <v>414.3</v>
      </c>
      <c r="G281" s="75">
        <f t="shared" si="275"/>
        <v>100</v>
      </c>
      <c r="H281" s="75"/>
      <c r="I281" s="75"/>
      <c r="J281" s="75"/>
      <c r="K281" s="75"/>
      <c r="L281" s="75"/>
      <c r="M281" s="75"/>
      <c r="N281" s="75"/>
      <c r="O281" s="75"/>
      <c r="P281" s="75"/>
      <c r="Q281" s="75"/>
      <c r="R281" s="75"/>
      <c r="S281" s="74"/>
      <c r="T281" s="75"/>
      <c r="U281" s="75"/>
      <c r="V281" s="75"/>
      <c r="W281" s="74"/>
      <c r="X281" s="75"/>
      <c r="Y281" s="75"/>
      <c r="Z281" s="75"/>
      <c r="AA281" s="75"/>
      <c r="AB281" s="75"/>
      <c r="AC281" s="75"/>
      <c r="AD281" s="75"/>
      <c r="AE281" s="74"/>
      <c r="AF281" s="75"/>
      <c r="AG281" s="75"/>
      <c r="AH281" s="75"/>
      <c r="AI281" s="74"/>
      <c r="AJ281" s="75"/>
      <c r="AK281" s="75"/>
      <c r="AL281" s="75"/>
      <c r="AM281" s="75"/>
      <c r="AN281" s="75"/>
      <c r="AO281" s="75"/>
      <c r="AP281" s="75"/>
      <c r="AQ281" s="75"/>
      <c r="AR281" s="75"/>
      <c r="AS281" s="75"/>
      <c r="AT281" s="75"/>
      <c r="AU281" s="75"/>
      <c r="AV281" s="75"/>
      <c r="AW281" s="75"/>
      <c r="AX281" s="75"/>
      <c r="AY281" s="75"/>
      <c r="AZ281" s="75"/>
      <c r="BA281" s="75"/>
      <c r="BB281" s="75"/>
      <c r="BC281" s="75"/>
      <c r="BD281" s="75"/>
      <c r="BE281" s="75"/>
      <c r="BF281" s="75"/>
      <c r="BG281" s="75"/>
      <c r="BH281" s="75">
        <v>411.6</v>
      </c>
      <c r="BI281" s="75">
        <v>414.3</v>
      </c>
      <c r="BJ281" s="75">
        <v>414.3</v>
      </c>
      <c r="BK281" s="75">
        <f t="shared" si="293"/>
        <v>100</v>
      </c>
      <c r="BL281" s="75"/>
      <c r="BM281" s="75"/>
      <c r="BN281" s="75"/>
      <c r="BO281" s="74"/>
      <c r="BP281" s="75"/>
      <c r="BQ281" s="75"/>
      <c r="BR281" s="75"/>
      <c r="BS281" s="74"/>
      <c r="BT281" s="75"/>
      <c r="BU281" s="75"/>
      <c r="BV281" s="75"/>
      <c r="BW281" s="74"/>
      <c r="BX281" s="75"/>
      <c r="BY281" s="75"/>
      <c r="BZ281" s="75"/>
      <c r="CA281" s="74"/>
      <c r="CB281" s="75"/>
      <c r="CC281" s="75"/>
      <c r="CD281" s="75"/>
      <c r="CE281" s="74"/>
    </row>
    <row r="282" spans="1:83" x14ac:dyDescent="0.25">
      <c r="A282" s="16" t="s">
        <v>496</v>
      </c>
      <c r="B282" s="78">
        <f t="shared" si="282"/>
        <v>164.6</v>
      </c>
      <c r="C282" s="78">
        <f t="shared" si="283"/>
        <v>165.7</v>
      </c>
      <c r="D282" s="78">
        <f t="shared" si="284"/>
        <v>165.7</v>
      </c>
      <c r="E282" s="78"/>
      <c r="F282" s="78">
        <f t="shared" si="276"/>
        <v>165.7</v>
      </c>
      <c r="G282" s="75">
        <f t="shared" si="275"/>
        <v>100</v>
      </c>
      <c r="H282" s="75"/>
      <c r="I282" s="75"/>
      <c r="J282" s="75"/>
      <c r="K282" s="75"/>
      <c r="L282" s="75"/>
      <c r="M282" s="75"/>
      <c r="N282" s="75"/>
      <c r="O282" s="75"/>
      <c r="P282" s="75"/>
      <c r="Q282" s="75"/>
      <c r="R282" s="75"/>
      <c r="S282" s="74"/>
      <c r="T282" s="75"/>
      <c r="U282" s="75"/>
      <c r="V282" s="75"/>
      <c r="W282" s="74"/>
      <c r="X282" s="75"/>
      <c r="Y282" s="75"/>
      <c r="Z282" s="75"/>
      <c r="AA282" s="75"/>
      <c r="AB282" s="75"/>
      <c r="AC282" s="75"/>
      <c r="AD282" s="75"/>
      <c r="AE282" s="74"/>
      <c r="AF282" s="75"/>
      <c r="AG282" s="75"/>
      <c r="AH282" s="75"/>
      <c r="AI282" s="74"/>
      <c r="AJ282" s="75"/>
      <c r="AK282" s="75"/>
      <c r="AL282" s="75"/>
      <c r="AM282" s="75"/>
      <c r="AN282" s="75"/>
      <c r="AO282" s="75"/>
      <c r="AP282" s="75"/>
      <c r="AQ282" s="75"/>
      <c r="AR282" s="75"/>
      <c r="AS282" s="75"/>
      <c r="AT282" s="75"/>
      <c r="AU282" s="75"/>
      <c r="AV282" s="75"/>
      <c r="AW282" s="75"/>
      <c r="AX282" s="75"/>
      <c r="AY282" s="75"/>
      <c r="AZ282" s="75"/>
      <c r="BA282" s="75"/>
      <c r="BB282" s="75"/>
      <c r="BC282" s="75"/>
      <c r="BD282" s="75"/>
      <c r="BE282" s="75"/>
      <c r="BF282" s="75"/>
      <c r="BG282" s="75"/>
      <c r="BH282" s="75">
        <v>164.6</v>
      </c>
      <c r="BI282" s="75">
        <v>165.7</v>
      </c>
      <c r="BJ282" s="75">
        <v>165.7</v>
      </c>
      <c r="BK282" s="75">
        <f t="shared" si="293"/>
        <v>100</v>
      </c>
      <c r="BL282" s="75"/>
      <c r="BM282" s="75"/>
      <c r="BN282" s="75"/>
      <c r="BO282" s="74"/>
      <c r="BP282" s="75"/>
      <c r="BQ282" s="75"/>
      <c r="BR282" s="75"/>
      <c r="BS282" s="74"/>
      <c r="BT282" s="75"/>
      <c r="BU282" s="75"/>
      <c r="BV282" s="75"/>
      <c r="BW282" s="74"/>
      <c r="BX282" s="75"/>
      <c r="BY282" s="75"/>
      <c r="BZ282" s="75"/>
      <c r="CA282" s="74"/>
      <c r="CB282" s="75"/>
      <c r="CC282" s="75"/>
      <c r="CD282" s="75"/>
      <c r="CE282" s="74"/>
    </row>
    <row r="283" spans="1:83" x14ac:dyDescent="0.25">
      <c r="A283" s="16" t="s">
        <v>426</v>
      </c>
      <c r="B283" s="78">
        <f t="shared" si="282"/>
        <v>411.6</v>
      </c>
      <c r="C283" s="78">
        <f t="shared" si="283"/>
        <v>414.3</v>
      </c>
      <c r="D283" s="78">
        <f t="shared" si="284"/>
        <v>414.3</v>
      </c>
      <c r="E283" s="78"/>
      <c r="F283" s="78">
        <f t="shared" si="276"/>
        <v>414.3</v>
      </c>
      <c r="G283" s="75">
        <f t="shared" si="275"/>
        <v>100</v>
      </c>
      <c r="H283" s="75"/>
      <c r="I283" s="75"/>
      <c r="J283" s="75"/>
      <c r="K283" s="75"/>
      <c r="L283" s="75"/>
      <c r="M283" s="75"/>
      <c r="N283" s="75"/>
      <c r="O283" s="75"/>
      <c r="P283" s="75"/>
      <c r="Q283" s="75"/>
      <c r="R283" s="75"/>
      <c r="S283" s="74"/>
      <c r="T283" s="75"/>
      <c r="U283" s="75"/>
      <c r="V283" s="75"/>
      <c r="W283" s="74"/>
      <c r="X283" s="75"/>
      <c r="Y283" s="75"/>
      <c r="Z283" s="75"/>
      <c r="AA283" s="75"/>
      <c r="AB283" s="75"/>
      <c r="AC283" s="75"/>
      <c r="AD283" s="75"/>
      <c r="AE283" s="74"/>
      <c r="AF283" s="75"/>
      <c r="AG283" s="75"/>
      <c r="AH283" s="75"/>
      <c r="AI283" s="74"/>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v>411.6</v>
      </c>
      <c r="BI283" s="75">
        <v>414.3</v>
      </c>
      <c r="BJ283" s="75">
        <v>414.3</v>
      </c>
      <c r="BK283" s="75">
        <f t="shared" si="293"/>
        <v>100</v>
      </c>
      <c r="BL283" s="75"/>
      <c r="BM283" s="75"/>
      <c r="BN283" s="75"/>
      <c r="BO283" s="74"/>
      <c r="BP283" s="75"/>
      <c r="BQ283" s="75"/>
      <c r="BR283" s="75"/>
      <c r="BS283" s="74"/>
      <c r="BT283" s="75"/>
      <c r="BU283" s="75"/>
      <c r="BV283" s="75"/>
      <c r="BW283" s="74"/>
      <c r="BX283" s="75"/>
      <c r="BY283" s="75"/>
      <c r="BZ283" s="75"/>
      <c r="CA283" s="74"/>
      <c r="CB283" s="75"/>
      <c r="CC283" s="75"/>
      <c r="CD283" s="75"/>
      <c r="CE283" s="74"/>
    </row>
    <row r="284" spans="1:83" x14ac:dyDescent="0.25">
      <c r="A284" s="16" t="s">
        <v>157</v>
      </c>
      <c r="B284" s="78">
        <f t="shared" si="282"/>
        <v>0</v>
      </c>
      <c r="C284" s="78">
        <f t="shared" si="283"/>
        <v>0</v>
      </c>
      <c r="D284" s="78">
        <f t="shared" si="284"/>
        <v>0</v>
      </c>
      <c r="E284" s="78"/>
      <c r="F284" s="78">
        <f t="shared" si="276"/>
        <v>0</v>
      </c>
      <c r="G284" s="75"/>
      <c r="H284" s="75"/>
      <c r="I284" s="75"/>
      <c r="J284" s="75"/>
      <c r="K284" s="75"/>
      <c r="L284" s="75"/>
      <c r="M284" s="75"/>
      <c r="N284" s="75"/>
      <c r="O284" s="75"/>
      <c r="P284" s="75"/>
      <c r="Q284" s="75"/>
      <c r="R284" s="75"/>
      <c r="S284" s="74"/>
      <c r="T284" s="75"/>
      <c r="U284" s="75"/>
      <c r="V284" s="75"/>
      <c r="W284" s="74"/>
      <c r="X284" s="75"/>
      <c r="Y284" s="75"/>
      <c r="Z284" s="75"/>
      <c r="AA284" s="75"/>
      <c r="AB284" s="75"/>
      <c r="AC284" s="75"/>
      <c r="AD284" s="75"/>
      <c r="AE284" s="74"/>
      <c r="AF284" s="75"/>
      <c r="AG284" s="75"/>
      <c r="AH284" s="75"/>
      <c r="AI284" s="74"/>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4"/>
      <c r="BP284" s="75"/>
      <c r="BQ284" s="75"/>
      <c r="BR284" s="75"/>
      <c r="BS284" s="74"/>
      <c r="BT284" s="75"/>
      <c r="BU284" s="75"/>
      <c r="BV284" s="75"/>
      <c r="BW284" s="74"/>
      <c r="BX284" s="75"/>
      <c r="BY284" s="75"/>
      <c r="BZ284" s="75"/>
      <c r="CA284" s="74"/>
      <c r="CB284" s="75"/>
      <c r="CC284" s="75"/>
      <c r="CD284" s="75"/>
      <c r="CE284" s="74"/>
    </row>
    <row r="285" spans="1:83" x14ac:dyDescent="0.25">
      <c r="A285" s="16" t="s">
        <v>427</v>
      </c>
      <c r="B285" s="78">
        <f t="shared" si="282"/>
        <v>411.6</v>
      </c>
      <c r="C285" s="78">
        <f t="shared" si="283"/>
        <v>414.3</v>
      </c>
      <c r="D285" s="78">
        <f t="shared" si="284"/>
        <v>414.3</v>
      </c>
      <c r="E285" s="78"/>
      <c r="F285" s="78">
        <f t="shared" si="276"/>
        <v>414.3</v>
      </c>
      <c r="G285" s="75">
        <f t="shared" si="275"/>
        <v>100</v>
      </c>
      <c r="H285" s="75"/>
      <c r="I285" s="75"/>
      <c r="J285" s="75"/>
      <c r="K285" s="75"/>
      <c r="L285" s="75"/>
      <c r="M285" s="75"/>
      <c r="N285" s="75"/>
      <c r="O285" s="75"/>
      <c r="P285" s="75"/>
      <c r="Q285" s="75"/>
      <c r="R285" s="75"/>
      <c r="S285" s="74"/>
      <c r="T285" s="75"/>
      <c r="U285" s="75"/>
      <c r="V285" s="75"/>
      <c r="W285" s="74"/>
      <c r="X285" s="75"/>
      <c r="Y285" s="75"/>
      <c r="Z285" s="75"/>
      <c r="AA285" s="75"/>
      <c r="AB285" s="75"/>
      <c r="AC285" s="75"/>
      <c r="AD285" s="75"/>
      <c r="AE285" s="74"/>
      <c r="AF285" s="75"/>
      <c r="AG285" s="75"/>
      <c r="AH285" s="75"/>
      <c r="AI285" s="74"/>
      <c r="AJ285" s="75"/>
      <c r="AK285" s="75"/>
      <c r="AL285" s="75"/>
      <c r="AM285" s="75"/>
      <c r="AN285" s="75"/>
      <c r="AO285" s="75"/>
      <c r="AP285" s="75"/>
      <c r="AQ285" s="75"/>
      <c r="AR285" s="75"/>
      <c r="AS285" s="75"/>
      <c r="AT285" s="75"/>
      <c r="AU285" s="75"/>
      <c r="AV285" s="75"/>
      <c r="AW285" s="75"/>
      <c r="AX285" s="75"/>
      <c r="AY285" s="75"/>
      <c r="AZ285" s="75"/>
      <c r="BA285" s="75"/>
      <c r="BB285" s="75"/>
      <c r="BC285" s="75"/>
      <c r="BD285" s="75"/>
      <c r="BE285" s="75"/>
      <c r="BF285" s="75"/>
      <c r="BG285" s="75"/>
      <c r="BH285" s="75">
        <v>411.6</v>
      </c>
      <c r="BI285" s="75">
        <v>414.3</v>
      </c>
      <c r="BJ285" s="75">
        <v>414.3</v>
      </c>
      <c r="BK285" s="75">
        <f t="shared" si="293"/>
        <v>100</v>
      </c>
      <c r="BL285" s="75"/>
      <c r="BM285" s="75"/>
      <c r="BN285" s="75"/>
      <c r="BO285" s="74"/>
      <c r="BP285" s="75"/>
      <c r="BQ285" s="75"/>
      <c r="BR285" s="75"/>
      <c r="BS285" s="74"/>
      <c r="BT285" s="75"/>
      <c r="BU285" s="75"/>
      <c r="BV285" s="75"/>
      <c r="BW285" s="74"/>
      <c r="BX285" s="75"/>
      <c r="BY285" s="75"/>
      <c r="BZ285" s="75"/>
      <c r="CA285" s="74"/>
      <c r="CB285" s="75"/>
      <c r="CC285" s="75"/>
      <c r="CD285" s="75"/>
      <c r="CE285" s="74"/>
    </row>
    <row r="286" spans="1:83" s="5" customFormat="1" ht="31.5" x14ac:dyDescent="0.25">
      <c r="A286" s="81" t="s">
        <v>260</v>
      </c>
      <c r="B286" s="77">
        <f t="shared" si="282"/>
        <v>774796.79999999993</v>
      </c>
      <c r="C286" s="77">
        <f t="shared" si="283"/>
        <v>783728.83999999985</v>
      </c>
      <c r="D286" s="77">
        <f t="shared" si="284"/>
        <v>783728.83999999985</v>
      </c>
      <c r="E286" s="77"/>
      <c r="F286" s="77">
        <f t="shared" si="276"/>
        <v>782559.08305999998</v>
      </c>
      <c r="G286" s="73">
        <f t="shared" si="275"/>
        <v>99.850744686134064</v>
      </c>
      <c r="H286" s="73">
        <f>SUM(H287:H295)</f>
        <v>251.1</v>
      </c>
      <c r="I286" s="73">
        <f>SUM(I287:I295)</f>
        <v>251.1</v>
      </c>
      <c r="J286" s="73">
        <f>SUM(J287:J295)</f>
        <v>251.1</v>
      </c>
      <c r="K286" s="73">
        <f>J286/I286*100</f>
        <v>100</v>
      </c>
      <c r="L286" s="73">
        <f>SUM(L287:L295)</f>
        <v>261.39999999999998</v>
      </c>
      <c r="M286" s="73">
        <f>SUM(M287:M295)</f>
        <v>261.39999999999998</v>
      </c>
      <c r="N286" s="73">
        <f>SUM(N287:N295)</f>
        <v>261.39999999999998</v>
      </c>
      <c r="O286" s="73">
        <f>N286/M286*100</f>
        <v>100</v>
      </c>
      <c r="P286" s="73">
        <f>SUM(P287:P295)</f>
        <v>5881.5</v>
      </c>
      <c r="Q286" s="73">
        <f>SUM(Q287:Q295)</f>
        <v>5440.125</v>
      </c>
      <c r="R286" s="73">
        <f>SUM(R287:R295)</f>
        <v>5440.125</v>
      </c>
      <c r="S286" s="73">
        <f>R286/Q286*100</f>
        <v>100</v>
      </c>
      <c r="T286" s="73">
        <f>SUM(T287:T295)</f>
        <v>107371.8</v>
      </c>
      <c r="U286" s="73">
        <f>SUM(U287:U295)</f>
        <v>97989.7</v>
      </c>
      <c r="V286" s="73">
        <f>SUM(V287:V295)</f>
        <v>97989.7</v>
      </c>
      <c r="W286" s="73">
        <f>V286/U286*100</f>
        <v>100</v>
      </c>
      <c r="X286" s="73">
        <f>SUM(X287:X295)</f>
        <v>6563.7</v>
      </c>
      <c r="Y286" s="73">
        <f>SUM(Y287:Y295)</f>
        <v>5500.7</v>
      </c>
      <c r="Z286" s="73">
        <f>SUM(Z287:Z295)</f>
        <v>5500.6989999999996</v>
      </c>
      <c r="AA286" s="73">
        <f>Z286/Y286*100</f>
        <v>99.999981820495563</v>
      </c>
      <c r="AB286" s="73">
        <f>SUM(AB287:AB295)</f>
        <v>571.5</v>
      </c>
      <c r="AC286" s="73">
        <f>SUM(AC287:AC295)</f>
        <v>571.5</v>
      </c>
      <c r="AD286" s="73">
        <f>SUM(AD287:AD295)</f>
        <v>571.46695999999997</v>
      </c>
      <c r="AE286" s="73">
        <f>AD286/AC286*100</f>
        <v>99.994218722659667</v>
      </c>
      <c r="AF286" s="73">
        <f>SUM(AF287:AF295)</f>
        <v>579884.4</v>
      </c>
      <c r="AG286" s="73">
        <f>SUM(AG287:AG295)</f>
        <v>604619.19999999995</v>
      </c>
      <c r="AH286" s="73">
        <f>SUM(AH287:AH295)</f>
        <v>604619.19999999995</v>
      </c>
      <c r="AI286" s="73">
        <f>AH286/AG286*100</f>
        <v>100</v>
      </c>
      <c r="AJ286" s="73">
        <f>SUM(AJ287:AJ295)</f>
        <v>2882.8</v>
      </c>
      <c r="AK286" s="73">
        <f>SUM(AK287:AK295)</f>
        <v>2882.8</v>
      </c>
      <c r="AL286" s="73">
        <f>SUM(AL287:AL295)</f>
        <v>2882.8</v>
      </c>
      <c r="AM286" s="72">
        <f>AL286/AK286*100</f>
        <v>100</v>
      </c>
      <c r="AN286" s="73">
        <f t="shared" ref="AN286" si="294">SUM(AN287:AN295)</f>
        <v>0</v>
      </c>
      <c r="AO286" s="73">
        <f t="shared" ref="AO286:BB286" si="295">SUM(AO287:AO295)</f>
        <v>0</v>
      </c>
      <c r="AP286" s="73">
        <f t="shared" si="295"/>
        <v>0</v>
      </c>
      <c r="AQ286" s="73">
        <f t="shared" si="295"/>
        <v>0</v>
      </c>
      <c r="AR286" s="73">
        <f t="shared" ref="AR286" si="296">SUM(AR287:AR295)</f>
        <v>1729.7</v>
      </c>
      <c r="AS286" s="73">
        <f t="shared" si="295"/>
        <v>1729.7</v>
      </c>
      <c r="AT286" s="73">
        <f t="shared" si="295"/>
        <v>1729.7</v>
      </c>
      <c r="AU286" s="73">
        <f t="shared" si="295"/>
        <v>100</v>
      </c>
      <c r="AV286" s="73">
        <f t="shared" ref="AV286" si="297">SUM(AV287:AV295)</f>
        <v>576.6</v>
      </c>
      <c r="AW286" s="73">
        <f t="shared" si="295"/>
        <v>576.6</v>
      </c>
      <c r="AX286" s="73">
        <f t="shared" si="295"/>
        <v>576.6</v>
      </c>
      <c r="AY286" s="73">
        <f t="shared" si="295"/>
        <v>100</v>
      </c>
      <c r="AZ286" s="73">
        <f t="shared" ref="AZ286" si="298">SUM(AZ287:AZ295)</f>
        <v>3576.1</v>
      </c>
      <c r="BA286" s="73">
        <f t="shared" si="295"/>
        <v>3571.915</v>
      </c>
      <c r="BB286" s="73">
        <f t="shared" si="295"/>
        <v>3571.915</v>
      </c>
      <c r="BC286" s="73">
        <f>BB286/BA286*100</f>
        <v>100</v>
      </c>
      <c r="BD286" s="73">
        <f t="shared" ref="BD286" si="299">SUM(BD287:BD295)</f>
        <v>0</v>
      </c>
      <c r="BE286" s="73">
        <f t="shared" ref="BE286:BJ286" si="300">SUM(BE287:BE295)</f>
        <v>0</v>
      </c>
      <c r="BF286" s="73">
        <f t="shared" si="300"/>
        <v>0</v>
      </c>
      <c r="BG286" s="73">
        <f t="shared" si="300"/>
        <v>0</v>
      </c>
      <c r="BH286" s="73">
        <f t="shared" ref="BH286" si="301">SUM(BH287:BH295)</f>
        <v>2798.7999999999997</v>
      </c>
      <c r="BI286" s="73">
        <f t="shared" si="300"/>
        <v>2817.2000000000003</v>
      </c>
      <c r="BJ286" s="73">
        <f t="shared" si="300"/>
        <v>2817.2000000000003</v>
      </c>
      <c r="BK286" s="72">
        <f t="shared" si="293"/>
        <v>100</v>
      </c>
      <c r="BL286" s="73">
        <f>SUM(BL287:BL295)</f>
        <v>60497</v>
      </c>
      <c r="BM286" s="73">
        <f>SUM(BM287:BM295)</f>
        <v>55566.1</v>
      </c>
      <c r="BN286" s="73">
        <f>SUM(BN287:BN295)</f>
        <v>55056.047290000002</v>
      </c>
      <c r="BO286" s="73">
        <f>BN286/BM286*100</f>
        <v>99.082079343340652</v>
      </c>
      <c r="BP286" s="73">
        <f>SUM(BP287:BP295)</f>
        <v>1918.2</v>
      </c>
      <c r="BQ286" s="73">
        <f>SUM(BQ287:BQ295)</f>
        <v>1918.2</v>
      </c>
      <c r="BR286" s="73">
        <f>SUM(BR287:BR295)</f>
        <v>1261.8340000000001</v>
      </c>
      <c r="BS286" s="73">
        <f>BR286/BQ286*100</f>
        <v>65.782191637993961</v>
      </c>
      <c r="BT286" s="73">
        <f>SUM(BT287:BT295)</f>
        <v>10.1</v>
      </c>
      <c r="BU286" s="73">
        <f>SUM(BU287:BU295)</f>
        <v>10.5</v>
      </c>
      <c r="BV286" s="73">
        <f>SUM(BV287:BV295)</f>
        <v>10.5</v>
      </c>
      <c r="BW286" s="73">
        <f>BV286/BU286*100</f>
        <v>100</v>
      </c>
      <c r="BX286" s="73"/>
      <c r="BY286" s="73"/>
      <c r="BZ286" s="73"/>
      <c r="CA286" s="73"/>
      <c r="CB286" s="73">
        <f>SUM(CB287:CB295)</f>
        <v>22.1</v>
      </c>
      <c r="CC286" s="73">
        <f>SUM(CC287:CC295)</f>
        <v>22.1</v>
      </c>
      <c r="CD286" s="73">
        <f>SUM(CD287:CD295)</f>
        <v>18.795810000000003</v>
      </c>
      <c r="CE286" s="73">
        <f>CD286/CC286*100</f>
        <v>85.048914027149323</v>
      </c>
    </row>
    <row r="287" spans="1:83" ht="18" customHeight="1" x14ac:dyDescent="0.25">
      <c r="A287" s="16" t="s">
        <v>202</v>
      </c>
      <c r="B287" s="78">
        <f t="shared" si="282"/>
        <v>771997.99999999988</v>
      </c>
      <c r="C287" s="78">
        <f t="shared" si="283"/>
        <v>780911.6399999999</v>
      </c>
      <c r="D287" s="78">
        <f t="shared" si="284"/>
        <v>780911.6399999999</v>
      </c>
      <c r="E287" s="78"/>
      <c r="F287" s="78">
        <f t="shared" si="276"/>
        <v>779741.88306000002</v>
      </c>
      <c r="G287" s="74">
        <f t="shared" si="275"/>
        <v>99.850206235880947</v>
      </c>
      <c r="H287" s="74">
        <v>251.1</v>
      </c>
      <c r="I287" s="74">
        <v>251.1</v>
      </c>
      <c r="J287" s="74">
        <v>251.1</v>
      </c>
      <c r="K287" s="74">
        <f>J287/I287*100</f>
        <v>100</v>
      </c>
      <c r="L287" s="74">
        <v>261.39999999999998</v>
      </c>
      <c r="M287" s="74">
        <v>261.39999999999998</v>
      </c>
      <c r="N287" s="74">
        <v>261.39999999999998</v>
      </c>
      <c r="O287" s="74">
        <f>N287/M287*100</f>
        <v>100</v>
      </c>
      <c r="P287" s="74">
        <v>5881.5</v>
      </c>
      <c r="Q287" s="74">
        <v>5440.125</v>
      </c>
      <c r="R287" s="74">
        <v>5440.125</v>
      </c>
      <c r="S287" s="74">
        <f>R287/Q287*100</f>
        <v>100</v>
      </c>
      <c r="T287" s="74">
        <v>107371.8</v>
      </c>
      <c r="U287" s="74">
        <v>97989.7</v>
      </c>
      <c r="V287" s="74">
        <v>97989.7</v>
      </c>
      <c r="W287" s="74">
        <f>V287/U287*100</f>
        <v>100</v>
      </c>
      <c r="X287" s="69">
        <v>6563.7</v>
      </c>
      <c r="Y287" s="69">
        <v>5500.7</v>
      </c>
      <c r="Z287" s="69">
        <v>5500.6989999999996</v>
      </c>
      <c r="AA287" s="74">
        <f>Z287/Y287*100</f>
        <v>99.999981820495563</v>
      </c>
      <c r="AB287" s="74">
        <v>571.5</v>
      </c>
      <c r="AC287" s="74">
        <v>571.5</v>
      </c>
      <c r="AD287" s="74">
        <v>571.46695999999997</v>
      </c>
      <c r="AE287" s="74">
        <f>AD287/AC287*100</f>
        <v>99.994218722659667</v>
      </c>
      <c r="AF287" s="74">
        <v>579884.4</v>
      </c>
      <c r="AG287" s="74">
        <v>604619.19999999995</v>
      </c>
      <c r="AH287" s="74">
        <v>604619.19999999995</v>
      </c>
      <c r="AI287" s="74">
        <f>AH287/AG287*100</f>
        <v>100</v>
      </c>
      <c r="AJ287" s="74">
        <v>2882.8</v>
      </c>
      <c r="AK287" s="74">
        <v>2882.8</v>
      </c>
      <c r="AL287" s="74">
        <v>2882.8</v>
      </c>
      <c r="AM287" s="75">
        <f>AL287/AK287*100</f>
        <v>100</v>
      </c>
      <c r="AN287" s="75"/>
      <c r="AO287" s="75"/>
      <c r="AP287" s="74"/>
      <c r="AQ287" s="74"/>
      <c r="AR287" s="74">
        <v>1729.7</v>
      </c>
      <c r="AS287" s="74">
        <v>1729.7</v>
      </c>
      <c r="AT287" s="74">
        <v>1729.7</v>
      </c>
      <c r="AU287" s="74">
        <f>AT287/AS287*100</f>
        <v>100</v>
      </c>
      <c r="AV287" s="74">
        <v>576.6</v>
      </c>
      <c r="AW287" s="74">
        <v>576.6</v>
      </c>
      <c r="AX287" s="74">
        <v>576.6</v>
      </c>
      <c r="AY287" s="74">
        <f>AX287/AW287*100</f>
        <v>100</v>
      </c>
      <c r="AZ287" s="74">
        <v>3576.1</v>
      </c>
      <c r="BA287" s="74">
        <v>3571.915</v>
      </c>
      <c r="BB287" s="74">
        <v>3571.915</v>
      </c>
      <c r="BC287" s="74">
        <f>BB287/BA287*100</f>
        <v>100</v>
      </c>
      <c r="BD287" s="74"/>
      <c r="BE287" s="74"/>
      <c r="BF287" s="74"/>
      <c r="BG287" s="74"/>
      <c r="BH287" s="74"/>
      <c r="BI287" s="74"/>
      <c r="BJ287" s="74"/>
      <c r="BK287" s="75"/>
      <c r="BL287" s="74">
        <v>60497</v>
      </c>
      <c r="BM287" s="74">
        <v>55566.1</v>
      </c>
      <c r="BN287" s="74">
        <v>55056.047290000002</v>
      </c>
      <c r="BO287" s="74">
        <f>BN287/BM287*100</f>
        <v>99.082079343340652</v>
      </c>
      <c r="BP287" s="74">
        <v>1918.2</v>
      </c>
      <c r="BQ287" s="74">
        <v>1918.2</v>
      </c>
      <c r="BR287" s="74">
        <v>1261.8340000000001</v>
      </c>
      <c r="BS287" s="74">
        <f>BR287/BQ287*100</f>
        <v>65.782191637993961</v>
      </c>
      <c r="BT287" s="74">
        <v>10.1</v>
      </c>
      <c r="BU287" s="74">
        <v>10.5</v>
      </c>
      <c r="BV287" s="74">
        <v>10.5</v>
      </c>
      <c r="BW287" s="74">
        <f>BV287/BU287*100</f>
        <v>100</v>
      </c>
      <c r="BX287" s="74"/>
      <c r="BY287" s="74"/>
      <c r="BZ287" s="74"/>
      <c r="CA287" s="74"/>
      <c r="CB287" s="74">
        <v>22.1</v>
      </c>
      <c r="CC287" s="74">
        <v>22.1</v>
      </c>
      <c r="CD287" s="74">
        <v>18.795810000000003</v>
      </c>
      <c r="CE287" s="74">
        <f>CD287/CC287*100</f>
        <v>85.048914027149323</v>
      </c>
    </row>
    <row r="288" spans="1:83" x14ac:dyDescent="0.25">
      <c r="A288" s="16" t="s">
        <v>430</v>
      </c>
      <c r="B288" s="78">
        <f t="shared" si="282"/>
        <v>411.6</v>
      </c>
      <c r="C288" s="78">
        <f t="shared" si="283"/>
        <v>414.3</v>
      </c>
      <c r="D288" s="78">
        <f t="shared" si="284"/>
        <v>414.3</v>
      </c>
      <c r="E288" s="78"/>
      <c r="F288" s="78">
        <f t="shared" si="276"/>
        <v>414.3</v>
      </c>
      <c r="G288" s="75">
        <f t="shared" si="275"/>
        <v>100</v>
      </c>
      <c r="H288" s="75"/>
      <c r="I288" s="75"/>
      <c r="J288" s="75"/>
      <c r="K288" s="75"/>
      <c r="L288" s="75"/>
      <c r="M288" s="75"/>
      <c r="N288" s="75"/>
      <c r="O288" s="74"/>
      <c r="P288" s="75"/>
      <c r="Q288" s="75"/>
      <c r="R288" s="75"/>
      <c r="S288" s="75"/>
      <c r="T288" s="75"/>
      <c r="U288" s="75"/>
      <c r="V288" s="75"/>
      <c r="W288" s="75"/>
      <c r="X288" s="75"/>
      <c r="Y288" s="75"/>
      <c r="Z288" s="75"/>
      <c r="AA288" s="75"/>
      <c r="AB288" s="75"/>
      <c r="AC288" s="75"/>
      <c r="AD288" s="75"/>
      <c r="AE288" s="75"/>
      <c r="AF288" s="75"/>
      <c r="AG288" s="75"/>
      <c r="AH288" s="75"/>
      <c r="AI288" s="75"/>
      <c r="AJ288" s="75"/>
      <c r="AK288" s="75"/>
      <c r="AL288" s="75"/>
      <c r="AM288" s="75"/>
      <c r="AN288" s="75"/>
      <c r="AO288" s="75"/>
      <c r="AP288" s="75"/>
      <c r="AQ288" s="75"/>
      <c r="AR288" s="75"/>
      <c r="AS288" s="75"/>
      <c r="AT288" s="75"/>
      <c r="AU288" s="75"/>
      <c r="AV288" s="75"/>
      <c r="AW288" s="75"/>
      <c r="AX288" s="75"/>
      <c r="AY288" s="75"/>
      <c r="AZ288" s="75"/>
      <c r="BA288" s="75"/>
      <c r="BB288" s="75"/>
      <c r="BC288" s="74"/>
      <c r="BD288" s="75"/>
      <c r="BE288" s="75"/>
      <c r="BF288" s="75"/>
      <c r="BG288" s="75"/>
      <c r="BH288" s="75">
        <v>411.6</v>
      </c>
      <c r="BI288" s="75">
        <v>414.3</v>
      </c>
      <c r="BJ288" s="75">
        <v>414.3</v>
      </c>
      <c r="BK288" s="75">
        <f t="shared" ref="BK288:BK296" si="302">BJ288/BI288*100</f>
        <v>100</v>
      </c>
      <c r="BL288" s="75"/>
      <c r="BM288" s="75"/>
      <c r="BN288" s="75"/>
      <c r="BO288" s="75"/>
      <c r="BP288" s="75"/>
      <c r="BQ288" s="75"/>
      <c r="BR288" s="75"/>
      <c r="BS288" s="74"/>
      <c r="BT288" s="75"/>
      <c r="BU288" s="75"/>
      <c r="BV288" s="75"/>
      <c r="BW288" s="74"/>
      <c r="BX288" s="75"/>
      <c r="BY288" s="75"/>
      <c r="BZ288" s="75"/>
      <c r="CA288" s="74"/>
      <c r="CB288" s="75"/>
      <c r="CC288" s="75"/>
      <c r="CD288" s="75"/>
      <c r="CE288" s="75"/>
    </row>
    <row r="289" spans="1:83" x14ac:dyDescent="0.25">
      <c r="A289" s="16" t="s">
        <v>257</v>
      </c>
      <c r="B289" s="78">
        <f t="shared" si="282"/>
        <v>411.6</v>
      </c>
      <c r="C289" s="78">
        <f t="shared" si="283"/>
        <v>414.3</v>
      </c>
      <c r="D289" s="78">
        <f t="shared" si="284"/>
        <v>414.3</v>
      </c>
      <c r="E289" s="78"/>
      <c r="F289" s="78">
        <f t="shared" si="276"/>
        <v>414.3</v>
      </c>
      <c r="G289" s="75">
        <f t="shared" si="275"/>
        <v>100</v>
      </c>
      <c r="H289" s="75"/>
      <c r="I289" s="75"/>
      <c r="J289" s="75"/>
      <c r="K289" s="75"/>
      <c r="L289" s="75"/>
      <c r="M289" s="75"/>
      <c r="N289" s="75"/>
      <c r="O289" s="74"/>
      <c r="P289" s="75"/>
      <c r="Q289" s="75"/>
      <c r="R289" s="75"/>
      <c r="S289" s="75"/>
      <c r="T289" s="75"/>
      <c r="U289" s="75"/>
      <c r="V289" s="75"/>
      <c r="W289" s="75"/>
      <c r="X289" s="75"/>
      <c r="Y289" s="75"/>
      <c r="Z289" s="75"/>
      <c r="AA289" s="75"/>
      <c r="AB289" s="75"/>
      <c r="AC289" s="75"/>
      <c r="AD289" s="75"/>
      <c r="AE289" s="75"/>
      <c r="AF289" s="75"/>
      <c r="AG289" s="75"/>
      <c r="AH289" s="75"/>
      <c r="AI289" s="75"/>
      <c r="AJ289" s="75"/>
      <c r="AK289" s="75"/>
      <c r="AL289" s="75"/>
      <c r="AM289" s="75"/>
      <c r="AN289" s="75"/>
      <c r="AO289" s="75"/>
      <c r="AP289" s="75"/>
      <c r="AQ289" s="75"/>
      <c r="AR289" s="75"/>
      <c r="AS289" s="75"/>
      <c r="AT289" s="75"/>
      <c r="AU289" s="75"/>
      <c r="AV289" s="75"/>
      <c r="AW289" s="75"/>
      <c r="AX289" s="75"/>
      <c r="AY289" s="75"/>
      <c r="AZ289" s="75"/>
      <c r="BA289" s="75"/>
      <c r="BB289" s="75"/>
      <c r="BC289" s="74"/>
      <c r="BD289" s="75"/>
      <c r="BE289" s="75"/>
      <c r="BF289" s="75"/>
      <c r="BG289" s="75"/>
      <c r="BH289" s="75">
        <v>411.6</v>
      </c>
      <c r="BI289" s="75">
        <v>414.3</v>
      </c>
      <c r="BJ289" s="75">
        <v>414.3</v>
      </c>
      <c r="BK289" s="75">
        <f t="shared" si="302"/>
        <v>100</v>
      </c>
      <c r="BL289" s="75"/>
      <c r="BM289" s="75"/>
      <c r="BN289" s="75"/>
      <c r="BO289" s="75"/>
      <c r="BP289" s="75"/>
      <c r="BQ289" s="75"/>
      <c r="BR289" s="75"/>
      <c r="BS289" s="74"/>
      <c r="BT289" s="75"/>
      <c r="BU289" s="75"/>
      <c r="BV289" s="75"/>
      <c r="BW289" s="74"/>
      <c r="BX289" s="75"/>
      <c r="BY289" s="75"/>
      <c r="BZ289" s="75"/>
      <c r="CA289" s="74"/>
      <c r="CB289" s="75"/>
      <c r="CC289" s="75"/>
      <c r="CD289" s="75"/>
      <c r="CE289" s="75"/>
    </row>
    <row r="290" spans="1:83" x14ac:dyDescent="0.25">
      <c r="A290" s="16" t="s">
        <v>258</v>
      </c>
      <c r="B290" s="78">
        <f t="shared" si="282"/>
        <v>164.6</v>
      </c>
      <c r="C290" s="78">
        <f t="shared" si="283"/>
        <v>165.7</v>
      </c>
      <c r="D290" s="78">
        <f t="shared" si="284"/>
        <v>165.7</v>
      </c>
      <c r="E290" s="78"/>
      <c r="F290" s="78">
        <f t="shared" si="276"/>
        <v>165.7</v>
      </c>
      <c r="G290" s="75">
        <f t="shared" si="275"/>
        <v>100</v>
      </c>
      <c r="H290" s="75"/>
      <c r="I290" s="75"/>
      <c r="J290" s="75"/>
      <c r="K290" s="75"/>
      <c r="L290" s="75"/>
      <c r="M290" s="75"/>
      <c r="N290" s="75"/>
      <c r="O290" s="74"/>
      <c r="P290" s="75"/>
      <c r="Q290" s="75"/>
      <c r="R290" s="75"/>
      <c r="S290" s="75"/>
      <c r="T290" s="75"/>
      <c r="U290" s="75"/>
      <c r="V290" s="75"/>
      <c r="W290" s="75"/>
      <c r="X290" s="75"/>
      <c r="Y290" s="75"/>
      <c r="Z290" s="75"/>
      <c r="AA290" s="75"/>
      <c r="AB290" s="75"/>
      <c r="AC290" s="75"/>
      <c r="AD290" s="75"/>
      <c r="AE290" s="75"/>
      <c r="AF290" s="75"/>
      <c r="AG290" s="75"/>
      <c r="AH290" s="75"/>
      <c r="AI290" s="75"/>
      <c r="AJ290" s="75"/>
      <c r="AK290" s="75"/>
      <c r="AL290" s="75"/>
      <c r="AM290" s="75"/>
      <c r="AN290" s="75"/>
      <c r="AO290" s="75"/>
      <c r="AP290" s="75"/>
      <c r="AQ290" s="75"/>
      <c r="AR290" s="75"/>
      <c r="AS290" s="75"/>
      <c r="AT290" s="75"/>
      <c r="AU290" s="75"/>
      <c r="AV290" s="75"/>
      <c r="AW290" s="75"/>
      <c r="AX290" s="75"/>
      <c r="AY290" s="75"/>
      <c r="AZ290" s="75"/>
      <c r="BA290" s="75"/>
      <c r="BB290" s="75"/>
      <c r="BC290" s="74"/>
      <c r="BD290" s="75"/>
      <c r="BE290" s="75"/>
      <c r="BF290" s="75"/>
      <c r="BG290" s="75"/>
      <c r="BH290" s="75">
        <v>164.6</v>
      </c>
      <c r="BI290" s="75">
        <v>165.7</v>
      </c>
      <c r="BJ290" s="75">
        <v>165.7</v>
      </c>
      <c r="BK290" s="75">
        <f t="shared" si="302"/>
        <v>100</v>
      </c>
      <c r="BL290" s="75"/>
      <c r="BM290" s="75"/>
      <c r="BN290" s="75"/>
      <c r="BO290" s="75"/>
      <c r="BP290" s="75"/>
      <c r="BQ290" s="75"/>
      <c r="BR290" s="75"/>
      <c r="BS290" s="74"/>
      <c r="BT290" s="75"/>
      <c r="BU290" s="75"/>
      <c r="BV290" s="75"/>
      <c r="BW290" s="74"/>
      <c r="BX290" s="75"/>
      <c r="BY290" s="75"/>
      <c r="BZ290" s="75"/>
      <c r="CA290" s="74"/>
      <c r="CB290" s="75"/>
      <c r="CC290" s="75"/>
      <c r="CD290" s="75"/>
      <c r="CE290" s="75"/>
    </row>
    <row r="291" spans="1:83" x14ac:dyDescent="0.25">
      <c r="A291" s="16" t="s">
        <v>497</v>
      </c>
      <c r="B291" s="78">
        <f t="shared" si="282"/>
        <v>411.6</v>
      </c>
      <c r="C291" s="78">
        <f t="shared" si="283"/>
        <v>414.3</v>
      </c>
      <c r="D291" s="78">
        <f t="shared" si="284"/>
        <v>414.3</v>
      </c>
      <c r="E291" s="78"/>
      <c r="F291" s="78">
        <f t="shared" si="276"/>
        <v>414.3</v>
      </c>
      <c r="G291" s="75">
        <f t="shared" si="275"/>
        <v>100</v>
      </c>
      <c r="H291" s="75"/>
      <c r="I291" s="75"/>
      <c r="J291" s="75"/>
      <c r="K291" s="75"/>
      <c r="L291" s="75"/>
      <c r="M291" s="75"/>
      <c r="N291" s="75"/>
      <c r="O291" s="74"/>
      <c r="P291" s="75"/>
      <c r="Q291" s="75"/>
      <c r="R291" s="75"/>
      <c r="S291" s="75"/>
      <c r="T291" s="75"/>
      <c r="U291" s="75"/>
      <c r="V291" s="75"/>
      <c r="W291" s="75"/>
      <c r="X291" s="75"/>
      <c r="Y291" s="75"/>
      <c r="Z291" s="75"/>
      <c r="AA291" s="75"/>
      <c r="AB291" s="75"/>
      <c r="AC291" s="75"/>
      <c r="AD291" s="75"/>
      <c r="AE291" s="75"/>
      <c r="AF291" s="75"/>
      <c r="AG291" s="75"/>
      <c r="AH291" s="75"/>
      <c r="AI291" s="75"/>
      <c r="AJ291" s="75"/>
      <c r="AK291" s="75"/>
      <c r="AL291" s="75"/>
      <c r="AM291" s="75"/>
      <c r="AN291" s="75"/>
      <c r="AO291" s="75"/>
      <c r="AP291" s="75"/>
      <c r="AQ291" s="75"/>
      <c r="AR291" s="75"/>
      <c r="AS291" s="75"/>
      <c r="AT291" s="75"/>
      <c r="AU291" s="75"/>
      <c r="AV291" s="75"/>
      <c r="AW291" s="75"/>
      <c r="AX291" s="75"/>
      <c r="AY291" s="75"/>
      <c r="AZ291" s="75"/>
      <c r="BA291" s="75"/>
      <c r="BB291" s="75"/>
      <c r="BC291" s="74"/>
      <c r="BD291" s="75"/>
      <c r="BE291" s="75"/>
      <c r="BF291" s="75"/>
      <c r="BG291" s="75"/>
      <c r="BH291" s="75">
        <v>411.6</v>
      </c>
      <c r="BI291" s="75">
        <v>414.3</v>
      </c>
      <c r="BJ291" s="75">
        <v>414.3</v>
      </c>
      <c r="BK291" s="75">
        <f t="shared" si="302"/>
        <v>100</v>
      </c>
      <c r="BL291" s="75"/>
      <c r="BM291" s="75"/>
      <c r="BN291" s="75"/>
      <c r="BO291" s="75"/>
      <c r="BP291" s="75"/>
      <c r="BQ291" s="75"/>
      <c r="BR291" s="75"/>
      <c r="BS291" s="74"/>
      <c r="BT291" s="75"/>
      <c r="BU291" s="75"/>
      <c r="BV291" s="75"/>
      <c r="BW291" s="74"/>
      <c r="BX291" s="75"/>
      <c r="BY291" s="75"/>
      <c r="BZ291" s="75"/>
      <c r="CA291" s="74"/>
      <c r="CB291" s="75"/>
      <c r="CC291" s="75"/>
      <c r="CD291" s="75"/>
      <c r="CE291" s="75"/>
    </row>
    <row r="292" spans="1:83" x14ac:dyDescent="0.25">
      <c r="A292" s="16" t="s">
        <v>433</v>
      </c>
      <c r="B292" s="78">
        <f t="shared" si="282"/>
        <v>164.6</v>
      </c>
      <c r="C292" s="78">
        <f t="shared" si="283"/>
        <v>165.7</v>
      </c>
      <c r="D292" s="78">
        <f t="shared" si="284"/>
        <v>165.7</v>
      </c>
      <c r="E292" s="78"/>
      <c r="F292" s="78">
        <f t="shared" si="276"/>
        <v>165.7</v>
      </c>
      <c r="G292" s="75">
        <f t="shared" ref="G292:G307" si="303">F292/C292*100</f>
        <v>100</v>
      </c>
      <c r="H292" s="75"/>
      <c r="I292" s="75"/>
      <c r="J292" s="75"/>
      <c r="K292" s="75"/>
      <c r="L292" s="75"/>
      <c r="M292" s="75"/>
      <c r="N292" s="75"/>
      <c r="O292" s="74"/>
      <c r="P292" s="75"/>
      <c r="Q292" s="75"/>
      <c r="R292" s="75"/>
      <c r="S292" s="75"/>
      <c r="T292" s="75"/>
      <c r="U292" s="75"/>
      <c r="V292" s="75"/>
      <c r="W292" s="75"/>
      <c r="X292" s="75"/>
      <c r="Y292" s="75"/>
      <c r="Z292" s="75"/>
      <c r="AA292" s="75"/>
      <c r="AB292" s="75"/>
      <c r="AC292" s="75"/>
      <c r="AD292" s="75"/>
      <c r="AE292" s="75"/>
      <c r="AF292" s="75"/>
      <c r="AG292" s="75"/>
      <c r="AH292" s="75"/>
      <c r="AI292" s="75"/>
      <c r="AJ292" s="75"/>
      <c r="AK292" s="75"/>
      <c r="AL292" s="75"/>
      <c r="AM292" s="75"/>
      <c r="AN292" s="75"/>
      <c r="AO292" s="75"/>
      <c r="AP292" s="75"/>
      <c r="AQ292" s="75"/>
      <c r="AR292" s="75"/>
      <c r="AS292" s="75"/>
      <c r="AT292" s="75"/>
      <c r="AU292" s="75"/>
      <c r="AV292" s="75"/>
      <c r="AW292" s="75"/>
      <c r="AX292" s="75"/>
      <c r="AY292" s="75"/>
      <c r="AZ292" s="75"/>
      <c r="BA292" s="75"/>
      <c r="BB292" s="75"/>
      <c r="BC292" s="74"/>
      <c r="BD292" s="75"/>
      <c r="BE292" s="75"/>
      <c r="BF292" s="75"/>
      <c r="BG292" s="75"/>
      <c r="BH292" s="75">
        <v>164.6</v>
      </c>
      <c r="BI292" s="75">
        <v>165.7</v>
      </c>
      <c r="BJ292" s="75">
        <v>165.7</v>
      </c>
      <c r="BK292" s="75">
        <f t="shared" si="302"/>
        <v>100</v>
      </c>
      <c r="BL292" s="75"/>
      <c r="BM292" s="75"/>
      <c r="BN292" s="75"/>
      <c r="BO292" s="75"/>
      <c r="BP292" s="75"/>
      <c r="BQ292" s="75"/>
      <c r="BR292" s="75"/>
      <c r="BS292" s="74"/>
      <c r="BT292" s="75"/>
      <c r="BU292" s="75"/>
      <c r="BV292" s="75"/>
      <c r="BW292" s="74"/>
      <c r="BX292" s="75"/>
      <c r="BY292" s="75"/>
      <c r="BZ292" s="75"/>
      <c r="CA292" s="74"/>
      <c r="CB292" s="75"/>
      <c r="CC292" s="75"/>
      <c r="CD292" s="75"/>
      <c r="CE292" s="75"/>
    </row>
    <row r="293" spans="1:83" x14ac:dyDescent="0.25">
      <c r="A293" s="16" t="s">
        <v>432</v>
      </c>
      <c r="B293" s="78">
        <f t="shared" si="282"/>
        <v>411.6</v>
      </c>
      <c r="C293" s="78">
        <f t="shared" si="283"/>
        <v>414.3</v>
      </c>
      <c r="D293" s="78">
        <f t="shared" si="284"/>
        <v>414.3</v>
      </c>
      <c r="E293" s="78"/>
      <c r="F293" s="78">
        <f t="shared" si="276"/>
        <v>414.3</v>
      </c>
      <c r="G293" s="75">
        <f t="shared" si="303"/>
        <v>100</v>
      </c>
      <c r="H293" s="75"/>
      <c r="I293" s="75"/>
      <c r="J293" s="75"/>
      <c r="K293" s="75"/>
      <c r="L293" s="75"/>
      <c r="M293" s="75"/>
      <c r="N293" s="75"/>
      <c r="O293" s="74"/>
      <c r="P293" s="75"/>
      <c r="Q293" s="75"/>
      <c r="R293" s="75"/>
      <c r="S293" s="75"/>
      <c r="T293" s="75"/>
      <c r="U293" s="75"/>
      <c r="V293" s="75"/>
      <c r="W293" s="75"/>
      <c r="X293" s="75"/>
      <c r="Y293" s="75"/>
      <c r="Z293" s="75"/>
      <c r="AA293" s="75"/>
      <c r="AB293" s="75"/>
      <c r="AC293" s="75"/>
      <c r="AD293" s="75"/>
      <c r="AE293" s="75"/>
      <c r="AF293" s="75"/>
      <c r="AG293" s="75"/>
      <c r="AH293" s="75"/>
      <c r="AI293" s="75"/>
      <c r="AJ293" s="75"/>
      <c r="AK293" s="75"/>
      <c r="AL293" s="75"/>
      <c r="AM293" s="75"/>
      <c r="AN293" s="75"/>
      <c r="AO293" s="75"/>
      <c r="AP293" s="75"/>
      <c r="AQ293" s="75"/>
      <c r="AR293" s="75"/>
      <c r="AS293" s="75"/>
      <c r="AT293" s="75"/>
      <c r="AU293" s="75"/>
      <c r="AV293" s="75"/>
      <c r="AW293" s="75"/>
      <c r="AX293" s="75"/>
      <c r="AY293" s="75"/>
      <c r="AZ293" s="75"/>
      <c r="BA293" s="75"/>
      <c r="BB293" s="75"/>
      <c r="BC293" s="74"/>
      <c r="BD293" s="75"/>
      <c r="BE293" s="75"/>
      <c r="BF293" s="75"/>
      <c r="BG293" s="75"/>
      <c r="BH293" s="75">
        <v>411.6</v>
      </c>
      <c r="BI293" s="75">
        <v>414.3</v>
      </c>
      <c r="BJ293" s="75">
        <v>414.3</v>
      </c>
      <c r="BK293" s="75">
        <f t="shared" si="302"/>
        <v>100</v>
      </c>
      <c r="BL293" s="75"/>
      <c r="BM293" s="75"/>
      <c r="BN293" s="75"/>
      <c r="BO293" s="75"/>
      <c r="BP293" s="75"/>
      <c r="BQ293" s="75"/>
      <c r="BR293" s="75"/>
      <c r="BS293" s="74"/>
      <c r="BT293" s="75"/>
      <c r="BU293" s="75"/>
      <c r="BV293" s="75"/>
      <c r="BW293" s="74"/>
      <c r="BX293" s="75"/>
      <c r="BY293" s="75"/>
      <c r="BZ293" s="75"/>
      <c r="CA293" s="74"/>
      <c r="CB293" s="75"/>
      <c r="CC293" s="75"/>
      <c r="CD293" s="75"/>
      <c r="CE293" s="75"/>
    </row>
    <row r="294" spans="1:83" x14ac:dyDescent="0.25">
      <c r="A294" s="16" t="s">
        <v>434</v>
      </c>
      <c r="B294" s="78">
        <f t="shared" si="282"/>
        <v>411.6</v>
      </c>
      <c r="C294" s="78">
        <f t="shared" si="283"/>
        <v>414.3</v>
      </c>
      <c r="D294" s="78">
        <f t="shared" si="284"/>
        <v>414.3</v>
      </c>
      <c r="E294" s="78"/>
      <c r="F294" s="78">
        <f t="shared" si="276"/>
        <v>414.3</v>
      </c>
      <c r="G294" s="75">
        <f t="shared" si="303"/>
        <v>100</v>
      </c>
      <c r="H294" s="75"/>
      <c r="I294" s="75"/>
      <c r="J294" s="75"/>
      <c r="K294" s="75"/>
      <c r="L294" s="75"/>
      <c r="M294" s="75"/>
      <c r="N294" s="75"/>
      <c r="O294" s="74"/>
      <c r="P294" s="75"/>
      <c r="Q294" s="75"/>
      <c r="R294" s="75"/>
      <c r="S294" s="75"/>
      <c r="T294" s="75"/>
      <c r="U294" s="75"/>
      <c r="V294" s="75"/>
      <c r="W294" s="75"/>
      <c r="X294" s="75"/>
      <c r="Y294" s="75"/>
      <c r="Z294" s="75"/>
      <c r="AA294" s="75"/>
      <c r="AB294" s="75"/>
      <c r="AC294" s="75"/>
      <c r="AD294" s="75"/>
      <c r="AE294" s="75"/>
      <c r="AF294" s="75"/>
      <c r="AG294" s="75"/>
      <c r="AH294" s="75"/>
      <c r="AI294" s="75"/>
      <c r="AJ294" s="75"/>
      <c r="AK294" s="75"/>
      <c r="AL294" s="75"/>
      <c r="AM294" s="75"/>
      <c r="AN294" s="75"/>
      <c r="AO294" s="75"/>
      <c r="AP294" s="75"/>
      <c r="AQ294" s="75"/>
      <c r="AR294" s="75"/>
      <c r="AS294" s="75"/>
      <c r="AT294" s="75"/>
      <c r="AU294" s="75"/>
      <c r="AV294" s="75"/>
      <c r="AW294" s="75"/>
      <c r="AX294" s="75"/>
      <c r="AY294" s="75"/>
      <c r="AZ294" s="75"/>
      <c r="BA294" s="75"/>
      <c r="BB294" s="75"/>
      <c r="BC294" s="74"/>
      <c r="BD294" s="75"/>
      <c r="BE294" s="75"/>
      <c r="BF294" s="75"/>
      <c r="BG294" s="75"/>
      <c r="BH294" s="75">
        <v>411.6</v>
      </c>
      <c r="BI294" s="75">
        <v>414.3</v>
      </c>
      <c r="BJ294" s="75">
        <v>414.3</v>
      </c>
      <c r="BK294" s="75">
        <f t="shared" si="302"/>
        <v>100</v>
      </c>
      <c r="BL294" s="75"/>
      <c r="BM294" s="75"/>
      <c r="BN294" s="75"/>
      <c r="BO294" s="75"/>
      <c r="BP294" s="75"/>
      <c r="BQ294" s="75"/>
      <c r="BR294" s="75"/>
      <c r="BS294" s="74"/>
      <c r="BT294" s="75"/>
      <c r="BU294" s="75"/>
      <c r="BV294" s="75"/>
      <c r="BW294" s="74"/>
      <c r="BX294" s="75"/>
      <c r="BY294" s="75"/>
      <c r="BZ294" s="75"/>
      <c r="CA294" s="74"/>
      <c r="CB294" s="75"/>
      <c r="CC294" s="75"/>
      <c r="CD294" s="75"/>
      <c r="CE294" s="75"/>
    </row>
    <row r="295" spans="1:83" x14ac:dyDescent="0.25">
      <c r="A295" s="16" t="s">
        <v>259</v>
      </c>
      <c r="B295" s="78">
        <f t="shared" si="282"/>
        <v>411.6</v>
      </c>
      <c r="C295" s="78">
        <f t="shared" si="283"/>
        <v>414.3</v>
      </c>
      <c r="D295" s="78">
        <f t="shared" si="284"/>
        <v>414.3</v>
      </c>
      <c r="E295" s="78"/>
      <c r="F295" s="78">
        <f t="shared" si="276"/>
        <v>414.3</v>
      </c>
      <c r="G295" s="75">
        <f t="shared" si="303"/>
        <v>100</v>
      </c>
      <c r="H295" s="75"/>
      <c r="I295" s="75"/>
      <c r="J295" s="75"/>
      <c r="K295" s="75"/>
      <c r="L295" s="75"/>
      <c r="M295" s="75"/>
      <c r="N295" s="75"/>
      <c r="O295" s="74"/>
      <c r="P295" s="75"/>
      <c r="Q295" s="75"/>
      <c r="R295" s="75"/>
      <c r="S295" s="75"/>
      <c r="T295" s="75"/>
      <c r="U295" s="75"/>
      <c r="V295" s="75"/>
      <c r="W295" s="75"/>
      <c r="X295" s="75"/>
      <c r="Y295" s="75"/>
      <c r="Z295" s="75"/>
      <c r="AA295" s="75"/>
      <c r="AB295" s="75"/>
      <c r="AC295" s="75"/>
      <c r="AD295" s="75"/>
      <c r="AE295" s="75"/>
      <c r="AF295" s="75"/>
      <c r="AG295" s="75"/>
      <c r="AH295" s="75"/>
      <c r="AI295" s="75"/>
      <c r="AJ295" s="75"/>
      <c r="AK295" s="75"/>
      <c r="AL295" s="75"/>
      <c r="AM295" s="75"/>
      <c r="AN295" s="75"/>
      <c r="AO295" s="75"/>
      <c r="AP295" s="75"/>
      <c r="AQ295" s="75"/>
      <c r="AR295" s="75"/>
      <c r="AS295" s="75"/>
      <c r="AT295" s="75"/>
      <c r="AU295" s="75"/>
      <c r="AV295" s="75"/>
      <c r="AW295" s="75"/>
      <c r="AX295" s="75"/>
      <c r="AY295" s="75"/>
      <c r="AZ295" s="75"/>
      <c r="BA295" s="75"/>
      <c r="BB295" s="75"/>
      <c r="BC295" s="74"/>
      <c r="BD295" s="75"/>
      <c r="BE295" s="75"/>
      <c r="BF295" s="75"/>
      <c r="BG295" s="75"/>
      <c r="BH295" s="75">
        <v>411.6</v>
      </c>
      <c r="BI295" s="75">
        <v>414.3</v>
      </c>
      <c r="BJ295" s="75">
        <v>414.3</v>
      </c>
      <c r="BK295" s="75">
        <f t="shared" si="302"/>
        <v>100</v>
      </c>
      <c r="BL295" s="75"/>
      <c r="BM295" s="75"/>
      <c r="BN295" s="75"/>
      <c r="BO295" s="75"/>
      <c r="BP295" s="75"/>
      <c r="BQ295" s="75"/>
      <c r="BR295" s="75"/>
      <c r="BS295" s="74"/>
      <c r="BT295" s="75"/>
      <c r="BU295" s="75"/>
      <c r="BV295" s="75"/>
      <c r="BW295" s="74"/>
      <c r="BX295" s="75"/>
      <c r="BY295" s="75"/>
      <c r="BZ295" s="75"/>
      <c r="CA295" s="74"/>
      <c r="CB295" s="75"/>
      <c r="CC295" s="75"/>
      <c r="CD295" s="75"/>
      <c r="CE295" s="75"/>
    </row>
    <row r="296" spans="1:83" s="5" customFormat="1" ht="31.5" x14ac:dyDescent="0.25">
      <c r="A296" s="81" t="s">
        <v>270</v>
      </c>
      <c r="B296" s="77">
        <f t="shared" si="282"/>
        <v>276381.49999999994</v>
      </c>
      <c r="C296" s="77">
        <f t="shared" si="283"/>
        <v>289371.61875999998</v>
      </c>
      <c r="D296" s="77">
        <f t="shared" si="284"/>
        <v>289371.61875999998</v>
      </c>
      <c r="E296" s="77"/>
      <c r="F296" s="77">
        <f t="shared" si="276"/>
        <v>287790.62777999998</v>
      </c>
      <c r="G296" s="73">
        <f t="shared" si="303"/>
        <v>99.453646841119109</v>
      </c>
      <c r="H296" s="73">
        <f>SUM(H297:H305)</f>
        <v>480.2</v>
      </c>
      <c r="I296" s="73">
        <f>SUM(I297:I305)</f>
        <v>480.2</v>
      </c>
      <c r="J296" s="73">
        <f>SUM(J297:J305)</f>
        <v>480.2</v>
      </c>
      <c r="K296" s="73">
        <f>J296/I296*100</f>
        <v>100</v>
      </c>
      <c r="L296" s="73">
        <f>SUM(L297:L305)</f>
        <v>40.1</v>
      </c>
      <c r="M296" s="73">
        <f>SUM(M297:M305)</f>
        <v>40.1</v>
      </c>
      <c r="N296" s="73">
        <f>SUM(N297:N305)</f>
        <v>40.047400000000003</v>
      </c>
      <c r="O296" s="73">
        <f>N296/M296*100</f>
        <v>99.868827930174561</v>
      </c>
      <c r="P296" s="73">
        <f>SUM(P297:P305)</f>
        <v>1009.7</v>
      </c>
      <c r="Q296" s="73">
        <f>SUM(Q297:Q305)</f>
        <v>925.55876000000001</v>
      </c>
      <c r="R296" s="73">
        <f>SUM(R297:R305)</f>
        <v>925.55876000000001</v>
      </c>
      <c r="S296" s="73">
        <f>R296/Q296*100</f>
        <v>100</v>
      </c>
      <c r="T296" s="73">
        <f>SUM(T297:T305)</f>
        <v>45059.199999999997</v>
      </c>
      <c r="U296" s="73">
        <f>SUM(U297:U305)</f>
        <v>49956.3</v>
      </c>
      <c r="V296" s="73">
        <f>SUM(V297:V305)</f>
        <v>49605.292609999997</v>
      </c>
      <c r="W296" s="73">
        <f>V296/U296*100</f>
        <v>99.297371122360929</v>
      </c>
      <c r="X296" s="73">
        <f>SUM(X297:X305)</f>
        <v>6773.8</v>
      </c>
      <c r="Y296" s="73">
        <f>SUM(Y297:Y305)</f>
        <v>6773.8</v>
      </c>
      <c r="Z296" s="73">
        <f>SUM(Z297:Z305)</f>
        <v>6773.8</v>
      </c>
      <c r="AA296" s="73">
        <f>Z296/Y296*100</f>
        <v>100</v>
      </c>
      <c r="AB296" s="73">
        <f>SUM(AB297:AB305)</f>
        <v>190.4</v>
      </c>
      <c r="AC296" s="73">
        <f>SUM(AC297:AC305)</f>
        <v>190.4</v>
      </c>
      <c r="AD296" s="73">
        <f>SUM(AD297:AD305)</f>
        <v>190.4</v>
      </c>
      <c r="AE296" s="73">
        <f>AD296/AC296*100</f>
        <v>100</v>
      </c>
      <c r="AF296" s="73">
        <f>SUM(AF297:AF305)</f>
        <v>193338.3</v>
      </c>
      <c r="AG296" s="73">
        <f>SUM(AG297:AG305)</f>
        <v>203501.2</v>
      </c>
      <c r="AH296" s="73">
        <f>SUM(AH297:AH305)</f>
        <v>203359.14921</v>
      </c>
      <c r="AI296" s="73">
        <f>AH296/AG296*100</f>
        <v>99.930196583607369</v>
      </c>
      <c r="AJ296" s="73">
        <f>SUM(AJ297:AJ305)</f>
        <v>1088.5999999999999</v>
      </c>
      <c r="AK296" s="73">
        <f>SUM(AK297:AK305)</f>
        <v>1088.5999999999999</v>
      </c>
      <c r="AL296" s="73">
        <f>SUM(AL297:AL305)</f>
        <v>1085.83988</v>
      </c>
      <c r="AM296" s="72">
        <f>AL296/AK296*100</f>
        <v>99.746452324085993</v>
      </c>
      <c r="AN296" s="73">
        <f>SUM(AN297:AN305)</f>
        <v>0</v>
      </c>
      <c r="AO296" s="73">
        <f>SUM(AO297:AO305)</f>
        <v>0</v>
      </c>
      <c r="AP296" s="73">
        <f>SUM(AP297:AP305)</f>
        <v>0</v>
      </c>
      <c r="AQ296" s="73"/>
      <c r="AR296" s="73">
        <f t="shared" ref="AR296" si="304">SUM(AR297:AR305)</f>
        <v>544.29999999999995</v>
      </c>
      <c r="AS296" s="73">
        <f t="shared" ref="AS296:BB296" si="305">SUM(AS297:AS305)</f>
        <v>544.29999999999995</v>
      </c>
      <c r="AT296" s="73">
        <f t="shared" si="305"/>
        <v>544.29999999999995</v>
      </c>
      <c r="AU296" s="73">
        <f t="shared" si="305"/>
        <v>100</v>
      </c>
      <c r="AV296" s="73">
        <f t="shared" ref="AV296" si="306">SUM(AV297:AV305)</f>
        <v>544.29999999999995</v>
      </c>
      <c r="AW296" s="73">
        <f t="shared" si="305"/>
        <v>544.29999999999995</v>
      </c>
      <c r="AX296" s="73">
        <f t="shared" si="305"/>
        <v>133.73969</v>
      </c>
      <c r="AY296" s="73">
        <f t="shared" si="305"/>
        <v>24.570951681058244</v>
      </c>
      <c r="AZ296" s="73">
        <f t="shared" ref="AZ296" si="307">SUM(AZ297:AZ305)</f>
        <v>1096.5999999999999</v>
      </c>
      <c r="BA296" s="73">
        <f t="shared" si="305"/>
        <v>1096.5999999999999</v>
      </c>
      <c r="BB296" s="73">
        <f t="shared" si="305"/>
        <v>1096.5999999999999</v>
      </c>
      <c r="BC296" s="73">
        <f>BB296/BA296*100</f>
        <v>100</v>
      </c>
      <c r="BD296" s="73">
        <f t="shared" ref="BD296" si="308">SUM(BD297:BD305)</f>
        <v>0</v>
      </c>
      <c r="BE296" s="73">
        <f t="shared" ref="BE296:BJ296" si="309">SUM(BE297:BE305)</f>
        <v>0</v>
      </c>
      <c r="BF296" s="73">
        <f t="shared" si="309"/>
        <v>0</v>
      </c>
      <c r="BG296" s="73">
        <f t="shared" si="309"/>
        <v>0</v>
      </c>
      <c r="BH296" s="73">
        <f t="shared" ref="BH296" si="310">SUM(BH297:BH305)</f>
        <v>2057.7999999999997</v>
      </c>
      <c r="BI296" s="73">
        <f t="shared" si="309"/>
        <v>2071.4</v>
      </c>
      <c r="BJ296" s="73">
        <f t="shared" si="309"/>
        <v>2071.4</v>
      </c>
      <c r="BK296" s="72">
        <f t="shared" si="302"/>
        <v>100</v>
      </c>
      <c r="BL296" s="73">
        <f>SUM(BL297:BL305)</f>
        <v>23644.400000000001</v>
      </c>
      <c r="BM296" s="73">
        <f>SUM(BM297:BM305)</f>
        <v>21391.86</v>
      </c>
      <c r="BN296" s="73">
        <f>SUM(BN297:BN305)</f>
        <v>20835.51323</v>
      </c>
      <c r="BO296" s="73">
        <f>BN296/BM296*100</f>
        <v>97.399259484682489</v>
      </c>
      <c r="BP296" s="73">
        <f>SUM(BP297:BP305)</f>
        <v>468.1</v>
      </c>
      <c r="BQ296" s="73">
        <f>SUM(BQ297:BQ305)</f>
        <v>721.3</v>
      </c>
      <c r="BR296" s="73">
        <f>SUM(BR297:BR305)</f>
        <v>603.08699999999999</v>
      </c>
      <c r="BS296" s="73">
        <f>BR296/BQ296*100</f>
        <v>83.611118813253853</v>
      </c>
      <c r="BT296" s="73">
        <f>SUM(BT297:BT305)</f>
        <v>1.2</v>
      </c>
      <c r="BU296" s="73">
        <f>SUM(BU297:BU305)</f>
        <v>1.2</v>
      </c>
      <c r="BV296" s="73">
        <f>SUM(BV297:BV305)</f>
        <v>1.2</v>
      </c>
      <c r="BW296" s="73">
        <f>BV296/BU296*100</f>
        <v>100</v>
      </c>
      <c r="BX296" s="73"/>
      <c r="BY296" s="73"/>
      <c r="BZ296" s="73"/>
      <c r="CA296" s="73"/>
      <c r="CB296" s="73">
        <f>SUM(CB297:CB305)</f>
        <v>44.5</v>
      </c>
      <c r="CC296" s="73">
        <f>SUM(CC297:CC305)</f>
        <v>44.5</v>
      </c>
      <c r="CD296" s="73">
        <f>SUM(CD297:CD305)</f>
        <v>44.5</v>
      </c>
      <c r="CE296" s="73">
        <f>CD296/CC296*100</f>
        <v>100</v>
      </c>
    </row>
    <row r="297" spans="1:83" x14ac:dyDescent="0.25">
      <c r="A297" s="16" t="s">
        <v>201</v>
      </c>
      <c r="B297" s="78">
        <f t="shared" si="282"/>
        <v>274323.69999999995</v>
      </c>
      <c r="C297" s="78">
        <f t="shared" si="283"/>
        <v>287300.21875999996</v>
      </c>
      <c r="D297" s="78">
        <f t="shared" si="284"/>
        <v>287300.21875999996</v>
      </c>
      <c r="E297" s="78"/>
      <c r="F297" s="78">
        <f t="shared" si="276"/>
        <v>285719.22777999996</v>
      </c>
      <c r="G297" s="74">
        <f t="shared" si="303"/>
        <v>99.449707700598481</v>
      </c>
      <c r="H297" s="74">
        <v>480.2</v>
      </c>
      <c r="I297" s="74">
        <v>480.2</v>
      </c>
      <c r="J297" s="74">
        <v>480.2</v>
      </c>
      <c r="K297" s="74">
        <f>J297/I297*100</f>
        <v>100</v>
      </c>
      <c r="L297" s="74">
        <v>40.1</v>
      </c>
      <c r="M297" s="74">
        <v>40.1</v>
      </c>
      <c r="N297" s="74">
        <v>40.047400000000003</v>
      </c>
      <c r="O297" s="74">
        <f>N297/M297*100</f>
        <v>99.868827930174561</v>
      </c>
      <c r="P297" s="74">
        <v>1009.7</v>
      </c>
      <c r="Q297" s="74">
        <v>925.55876000000001</v>
      </c>
      <c r="R297" s="74">
        <v>925.55876000000001</v>
      </c>
      <c r="S297" s="74">
        <f>R297/Q297*100</f>
        <v>100</v>
      </c>
      <c r="T297" s="74">
        <v>45059.199999999997</v>
      </c>
      <c r="U297" s="74">
        <v>49956.3</v>
      </c>
      <c r="V297" s="74">
        <v>49605.292609999997</v>
      </c>
      <c r="W297" s="74">
        <f>V297/U297*100</f>
        <v>99.297371122360929</v>
      </c>
      <c r="X297" s="74">
        <v>6773.8</v>
      </c>
      <c r="Y297" s="74">
        <v>6773.8</v>
      </c>
      <c r="Z297" s="74">
        <v>6773.8</v>
      </c>
      <c r="AA297" s="74">
        <f>Z297/Y297*100</f>
        <v>100</v>
      </c>
      <c r="AB297" s="74">
        <v>190.4</v>
      </c>
      <c r="AC297" s="74">
        <v>190.4</v>
      </c>
      <c r="AD297" s="74">
        <v>190.4</v>
      </c>
      <c r="AE297" s="74">
        <f>AD297/AC297*100</f>
        <v>100</v>
      </c>
      <c r="AF297" s="74">
        <v>193338.3</v>
      </c>
      <c r="AG297" s="74">
        <v>203501.2</v>
      </c>
      <c r="AH297" s="74">
        <v>203359.14921</v>
      </c>
      <c r="AI297" s="74">
        <f>AH297/AG297*100</f>
        <v>99.930196583607369</v>
      </c>
      <c r="AJ297" s="74">
        <v>1088.5999999999999</v>
      </c>
      <c r="AK297" s="74">
        <v>1088.5999999999999</v>
      </c>
      <c r="AL297" s="74">
        <v>1085.83988</v>
      </c>
      <c r="AM297" s="75">
        <f>AL297/AK297*100</f>
        <v>99.746452324085993</v>
      </c>
      <c r="AN297" s="75"/>
      <c r="AO297" s="75"/>
      <c r="AP297" s="74"/>
      <c r="AQ297" s="74"/>
      <c r="AR297" s="74">
        <v>544.29999999999995</v>
      </c>
      <c r="AS297" s="74">
        <v>544.29999999999995</v>
      </c>
      <c r="AT297" s="74">
        <v>544.29999999999995</v>
      </c>
      <c r="AU297" s="74">
        <f>AT297/AS297*100</f>
        <v>100</v>
      </c>
      <c r="AV297" s="74">
        <v>544.29999999999995</v>
      </c>
      <c r="AW297" s="74">
        <v>544.29999999999995</v>
      </c>
      <c r="AX297" s="74">
        <v>133.73969</v>
      </c>
      <c r="AY297" s="74">
        <f>AX297/AW297*100</f>
        <v>24.570951681058244</v>
      </c>
      <c r="AZ297" s="74">
        <v>1096.5999999999999</v>
      </c>
      <c r="BA297" s="74">
        <v>1096.5999999999999</v>
      </c>
      <c r="BB297" s="74">
        <v>1096.5999999999999</v>
      </c>
      <c r="BC297" s="74">
        <f>BB297/BA297*100</f>
        <v>100</v>
      </c>
      <c r="BD297" s="74"/>
      <c r="BE297" s="74"/>
      <c r="BF297" s="74"/>
      <c r="BG297" s="74"/>
      <c r="BH297" s="74"/>
      <c r="BI297" s="74"/>
      <c r="BJ297" s="74"/>
      <c r="BK297" s="75"/>
      <c r="BL297" s="74">
        <v>23644.400000000001</v>
      </c>
      <c r="BM297" s="74">
        <v>21391.86</v>
      </c>
      <c r="BN297" s="74">
        <v>20835.51323</v>
      </c>
      <c r="BO297" s="74">
        <f>BN297/BM297*100</f>
        <v>97.399259484682489</v>
      </c>
      <c r="BP297" s="74">
        <v>468.1</v>
      </c>
      <c r="BQ297" s="74">
        <v>721.3</v>
      </c>
      <c r="BR297" s="74">
        <v>603.08699999999999</v>
      </c>
      <c r="BS297" s="74">
        <f>BR297/BQ297*100</f>
        <v>83.611118813253853</v>
      </c>
      <c r="BT297" s="74">
        <v>1.2</v>
      </c>
      <c r="BU297" s="74">
        <v>1.2</v>
      </c>
      <c r="BV297" s="74">
        <v>1.2</v>
      </c>
      <c r="BW297" s="74">
        <f>BV297/BU297*100</f>
        <v>100</v>
      </c>
      <c r="BX297" s="74"/>
      <c r="BY297" s="74"/>
      <c r="BZ297" s="74"/>
      <c r="CA297" s="74"/>
      <c r="CB297" s="74">
        <v>44.5</v>
      </c>
      <c r="CC297" s="74">
        <v>44.5</v>
      </c>
      <c r="CD297" s="74">
        <v>44.5</v>
      </c>
      <c r="CE297" s="74">
        <f>CD297/CC297*100</f>
        <v>100</v>
      </c>
    </row>
    <row r="298" spans="1:83" x14ac:dyDescent="0.25">
      <c r="A298" s="16" t="s">
        <v>435</v>
      </c>
      <c r="B298" s="78">
        <f t="shared" si="282"/>
        <v>164.6</v>
      </c>
      <c r="C298" s="78">
        <f t="shared" si="283"/>
        <v>165.7</v>
      </c>
      <c r="D298" s="78">
        <f t="shared" si="284"/>
        <v>165.7</v>
      </c>
      <c r="E298" s="78"/>
      <c r="F298" s="78">
        <f t="shared" si="276"/>
        <v>165.7</v>
      </c>
      <c r="G298" s="75">
        <f t="shared" si="303"/>
        <v>100</v>
      </c>
      <c r="H298" s="75"/>
      <c r="I298" s="75"/>
      <c r="J298" s="75"/>
      <c r="K298" s="75"/>
      <c r="L298" s="75"/>
      <c r="M298" s="75"/>
      <c r="N298" s="75"/>
      <c r="O298" s="75"/>
      <c r="P298" s="75"/>
      <c r="Q298" s="75"/>
      <c r="R298" s="75"/>
      <c r="S298" s="74"/>
      <c r="T298" s="75"/>
      <c r="U298" s="75"/>
      <c r="V298" s="75"/>
      <c r="W298" s="74"/>
      <c r="X298" s="75"/>
      <c r="Y298" s="75"/>
      <c r="Z298" s="75"/>
      <c r="AA298" s="75"/>
      <c r="AB298" s="75"/>
      <c r="AC298" s="75"/>
      <c r="AD298" s="75"/>
      <c r="AE298" s="74"/>
      <c r="AF298" s="75"/>
      <c r="AG298" s="75"/>
      <c r="AH298" s="75"/>
      <c r="AI298" s="74"/>
      <c r="AJ298" s="75"/>
      <c r="AK298" s="75"/>
      <c r="AL298" s="75"/>
      <c r="AM298" s="75"/>
      <c r="AN298" s="75"/>
      <c r="AO298" s="75"/>
      <c r="AP298" s="75"/>
      <c r="AQ298" s="75"/>
      <c r="AR298" s="75"/>
      <c r="AS298" s="75"/>
      <c r="AT298" s="75"/>
      <c r="AU298" s="75"/>
      <c r="AV298" s="75"/>
      <c r="AW298" s="75"/>
      <c r="AX298" s="75"/>
      <c r="AY298" s="75"/>
      <c r="AZ298" s="75"/>
      <c r="BA298" s="75"/>
      <c r="BB298" s="75"/>
      <c r="BC298" s="75"/>
      <c r="BD298" s="75"/>
      <c r="BE298" s="75"/>
      <c r="BF298" s="75"/>
      <c r="BG298" s="75"/>
      <c r="BH298" s="75">
        <v>164.6</v>
      </c>
      <c r="BI298" s="75">
        <v>165.7</v>
      </c>
      <c r="BJ298" s="75">
        <v>165.7</v>
      </c>
      <c r="BK298" s="75">
        <f t="shared" ref="BK298:BK306" si="311">BJ298/BI298*100</f>
        <v>100</v>
      </c>
      <c r="BL298" s="75"/>
      <c r="BM298" s="75"/>
      <c r="BN298" s="75"/>
      <c r="BO298" s="74"/>
      <c r="BP298" s="75"/>
      <c r="BQ298" s="75"/>
      <c r="BR298" s="75"/>
      <c r="BS298" s="74"/>
      <c r="BT298" s="75"/>
      <c r="BU298" s="75"/>
      <c r="BV298" s="75"/>
      <c r="BW298" s="74"/>
      <c r="BX298" s="75"/>
      <c r="BY298" s="75"/>
      <c r="BZ298" s="75"/>
      <c r="CA298" s="74"/>
      <c r="CB298" s="75"/>
      <c r="CC298" s="75"/>
      <c r="CD298" s="75"/>
      <c r="CE298" s="75"/>
    </row>
    <row r="299" spans="1:83" x14ac:dyDescent="0.25">
      <c r="A299" s="16" t="s">
        <v>436</v>
      </c>
      <c r="B299" s="78">
        <f t="shared" si="282"/>
        <v>164.6</v>
      </c>
      <c r="C299" s="78">
        <f t="shared" si="283"/>
        <v>165.7</v>
      </c>
      <c r="D299" s="78">
        <f t="shared" si="284"/>
        <v>165.7</v>
      </c>
      <c r="E299" s="78"/>
      <c r="F299" s="78">
        <f t="shared" si="276"/>
        <v>165.7</v>
      </c>
      <c r="G299" s="75">
        <f t="shared" si="303"/>
        <v>100</v>
      </c>
      <c r="H299" s="75"/>
      <c r="I299" s="75"/>
      <c r="J299" s="75"/>
      <c r="K299" s="75"/>
      <c r="L299" s="75"/>
      <c r="M299" s="75"/>
      <c r="N299" s="75"/>
      <c r="O299" s="75"/>
      <c r="P299" s="75"/>
      <c r="Q299" s="75"/>
      <c r="R299" s="75"/>
      <c r="S299" s="74"/>
      <c r="T299" s="75"/>
      <c r="U299" s="75"/>
      <c r="V299" s="75"/>
      <c r="W299" s="74"/>
      <c r="X299" s="75"/>
      <c r="Y299" s="75"/>
      <c r="Z299" s="75"/>
      <c r="AA299" s="75"/>
      <c r="AB299" s="75"/>
      <c r="AC299" s="75"/>
      <c r="AD299" s="75"/>
      <c r="AE299" s="74"/>
      <c r="AF299" s="75"/>
      <c r="AG299" s="75"/>
      <c r="AH299" s="75"/>
      <c r="AI299" s="74"/>
      <c r="AJ299" s="75"/>
      <c r="AK299" s="75"/>
      <c r="AL299" s="75"/>
      <c r="AM299" s="75"/>
      <c r="AN299" s="75"/>
      <c r="AO299" s="75"/>
      <c r="AP299" s="75"/>
      <c r="AQ299" s="75"/>
      <c r="AR299" s="75"/>
      <c r="AS299" s="75"/>
      <c r="AT299" s="75"/>
      <c r="AU299" s="75"/>
      <c r="AV299" s="75"/>
      <c r="AW299" s="75"/>
      <c r="AX299" s="75"/>
      <c r="AY299" s="75"/>
      <c r="AZ299" s="75"/>
      <c r="BA299" s="75"/>
      <c r="BB299" s="75"/>
      <c r="BC299" s="75"/>
      <c r="BD299" s="75"/>
      <c r="BE299" s="75"/>
      <c r="BF299" s="75"/>
      <c r="BG299" s="75"/>
      <c r="BH299" s="75">
        <v>164.6</v>
      </c>
      <c r="BI299" s="75">
        <v>165.7</v>
      </c>
      <c r="BJ299" s="75">
        <v>165.7</v>
      </c>
      <c r="BK299" s="75">
        <f t="shared" si="311"/>
        <v>100</v>
      </c>
      <c r="BL299" s="75"/>
      <c r="BM299" s="75"/>
      <c r="BN299" s="75"/>
      <c r="BO299" s="74"/>
      <c r="BP299" s="75"/>
      <c r="BQ299" s="75"/>
      <c r="BR299" s="75"/>
      <c r="BS299" s="74"/>
      <c r="BT299" s="75"/>
      <c r="BU299" s="75"/>
      <c r="BV299" s="75"/>
      <c r="BW299" s="74"/>
      <c r="BX299" s="75"/>
      <c r="BY299" s="75"/>
      <c r="BZ299" s="75"/>
      <c r="CA299" s="74"/>
      <c r="CB299" s="75"/>
      <c r="CC299" s="75"/>
      <c r="CD299" s="75"/>
      <c r="CE299" s="75"/>
    </row>
    <row r="300" spans="1:83" x14ac:dyDescent="0.25">
      <c r="A300" s="16" t="s">
        <v>437</v>
      </c>
      <c r="B300" s="78">
        <f t="shared" si="282"/>
        <v>164.6</v>
      </c>
      <c r="C300" s="78">
        <f t="shared" si="283"/>
        <v>165.7</v>
      </c>
      <c r="D300" s="78">
        <f t="shared" si="284"/>
        <v>165.7</v>
      </c>
      <c r="E300" s="78"/>
      <c r="F300" s="78">
        <f t="shared" si="276"/>
        <v>165.7</v>
      </c>
      <c r="G300" s="75">
        <f t="shared" si="303"/>
        <v>100</v>
      </c>
      <c r="H300" s="75"/>
      <c r="I300" s="75"/>
      <c r="J300" s="75"/>
      <c r="K300" s="75"/>
      <c r="L300" s="75"/>
      <c r="M300" s="75"/>
      <c r="N300" s="75"/>
      <c r="O300" s="75"/>
      <c r="P300" s="75"/>
      <c r="Q300" s="75"/>
      <c r="R300" s="75"/>
      <c r="S300" s="74"/>
      <c r="T300" s="75"/>
      <c r="U300" s="75"/>
      <c r="V300" s="75"/>
      <c r="W300" s="74"/>
      <c r="X300" s="75"/>
      <c r="Y300" s="75"/>
      <c r="Z300" s="75"/>
      <c r="AA300" s="75"/>
      <c r="AB300" s="75"/>
      <c r="AC300" s="75"/>
      <c r="AD300" s="75"/>
      <c r="AE300" s="74"/>
      <c r="AF300" s="75"/>
      <c r="AG300" s="75"/>
      <c r="AH300" s="75"/>
      <c r="AI300" s="74"/>
      <c r="AJ300" s="75"/>
      <c r="AK300" s="75"/>
      <c r="AL300" s="75"/>
      <c r="AM300" s="75"/>
      <c r="AN300" s="75"/>
      <c r="AO300" s="75"/>
      <c r="AP300" s="75"/>
      <c r="AQ300" s="75"/>
      <c r="AR300" s="75"/>
      <c r="AS300" s="75"/>
      <c r="AT300" s="75"/>
      <c r="AU300" s="75"/>
      <c r="AV300" s="75"/>
      <c r="AW300" s="75"/>
      <c r="AX300" s="75"/>
      <c r="AY300" s="75"/>
      <c r="AZ300" s="75"/>
      <c r="BA300" s="75"/>
      <c r="BB300" s="75"/>
      <c r="BC300" s="75"/>
      <c r="BD300" s="75"/>
      <c r="BE300" s="75"/>
      <c r="BF300" s="75"/>
      <c r="BG300" s="75"/>
      <c r="BH300" s="75">
        <v>164.6</v>
      </c>
      <c r="BI300" s="75">
        <v>165.7</v>
      </c>
      <c r="BJ300" s="75">
        <v>165.7</v>
      </c>
      <c r="BK300" s="75">
        <f t="shared" si="311"/>
        <v>100</v>
      </c>
      <c r="BL300" s="75"/>
      <c r="BM300" s="75"/>
      <c r="BN300" s="75"/>
      <c r="BO300" s="74"/>
      <c r="BP300" s="75"/>
      <c r="BQ300" s="75"/>
      <c r="BR300" s="75"/>
      <c r="BS300" s="74"/>
      <c r="BT300" s="75"/>
      <c r="BU300" s="75"/>
      <c r="BV300" s="75"/>
      <c r="BW300" s="74"/>
      <c r="BX300" s="75"/>
      <c r="BY300" s="75"/>
      <c r="BZ300" s="75"/>
      <c r="CA300" s="74"/>
      <c r="CB300" s="75"/>
      <c r="CC300" s="75"/>
      <c r="CD300" s="75"/>
      <c r="CE300" s="75"/>
    </row>
    <row r="301" spans="1:83" x14ac:dyDescent="0.25">
      <c r="A301" s="16" t="s">
        <v>239</v>
      </c>
      <c r="B301" s="78">
        <f t="shared" si="282"/>
        <v>411.6</v>
      </c>
      <c r="C301" s="78">
        <f t="shared" si="283"/>
        <v>414.3</v>
      </c>
      <c r="D301" s="78">
        <f t="shared" si="284"/>
        <v>414.3</v>
      </c>
      <c r="E301" s="78"/>
      <c r="F301" s="78">
        <f t="shared" si="276"/>
        <v>414.3</v>
      </c>
      <c r="G301" s="75">
        <f t="shared" si="303"/>
        <v>100</v>
      </c>
      <c r="H301" s="75"/>
      <c r="I301" s="75"/>
      <c r="J301" s="75"/>
      <c r="K301" s="75"/>
      <c r="L301" s="75"/>
      <c r="M301" s="75"/>
      <c r="N301" s="75"/>
      <c r="O301" s="75"/>
      <c r="P301" s="75"/>
      <c r="Q301" s="75"/>
      <c r="R301" s="75"/>
      <c r="S301" s="74"/>
      <c r="T301" s="75"/>
      <c r="U301" s="75"/>
      <c r="V301" s="75"/>
      <c r="W301" s="74"/>
      <c r="X301" s="75"/>
      <c r="Y301" s="75"/>
      <c r="Z301" s="75"/>
      <c r="AA301" s="75"/>
      <c r="AB301" s="75"/>
      <c r="AC301" s="75"/>
      <c r="AD301" s="75"/>
      <c r="AE301" s="74"/>
      <c r="AF301" s="75"/>
      <c r="AG301" s="75"/>
      <c r="AH301" s="75"/>
      <c r="AI301" s="74"/>
      <c r="AJ301" s="75"/>
      <c r="AK301" s="75"/>
      <c r="AL301" s="75"/>
      <c r="AM301" s="75"/>
      <c r="AN301" s="75"/>
      <c r="AO301" s="75"/>
      <c r="AP301" s="75"/>
      <c r="AQ301" s="75"/>
      <c r="AR301" s="75"/>
      <c r="AS301" s="75"/>
      <c r="AT301" s="75"/>
      <c r="AU301" s="75"/>
      <c r="AV301" s="75"/>
      <c r="AW301" s="75"/>
      <c r="AX301" s="75"/>
      <c r="AY301" s="75"/>
      <c r="AZ301" s="75"/>
      <c r="BA301" s="75"/>
      <c r="BB301" s="75"/>
      <c r="BC301" s="75"/>
      <c r="BD301" s="75"/>
      <c r="BE301" s="75"/>
      <c r="BF301" s="75"/>
      <c r="BG301" s="75"/>
      <c r="BH301" s="75">
        <v>411.6</v>
      </c>
      <c r="BI301" s="75">
        <v>414.3</v>
      </c>
      <c r="BJ301" s="75">
        <v>414.3</v>
      </c>
      <c r="BK301" s="75">
        <f t="shared" si="311"/>
        <v>100</v>
      </c>
      <c r="BL301" s="75"/>
      <c r="BM301" s="75"/>
      <c r="BN301" s="75"/>
      <c r="BO301" s="74"/>
      <c r="BP301" s="75"/>
      <c r="BQ301" s="75"/>
      <c r="BR301" s="75"/>
      <c r="BS301" s="74"/>
      <c r="BT301" s="75"/>
      <c r="BU301" s="75"/>
      <c r="BV301" s="75"/>
      <c r="BW301" s="74"/>
      <c r="BX301" s="75"/>
      <c r="BY301" s="75"/>
      <c r="BZ301" s="75"/>
      <c r="CA301" s="74"/>
      <c r="CB301" s="75"/>
      <c r="CC301" s="75"/>
      <c r="CD301" s="75"/>
      <c r="CE301" s="75"/>
    </row>
    <row r="302" spans="1:83" x14ac:dyDescent="0.25">
      <c r="A302" s="16" t="s">
        <v>223</v>
      </c>
      <c r="B302" s="78">
        <f t="shared" si="282"/>
        <v>411.6</v>
      </c>
      <c r="C302" s="78">
        <f t="shared" si="283"/>
        <v>414.3</v>
      </c>
      <c r="D302" s="78">
        <f t="shared" si="284"/>
        <v>414.3</v>
      </c>
      <c r="E302" s="78"/>
      <c r="F302" s="78">
        <f t="shared" si="276"/>
        <v>414.3</v>
      </c>
      <c r="G302" s="75">
        <f t="shared" si="303"/>
        <v>100</v>
      </c>
      <c r="H302" s="75"/>
      <c r="I302" s="75"/>
      <c r="J302" s="75"/>
      <c r="K302" s="75"/>
      <c r="L302" s="75"/>
      <c r="M302" s="75"/>
      <c r="N302" s="75"/>
      <c r="O302" s="75"/>
      <c r="P302" s="75"/>
      <c r="Q302" s="75"/>
      <c r="R302" s="75"/>
      <c r="S302" s="74"/>
      <c r="T302" s="75"/>
      <c r="U302" s="75"/>
      <c r="V302" s="75"/>
      <c r="W302" s="74"/>
      <c r="X302" s="75"/>
      <c r="Y302" s="75"/>
      <c r="Z302" s="75"/>
      <c r="AA302" s="75"/>
      <c r="AB302" s="75"/>
      <c r="AC302" s="75"/>
      <c r="AD302" s="75"/>
      <c r="AE302" s="74"/>
      <c r="AF302" s="75"/>
      <c r="AG302" s="75"/>
      <c r="AH302" s="75"/>
      <c r="AI302" s="74"/>
      <c r="AJ302" s="75"/>
      <c r="AK302" s="75"/>
      <c r="AL302" s="75"/>
      <c r="AM302" s="75"/>
      <c r="AN302" s="75"/>
      <c r="AO302" s="75"/>
      <c r="AP302" s="75"/>
      <c r="AQ302" s="75"/>
      <c r="AR302" s="75"/>
      <c r="AS302" s="75"/>
      <c r="AT302" s="75"/>
      <c r="AU302" s="75"/>
      <c r="AV302" s="75"/>
      <c r="AW302" s="75"/>
      <c r="AX302" s="75"/>
      <c r="AY302" s="75"/>
      <c r="AZ302" s="75"/>
      <c r="BA302" s="75"/>
      <c r="BB302" s="75"/>
      <c r="BC302" s="75"/>
      <c r="BD302" s="75"/>
      <c r="BE302" s="75"/>
      <c r="BF302" s="75"/>
      <c r="BG302" s="75"/>
      <c r="BH302" s="75">
        <v>411.6</v>
      </c>
      <c r="BI302" s="75">
        <v>414.3</v>
      </c>
      <c r="BJ302" s="75">
        <v>414.3</v>
      </c>
      <c r="BK302" s="75">
        <f t="shared" si="311"/>
        <v>100</v>
      </c>
      <c r="BL302" s="75"/>
      <c r="BM302" s="75"/>
      <c r="BN302" s="75"/>
      <c r="BO302" s="74"/>
      <c r="BP302" s="75"/>
      <c r="BQ302" s="75"/>
      <c r="BR302" s="75"/>
      <c r="BS302" s="74"/>
      <c r="BT302" s="75"/>
      <c r="BU302" s="75"/>
      <c r="BV302" s="75"/>
      <c r="BW302" s="74"/>
      <c r="BX302" s="75"/>
      <c r="BY302" s="75"/>
      <c r="BZ302" s="75"/>
      <c r="CA302" s="74"/>
      <c r="CB302" s="75"/>
      <c r="CC302" s="75"/>
      <c r="CD302" s="75"/>
      <c r="CE302" s="75"/>
    </row>
    <row r="303" spans="1:83" x14ac:dyDescent="0.25">
      <c r="A303" s="16" t="s">
        <v>438</v>
      </c>
      <c r="B303" s="78">
        <f t="shared" si="282"/>
        <v>164.6</v>
      </c>
      <c r="C303" s="78">
        <f t="shared" si="283"/>
        <v>165.7</v>
      </c>
      <c r="D303" s="78">
        <f t="shared" si="284"/>
        <v>165.7</v>
      </c>
      <c r="E303" s="78"/>
      <c r="F303" s="78">
        <f t="shared" si="276"/>
        <v>165.7</v>
      </c>
      <c r="G303" s="75">
        <f t="shared" si="303"/>
        <v>100</v>
      </c>
      <c r="H303" s="75"/>
      <c r="I303" s="75"/>
      <c r="J303" s="75"/>
      <c r="K303" s="75"/>
      <c r="L303" s="75"/>
      <c r="M303" s="75"/>
      <c r="N303" s="75"/>
      <c r="O303" s="75"/>
      <c r="P303" s="75"/>
      <c r="Q303" s="75"/>
      <c r="R303" s="75"/>
      <c r="S303" s="74"/>
      <c r="T303" s="75"/>
      <c r="U303" s="75"/>
      <c r="V303" s="75"/>
      <c r="W303" s="74"/>
      <c r="X303" s="75"/>
      <c r="Y303" s="75"/>
      <c r="Z303" s="75"/>
      <c r="AA303" s="75"/>
      <c r="AB303" s="75"/>
      <c r="AC303" s="75"/>
      <c r="AD303" s="75"/>
      <c r="AE303" s="74"/>
      <c r="AF303" s="75"/>
      <c r="AG303" s="75"/>
      <c r="AH303" s="75"/>
      <c r="AI303" s="74"/>
      <c r="AJ303" s="75"/>
      <c r="AK303" s="75"/>
      <c r="AL303" s="75"/>
      <c r="AM303" s="75"/>
      <c r="AN303" s="75"/>
      <c r="AO303" s="75"/>
      <c r="AP303" s="75"/>
      <c r="AQ303" s="75"/>
      <c r="AR303" s="75"/>
      <c r="AS303" s="75"/>
      <c r="AT303" s="75"/>
      <c r="AU303" s="75"/>
      <c r="AV303" s="75"/>
      <c r="AW303" s="75"/>
      <c r="AX303" s="75"/>
      <c r="AY303" s="75"/>
      <c r="AZ303" s="75"/>
      <c r="BA303" s="75"/>
      <c r="BB303" s="75"/>
      <c r="BC303" s="75"/>
      <c r="BD303" s="75"/>
      <c r="BE303" s="75"/>
      <c r="BF303" s="75"/>
      <c r="BG303" s="75"/>
      <c r="BH303" s="75">
        <v>164.6</v>
      </c>
      <c r="BI303" s="75">
        <v>165.7</v>
      </c>
      <c r="BJ303" s="75">
        <v>165.7</v>
      </c>
      <c r="BK303" s="75">
        <f t="shared" si="311"/>
        <v>100</v>
      </c>
      <c r="BL303" s="75"/>
      <c r="BM303" s="75"/>
      <c r="BN303" s="75"/>
      <c r="BO303" s="74"/>
      <c r="BP303" s="75"/>
      <c r="BQ303" s="75"/>
      <c r="BR303" s="75"/>
      <c r="BS303" s="74"/>
      <c r="BT303" s="75"/>
      <c r="BU303" s="75"/>
      <c r="BV303" s="75"/>
      <c r="BW303" s="74"/>
      <c r="BX303" s="75"/>
      <c r="BY303" s="75"/>
      <c r="BZ303" s="75"/>
      <c r="CA303" s="74"/>
      <c r="CB303" s="75"/>
      <c r="CC303" s="75"/>
      <c r="CD303" s="75"/>
      <c r="CE303" s="75"/>
    </row>
    <row r="304" spans="1:83" x14ac:dyDescent="0.25">
      <c r="A304" s="16" t="s">
        <v>269</v>
      </c>
      <c r="B304" s="78">
        <f t="shared" si="282"/>
        <v>411.6</v>
      </c>
      <c r="C304" s="78">
        <f t="shared" si="283"/>
        <v>414.3</v>
      </c>
      <c r="D304" s="78">
        <f t="shared" si="284"/>
        <v>414.3</v>
      </c>
      <c r="E304" s="78"/>
      <c r="F304" s="78">
        <f t="shared" si="276"/>
        <v>414.3</v>
      </c>
      <c r="G304" s="75">
        <f t="shared" si="303"/>
        <v>100</v>
      </c>
      <c r="H304" s="75"/>
      <c r="I304" s="75"/>
      <c r="J304" s="75"/>
      <c r="K304" s="75"/>
      <c r="L304" s="75"/>
      <c r="M304" s="75"/>
      <c r="N304" s="75"/>
      <c r="O304" s="75"/>
      <c r="P304" s="75"/>
      <c r="Q304" s="75"/>
      <c r="R304" s="75"/>
      <c r="S304" s="74"/>
      <c r="T304" s="75"/>
      <c r="U304" s="75"/>
      <c r="V304" s="75"/>
      <c r="W304" s="74"/>
      <c r="X304" s="75"/>
      <c r="Y304" s="75"/>
      <c r="Z304" s="75"/>
      <c r="AA304" s="75"/>
      <c r="AB304" s="75"/>
      <c r="AC304" s="75"/>
      <c r="AD304" s="75"/>
      <c r="AE304" s="74"/>
      <c r="AF304" s="75"/>
      <c r="AG304" s="75"/>
      <c r="AH304" s="75"/>
      <c r="AI304" s="74"/>
      <c r="AJ304" s="75"/>
      <c r="AK304" s="75"/>
      <c r="AL304" s="75"/>
      <c r="AM304" s="75"/>
      <c r="AN304" s="75"/>
      <c r="AO304" s="75"/>
      <c r="AP304" s="75"/>
      <c r="AQ304" s="75"/>
      <c r="AR304" s="75"/>
      <c r="AS304" s="75"/>
      <c r="AT304" s="75"/>
      <c r="AU304" s="75"/>
      <c r="AV304" s="75"/>
      <c r="AW304" s="75"/>
      <c r="AX304" s="75"/>
      <c r="AY304" s="75"/>
      <c r="AZ304" s="75"/>
      <c r="BA304" s="75"/>
      <c r="BB304" s="75"/>
      <c r="BC304" s="75"/>
      <c r="BD304" s="75"/>
      <c r="BE304" s="75"/>
      <c r="BF304" s="75"/>
      <c r="BG304" s="75"/>
      <c r="BH304" s="75">
        <v>411.6</v>
      </c>
      <c r="BI304" s="75">
        <v>414.3</v>
      </c>
      <c r="BJ304" s="75">
        <v>414.3</v>
      </c>
      <c r="BK304" s="75">
        <f t="shared" si="311"/>
        <v>100</v>
      </c>
      <c r="BL304" s="75"/>
      <c r="BM304" s="75"/>
      <c r="BN304" s="75"/>
      <c r="BO304" s="74"/>
      <c r="BP304" s="75"/>
      <c r="BQ304" s="75"/>
      <c r="BR304" s="75"/>
      <c r="BS304" s="74"/>
      <c r="BT304" s="75"/>
      <c r="BU304" s="75"/>
      <c r="BV304" s="75"/>
      <c r="BW304" s="74"/>
      <c r="BX304" s="75"/>
      <c r="BY304" s="75"/>
      <c r="BZ304" s="75"/>
      <c r="CA304" s="74"/>
      <c r="CB304" s="75"/>
      <c r="CC304" s="75"/>
      <c r="CD304" s="75"/>
      <c r="CE304" s="75"/>
    </row>
    <row r="305" spans="1:83" x14ac:dyDescent="0.25">
      <c r="A305" s="16" t="s">
        <v>498</v>
      </c>
      <c r="B305" s="78">
        <f t="shared" si="282"/>
        <v>164.6</v>
      </c>
      <c r="C305" s="78">
        <f t="shared" si="283"/>
        <v>165.7</v>
      </c>
      <c r="D305" s="78">
        <f t="shared" si="284"/>
        <v>165.7</v>
      </c>
      <c r="E305" s="78"/>
      <c r="F305" s="78">
        <f t="shared" si="276"/>
        <v>165.7</v>
      </c>
      <c r="G305" s="75">
        <f t="shared" si="303"/>
        <v>100</v>
      </c>
      <c r="H305" s="75"/>
      <c r="I305" s="75"/>
      <c r="J305" s="75"/>
      <c r="K305" s="75"/>
      <c r="L305" s="75"/>
      <c r="M305" s="75"/>
      <c r="N305" s="75"/>
      <c r="O305" s="75"/>
      <c r="P305" s="75"/>
      <c r="Q305" s="75"/>
      <c r="R305" s="75"/>
      <c r="S305" s="74"/>
      <c r="T305" s="75"/>
      <c r="U305" s="75"/>
      <c r="V305" s="75"/>
      <c r="W305" s="74"/>
      <c r="X305" s="75"/>
      <c r="Y305" s="75"/>
      <c r="Z305" s="75"/>
      <c r="AA305" s="75"/>
      <c r="AB305" s="75"/>
      <c r="AC305" s="75"/>
      <c r="AD305" s="75"/>
      <c r="AE305" s="74"/>
      <c r="AF305" s="75"/>
      <c r="AG305" s="75"/>
      <c r="AH305" s="75"/>
      <c r="AI305" s="74"/>
      <c r="AJ305" s="75"/>
      <c r="AK305" s="75"/>
      <c r="AL305" s="75"/>
      <c r="AM305" s="75"/>
      <c r="AN305" s="75"/>
      <c r="AO305" s="75"/>
      <c r="AP305" s="75"/>
      <c r="AQ305" s="75"/>
      <c r="AR305" s="75"/>
      <c r="AS305" s="75"/>
      <c r="AT305" s="75"/>
      <c r="AU305" s="75"/>
      <c r="AV305" s="75"/>
      <c r="AW305" s="75"/>
      <c r="AX305" s="75"/>
      <c r="AY305" s="75"/>
      <c r="AZ305" s="75"/>
      <c r="BA305" s="75"/>
      <c r="BB305" s="75"/>
      <c r="BC305" s="75"/>
      <c r="BD305" s="75"/>
      <c r="BE305" s="75"/>
      <c r="BF305" s="75"/>
      <c r="BG305" s="75"/>
      <c r="BH305" s="75">
        <v>164.6</v>
      </c>
      <c r="BI305" s="75">
        <v>165.7</v>
      </c>
      <c r="BJ305" s="75">
        <v>165.7</v>
      </c>
      <c r="BK305" s="75">
        <f t="shared" si="311"/>
        <v>100</v>
      </c>
      <c r="BL305" s="75"/>
      <c r="BM305" s="75"/>
      <c r="BN305" s="75"/>
      <c r="BO305" s="74"/>
      <c r="BP305" s="75"/>
      <c r="BQ305" s="75"/>
      <c r="BR305" s="75"/>
      <c r="BS305" s="74"/>
      <c r="BT305" s="75"/>
      <c r="BU305" s="75"/>
      <c r="BV305" s="75"/>
      <c r="BW305" s="74"/>
      <c r="BX305" s="75"/>
      <c r="BY305" s="75"/>
      <c r="BZ305" s="75"/>
      <c r="CA305" s="74"/>
      <c r="CB305" s="75"/>
      <c r="CC305" s="75"/>
      <c r="CD305" s="75"/>
      <c r="CE305" s="75"/>
    </row>
    <row r="306" spans="1:83" s="5" customFormat="1" ht="31.5" x14ac:dyDescent="0.25">
      <c r="A306" s="81" t="s">
        <v>274</v>
      </c>
      <c r="B306" s="77">
        <f t="shared" si="282"/>
        <v>180808.19999999995</v>
      </c>
      <c r="C306" s="77">
        <f t="shared" si="283"/>
        <v>179098.53047999999</v>
      </c>
      <c r="D306" s="77">
        <f t="shared" si="284"/>
        <v>179098.53047999999</v>
      </c>
      <c r="E306" s="77"/>
      <c r="F306" s="77">
        <f t="shared" si="276"/>
        <v>179001.29471999998</v>
      </c>
      <c r="G306" s="73">
        <f t="shared" si="303"/>
        <v>99.945708231251587</v>
      </c>
      <c r="H306" s="73">
        <f>SUM(H307:H314)</f>
        <v>198.2</v>
      </c>
      <c r="I306" s="73">
        <f>SUM(I307:I314)</f>
        <v>198.2</v>
      </c>
      <c r="J306" s="73">
        <f>SUM(J307:J314)</f>
        <v>198.2</v>
      </c>
      <c r="K306" s="73">
        <f>J306/I306*100</f>
        <v>100</v>
      </c>
      <c r="L306" s="73">
        <f>SUM(L307:L314)</f>
        <v>62.9</v>
      </c>
      <c r="M306" s="73">
        <f>SUM(M307:M314)</f>
        <v>62.9</v>
      </c>
      <c r="N306" s="73">
        <f>SUM(N307:N314)</f>
        <v>62.9</v>
      </c>
      <c r="O306" s="73">
        <f>N306/M306*100</f>
        <v>100</v>
      </c>
      <c r="P306" s="73">
        <f>SUM(P307:P314)</f>
        <v>1102.3</v>
      </c>
      <c r="Q306" s="73">
        <f>SUM(Q307:Q314)</f>
        <v>550.21253999999999</v>
      </c>
      <c r="R306" s="73">
        <f>SUM(R307:R314)</f>
        <v>530.81677999999999</v>
      </c>
      <c r="S306" s="73">
        <f>R306/Q306*100</f>
        <v>96.474860423937272</v>
      </c>
      <c r="T306" s="73">
        <f>SUM(T307:T314)</f>
        <v>23983.5</v>
      </c>
      <c r="U306" s="73">
        <f>SUM(U307:U314)</f>
        <v>23983.5</v>
      </c>
      <c r="V306" s="73">
        <f>SUM(V307:V314)</f>
        <v>23983.5</v>
      </c>
      <c r="W306" s="73">
        <f>V306/U306*100</f>
        <v>100</v>
      </c>
      <c r="X306" s="73">
        <f>SUM(X307:X314)</f>
        <v>1809.8</v>
      </c>
      <c r="Y306" s="73">
        <f>SUM(Y307:Y314)</f>
        <v>1809.8</v>
      </c>
      <c r="Z306" s="73">
        <f>SUM(Z307:Z314)</f>
        <v>1809.8</v>
      </c>
      <c r="AA306" s="73">
        <f>Z306/Y306*100</f>
        <v>100</v>
      </c>
      <c r="AB306" s="73">
        <f>SUM(AB307:AB314)</f>
        <v>63.6</v>
      </c>
      <c r="AC306" s="73">
        <f>SUM(AC307:AC314)</f>
        <v>63.6</v>
      </c>
      <c r="AD306" s="73">
        <f>SUM(AD307:AD314)</f>
        <v>63.6</v>
      </c>
      <c r="AE306" s="73">
        <f>AD306/AC306*100</f>
        <v>100</v>
      </c>
      <c r="AF306" s="73">
        <f>SUM(AF307:AF314)</f>
        <v>132138.79999999999</v>
      </c>
      <c r="AG306" s="73">
        <f>SUM(AG307:AG314)</f>
        <v>132138.79999999999</v>
      </c>
      <c r="AH306" s="73">
        <f>SUM(AH307:AH314)</f>
        <v>132138.79999999999</v>
      </c>
      <c r="AI306" s="73">
        <f>AH306/AG306*100</f>
        <v>100</v>
      </c>
      <c r="AJ306" s="73">
        <f>SUM(AJ307:AJ314)</f>
        <v>544.29999999999995</v>
      </c>
      <c r="AK306" s="73">
        <f>SUM(AK307:AK314)</f>
        <v>544.29999999999995</v>
      </c>
      <c r="AL306" s="73">
        <f>SUM(AL307:AL314)</f>
        <v>544.29999999999995</v>
      </c>
      <c r="AM306" s="72">
        <f>AL306/AK306*100</f>
        <v>100</v>
      </c>
      <c r="AN306" s="73">
        <f t="shared" ref="AN306" si="312">SUM(AN307:AN314)</f>
        <v>0</v>
      </c>
      <c r="AO306" s="73">
        <f t="shared" ref="AO306:BB306" si="313">SUM(AO307:AO314)</f>
        <v>0</v>
      </c>
      <c r="AP306" s="73">
        <f t="shared" si="313"/>
        <v>0</v>
      </c>
      <c r="AQ306" s="73">
        <f t="shared" si="313"/>
        <v>0</v>
      </c>
      <c r="AR306" s="73">
        <f t="shared" ref="AR306" si="314">SUM(AR307:AR314)</f>
        <v>544.29999999999995</v>
      </c>
      <c r="AS306" s="73">
        <f t="shared" si="313"/>
        <v>544.29999999999995</v>
      </c>
      <c r="AT306" s="73">
        <f t="shared" si="313"/>
        <v>544.29999999999995</v>
      </c>
      <c r="AU306" s="73">
        <f t="shared" si="313"/>
        <v>100</v>
      </c>
      <c r="AV306" s="73">
        <f t="shared" ref="AV306" si="315">SUM(AV307:AV314)</f>
        <v>544.29999999999995</v>
      </c>
      <c r="AW306" s="73">
        <f t="shared" si="313"/>
        <v>544.29999999999995</v>
      </c>
      <c r="AX306" s="73">
        <f t="shared" si="313"/>
        <v>544.29999999999995</v>
      </c>
      <c r="AY306" s="73">
        <f t="shared" si="313"/>
        <v>100</v>
      </c>
      <c r="AZ306" s="73">
        <f t="shared" ref="AZ306" si="316">SUM(AZ307:AZ314)</f>
        <v>824.1</v>
      </c>
      <c r="BA306" s="73">
        <f t="shared" si="313"/>
        <v>824.1</v>
      </c>
      <c r="BB306" s="73">
        <f t="shared" si="313"/>
        <v>824.1</v>
      </c>
      <c r="BC306" s="73">
        <f>BB306/BA306*100</f>
        <v>100</v>
      </c>
      <c r="BD306" s="73">
        <f t="shared" ref="BD306" si="317">SUM(BD307:BD314)</f>
        <v>0</v>
      </c>
      <c r="BE306" s="73">
        <f t="shared" ref="BE306:BJ306" si="318">SUM(BE307:BE314)</f>
        <v>0</v>
      </c>
      <c r="BF306" s="73">
        <f t="shared" si="318"/>
        <v>0</v>
      </c>
      <c r="BG306" s="73">
        <f t="shared" si="318"/>
        <v>0</v>
      </c>
      <c r="BH306" s="73">
        <f t="shared" ref="BH306" si="319">SUM(BH307:BH314)</f>
        <v>1070</v>
      </c>
      <c r="BI306" s="73">
        <f t="shared" si="318"/>
        <v>1077.0999999999999</v>
      </c>
      <c r="BJ306" s="73">
        <f t="shared" si="318"/>
        <v>1077.0999999999999</v>
      </c>
      <c r="BK306" s="72">
        <f t="shared" si="311"/>
        <v>100</v>
      </c>
      <c r="BL306" s="73">
        <f>SUM(BL307:BL314)</f>
        <v>17774.099999999999</v>
      </c>
      <c r="BM306" s="73">
        <f>SUM(BM307:BM314)</f>
        <v>16384.517939999998</v>
      </c>
      <c r="BN306" s="73">
        <f>SUM(BN307:BN314)</f>
        <v>16384.517939999998</v>
      </c>
      <c r="BO306" s="73">
        <f>BN306/BM306*100</f>
        <v>100</v>
      </c>
      <c r="BP306" s="73">
        <f>SUM(BP307:BP314)</f>
        <v>134.30000000000001</v>
      </c>
      <c r="BQ306" s="73">
        <f>SUM(BQ307:BQ314)</f>
        <v>364.5</v>
      </c>
      <c r="BR306" s="73">
        <f>SUM(BR307:BR314)</f>
        <v>287.7</v>
      </c>
      <c r="BS306" s="73">
        <f>BR306/BQ306*100</f>
        <v>78.930041152263371</v>
      </c>
      <c r="BT306" s="73">
        <f>SUM(BT307:BT314)</f>
        <v>2.5</v>
      </c>
      <c r="BU306" s="73">
        <f>SUM(BU307:BU314)</f>
        <v>1.2</v>
      </c>
      <c r="BV306" s="73">
        <f>SUM(BV307:BV314)</f>
        <v>1.2</v>
      </c>
      <c r="BW306" s="73">
        <f>BV306/BU306*100</f>
        <v>100</v>
      </c>
      <c r="BX306" s="73"/>
      <c r="BY306" s="73"/>
      <c r="BZ306" s="73"/>
      <c r="CA306" s="73"/>
      <c r="CB306" s="73">
        <f>SUM(CB307:CB314)</f>
        <v>11.2</v>
      </c>
      <c r="CC306" s="73">
        <f>SUM(CC307:CC314)</f>
        <v>7.2</v>
      </c>
      <c r="CD306" s="73">
        <f>SUM(CD307:CD314)</f>
        <v>6.16</v>
      </c>
      <c r="CE306" s="73">
        <f t="shared" ref="CE306:CE307" si="320">CD306/CC306*100</f>
        <v>85.555555555555557</v>
      </c>
    </row>
    <row r="307" spans="1:83" ht="33" customHeight="1" x14ac:dyDescent="0.25">
      <c r="A307" s="16" t="s">
        <v>200</v>
      </c>
      <c r="B307" s="78">
        <f t="shared" si="282"/>
        <v>179738.19999999995</v>
      </c>
      <c r="C307" s="78">
        <f t="shared" si="283"/>
        <v>178021.43047999998</v>
      </c>
      <c r="D307" s="78">
        <f t="shared" si="284"/>
        <v>178021.43047999998</v>
      </c>
      <c r="E307" s="78"/>
      <c r="F307" s="78">
        <f t="shared" si="276"/>
        <v>177924.19471999997</v>
      </c>
      <c r="G307" s="74">
        <f t="shared" si="303"/>
        <v>99.945379744597133</v>
      </c>
      <c r="H307" s="74">
        <v>198.2</v>
      </c>
      <c r="I307" s="74">
        <v>198.2</v>
      </c>
      <c r="J307" s="74">
        <v>198.2</v>
      </c>
      <c r="K307" s="74">
        <f>J307/I307*100</f>
        <v>100</v>
      </c>
      <c r="L307" s="74">
        <v>62.9</v>
      </c>
      <c r="M307" s="74">
        <v>62.9</v>
      </c>
      <c r="N307" s="74">
        <v>62.9</v>
      </c>
      <c r="O307" s="74">
        <f>N307/M307*100</f>
        <v>100</v>
      </c>
      <c r="P307" s="74">
        <v>1102.3</v>
      </c>
      <c r="Q307" s="74">
        <v>550.21253999999999</v>
      </c>
      <c r="R307" s="74">
        <v>530.81677999999999</v>
      </c>
      <c r="S307" s="74">
        <f>R307/Q307*100</f>
        <v>96.474860423937272</v>
      </c>
      <c r="T307" s="74">
        <v>23983.5</v>
      </c>
      <c r="U307" s="74">
        <v>23983.5</v>
      </c>
      <c r="V307" s="74">
        <v>23983.5</v>
      </c>
      <c r="W307" s="74">
        <f>V307/U307*100</f>
        <v>100</v>
      </c>
      <c r="X307" s="74">
        <v>1809.8</v>
      </c>
      <c r="Y307" s="74">
        <v>1809.8</v>
      </c>
      <c r="Z307" s="74">
        <v>1809.8</v>
      </c>
      <c r="AA307" s="74">
        <f>Z307/Y307*100</f>
        <v>100</v>
      </c>
      <c r="AB307" s="74">
        <v>63.6</v>
      </c>
      <c r="AC307" s="74">
        <v>63.6</v>
      </c>
      <c r="AD307" s="74">
        <v>63.6</v>
      </c>
      <c r="AE307" s="74">
        <f>AD307/AC307*100</f>
        <v>100</v>
      </c>
      <c r="AF307" s="74">
        <v>132138.79999999999</v>
      </c>
      <c r="AG307" s="74">
        <v>132138.79999999999</v>
      </c>
      <c r="AH307" s="74">
        <v>132138.79999999999</v>
      </c>
      <c r="AI307" s="74">
        <f>AH307/AG307*100</f>
        <v>100</v>
      </c>
      <c r="AJ307" s="74">
        <v>544.29999999999995</v>
      </c>
      <c r="AK307" s="74">
        <v>544.29999999999995</v>
      </c>
      <c r="AL307" s="74">
        <v>544.29999999999995</v>
      </c>
      <c r="AM307" s="75">
        <f>AL307/AK307*100</f>
        <v>100</v>
      </c>
      <c r="AN307" s="74"/>
      <c r="AO307" s="74"/>
      <c r="AP307" s="74"/>
      <c r="AQ307" s="74"/>
      <c r="AR307" s="74">
        <v>544.29999999999995</v>
      </c>
      <c r="AS307" s="74">
        <v>544.29999999999995</v>
      </c>
      <c r="AT307" s="74">
        <v>544.29999999999995</v>
      </c>
      <c r="AU307" s="74">
        <f>AT307/AS307*100</f>
        <v>100</v>
      </c>
      <c r="AV307" s="74">
        <v>544.29999999999995</v>
      </c>
      <c r="AW307" s="74">
        <v>544.29999999999995</v>
      </c>
      <c r="AX307" s="74">
        <v>544.29999999999995</v>
      </c>
      <c r="AY307" s="74">
        <f>AX307/AW307*100</f>
        <v>100</v>
      </c>
      <c r="AZ307" s="74">
        <v>824.1</v>
      </c>
      <c r="BA307" s="74">
        <v>824.1</v>
      </c>
      <c r="BB307" s="74">
        <v>824.1</v>
      </c>
      <c r="BC307" s="74">
        <f>BB307/BA307*100</f>
        <v>100</v>
      </c>
      <c r="BD307" s="74"/>
      <c r="BE307" s="74"/>
      <c r="BF307" s="74"/>
      <c r="BG307" s="74"/>
      <c r="BH307" s="74"/>
      <c r="BI307" s="74"/>
      <c r="BJ307" s="74"/>
      <c r="BK307" s="75"/>
      <c r="BL307" s="74">
        <v>17774.099999999999</v>
      </c>
      <c r="BM307" s="74">
        <v>16384.517939999998</v>
      </c>
      <c r="BN307" s="74">
        <v>16384.517939999998</v>
      </c>
      <c r="BO307" s="74">
        <f>BN307/BM307*100</f>
        <v>100</v>
      </c>
      <c r="BP307" s="74">
        <v>134.30000000000001</v>
      </c>
      <c r="BQ307" s="74">
        <v>364.5</v>
      </c>
      <c r="BR307" s="74">
        <v>287.7</v>
      </c>
      <c r="BS307" s="74">
        <f>BR307/BQ307*100</f>
        <v>78.930041152263371</v>
      </c>
      <c r="BT307" s="74">
        <v>2.5</v>
      </c>
      <c r="BU307" s="74">
        <v>1.2</v>
      </c>
      <c r="BV307" s="74">
        <v>1.2</v>
      </c>
      <c r="BW307" s="74">
        <f>BV307/BU307*100</f>
        <v>100</v>
      </c>
      <c r="BX307" s="74"/>
      <c r="BY307" s="74"/>
      <c r="BZ307" s="74"/>
      <c r="CA307" s="74"/>
      <c r="CB307" s="74">
        <v>11.2</v>
      </c>
      <c r="CC307" s="74">
        <v>7.2</v>
      </c>
      <c r="CD307" s="74">
        <v>6.16</v>
      </c>
      <c r="CE307" s="74">
        <f t="shared" si="320"/>
        <v>85.555555555555557</v>
      </c>
    </row>
    <row r="308" spans="1:83" x14ac:dyDescent="0.25">
      <c r="A308" s="16" t="s">
        <v>295</v>
      </c>
      <c r="B308" s="78">
        <f t="shared" si="282"/>
        <v>0</v>
      </c>
      <c r="C308" s="78">
        <f t="shared" si="283"/>
        <v>0</v>
      </c>
      <c r="D308" s="78">
        <f t="shared" si="284"/>
        <v>0</v>
      </c>
      <c r="E308" s="78"/>
      <c r="F308" s="78">
        <f t="shared" si="276"/>
        <v>0</v>
      </c>
      <c r="G308" s="75"/>
      <c r="H308" s="75"/>
      <c r="I308" s="75"/>
      <c r="J308" s="75"/>
      <c r="K308" s="75"/>
      <c r="L308" s="75"/>
      <c r="M308" s="75"/>
      <c r="N308" s="75"/>
      <c r="O308" s="74"/>
      <c r="P308" s="75"/>
      <c r="Q308" s="75"/>
      <c r="R308" s="75"/>
      <c r="S308" s="75"/>
      <c r="T308" s="75"/>
      <c r="U308" s="75"/>
      <c r="V308" s="75"/>
      <c r="W308" s="75"/>
      <c r="X308" s="75"/>
      <c r="Y308" s="75"/>
      <c r="Z308" s="75"/>
      <c r="AA308" s="75"/>
      <c r="AB308" s="75"/>
      <c r="AC308" s="75"/>
      <c r="AD308" s="75"/>
      <c r="AE308" s="75"/>
      <c r="AF308" s="75"/>
      <c r="AG308" s="75"/>
      <c r="AH308" s="75"/>
      <c r="AI308" s="75"/>
      <c r="AJ308" s="75"/>
      <c r="AK308" s="75"/>
      <c r="AL308" s="75"/>
      <c r="AM308" s="75"/>
      <c r="AN308" s="75"/>
      <c r="AO308" s="75"/>
      <c r="AP308" s="75"/>
      <c r="AQ308" s="75"/>
      <c r="AR308" s="75"/>
      <c r="AS308" s="75"/>
      <c r="AT308" s="75"/>
      <c r="AU308" s="75"/>
      <c r="AV308" s="75"/>
      <c r="AW308" s="75"/>
      <c r="AX308" s="75"/>
      <c r="AY308" s="75"/>
      <c r="AZ308" s="75"/>
      <c r="BA308" s="75"/>
      <c r="BB308" s="75"/>
      <c r="BC308" s="74"/>
      <c r="BD308" s="75"/>
      <c r="BE308" s="75"/>
      <c r="BF308" s="75"/>
      <c r="BG308" s="75"/>
      <c r="BH308" s="75"/>
      <c r="BI308" s="75"/>
      <c r="BJ308" s="75"/>
      <c r="BK308" s="75"/>
      <c r="BL308" s="75"/>
      <c r="BM308" s="75"/>
      <c r="BN308" s="75"/>
      <c r="BO308" s="75"/>
      <c r="BP308" s="75"/>
      <c r="BQ308" s="75"/>
      <c r="BR308" s="75"/>
      <c r="BS308" s="74"/>
      <c r="BT308" s="75"/>
      <c r="BU308" s="75"/>
      <c r="BV308" s="75"/>
      <c r="BW308" s="74"/>
      <c r="BX308" s="75"/>
      <c r="BY308" s="75"/>
      <c r="BZ308" s="75"/>
      <c r="CA308" s="74"/>
      <c r="CB308" s="75"/>
      <c r="CC308" s="75"/>
      <c r="CD308" s="75"/>
      <c r="CE308" s="74"/>
    </row>
    <row r="309" spans="1:83" x14ac:dyDescent="0.25">
      <c r="A309" s="16" t="s">
        <v>499</v>
      </c>
      <c r="B309" s="78">
        <f t="shared" si="282"/>
        <v>0</v>
      </c>
      <c r="C309" s="78">
        <f t="shared" si="283"/>
        <v>0</v>
      </c>
      <c r="D309" s="78">
        <f t="shared" si="284"/>
        <v>0</v>
      </c>
      <c r="E309" s="78"/>
      <c r="F309" s="78">
        <f t="shared" si="276"/>
        <v>0</v>
      </c>
      <c r="G309" s="75"/>
      <c r="H309" s="75"/>
      <c r="I309" s="75"/>
      <c r="J309" s="75"/>
      <c r="K309" s="75"/>
      <c r="L309" s="75"/>
      <c r="M309" s="75"/>
      <c r="N309" s="75"/>
      <c r="O309" s="74"/>
      <c r="P309" s="75"/>
      <c r="Q309" s="75"/>
      <c r="R309" s="75"/>
      <c r="S309" s="75"/>
      <c r="T309" s="75"/>
      <c r="U309" s="75"/>
      <c r="V309" s="75"/>
      <c r="W309" s="75"/>
      <c r="X309" s="75"/>
      <c r="Y309" s="75"/>
      <c r="Z309" s="75"/>
      <c r="AA309" s="75"/>
      <c r="AB309" s="75"/>
      <c r="AC309" s="75"/>
      <c r="AD309" s="75"/>
      <c r="AE309" s="75"/>
      <c r="AF309" s="75"/>
      <c r="AG309" s="75"/>
      <c r="AH309" s="75"/>
      <c r="AI309" s="75"/>
      <c r="AJ309" s="75"/>
      <c r="AK309" s="75"/>
      <c r="AL309" s="75"/>
      <c r="AM309" s="75"/>
      <c r="AN309" s="75"/>
      <c r="AO309" s="75"/>
      <c r="AP309" s="75"/>
      <c r="AQ309" s="75"/>
      <c r="AR309" s="75"/>
      <c r="AS309" s="75"/>
      <c r="AT309" s="75"/>
      <c r="AU309" s="75"/>
      <c r="AV309" s="75"/>
      <c r="AW309" s="75"/>
      <c r="AX309" s="75"/>
      <c r="AY309" s="75"/>
      <c r="AZ309" s="75"/>
      <c r="BA309" s="75"/>
      <c r="BB309" s="75"/>
      <c r="BC309" s="74"/>
      <c r="BD309" s="75"/>
      <c r="BE309" s="75"/>
      <c r="BF309" s="75"/>
      <c r="BG309" s="75"/>
      <c r="BH309" s="75"/>
      <c r="BI309" s="75"/>
      <c r="BJ309" s="75"/>
      <c r="BK309" s="75"/>
      <c r="BL309" s="75"/>
      <c r="BM309" s="75"/>
      <c r="BN309" s="75"/>
      <c r="BO309" s="75"/>
      <c r="BP309" s="75"/>
      <c r="BQ309" s="75"/>
      <c r="BR309" s="75"/>
      <c r="BS309" s="74"/>
      <c r="BT309" s="75"/>
      <c r="BU309" s="75"/>
      <c r="BV309" s="75"/>
      <c r="BW309" s="74"/>
      <c r="BX309" s="75"/>
      <c r="BY309" s="75"/>
      <c r="BZ309" s="75"/>
      <c r="CA309" s="74"/>
      <c r="CB309" s="75"/>
      <c r="CC309" s="75"/>
      <c r="CD309" s="75"/>
      <c r="CE309" s="74"/>
    </row>
    <row r="310" spans="1:83" x14ac:dyDescent="0.25">
      <c r="A310" s="16" t="s">
        <v>440</v>
      </c>
      <c r="B310" s="78">
        <f t="shared" si="282"/>
        <v>164.6</v>
      </c>
      <c r="C310" s="78">
        <f t="shared" si="283"/>
        <v>165.7</v>
      </c>
      <c r="D310" s="78">
        <f t="shared" si="284"/>
        <v>165.7</v>
      </c>
      <c r="E310" s="78"/>
      <c r="F310" s="78">
        <f t="shared" si="276"/>
        <v>165.7</v>
      </c>
      <c r="G310" s="75">
        <f t="shared" ref="G310:G335" si="321">F310/C310*100</f>
        <v>100</v>
      </c>
      <c r="H310" s="75"/>
      <c r="I310" s="75"/>
      <c r="J310" s="75"/>
      <c r="K310" s="75"/>
      <c r="L310" s="75"/>
      <c r="M310" s="75"/>
      <c r="N310" s="75"/>
      <c r="O310" s="74"/>
      <c r="P310" s="75"/>
      <c r="Q310" s="75"/>
      <c r="R310" s="75"/>
      <c r="S310" s="75"/>
      <c r="T310" s="75"/>
      <c r="U310" s="75"/>
      <c r="V310" s="75"/>
      <c r="W310" s="75"/>
      <c r="X310" s="75"/>
      <c r="Y310" s="75"/>
      <c r="Z310" s="75"/>
      <c r="AA310" s="75"/>
      <c r="AB310" s="75"/>
      <c r="AC310" s="75"/>
      <c r="AD310" s="75"/>
      <c r="AE310" s="75"/>
      <c r="AF310" s="75"/>
      <c r="AG310" s="75"/>
      <c r="AH310" s="75"/>
      <c r="AI310" s="75"/>
      <c r="AJ310" s="75"/>
      <c r="AK310" s="75"/>
      <c r="AL310" s="75"/>
      <c r="AM310" s="75"/>
      <c r="AN310" s="75"/>
      <c r="AO310" s="75"/>
      <c r="AP310" s="75"/>
      <c r="AQ310" s="75"/>
      <c r="AR310" s="75"/>
      <c r="AS310" s="75"/>
      <c r="AT310" s="75"/>
      <c r="AU310" s="75"/>
      <c r="AV310" s="75"/>
      <c r="AW310" s="75"/>
      <c r="AX310" s="75"/>
      <c r="AY310" s="75"/>
      <c r="AZ310" s="75"/>
      <c r="BA310" s="75"/>
      <c r="BB310" s="75"/>
      <c r="BC310" s="74"/>
      <c r="BD310" s="75"/>
      <c r="BE310" s="75"/>
      <c r="BF310" s="75"/>
      <c r="BG310" s="75"/>
      <c r="BH310" s="75">
        <v>164.6</v>
      </c>
      <c r="BI310" s="75">
        <v>165.7</v>
      </c>
      <c r="BJ310" s="75">
        <v>165.7</v>
      </c>
      <c r="BK310" s="75">
        <f t="shared" ref="BK310:BK315" si="322">BJ310/BI310*100</f>
        <v>100</v>
      </c>
      <c r="BL310" s="75"/>
      <c r="BM310" s="75"/>
      <c r="BN310" s="75"/>
      <c r="BO310" s="75"/>
      <c r="BP310" s="75"/>
      <c r="BQ310" s="75"/>
      <c r="BR310" s="75"/>
      <c r="BS310" s="74"/>
      <c r="BT310" s="75"/>
      <c r="BU310" s="75"/>
      <c r="BV310" s="75"/>
      <c r="BW310" s="74"/>
      <c r="BX310" s="75"/>
      <c r="BY310" s="75"/>
      <c r="BZ310" s="75"/>
      <c r="CA310" s="74"/>
      <c r="CB310" s="75"/>
      <c r="CC310" s="75"/>
      <c r="CD310" s="75"/>
      <c r="CE310" s="74"/>
    </row>
    <row r="311" spans="1:83" x14ac:dyDescent="0.25">
      <c r="A311" s="16" t="s">
        <v>443</v>
      </c>
      <c r="B311" s="78">
        <f t="shared" si="282"/>
        <v>164.6</v>
      </c>
      <c r="C311" s="78">
        <f t="shared" si="283"/>
        <v>165.7</v>
      </c>
      <c r="D311" s="78">
        <f t="shared" si="284"/>
        <v>165.7</v>
      </c>
      <c r="E311" s="78"/>
      <c r="F311" s="78">
        <f t="shared" si="276"/>
        <v>165.7</v>
      </c>
      <c r="G311" s="75">
        <f t="shared" si="321"/>
        <v>100</v>
      </c>
      <c r="H311" s="75"/>
      <c r="I311" s="75"/>
      <c r="J311" s="75"/>
      <c r="K311" s="75"/>
      <c r="L311" s="75"/>
      <c r="M311" s="75"/>
      <c r="N311" s="75"/>
      <c r="O311" s="74"/>
      <c r="P311" s="75"/>
      <c r="Q311" s="75"/>
      <c r="R311" s="75"/>
      <c r="S311" s="75"/>
      <c r="T311" s="75"/>
      <c r="U311" s="75"/>
      <c r="V311" s="75"/>
      <c r="W311" s="75"/>
      <c r="X311" s="75"/>
      <c r="Y311" s="75"/>
      <c r="Z311" s="75"/>
      <c r="AA311" s="75"/>
      <c r="AB311" s="75"/>
      <c r="AC311" s="75"/>
      <c r="AD311" s="75"/>
      <c r="AE311" s="75"/>
      <c r="AF311" s="75"/>
      <c r="AG311" s="75"/>
      <c r="AH311" s="75"/>
      <c r="AI311" s="75"/>
      <c r="AJ311" s="75"/>
      <c r="AK311" s="75"/>
      <c r="AL311" s="75"/>
      <c r="AM311" s="75"/>
      <c r="AN311" s="75"/>
      <c r="AO311" s="75"/>
      <c r="AP311" s="75"/>
      <c r="AQ311" s="75"/>
      <c r="AR311" s="75"/>
      <c r="AS311" s="75"/>
      <c r="AT311" s="75"/>
      <c r="AU311" s="75"/>
      <c r="AV311" s="75"/>
      <c r="AW311" s="75"/>
      <c r="AX311" s="75"/>
      <c r="AY311" s="75"/>
      <c r="AZ311" s="75"/>
      <c r="BA311" s="75"/>
      <c r="BB311" s="75"/>
      <c r="BC311" s="74"/>
      <c r="BD311" s="75"/>
      <c r="BE311" s="75"/>
      <c r="BF311" s="75"/>
      <c r="BG311" s="75"/>
      <c r="BH311" s="75">
        <v>164.6</v>
      </c>
      <c r="BI311" s="75">
        <v>165.7</v>
      </c>
      <c r="BJ311" s="75">
        <v>165.7</v>
      </c>
      <c r="BK311" s="75">
        <f t="shared" si="322"/>
        <v>100</v>
      </c>
      <c r="BL311" s="75"/>
      <c r="BM311" s="75"/>
      <c r="BN311" s="75"/>
      <c r="BO311" s="75"/>
      <c r="BP311" s="75"/>
      <c r="BQ311" s="75"/>
      <c r="BR311" s="75"/>
      <c r="BS311" s="74"/>
      <c r="BT311" s="75"/>
      <c r="BU311" s="75"/>
      <c r="BV311" s="75"/>
      <c r="BW311" s="74"/>
      <c r="BX311" s="75"/>
      <c r="BY311" s="75"/>
      <c r="BZ311" s="75"/>
      <c r="CA311" s="74"/>
      <c r="CB311" s="75"/>
      <c r="CC311" s="75"/>
      <c r="CD311" s="75"/>
      <c r="CE311" s="74"/>
    </row>
    <row r="312" spans="1:83" x14ac:dyDescent="0.25">
      <c r="A312" s="16" t="s">
        <v>441</v>
      </c>
      <c r="B312" s="78">
        <f t="shared" si="282"/>
        <v>164.6</v>
      </c>
      <c r="C312" s="78">
        <f t="shared" si="283"/>
        <v>165.7</v>
      </c>
      <c r="D312" s="78">
        <f t="shared" si="284"/>
        <v>165.7</v>
      </c>
      <c r="E312" s="78"/>
      <c r="F312" s="78">
        <f t="shared" si="276"/>
        <v>165.7</v>
      </c>
      <c r="G312" s="75">
        <f t="shared" si="321"/>
        <v>100</v>
      </c>
      <c r="H312" s="75"/>
      <c r="I312" s="75"/>
      <c r="J312" s="75"/>
      <c r="K312" s="75"/>
      <c r="L312" s="75"/>
      <c r="M312" s="75"/>
      <c r="N312" s="75"/>
      <c r="O312" s="74"/>
      <c r="P312" s="75"/>
      <c r="Q312" s="75"/>
      <c r="R312" s="75"/>
      <c r="S312" s="75"/>
      <c r="T312" s="75"/>
      <c r="U312" s="75"/>
      <c r="V312" s="75"/>
      <c r="W312" s="75"/>
      <c r="X312" s="75"/>
      <c r="Y312" s="75"/>
      <c r="Z312" s="75"/>
      <c r="AA312" s="75"/>
      <c r="AB312" s="75"/>
      <c r="AC312" s="75"/>
      <c r="AD312" s="75"/>
      <c r="AE312" s="75"/>
      <c r="AF312" s="75"/>
      <c r="AG312" s="75"/>
      <c r="AH312" s="75"/>
      <c r="AI312" s="75"/>
      <c r="AJ312" s="75"/>
      <c r="AK312" s="75"/>
      <c r="AL312" s="75"/>
      <c r="AM312" s="75"/>
      <c r="AN312" s="75"/>
      <c r="AO312" s="75"/>
      <c r="AP312" s="75"/>
      <c r="AQ312" s="75"/>
      <c r="AR312" s="75"/>
      <c r="AS312" s="75"/>
      <c r="AT312" s="75"/>
      <c r="AU312" s="75"/>
      <c r="AV312" s="75"/>
      <c r="AW312" s="75"/>
      <c r="AX312" s="75"/>
      <c r="AY312" s="75"/>
      <c r="AZ312" s="75"/>
      <c r="BA312" s="75"/>
      <c r="BB312" s="75"/>
      <c r="BC312" s="74"/>
      <c r="BD312" s="75"/>
      <c r="BE312" s="75"/>
      <c r="BF312" s="75"/>
      <c r="BG312" s="75"/>
      <c r="BH312" s="75">
        <v>164.6</v>
      </c>
      <c r="BI312" s="75">
        <v>165.7</v>
      </c>
      <c r="BJ312" s="75">
        <v>165.7</v>
      </c>
      <c r="BK312" s="75">
        <f t="shared" si="322"/>
        <v>100</v>
      </c>
      <c r="BL312" s="75"/>
      <c r="BM312" s="75"/>
      <c r="BN312" s="75"/>
      <c r="BO312" s="75"/>
      <c r="BP312" s="75"/>
      <c r="BQ312" s="75"/>
      <c r="BR312" s="75"/>
      <c r="BS312" s="74"/>
      <c r="BT312" s="75"/>
      <c r="BU312" s="75"/>
      <c r="BV312" s="75"/>
      <c r="BW312" s="74"/>
      <c r="BX312" s="75"/>
      <c r="BY312" s="75"/>
      <c r="BZ312" s="75"/>
      <c r="CA312" s="74"/>
      <c r="CB312" s="75"/>
      <c r="CC312" s="75"/>
      <c r="CD312" s="75"/>
      <c r="CE312" s="74"/>
    </row>
    <row r="313" spans="1:83" x14ac:dyDescent="0.25">
      <c r="A313" s="16" t="s">
        <v>273</v>
      </c>
      <c r="B313" s="78">
        <f t="shared" si="282"/>
        <v>411.6</v>
      </c>
      <c r="C313" s="78">
        <f t="shared" si="283"/>
        <v>414.3</v>
      </c>
      <c r="D313" s="78">
        <f t="shared" si="284"/>
        <v>414.3</v>
      </c>
      <c r="E313" s="78"/>
      <c r="F313" s="78">
        <f t="shared" si="276"/>
        <v>414.3</v>
      </c>
      <c r="G313" s="75">
        <f t="shared" si="321"/>
        <v>100</v>
      </c>
      <c r="H313" s="75"/>
      <c r="I313" s="75"/>
      <c r="J313" s="75"/>
      <c r="K313" s="75"/>
      <c r="L313" s="75"/>
      <c r="M313" s="75"/>
      <c r="N313" s="75"/>
      <c r="O313" s="74"/>
      <c r="P313" s="75"/>
      <c r="Q313" s="75"/>
      <c r="R313" s="75"/>
      <c r="S313" s="75"/>
      <c r="T313" s="75"/>
      <c r="U313" s="75"/>
      <c r="V313" s="75"/>
      <c r="W313" s="75"/>
      <c r="X313" s="75"/>
      <c r="Y313" s="75"/>
      <c r="Z313" s="75"/>
      <c r="AA313" s="75"/>
      <c r="AB313" s="75"/>
      <c r="AC313" s="75"/>
      <c r="AD313" s="75"/>
      <c r="AE313" s="75"/>
      <c r="AF313" s="75"/>
      <c r="AG313" s="75"/>
      <c r="AH313" s="75"/>
      <c r="AI313" s="75"/>
      <c r="AJ313" s="75"/>
      <c r="AK313" s="75"/>
      <c r="AL313" s="75"/>
      <c r="AM313" s="75"/>
      <c r="AN313" s="75"/>
      <c r="AO313" s="75"/>
      <c r="AP313" s="75"/>
      <c r="AQ313" s="75"/>
      <c r="AR313" s="75"/>
      <c r="AS313" s="75"/>
      <c r="AT313" s="75"/>
      <c r="AU313" s="75"/>
      <c r="AV313" s="75"/>
      <c r="AW313" s="75"/>
      <c r="AX313" s="75"/>
      <c r="AY313" s="75"/>
      <c r="AZ313" s="75"/>
      <c r="BA313" s="75"/>
      <c r="BB313" s="75"/>
      <c r="BC313" s="74"/>
      <c r="BD313" s="75"/>
      <c r="BE313" s="75"/>
      <c r="BF313" s="75"/>
      <c r="BG313" s="75"/>
      <c r="BH313" s="75">
        <v>411.6</v>
      </c>
      <c r="BI313" s="75">
        <v>414.3</v>
      </c>
      <c r="BJ313" s="75">
        <v>414.3</v>
      </c>
      <c r="BK313" s="75">
        <f t="shared" si="322"/>
        <v>100</v>
      </c>
      <c r="BL313" s="75"/>
      <c r="BM313" s="75"/>
      <c r="BN313" s="75"/>
      <c r="BO313" s="75"/>
      <c r="BP313" s="75"/>
      <c r="BQ313" s="75"/>
      <c r="BR313" s="75"/>
      <c r="BS313" s="74"/>
      <c r="BT313" s="75"/>
      <c r="BU313" s="75"/>
      <c r="BV313" s="75"/>
      <c r="BW313" s="74"/>
      <c r="BX313" s="75"/>
      <c r="BY313" s="75"/>
      <c r="BZ313" s="75"/>
      <c r="CA313" s="74"/>
      <c r="CB313" s="75"/>
      <c r="CC313" s="75"/>
      <c r="CD313" s="75"/>
      <c r="CE313" s="74"/>
    </row>
    <row r="314" spans="1:83" x14ac:dyDescent="0.25">
      <c r="A314" s="16" t="s">
        <v>442</v>
      </c>
      <c r="B314" s="78">
        <f t="shared" si="282"/>
        <v>164.6</v>
      </c>
      <c r="C314" s="78">
        <f t="shared" si="283"/>
        <v>165.7</v>
      </c>
      <c r="D314" s="78">
        <f t="shared" si="284"/>
        <v>165.7</v>
      </c>
      <c r="E314" s="78"/>
      <c r="F314" s="78">
        <f t="shared" si="276"/>
        <v>165.7</v>
      </c>
      <c r="G314" s="75">
        <f t="shared" si="321"/>
        <v>100</v>
      </c>
      <c r="H314" s="75"/>
      <c r="I314" s="75"/>
      <c r="J314" s="75"/>
      <c r="K314" s="75"/>
      <c r="L314" s="75"/>
      <c r="M314" s="75"/>
      <c r="N314" s="75"/>
      <c r="O314" s="74"/>
      <c r="P314" s="75"/>
      <c r="Q314" s="75"/>
      <c r="R314" s="75"/>
      <c r="S314" s="75"/>
      <c r="T314" s="75"/>
      <c r="U314" s="75"/>
      <c r="V314" s="75"/>
      <c r="W314" s="75"/>
      <c r="X314" s="75"/>
      <c r="Y314" s="75"/>
      <c r="Z314" s="75"/>
      <c r="AA314" s="75"/>
      <c r="AB314" s="75"/>
      <c r="AC314" s="75"/>
      <c r="AD314" s="75"/>
      <c r="AE314" s="75"/>
      <c r="AF314" s="75"/>
      <c r="AG314" s="75"/>
      <c r="AH314" s="75"/>
      <c r="AI314" s="75"/>
      <c r="AJ314" s="75"/>
      <c r="AK314" s="75"/>
      <c r="AL314" s="75"/>
      <c r="AM314" s="75"/>
      <c r="AN314" s="75"/>
      <c r="AO314" s="75"/>
      <c r="AP314" s="75"/>
      <c r="AQ314" s="75"/>
      <c r="AR314" s="75"/>
      <c r="AS314" s="75"/>
      <c r="AT314" s="75"/>
      <c r="AU314" s="75"/>
      <c r="AV314" s="75"/>
      <c r="AW314" s="75"/>
      <c r="AX314" s="75"/>
      <c r="AY314" s="75"/>
      <c r="AZ314" s="75"/>
      <c r="BA314" s="75"/>
      <c r="BB314" s="75"/>
      <c r="BC314" s="74"/>
      <c r="BD314" s="75"/>
      <c r="BE314" s="75"/>
      <c r="BF314" s="75"/>
      <c r="BG314" s="75"/>
      <c r="BH314" s="75">
        <v>164.6</v>
      </c>
      <c r="BI314" s="75">
        <v>165.7</v>
      </c>
      <c r="BJ314" s="75">
        <v>165.7</v>
      </c>
      <c r="BK314" s="75">
        <f t="shared" si="322"/>
        <v>100</v>
      </c>
      <c r="BL314" s="75"/>
      <c r="BM314" s="75"/>
      <c r="BN314" s="75"/>
      <c r="BO314" s="75"/>
      <c r="BP314" s="75"/>
      <c r="BQ314" s="75"/>
      <c r="BR314" s="75"/>
      <c r="BS314" s="74"/>
      <c r="BT314" s="75"/>
      <c r="BU314" s="75"/>
      <c r="BV314" s="75"/>
      <c r="BW314" s="74"/>
      <c r="BX314" s="75"/>
      <c r="BY314" s="75"/>
      <c r="BZ314" s="75"/>
      <c r="CA314" s="74"/>
      <c r="CB314" s="75"/>
      <c r="CC314" s="75"/>
      <c r="CD314" s="75"/>
      <c r="CE314" s="74"/>
    </row>
    <row r="315" spans="1:83" s="5" customFormat="1" ht="31.5" x14ac:dyDescent="0.25">
      <c r="A315" s="81" t="s">
        <v>275</v>
      </c>
      <c r="B315" s="77">
        <f t="shared" si="282"/>
        <v>612019.20000000007</v>
      </c>
      <c r="C315" s="77">
        <f t="shared" si="283"/>
        <v>595636.11498000007</v>
      </c>
      <c r="D315" s="77">
        <f t="shared" si="284"/>
        <v>595636.11498000007</v>
      </c>
      <c r="E315" s="77"/>
      <c r="F315" s="77">
        <f t="shared" si="276"/>
        <v>588466.07803999982</v>
      </c>
      <c r="G315" s="73">
        <f t="shared" si="321"/>
        <v>98.796238716948679</v>
      </c>
      <c r="H315" s="73">
        <f>SUM(H316:H322)</f>
        <v>169.4</v>
      </c>
      <c r="I315" s="73">
        <f>SUM(I316:I322)</f>
        <v>115.2</v>
      </c>
      <c r="J315" s="73">
        <f>SUM(J316:J322)</f>
        <v>98.036199999999994</v>
      </c>
      <c r="K315" s="73">
        <f>J315/I315*100</f>
        <v>85.100868055555551</v>
      </c>
      <c r="L315" s="73">
        <f>SUM(L316:L322)</f>
        <v>237.4</v>
      </c>
      <c r="M315" s="73">
        <f>SUM(M316:M322)</f>
        <v>237.4</v>
      </c>
      <c r="N315" s="73">
        <f>SUM(N316:N322)</f>
        <v>237.4</v>
      </c>
      <c r="O315" s="73">
        <f>N315/M315*100</f>
        <v>100</v>
      </c>
      <c r="P315" s="73">
        <f>SUM(P316:P322)</f>
        <v>5076.8999999999996</v>
      </c>
      <c r="Q315" s="73">
        <f>SUM(Q316:Q322)</f>
        <v>3993.90888</v>
      </c>
      <c r="R315" s="73">
        <f>SUM(R316:R322)</f>
        <v>3993.90888</v>
      </c>
      <c r="S315" s="73">
        <f>R315/Q315*100</f>
        <v>100</v>
      </c>
      <c r="T315" s="73">
        <f>SUM(T316:T322)</f>
        <v>119102.1</v>
      </c>
      <c r="U315" s="73">
        <f>SUM(U316:U322)</f>
        <v>106667.9</v>
      </c>
      <c r="V315" s="73">
        <f>SUM(V316:V322)</f>
        <v>105401.83226000001</v>
      </c>
      <c r="W315" s="73">
        <f>V315/U315*100</f>
        <v>98.813075217567814</v>
      </c>
      <c r="X315" s="73">
        <f>SUM(X316:X322)</f>
        <v>4976.8999999999996</v>
      </c>
      <c r="Y315" s="73">
        <f>SUM(Y316:Y322)</f>
        <v>3918.7</v>
      </c>
      <c r="Z315" s="73">
        <f>SUM(Z316:Z322)</f>
        <v>3730.4820299999997</v>
      </c>
      <c r="AA315" s="73">
        <f>Z315/Y315*100</f>
        <v>95.19692831806465</v>
      </c>
      <c r="AB315" s="73">
        <f>SUM(AB316:AB322)</f>
        <v>444.4</v>
      </c>
      <c r="AC315" s="73">
        <f>SUM(AC316:AC322)</f>
        <v>444.4</v>
      </c>
      <c r="AD315" s="73">
        <f>SUM(AD316:AD322)</f>
        <v>444.4</v>
      </c>
      <c r="AE315" s="73">
        <f>AD315/AC315*100</f>
        <v>100</v>
      </c>
      <c r="AF315" s="73">
        <f>SUM(AF316:AF322)</f>
        <v>423391.4</v>
      </c>
      <c r="AG315" s="73">
        <f>SUM(AG316:AG322)</f>
        <v>424391.4</v>
      </c>
      <c r="AH315" s="73">
        <f>SUM(AH316:AH322)</f>
        <v>419673.68595000001</v>
      </c>
      <c r="AI315" s="73">
        <f>AH315/AG315*100</f>
        <v>98.888357763611609</v>
      </c>
      <c r="AJ315" s="73">
        <f>SUM(AJ316:AJ322)</f>
        <v>2306.3000000000002</v>
      </c>
      <c r="AK315" s="73">
        <f>SUM(AK316:AK322)</f>
        <v>2306.3000000000002</v>
      </c>
      <c r="AL315" s="73">
        <f>SUM(AL316:AL322)</f>
        <v>2216.0964800000002</v>
      </c>
      <c r="AM315" s="72">
        <f>AL315/AK315*100</f>
        <v>96.088821055370076</v>
      </c>
      <c r="AN315" s="73">
        <f>SUM(AN316:AN322)</f>
        <v>28.9</v>
      </c>
      <c r="AO315" s="73">
        <f>SUM(AO316:AO322)</f>
        <v>28.9</v>
      </c>
      <c r="AP315" s="73">
        <f>SUM(AP316:AP322)</f>
        <v>20.949099999999998</v>
      </c>
      <c r="AQ315" s="73">
        <f>AP315/AO315*100</f>
        <v>72.488235294117644</v>
      </c>
      <c r="AR315" s="73">
        <f t="shared" ref="AR315" si="323">SUM(AR316:AR322)</f>
        <v>1153.0999999999999</v>
      </c>
      <c r="AS315" s="73">
        <f t="shared" ref="AS315:BB315" si="324">SUM(AS316:AS322)</f>
        <v>1153.0999999999999</v>
      </c>
      <c r="AT315" s="73">
        <f t="shared" si="324"/>
        <v>937.71218999999996</v>
      </c>
      <c r="AU315" s="73">
        <f t="shared" si="324"/>
        <v>81.320977365362936</v>
      </c>
      <c r="AV315" s="73">
        <f t="shared" ref="AV315" si="325">SUM(AV316:AV322)</f>
        <v>576.6</v>
      </c>
      <c r="AW315" s="73">
        <f t="shared" si="324"/>
        <v>576.6</v>
      </c>
      <c r="AX315" s="73">
        <f t="shared" si="324"/>
        <v>177.71095000000003</v>
      </c>
      <c r="AY315" s="73">
        <f t="shared" si="324"/>
        <v>30.820490808185919</v>
      </c>
      <c r="AZ315" s="73">
        <f t="shared" ref="AZ315" si="326">SUM(AZ316:AZ322)</f>
        <v>3321.4</v>
      </c>
      <c r="BA315" s="73">
        <f t="shared" si="324"/>
        <v>3321.4</v>
      </c>
      <c r="BB315" s="73">
        <f t="shared" si="324"/>
        <v>3321.4</v>
      </c>
      <c r="BC315" s="73">
        <f>BB315/BA315*100</f>
        <v>100</v>
      </c>
      <c r="BD315" s="73">
        <f t="shared" ref="BD315" si="327">SUM(BD316:BD322)</f>
        <v>0</v>
      </c>
      <c r="BE315" s="73">
        <f t="shared" ref="BE315:BJ315" si="328">SUM(BE316:BE322)</f>
        <v>0</v>
      </c>
      <c r="BF315" s="73">
        <f t="shared" si="328"/>
        <v>0</v>
      </c>
      <c r="BG315" s="73">
        <f t="shared" si="328"/>
        <v>0</v>
      </c>
      <c r="BH315" s="73">
        <f t="shared" ref="BH315" si="329">SUM(BH316:BH322)</f>
        <v>987.6</v>
      </c>
      <c r="BI315" s="73">
        <f t="shared" si="328"/>
        <v>994.2</v>
      </c>
      <c r="BJ315" s="73">
        <f t="shared" si="328"/>
        <v>994.2</v>
      </c>
      <c r="BK315" s="72">
        <f t="shared" si="322"/>
        <v>100</v>
      </c>
      <c r="BL315" s="73">
        <f>SUM(BL316:BL322)</f>
        <v>49571.7</v>
      </c>
      <c r="BM315" s="73">
        <f>SUM(BM316:BM322)</f>
        <v>46201.306100000002</v>
      </c>
      <c r="BN315" s="73">
        <f>SUM(BN316:BN322)</f>
        <v>46182.240579999998</v>
      </c>
      <c r="BO315" s="73">
        <f>BN315/BM315*100</f>
        <v>99.958733807311134</v>
      </c>
      <c r="BP315" s="73">
        <f>SUM(BP316:BP322)</f>
        <v>663.8</v>
      </c>
      <c r="BQ315" s="73">
        <f>SUM(BQ316:BQ322)</f>
        <v>1273.8</v>
      </c>
      <c r="BR315" s="73">
        <f>SUM(BR316:BR322)</f>
        <v>1024.4234200000001</v>
      </c>
      <c r="BS315" s="73">
        <f>BR315/BQ315*100</f>
        <v>80.422626785994666</v>
      </c>
      <c r="BT315" s="73">
        <f>SUM(BT316:BT322)</f>
        <v>11.3</v>
      </c>
      <c r="BU315" s="73">
        <f>SUM(BU316:BU322)</f>
        <v>11.6</v>
      </c>
      <c r="BV315" s="73">
        <f>SUM(BV316:BV322)</f>
        <v>11.6</v>
      </c>
      <c r="BW315" s="73">
        <f>BV315/BU315*100</f>
        <v>100</v>
      </c>
      <c r="BX315" s="73"/>
      <c r="BY315" s="73"/>
      <c r="BZ315" s="73"/>
      <c r="CA315" s="73"/>
      <c r="CB315" s="73">
        <f>SUM(CB316:CB322)</f>
        <v>0</v>
      </c>
      <c r="CC315" s="73">
        <f>SUM(CC316:CC322)</f>
        <v>0</v>
      </c>
      <c r="CD315" s="73">
        <f>SUM(CD316:CD322)</f>
        <v>0</v>
      </c>
      <c r="CE315" s="73"/>
    </row>
    <row r="316" spans="1:83" ht="20.25" customHeight="1" x14ac:dyDescent="0.25">
      <c r="A316" s="16" t="s">
        <v>199</v>
      </c>
      <c r="B316" s="78">
        <f t="shared" si="282"/>
        <v>611031.60000000009</v>
      </c>
      <c r="C316" s="78">
        <f t="shared" si="283"/>
        <v>594641.91498000012</v>
      </c>
      <c r="D316" s="78">
        <f t="shared" si="284"/>
        <v>594641.91498000012</v>
      </c>
      <c r="E316" s="78"/>
      <c r="F316" s="78">
        <f t="shared" si="276"/>
        <v>587471.87803999986</v>
      </c>
      <c r="G316" s="74">
        <f t="shared" si="321"/>
        <v>98.794226111652179</v>
      </c>
      <c r="H316" s="74">
        <v>169.4</v>
      </c>
      <c r="I316" s="74">
        <v>115.2</v>
      </c>
      <c r="J316" s="74">
        <v>98.036199999999994</v>
      </c>
      <c r="K316" s="74">
        <f>J316/I316*100</f>
        <v>85.100868055555551</v>
      </c>
      <c r="L316" s="74">
        <v>237.4</v>
      </c>
      <c r="M316" s="74">
        <v>237.4</v>
      </c>
      <c r="N316" s="74">
        <v>237.4</v>
      </c>
      <c r="O316" s="74">
        <f>N316/M316*100</f>
        <v>100</v>
      </c>
      <c r="P316" s="74">
        <v>5076.8999999999996</v>
      </c>
      <c r="Q316" s="74">
        <v>3993.90888</v>
      </c>
      <c r="R316" s="74">
        <v>3993.90888</v>
      </c>
      <c r="S316" s="74">
        <f>R316/Q316*100</f>
        <v>100</v>
      </c>
      <c r="T316" s="74">
        <v>119102.1</v>
      </c>
      <c r="U316" s="74">
        <v>106667.9</v>
      </c>
      <c r="V316" s="74">
        <v>105401.83226000001</v>
      </c>
      <c r="W316" s="74">
        <f>V316/U316*100</f>
        <v>98.813075217567814</v>
      </c>
      <c r="X316" s="74">
        <v>4976.8999999999996</v>
      </c>
      <c r="Y316" s="74">
        <v>3918.7</v>
      </c>
      <c r="Z316" s="74">
        <v>3730.4820299999997</v>
      </c>
      <c r="AA316" s="74">
        <f>Z316/Y316*100</f>
        <v>95.19692831806465</v>
      </c>
      <c r="AB316" s="74">
        <v>444.4</v>
      </c>
      <c r="AC316" s="74">
        <v>444.4</v>
      </c>
      <c r="AD316" s="74">
        <v>444.4</v>
      </c>
      <c r="AE316" s="74">
        <f>AD316/AC316*100</f>
        <v>100</v>
      </c>
      <c r="AF316" s="74">
        <v>423391.4</v>
      </c>
      <c r="AG316" s="74">
        <v>424391.4</v>
      </c>
      <c r="AH316" s="74">
        <v>419673.68595000001</v>
      </c>
      <c r="AI316" s="74">
        <f>AH316/AG316*100</f>
        <v>98.888357763611609</v>
      </c>
      <c r="AJ316" s="74">
        <v>2306.3000000000002</v>
      </c>
      <c r="AK316" s="74">
        <v>2306.3000000000002</v>
      </c>
      <c r="AL316" s="74">
        <v>2216.0964800000002</v>
      </c>
      <c r="AM316" s="75">
        <f>AL316/AK316*100</f>
        <v>96.088821055370076</v>
      </c>
      <c r="AN316" s="74">
        <v>28.9</v>
      </c>
      <c r="AO316" s="74">
        <v>28.9</v>
      </c>
      <c r="AP316" s="74">
        <v>20.949099999999998</v>
      </c>
      <c r="AQ316" s="74">
        <f>AP316/AO316*100</f>
        <v>72.488235294117644</v>
      </c>
      <c r="AR316" s="74">
        <v>1153.0999999999999</v>
      </c>
      <c r="AS316" s="74">
        <v>1153.0999999999999</v>
      </c>
      <c r="AT316" s="74">
        <v>937.71218999999996</v>
      </c>
      <c r="AU316" s="74">
        <f>AT316/AS316*100</f>
        <v>81.320977365362936</v>
      </c>
      <c r="AV316" s="74">
        <v>576.6</v>
      </c>
      <c r="AW316" s="74">
        <v>576.6</v>
      </c>
      <c r="AX316" s="74">
        <v>177.71095000000003</v>
      </c>
      <c r="AY316" s="74">
        <f>AX316/AW316*100</f>
        <v>30.820490808185919</v>
      </c>
      <c r="AZ316" s="74">
        <v>3321.4</v>
      </c>
      <c r="BA316" s="74">
        <v>3321.4</v>
      </c>
      <c r="BB316" s="74">
        <v>3321.4</v>
      </c>
      <c r="BC316" s="74">
        <f>BB316/BA316*100</f>
        <v>100</v>
      </c>
      <c r="BD316" s="74">
        <v>0</v>
      </c>
      <c r="BE316" s="74">
        <v>0</v>
      </c>
      <c r="BF316" s="74">
        <v>0</v>
      </c>
      <c r="BG316" s="74"/>
      <c r="BH316" s="74"/>
      <c r="BI316" s="74"/>
      <c r="BJ316" s="74"/>
      <c r="BK316" s="75"/>
      <c r="BL316" s="74">
        <v>49571.7</v>
      </c>
      <c r="BM316" s="74">
        <v>46201.306100000002</v>
      </c>
      <c r="BN316" s="74">
        <v>46182.240579999998</v>
      </c>
      <c r="BO316" s="74">
        <f>BN316/BM316*100</f>
        <v>99.958733807311134</v>
      </c>
      <c r="BP316" s="74">
        <v>663.8</v>
      </c>
      <c r="BQ316" s="74">
        <v>1273.8</v>
      </c>
      <c r="BR316" s="74">
        <v>1024.4234200000001</v>
      </c>
      <c r="BS316" s="74">
        <f>BR316/BQ316*100</f>
        <v>80.422626785994666</v>
      </c>
      <c r="BT316" s="74">
        <v>11.3</v>
      </c>
      <c r="BU316" s="74">
        <v>11.6</v>
      </c>
      <c r="BV316" s="74">
        <v>11.6</v>
      </c>
      <c r="BW316" s="74">
        <f>BV316/BU316*100</f>
        <v>100</v>
      </c>
      <c r="BX316" s="74"/>
      <c r="BY316" s="74"/>
      <c r="BZ316" s="74"/>
      <c r="CA316" s="74"/>
      <c r="CB316" s="74"/>
      <c r="CC316" s="74"/>
      <c r="CD316" s="74"/>
      <c r="CE316" s="74"/>
    </row>
    <row r="317" spans="1:83" x14ac:dyDescent="0.25">
      <c r="A317" s="16" t="s">
        <v>448</v>
      </c>
      <c r="B317" s="78">
        <f t="shared" si="282"/>
        <v>164.6</v>
      </c>
      <c r="C317" s="78">
        <f t="shared" si="283"/>
        <v>165.7</v>
      </c>
      <c r="D317" s="78">
        <f t="shared" si="284"/>
        <v>165.7</v>
      </c>
      <c r="E317" s="78"/>
      <c r="F317" s="78">
        <f t="shared" si="276"/>
        <v>165.7</v>
      </c>
      <c r="G317" s="75">
        <f t="shared" si="321"/>
        <v>100</v>
      </c>
      <c r="H317" s="75"/>
      <c r="I317" s="75"/>
      <c r="J317" s="75"/>
      <c r="K317" s="75"/>
      <c r="L317" s="75"/>
      <c r="M317" s="75"/>
      <c r="N317" s="75"/>
      <c r="O317" s="74"/>
      <c r="P317" s="75"/>
      <c r="Q317" s="75"/>
      <c r="R317" s="75"/>
      <c r="S317" s="74"/>
      <c r="T317" s="75"/>
      <c r="U317" s="75"/>
      <c r="V317" s="75"/>
      <c r="W317" s="74"/>
      <c r="X317" s="75"/>
      <c r="Y317" s="75"/>
      <c r="Z317" s="75"/>
      <c r="AA317" s="75"/>
      <c r="AB317" s="75"/>
      <c r="AC317" s="75"/>
      <c r="AD317" s="75"/>
      <c r="AE317" s="74"/>
      <c r="AF317" s="75"/>
      <c r="AG317" s="75"/>
      <c r="AH317" s="75"/>
      <c r="AI317" s="74"/>
      <c r="AJ317" s="75"/>
      <c r="AK317" s="75"/>
      <c r="AL317" s="75"/>
      <c r="AM317" s="75"/>
      <c r="AN317" s="75"/>
      <c r="AO317" s="75"/>
      <c r="AP317" s="75"/>
      <c r="AQ317" s="75"/>
      <c r="AR317" s="75"/>
      <c r="AS317" s="75"/>
      <c r="AT317" s="75"/>
      <c r="AU317" s="75"/>
      <c r="AV317" s="75"/>
      <c r="AW317" s="75"/>
      <c r="AX317" s="75"/>
      <c r="AY317" s="75"/>
      <c r="AZ317" s="75"/>
      <c r="BA317" s="75"/>
      <c r="BB317" s="75"/>
      <c r="BC317" s="74"/>
      <c r="BD317" s="75"/>
      <c r="BE317" s="75"/>
      <c r="BF317" s="75"/>
      <c r="BG317" s="75"/>
      <c r="BH317" s="75">
        <v>164.6</v>
      </c>
      <c r="BI317" s="75">
        <v>165.7</v>
      </c>
      <c r="BJ317" s="75">
        <v>165.7</v>
      </c>
      <c r="BK317" s="75">
        <f t="shared" ref="BK317:BK323" si="330">BJ317/BI317*100</f>
        <v>100</v>
      </c>
      <c r="BL317" s="75"/>
      <c r="BM317" s="75"/>
      <c r="BN317" s="75"/>
      <c r="BO317" s="74"/>
      <c r="BP317" s="75"/>
      <c r="BQ317" s="75"/>
      <c r="BR317" s="75"/>
      <c r="BS317" s="74"/>
      <c r="BT317" s="75"/>
      <c r="BU317" s="75"/>
      <c r="BV317" s="75"/>
      <c r="BW317" s="74"/>
      <c r="BX317" s="75"/>
      <c r="BY317" s="75"/>
      <c r="BZ317" s="75"/>
      <c r="CA317" s="74"/>
      <c r="CB317" s="75"/>
      <c r="CC317" s="75"/>
      <c r="CD317" s="75"/>
      <c r="CE317" s="75"/>
    </row>
    <row r="318" spans="1:83" x14ac:dyDescent="0.25">
      <c r="A318" s="16" t="s">
        <v>447</v>
      </c>
      <c r="B318" s="78">
        <f t="shared" si="282"/>
        <v>164.6</v>
      </c>
      <c r="C318" s="78">
        <f t="shared" si="283"/>
        <v>165.7</v>
      </c>
      <c r="D318" s="78">
        <f t="shared" si="284"/>
        <v>165.7</v>
      </c>
      <c r="E318" s="78"/>
      <c r="F318" s="78">
        <f t="shared" si="276"/>
        <v>165.7</v>
      </c>
      <c r="G318" s="75">
        <f t="shared" si="321"/>
        <v>100</v>
      </c>
      <c r="H318" s="75"/>
      <c r="I318" s="75"/>
      <c r="J318" s="75"/>
      <c r="K318" s="75"/>
      <c r="L318" s="75"/>
      <c r="M318" s="75"/>
      <c r="N318" s="75"/>
      <c r="O318" s="74"/>
      <c r="P318" s="75"/>
      <c r="Q318" s="75"/>
      <c r="R318" s="75"/>
      <c r="S318" s="74"/>
      <c r="T318" s="75"/>
      <c r="U318" s="75"/>
      <c r="V318" s="75"/>
      <c r="W318" s="74"/>
      <c r="X318" s="75"/>
      <c r="Y318" s="75"/>
      <c r="Z318" s="75"/>
      <c r="AA318" s="75"/>
      <c r="AB318" s="75"/>
      <c r="AC318" s="75"/>
      <c r="AD318" s="75"/>
      <c r="AE318" s="74"/>
      <c r="AF318" s="75"/>
      <c r="AG318" s="75"/>
      <c r="AH318" s="75"/>
      <c r="AI318" s="74"/>
      <c r="AJ318" s="75"/>
      <c r="AK318" s="75"/>
      <c r="AL318" s="75"/>
      <c r="AM318" s="75"/>
      <c r="AN318" s="75"/>
      <c r="AO318" s="75"/>
      <c r="AP318" s="75"/>
      <c r="AQ318" s="75"/>
      <c r="AR318" s="75"/>
      <c r="AS318" s="75"/>
      <c r="AT318" s="75"/>
      <c r="AU318" s="75"/>
      <c r="AV318" s="75"/>
      <c r="AW318" s="75"/>
      <c r="AX318" s="75"/>
      <c r="AY318" s="75"/>
      <c r="AZ318" s="75"/>
      <c r="BA318" s="75"/>
      <c r="BB318" s="75"/>
      <c r="BC318" s="74"/>
      <c r="BD318" s="75"/>
      <c r="BE318" s="75"/>
      <c r="BF318" s="75"/>
      <c r="BG318" s="75"/>
      <c r="BH318" s="75">
        <v>164.6</v>
      </c>
      <c r="BI318" s="75">
        <v>165.7</v>
      </c>
      <c r="BJ318" s="75">
        <v>165.7</v>
      </c>
      <c r="BK318" s="75">
        <f t="shared" si="330"/>
        <v>100</v>
      </c>
      <c r="BL318" s="75"/>
      <c r="BM318" s="75"/>
      <c r="BN318" s="75"/>
      <c r="BO318" s="74"/>
      <c r="BP318" s="75"/>
      <c r="BQ318" s="75"/>
      <c r="BR318" s="75"/>
      <c r="BS318" s="74"/>
      <c r="BT318" s="75"/>
      <c r="BU318" s="75"/>
      <c r="BV318" s="75"/>
      <c r="BW318" s="74"/>
      <c r="BX318" s="75"/>
      <c r="BY318" s="75"/>
      <c r="BZ318" s="75"/>
      <c r="CA318" s="74"/>
      <c r="CB318" s="75"/>
      <c r="CC318" s="75"/>
      <c r="CD318" s="75"/>
      <c r="CE318" s="75"/>
    </row>
    <row r="319" spans="1:83" x14ac:dyDescent="0.25">
      <c r="A319" s="16" t="s">
        <v>143</v>
      </c>
      <c r="B319" s="78">
        <f t="shared" si="282"/>
        <v>164.6</v>
      </c>
      <c r="C319" s="78">
        <f t="shared" si="283"/>
        <v>165.7</v>
      </c>
      <c r="D319" s="78">
        <f t="shared" si="284"/>
        <v>165.7</v>
      </c>
      <c r="E319" s="78"/>
      <c r="F319" s="78">
        <f t="shared" si="276"/>
        <v>165.7</v>
      </c>
      <c r="G319" s="75">
        <f t="shared" si="321"/>
        <v>100</v>
      </c>
      <c r="H319" s="75"/>
      <c r="I319" s="75"/>
      <c r="J319" s="75"/>
      <c r="K319" s="75"/>
      <c r="L319" s="75"/>
      <c r="M319" s="75"/>
      <c r="N319" s="75"/>
      <c r="O319" s="74"/>
      <c r="P319" s="75"/>
      <c r="Q319" s="75"/>
      <c r="R319" s="75"/>
      <c r="S319" s="74"/>
      <c r="T319" s="75"/>
      <c r="U319" s="75"/>
      <c r="V319" s="75"/>
      <c r="W319" s="74"/>
      <c r="X319" s="75"/>
      <c r="Y319" s="75"/>
      <c r="Z319" s="75"/>
      <c r="AA319" s="75"/>
      <c r="AB319" s="75"/>
      <c r="AC319" s="75"/>
      <c r="AD319" s="75"/>
      <c r="AE319" s="74"/>
      <c r="AF319" s="75"/>
      <c r="AG319" s="75"/>
      <c r="AH319" s="75"/>
      <c r="AI319" s="74"/>
      <c r="AJ319" s="75"/>
      <c r="AK319" s="75"/>
      <c r="AL319" s="75"/>
      <c r="AM319" s="75"/>
      <c r="AN319" s="75"/>
      <c r="AO319" s="75"/>
      <c r="AP319" s="75"/>
      <c r="AQ319" s="75"/>
      <c r="AR319" s="75"/>
      <c r="AS319" s="75"/>
      <c r="AT319" s="75"/>
      <c r="AU319" s="75"/>
      <c r="AV319" s="75"/>
      <c r="AW319" s="75"/>
      <c r="AX319" s="75"/>
      <c r="AY319" s="75"/>
      <c r="AZ319" s="75"/>
      <c r="BA319" s="75"/>
      <c r="BB319" s="75"/>
      <c r="BC319" s="74"/>
      <c r="BD319" s="75"/>
      <c r="BE319" s="75"/>
      <c r="BF319" s="75"/>
      <c r="BG319" s="75"/>
      <c r="BH319" s="75">
        <v>164.6</v>
      </c>
      <c r="BI319" s="75">
        <v>165.7</v>
      </c>
      <c r="BJ319" s="75">
        <v>165.7</v>
      </c>
      <c r="BK319" s="75">
        <f t="shared" si="330"/>
        <v>100</v>
      </c>
      <c r="BL319" s="75"/>
      <c r="BM319" s="75"/>
      <c r="BN319" s="75"/>
      <c r="BO319" s="74"/>
      <c r="BP319" s="75"/>
      <c r="BQ319" s="75"/>
      <c r="BR319" s="75"/>
      <c r="BS319" s="74"/>
      <c r="BT319" s="75"/>
      <c r="BU319" s="75"/>
      <c r="BV319" s="75"/>
      <c r="BW319" s="74"/>
      <c r="BX319" s="75"/>
      <c r="BY319" s="75"/>
      <c r="BZ319" s="75"/>
      <c r="CA319" s="74"/>
      <c r="CB319" s="75"/>
      <c r="CC319" s="75"/>
      <c r="CD319" s="75"/>
      <c r="CE319" s="75"/>
    </row>
    <row r="320" spans="1:83" x14ac:dyDescent="0.25">
      <c r="A320" s="16" t="s">
        <v>446</v>
      </c>
      <c r="B320" s="78">
        <f t="shared" si="282"/>
        <v>164.6</v>
      </c>
      <c r="C320" s="78">
        <f t="shared" si="283"/>
        <v>165.7</v>
      </c>
      <c r="D320" s="78">
        <f t="shared" si="284"/>
        <v>165.7</v>
      </c>
      <c r="E320" s="78"/>
      <c r="F320" s="78">
        <f t="shared" si="276"/>
        <v>165.7</v>
      </c>
      <c r="G320" s="75">
        <f t="shared" si="321"/>
        <v>100</v>
      </c>
      <c r="H320" s="75"/>
      <c r="I320" s="75"/>
      <c r="J320" s="75"/>
      <c r="K320" s="75"/>
      <c r="L320" s="75"/>
      <c r="M320" s="75"/>
      <c r="N320" s="75"/>
      <c r="O320" s="74"/>
      <c r="P320" s="75"/>
      <c r="Q320" s="75"/>
      <c r="R320" s="75"/>
      <c r="S320" s="74"/>
      <c r="T320" s="75"/>
      <c r="U320" s="75"/>
      <c r="V320" s="75"/>
      <c r="W320" s="74"/>
      <c r="X320" s="75"/>
      <c r="Y320" s="75"/>
      <c r="Z320" s="75"/>
      <c r="AA320" s="75"/>
      <c r="AB320" s="75"/>
      <c r="AC320" s="75"/>
      <c r="AD320" s="75"/>
      <c r="AE320" s="74"/>
      <c r="AF320" s="75"/>
      <c r="AG320" s="75"/>
      <c r="AH320" s="75"/>
      <c r="AI320" s="74"/>
      <c r="AJ320" s="75"/>
      <c r="AK320" s="75"/>
      <c r="AL320" s="75"/>
      <c r="AM320" s="75"/>
      <c r="AN320" s="75"/>
      <c r="AO320" s="75"/>
      <c r="AP320" s="75"/>
      <c r="AQ320" s="75"/>
      <c r="AR320" s="75"/>
      <c r="AS320" s="75"/>
      <c r="AT320" s="75"/>
      <c r="AU320" s="75"/>
      <c r="AV320" s="75"/>
      <c r="AW320" s="75"/>
      <c r="AX320" s="75"/>
      <c r="AY320" s="75"/>
      <c r="AZ320" s="75"/>
      <c r="BA320" s="75"/>
      <c r="BB320" s="75"/>
      <c r="BC320" s="74"/>
      <c r="BD320" s="75"/>
      <c r="BE320" s="75"/>
      <c r="BF320" s="75"/>
      <c r="BG320" s="75"/>
      <c r="BH320" s="75">
        <v>164.6</v>
      </c>
      <c r="BI320" s="75">
        <v>165.7</v>
      </c>
      <c r="BJ320" s="75">
        <v>165.7</v>
      </c>
      <c r="BK320" s="75">
        <f t="shared" si="330"/>
        <v>100</v>
      </c>
      <c r="BL320" s="75"/>
      <c r="BM320" s="75"/>
      <c r="BN320" s="75"/>
      <c r="BO320" s="74"/>
      <c r="BP320" s="75"/>
      <c r="BQ320" s="75"/>
      <c r="BR320" s="75"/>
      <c r="BS320" s="74"/>
      <c r="BT320" s="75"/>
      <c r="BU320" s="75"/>
      <c r="BV320" s="75"/>
      <c r="BW320" s="74"/>
      <c r="BX320" s="75"/>
      <c r="BY320" s="75"/>
      <c r="BZ320" s="75"/>
      <c r="CA320" s="74"/>
      <c r="CB320" s="75"/>
      <c r="CC320" s="75"/>
      <c r="CD320" s="75"/>
      <c r="CE320" s="75"/>
    </row>
    <row r="321" spans="1:83" x14ac:dyDescent="0.25">
      <c r="A321" s="16" t="s">
        <v>445</v>
      </c>
      <c r="B321" s="78">
        <f t="shared" si="282"/>
        <v>164.6</v>
      </c>
      <c r="C321" s="78">
        <f t="shared" si="283"/>
        <v>165.7</v>
      </c>
      <c r="D321" s="78">
        <f t="shared" si="284"/>
        <v>165.7</v>
      </c>
      <c r="E321" s="78"/>
      <c r="F321" s="78">
        <f t="shared" si="276"/>
        <v>165.7</v>
      </c>
      <c r="G321" s="75">
        <f t="shared" si="321"/>
        <v>100</v>
      </c>
      <c r="H321" s="75"/>
      <c r="I321" s="75"/>
      <c r="J321" s="75"/>
      <c r="K321" s="75"/>
      <c r="L321" s="75"/>
      <c r="M321" s="75"/>
      <c r="N321" s="75"/>
      <c r="O321" s="74"/>
      <c r="P321" s="75"/>
      <c r="Q321" s="75"/>
      <c r="R321" s="75"/>
      <c r="S321" s="74"/>
      <c r="T321" s="75"/>
      <c r="U321" s="75"/>
      <c r="V321" s="75"/>
      <c r="W321" s="74"/>
      <c r="X321" s="75"/>
      <c r="Y321" s="75"/>
      <c r="Z321" s="75"/>
      <c r="AA321" s="75"/>
      <c r="AB321" s="75"/>
      <c r="AC321" s="75"/>
      <c r="AD321" s="75"/>
      <c r="AE321" s="74"/>
      <c r="AF321" s="75"/>
      <c r="AG321" s="75"/>
      <c r="AH321" s="75"/>
      <c r="AI321" s="74"/>
      <c r="AJ321" s="75"/>
      <c r="AK321" s="75"/>
      <c r="AL321" s="75"/>
      <c r="AM321" s="75"/>
      <c r="AN321" s="75"/>
      <c r="AO321" s="75"/>
      <c r="AP321" s="75"/>
      <c r="AQ321" s="75"/>
      <c r="AR321" s="75"/>
      <c r="AS321" s="75"/>
      <c r="AT321" s="75"/>
      <c r="AU321" s="75"/>
      <c r="AV321" s="75"/>
      <c r="AW321" s="75"/>
      <c r="AX321" s="75"/>
      <c r="AY321" s="75"/>
      <c r="AZ321" s="75"/>
      <c r="BA321" s="75"/>
      <c r="BB321" s="75"/>
      <c r="BC321" s="74"/>
      <c r="BD321" s="75"/>
      <c r="BE321" s="75"/>
      <c r="BF321" s="75"/>
      <c r="BG321" s="75"/>
      <c r="BH321" s="75">
        <v>164.6</v>
      </c>
      <c r="BI321" s="75">
        <v>165.7</v>
      </c>
      <c r="BJ321" s="75">
        <v>165.7</v>
      </c>
      <c r="BK321" s="75">
        <f t="shared" si="330"/>
        <v>100</v>
      </c>
      <c r="BL321" s="75"/>
      <c r="BM321" s="75"/>
      <c r="BN321" s="75"/>
      <c r="BO321" s="74"/>
      <c r="BP321" s="75"/>
      <c r="BQ321" s="75"/>
      <c r="BR321" s="75"/>
      <c r="BS321" s="74"/>
      <c r="BT321" s="75"/>
      <c r="BU321" s="75"/>
      <c r="BV321" s="75"/>
      <c r="BW321" s="74"/>
      <c r="BX321" s="75"/>
      <c r="BY321" s="75"/>
      <c r="BZ321" s="75"/>
      <c r="CA321" s="74"/>
      <c r="CB321" s="75"/>
      <c r="CC321" s="75"/>
      <c r="CD321" s="75"/>
      <c r="CE321" s="75"/>
    </row>
    <row r="322" spans="1:83" x14ac:dyDescent="0.25">
      <c r="A322" s="16" t="s">
        <v>449</v>
      </c>
      <c r="B322" s="78">
        <f t="shared" si="282"/>
        <v>164.6</v>
      </c>
      <c r="C322" s="78">
        <f t="shared" si="283"/>
        <v>165.7</v>
      </c>
      <c r="D322" s="78">
        <f t="shared" si="284"/>
        <v>165.7</v>
      </c>
      <c r="E322" s="78"/>
      <c r="F322" s="78">
        <f t="shared" si="276"/>
        <v>165.7</v>
      </c>
      <c r="G322" s="75">
        <f t="shared" si="321"/>
        <v>100</v>
      </c>
      <c r="H322" s="75"/>
      <c r="I322" s="75"/>
      <c r="J322" s="75"/>
      <c r="K322" s="75"/>
      <c r="L322" s="75"/>
      <c r="M322" s="75"/>
      <c r="N322" s="75"/>
      <c r="O322" s="74"/>
      <c r="P322" s="75"/>
      <c r="Q322" s="75"/>
      <c r="R322" s="75"/>
      <c r="S322" s="74"/>
      <c r="T322" s="75"/>
      <c r="U322" s="75"/>
      <c r="V322" s="75"/>
      <c r="W322" s="74"/>
      <c r="X322" s="75"/>
      <c r="Y322" s="75"/>
      <c r="Z322" s="75"/>
      <c r="AA322" s="75"/>
      <c r="AB322" s="75"/>
      <c r="AC322" s="75"/>
      <c r="AD322" s="75"/>
      <c r="AE322" s="74"/>
      <c r="AF322" s="75"/>
      <c r="AG322" s="75"/>
      <c r="AH322" s="75"/>
      <c r="AI322" s="74"/>
      <c r="AJ322" s="75"/>
      <c r="AK322" s="75"/>
      <c r="AL322" s="75"/>
      <c r="AM322" s="75"/>
      <c r="AN322" s="75"/>
      <c r="AO322" s="75"/>
      <c r="AP322" s="75"/>
      <c r="AQ322" s="75"/>
      <c r="AR322" s="75"/>
      <c r="AS322" s="75"/>
      <c r="AT322" s="75"/>
      <c r="AU322" s="75"/>
      <c r="AV322" s="75"/>
      <c r="AW322" s="75"/>
      <c r="AX322" s="75"/>
      <c r="AY322" s="75"/>
      <c r="AZ322" s="75"/>
      <c r="BA322" s="75"/>
      <c r="BB322" s="75"/>
      <c r="BC322" s="74"/>
      <c r="BD322" s="75"/>
      <c r="BE322" s="75"/>
      <c r="BF322" s="75"/>
      <c r="BG322" s="75"/>
      <c r="BH322" s="75">
        <v>164.6</v>
      </c>
      <c r="BI322" s="75">
        <v>165.7</v>
      </c>
      <c r="BJ322" s="75">
        <v>165.7</v>
      </c>
      <c r="BK322" s="75">
        <f t="shared" si="330"/>
        <v>100</v>
      </c>
      <c r="BL322" s="75"/>
      <c r="BM322" s="75"/>
      <c r="BN322" s="75"/>
      <c r="BO322" s="74"/>
      <c r="BP322" s="75"/>
      <c r="BQ322" s="75"/>
      <c r="BR322" s="75"/>
      <c r="BS322" s="74"/>
      <c r="BT322" s="75"/>
      <c r="BU322" s="75"/>
      <c r="BV322" s="75"/>
      <c r="BW322" s="74"/>
      <c r="BX322" s="75"/>
      <c r="BY322" s="75"/>
      <c r="BZ322" s="75"/>
      <c r="CA322" s="74"/>
      <c r="CB322" s="75"/>
      <c r="CC322" s="75"/>
      <c r="CD322" s="75"/>
      <c r="CE322" s="75"/>
    </row>
    <row r="323" spans="1:83" s="5" customFormat="1" ht="31.5" x14ac:dyDescent="0.25">
      <c r="A323" s="81" t="s">
        <v>266</v>
      </c>
      <c r="B323" s="77">
        <f t="shared" si="282"/>
        <v>288241.99999999994</v>
      </c>
      <c r="C323" s="77">
        <f t="shared" si="283"/>
        <v>293101.54904999997</v>
      </c>
      <c r="D323" s="77">
        <f t="shared" si="284"/>
        <v>293101.54904999997</v>
      </c>
      <c r="E323" s="77"/>
      <c r="F323" s="77">
        <f t="shared" si="276"/>
        <v>292893.15239</v>
      </c>
      <c r="G323" s="73">
        <f t="shared" si="321"/>
        <v>99.928899502348102</v>
      </c>
      <c r="H323" s="73">
        <f>SUM(H324:H332)</f>
        <v>281.8</v>
      </c>
      <c r="I323" s="73">
        <f>SUM(I324:I332)</f>
        <v>281.8</v>
      </c>
      <c r="J323" s="73">
        <f>SUM(J324:J332)</f>
        <v>281.8</v>
      </c>
      <c r="K323" s="73">
        <f>J323/I323*100</f>
        <v>100</v>
      </c>
      <c r="L323" s="73">
        <f>SUM(L324:L332)</f>
        <v>80.900000000000006</v>
      </c>
      <c r="M323" s="73">
        <f>SUM(M324:M332)</f>
        <v>80.900000000000006</v>
      </c>
      <c r="N323" s="73">
        <f>SUM(N324:N332)</f>
        <v>80.900000000000006</v>
      </c>
      <c r="O323" s="73">
        <f>N323/M323*100</f>
        <v>100</v>
      </c>
      <c r="P323" s="73">
        <f>SUM(P324:P332)</f>
        <v>1775.4</v>
      </c>
      <c r="Q323" s="73">
        <f>SUM(Q324:Q332)</f>
        <v>880</v>
      </c>
      <c r="R323" s="73">
        <f>SUM(R324:R332)</f>
        <v>880</v>
      </c>
      <c r="S323" s="73">
        <f>R323/Q323*100</f>
        <v>100</v>
      </c>
      <c r="T323" s="73">
        <f>SUM(T324:T332)</f>
        <v>32592.2</v>
      </c>
      <c r="U323" s="73">
        <f>SUM(U324:U332)</f>
        <v>34893.199999999997</v>
      </c>
      <c r="V323" s="73">
        <f>SUM(V324:V332)</f>
        <v>34893.199999999997</v>
      </c>
      <c r="W323" s="73">
        <f>V323/U323*100</f>
        <v>100</v>
      </c>
      <c r="X323" s="73">
        <f>SUM(X324:X332)</f>
        <v>2119.9</v>
      </c>
      <c r="Y323" s="73">
        <f>SUM(Y324:Y332)</f>
        <v>2119.9</v>
      </c>
      <c r="Z323" s="73">
        <f>SUM(Z324:Z332)</f>
        <v>2119.9</v>
      </c>
      <c r="AA323" s="73">
        <f>Z323/Y323*100</f>
        <v>100</v>
      </c>
      <c r="AB323" s="73">
        <f>SUM(AB324:AB332)</f>
        <v>126.9</v>
      </c>
      <c r="AC323" s="73">
        <f>SUM(AC324:AC332)</f>
        <v>126.9</v>
      </c>
      <c r="AD323" s="73">
        <f>SUM(AD324:AD332)</f>
        <v>126.9</v>
      </c>
      <c r="AE323" s="73">
        <f>AD323/AC323*100</f>
        <v>100</v>
      </c>
      <c r="AF323" s="73">
        <f>SUM(AF324:AF332)</f>
        <v>221597.5</v>
      </c>
      <c r="AG323" s="73">
        <f>SUM(AG324:AG332)</f>
        <v>226651.9</v>
      </c>
      <c r="AH323" s="73">
        <f>SUM(AH324:AH332)</f>
        <v>226651.9</v>
      </c>
      <c r="AI323" s="73">
        <f>AH323/AG323*100</f>
        <v>100</v>
      </c>
      <c r="AJ323" s="73">
        <f>SUM(AJ324:AJ332)</f>
        <v>544.29999999999995</v>
      </c>
      <c r="AK323" s="73">
        <f>SUM(AK324:AK332)</f>
        <v>544.29999999999995</v>
      </c>
      <c r="AL323" s="73">
        <f>SUM(AL324:AL332)</f>
        <v>544.29999999999995</v>
      </c>
      <c r="AM323" s="72">
        <f>AL323/AK323*100</f>
        <v>100</v>
      </c>
      <c r="AN323" s="73">
        <f t="shared" ref="AN323" si="331">SUM(AN324:AN332)</f>
        <v>0</v>
      </c>
      <c r="AO323" s="73">
        <f t="shared" ref="AO323:BB323" si="332">SUM(AO324:AO332)</f>
        <v>0</v>
      </c>
      <c r="AP323" s="73">
        <f t="shared" si="332"/>
        <v>0</v>
      </c>
      <c r="AQ323" s="73">
        <f t="shared" si="332"/>
        <v>0</v>
      </c>
      <c r="AR323" s="73">
        <f t="shared" ref="AR323" si="333">SUM(AR324:AR332)</f>
        <v>544.29999999999995</v>
      </c>
      <c r="AS323" s="73">
        <f t="shared" si="332"/>
        <v>544.29999999999995</v>
      </c>
      <c r="AT323" s="73">
        <f t="shared" si="332"/>
        <v>544.29991000000007</v>
      </c>
      <c r="AU323" s="73">
        <f t="shared" si="332"/>
        <v>99.999983465000938</v>
      </c>
      <c r="AV323" s="73">
        <f t="shared" ref="AV323" si="334">SUM(AV324:AV332)</f>
        <v>544.29999999999995</v>
      </c>
      <c r="AW323" s="73">
        <f t="shared" si="332"/>
        <v>544.29999999999995</v>
      </c>
      <c r="AX323" s="73">
        <f t="shared" si="332"/>
        <v>418.54843</v>
      </c>
      <c r="AY323" s="73">
        <f t="shared" si="332"/>
        <v>76.896643395186487</v>
      </c>
      <c r="AZ323" s="73">
        <f t="shared" ref="AZ323" si="335">SUM(AZ324:AZ332)</f>
        <v>1065.4000000000001</v>
      </c>
      <c r="BA323" s="73">
        <f t="shared" si="332"/>
        <v>1052.02</v>
      </c>
      <c r="BB323" s="73">
        <f t="shared" si="332"/>
        <v>1052.02</v>
      </c>
      <c r="BC323" s="73">
        <f>BB323/BA323*100</f>
        <v>100</v>
      </c>
      <c r="BD323" s="73">
        <f t="shared" ref="BD323" si="336">SUM(BD324:BD332)</f>
        <v>0</v>
      </c>
      <c r="BE323" s="73">
        <f t="shared" ref="BE323:BJ323" si="337">SUM(BE324:BE332)</f>
        <v>0</v>
      </c>
      <c r="BF323" s="73">
        <f t="shared" si="337"/>
        <v>0</v>
      </c>
      <c r="BG323" s="73">
        <f t="shared" si="337"/>
        <v>0</v>
      </c>
      <c r="BH323" s="73">
        <f t="shared" ref="BH323" si="338">SUM(BH324:BH332)</f>
        <v>2469.2999999999997</v>
      </c>
      <c r="BI323" s="73">
        <f t="shared" si="337"/>
        <v>2486.1</v>
      </c>
      <c r="BJ323" s="73">
        <f t="shared" si="337"/>
        <v>2486.1</v>
      </c>
      <c r="BK323" s="72">
        <f t="shared" si="330"/>
        <v>100</v>
      </c>
      <c r="BL323" s="73">
        <f>SUM(BL324:BL332)</f>
        <v>24133.599999999999</v>
      </c>
      <c r="BM323" s="73">
        <f>SUM(BM324:BM332)</f>
        <v>22299.529050000001</v>
      </c>
      <c r="BN323" s="73">
        <f>SUM(BN324:BN332)</f>
        <v>22299.529050000001</v>
      </c>
      <c r="BO323" s="73">
        <f>BN323/BM323*100</f>
        <v>100</v>
      </c>
      <c r="BP323" s="73">
        <f>SUM(BP324:BP332)</f>
        <v>364.5</v>
      </c>
      <c r="BQ323" s="73">
        <f>SUM(BQ324:BQ332)</f>
        <v>594.70000000000005</v>
      </c>
      <c r="BR323" s="73">
        <f>SUM(BR324:BR332)</f>
        <v>512.05499999999995</v>
      </c>
      <c r="BS323" s="73">
        <f>BR323/BQ323*100</f>
        <v>86.103077181772306</v>
      </c>
      <c r="BT323" s="73">
        <f>SUM(BT324:BT332)</f>
        <v>1.7</v>
      </c>
      <c r="BU323" s="73">
        <f>SUM(BU324:BU332)</f>
        <v>1.7</v>
      </c>
      <c r="BV323" s="73">
        <f>SUM(BV324:BV332)</f>
        <v>1.7</v>
      </c>
      <c r="BW323" s="73">
        <f>BV323/BU323*100</f>
        <v>100</v>
      </c>
      <c r="BX323" s="73"/>
      <c r="BY323" s="73"/>
      <c r="BZ323" s="73"/>
      <c r="CA323" s="73"/>
      <c r="CB323" s="73">
        <f>SUM(CB324:CB332)</f>
        <v>0</v>
      </c>
      <c r="CC323" s="73">
        <f>SUM(CC324:CC332)</f>
        <v>0</v>
      </c>
      <c r="CD323" s="73">
        <f>SUM(CD324:CD332)</f>
        <v>0</v>
      </c>
      <c r="CE323" s="73"/>
    </row>
    <row r="324" spans="1:83" ht="26.25" customHeight="1" x14ac:dyDescent="0.25">
      <c r="A324" s="16" t="s">
        <v>198</v>
      </c>
      <c r="B324" s="78">
        <f t="shared" si="282"/>
        <v>285772.69999999995</v>
      </c>
      <c r="C324" s="78">
        <f t="shared" si="283"/>
        <v>290615.44905</v>
      </c>
      <c r="D324" s="78">
        <f t="shared" si="284"/>
        <v>290615.44905</v>
      </c>
      <c r="E324" s="78"/>
      <c r="F324" s="78">
        <f t="shared" si="276"/>
        <v>290407.05239000003</v>
      </c>
      <c r="G324" s="74">
        <f t="shared" si="321"/>
        <v>99.928291265766774</v>
      </c>
      <c r="H324" s="74">
        <v>281.8</v>
      </c>
      <c r="I324" s="74">
        <v>281.8</v>
      </c>
      <c r="J324" s="74">
        <v>281.8</v>
      </c>
      <c r="K324" s="74">
        <f>J324/I324*100</f>
        <v>100</v>
      </c>
      <c r="L324" s="74">
        <v>80.900000000000006</v>
      </c>
      <c r="M324" s="74">
        <v>80.900000000000006</v>
      </c>
      <c r="N324" s="74">
        <v>80.900000000000006</v>
      </c>
      <c r="O324" s="74">
        <f>N324/M324*100</f>
        <v>100</v>
      </c>
      <c r="P324" s="74">
        <v>1775.4</v>
      </c>
      <c r="Q324" s="74">
        <v>880</v>
      </c>
      <c r="R324" s="74">
        <v>880</v>
      </c>
      <c r="S324" s="74">
        <f>R324/Q324*100</f>
        <v>100</v>
      </c>
      <c r="T324" s="74">
        <v>32592.2</v>
      </c>
      <c r="U324" s="74">
        <v>34893.199999999997</v>
      </c>
      <c r="V324" s="74">
        <v>34893.199999999997</v>
      </c>
      <c r="W324" s="74">
        <f>V324/U324*100</f>
        <v>100</v>
      </c>
      <c r="X324" s="74">
        <v>2119.9</v>
      </c>
      <c r="Y324" s="74">
        <v>2119.9</v>
      </c>
      <c r="Z324" s="74">
        <v>2119.9</v>
      </c>
      <c r="AA324" s="74">
        <f>Z324/Y324*100</f>
        <v>100</v>
      </c>
      <c r="AB324" s="74">
        <v>126.9</v>
      </c>
      <c r="AC324" s="74">
        <v>126.9</v>
      </c>
      <c r="AD324" s="74">
        <v>126.9</v>
      </c>
      <c r="AE324" s="74">
        <f>AD324/AC324*100</f>
        <v>100</v>
      </c>
      <c r="AF324" s="74">
        <v>221597.5</v>
      </c>
      <c r="AG324" s="74">
        <v>226651.9</v>
      </c>
      <c r="AH324" s="74">
        <v>226651.9</v>
      </c>
      <c r="AI324" s="74">
        <f>AH324/AG324*100</f>
        <v>100</v>
      </c>
      <c r="AJ324" s="74">
        <v>544.29999999999995</v>
      </c>
      <c r="AK324" s="74">
        <v>544.29999999999995</v>
      </c>
      <c r="AL324" s="74">
        <v>544.29999999999995</v>
      </c>
      <c r="AM324" s="75">
        <f>AL324/AK324*100</f>
        <v>100</v>
      </c>
      <c r="AN324" s="74"/>
      <c r="AO324" s="74"/>
      <c r="AP324" s="74"/>
      <c r="AQ324" s="74"/>
      <c r="AR324" s="74">
        <v>544.29999999999995</v>
      </c>
      <c r="AS324" s="74">
        <v>544.29999999999995</v>
      </c>
      <c r="AT324" s="74">
        <v>544.29991000000007</v>
      </c>
      <c r="AU324" s="74">
        <f>AT324/AS324*100</f>
        <v>99.999983465000938</v>
      </c>
      <c r="AV324" s="74">
        <v>544.29999999999995</v>
      </c>
      <c r="AW324" s="74">
        <v>544.29999999999995</v>
      </c>
      <c r="AX324" s="74">
        <v>418.54843</v>
      </c>
      <c r="AY324" s="74">
        <f>AX324/AW324*100</f>
        <v>76.896643395186487</v>
      </c>
      <c r="AZ324" s="74">
        <v>1065.4000000000001</v>
      </c>
      <c r="BA324" s="74">
        <v>1052.02</v>
      </c>
      <c r="BB324" s="74">
        <v>1052.02</v>
      </c>
      <c r="BC324" s="74">
        <f>BB324/BA324*100</f>
        <v>100</v>
      </c>
      <c r="BD324" s="74">
        <v>0</v>
      </c>
      <c r="BE324" s="74">
        <v>0</v>
      </c>
      <c r="BF324" s="74">
        <v>0</v>
      </c>
      <c r="BG324" s="74"/>
      <c r="BH324" s="74"/>
      <c r="BI324" s="74"/>
      <c r="BJ324" s="74"/>
      <c r="BK324" s="75"/>
      <c r="BL324" s="74">
        <v>24133.599999999999</v>
      </c>
      <c r="BM324" s="74">
        <v>22299.529050000001</v>
      </c>
      <c r="BN324" s="74">
        <v>22299.529050000001</v>
      </c>
      <c r="BO324" s="74">
        <f>BN324/BM324*100</f>
        <v>100</v>
      </c>
      <c r="BP324" s="74">
        <v>364.5</v>
      </c>
      <c r="BQ324" s="74">
        <v>594.70000000000005</v>
      </c>
      <c r="BR324" s="74">
        <v>512.05499999999995</v>
      </c>
      <c r="BS324" s="74">
        <f>BR324/BQ324*100</f>
        <v>86.103077181772306</v>
      </c>
      <c r="BT324" s="74">
        <v>1.7</v>
      </c>
      <c r="BU324" s="74">
        <v>1.7</v>
      </c>
      <c r="BV324" s="74">
        <v>1.7</v>
      </c>
      <c r="BW324" s="74">
        <f>BV324/BU324*100</f>
        <v>100</v>
      </c>
      <c r="BX324" s="74"/>
      <c r="BY324" s="74"/>
      <c r="BZ324" s="74"/>
      <c r="CA324" s="74"/>
      <c r="CB324" s="74"/>
      <c r="CC324" s="74"/>
      <c r="CD324" s="74"/>
      <c r="CE324" s="74"/>
    </row>
    <row r="325" spans="1:83" x14ac:dyDescent="0.25">
      <c r="A325" s="16" t="s">
        <v>450</v>
      </c>
      <c r="B325" s="78">
        <f t="shared" si="282"/>
        <v>164.6</v>
      </c>
      <c r="C325" s="78">
        <f t="shared" si="283"/>
        <v>165.7</v>
      </c>
      <c r="D325" s="78">
        <f t="shared" si="284"/>
        <v>165.7</v>
      </c>
      <c r="E325" s="78"/>
      <c r="F325" s="78">
        <f t="shared" si="276"/>
        <v>165.7</v>
      </c>
      <c r="G325" s="75">
        <f t="shared" si="321"/>
        <v>100</v>
      </c>
      <c r="H325" s="75"/>
      <c r="I325" s="75"/>
      <c r="J325" s="75"/>
      <c r="K325" s="75"/>
      <c r="L325" s="75"/>
      <c r="M325" s="75"/>
      <c r="N325" s="75"/>
      <c r="O325" s="75"/>
      <c r="P325" s="75"/>
      <c r="Q325" s="75"/>
      <c r="R325" s="75"/>
      <c r="S325" s="75"/>
      <c r="T325" s="75"/>
      <c r="U325" s="75"/>
      <c r="V325" s="75"/>
      <c r="W325" s="75"/>
      <c r="X325" s="75"/>
      <c r="Y325" s="75"/>
      <c r="Z325" s="75"/>
      <c r="AA325" s="75"/>
      <c r="AB325" s="75"/>
      <c r="AC325" s="75"/>
      <c r="AD325" s="75"/>
      <c r="AE325" s="75"/>
      <c r="AF325" s="75"/>
      <c r="AG325" s="75"/>
      <c r="AH325" s="75"/>
      <c r="AI325" s="74"/>
      <c r="AJ325" s="75"/>
      <c r="AK325" s="75"/>
      <c r="AL325" s="75"/>
      <c r="AM325" s="75"/>
      <c r="AN325" s="75"/>
      <c r="AO325" s="75"/>
      <c r="AP325" s="75"/>
      <c r="AQ325" s="75"/>
      <c r="AR325" s="75"/>
      <c r="AS325" s="75"/>
      <c r="AT325" s="75"/>
      <c r="AU325" s="75"/>
      <c r="AV325" s="75"/>
      <c r="AW325" s="75"/>
      <c r="AX325" s="75"/>
      <c r="AY325" s="75"/>
      <c r="AZ325" s="75"/>
      <c r="BA325" s="75"/>
      <c r="BB325" s="75"/>
      <c r="BC325" s="75"/>
      <c r="BD325" s="75"/>
      <c r="BE325" s="75"/>
      <c r="BF325" s="75"/>
      <c r="BG325" s="75"/>
      <c r="BH325" s="75">
        <v>164.6</v>
      </c>
      <c r="BI325" s="75">
        <v>165.7</v>
      </c>
      <c r="BJ325" s="75">
        <v>165.7</v>
      </c>
      <c r="BK325" s="75">
        <f t="shared" ref="BK325:BK333" si="339">BJ325/BI325*100</f>
        <v>100</v>
      </c>
      <c r="BL325" s="75"/>
      <c r="BM325" s="75"/>
      <c r="BN325" s="75"/>
      <c r="BO325" s="75"/>
      <c r="BP325" s="75"/>
      <c r="BQ325" s="75"/>
      <c r="BR325" s="75"/>
      <c r="BS325" s="74"/>
      <c r="BT325" s="75"/>
      <c r="BU325" s="75"/>
      <c r="BV325" s="75"/>
      <c r="BW325" s="74"/>
      <c r="BX325" s="75"/>
      <c r="BY325" s="75"/>
      <c r="BZ325" s="75"/>
      <c r="CA325" s="74"/>
      <c r="CB325" s="75"/>
      <c r="CC325" s="75"/>
      <c r="CD325" s="75"/>
      <c r="CE325" s="75"/>
    </row>
    <row r="326" spans="1:83" x14ac:dyDescent="0.25">
      <c r="A326" s="16" t="s">
        <v>500</v>
      </c>
      <c r="B326" s="78">
        <f t="shared" si="282"/>
        <v>164.6</v>
      </c>
      <c r="C326" s="78">
        <f t="shared" si="283"/>
        <v>165.7</v>
      </c>
      <c r="D326" s="78">
        <f t="shared" si="284"/>
        <v>165.7</v>
      </c>
      <c r="E326" s="78"/>
      <c r="F326" s="78">
        <f t="shared" si="276"/>
        <v>165.7</v>
      </c>
      <c r="G326" s="75">
        <f t="shared" si="321"/>
        <v>100</v>
      </c>
      <c r="H326" s="75"/>
      <c r="I326" s="75"/>
      <c r="J326" s="75"/>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4"/>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v>164.6</v>
      </c>
      <c r="BI326" s="75">
        <v>165.7</v>
      </c>
      <c r="BJ326" s="75">
        <v>165.7</v>
      </c>
      <c r="BK326" s="75">
        <f t="shared" si="339"/>
        <v>100</v>
      </c>
      <c r="BL326" s="75"/>
      <c r="BM326" s="75"/>
      <c r="BN326" s="75"/>
      <c r="BO326" s="75"/>
      <c r="BP326" s="75"/>
      <c r="BQ326" s="75"/>
      <c r="BR326" s="75"/>
      <c r="BS326" s="74"/>
      <c r="BT326" s="75"/>
      <c r="BU326" s="75"/>
      <c r="BV326" s="75"/>
      <c r="BW326" s="74"/>
      <c r="BX326" s="75"/>
      <c r="BY326" s="75"/>
      <c r="BZ326" s="75"/>
      <c r="CA326" s="74"/>
      <c r="CB326" s="75"/>
      <c r="CC326" s="75"/>
      <c r="CD326" s="75"/>
      <c r="CE326" s="75"/>
    </row>
    <row r="327" spans="1:83" x14ac:dyDescent="0.25">
      <c r="A327" s="16" t="s">
        <v>453</v>
      </c>
      <c r="B327" s="78">
        <f t="shared" si="282"/>
        <v>411.6</v>
      </c>
      <c r="C327" s="78">
        <f t="shared" si="283"/>
        <v>414.3</v>
      </c>
      <c r="D327" s="78">
        <f t="shared" si="284"/>
        <v>414.3</v>
      </c>
      <c r="E327" s="78"/>
      <c r="F327" s="78">
        <f t="shared" si="276"/>
        <v>414.3</v>
      </c>
      <c r="G327" s="75">
        <f t="shared" si="321"/>
        <v>100</v>
      </c>
      <c r="H327" s="75"/>
      <c r="I327" s="75"/>
      <c r="J327" s="75"/>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4"/>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v>411.6</v>
      </c>
      <c r="BI327" s="75">
        <v>414.3</v>
      </c>
      <c r="BJ327" s="75">
        <v>414.3</v>
      </c>
      <c r="BK327" s="75">
        <f t="shared" si="339"/>
        <v>100</v>
      </c>
      <c r="BL327" s="75"/>
      <c r="BM327" s="75"/>
      <c r="BN327" s="75"/>
      <c r="BO327" s="75"/>
      <c r="BP327" s="75"/>
      <c r="BQ327" s="75"/>
      <c r="BR327" s="75"/>
      <c r="BS327" s="74"/>
      <c r="BT327" s="75"/>
      <c r="BU327" s="75"/>
      <c r="BV327" s="75"/>
      <c r="BW327" s="74"/>
      <c r="BX327" s="75"/>
      <c r="BY327" s="75"/>
      <c r="BZ327" s="75"/>
      <c r="CA327" s="74"/>
      <c r="CB327" s="75"/>
      <c r="CC327" s="75"/>
      <c r="CD327" s="75"/>
      <c r="CE327" s="75"/>
    </row>
    <row r="328" spans="1:83" x14ac:dyDescent="0.25">
      <c r="A328" s="16" t="s">
        <v>280</v>
      </c>
      <c r="B328" s="78">
        <f t="shared" si="282"/>
        <v>164.6</v>
      </c>
      <c r="C328" s="78">
        <f t="shared" si="283"/>
        <v>165.7</v>
      </c>
      <c r="D328" s="78">
        <f t="shared" si="284"/>
        <v>165.7</v>
      </c>
      <c r="E328" s="78"/>
      <c r="F328" s="78">
        <f t="shared" si="276"/>
        <v>165.7</v>
      </c>
      <c r="G328" s="75">
        <f t="shared" si="321"/>
        <v>100</v>
      </c>
      <c r="H328" s="75"/>
      <c r="I328" s="75"/>
      <c r="J328" s="75"/>
      <c r="K328" s="75"/>
      <c r="L328" s="75"/>
      <c r="M328" s="75"/>
      <c r="N328" s="75"/>
      <c r="O328" s="75"/>
      <c r="P328" s="75"/>
      <c r="Q328" s="75"/>
      <c r="R328" s="75"/>
      <c r="S328" s="75"/>
      <c r="T328" s="75"/>
      <c r="U328" s="75"/>
      <c r="V328" s="75"/>
      <c r="W328" s="75"/>
      <c r="X328" s="75"/>
      <c r="Y328" s="75"/>
      <c r="Z328" s="75"/>
      <c r="AA328" s="75"/>
      <c r="AB328" s="75"/>
      <c r="AC328" s="75"/>
      <c r="AD328" s="75"/>
      <c r="AE328" s="75"/>
      <c r="AF328" s="75"/>
      <c r="AG328" s="75"/>
      <c r="AH328" s="75"/>
      <c r="AI328" s="74"/>
      <c r="AJ328" s="75"/>
      <c r="AK328" s="75"/>
      <c r="AL328" s="75"/>
      <c r="AM328" s="75"/>
      <c r="AN328" s="75"/>
      <c r="AO328" s="75"/>
      <c r="AP328" s="75"/>
      <c r="AQ328" s="75"/>
      <c r="AR328" s="75"/>
      <c r="AS328" s="75"/>
      <c r="AT328" s="75"/>
      <c r="AU328" s="75"/>
      <c r="AV328" s="75"/>
      <c r="AW328" s="75"/>
      <c r="AX328" s="75"/>
      <c r="AY328" s="75"/>
      <c r="AZ328" s="75"/>
      <c r="BA328" s="75"/>
      <c r="BB328" s="75"/>
      <c r="BC328" s="75"/>
      <c r="BD328" s="75"/>
      <c r="BE328" s="75"/>
      <c r="BF328" s="75"/>
      <c r="BG328" s="75"/>
      <c r="BH328" s="75">
        <v>164.6</v>
      </c>
      <c r="BI328" s="75">
        <v>165.7</v>
      </c>
      <c r="BJ328" s="75">
        <v>165.7</v>
      </c>
      <c r="BK328" s="75">
        <f t="shared" si="339"/>
        <v>100</v>
      </c>
      <c r="BL328" s="75"/>
      <c r="BM328" s="75"/>
      <c r="BN328" s="75"/>
      <c r="BO328" s="75"/>
      <c r="BP328" s="75"/>
      <c r="BQ328" s="75"/>
      <c r="BR328" s="75"/>
      <c r="BS328" s="74"/>
      <c r="BT328" s="75"/>
      <c r="BU328" s="75"/>
      <c r="BV328" s="75"/>
      <c r="BW328" s="74"/>
      <c r="BX328" s="75"/>
      <c r="BY328" s="75"/>
      <c r="BZ328" s="75"/>
      <c r="CA328" s="74"/>
      <c r="CB328" s="75"/>
      <c r="CC328" s="75"/>
      <c r="CD328" s="75"/>
      <c r="CE328" s="75"/>
    </row>
    <row r="329" spans="1:83" x14ac:dyDescent="0.25">
      <c r="A329" s="16" t="s">
        <v>288</v>
      </c>
      <c r="B329" s="78">
        <f t="shared" si="282"/>
        <v>164.6</v>
      </c>
      <c r="C329" s="78">
        <f t="shared" si="283"/>
        <v>165.7</v>
      </c>
      <c r="D329" s="78">
        <f t="shared" si="284"/>
        <v>165.7</v>
      </c>
      <c r="E329" s="78"/>
      <c r="F329" s="78">
        <f t="shared" si="276"/>
        <v>165.7</v>
      </c>
      <c r="G329" s="75">
        <f t="shared" si="321"/>
        <v>100</v>
      </c>
      <c r="H329" s="75"/>
      <c r="I329" s="75"/>
      <c r="J329" s="75"/>
      <c r="K329" s="75"/>
      <c r="L329" s="75"/>
      <c r="M329" s="75"/>
      <c r="N329" s="75"/>
      <c r="O329" s="75"/>
      <c r="P329" s="75"/>
      <c r="Q329" s="75"/>
      <c r="R329" s="75"/>
      <c r="S329" s="75"/>
      <c r="T329" s="75"/>
      <c r="U329" s="75"/>
      <c r="V329" s="75"/>
      <c r="W329" s="75"/>
      <c r="X329" s="75"/>
      <c r="Y329" s="75"/>
      <c r="Z329" s="75"/>
      <c r="AA329" s="75"/>
      <c r="AB329" s="75"/>
      <c r="AC329" s="75"/>
      <c r="AD329" s="75"/>
      <c r="AE329" s="75"/>
      <c r="AF329" s="75"/>
      <c r="AG329" s="75"/>
      <c r="AH329" s="75"/>
      <c r="AI329" s="74"/>
      <c r="AJ329" s="75"/>
      <c r="AK329" s="75"/>
      <c r="AL329" s="75"/>
      <c r="AM329" s="75"/>
      <c r="AN329" s="75"/>
      <c r="AO329" s="75"/>
      <c r="AP329" s="75"/>
      <c r="AQ329" s="75"/>
      <c r="AR329" s="75"/>
      <c r="AS329" s="75"/>
      <c r="AT329" s="75"/>
      <c r="AU329" s="75"/>
      <c r="AV329" s="75"/>
      <c r="AW329" s="75"/>
      <c r="AX329" s="75"/>
      <c r="AY329" s="75"/>
      <c r="AZ329" s="75"/>
      <c r="BA329" s="75"/>
      <c r="BB329" s="75"/>
      <c r="BC329" s="75"/>
      <c r="BD329" s="75"/>
      <c r="BE329" s="75"/>
      <c r="BF329" s="75"/>
      <c r="BG329" s="75"/>
      <c r="BH329" s="75">
        <v>164.6</v>
      </c>
      <c r="BI329" s="75">
        <v>165.7</v>
      </c>
      <c r="BJ329" s="75">
        <v>165.7</v>
      </c>
      <c r="BK329" s="75">
        <f t="shared" si="339"/>
        <v>100</v>
      </c>
      <c r="BL329" s="75"/>
      <c r="BM329" s="75"/>
      <c r="BN329" s="75"/>
      <c r="BO329" s="75"/>
      <c r="BP329" s="75"/>
      <c r="BQ329" s="75"/>
      <c r="BR329" s="75"/>
      <c r="BS329" s="74"/>
      <c r="BT329" s="75"/>
      <c r="BU329" s="75"/>
      <c r="BV329" s="75"/>
      <c r="BW329" s="74"/>
      <c r="BX329" s="75"/>
      <c r="BY329" s="75"/>
      <c r="BZ329" s="75"/>
      <c r="CA329" s="74"/>
      <c r="CB329" s="75"/>
      <c r="CC329" s="75"/>
      <c r="CD329" s="75"/>
      <c r="CE329" s="75"/>
    </row>
    <row r="330" spans="1:83" x14ac:dyDescent="0.25">
      <c r="A330" s="16" t="s">
        <v>276</v>
      </c>
      <c r="B330" s="78">
        <f t="shared" si="282"/>
        <v>823.1</v>
      </c>
      <c r="C330" s="78">
        <f t="shared" si="283"/>
        <v>829</v>
      </c>
      <c r="D330" s="78">
        <f t="shared" si="284"/>
        <v>829</v>
      </c>
      <c r="E330" s="78"/>
      <c r="F330" s="78">
        <f t="shared" si="276"/>
        <v>829</v>
      </c>
      <c r="G330" s="75">
        <f t="shared" si="321"/>
        <v>100</v>
      </c>
      <c r="H330" s="75"/>
      <c r="I330" s="75"/>
      <c r="J330" s="75"/>
      <c r="K330" s="75"/>
      <c r="L330" s="75"/>
      <c r="M330" s="75"/>
      <c r="N330" s="75"/>
      <c r="O330" s="75"/>
      <c r="P330" s="75"/>
      <c r="Q330" s="75"/>
      <c r="R330" s="75"/>
      <c r="S330" s="75"/>
      <c r="T330" s="75"/>
      <c r="U330" s="75"/>
      <c r="V330" s="75"/>
      <c r="W330" s="75"/>
      <c r="X330" s="75"/>
      <c r="Y330" s="75"/>
      <c r="Z330" s="75"/>
      <c r="AA330" s="75"/>
      <c r="AB330" s="75"/>
      <c r="AC330" s="75"/>
      <c r="AD330" s="75"/>
      <c r="AE330" s="75"/>
      <c r="AF330" s="75"/>
      <c r="AG330" s="75"/>
      <c r="AH330" s="75"/>
      <c r="AI330" s="74"/>
      <c r="AJ330" s="75"/>
      <c r="AK330" s="75"/>
      <c r="AL330" s="75"/>
      <c r="AM330" s="75"/>
      <c r="AN330" s="75"/>
      <c r="AO330" s="75"/>
      <c r="AP330" s="75"/>
      <c r="AQ330" s="75"/>
      <c r="AR330" s="75"/>
      <c r="AS330" s="75"/>
      <c r="AT330" s="75"/>
      <c r="AU330" s="75"/>
      <c r="AV330" s="75"/>
      <c r="AW330" s="75"/>
      <c r="AX330" s="75"/>
      <c r="AY330" s="75"/>
      <c r="AZ330" s="75"/>
      <c r="BA330" s="75"/>
      <c r="BB330" s="75"/>
      <c r="BC330" s="75"/>
      <c r="BD330" s="75"/>
      <c r="BE330" s="75"/>
      <c r="BF330" s="75"/>
      <c r="BG330" s="75"/>
      <c r="BH330" s="75">
        <v>823.1</v>
      </c>
      <c r="BI330" s="75">
        <v>829</v>
      </c>
      <c r="BJ330" s="75">
        <v>829</v>
      </c>
      <c r="BK330" s="75">
        <f t="shared" si="339"/>
        <v>100</v>
      </c>
      <c r="BL330" s="75"/>
      <c r="BM330" s="75"/>
      <c r="BN330" s="75"/>
      <c r="BO330" s="75"/>
      <c r="BP330" s="75"/>
      <c r="BQ330" s="75"/>
      <c r="BR330" s="75"/>
      <c r="BS330" s="74"/>
      <c r="BT330" s="75"/>
      <c r="BU330" s="75"/>
      <c r="BV330" s="75"/>
      <c r="BW330" s="74"/>
      <c r="BX330" s="75"/>
      <c r="BY330" s="75"/>
      <c r="BZ330" s="75"/>
      <c r="CA330" s="74"/>
      <c r="CB330" s="75"/>
      <c r="CC330" s="75"/>
      <c r="CD330" s="75"/>
      <c r="CE330" s="75"/>
    </row>
    <row r="331" spans="1:83" x14ac:dyDescent="0.25">
      <c r="A331" s="16" t="s">
        <v>452</v>
      </c>
      <c r="B331" s="78">
        <f t="shared" si="282"/>
        <v>411.6</v>
      </c>
      <c r="C331" s="78">
        <f t="shared" si="283"/>
        <v>414.3</v>
      </c>
      <c r="D331" s="78">
        <f t="shared" si="284"/>
        <v>414.3</v>
      </c>
      <c r="E331" s="78"/>
      <c r="F331" s="78">
        <f t="shared" si="276"/>
        <v>414.3</v>
      </c>
      <c r="G331" s="75">
        <f t="shared" si="321"/>
        <v>100</v>
      </c>
      <c r="H331" s="75"/>
      <c r="I331" s="75"/>
      <c r="J331" s="75"/>
      <c r="K331" s="75"/>
      <c r="L331" s="75"/>
      <c r="M331" s="75"/>
      <c r="N331" s="75"/>
      <c r="O331" s="75"/>
      <c r="P331" s="75"/>
      <c r="Q331" s="75"/>
      <c r="R331" s="75"/>
      <c r="S331" s="75"/>
      <c r="T331" s="75"/>
      <c r="U331" s="75"/>
      <c r="V331" s="75"/>
      <c r="W331" s="75"/>
      <c r="X331" s="75"/>
      <c r="Y331" s="75"/>
      <c r="Z331" s="75"/>
      <c r="AA331" s="75"/>
      <c r="AB331" s="75"/>
      <c r="AC331" s="75"/>
      <c r="AD331" s="75"/>
      <c r="AE331" s="75"/>
      <c r="AF331" s="75"/>
      <c r="AG331" s="75"/>
      <c r="AH331" s="75"/>
      <c r="AI331" s="74"/>
      <c r="AJ331" s="75"/>
      <c r="AK331" s="75"/>
      <c r="AL331" s="75"/>
      <c r="AM331" s="75"/>
      <c r="AN331" s="75"/>
      <c r="AO331" s="75"/>
      <c r="AP331" s="75"/>
      <c r="AQ331" s="75"/>
      <c r="AR331" s="75"/>
      <c r="AS331" s="75"/>
      <c r="AT331" s="75"/>
      <c r="AU331" s="75"/>
      <c r="AV331" s="75"/>
      <c r="AW331" s="75"/>
      <c r="AX331" s="75"/>
      <c r="AY331" s="75"/>
      <c r="AZ331" s="75"/>
      <c r="BA331" s="75"/>
      <c r="BB331" s="75"/>
      <c r="BC331" s="75"/>
      <c r="BD331" s="75"/>
      <c r="BE331" s="75"/>
      <c r="BF331" s="75"/>
      <c r="BG331" s="75"/>
      <c r="BH331" s="75">
        <v>411.6</v>
      </c>
      <c r="BI331" s="75">
        <v>414.3</v>
      </c>
      <c r="BJ331" s="75">
        <v>414.3</v>
      </c>
      <c r="BK331" s="75">
        <f t="shared" si="339"/>
        <v>100</v>
      </c>
      <c r="BL331" s="75"/>
      <c r="BM331" s="75"/>
      <c r="BN331" s="75"/>
      <c r="BO331" s="75"/>
      <c r="BP331" s="75"/>
      <c r="BQ331" s="75"/>
      <c r="BR331" s="75"/>
      <c r="BS331" s="74"/>
      <c r="BT331" s="75"/>
      <c r="BU331" s="75"/>
      <c r="BV331" s="75"/>
      <c r="BW331" s="74"/>
      <c r="BX331" s="75"/>
      <c r="BY331" s="75"/>
      <c r="BZ331" s="75"/>
      <c r="CA331" s="74"/>
      <c r="CB331" s="75"/>
      <c r="CC331" s="75"/>
      <c r="CD331" s="75"/>
      <c r="CE331" s="75"/>
    </row>
    <row r="332" spans="1:83" x14ac:dyDescent="0.25">
      <c r="A332" s="16" t="s">
        <v>501</v>
      </c>
      <c r="B332" s="78">
        <f t="shared" si="282"/>
        <v>164.6</v>
      </c>
      <c r="C332" s="78">
        <f t="shared" si="283"/>
        <v>165.7</v>
      </c>
      <c r="D332" s="78">
        <f t="shared" si="284"/>
        <v>165.7</v>
      </c>
      <c r="E332" s="78"/>
      <c r="F332" s="78">
        <f t="shared" si="276"/>
        <v>165.7</v>
      </c>
      <c r="G332" s="75">
        <f t="shared" si="321"/>
        <v>100</v>
      </c>
      <c r="H332" s="75"/>
      <c r="I332" s="75"/>
      <c r="J332" s="75"/>
      <c r="K332" s="75"/>
      <c r="L332" s="75"/>
      <c r="M332" s="75"/>
      <c r="N332" s="75"/>
      <c r="O332" s="75"/>
      <c r="P332" s="75"/>
      <c r="Q332" s="75"/>
      <c r="R332" s="75"/>
      <c r="S332" s="75"/>
      <c r="T332" s="75"/>
      <c r="U332" s="75"/>
      <c r="V332" s="75"/>
      <c r="W332" s="75"/>
      <c r="X332" s="75"/>
      <c r="Y332" s="75"/>
      <c r="Z332" s="75"/>
      <c r="AA332" s="75"/>
      <c r="AB332" s="75"/>
      <c r="AC332" s="75"/>
      <c r="AD332" s="75"/>
      <c r="AE332" s="75"/>
      <c r="AF332" s="75"/>
      <c r="AG332" s="75"/>
      <c r="AH332" s="75"/>
      <c r="AI332" s="74"/>
      <c r="AJ332" s="75"/>
      <c r="AK332" s="75"/>
      <c r="AL332" s="75"/>
      <c r="AM332" s="75"/>
      <c r="AN332" s="75"/>
      <c r="AO332" s="75"/>
      <c r="AP332" s="75"/>
      <c r="AQ332" s="75"/>
      <c r="AR332" s="75"/>
      <c r="AS332" s="75"/>
      <c r="AT332" s="75"/>
      <c r="AU332" s="75"/>
      <c r="AV332" s="75"/>
      <c r="AW332" s="75"/>
      <c r="AX332" s="75"/>
      <c r="AY332" s="75"/>
      <c r="AZ332" s="75"/>
      <c r="BA332" s="75"/>
      <c r="BB332" s="75"/>
      <c r="BC332" s="75"/>
      <c r="BD332" s="75"/>
      <c r="BE332" s="75"/>
      <c r="BF332" s="75"/>
      <c r="BG332" s="75"/>
      <c r="BH332" s="75">
        <v>164.6</v>
      </c>
      <c r="BI332" s="75">
        <v>165.7</v>
      </c>
      <c r="BJ332" s="75">
        <v>165.7</v>
      </c>
      <c r="BK332" s="75">
        <f t="shared" si="339"/>
        <v>100</v>
      </c>
      <c r="BL332" s="75"/>
      <c r="BM332" s="75"/>
      <c r="BN332" s="75"/>
      <c r="BO332" s="75"/>
      <c r="BP332" s="75"/>
      <c r="BQ332" s="75"/>
      <c r="BR332" s="75"/>
      <c r="BS332" s="74"/>
      <c r="BT332" s="75"/>
      <c r="BU332" s="75"/>
      <c r="BV332" s="75"/>
      <c r="BW332" s="74"/>
      <c r="BX332" s="75"/>
      <c r="BY332" s="75"/>
      <c r="BZ332" s="75"/>
      <c r="CA332" s="74"/>
      <c r="CB332" s="75"/>
      <c r="CC332" s="75"/>
      <c r="CD332" s="75"/>
      <c r="CE332" s="75"/>
    </row>
    <row r="333" spans="1:83" s="5" customFormat="1" ht="31.5" x14ac:dyDescent="0.25">
      <c r="A333" s="81" t="s">
        <v>265</v>
      </c>
      <c r="B333" s="77">
        <f t="shared" si="282"/>
        <v>292310.8</v>
      </c>
      <c r="C333" s="77">
        <f t="shared" si="283"/>
        <v>283197.3737</v>
      </c>
      <c r="D333" s="77">
        <f t="shared" si="284"/>
        <v>283197.3737</v>
      </c>
      <c r="E333" s="77"/>
      <c r="F333" s="77">
        <f t="shared" ref="F333:F396" si="340">J333+N333+R333+V333+Z333+AD333+AH333+AL333+AP333+AT333+AX333+BB333+BF333+BJ333+BN333+BR333+BV333+BZ333+CD333</f>
        <v>282726.16162000003</v>
      </c>
      <c r="G333" s="73">
        <f t="shared" si="321"/>
        <v>99.833610010628433</v>
      </c>
      <c r="H333" s="72">
        <f>SUM(H334:H343)</f>
        <v>180.2</v>
      </c>
      <c r="I333" s="72">
        <f>SUM(I334:I343)</f>
        <v>180.2</v>
      </c>
      <c r="J333" s="72">
        <f>SUM(J334:J343)</f>
        <v>176.61345</v>
      </c>
      <c r="K333" s="73">
        <f>J333/I333*100</f>
        <v>98.00968368479468</v>
      </c>
      <c r="L333" s="72">
        <f>SUM(L334:L343)</f>
        <v>125.8</v>
      </c>
      <c r="M333" s="72">
        <f>SUM(M334:M343)</f>
        <v>125.8</v>
      </c>
      <c r="N333" s="72">
        <f>SUM(N334:N343)</f>
        <v>125.79600000000001</v>
      </c>
      <c r="O333" s="73">
        <f>N333/M333*100</f>
        <v>99.996820349761535</v>
      </c>
      <c r="P333" s="72">
        <f>SUM(P334:P343)</f>
        <v>3487.3</v>
      </c>
      <c r="Q333" s="72">
        <f>SUM(Q334:Q343)</f>
        <v>1929.2818</v>
      </c>
      <c r="R333" s="72">
        <f>SUM(R334:R343)</f>
        <v>1866.4840800000002</v>
      </c>
      <c r="S333" s="73">
        <f>R333/Q333*100</f>
        <v>96.745020867350746</v>
      </c>
      <c r="T333" s="72">
        <f>SUM(T334:T343)</f>
        <v>56216.4</v>
      </c>
      <c r="U333" s="72">
        <f>SUM(U334:U343)</f>
        <v>48537.4</v>
      </c>
      <c r="V333" s="72">
        <f>SUM(V334:V343)</f>
        <v>48537.4</v>
      </c>
      <c r="W333" s="73">
        <f>V333/U333*100</f>
        <v>100</v>
      </c>
      <c r="X333" s="72">
        <f>SUM(X334:X343)</f>
        <v>2647.4</v>
      </c>
      <c r="Y333" s="72">
        <f>SUM(Y334:Y343)</f>
        <v>1808.1</v>
      </c>
      <c r="Z333" s="72">
        <f>SUM(Z334:Z343)</f>
        <v>1750.6168400000001</v>
      </c>
      <c r="AA333" s="73">
        <f>Z333/Y333*100</f>
        <v>96.820797522260946</v>
      </c>
      <c r="AB333" s="72">
        <f>SUM(AB334:AB343)</f>
        <v>190.4</v>
      </c>
      <c r="AC333" s="72">
        <f>SUM(AC334:AC343)</f>
        <v>190.4</v>
      </c>
      <c r="AD333" s="72">
        <f>SUM(AD334:AD343)</f>
        <v>190.4</v>
      </c>
      <c r="AE333" s="73">
        <f>AD333/AC333*100</f>
        <v>100</v>
      </c>
      <c r="AF333" s="72">
        <f>SUM(AF334:AF343)</f>
        <v>200382.4</v>
      </c>
      <c r="AG333" s="72">
        <f>SUM(AG334:AG343)</f>
        <v>202369.8</v>
      </c>
      <c r="AH333" s="72">
        <f>SUM(AH334:AH343)</f>
        <v>202369.8</v>
      </c>
      <c r="AI333" s="73">
        <f>AH333/AG333*100</f>
        <v>100</v>
      </c>
      <c r="AJ333" s="72">
        <f>SUM(AJ334:AJ343)</f>
        <v>1088.5999999999999</v>
      </c>
      <c r="AK333" s="72">
        <f>SUM(AK334:AK343)</f>
        <v>1088.5999999999999</v>
      </c>
      <c r="AL333" s="72">
        <f>SUM(AL334:AL343)</f>
        <v>1088.5999999999999</v>
      </c>
      <c r="AM333" s="72">
        <f>AL333/AK333*100</f>
        <v>100</v>
      </c>
      <c r="AN333" s="72">
        <f t="shared" ref="AN333" si="341">SUM(AN334:AN343)</f>
        <v>0</v>
      </c>
      <c r="AO333" s="72">
        <f t="shared" ref="AO333:BB333" si="342">SUM(AO334:AO343)</f>
        <v>0</v>
      </c>
      <c r="AP333" s="72">
        <f t="shared" si="342"/>
        <v>0</v>
      </c>
      <c r="AQ333" s="72">
        <f t="shared" si="342"/>
        <v>0</v>
      </c>
      <c r="AR333" s="72">
        <f t="shared" ref="AR333" si="343">SUM(AR334:AR343)</f>
        <v>544.29999999999995</v>
      </c>
      <c r="AS333" s="72">
        <f t="shared" si="342"/>
        <v>544.29999999999995</v>
      </c>
      <c r="AT333" s="72">
        <f t="shared" si="342"/>
        <v>544.29999999999995</v>
      </c>
      <c r="AU333" s="72">
        <f t="shared" si="342"/>
        <v>100</v>
      </c>
      <c r="AV333" s="72">
        <f t="shared" ref="AV333" si="344">SUM(AV334:AV343)</f>
        <v>544.29999999999995</v>
      </c>
      <c r="AW333" s="72">
        <f t="shared" si="342"/>
        <v>544.29999999999995</v>
      </c>
      <c r="AX333" s="72">
        <f t="shared" si="342"/>
        <v>281.77992</v>
      </c>
      <c r="AY333" s="72">
        <f t="shared" si="342"/>
        <v>51.769230203931663</v>
      </c>
      <c r="AZ333" s="72">
        <f t="shared" ref="AZ333" si="345">SUM(AZ334:AZ343)</f>
        <v>1583.3</v>
      </c>
      <c r="BA333" s="72">
        <f t="shared" si="342"/>
        <v>1574.2249999999999</v>
      </c>
      <c r="BB333" s="72">
        <f t="shared" si="342"/>
        <v>1574.2249999999999</v>
      </c>
      <c r="BC333" s="73">
        <f>BB333/BA333*100</f>
        <v>100</v>
      </c>
      <c r="BD333" s="72">
        <f t="shared" ref="BD333" si="346">SUM(BD334:BD343)</f>
        <v>0</v>
      </c>
      <c r="BE333" s="72">
        <f t="shared" ref="BE333:BJ333" si="347">SUM(BE334:BE343)</f>
        <v>0</v>
      </c>
      <c r="BF333" s="72">
        <f t="shared" si="347"/>
        <v>0</v>
      </c>
      <c r="BG333" s="72">
        <f t="shared" si="347"/>
        <v>0</v>
      </c>
      <c r="BH333" s="72">
        <f t="shared" ref="BH333" si="348">SUM(BH334:BH343)</f>
        <v>2963.3999999999996</v>
      </c>
      <c r="BI333" s="72">
        <f t="shared" si="347"/>
        <v>2983.5</v>
      </c>
      <c r="BJ333" s="72">
        <f t="shared" si="347"/>
        <v>2983.5</v>
      </c>
      <c r="BK333" s="72">
        <f t="shared" si="339"/>
        <v>100</v>
      </c>
      <c r="BL333" s="72">
        <f>SUM(BL334:BL343)</f>
        <v>21687.599999999999</v>
      </c>
      <c r="BM333" s="72">
        <f>SUM(BM334:BM343)</f>
        <v>20312.466899999999</v>
      </c>
      <c r="BN333" s="72">
        <f>SUM(BN334:BN343)</f>
        <v>20259.215530000001</v>
      </c>
      <c r="BO333" s="73">
        <f>BN333/BM333*100</f>
        <v>99.737838982029317</v>
      </c>
      <c r="BP333" s="72">
        <f>SUM(BP334:BP343)</f>
        <v>652.29999999999995</v>
      </c>
      <c r="BQ333" s="72">
        <f>SUM(BQ334:BQ343)</f>
        <v>997.5</v>
      </c>
      <c r="BR333" s="72">
        <f>SUM(BR334:BR343)</f>
        <v>967.88099999999997</v>
      </c>
      <c r="BS333" s="73">
        <f>BR333/BQ333*100</f>
        <v>97.030676691729326</v>
      </c>
      <c r="BT333" s="72">
        <f>SUM(BT334:BT343)</f>
        <v>5.9</v>
      </c>
      <c r="BU333" s="72">
        <f>SUM(BU334:BU343)</f>
        <v>6.2</v>
      </c>
      <c r="BV333" s="72">
        <f>SUM(BV334:BV343)</f>
        <v>4.9000000000000004</v>
      </c>
      <c r="BW333" s="73">
        <f>BV333/BU333*100</f>
        <v>79.032258064516142</v>
      </c>
      <c r="BX333" s="72"/>
      <c r="BY333" s="72"/>
      <c r="BZ333" s="72"/>
      <c r="CA333" s="73"/>
      <c r="CB333" s="72">
        <f>SUM(CB334:CB343)</f>
        <v>11.2</v>
      </c>
      <c r="CC333" s="72">
        <f>SUM(CC334:CC343)</f>
        <v>5.3</v>
      </c>
      <c r="CD333" s="72">
        <f>SUM(CD334:CD343)</f>
        <v>4.6497999999999999</v>
      </c>
      <c r="CE333" s="73">
        <f>CD333/CC333*100</f>
        <v>87.73207547169811</v>
      </c>
    </row>
    <row r="334" spans="1:83" x14ac:dyDescent="0.25">
      <c r="A334" s="16" t="s">
        <v>197</v>
      </c>
      <c r="B334" s="78">
        <f t="shared" si="282"/>
        <v>289347.39999999997</v>
      </c>
      <c r="C334" s="78">
        <f t="shared" si="283"/>
        <v>280213.8737</v>
      </c>
      <c r="D334" s="78">
        <f t="shared" si="284"/>
        <v>280213.8737</v>
      </c>
      <c r="E334" s="78"/>
      <c r="F334" s="78">
        <f t="shared" si="340"/>
        <v>279742.66162000003</v>
      </c>
      <c r="G334" s="74">
        <f t="shared" si="321"/>
        <v>99.831838419069697</v>
      </c>
      <c r="H334" s="74">
        <v>180.2</v>
      </c>
      <c r="I334" s="74">
        <v>180.2</v>
      </c>
      <c r="J334" s="74">
        <v>176.61345</v>
      </c>
      <c r="K334" s="74">
        <f>J334/I334*100</f>
        <v>98.00968368479468</v>
      </c>
      <c r="L334" s="74">
        <v>125.8</v>
      </c>
      <c r="M334" s="74">
        <v>125.8</v>
      </c>
      <c r="N334" s="74">
        <v>125.79600000000001</v>
      </c>
      <c r="O334" s="74">
        <f>N334/M334*100</f>
        <v>99.996820349761535</v>
      </c>
      <c r="P334" s="74">
        <v>3487.3</v>
      </c>
      <c r="Q334" s="74">
        <v>1929.2818</v>
      </c>
      <c r="R334" s="74">
        <v>1866.4840800000002</v>
      </c>
      <c r="S334" s="74">
        <f>R334/Q334*100</f>
        <v>96.745020867350746</v>
      </c>
      <c r="T334" s="74">
        <v>56216.4</v>
      </c>
      <c r="U334" s="74">
        <v>48537.4</v>
      </c>
      <c r="V334" s="74">
        <v>48537.4</v>
      </c>
      <c r="W334" s="74">
        <f>V334/U334*100</f>
        <v>100</v>
      </c>
      <c r="X334" s="74">
        <v>2647.4</v>
      </c>
      <c r="Y334" s="74">
        <v>1808.1</v>
      </c>
      <c r="Z334" s="74">
        <v>1750.6168400000001</v>
      </c>
      <c r="AA334" s="74">
        <f>Z334/Y334*100</f>
        <v>96.820797522260946</v>
      </c>
      <c r="AB334" s="74">
        <v>190.4</v>
      </c>
      <c r="AC334" s="74">
        <v>190.4</v>
      </c>
      <c r="AD334" s="74">
        <v>190.4</v>
      </c>
      <c r="AE334" s="74">
        <f>AD334/AC334*100</f>
        <v>100</v>
      </c>
      <c r="AF334" s="74">
        <v>200382.4</v>
      </c>
      <c r="AG334" s="74">
        <v>202369.8</v>
      </c>
      <c r="AH334" s="74">
        <v>202369.8</v>
      </c>
      <c r="AI334" s="74">
        <f>AH334/AG334*100</f>
        <v>100</v>
      </c>
      <c r="AJ334" s="74">
        <v>1088.5999999999999</v>
      </c>
      <c r="AK334" s="74">
        <v>1088.5999999999999</v>
      </c>
      <c r="AL334" s="74">
        <v>1088.5999999999999</v>
      </c>
      <c r="AM334" s="75">
        <f>AL334/AK334*100</f>
        <v>100</v>
      </c>
      <c r="AN334" s="74"/>
      <c r="AO334" s="74"/>
      <c r="AP334" s="74"/>
      <c r="AQ334" s="74"/>
      <c r="AR334" s="74">
        <v>544.29999999999995</v>
      </c>
      <c r="AS334" s="74">
        <v>544.29999999999995</v>
      </c>
      <c r="AT334" s="74">
        <v>544.29999999999995</v>
      </c>
      <c r="AU334" s="74">
        <f>AT334/AS334*100</f>
        <v>100</v>
      </c>
      <c r="AV334" s="74">
        <v>544.29999999999995</v>
      </c>
      <c r="AW334" s="74">
        <v>544.29999999999995</v>
      </c>
      <c r="AX334" s="74">
        <v>281.77992</v>
      </c>
      <c r="AY334" s="74">
        <f>AX334/AW334*100</f>
        <v>51.769230203931663</v>
      </c>
      <c r="AZ334" s="74">
        <v>1583.3</v>
      </c>
      <c r="BA334" s="74">
        <v>1574.2249999999999</v>
      </c>
      <c r="BB334" s="74">
        <v>1574.2249999999999</v>
      </c>
      <c r="BC334" s="74">
        <f>BB334/BA334*100</f>
        <v>100</v>
      </c>
      <c r="BD334" s="74">
        <v>0</v>
      </c>
      <c r="BE334" s="74">
        <v>0</v>
      </c>
      <c r="BF334" s="74">
        <v>0</v>
      </c>
      <c r="BG334" s="74"/>
      <c r="BH334" s="74"/>
      <c r="BI334" s="74"/>
      <c r="BJ334" s="74"/>
      <c r="BK334" s="75"/>
      <c r="BL334" s="74">
        <v>21687.599999999999</v>
      </c>
      <c r="BM334" s="74">
        <v>20312.466899999999</v>
      </c>
      <c r="BN334" s="74">
        <v>20259.215530000001</v>
      </c>
      <c r="BO334" s="74">
        <f>BN334/BM334*100</f>
        <v>99.737838982029317</v>
      </c>
      <c r="BP334" s="74">
        <v>652.29999999999995</v>
      </c>
      <c r="BQ334" s="74">
        <v>997.5</v>
      </c>
      <c r="BR334" s="74">
        <v>967.88099999999997</v>
      </c>
      <c r="BS334" s="74">
        <f>BR334/BQ334*100</f>
        <v>97.030676691729326</v>
      </c>
      <c r="BT334" s="74">
        <v>5.9</v>
      </c>
      <c r="BU334" s="74">
        <v>6.2</v>
      </c>
      <c r="BV334" s="74">
        <v>4.9000000000000004</v>
      </c>
      <c r="BW334" s="74">
        <f>BV334/BU334*100</f>
        <v>79.032258064516142</v>
      </c>
      <c r="BX334" s="74"/>
      <c r="BY334" s="74"/>
      <c r="BZ334" s="74"/>
      <c r="CA334" s="74"/>
      <c r="CB334" s="74">
        <v>11.2</v>
      </c>
      <c r="CC334" s="74">
        <v>5.3</v>
      </c>
      <c r="CD334" s="74">
        <v>4.6497999999999999</v>
      </c>
      <c r="CE334" s="74">
        <f>CD334/CC334*100</f>
        <v>87.73207547169811</v>
      </c>
    </row>
    <row r="335" spans="1:83" x14ac:dyDescent="0.25">
      <c r="A335" s="16" t="s">
        <v>454</v>
      </c>
      <c r="B335" s="78">
        <f t="shared" si="282"/>
        <v>411.6</v>
      </c>
      <c r="C335" s="78">
        <f t="shared" si="283"/>
        <v>414.3</v>
      </c>
      <c r="D335" s="78">
        <f t="shared" si="284"/>
        <v>414.3</v>
      </c>
      <c r="E335" s="78"/>
      <c r="F335" s="78">
        <f t="shared" si="340"/>
        <v>414.3</v>
      </c>
      <c r="G335" s="75">
        <f t="shared" si="321"/>
        <v>100</v>
      </c>
      <c r="H335" s="75"/>
      <c r="I335" s="75"/>
      <c r="J335" s="75"/>
      <c r="K335" s="75"/>
      <c r="L335" s="75"/>
      <c r="M335" s="75"/>
      <c r="N335" s="75"/>
      <c r="O335" s="75"/>
      <c r="P335" s="75"/>
      <c r="Q335" s="75"/>
      <c r="R335" s="75"/>
      <c r="S335" s="75"/>
      <c r="T335" s="75"/>
      <c r="U335" s="75"/>
      <c r="V335" s="75"/>
      <c r="W335" s="75"/>
      <c r="X335" s="75"/>
      <c r="Y335" s="75"/>
      <c r="Z335" s="75"/>
      <c r="AA335" s="75"/>
      <c r="AB335" s="75"/>
      <c r="AC335" s="75"/>
      <c r="AD335" s="75"/>
      <c r="AE335" s="75"/>
      <c r="AF335" s="75"/>
      <c r="AG335" s="75"/>
      <c r="AH335" s="75"/>
      <c r="AI335" s="74"/>
      <c r="AJ335" s="75"/>
      <c r="AK335" s="75"/>
      <c r="AL335" s="75"/>
      <c r="AM335" s="75"/>
      <c r="AN335" s="75"/>
      <c r="AO335" s="75"/>
      <c r="AP335" s="75"/>
      <c r="AQ335" s="75"/>
      <c r="AR335" s="75"/>
      <c r="AS335" s="75"/>
      <c r="AT335" s="75"/>
      <c r="AU335" s="75"/>
      <c r="AV335" s="75"/>
      <c r="AW335" s="75"/>
      <c r="AX335" s="75"/>
      <c r="AY335" s="75"/>
      <c r="AZ335" s="75"/>
      <c r="BA335" s="75"/>
      <c r="BB335" s="75"/>
      <c r="BC335" s="75"/>
      <c r="BD335" s="75"/>
      <c r="BE335" s="75"/>
      <c r="BF335" s="75"/>
      <c r="BG335" s="75"/>
      <c r="BH335" s="75">
        <v>411.6</v>
      </c>
      <c r="BI335" s="75">
        <v>414.3</v>
      </c>
      <c r="BJ335" s="75">
        <v>414.3</v>
      </c>
      <c r="BK335" s="75">
        <f>BJ335/BI335*100</f>
        <v>100</v>
      </c>
      <c r="BL335" s="75"/>
      <c r="BM335" s="75"/>
      <c r="BN335" s="75"/>
      <c r="BO335" s="75"/>
      <c r="BP335" s="75"/>
      <c r="BQ335" s="75"/>
      <c r="BR335" s="75"/>
      <c r="BS335" s="74"/>
      <c r="BT335" s="75"/>
      <c r="BU335" s="75"/>
      <c r="BV335" s="75"/>
      <c r="BW335" s="74"/>
      <c r="BX335" s="75"/>
      <c r="BY335" s="75"/>
      <c r="BZ335" s="75"/>
      <c r="CA335" s="74"/>
      <c r="CB335" s="75"/>
      <c r="CC335" s="75"/>
      <c r="CD335" s="75"/>
      <c r="CE335" s="75"/>
    </row>
    <row r="336" spans="1:83" x14ac:dyDescent="0.25">
      <c r="A336" s="16" t="s">
        <v>502</v>
      </c>
      <c r="B336" s="78">
        <f t="shared" ref="B336:B396" si="349">H336+L336+P336+T336+X336+AB336+AF336+AJ336+AN336+AR336+AV336+AZ336+BD336+BH336+BL336+BP336+BT336+BX336+CB336</f>
        <v>0</v>
      </c>
      <c r="C336" s="78">
        <f t="shared" ref="C336:C397" si="350">I336+M336+Q336+U336+Y336+AC336+AG336+AK336+AO336+AS336+AW336+BA336+BE336+BI336+BM336+BQ336+BU336+BY336+CC336</f>
        <v>0</v>
      </c>
      <c r="D336" s="78">
        <f t="shared" ref="D336:D396" si="351">I336+M336+Q336+U336+Y336+AC336+AG336+AK336+AO336+AS336+AW336+BA336+BE336+BI336+BM336+BQ336+BU336+BY336+CC336</f>
        <v>0</v>
      </c>
      <c r="E336" s="78"/>
      <c r="F336" s="78">
        <f t="shared" si="340"/>
        <v>0</v>
      </c>
      <c r="G336" s="75"/>
      <c r="H336" s="75"/>
      <c r="I336" s="75"/>
      <c r="J336" s="75"/>
      <c r="K336" s="75"/>
      <c r="L336" s="75"/>
      <c r="M336" s="75"/>
      <c r="N336" s="75"/>
      <c r="O336" s="75"/>
      <c r="P336" s="75"/>
      <c r="Q336" s="75"/>
      <c r="R336" s="75"/>
      <c r="S336" s="75"/>
      <c r="T336" s="75"/>
      <c r="U336" s="75"/>
      <c r="V336" s="75"/>
      <c r="W336" s="75"/>
      <c r="X336" s="75"/>
      <c r="Y336" s="75"/>
      <c r="Z336" s="75"/>
      <c r="AA336" s="75"/>
      <c r="AB336" s="75"/>
      <c r="AC336" s="75"/>
      <c r="AD336" s="75"/>
      <c r="AE336" s="75"/>
      <c r="AF336" s="75"/>
      <c r="AG336" s="75"/>
      <c r="AH336" s="75"/>
      <c r="AI336" s="74"/>
      <c r="AJ336" s="75"/>
      <c r="AK336" s="75"/>
      <c r="AL336" s="75"/>
      <c r="AM336" s="75"/>
      <c r="AN336" s="75"/>
      <c r="AO336" s="75"/>
      <c r="AP336" s="75"/>
      <c r="AQ336" s="75"/>
      <c r="AR336" s="75"/>
      <c r="AS336" s="75"/>
      <c r="AT336" s="75"/>
      <c r="AU336" s="75"/>
      <c r="AV336" s="75"/>
      <c r="AW336" s="75"/>
      <c r="AX336" s="75"/>
      <c r="AY336" s="75"/>
      <c r="AZ336" s="75"/>
      <c r="BA336" s="75"/>
      <c r="BB336" s="75"/>
      <c r="BC336" s="75"/>
      <c r="BD336" s="75"/>
      <c r="BE336" s="75"/>
      <c r="BF336" s="75"/>
      <c r="BG336" s="75"/>
      <c r="BH336" s="75"/>
      <c r="BI336" s="75"/>
      <c r="BJ336" s="75"/>
      <c r="BK336" s="75"/>
      <c r="BL336" s="75"/>
      <c r="BM336" s="75"/>
      <c r="BN336" s="75"/>
      <c r="BO336" s="75"/>
      <c r="BP336" s="75"/>
      <c r="BQ336" s="75"/>
      <c r="BR336" s="75"/>
      <c r="BS336" s="74"/>
      <c r="BT336" s="75"/>
      <c r="BU336" s="75"/>
      <c r="BV336" s="75"/>
      <c r="BW336" s="74"/>
      <c r="BX336" s="75"/>
      <c r="BY336" s="75"/>
      <c r="BZ336" s="75"/>
      <c r="CA336" s="74"/>
      <c r="CB336" s="75"/>
      <c r="CC336" s="75"/>
      <c r="CD336" s="75"/>
      <c r="CE336" s="75"/>
    </row>
    <row r="337" spans="1:83" x14ac:dyDescent="0.25">
      <c r="A337" s="16" t="s">
        <v>455</v>
      </c>
      <c r="B337" s="78">
        <f t="shared" si="349"/>
        <v>164.6</v>
      </c>
      <c r="C337" s="78">
        <f t="shared" si="350"/>
        <v>165.7</v>
      </c>
      <c r="D337" s="78">
        <f t="shared" si="351"/>
        <v>165.7</v>
      </c>
      <c r="E337" s="78"/>
      <c r="F337" s="78">
        <f t="shared" si="340"/>
        <v>165.7</v>
      </c>
      <c r="G337" s="75">
        <f>F337/C337*100</f>
        <v>100</v>
      </c>
      <c r="H337" s="75"/>
      <c r="I337" s="75"/>
      <c r="J337" s="75"/>
      <c r="K337" s="75"/>
      <c r="L337" s="75"/>
      <c r="M337" s="75"/>
      <c r="N337" s="75"/>
      <c r="O337" s="75"/>
      <c r="P337" s="75"/>
      <c r="Q337" s="75"/>
      <c r="R337" s="75"/>
      <c r="S337" s="75"/>
      <c r="T337" s="75"/>
      <c r="U337" s="75"/>
      <c r="V337" s="75"/>
      <c r="W337" s="75"/>
      <c r="X337" s="75"/>
      <c r="Y337" s="75"/>
      <c r="Z337" s="75"/>
      <c r="AA337" s="75"/>
      <c r="AB337" s="75"/>
      <c r="AC337" s="75"/>
      <c r="AD337" s="75"/>
      <c r="AE337" s="75"/>
      <c r="AF337" s="75"/>
      <c r="AG337" s="75"/>
      <c r="AH337" s="75"/>
      <c r="AI337" s="74"/>
      <c r="AJ337" s="75"/>
      <c r="AK337" s="75"/>
      <c r="AL337" s="75"/>
      <c r="AM337" s="75"/>
      <c r="AN337" s="75"/>
      <c r="AO337" s="75"/>
      <c r="AP337" s="75"/>
      <c r="AQ337" s="75"/>
      <c r="AR337" s="75"/>
      <c r="AS337" s="75"/>
      <c r="AT337" s="75"/>
      <c r="AU337" s="75"/>
      <c r="AV337" s="75"/>
      <c r="AW337" s="75"/>
      <c r="AX337" s="75"/>
      <c r="AY337" s="75"/>
      <c r="AZ337" s="75"/>
      <c r="BA337" s="75"/>
      <c r="BB337" s="75"/>
      <c r="BC337" s="75"/>
      <c r="BD337" s="75"/>
      <c r="BE337" s="75"/>
      <c r="BF337" s="75"/>
      <c r="BG337" s="75"/>
      <c r="BH337" s="75">
        <v>164.6</v>
      </c>
      <c r="BI337" s="75">
        <v>165.7</v>
      </c>
      <c r="BJ337" s="75">
        <v>165.7</v>
      </c>
      <c r="BK337" s="75">
        <f>BJ337/BI337*100</f>
        <v>100</v>
      </c>
      <c r="BL337" s="75"/>
      <c r="BM337" s="75"/>
      <c r="BN337" s="75"/>
      <c r="BO337" s="75"/>
      <c r="BP337" s="75"/>
      <c r="BQ337" s="75"/>
      <c r="BR337" s="75"/>
      <c r="BS337" s="74"/>
      <c r="BT337" s="75"/>
      <c r="BU337" s="75"/>
      <c r="BV337" s="75"/>
      <c r="BW337" s="74"/>
      <c r="BX337" s="75"/>
      <c r="BY337" s="75"/>
      <c r="BZ337" s="75"/>
      <c r="CA337" s="74"/>
      <c r="CB337" s="75"/>
      <c r="CC337" s="75"/>
      <c r="CD337" s="75"/>
      <c r="CE337" s="75"/>
    </row>
    <row r="338" spans="1:83" x14ac:dyDescent="0.25">
      <c r="A338" s="16" t="s">
        <v>456</v>
      </c>
      <c r="B338" s="78">
        <f t="shared" si="349"/>
        <v>164.6</v>
      </c>
      <c r="C338" s="78">
        <f t="shared" si="350"/>
        <v>165.7</v>
      </c>
      <c r="D338" s="78">
        <f t="shared" si="351"/>
        <v>165.7</v>
      </c>
      <c r="E338" s="78"/>
      <c r="F338" s="78">
        <f t="shared" si="340"/>
        <v>165.7</v>
      </c>
      <c r="G338" s="75">
        <f>F338/C338*100</f>
        <v>100</v>
      </c>
      <c r="H338" s="75"/>
      <c r="I338" s="75"/>
      <c r="J338" s="75"/>
      <c r="K338" s="75"/>
      <c r="L338" s="75"/>
      <c r="M338" s="75"/>
      <c r="N338" s="75"/>
      <c r="O338" s="75"/>
      <c r="P338" s="75"/>
      <c r="Q338" s="75"/>
      <c r="R338" s="75"/>
      <c r="S338" s="75"/>
      <c r="T338" s="75"/>
      <c r="U338" s="75"/>
      <c r="V338" s="75"/>
      <c r="W338" s="75"/>
      <c r="X338" s="75"/>
      <c r="Y338" s="75"/>
      <c r="Z338" s="75"/>
      <c r="AA338" s="75"/>
      <c r="AB338" s="75"/>
      <c r="AC338" s="75"/>
      <c r="AD338" s="75"/>
      <c r="AE338" s="75"/>
      <c r="AF338" s="75"/>
      <c r="AG338" s="75"/>
      <c r="AH338" s="75"/>
      <c r="AI338" s="74"/>
      <c r="AJ338" s="75"/>
      <c r="AK338" s="75"/>
      <c r="AL338" s="75"/>
      <c r="AM338" s="75"/>
      <c r="AN338" s="75"/>
      <c r="AO338" s="75"/>
      <c r="AP338" s="75"/>
      <c r="AQ338" s="75"/>
      <c r="AR338" s="75"/>
      <c r="AS338" s="75"/>
      <c r="AT338" s="75"/>
      <c r="AU338" s="75"/>
      <c r="AV338" s="75"/>
      <c r="AW338" s="75"/>
      <c r="AX338" s="75"/>
      <c r="AY338" s="75"/>
      <c r="AZ338" s="75"/>
      <c r="BA338" s="75"/>
      <c r="BB338" s="75"/>
      <c r="BC338" s="75"/>
      <c r="BD338" s="75"/>
      <c r="BE338" s="75"/>
      <c r="BF338" s="75"/>
      <c r="BG338" s="75"/>
      <c r="BH338" s="75">
        <v>164.6</v>
      </c>
      <c r="BI338" s="75">
        <v>165.7</v>
      </c>
      <c r="BJ338" s="75">
        <v>165.7</v>
      </c>
      <c r="BK338" s="75">
        <f>BJ338/BI338*100</f>
        <v>100</v>
      </c>
      <c r="BL338" s="75"/>
      <c r="BM338" s="75"/>
      <c r="BN338" s="75"/>
      <c r="BO338" s="75"/>
      <c r="BP338" s="75"/>
      <c r="BQ338" s="75"/>
      <c r="BR338" s="75"/>
      <c r="BS338" s="74"/>
      <c r="BT338" s="75"/>
      <c r="BU338" s="75"/>
      <c r="BV338" s="75"/>
      <c r="BW338" s="74"/>
      <c r="BX338" s="75"/>
      <c r="BY338" s="75"/>
      <c r="BZ338" s="75"/>
      <c r="CA338" s="74"/>
      <c r="CB338" s="75"/>
      <c r="CC338" s="75"/>
      <c r="CD338" s="75"/>
      <c r="CE338" s="75"/>
    </row>
    <row r="339" spans="1:83" x14ac:dyDescent="0.25">
      <c r="A339" s="16" t="s">
        <v>503</v>
      </c>
      <c r="B339" s="78">
        <f t="shared" si="349"/>
        <v>0</v>
      </c>
      <c r="C339" s="78">
        <f t="shared" si="350"/>
        <v>0</v>
      </c>
      <c r="D339" s="78">
        <f t="shared" si="351"/>
        <v>0</v>
      </c>
      <c r="E339" s="78"/>
      <c r="F339" s="78">
        <f t="shared" si="340"/>
        <v>0</v>
      </c>
      <c r="G339" s="75"/>
      <c r="H339" s="75"/>
      <c r="I339" s="75"/>
      <c r="J339" s="75"/>
      <c r="K339" s="75"/>
      <c r="L339" s="75"/>
      <c r="M339" s="75"/>
      <c r="N339" s="75"/>
      <c r="O339" s="75"/>
      <c r="P339" s="75"/>
      <c r="Q339" s="75"/>
      <c r="R339" s="75"/>
      <c r="S339" s="75"/>
      <c r="T339" s="75"/>
      <c r="U339" s="75"/>
      <c r="V339" s="75"/>
      <c r="W339" s="75"/>
      <c r="X339" s="75"/>
      <c r="Y339" s="75"/>
      <c r="Z339" s="75"/>
      <c r="AA339" s="75"/>
      <c r="AB339" s="75"/>
      <c r="AC339" s="75"/>
      <c r="AD339" s="75"/>
      <c r="AE339" s="75"/>
      <c r="AF339" s="75"/>
      <c r="AG339" s="75"/>
      <c r="AH339" s="75"/>
      <c r="AI339" s="74"/>
      <c r="AJ339" s="75"/>
      <c r="AK339" s="75"/>
      <c r="AL339" s="75"/>
      <c r="AM339" s="75"/>
      <c r="AN339" s="75"/>
      <c r="AO339" s="75"/>
      <c r="AP339" s="75"/>
      <c r="AQ339" s="75"/>
      <c r="AR339" s="75"/>
      <c r="AS339" s="75"/>
      <c r="AT339" s="75"/>
      <c r="AU339" s="75"/>
      <c r="AV339" s="75"/>
      <c r="AW339" s="75"/>
      <c r="AX339" s="75"/>
      <c r="AY339" s="75"/>
      <c r="AZ339" s="75"/>
      <c r="BA339" s="75"/>
      <c r="BB339" s="75"/>
      <c r="BC339" s="75"/>
      <c r="BD339" s="75"/>
      <c r="BE339" s="75"/>
      <c r="BF339" s="75"/>
      <c r="BG339" s="75"/>
      <c r="BH339" s="75"/>
      <c r="BI339" s="75"/>
      <c r="BJ339" s="75"/>
      <c r="BK339" s="75"/>
      <c r="BL339" s="75"/>
      <c r="BM339" s="75"/>
      <c r="BN339" s="75"/>
      <c r="BO339" s="75"/>
      <c r="BP339" s="75"/>
      <c r="BQ339" s="75"/>
      <c r="BR339" s="75"/>
      <c r="BS339" s="74"/>
      <c r="BT339" s="75"/>
      <c r="BU339" s="75"/>
      <c r="BV339" s="75"/>
      <c r="BW339" s="74"/>
      <c r="BX339" s="75"/>
      <c r="BY339" s="75"/>
      <c r="BZ339" s="75"/>
      <c r="CA339" s="74"/>
      <c r="CB339" s="75"/>
      <c r="CC339" s="75"/>
      <c r="CD339" s="75"/>
      <c r="CE339" s="75"/>
    </row>
    <row r="340" spans="1:83" x14ac:dyDescent="0.25">
      <c r="A340" s="16" t="s">
        <v>262</v>
      </c>
      <c r="B340" s="78">
        <f t="shared" si="349"/>
        <v>411.6</v>
      </c>
      <c r="C340" s="78">
        <f t="shared" si="350"/>
        <v>414.3</v>
      </c>
      <c r="D340" s="78">
        <f t="shared" si="351"/>
        <v>414.3</v>
      </c>
      <c r="E340" s="78"/>
      <c r="F340" s="78">
        <f t="shared" si="340"/>
        <v>414.3</v>
      </c>
      <c r="G340" s="75">
        <f t="shared" ref="G340:G353" si="352">F340/C340*100</f>
        <v>100</v>
      </c>
      <c r="H340" s="75"/>
      <c r="I340" s="75"/>
      <c r="J340" s="75"/>
      <c r="K340" s="75"/>
      <c r="L340" s="75"/>
      <c r="M340" s="75"/>
      <c r="N340" s="75"/>
      <c r="O340" s="75"/>
      <c r="P340" s="75"/>
      <c r="Q340" s="75"/>
      <c r="R340" s="75"/>
      <c r="S340" s="75"/>
      <c r="T340" s="75"/>
      <c r="U340" s="75"/>
      <c r="V340" s="75"/>
      <c r="W340" s="75"/>
      <c r="X340" s="75"/>
      <c r="Y340" s="75"/>
      <c r="Z340" s="75"/>
      <c r="AA340" s="75"/>
      <c r="AB340" s="75"/>
      <c r="AC340" s="75"/>
      <c r="AD340" s="75"/>
      <c r="AE340" s="75"/>
      <c r="AF340" s="75"/>
      <c r="AG340" s="75"/>
      <c r="AH340" s="75"/>
      <c r="AI340" s="74"/>
      <c r="AJ340" s="75"/>
      <c r="AK340" s="75"/>
      <c r="AL340" s="75"/>
      <c r="AM340" s="75"/>
      <c r="AN340" s="75"/>
      <c r="AO340" s="75"/>
      <c r="AP340" s="75"/>
      <c r="AQ340" s="75"/>
      <c r="AR340" s="75"/>
      <c r="AS340" s="75"/>
      <c r="AT340" s="75"/>
      <c r="AU340" s="75"/>
      <c r="AV340" s="75"/>
      <c r="AW340" s="75"/>
      <c r="AX340" s="75"/>
      <c r="AY340" s="75"/>
      <c r="AZ340" s="75"/>
      <c r="BA340" s="75"/>
      <c r="BB340" s="75"/>
      <c r="BC340" s="75"/>
      <c r="BD340" s="75"/>
      <c r="BE340" s="75"/>
      <c r="BF340" s="75"/>
      <c r="BG340" s="75"/>
      <c r="BH340" s="75">
        <v>411.6</v>
      </c>
      <c r="BI340" s="75">
        <v>414.3</v>
      </c>
      <c r="BJ340" s="75">
        <v>414.3</v>
      </c>
      <c r="BK340" s="75">
        <f>BJ340/BI340*100</f>
        <v>100</v>
      </c>
      <c r="BL340" s="75"/>
      <c r="BM340" s="75"/>
      <c r="BN340" s="75"/>
      <c r="BO340" s="75"/>
      <c r="BP340" s="75"/>
      <c r="BQ340" s="75"/>
      <c r="BR340" s="75"/>
      <c r="BS340" s="74"/>
      <c r="BT340" s="75"/>
      <c r="BU340" s="75"/>
      <c r="BV340" s="75"/>
      <c r="BW340" s="74"/>
      <c r="BX340" s="75"/>
      <c r="BY340" s="75"/>
      <c r="BZ340" s="75"/>
      <c r="CA340" s="74"/>
      <c r="CB340" s="75"/>
      <c r="CC340" s="75"/>
      <c r="CD340" s="75"/>
      <c r="CE340" s="75"/>
    </row>
    <row r="341" spans="1:83" x14ac:dyDescent="0.25">
      <c r="A341" s="16" t="s">
        <v>261</v>
      </c>
      <c r="B341" s="78">
        <f t="shared" si="349"/>
        <v>164.6</v>
      </c>
      <c r="C341" s="78">
        <f t="shared" si="350"/>
        <v>165.7</v>
      </c>
      <c r="D341" s="78">
        <f t="shared" si="351"/>
        <v>165.7</v>
      </c>
      <c r="E341" s="78"/>
      <c r="F341" s="78">
        <f t="shared" si="340"/>
        <v>165.7</v>
      </c>
      <c r="G341" s="75">
        <f t="shared" si="352"/>
        <v>100</v>
      </c>
      <c r="H341" s="75"/>
      <c r="I341" s="75"/>
      <c r="J341" s="75"/>
      <c r="K341" s="75"/>
      <c r="L341" s="75"/>
      <c r="M341" s="75"/>
      <c r="N341" s="75"/>
      <c r="O341" s="75"/>
      <c r="P341" s="75"/>
      <c r="Q341" s="75"/>
      <c r="R341" s="75"/>
      <c r="S341" s="75"/>
      <c r="T341" s="75"/>
      <c r="U341" s="75"/>
      <c r="V341" s="75"/>
      <c r="W341" s="75"/>
      <c r="X341" s="75"/>
      <c r="Y341" s="75"/>
      <c r="Z341" s="75"/>
      <c r="AA341" s="75"/>
      <c r="AB341" s="75"/>
      <c r="AC341" s="75"/>
      <c r="AD341" s="75"/>
      <c r="AE341" s="75"/>
      <c r="AF341" s="75"/>
      <c r="AG341" s="75"/>
      <c r="AH341" s="75"/>
      <c r="AI341" s="74"/>
      <c r="AJ341" s="75"/>
      <c r="AK341" s="75"/>
      <c r="AL341" s="75"/>
      <c r="AM341" s="75"/>
      <c r="AN341" s="75"/>
      <c r="AO341" s="75"/>
      <c r="AP341" s="75"/>
      <c r="AQ341" s="75"/>
      <c r="AR341" s="75"/>
      <c r="AS341" s="75"/>
      <c r="AT341" s="75"/>
      <c r="AU341" s="75"/>
      <c r="AV341" s="75"/>
      <c r="AW341" s="75"/>
      <c r="AX341" s="75"/>
      <c r="AY341" s="75"/>
      <c r="AZ341" s="75"/>
      <c r="BA341" s="75"/>
      <c r="BB341" s="75"/>
      <c r="BC341" s="75"/>
      <c r="BD341" s="75"/>
      <c r="BE341" s="75"/>
      <c r="BF341" s="75"/>
      <c r="BG341" s="75"/>
      <c r="BH341" s="75">
        <v>164.6</v>
      </c>
      <c r="BI341" s="75">
        <v>165.7</v>
      </c>
      <c r="BJ341" s="75">
        <v>165.7</v>
      </c>
      <c r="BK341" s="75">
        <f>BJ341/BI341*100</f>
        <v>100</v>
      </c>
      <c r="BL341" s="75"/>
      <c r="BM341" s="75"/>
      <c r="BN341" s="75"/>
      <c r="BO341" s="75"/>
      <c r="BP341" s="75"/>
      <c r="BQ341" s="75"/>
      <c r="BR341" s="75"/>
      <c r="BS341" s="74"/>
      <c r="BT341" s="75"/>
      <c r="BU341" s="75"/>
      <c r="BV341" s="75"/>
      <c r="BW341" s="74"/>
      <c r="BX341" s="75"/>
      <c r="BY341" s="75"/>
      <c r="BZ341" s="75"/>
      <c r="CA341" s="74"/>
      <c r="CB341" s="75"/>
      <c r="CC341" s="75"/>
      <c r="CD341" s="75"/>
      <c r="CE341" s="75"/>
    </row>
    <row r="342" spans="1:83" x14ac:dyDescent="0.25">
      <c r="A342" s="16" t="s">
        <v>264</v>
      </c>
      <c r="B342" s="78">
        <f t="shared" si="349"/>
        <v>411.6</v>
      </c>
      <c r="C342" s="78">
        <f t="shared" si="350"/>
        <v>414.3</v>
      </c>
      <c r="D342" s="78">
        <f t="shared" si="351"/>
        <v>414.3</v>
      </c>
      <c r="E342" s="78"/>
      <c r="F342" s="78">
        <f t="shared" si="340"/>
        <v>414.3</v>
      </c>
      <c r="G342" s="75">
        <f t="shared" si="352"/>
        <v>100</v>
      </c>
      <c r="H342" s="75"/>
      <c r="I342" s="75"/>
      <c r="J342" s="75"/>
      <c r="K342" s="75"/>
      <c r="L342" s="75"/>
      <c r="M342" s="75"/>
      <c r="N342" s="75"/>
      <c r="O342" s="75"/>
      <c r="P342" s="75"/>
      <c r="Q342" s="75"/>
      <c r="R342" s="75"/>
      <c r="S342" s="75"/>
      <c r="T342" s="75"/>
      <c r="U342" s="75"/>
      <c r="V342" s="75"/>
      <c r="W342" s="75"/>
      <c r="X342" s="75"/>
      <c r="Y342" s="75"/>
      <c r="Z342" s="75"/>
      <c r="AA342" s="75"/>
      <c r="AB342" s="75"/>
      <c r="AC342" s="75"/>
      <c r="AD342" s="75"/>
      <c r="AE342" s="75"/>
      <c r="AF342" s="75"/>
      <c r="AG342" s="75"/>
      <c r="AH342" s="75"/>
      <c r="AI342" s="74"/>
      <c r="AJ342" s="75"/>
      <c r="AK342" s="75"/>
      <c r="AL342" s="75"/>
      <c r="AM342" s="75"/>
      <c r="AN342" s="75"/>
      <c r="AO342" s="75"/>
      <c r="AP342" s="75"/>
      <c r="AQ342" s="75"/>
      <c r="AR342" s="75"/>
      <c r="AS342" s="75"/>
      <c r="AT342" s="75"/>
      <c r="AU342" s="75"/>
      <c r="AV342" s="75"/>
      <c r="AW342" s="75"/>
      <c r="AX342" s="75"/>
      <c r="AY342" s="75"/>
      <c r="AZ342" s="75"/>
      <c r="BA342" s="75"/>
      <c r="BB342" s="75"/>
      <c r="BC342" s="75"/>
      <c r="BD342" s="75"/>
      <c r="BE342" s="75"/>
      <c r="BF342" s="75"/>
      <c r="BG342" s="75"/>
      <c r="BH342" s="75">
        <v>411.6</v>
      </c>
      <c r="BI342" s="75">
        <v>414.3</v>
      </c>
      <c r="BJ342" s="75">
        <v>414.3</v>
      </c>
      <c r="BK342" s="75">
        <f>BJ342/BI342*100</f>
        <v>100</v>
      </c>
      <c r="BL342" s="75"/>
      <c r="BM342" s="75"/>
      <c r="BN342" s="75"/>
      <c r="BO342" s="75"/>
      <c r="BP342" s="75"/>
      <c r="BQ342" s="75"/>
      <c r="BR342" s="75"/>
      <c r="BS342" s="74"/>
      <c r="BT342" s="75"/>
      <c r="BU342" s="75"/>
      <c r="BV342" s="75"/>
      <c r="BW342" s="74"/>
      <c r="BX342" s="75"/>
      <c r="BY342" s="75"/>
      <c r="BZ342" s="75"/>
      <c r="CA342" s="74"/>
      <c r="CB342" s="75"/>
      <c r="CC342" s="75"/>
      <c r="CD342" s="75"/>
      <c r="CE342" s="75"/>
    </row>
    <row r="343" spans="1:83" x14ac:dyDescent="0.25">
      <c r="A343" s="16" t="s">
        <v>263</v>
      </c>
      <c r="B343" s="78">
        <f t="shared" si="349"/>
        <v>1234.8</v>
      </c>
      <c r="C343" s="78">
        <f t="shared" si="350"/>
        <v>1243.5</v>
      </c>
      <c r="D343" s="78">
        <f t="shared" si="351"/>
        <v>1243.5</v>
      </c>
      <c r="E343" s="78"/>
      <c r="F343" s="78">
        <f t="shared" si="340"/>
        <v>1243.5</v>
      </c>
      <c r="G343" s="75">
        <f t="shared" si="352"/>
        <v>100</v>
      </c>
      <c r="H343" s="75"/>
      <c r="I343" s="75"/>
      <c r="J343" s="75"/>
      <c r="K343" s="75"/>
      <c r="L343" s="75"/>
      <c r="M343" s="75"/>
      <c r="N343" s="75"/>
      <c r="O343" s="75"/>
      <c r="P343" s="75"/>
      <c r="Q343" s="75"/>
      <c r="R343" s="75"/>
      <c r="S343" s="75"/>
      <c r="T343" s="75"/>
      <c r="U343" s="75"/>
      <c r="V343" s="75"/>
      <c r="W343" s="75"/>
      <c r="X343" s="75"/>
      <c r="Y343" s="75"/>
      <c r="Z343" s="75"/>
      <c r="AA343" s="75"/>
      <c r="AB343" s="75"/>
      <c r="AC343" s="75"/>
      <c r="AD343" s="75"/>
      <c r="AE343" s="75"/>
      <c r="AF343" s="75"/>
      <c r="AG343" s="75"/>
      <c r="AH343" s="75"/>
      <c r="AI343" s="74"/>
      <c r="AJ343" s="75"/>
      <c r="AK343" s="75"/>
      <c r="AL343" s="75"/>
      <c r="AM343" s="75"/>
      <c r="AN343" s="75"/>
      <c r="AO343" s="75"/>
      <c r="AP343" s="75"/>
      <c r="AQ343" s="75"/>
      <c r="AR343" s="75"/>
      <c r="AS343" s="75"/>
      <c r="AT343" s="75"/>
      <c r="AU343" s="75"/>
      <c r="AV343" s="75"/>
      <c r="AW343" s="75"/>
      <c r="AX343" s="75"/>
      <c r="AY343" s="75"/>
      <c r="AZ343" s="75"/>
      <c r="BA343" s="75"/>
      <c r="BB343" s="75"/>
      <c r="BC343" s="75"/>
      <c r="BD343" s="75"/>
      <c r="BE343" s="75"/>
      <c r="BF343" s="75"/>
      <c r="BG343" s="75"/>
      <c r="BH343" s="75">
        <v>1234.8</v>
      </c>
      <c r="BI343" s="75">
        <v>1243.5</v>
      </c>
      <c r="BJ343" s="75">
        <v>1243.5</v>
      </c>
      <c r="BK343" s="75">
        <f>BJ343/BI343*100</f>
        <v>100</v>
      </c>
      <c r="BL343" s="75"/>
      <c r="BM343" s="75"/>
      <c r="BN343" s="75"/>
      <c r="BO343" s="75"/>
      <c r="BP343" s="75"/>
      <c r="BQ343" s="75"/>
      <c r="BR343" s="75"/>
      <c r="BS343" s="74"/>
      <c r="BT343" s="75"/>
      <c r="BU343" s="75"/>
      <c r="BV343" s="75"/>
      <c r="BW343" s="74"/>
      <c r="BX343" s="75"/>
      <c r="BY343" s="75"/>
      <c r="BZ343" s="75"/>
      <c r="CA343" s="74"/>
      <c r="CB343" s="75"/>
      <c r="CC343" s="75"/>
      <c r="CD343" s="75"/>
      <c r="CE343" s="75"/>
    </row>
    <row r="344" spans="1:83" s="5" customFormat="1" ht="31.5" x14ac:dyDescent="0.25">
      <c r="A344" s="82" t="s">
        <v>254</v>
      </c>
      <c r="B344" s="77">
        <f t="shared" si="349"/>
        <v>419006.29999999993</v>
      </c>
      <c r="C344" s="77">
        <f t="shared" si="350"/>
        <v>378736.77492999996</v>
      </c>
      <c r="D344" s="77">
        <f t="shared" si="351"/>
        <v>378736.77492999996</v>
      </c>
      <c r="E344" s="77"/>
      <c r="F344" s="77">
        <f t="shared" si="340"/>
        <v>375731.86016999994</v>
      </c>
      <c r="G344" s="73">
        <f t="shared" si="352"/>
        <v>99.206595461833516</v>
      </c>
      <c r="H344" s="73">
        <f>SUM(H345:H351)</f>
        <v>129.5</v>
      </c>
      <c r="I344" s="73">
        <f>SUM(I345:I351)</f>
        <v>129.5</v>
      </c>
      <c r="J344" s="73">
        <f>SUM(J345:J351)</f>
        <v>129.5</v>
      </c>
      <c r="K344" s="73">
        <f>J344/I344*100</f>
        <v>100</v>
      </c>
      <c r="L344" s="73">
        <f>SUM(L345:L351)</f>
        <v>71.8</v>
      </c>
      <c r="M344" s="73">
        <f>SUM(M345:M351)</f>
        <v>54.7</v>
      </c>
      <c r="N344" s="73">
        <f>SUM(N345:N351)</f>
        <v>54.7</v>
      </c>
      <c r="O344" s="73">
        <f>N344/M344*100</f>
        <v>100</v>
      </c>
      <c r="P344" s="73">
        <f>SUM(P345:P351)</f>
        <v>3626.8</v>
      </c>
      <c r="Q344" s="73">
        <f>SUM(Q345:Q351)</f>
        <v>2585.89993</v>
      </c>
      <c r="R344" s="73">
        <f>SUM(R345:R351)</f>
        <v>2523.6417900000001</v>
      </c>
      <c r="S344" s="73">
        <f>R344/Q344*100</f>
        <v>97.592399486239984</v>
      </c>
      <c r="T344" s="73">
        <f>SUM(T345:T351)</f>
        <v>47393</v>
      </c>
      <c r="U344" s="73">
        <f>SUM(U345:U351)</f>
        <v>36457.9</v>
      </c>
      <c r="V344" s="73">
        <f>SUM(V345:V351)</f>
        <v>36457.9</v>
      </c>
      <c r="W344" s="73">
        <f>V344/U344*100</f>
        <v>100</v>
      </c>
      <c r="X344" s="73">
        <f>SUM(X345:X351)</f>
        <v>4922.2</v>
      </c>
      <c r="Y344" s="73">
        <f>SUM(Y345:Y351)</f>
        <v>4922.2</v>
      </c>
      <c r="Z344" s="73">
        <f>SUM(Z345:Z351)</f>
        <v>4922.2</v>
      </c>
      <c r="AA344" s="73">
        <f>Z344/Y344*100</f>
        <v>100</v>
      </c>
      <c r="AB344" s="73">
        <f>SUM(AB345:AB351)</f>
        <v>253.9</v>
      </c>
      <c r="AC344" s="73">
        <f>SUM(AC345:AC351)</f>
        <v>253.9</v>
      </c>
      <c r="AD344" s="73">
        <f>SUM(AD345:AD351)</f>
        <v>253.9</v>
      </c>
      <c r="AE344" s="73">
        <f>AD344/AC344*100</f>
        <v>100</v>
      </c>
      <c r="AF344" s="73">
        <f>SUM(AF345:AF351)</f>
        <v>318590.09999999998</v>
      </c>
      <c r="AG344" s="73">
        <f>SUM(AG345:AG351)</f>
        <v>295296.09999999998</v>
      </c>
      <c r="AH344" s="73">
        <f>SUM(AH345:AH351)</f>
        <v>295296.09999999998</v>
      </c>
      <c r="AI344" s="73">
        <f>AH344/AG344*100</f>
        <v>100</v>
      </c>
      <c r="AJ344" s="73">
        <f>SUM(AJ345:AJ351)</f>
        <v>1088.5999999999999</v>
      </c>
      <c r="AK344" s="73">
        <f>SUM(AK345:AK351)</f>
        <v>1088.5999999999999</v>
      </c>
      <c r="AL344" s="73">
        <f>SUM(AL345:AL351)</f>
        <v>1088.5999999999999</v>
      </c>
      <c r="AM344" s="72">
        <f>AL344/AK344*100</f>
        <v>100</v>
      </c>
      <c r="AN344" s="73">
        <f>SUM(AN345:AN351)</f>
        <v>64.3</v>
      </c>
      <c r="AO344" s="73">
        <f>SUM(AO345:AO351)</f>
        <v>0</v>
      </c>
      <c r="AP344" s="73">
        <f>SUM(AP345:AP351)</f>
        <v>0</v>
      </c>
      <c r="AQ344" s="73"/>
      <c r="AR344" s="73">
        <f t="shared" ref="AR344" si="353">SUM(AR345:AR351)</f>
        <v>544.29999999999995</v>
      </c>
      <c r="AS344" s="73">
        <f t="shared" ref="AS344:BB344" si="354">SUM(AS345:AS351)</f>
        <v>544.29999999999995</v>
      </c>
      <c r="AT344" s="73">
        <f t="shared" si="354"/>
        <v>544.29999999999995</v>
      </c>
      <c r="AU344" s="73">
        <f t="shared" si="354"/>
        <v>100</v>
      </c>
      <c r="AV344" s="73">
        <f t="shared" ref="AV344" si="355">SUM(AV345:AV351)</f>
        <v>544.29999999999995</v>
      </c>
      <c r="AW344" s="73">
        <f t="shared" si="354"/>
        <v>544.29999999999995</v>
      </c>
      <c r="AX344" s="73">
        <f t="shared" si="354"/>
        <v>529.20781999999997</v>
      </c>
      <c r="AY344" s="73">
        <f t="shared" si="354"/>
        <v>97.227231306264926</v>
      </c>
      <c r="AZ344" s="73">
        <f t="shared" ref="AZ344" si="356">SUM(AZ345:AZ351)</f>
        <v>1800.9</v>
      </c>
      <c r="BA344" s="73">
        <f t="shared" si="354"/>
        <v>1791.175</v>
      </c>
      <c r="BB344" s="73">
        <f t="shared" si="354"/>
        <v>1791.175</v>
      </c>
      <c r="BC344" s="73">
        <f>BB344/BA344*100</f>
        <v>100</v>
      </c>
      <c r="BD344" s="73">
        <f t="shared" ref="BD344" si="357">SUM(BD345:BD351)</f>
        <v>0</v>
      </c>
      <c r="BE344" s="73">
        <f t="shared" ref="BE344:BJ344" si="358">SUM(BE345:BE351)</f>
        <v>0</v>
      </c>
      <c r="BF344" s="73">
        <f t="shared" si="358"/>
        <v>0</v>
      </c>
      <c r="BG344" s="73">
        <f t="shared" si="358"/>
        <v>0</v>
      </c>
      <c r="BH344" s="73">
        <f t="shared" ref="BH344" si="359">SUM(BH345:BH351)</f>
        <v>1811</v>
      </c>
      <c r="BI344" s="73">
        <f t="shared" si="358"/>
        <v>1822.9</v>
      </c>
      <c r="BJ344" s="73">
        <f t="shared" si="358"/>
        <v>1822.9</v>
      </c>
      <c r="BK344" s="72">
        <f>BJ344/BI344*100</f>
        <v>100</v>
      </c>
      <c r="BL344" s="73">
        <f>SUM(BL345:BL351)</f>
        <v>37831.1</v>
      </c>
      <c r="BM344" s="73">
        <f>SUM(BM345:BM351)</f>
        <v>32680.3</v>
      </c>
      <c r="BN344" s="73">
        <f>SUM(BN345:BN351)</f>
        <v>29843.24956</v>
      </c>
      <c r="BO344" s="73">
        <f>BN344/BM344*100</f>
        <v>91.318774797048988</v>
      </c>
      <c r="BP344" s="73">
        <f>SUM(BP345:BP351)</f>
        <v>330</v>
      </c>
      <c r="BQ344" s="73">
        <f>SUM(BQ345:BQ351)</f>
        <v>560.20000000000005</v>
      </c>
      <c r="BR344" s="73">
        <f>SUM(BR345:BR351)</f>
        <v>469.68599999999998</v>
      </c>
      <c r="BS344" s="73">
        <f>BR344/BQ344*100</f>
        <v>83.842556229917875</v>
      </c>
      <c r="BT344" s="73">
        <f>SUM(BT345:BT351)</f>
        <v>4.5</v>
      </c>
      <c r="BU344" s="73">
        <f>SUM(BU345:BU351)</f>
        <v>4.8</v>
      </c>
      <c r="BV344" s="73">
        <f>SUM(BV345:BV351)</f>
        <v>4.8</v>
      </c>
      <c r="BW344" s="73">
        <f>BV344/BU344*100</f>
        <v>100</v>
      </c>
      <c r="BX344" s="73"/>
      <c r="BY344" s="73"/>
      <c r="BZ344" s="73"/>
      <c r="CA344" s="73"/>
      <c r="CB344" s="73">
        <f>SUM(CB345:CB351)</f>
        <v>0</v>
      </c>
      <c r="CC344" s="73">
        <f>SUM(CC345:CC351)</f>
        <v>0</v>
      </c>
      <c r="CD344" s="73">
        <f>SUM(CD345:CD351)</f>
        <v>0</v>
      </c>
      <c r="CE344" s="73"/>
    </row>
    <row r="345" spans="1:83" ht="27" customHeight="1" x14ac:dyDescent="0.25">
      <c r="A345" s="16" t="s">
        <v>196</v>
      </c>
      <c r="B345" s="78">
        <f t="shared" si="349"/>
        <v>417195.29999999993</v>
      </c>
      <c r="C345" s="78">
        <f t="shared" si="350"/>
        <v>376913.87492999993</v>
      </c>
      <c r="D345" s="78">
        <f t="shared" si="351"/>
        <v>376913.87492999993</v>
      </c>
      <c r="E345" s="78"/>
      <c r="F345" s="78">
        <f t="shared" si="340"/>
        <v>373908.96016999992</v>
      </c>
      <c r="G345" s="74">
        <f t="shared" si="352"/>
        <v>99.202758253312354</v>
      </c>
      <c r="H345" s="74">
        <v>129.5</v>
      </c>
      <c r="I345" s="74">
        <v>129.5</v>
      </c>
      <c r="J345" s="74">
        <v>129.5</v>
      </c>
      <c r="K345" s="74">
        <f>J345/I345*100</f>
        <v>100</v>
      </c>
      <c r="L345" s="74">
        <v>71.8</v>
      </c>
      <c r="M345" s="74">
        <v>54.7</v>
      </c>
      <c r="N345" s="74">
        <v>54.7</v>
      </c>
      <c r="O345" s="74">
        <f>N345/M345*100</f>
        <v>100</v>
      </c>
      <c r="P345" s="74">
        <v>3626.8</v>
      </c>
      <c r="Q345" s="74">
        <v>2585.89993</v>
      </c>
      <c r="R345" s="74">
        <v>2523.6417900000001</v>
      </c>
      <c r="S345" s="74">
        <f>R345/Q345*100</f>
        <v>97.592399486239984</v>
      </c>
      <c r="T345" s="74">
        <v>47393</v>
      </c>
      <c r="U345" s="74">
        <v>36457.9</v>
      </c>
      <c r="V345" s="74">
        <v>36457.9</v>
      </c>
      <c r="W345" s="74">
        <f>V345/U345*100</f>
        <v>100</v>
      </c>
      <c r="X345" s="74">
        <v>4922.2</v>
      </c>
      <c r="Y345" s="74">
        <v>4922.2</v>
      </c>
      <c r="Z345" s="74">
        <v>4922.2</v>
      </c>
      <c r="AA345" s="74">
        <f>Z345/Y345*100</f>
        <v>100</v>
      </c>
      <c r="AB345" s="74">
        <v>253.9</v>
      </c>
      <c r="AC345" s="74">
        <v>253.9</v>
      </c>
      <c r="AD345" s="74">
        <v>253.9</v>
      </c>
      <c r="AE345" s="74">
        <f>AD345/AC345*100</f>
        <v>100</v>
      </c>
      <c r="AF345" s="74">
        <v>318590.09999999998</v>
      </c>
      <c r="AG345" s="74">
        <v>295296.09999999998</v>
      </c>
      <c r="AH345" s="74">
        <v>295296.09999999998</v>
      </c>
      <c r="AI345" s="74">
        <f>AH345/AG345*100</f>
        <v>100</v>
      </c>
      <c r="AJ345" s="74">
        <v>1088.5999999999999</v>
      </c>
      <c r="AK345" s="74">
        <v>1088.5999999999999</v>
      </c>
      <c r="AL345" s="74">
        <v>1088.5999999999999</v>
      </c>
      <c r="AM345" s="75">
        <f>AL345/AK345*100</f>
        <v>100</v>
      </c>
      <c r="AN345" s="74">
        <v>64.3</v>
      </c>
      <c r="AO345" s="74"/>
      <c r="AP345" s="74">
        <v>0</v>
      </c>
      <c r="AQ345" s="74"/>
      <c r="AR345" s="74">
        <v>544.29999999999995</v>
      </c>
      <c r="AS345" s="74">
        <v>544.29999999999995</v>
      </c>
      <c r="AT345" s="74">
        <v>544.29999999999995</v>
      </c>
      <c r="AU345" s="74">
        <f>AT345/AS345*100</f>
        <v>100</v>
      </c>
      <c r="AV345" s="74">
        <v>544.29999999999995</v>
      </c>
      <c r="AW345" s="74">
        <v>544.29999999999995</v>
      </c>
      <c r="AX345" s="74">
        <v>529.20781999999997</v>
      </c>
      <c r="AY345" s="74">
        <f>AX345/AW345*100</f>
        <v>97.227231306264926</v>
      </c>
      <c r="AZ345" s="74">
        <v>1800.9</v>
      </c>
      <c r="BA345" s="74">
        <v>1791.175</v>
      </c>
      <c r="BB345" s="74">
        <v>1791.175</v>
      </c>
      <c r="BC345" s="74">
        <f>BB345/BA345*100</f>
        <v>100</v>
      </c>
      <c r="BD345" s="74">
        <v>0</v>
      </c>
      <c r="BE345" s="74">
        <v>0</v>
      </c>
      <c r="BF345" s="74">
        <v>0</v>
      </c>
      <c r="BG345" s="74"/>
      <c r="BH345" s="74"/>
      <c r="BI345" s="74"/>
      <c r="BJ345" s="74"/>
      <c r="BK345" s="75"/>
      <c r="BL345" s="74">
        <v>37831.1</v>
      </c>
      <c r="BM345" s="74">
        <v>32680.3</v>
      </c>
      <c r="BN345" s="74">
        <v>29843.24956</v>
      </c>
      <c r="BO345" s="74">
        <f>BN345/BM345*100</f>
        <v>91.318774797048988</v>
      </c>
      <c r="BP345" s="74">
        <v>330</v>
      </c>
      <c r="BQ345" s="74">
        <v>560.20000000000005</v>
      </c>
      <c r="BR345" s="74">
        <v>469.68599999999998</v>
      </c>
      <c r="BS345" s="74">
        <f>BR345/BQ345*100</f>
        <v>83.842556229917875</v>
      </c>
      <c r="BT345" s="74">
        <v>4.5</v>
      </c>
      <c r="BU345" s="74">
        <v>4.8</v>
      </c>
      <c r="BV345" s="74">
        <v>4.8</v>
      </c>
      <c r="BW345" s="74">
        <f>BV345/BU345*100</f>
        <v>100</v>
      </c>
      <c r="BX345" s="74"/>
      <c r="BY345" s="74"/>
      <c r="BZ345" s="74"/>
      <c r="CA345" s="74"/>
      <c r="CB345" s="74"/>
      <c r="CC345" s="74"/>
      <c r="CD345" s="74"/>
      <c r="CE345" s="74"/>
    </row>
    <row r="346" spans="1:83" x14ac:dyDescent="0.25">
      <c r="A346" s="16" t="s">
        <v>459</v>
      </c>
      <c r="B346" s="78">
        <f t="shared" si="349"/>
        <v>411.6</v>
      </c>
      <c r="C346" s="78">
        <f t="shared" si="350"/>
        <v>414.3</v>
      </c>
      <c r="D346" s="78">
        <f t="shared" si="351"/>
        <v>414.3</v>
      </c>
      <c r="E346" s="78"/>
      <c r="F346" s="78">
        <f t="shared" si="340"/>
        <v>414.3</v>
      </c>
      <c r="G346" s="75">
        <f t="shared" si="352"/>
        <v>100</v>
      </c>
      <c r="H346" s="75"/>
      <c r="I346" s="75"/>
      <c r="J346" s="75"/>
      <c r="K346" s="75"/>
      <c r="L346" s="75"/>
      <c r="M346" s="75"/>
      <c r="N346" s="75"/>
      <c r="O346" s="74"/>
      <c r="P346" s="75"/>
      <c r="Q346" s="75"/>
      <c r="R346" s="75"/>
      <c r="S346" s="74"/>
      <c r="T346" s="75"/>
      <c r="U346" s="75"/>
      <c r="V346" s="75"/>
      <c r="W346" s="74"/>
      <c r="X346" s="75"/>
      <c r="Y346" s="75"/>
      <c r="Z346" s="75"/>
      <c r="AA346" s="75"/>
      <c r="AB346" s="75"/>
      <c r="AC346" s="75"/>
      <c r="AD346" s="75"/>
      <c r="AE346" s="74"/>
      <c r="AF346" s="75"/>
      <c r="AG346" s="75"/>
      <c r="AH346" s="75"/>
      <c r="AI346" s="75"/>
      <c r="AJ346" s="75"/>
      <c r="AK346" s="75"/>
      <c r="AL346" s="75"/>
      <c r="AM346" s="75"/>
      <c r="AN346" s="75"/>
      <c r="AO346" s="75"/>
      <c r="AP346" s="75"/>
      <c r="AQ346" s="75"/>
      <c r="AR346" s="75"/>
      <c r="AS346" s="75"/>
      <c r="AT346" s="75"/>
      <c r="AU346" s="75"/>
      <c r="AV346" s="75"/>
      <c r="AW346" s="75"/>
      <c r="AX346" s="75"/>
      <c r="AY346" s="75"/>
      <c r="AZ346" s="75"/>
      <c r="BA346" s="75"/>
      <c r="BB346" s="75"/>
      <c r="BC346" s="74"/>
      <c r="BD346" s="75"/>
      <c r="BE346" s="75"/>
      <c r="BF346" s="75"/>
      <c r="BG346" s="75"/>
      <c r="BH346" s="75">
        <v>411.6</v>
      </c>
      <c r="BI346" s="75">
        <v>414.3</v>
      </c>
      <c r="BJ346" s="75">
        <v>414.3</v>
      </c>
      <c r="BK346" s="75">
        <f t="shared" ref="BK346:BK352" si="360">BJ346/BI346*100</f>
        <v>100</v>
      </c>
      <c r="BL346" s="75"/>
      <c r="BM346" s="75"/>
      <c r="BN346" s="75"/>
      <c r="BO346" s="74"/>
      <c r="BP346" s="75"/>
      <c r="BQ346" s="75"/>
      <c r="BR346" s="75"/>
      <c r="BS346" s="74"/>
      <c r="BT346" s="75"/>
      <c r="BU346" s="75"/>
      <c r="BV346" s="75"/>
      <c r="BW346" s="74"/>
      <c r="BX346" s="75"/>
      <c r="BY346" s="75"/>
      <c r="BZ346" s="75"/>
      <c r="CA346" s="74"/>
      <c r="CB346" s="75"/>
      <c r="CC346" s="75"/>
      <c r="CD346" s="75"/>
      <c r="CE346" s="75"/>
    </row>
    <row r="347" spans="1:83" x14ac:dyDescent="0.25">
      <c r="A347" s="16" t="s">
        <v>460</v>
      </c>
      <c r="B347" s="78">
        <f t="shared" si="349"/>
        <v>411.6</v>
      </c>
      <c r="C347" s="78">
        <f t="shared" si="350"/>
        <v>414.3</v>
      </c>
      <c r="D347" s="78">
        <f t="shared" si="351"/>
        <v>414.3</v>
      </c>
      <c r="E347" s="78"/>
      <c r="F347" s="78">
        <f t="shared" si="340"/>
        <v>414.3</v>
      </c>
      <c r="G347" s="75">
        <f t="shared" si="352"/>
        <v>100</v>
      </c>
      <c r="H347" s="75"/>
      <c r="I347" s="75"/>
      <c r="J347" s="75"/>
      <c r="K347" s="75"/>
      <c r="L347" s="75"/>
      <c r="M347" s="75"/>
      <c r="N347" s="75"/>
      <c r="O347" s="74"/>
      <c r="P347" s="75"/>
      <c r="Q347" s="75"/>
      <c r="R347" s="75"/>
      <c r="S347" s="74"/>
      <c r="T347" s="75"/>
      <c r="U347" s="75"/>
      <c r="V347" s="75"/>
      <c r="W347" s="74"/>
      <c r="X347" s="75"/>
      <c r="Y347" s="75"/>
      <c r="Z347" s="75"/>
      <c r="AA347" s="75"/>
      <c r="AB347" s="75"/>
      <c r="AC347" s="75"/>
      <c r="AD347" s="75"/>
      <c r="AE347" s="74"/>
      <c r="AF347" s="75"/>
      <c r="AG347" s="75"/>
      <c r="AH347" s="75"/>
      <c r="AI347" s="75"/>
      <c r="AJ347" s="75"/>
      <c r="AK347" s="75"/>
      <c r="AL347" s="75"/>
      <c r="AM347" s="75"/>
      <c r="AN347" s="75"/>
      <c r="AO347" s="75"/>
      <c r="AP347" s="75"/>
      <c r="AQ347" s="75"/>
      <c r="AR347" s="75"/>
      <c r="AS347" s="75"/>
      <c r="AT347" s="75"/>
      <c r="AU347" s="75"/>
      <c r="AV347" s="75"/>
      <c r="AW347" s="75"/>
      <c r="AX347" s="75"/>
      <c r="AY347" s="75"/>
      <c r="AZ347" s="75"/>
      <c r="BA347" s="75"/>
      <c r="BB347" s="75"/>
      <c r="BC347" s="74"/>
      <c r="BD347" s="75"/>
      <c r="BE347" s="75"/>
      <c r="BF347" s="75"/>
      <c r="BG347" s="75"/>
      <c r="BH347" s="75">
        <v>411.6</v>
      </c>
      <c r="BI347" s="75">
        <v>414.3</v>
      </c>
      <c r="BJ347" s="75">
        <v>414.3</v>
      </c>
      <c r="BK347" s="75">
        <f t="shared" si="360"/>
        <v>100</v>
      </c>
      <c r="BL347" s="75"/>
      <c r="BM347" s="75"/>
      <c r="BN347" s="75"/>
      <c r="BO347" s="74"/>
      <c r="BP347" s="75"/>
      <c r="BQ347" s="75"/>
      <c r="BR347" s="75"/>
      <c r="BS347" s="74"/>
      <c r="BT347" s="75"/>
      <c r="BU347" s="75"/>
      <c r="BV347" s="75"/>
      <c r="BW347" s="74"/>
      <c r="BX347" s="75"/>
      <c r="BY347" s="75"/>
      <c r="BZ347" s="75"/>
      <c r="CA347" s="74"/>
      <c r="CB347" s="75"/>
      <c r="CC347" s="75"/>
      <c r="CD347" s="75"/>
      <c r="CE347" s="75"/>
    </row>
    <row r="348" spans="1:83" x14ac:dyDescent="0.25">
      <c r="A348" s="16" t="s">
        <v>143</v>
      </c>
      <c r="B348" s="78">
        <f t="shared" si="349"/>
        <v>411.6</v>
      </c>
      <c r="C348" s="78">
        <f t="shared" si="350"/>
        <v>414.3</v>
      </c>
      <c r="D348" s="78">
        <f t="shared" si="351"/>
        <v>414.3</v>
      </c>
      <c r="E348" s="78"/>
      <c r="F348" s="78">
        <f t="shared" si="340"/>
        <v>414.3</v>
      </c>
      <c r="G348" s="75">
        <f t="shared" si="352"/>
        <v>100</v>
      </c>
      <c r="H348" s="75"/>
      <c r="I348" s="75"/>
      <c r="J348" s="75"/>
      <c r="K348" s="75"/>
      <c r="L348" s="75"/>
      <c r="M348" s="75"/>
      <c r="N348" s="75"/>
      <c r="O348" s="74"/>
      <c r="P348" s="75"/>
      <c r="Q348" s="75"/>
      <c r="R348" s="75"/>
      <c r="S348" s="74"/>
      <c r="T348" s="75"/>
      <c r="U348" s="75"/>
      <c r="V348" s="75"/>
      <c r="W348" s="74"/>
      <c r="X348" s="75"/>
      <c r="Y348" s="75"/>
      <c r="Z348" s="75"/>
      <c r="AA348" s="75"/>
      <c r="AB348" s="75"/>
      <c r="AC348" s="75"/>
      <c r="AD348" s="75"/>
      <c r="AE348" s="74"/>
      <c r="AF348" s="75"/>
      <c r="AG348" s="75"/>
      <c r="AH348" s="75"/>
      <c r="AI348" s="75"/>
      <c r="AJ348" s="75"/>
      <c r="AK348" s="75"/>
      <c r="AL348" s="75"/>
      <c r="AM348" s="75"/>
      <c r="AN348" s="75"/>
      <c r="AO348" s="75"/>
      <c r="AP348" s="75"/>
      <c r="AQ348" s="75"/>
      <c r="AR348" s="75"/>
      <c r="AS348" s="75"/>
      <c r="AT348" s="75"/>
      <c r="AU348" s="75"/>
      <c r="AV348" s="75"/>
      <c r="AW348" s="75"/>
      <c r="AX348" s="75"/>
      <c r="AY348" s="75"/>
      <c r="AZ348" s="75"/>
      <c r="BA348" s="75"/>
      <c r="BB348" s="75"/>
      <c r="BC348" s="74"/>
      <c r="BD348" s="75"/>
      <c r="BE348" s="75"/>
      <c r="BF348" s="75"/>
      <c r="BG348" s="75"/>
      <c r="BH348" s="75">
        <v>411.6</v>
      </c>
      <c r="BI348" s="75">
        <v>414.3</v>
      </c>
      <c r="BJ348" s="75">
        <v>414.3</v>
      </c>
      <c r="BK348" s="75">
        <f t="shared" si="360"/>
        <v>100</v>
      </c>
      <c r="BL348" s="75"/>
      <c r="BM348" s="75"/>
      <c r="BN348" s="75"/>
      <c r="BO348" s="74"/>
      <c r="BP348" s="75"/>
      <c r="BQ348" s="75"/>
      <c r="BR348" s="75"/>
      <c r="BS348" s="74"/>
      <c r="BT348" s="75"/>
      <c r="BU348" s="75"/>
      <c r="BV348" s="75"/>
      <c r="BW348" s="74"/>
      <c r="BX348" s="75"/>
      <c r="BY348" s="75"/>
      <c r="BZ348" s="75"/>
      <c r="CA348" s="74"/>
      <c r="CB348" s="75"/>
      <c r="CC348" s="75"/>
      <c r="CD348" s="75"/>
      <c r="CE348" s="75"/>
    </row>
    <row r="349" spans="1:83" x14ac:dyDescent="0.25">
      <c r="A349" s="16" t="s">
        <v>463</v>
      </c>
      <c r="B349" s="78">
        <f t="shared" si="349"/>
        <v>164.6</v>
      </c>
      <c r="C349" s="78">
        <f t="shared" si="350"/>
        <v>165.7</v>
      </c>
      <c r="D349" s="78">
        <f t="shared" si="351"/>
        <v>165.7</v>
      </c>
      <c r="E349" s="78"/>
      <c r="F349" s="78">
        <f t="shared" si="340"/>
        <v>165.7</v>
      </c>
      <c r="G349" s="75">
        <f t="shared" si="352"/>
        <v>100</v>
      </c>
      <c r="H349" s="75"/>
      <c r="I349" s="75"/>
      <c r="J349" s="75"/>
      <c r="K349" s="75"/>
      <c r="L349" s="75"/>
      <c r="M349" s="75"/>
      <c r="N349" s="75"/>
      <c r="O349" s="74"/>
      <c r="P349" s="75"/>
      <c r="Q349" s="75"/>
      <c r="R349" s="75"/>
      <c r="S349" s="74"/>
      <c r="T349" s="75"/>
      <c r="U349" s="75"/>
      <c r="V349" s="75"/>
      <c r="W349" s="74"/>
      <c r="X349" s="75"/>
      <c r="Y349" s="75"/>
      <c r="Z349" s="75"/>
      <c r="AA349" s="75"/>
      <c r="AB349" s="75"/>
      <c r="AC349" s="75"/>
      <c r="AD349" s="75"/>
      <c r="AE349" s="74"/>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4"/>
      <c r="BD349" s="75"/>
      <c r="BE349" s="75"/>
      <c r="BF349" s="75"/>
      <c r="BG349" s="75"/>
      <c r="BH349" s="75">
        <v>164.6</v>
      </c>
      <c r="BI349" s="75">
        <v>165.7</v>
      </c>
      <c r="BJ349" s="75">
        <v>165.7</v>
      </c>
      <c r="BK349" s="75">
        <f t="shared" si="360"/>
        <v>100</v>
      </c>
      <c r="BL349" s="75"/>
      <c r="BM349" s="75"/>
      <c r="BN349" s="75"/>
      <c r="BO349" s="74"/>
      <c r="BP349" s="75"/>
      <c r="BQ349" s="75"/>
      <c r="BR349" s="75"/>
      <c r="BS349" s="74"/>
      <c r="BT349" s="75"/>
      <c r="BU349" s="75"/>
      <c r="BV349" s="75"/>
      <c r="BW349" s="74"/>
      <c r="BX349" s="75"/>
      <c r="BY349" s="75"/>
      <c r="BZ349" s="75"/>
      <c r="CA349" s="74"/>
      <c r="CB349" s="75"/>
      <c r="CC349" s="75"/>
      <c r="CD349" s="75"/>
      <c r="CE349" s="75"/>
    </row>
    <row r="350" spans="1:83" x14ac:dyDescent="0.25">
      <c r="A350" s="16" t="s">
        <v>461</v>
      </c>
      <c r="B350" s="78">
        <f t="shared" si="349"/>
        <v>0</v>
      </c>
      <c r="C350" s="78">
        <f t="shared" si="350"/>
        <v>0</v>
      </c>
      <c r="D350" s="78">
        <f t="shared" si="351"/>
        <v>0</v>
      </c>
      <c r="E350" s="78"/>
      <c r="F350" s="78">
        <f t="shared" si="340"/>
        <v>0</v>
      </c>
      <c r="G350" s="75" t="e">
        <f t="shared" si="352"/>
        <v>#DIV/0!</v>
      </c>
      <c r="H350" s="75"/>
      <c r="I350" s="75"/>
      <c r="J350" s="75"/>
      <c r="K350" s="75"/>
      <c r="L350" s="75"/>
      <c r="M350" s="75"/>
      <c r="N350" s="75"/>
      <c r="O350" s="74"/>
      <c r="P350" s="75"/>
      <c r="Q350" s="75"/>
      <c r="R350" s="75"/>
      <c r="S350" s="74"/>
      <c r="T350" s="75"/>
      <c r="U350" s="75"/>
      <c r="V350" s="75"/>
      <c r="W350" s="74"/>
      <c r="X350" s="75"/>
      <c r="Y350" s="75"/>
      <c r="Z350" s="75"/>
      <c r="AA350" s="75"/>
      <c r="AB350" s="75"/>
      <c r="AC350" s="75"/>
      <c r="AD350" s="75"/>
      <c r="AE350" s="74"/>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4"/>
      <c r="BD350" s="75"/>
      <c r="BE350" s="75"/>
      <c r="BF350" s="75"/>
      <c r="BG350" s="75"/>
      <c r="BH350" s="75"/>
      <c r="BI350" s="75"/>
      <c r="BJ350" s="75"/>
      <c r="BK350" s="75"/>
      <c r="BL350" s="75"/>
      <c r="BM350" s="75"/>
      <c r="BN350" s="75"/>
      <c r="BO350" s="74"/>
      <c r="BP350" s="75"/>
      <c r="BQ350" s="75"/>
      <c r="BR350" s="75"/>
      <c r="BS350" s="74"/>
      <c r="BT350" s="75"/>
      <c r="BU350" s="75"/>
      <c r="BV350" s="75"/>
      <c r="BW350" s="74"/>
      <c r="BX350" s="75"/>
      <c r="BY350" s="75"/>
      <c r="BZ350" s="75"/>
      <c r="CA350" s="74"/>
      <c r="CB350" s="75"/>
      <c r="CC350" s="75"/>
      <c r="CD350" s="75"/>
      <c r="CE350" s="75"/>
    </row>
    <row r="351" spans="1:83" x14ac:dyDescent="0.25">
      <c r="A351" s="16" t="s">
        <v>462</v>
      </c>
      <c r="B351" s="78">
        <f t="shared" si="349"/>
        <v>411.6</v>
      </c>
      <c r="C351" s="78">
        <f t="shared" si="350"/>
        <v>414.3</v>
      </c>
      <c r="D351" s="78">
        <f t="shared" si="351"/>
        <v>414.3</v>
      </c>
      <c r="E351" s="78"/>
      <c r="F351" s="78">
        <f t="shared" si="340"/>
        <v>414.3</v>
      </c>
      <c r="G351" s="75">
        <f t="shared" si="352"/>
        <v>100</v>
      </c>
      <c r="H351" s="75"/>
      <c r="I351" s="75"/>
      <c r="J351" s="75"/>
      <c r="K351" s="75"/>
      <c r="L351" s="75"/>
      <c r="M351" s="75"/>
      <c r="N351" s="75"/>
      <c r="O351" s="74"/>
      <c r="P351" s="75"/>
      <c r="Q351" s="75"/>
      <c r="R351" s="75"/>
      <c r="S351" s="74"/>
      <c r="T351" s="75"/>
      <c r="U351" s="75"/>
      <c r="V351" s="75"/>
      <c r="W351" s="74"/>
      <c r="X351" s="75"/>
      <c r="Y351" s="75"/>
      <c r="Z351" s="75"/>
      <c r="AA351" s="75"/>
      <c r="AB351" s="75"/>
      <c r="AC351" s="75"/>
      <c r="AD351" s="75"/>
      <c r="AE351" s="74"/>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4"/>
      <c r="BD351" s="75"/>
      <c r="BE351" s="75"/>
      <c r="BF351" s="75"/>
      <c r="BG351" s="75"/>
      <c r="BH351" s="75">
        <v>411.6</v>
      </c>
      <c r="BI351" s="75">
        <v>414.3</v>
      </c>
      <c r="BJ351" s="75">
        <v>414.3</v>
      </c>
      <c r="BK351" s="75">
        <f t="shared" si="360"/>
        <v>100</v>
      </c>
      <c r="BL351" s="75"/>
      <c r="BM351" s="75"/>
      <c r="BN351" s="75"/>
      <c r="BO351" s="74"/>
      <c r="BP351" s="75"/>
      <c r="BQ351" s="75"/>
      <c r="BR351" s="75"/>
      <c r="BS351" s="74"/>
      <c r="BT351" s="75"/>
      <c r="BU351" s="75"/>
      <c r="BV351" s="75"/>
      <c r="BW351" s="74"/>
      <c r="BX351" s="75"/>
      <c r="BY351" s="75"/>
      <c r="BZ351" s="75"/>
      <c r="CA351" s="74"/>
      <c r="CB351" s="75"/>
      <c r="CC351" s="75"/>
      <c r="CD351" s="75"/>
      <c r="CE351" s="75"/>
    </row>
    <row r="352" spans="1:83" s="5" customFormat="1" ht="31.5" x14ac:dyDescent="0.25">
      <c r="A352" s="82" t="s">
        <v>255</v>
      </c>
      <c r="B352" s="77">
        <f t="shared" si="349"/>
        <v>176673.09999999998</v>
      </c>
      <c r="C352" s="77">
        <f t="shared" si="350"/>
        <v>180708.28499999997</v>
      </c>
      <c r="D352" s="77">
        <f t="shared" si="351"/>
        <v>180708.28499999997</v>
      </c>
      <c r="E352" s="77"/>
      <c r="F352" s="77">
        <f t="shared" si="340"/>
        <v>180628.185</v>
      </c>
      <c r="G352" s="73">
        <f t="shared" si="352"/>
        <v>99.95567441747346</v>
      </c>
      <c r="H352" s="73">
        <f>SUM(H353:H359)</f>
        <v>93.7</v>
      </c>
      <c r="I352" s="73">
        <f>SUM(I353:I359)</f>
        <v>93.7</v>
      </c>
      <c r="J352" s="73">
        <f>SUM(J353:J359)</f>
        <v>93.7</v>
      </c>
      <c r="K352" s="73">
        <f>J352/I352*100</f>
        <v>100</v>
      </c>
      <c r="L352" s="73">
        <f>SUM(L353:L359)</f>
        <v>33.700000000000003</v>
      </c>
      <c r="M352" s="73">
        <f>SUM(M353:M359)</f>
        <v>33.700000000000003</v>
      </c>
      <c r="N352" s="73">
        <f>SUM(N353:N359)</f>
        <v>33.700000000000003</v>
      </c>
      <c r="O352" s="73">
        <f>N352/M352*100</f>
        <v>100</v>
      </c>
      <c r="P352" s="73">
        <f>SUM(P353:P359)</f>
        <v>595.70000000000005</v>
      </c>
      <c r="Q352" s="73">
        <f>SUM(Q353:Q359)</f>
        <v>382.2</v>
      </c>
      <c r="R352" s="73">
        <f>SUM(R353:R359)</f>
        <v>382.2</v>
      </c>
      <c r="S352" s="73">
        <f>R352/Q352*100</f>
        <v>100</v>
      </c>
      <c r="T352" s="73">
        <f>SUM(T353:T359)</f>
        <v>19127.5</v>
      </c>
      <c r="U352" s="73">
        <f>SUM(U353:U359)</f>
        <v>17632</v>
      </c>
      <c r="V352" s="73">
        <f>SUM(V353:V359)</f>
        <v>17631.924999999999</v>
      </c>
      <c r="W352" s="73">
        <f>V352/U352*100</f>
        <v>99.999574637023585</v>
      </c>
      <c r="X352" s="73">
        <f>SUM(X353:X359)</f>
        <v>1937.2</v>
      </c>
      <c r="Y352" s="73">
        <f>SUM(Y353:Y359)</f>
        <v>1937.2</v>
      </c>
      <c r="Z352" s="73">
        <f>SUM(Z353:Z359)</f>
        <v>1937.2</v>
      </c>
      <c r="AA352" s="73">
        <f>Z352/Y352*100</f>
        <v>100</v>
      </c>
      <c r="AB352" s="73">
        <f>SUM(AB353:AB359)</f>
        <v>63.5</v>
      </c>
      <c r="AC352" s="73">
        <f>SUM(AC353:AC359)</f>
        <v>63.5</v>
      </c>
      <c r="AD352" s="73">
        <f>SUM(AD353:AD359)</f>
        <v>63.5</v>
      </c>
      <c r="AE352" s="73">
        <f>AD352/AC352*100</f>
        <v>100</v>
      </c>
      <c r="AF352" s="73">
        <f>SUM(AF353:AF359)</f>
        <v>134402.5</v>
      </c>
      <c r="AG352" s="73">
        <f>SUM(AG353:AG359)</f>
        <v>142506.5</v>
      </c>
      <c r="AH352" s="73">
        <f>SUM(AH353:AH359)</f>
        <v>142506.5</v>
      </c>
      <c r="AI352" s="73">
        <f>AH352/AG352*100</f>
        <v>100</v>
      </c>
      <c r="AJ352" s="73">
        <f>SUM(AJ353:AJ359)</f>
        <v>544.29999999999995</v>
      </c>
      <c r="AK352" s="73">
        <f>SUM(AK353:AK359)</f>
        <v>544.29999999999995</v>
      </c>
      <c r="AL352" s="73">
        <f>SUM(AL353:AL359)</f>
        <v>544.29999999999995</v>
      </c>
      <c r="AM352" s="72">
        <f>AL352/AK352*100</f>
        <v>100</v>
      </c>
      <c r="AN352" s="73">
        <f t="shared" ref="AN352" si="361">SUM(AN353:AN359)</f>
        <v>0</v>
      </c>
      <c r="AO352" s="73">
        <f t="shared" ref="AO352:BB352" si="362">SUM(AO353:AO359)</f>
        <v>0</v>
      </c>
      <c r="AP352" s="73">
        <f t="shared" si="362"/>
        <v>0</v>
      </c>
      <c r="AQ352" s="73">
        <f t="shared" si="362"/>
        <v>0</v>
      </c>
      <c r="AR352" s="73">
        <f t="shared" ref="AR352" si="363">SUM(AR353:AR359)</f>
        <v>544.29999999999995</v>
      </c>
      <c r="AS352" s="73">
        <f t="shared" si="362"/>
        <v>544.29999999999995</v>
      </c>
      <c r="AT352" s="73">
        <f t="shared" si="362"/>
        <v>544.29999999999995</v>
      </c>
      <c r="AU352" s="73">
        <f t="shared" si="362"/>
        <v>100</v>
      </c>
      <c r="AV352" s="73">
        <f t="shared" ref="AV352" si="364">SUM(AV353:AV359)</f>
        <v>544.29999999999995</v>
      </c>
      <c r="AW352" s="73">
        <f t="shared" si="362"/>
        <v>544.29999999999995</v>
      </c>
      <c r="AX352" s="73">
        <f t="shared" si="362"/>
        <v>544.29999999999995</v>
      </c>
      <c r="AY352" s="73">
        <f t="shared" si="362"/>
        <v>100</v>
      </c>
      <c r="AZ352" s="73">
        <f t="shared" ref="AZ352" si="365">SUM(AZ353:AZ359)</f>
        <v>635.70000000000005</v>
      </c>
      <c r="BA352" s="73">
        <f t="shared" si="362"/>
        <v>630.96500000000003</v>
      </c>
      <c r="BB352" s="73">
        <f t="shared" si="362"/>
        <v>630.96500000000003</v>
      </c>
      <c r="BC352" s="73">
        <f>BB352/BA352*100</f>
        <v>100</v>
      </c>
      <c r="BD352" s="73">
        <f t="shared" ref="BD352" si="366">SUM(BD353:BD359)</f>
        <v>0</v>
      </c>
      <c r="BE352" s="73">
        <f t="shared" ref="BE352:BJ352" si="367">SUM(BE353:BE359)</f>
        <v>0</v>
      </c>
      <c r="BF352" s="73">
        <f t="shared" si="367"/>
        <v>0</v>
      </c>
      <c r="BG352" s="73">
        <f t="shared" si="367"/>
        <v>0</v>
      </c>
      <c r="BH352" s="73">
        <f t="shared" ref="BH352" si="368">SUM(BH353:BH359)</f>
        <v>1152.4000000000001</v>
      </c>
      <c r="BI352" s="73">
        <f t="shared" si="367"/>
        <v>1160</v>
      </c>
      <c r="BJ352" s="73">
        <f t="shared" si="367"/>
        <v>1160</v>
      </c>
      <c r="BK352" s="72">
        <f t="shared" si="360"/>
        <v>100</v>
      </c>
      <c r="BL352" s="73">
        <f>SUM(BL353:BL359)</f>
        <v>16632.599999999999</v>
      </c>
      <c r="BM352" s="73">
        <f>SUM(BM353:BM359)</f>
        <v>14269.92</v>
      </c>
      <c r="BN352" s="73">
        <f>SUM(BN353:BN359)</f>
        <v>14269.92</v>
      </c>
      <c r="BO352" s="73">
        <f>BN352/BM352*100</f>
        <v>100</v>
      </c>
      <c r="BP352" s="73">
        <f>SUM(BP353:BP359)</f>
        <v>364.5</v>
      </c>
      <c r="BQ352" s="73">
        <f>SUM(BQ353:BQ359)</f>
        <v>364.5</v>
      </c>
      <c r="BR352" s="73">
        <f>SUM(BR353:BR359)</f>
        <v>284.47500000000002</v>
      </c>
      <c r="BS352" s="73">
        <f>BR352/BQ352*100</f>
        <v>78.045267489711946</v>
      </c>
      <c r="BT352" s="73">
        <f>SUM(BT353:BT359)</f>
        <v>1.2</v>
      </c>
      <c r="BU352" s="73">
        <f>SUM(BU353:BU359)</f>
        <v>1.2</v>
      </c>
      <c r="BV352" s="73">
        <f>SUM(BV353:BV359)</f>
        <v>1.2</v>
      </c>
      <c r="BW352" s="73">
        <f>BV352/BU352*100</f>
        <v>100</v>
      </c>
      <c r="BX352" s="73"/>
      <c r="BY352" s="73"/>
      <c r="BZ352" s="73"/>
      <c r="CA352" s="73"/>
      <c r="CB352" s="73">
        <f>SUM(CB353:CB360)</f>
        <v>0</v>
      </c>
      <c r="CC352" s="73">
        <f>SUM(CC353:CC360)</f>
        <v>0</v>
      </c>
      <c r="CD352" s="73">
        <f>SUM(CD353:CD360)</f>
        <v>0</v>
      </c>
      <c r="CE352" s="73"/>
    </row>
    <row r="353" spans="1:83" ht="18" customHeight="1" x14ac:dyDescent="0.25">
      <c r="A353" s="16" t="s">
        <v>195</v>
      </c>
      <c r="B353" s="78">
        <f t="shared" si="349"/>
        <v>175520.69999999998</v>
      </c>
      <c r="C353" s="78">
        <f t="shared" si="350"/>
        <v>179548.28499999997</v>
      </c>
      <c r="D353" s="78">
        <f t="shared" si="351"/>
        <v>179548.28499999997</v>
      </c>
      <c r="E353" s="78"/>
      <c r="F353" s="78">
        <f t="shared" si="340"/>
        <v>179468.185</v>
      </c>
      <c r="G353" s="74">
        <f t="shared" si="352"/>
        <v>99.955388045059863</v>
      </c>
      <c r="H353" s="74">
        <v>93.7</v>
      </c>
      <c r="I353" s="74">
        <v>93.7</v>
      </c>
      <c r="J353" s="74">
        <v>93.7</v>
      </c>
      <c r="K353" s="74">
        <f>J353/I353*100</f>
        <v>100</v>
      </c>
      <c r="L353" s="74">
        <v>33.700000000000003</v>
      </c>
      <c r="M353" s="74">
        <v>33.700000000000003</v>
      </c>
      <c r="N353" s="74">
        <v>33.700000000000003</v>
      </c>
      <c r="O353" s="74">
        <f>N353/M353*100</f>
        <v>100</v>
      </c>
      <c r="P353" s="74">
        <v>595.70000000000005</v>
      </c>
      <c r="Q353" s="74">
        <v>382.2</v>
      </c>
      <c r="R353" s="74">
        <v>382.2</v>
      </c>
      <c r="S353" s="74">
        <f>R353/Q353*100</f>
        <v>100</v>
      </c>
      <c r="T353" s="74">
        <v>19127.5</v>
      </c>
      <c r="U353" s="74">
        <v>17632</v>
      </c>
      <c r="V353" s="74">
        <v>17631.924999999999</v>
      </c>
      <c r="W353" s="74">
        <f>V353/U353*100</f>
        <v>99.999574637023585</v>
      </c>
      <c r="X353" s="74">
        <v>1937.2</v>
      </c>
      <c r="Y353" s="74">
        <v>1937.2</v>
      </c>
      <c r="Z353" s="74">
        <v>1937.2</v>
      </c>
      <c r="AA353" s="74">
        <f>Z353/Y353*100</f>
        <v>100</v>
      </c>
      <c r="AB353" s="74">
        <v>63.5</v>
      </c>
      <c r="AC353" s="74">
        <v>63.5</v>
      </c>
      <c r="AD353" s="74">
        <v>63.5</v>
      </c>
      <c r="AE353" s="74">
        <f>AD353/AC353*100</f>
        <v>100</v>
      </c>
      <c r="AF353" s="74">
        <v>134402.5</v>
      </c>
      <c r="AG353" s="74">
        <v>142506.5</v>
      </c>
      <c r="AH353" s="74">
        <v>142506.5</v>
      </c>
      <c r="AI353" s="74">
        <f>AH353/AG353*100</f>
        <v>100</v>
      </c>
      <c r="AJ353" s="74">
        <v>544.29999999999995</v>
      </c>
      <c r="AK353" s="74">
        <v>544.29999999999995</v>
      </c>
      <c r="AL353" s="74">
        <v>544.29999999999995</v>
      </c>
      <c r="AM353" s="75">
        <f>AL353/AK353*100</f>
        <v>100</v>
      </c>
      <c r="AN353" s="74"/>
      <c r="AO353" s="74"/>
      <c r="AP353" s="74"/>
      <c r="AQ353" s="74"/>
      <c r="AR353" s="74">
        <v>544.29999999999995</v>
      </c>
      <c r="AS353" s="74">
        <v>544.29999999999995</v>
      </c>
      <c r="AT353" s="74">
        <v>544.29999999999995</v>
      </c>
      <c r="AU353" s="74">
        <f>AT353/AS353*100</f>
        <v>100</v>
      </c>
      <c r="AV353" s="74">
        <v>544.29999999999995</v>
      </c>
      <c r="AW353" s="74">
        <v>544.29999999999995</v>
      </c>
      <c r="AX353" s="74">
        <v>544.29999999999995</v>
      </c>
      <c r="AY353" s="74">
        <f>AX353/AW353*100</f>
        <v>100</v>
      </c>
      <c r="AZ353" s="74">
        <v>635.70000000000005</v>
      </c>
      <c r="BA353" s="74">
        <v>630.96500000000003</v>
      </c>
      <c r="BB353" s="74">
        <v>630.96500000000003</v>
      </c>
      <c r="BC353" s="74">
        <f>BB353/BA353*100</f>
        <v>100</v>
      </c>
      <c r="BD353" s="74">
        <v>0</v>
      </c>
      <c r="BE353" s="74">
        <v>0</v>
      </c>
      <c r="BF353" s="74">
        <v>0</v>
      </c>
      <c r="BG353" s="74"/>
      <c r="BH353" s="74"/>
      <c r="BI353" s="74"/>
      <c r="BJ353" s="74"/>
      <c r="BK353" s="75"/>
      <c r="BL353" s="74">
        <v>16632.599999999999</v>
      </c>
      <c r="BM353" s="74">
        <v>14269.92</v>
      </c>
      <c r="BN353" s="74">
        <v>14269.92</v>
      </c>
      <c r="BO353" s="74">
        <f>BN353/BM353*100</f>
        <v>100</v>
      </c>
      <c r="BP353" s="74">
        <v>364.5</v>
      </c>
      <c r="BQ353" s="74">
        <v>364.5</v>
      </c>
      <c r="BR353" s="74">
        <v>284.47500000000002</v>
      </c>
      <c r="BS353" s="74">
        <f>BR353/BQ353*100</f>
        <v>78.045267489711946</v>
      </c>
      <c r="BT353" s="74">
        <v>1.2</v>
      </c>
      <c r="BU353" s="74">
        <v>1.2</v>
      </c>
      <c r="BV353" s="74">
        <v>1.2</v>
      </c>
      <c r="BW353" s="74">
        <f>BV353/BU353*100</f>
        <v>100</v>
      </c>
      <c r="BX353" s="74"/>
      <c r="BY353" s="74"/>
      <c r="BZ353" s="74"/>
      <c r="CA353" s="74"/>
      <c r="CB353" s="74"/>
      <c r="CC353" s="74"/>
      <c r="CD353" s="74"/>
      <c r="CE353" s="74"/>
    </row>
    <row r="354" spans="1:83" x14ac:dyDescent="0.25">
      <c r="A354" s="16" t="s">
        <v>505</v>
      </c>
      <c r="B354" s="78">
        <f t="shared" si="349"/>
        <v>0</v>
      </c>
      <c r="C354" s="78">
        <f t="shared" si="350"/>
        <v>0</v>
      </c>
      <c r="D354" s="78">
        <f t="shared" si="351"/>
        <v>0</v>
      </c>
      <c r="E354" s="78"/>
      <c r="F354" s="78">
        <f t="shared" si="340"/>
        <v>0</v>
      </c>
      <c r="G354" s="75"/>
      <c r="H354" s="75"/>
      <c r="I354" s="75"/>
      <c r="J354" s="75"/>
      <c r="K354" s="75"/>
      <c r="L354" s="75"/>
      <c r="M354" s="75"/>
      <c r="N354" s="75"/>
      <c r="O354" s="75"/>
      <c r="P354" s="75"/>
      <c r="Q354" s="75"/>
      <c r="R354" s="75"/>
      <c r="S354" s="75"/>
      <c r="T354" s="75"/>
      <c r="U354" s="75"/>
      <c r="V354" s="75"/>
      <c r="W354" s="75"/>
      <c r="X354" s="75"/>
      <c r="Y354" s="75"/>
      <c r="Z354" s="75"/>
      <c r="AA354" s="75"/>
      <c r="AB354" s="75"/>
      <c r="AC354" s="75"/>
      <c r="AD354" s="75"/>
      <c r="AE354" s="74"/>
      <c r="AF354" s="75"/>
      <c r="AG354" s="75"/>
      <c r="AH354" s="75"/>
      <c r="AI354" s="74"/>
      <c r="AJ354" s="75"/>
      <c r="AK354" s="75"/>
      <c r="AL354" s="75"/>
      <c r="AM354" s="75"/>
      <c r="AN354" s="75"/>
      <c r="AO354" s="75"/>
      <c r="AP354" s="75"/>
      <c r="AQ354" s="75"/>
      <c r="AR354" s="75"/>
      <c r="AS354" s="75"/>
      <c r="AT354" s="75"/>
      <c r="AU354" s="75"/>
      <c r="AV354" s="75"/>
      <c r="AW354" s="75"/>
      <c r="AX354" s="75"/>
      <c r="AY354" s="75"/>
      <c r="AZ354" s="75"/>
      <c r="BA354" s="75"/>
      <c r="BB354" s="75"/>
      <c r="BC354" s="74"/>
      <c r="BD354" s="75"/>
      <c r="BE354" s="75"/>
      <c r="BF354" s="75"/>
      <c r="BG354" s="75"/>
      <c r="BH354" s="75"/>
      <c r="BI354" s="75"/>
      <c r="BJ354" s="75"/>
      <c r="BK354" s="75"/>
      <c r="BL354" s="75"/>
      <c r="BM354" s="75"/>
      <c r="BN354" s="75"/>
      <c r="BO354" s="74"/>
      <c r="BP354" s="75"/>
      <c r="BQ354" s="75"/>
      <c r="BR354" s="75"/>
      <c r="BS354" s="74"/>
      <c r="BT354" s="75"/>
      <c r="BU354" s="75"/>
      <c r="BV354" s="75"/>
      <c r="BW354" s="74"/>
      <c r="BX354" s="75"/>
      <c r="BY354" s="75"/>
      <c r="BZ354" s="75"/>
      <c r="CA354" s="74"/>
      <c r="CB354" s="75"/>
      <c r="CC354" s="75"/>
      <c r="CD354" s="75"/>
      <c r="CE354" s="74"/>
    </row>
    <row r="355" spans="1:83" x14ac:dyDescent="0.25">
      <c r="A355" s="16" t="s">
        <v>180</v>
      </c>
      <c r="B355" s="78">
        <f t="shared" si="349"/>
        <v>0</v>
      </c>
      <c r="C355" s="78">
        <f t="shared" si="350"/>
        <v>0</v>
      </c>
      <c r="D355" s="78">
        <f t="shared" si="351"/>
        <v>0</v>
      </c>
      <c r="E355" s="78"/>
      <c r="F355" s="78">
        <f t="shared" si="340"/>
        <v>0</v>
      </c>
      <c r="G355" s="75"/>
      <c r="H355" s="75"/>
      <c r="I355" s="75"/>
      <c r="J355" s="75"/>
      <c r="K355" s="75"/>
      <c r="L355" s="75"/>
      <c r="M355" s="75"/>
      <c r="N355" s="75"/>
      <c r="O355" s="75"/>
      <c r="P355" s="75"/>
      <c r="Q355" s="75"/>
      <c r="R355" s="75"/>
      <c r="S355" s="75"/>
      <c r="T355" s="75"/>
      <c r="U355" s="75"/>
      <c r="V355" s="75"/>
      <c r="W355" s="75"/>
      <c r="X355" s="75"/>
      <c r="Y355" s="75"/>
      <c r="Z355" s="75"/>
      <c r="AA355" s="75"/>
      <c r="AB355" s="75"/>
      <c r="AC355" s="75"/>
      <c r="AD355" s="75"/>
      <c r="AE355" s="74"/>
      <c r="AF355" s="75"/>
      <c r="AG355" s="75"/>
      <c r="AH355" s="75"/>
      <c r="AI355" s="74"/>
      <c r="AJ355" s="75"/>
      <c r="AK355" s="75"/>
      <c r="AL355" s="75"/>
      <c r="AM355" s="75"/>
      <c r="AN355" s="75"/>
      <c r="AO355" s="75"/>
      <c r="AP355" s="75"/>
      <c r="AQ355" s="75"/>
      <c r="AR355" s="75"/>
      <c r="AS355" s="75"/>
      <c r="AT355" s="75"/>
      <c r="AU355" s="75"/>
      <c r="AV355" s="75"/>
      <c r="AW355" s="75"/>
      <c r="AX355" s="75"/>
      <c r="AY355" s="75"/>
      <c r="AZ355" s="75"/>
      <c r="BA355" s="75"/>
      <c r="BB355" s="75"/>
      <c r="BC355" s="74"/>
      <c r="BD355" s="75"/>
      <c r="BE355" s="75"/>
      <c r="BF355" s="75"/>
      <c r="BG355" s="75"/>
      <c r="BH355" s="75"/>
      <c r="BI355" s="75"/>
      <c r="BJ355" s="75"/>
      <c r="BK355" s="75"/>
      <c r="BL355" s="75"/>
      <c r="BM355" s="75"/>
      <c r="BN355" s="75"/>
      <c r="BO355" s="74"/>
      <c r="BP355" s="75"/>
      <c r="BQ355" s="75"/>
      <c r="BR355" s="75"/>
      <c r="BS355" s="74"/>
      <c r="BT355" s="75"/>
      <c r="BU355" s="75"/>
      <c r="BV355" s="75"/>
      <c r="BW355" s="74"/>
      <c r="BX355" s="75"/>
      <c r="BY355" s="75"/>
      <c r="BZ355" s="75"/>
      <c r="CA355" s="74"/>
      <c r="CB355" s="75"/>
      <c r="CC355" s="75"/>
      <c r="CD355" s="75"/>
      <c r="CE355" s="74"/>
    </row>
    <row r="356" spans="1:83" x14ac:dyDescent="0.25">
      <c r="A356" s="16" t="s">
        <v>504</v>
      </c>
      <c r="B356" s="78">
        <f t="shared" si="349"/>
        <v>164.6</v>
      </c>
      <c r="C356" s="78">
        <f t="shared" si="350"/>
        <v>165.7</v>
      </c>
      <c r="D356" s="78">
        <f t="shared" si="351"/>
        <v>165.7</v>
      </c>
      <c r="E356" s="78"/>
      <c r="F356" s="78">
        <f t="shared" si="340"/>
        <v>165.7</v>
      </c>
      <c r="G356" s="75">
        <f>F356/C356*100</f>
        <v>100</v>
      </c>
      <c r="H356" s="75"/>
      <c r="I356" s="75"/>
      <c r="J356" s="75"/>
      <c r="K356" s="75"/>
      <c r="L356" s="75"/>
      <c r="M356" s="75"/>
      <c r="N356" s="75"/>
      <c r="O356" s="75"/>
      <c r="P356" s="75"/>
      <c r="Q356" s="75"/>
      <c r="R356" s="75"/>
      <c r="S356" s="75"/>
      <c r="T356" s="75"/>
      <c r="U356" s="75"/>
      <c r="V356" s="75"/>
      <c r="W356" s="75"/>
      <c r="X356" s="75"/>
      <c r="Y356" s="75"/>
      <c r="Z356" s="75"/>
      <c r="AA356" s="75"/>
      <c r="AB356" s="75"/>
      <c r="AC356" s="75"/>
      <c r="AD356" s="75"/>
      <c r="AE356" s="74"/>
      <c r="AF356" s="75"/>
      <c r="AG356" s="75"/>
      <c r="AH356" s="75"/>
      <c r="AI356" s="74"/>
      <c r="AJ356" s="75"/>
      <c r="AK356" s="75"/>
      <c r="AL356" s="75"/>
      <c r="AM356" s="75"/>
      <c r="AN356" s="75"/>
      <c r="AO356" s="75"/>
      <c r="AP356" s="75"/>
      <c r="AQ356" s="75"/>
      <c r="AR356" s="75"/>
      <c r="AS356" s="75"/>
      <c r="AT356" s="75"/>
      <c r="AU356" s="75"/>
      <c r="AV356" s="75"/>
      <c r="AW356" s="75"/>
      <c r="AX356" s="75"/>
      <c r="AY356" s="75"/>
      <c r="AZ356" s="75"/>
      <c r="BA356" s="75"/>
      <c r="BB356" s="75"/>
      <c r="BC356" s="74"/>
      <c r="BD356" s="75"/>
      <c r="BE356" s="75"/>
      <c r="BF356" s="75"/>
      <c r="BG356" s="75"/>
      <c r="BH356" s="75">
        <v>164.6</v>
      </c>
      <c r="BI356" s="75">
        <v>165.7</v>
      </c>
      <c r="BJ356" s="75">
        <v>165.7</v>
      </c>
      <c r="BK356" s="75">
        <f>BJ356/BI356*100</f>
        <v>100</v>
      </c>
      <c r="BL356" s="75"/>
      <c r="BM356" s="75"/>
      <c r="BN356" s="75"/>
      <c r="BO356" s="74"/>
      <c r="BP356" s="75"/>
      <c r="BQ356" s="75"/>
      <c r="BR356" s="75"/>
      <c r="BS356" s="74"/>
      <c r="BT356" s="75"/>
      <c r="BU356" s="75"/>
      <c r="BV356" s="75"/>
      <c r="BW356" s="74"/>
      <c r="BX356" s="75"/>
      <c r="BY356" s="75"/>
      <c r="BZ356" s="75"/>
      <c r="CA356" s="74"/>
      <c r="CB356" s="75"/>
      <c r="CC356" s="75"/>
      <c r="CD356" s="75"/>
      <c r="CE356" s="74"/>
    </row>
    <row r="357" spans="1:83" x14ac:dyDescent="0.25">
      <c r="A357" s="16" t="s">
        <v>251</v>
      </c>
      <c r="B357" s="78">
        <f t="shared" si="349"/>
        <v>411.6</v>
      </c>
      <c r="C357" s="78">
        <f t="shared" si="350"/>
        <v>414.3</v>
      </c>
      <c r="D357" s="78">
        <f t="shared" si="351"/>
        <v>414.3</v>
      </c>
      <c r="E357" s="78"/>
      <c r="F357" s="78">
        <f t="shared" si="340"/>
        <v>414.3</v>
      </c>
      <c r="G357" s="75">
        <f>F357/C357*100</f>
        <v>100</v>
      </c>
      <c r="H357" s="75"/>
      <c r="I357" s="75"/>
      <c r="J357" s="75"/>
      <c r="K357" s="75"/>
      <c r="L357" s="75"/>
      <c r="M357" s="75"/>
      <c r="N357" s="75"/>
      <c r="O357" s="75"/>
      <c r="P357" s="75"/>
      <c r="Q357" s="75"/>
      <c r="R357" s="75"/>
      <c r="S357" s="75"/>
      <c r="T357" s="75"/>
      <c r="U357" s="75"/>
      <c r="V357" s="75"/>
      <c r="W357" s="75"/>
      <c r="X357" s="75"/>
      <c r="Y357" s="75"/>
      <c r="Z357" s="75"/>
      <c r="AA357" s="75"/>
      <c r="AB357" s="75"/>
      <c r="AC357" s="75"/>
      <c r="AD357" s="75"/>
      <c r="AE357" s="74"/>
      <c r="AF357" s="75"/>
      <c r="AG357" s="75"/>
      <c r="AH357" s="75"/>
      <c r="AI357" s="74"/>
      <c r="AJ357" s="75"/>
      <c r="AK357" s="75"/>
      <c r="AL357" s="75"/>
      <c r="AM357" s="75"/>
      <c r="AN357" s="75"/>
      <c r="AO357" s="75"/>
      <c r="AP357" s="75"/>
      <c r="AQ357" s="75"/>
      <c r="AR357" s="75"/>
      <c r="AS357" s="75"/>
      <c r="AT357" s="75"/>
      <c r="AU357" s="75"/>
      <c r="AV357" s="75"/>
      <c r="AW357" s="75"/>
      <c r="AX357" s="75"/>
      <c r="AY357" s="75"/>
      <c r="AZ357" s="75"/>
      <c r="BA357" s="75"/>
      <c r="BB357" s="75"/>
      <c r="BC357" s="74"/>
      <c r="BD357" s="75"/>
      <c r="BE357" s="75"/>
      <c r="BF357" s="75"/>
      <c r="BG357" s="75"/>
      <c r="BH357" s="75">
        <v>411.6</v>
      </c>
      <c r="BI357" s="75">
        <v>414.3</v>
      </c>
      <c r="BJ357" s="75">
        <v>414.3</v>
      </c>
      <c r="BK357" s="75">
        <f>BJ357/BI357*100</f>
        <v>100</v>
      </c>
      <c r="BL357" s="75"/>
      <c r="BM357" s="75"/>
      <c r="BN357" s="75"/>
      <c r="BO357" s="74"/>
      <c r="BP357" s="75"/>
      <c r="BQ357" s="75"/>
      <c r="BR357" s="75"/>
      <c r="BS357" s="74"/>
      <c r="BT357" s="75"/>
      <c r="BU357" s="75"/>
      <c r="BV357" s="75"/>
      <c r="BW357" s="74"/>
      <c r="BX357" s="75"/>
      <c r="BY357" s="75"/>
      <c r="BZ357" s="75"/>
      <c r="CA357" s="74"/>
      <c r="CB357" s="75"/>
      <c r="CC357" s="75"/>
      <c r="CD357" s="75"/>
      <c r="CE357" s="74"/>
    </row>
    <row r="358" spans="1:83" x14ac:dyDescent="0.25">
      <c r="A358" s="16" t="s">
        <v>253</v>
      </c>
      <c r="B358" s="78">
        <f t="shared" si="349"/>
        <v>164.6</v>
      </c>
      <c r="C358" s="78">
        <f t="shared" si="350"/>
        <v>165.7</v>
      </c>
      <c r="D358" s="78">
        <f t="shared" si="351"/>
        <v>165.7</v>
      </c>
      <c r="E358" s="78"/>
      <c r="F358" s="78">
        <f t="shared" si="340"/>
        <v>165.7</v>
      </c>
      <c r="G358" s="75">
        <f>F358/C358*100</f>
        <v>100</v>
      </c>
      <c r="H358" s="75"/>
      <c r="I358" s="75"/>
      <c r="J358" s="75"/>
      <c r="K358" s="75"/>
      <c r="L358" s="75"/>
      <c r="M358" s="75"/>
      <c r="N358" s="75"/>
      <c r="O358" s="75"/>
      <c r="P358" s="75"/>
      <c r="Q358" s="75"/>
      <c r="R358" s="75"/>
      <c r="S358" s="75"/>
      <c r="T358" s="75"/>
      <c r="U358" s="75"/>
      <c r="V358" s="75"/>
      <c r="W358" s="75"/>
      <c r="X358" s="75"/>
      <c r="Y358" s="75"/>
      <c r="Z358" s="75"/>
      <c r="AA358" s="75"/>
      <c r="AB358" s="75"/>
      <c r="AC358" s="75"/>
      <c r="AD358" s="75"/>
      <c r="AE358" s="74"/>
      <c r="AF358" s="75"/>
      <c r="AG358" s="75"/>
      <c r="AH358" s="75"/>
      <c r="AI358" s="74"/>
      <c r="AJ358" s="75"/>
      <c r="AK358" s="75"/>
      <c r="AL358" s="75"/>
      <c r="AM358" s="75"/>
      <c r="AN358" s="75"/>
      <c r="AO358" s="75"/>
      <c r="AP358" s="75"/>
      <c r="AQ358" s="75"/>
      <c r="AR358" s="75"/>
      <c r="AS358" s="75"/>
      <c r="AT358" s="75"/>
      <c r="AU358" s="75"/>
      <c r="AV358" s="75"/>
      <c r="AW358" s="75"/>
      <c r="AX358" s="75"/>
      <c r="AY358" s="75"/>
      <c r="AZ358" s="75"/>
      <c r="BA358" s="75"/>
      <c r="BB358" s="75"/>
      <c r="BC358" s="74"/>
      <c r="BD358" s="75"/>
      <c r="BE358" s="75"/>
      <c r="BF358" s="75"/>
      <c r="BG358" s="75"/>
      <c r="BH358" s="75">
        <v>164.6</v>
      </c>
      <c r="BI358" s="75">
        <v>165.7</v>
      </c>
      <c r="BJ358" s="75">
        <v>165.7</v>
      </c>
      <c r="BK358" s="75">
        <f>BJ358/BI358*100</f>
        <v>100</v>
      </c>
      <c r="BL358" s="75"/>
      <c r="BM358" s="75"/>
      <c r="BN358" s="75"/>
      <c r="BO358" s="74"/>
      <c r="BP358" s="75"/>
      <c r="BQ358" s="75"/>
      <c r="BR358" s="75"/>
      <c r="BS358" s="74"/>
      <c r="BT358" s="75"/>
      <c r="BU358" s="75"/>
      <c r="BV358" s="75"/>
      <c r="BW358" s="74"/>
      <c r="BX358" s="75"/>
      <c r="BY358" s="75"/>
      <c r="BZ358" s="75"/>
      <c r="CA358" s="74"/>
      <c r="CB358" s="75"/>
      <c r="CC358" s="75"/>
      <c r="CD358" s="75"/>
      <c r="CE358" s="74"/>
    </row>
    <row r="359" spans="1:83" x14ac:dyDescent="0.25">
      <c r="A359" s="16" t="s">
        <v>252</v>
      </c>
      <c r="B359" s="78">
        <f t="shared" si="349"/>
        <v>411.6</v>
      </c>
      <c r="C359" s="78">
        <f t="shared" si="350"/>
        <v>414.3</v>
      </c>
      <c r="D359" s="78">
        <f t="shared" si="351"/>
        <v>414.3</v>
      </c>
      <c r="E359" s="78"/>
      <c r="F359" s="78">
        <f t="shared" si="340"/>
        <v>414.3</v>
      </c>
      <c r="G359" s="75">
        <f>F359/C359*100</f>
        <v>100</v>
      </c>
      <c r="H359" s="75"/>
      <c r="I359" s="75"/>
      <c r="J359" s="75"/>
      <c r="K359" s="75"/>
      <c r="L359" s="75"/>
      <c r="M359" s="75"/>
      <c r="N359" s="75"/>
      <c r="O359" s="75"/>
      <c r="P359" s="75"/>
      <c r="Q359" s="75"/>
      <c r="R359" s="75"/>
      <c r="S359" s="75"/>
      <c r="T359" s="75"/>
      <c r="U359" s="75"/>
      <c r="V359" s="75"/>
      <c r="W359" s="75"/>
      <c r="X359" s="75"/>
      <c r="Y359" s="75"/>
      <c r="Z359" s="75"/>
      <c r="AA359" s="75"/>
      <c r="AB359" s="75"/>
      <c r="AC359" s="75"/>
      <c r="AD359" s="75"/>
      <c r="AE359" s="74"/>
      <c r="AF359" s="75"/>
      <c r="AG359" s="75"/>
      <c r="AH359" s="75"/>
      <c r="AI359" s="74"/>
      <c r="AJ359" s="75"/>
      <c r="AK359" s="75"/>
      <c r="AL359" s="75"/>
      <c r="AM359" s="75"/>
      <c r="AN359" s="75"/>
      <c r="AO359" s="75"/>
      <c r="AP359" s="75"/>
      <c r="AQ359" s="75"/>
      <c r="AR359" s="75"/>
      <c r="AS359" s="75"/>
      <c r="AT359" s="75"/>
      <c r="AU359" s="75"/>
      <c r="AV359" s="75"/>
      <c r="AW359" s="75"/>
      <c r="AX359" s="75"/>
      <c r="AY359" s="75"/>
      <c r="AZ359" s="75"/>
      <c r="BA359" s="75"/>
      <c r="BB359" s="75"/>
      <c r="BC359" s="74"/>
      <c r="BD359" s="75"/>
      <c r="BE359" s="75"/>
      <c r="BF359" s="75"/>
      <c r="BG359" s="75"/>
      <c r="BH359" s="75">
        <v>411.6</v>
      </c>
      <c r="BI359" s="75">
        <v>414.3</v>
      </c>
      <c r="BJ359" s="75">
        <v>414.3</v>
      </c>
      <c r="BK359" s="75">
        <f>BJ359/BI359*100</f>
        <v>100</v>
      </c>
      <c r="BL359" s="75"/>
      <c r="BM359" s="75"/>
      <c r="BN359" s="75"/>
      <c r="BO359" s="74"/>
      <c r="BP359" s="75"/>
      <c r="BQ359" s="75"/>
      <c r="BR359" s="75"/>
      <c r="BS359" s="74"/>
      <c r="BT359" s="75"/>
      <c r="BU359" s="75"/>
      <c r="BV359" s="75"/>
      <c r="BW359" s="74"/>
      <c r="BX359" s="75"/>
      <c r="BY359" s="75"/>
      <c r="BZ359" s="75"/>
      <c r="CA359" s="74"/>
      <c r="CB359" s="75"/>
      <c r="CC359" s="75"/>
      <c r="CD359" s="75"/>
      <c r="CE359" s="74"/>
    </row>
    <row r="360" spans="1:83" x14ac:dyDescent="0.25">
      <c r="A360" s="16" t="s">
        <v>362</v>
      </c>
      <c r="B360" s="78">
        <f t="shared" si="349"/>
        <v>0</v>
      </c>
      <c r="C360" s="78">
        <f t="shared" si="350"/>
        <v>0</v>
      </c>
      <c r="D360" s="78">
        <f t="shared" si="351"/>
        <v>0</v>
      </c>
      <c r="E360" s="78"/>
      <c r="F360" s="78">
        <f t="shared" si="340"/>
        <v>0</v>
      </c>
      <c r="G360" s="75"/>
      <c r="H360" s="75"/>
      <c r="I360" s="75"/>
      <c r="J360" s="75"/>
      <c r="K360" s="75"/>
      <c r="L360" s="75"/>
      <c r="M360" s="75"/>
      <c r="N360" s="75"/>
      <c r="O360" s="75"/>
      <c r="P360" s="75"/>
      <c r="Q360" s="75"/>
      <c r="R360" s="75"/>
      <c r="S360" s="75"/>
      <c r="T360" s="75"/>
      <c r="U360" s="75"/>
      <c r="V360" s="75"/>
      <c r="W360" s="75"/>
      <c r="X360" s="75"/>
      <c r="Y360" s="75"/>
      <c r="Z360" s="75"/>
      <c r="AA360" s="75"/>
      <c r="AB360" s="75"/>
      <c r="AC360" s="75"/>
      <c r="AD360" s="75"/>
      <c r="AE360" s="74"/>
      <c r="AF360" s="75"/>
      <c r="AG360" s="75"/>
      <c r="AH360" s="75"/>
      <c r="AI360" s="74"/>
      <c r="AJ360" s="75"/>
      <c r="AK360" s="75"/>
      <c r="AL360" s="75"/>
      <c r="AM360" s="75"/>
      <c r="AN360" s="75"/>
      <c r="AO360" s="75"/>
      <c r="AP360" s="75"/>
      <c r="AQ360" s="75"/>
      <c r="AR360" s="75"/>
      <c r="AS360" s="75"/>
      <c r="AT360" s="75"/>
      <c r="AU360" s="75"/>
      <c r="AV360" s="75"/>
      <c r="AW360" s="75"/>
      <c r="AX360" s="75"/>
      <c r="AY360" s="75"/>
      <c r="AZ360" s="75"/>
      <c r="BA360" s="75"/>
      <c r="BB360" s="75"/>
      <c r="BC360" s="74"/>
      <c r="BD360" s="75"/>
      <c r="BE360" s="75"/>
      <c r="BF360" s="75"/>
      <c r="BG360" s="75"/>
      <c r="BH360" s="75"/>
      <c r="BI360" s="75"/>
      <c r="BJ360" s="75"/>
      <c r="BK360" s="75"/>
      <c r="BL360" s="75"/>
      <c r="BM360" s="75"/>
      <c r="BN360" s="75"/>
      <c r="BO360" s="74"/>
      <c r="BP360" s="75"/>
      <c r="BQ360" s="75"/>
      <c r="BR360" s="75"/>
      <c r="BS360" s="74"/>
      <c r="BT360" s="75"/>
      <c r="BU360" s="75"/>
      <c r="BV360" s="75"/>
      <c r="BW360" s="74"/>
      <c r="BX360" s="75"/>
      <c r="BY360" s="75"/>
      <c r="BZ360" s="75"/>
      <c r="CA360" s="74"/>
      <c r="CB360" s="75"/>
      <c r="CC360" s="75"/>
      <c r="CD360" s="75"/>
      <c r="CE360" s="74"/>
    </row>
    <row r="361" spans="1:83" s="5" customFormat="1" ht="31.5" x14ac:dyDescent="0.25">
      <c r="A361" s="81" t="s">
        <v>250</v>
      </c>
      <c r="B361" s="77">
        <f t="shared" si="349"/>
        <v>271600.29999999993</v>
      </c>
      <c r="C361" s="77">
        <f t="shared" si="350"/>
        <v>277059.97669999994</v>
      </c>
      <c r="D361" s="77">
        <f t="shared" si="351"/>
        <v>277059.97669999994</v>
      </c>
      <c r="E361" s="77"/>
      <c r="F361" s="77">
        <f t="shared" si="340"/>
        <v>276955.40617999993</v>
      </c>
      <c r="G361" s="73">
        <f>F361/C361*100</f>
        <v>99.962257081933842</v>
      </c>
      <c r="H361" s="73">
        <f>SUM(H362:H373)</f>
        <v>748.4</v>
      </c>
      <c r="I361" s="73">
        <f>SUM(I362:I373)</f>
        <v>171.8</v>
      </c>
      <c r="J361" s="73">
        <f>SUM(J362:J373)</f>
        <v>171.76667</v>
      </c>
      <c r="K361" s="73">
        <f>J361/I361*100</f>
        <v>99.980599534342247</v>
      </c>
      <c r="L361" s="73">
        <f>SUM(L362:L373)</f>
        <v>54.4</v>
      </c>
      <c r="M361" s="73">
        <f>SUM(M362:M373)</f>
        <v>54.4</v>
      </c>
      <c r="N361" s="73">
        <f>SUM(N362:N373)</f>
        <v>52.723309999999998</v>
      </c>
      <c r="O361" s="73">
        <f>N361/M361*100</f>
        <v>96.917849264705879</v>
      </c>
      <c r="P361" s="73">
        <f>SUM(P362:P373)</f>
        <v>1059.5</v>
      </c>
      <c r="Q361" s="73">
        <f>SUM(Q362:Q373)</f>
        <v>911.29169999999999</v>
      </c>
      <c r="R361" s="73">
        <f>SUM(R362:R373)</f>
        <v>911.29169999999999</v>
      </c>
      <c r="S361" s="73">
        <f>R361/Q361*100</f>
        <v>100</v>
      </c>
      <c r="T361" s="73">
        <f>SUM(T362:T373)</f>
        <v>30798.3</v>
      </c>
      <c r="U361" s="73">
        <f>SUM(U362:U373)</f>
        <v>31585.4</v>
      </c>
      <c r="V361" s="73">
        <f>SUM(V362:V373)</f>
        <v>31585.4</v>
      </c>
      <c r="W361" s="73">
        <f>V361/U361*100</f>
        <v>100</v>
      </c>
      <c r="X361" s="73">
        <f>SUM(X362:X373)</f>
        <v>3040.1</v>
      </c>
      <c r="Y361" s="73">
        <f>SUM(Y362:Y373)</f>
        <v>2182.5</v>
      </c>
      <c r="Z361" s="73">
        <f>SUM(Z362:Z373)</f>
        <v>2182.47534</v>
      </c>
      <c r="AA361" s="73">
        <f>Z361/Y361*100</f>
        <v>99.998870103092784</v>
      </c>
      <c r="AB361" s="73">
        <f>SUM(AB362:AB373)</f>
        <v>126.9</v>
      </c>
      <c r="AC361" s="73">
        <f>SUM(AC362:AC373)</f>
        <v>126.9</v>
      </c>
      <c r="AD361" s="73">
        <f>SUM(AD362:AD373)</f>
        <v>126.9</v>
      </c>
      <c r="AE361" s="73">
        <f>AD361/AC361*100</f>
        <v>100</v>
      </c>
      <c r="AF361" s="73">
        <f>SUM(AF362:AF373)</f>
        <v>203220.6</v>
      </c>
      <c r="AG361" s="73">
        <f>SUM(AG362:AG373)</f>
        <v>214331.2</v>
      </c>
      <c r="AH361" s="73">
        <f>SUM(AH362:AH373)</f>
        <v>214331.2</v>
      </c>
      <c r="AI361" s="73">
        <f>AH361/AG361*100</f>
        <v>100</v>
      </c>
      <c r="AJ361" s="73">
        <f>SUM(AJ362:AJ373)</f>
        <v>544.29999999999995</v>
      </c>
      <c r="AK361" s="73">
        <f>SUM(AK362:AK373)</f>
        <v>544.29999999999995</v>
      </c>
      <c r="AL361" s="73">
        <f>SUM(AL362:AL373)</f>
        <v>544.29999999999995</v>
      </c>
      <c r="AM361" s="72">
        <f>AL361/AK361*100</f>
        <v>100</v>
      </c>
      <c r="AN361" s="73">
        <f t="shared" ref="AN361" si="369">SUM(AN362:AN373)</f>
        <v>0</v>
      </c>
      <c r="AO361" s="73">
        <f t="shared" ref="AO361:BB361" si="370">SUM(AO362:AO373)</f>
        <v>0</v>
      </c>
      <c r="AP361" s="73">
        <f t="shared" si="370"/>
        <v>0</v>
      </c>
      <c r="AQ361" s="73">
        <f t="shared" si="370"/>
        <v>0</v>
      </c>
      <c r="AR361" s="73">
        <f t="shared" ref="AR361" si="371">SUM(AR362:AR373)</f>
        <v>544.29999999999995</v>
      </c>
      <c r="AS361" s="73">
        <f t="shared" si="370"/>
        <v>544.29999999999995</v>
      </c>
      <c r="AT361" s="73">
        <f t="shared" si="370"/>
        <v>544.29999999999995</v>
      </c>
      <c r="AU361" s="73">
        <f t="shared" si="370"/>
        <v>100</v>
      </c>
      <c r="AV361" s="73">
        <f t="shared" ref="AV361" si="372">SUM(AV362:AV373)</f>
        <v>544.29999999999995</v>
      </c>
      <c r="AW361" s="73">
        <f t="shared" si="370"/>
        <v>544.29999999999995</v>
      </c>
      <c r="AX361" s="73">
        <f t="shared" si="370"/>
        <v>544.29999999999995</v>
      </c>
      <c r="AY361" s="73">
        <f t="shared" si="370"/>
        <v>100</v>
      </c>
      <c r="AZ361" s="73">
        <f t="shared" ref="AZ361" si="373">SUM(AZ362:AZ373)</f>
        <v>1109.4000000000001</v>
      </c>
      <c r="BA361" s="73">
        <f t="shared" si="370"/>
        <v>1092.415</v>
      </c>
      <c r="BB361" s="73">
        <f t="shared" si="370"/>
        <v>1092.415</v>
      </c>
      <c r="BC361" s="73">
        <f>BB361/BA361*100</f>
        <v>100</v>
      </c>
      <c r="BD361" s="73">
        <f t="shared" ref="BD361" si="374">SUM(BD362:BD373)</f>
        <v>0</v>
      </c>
      <c r="BE361" s="73">
        <f t="shared" ref="BE361:BJ361" si="375">SUM(BE362:BE373)</f>
        <v>0</v>
      </c>
      <c r="BF361" s="73">
        <f t="shared" si="375"/>
        <v>0</v>
      </c>
      <c r="BG361" s="73">
        <f t="shared" si="375"/>
        <v>0</v>
      </c>
      <c r="BH361" s="73">
        <f t="shared" ref="BH361" si="376">SUM(BH362:BH373)</f>
        <v>2057.7999999999997</v>
      </c>
      <c r="BI361" s="73">
        <f t="shared" si="375"/>
        <v>2071.4</v>
      </c>
      <c r="BJ361" s="73">
        <f t="shared" si="375"/>
        <v>2071.4</v>
      </c>
      <c r="BK361" s="72">
        <f>BJ361/BI361*100</f>
        <v>100</v>
      </c>
      <c r="BL361" s="73">
        <f>SUM(BL362:BL373)</f>
        <v>27558</v>
      </c>
      <c r="BM361" s="73">
        <f>SUM(BM362:BM373)</f>
        <v>22590.67</v>
      </c>
      <c r="BN361" s="73">
        <f>SUM(BN362:BN373)</f>
        <v>22564.654160000002</v>
      </c>
      <c r="BO361" s="73">
        <f>BN361/BM361*100</f>
        <v>99.884838121224391</v>
      </c>
      <c r="BP361" s="73">
        <f>SUM(BP362:BP373)</f>
        <v>191.9</v>
      </c>
      <c r="BQ361" s="73">
        <f>SUM(BQ362:BQ373)</f>
        <v>307</v>
      </c>
      <c r="BR361" s="73">
        <f>SUM(BR362:BR373)</f>
        <v>230.18</v>
      </c>
      <c r="BS361" s="73">
        <f>BR361/BQ361*100</f>
        <v>74.977198697068403</v>
      </c>
      <c r="BT361" s="73">
        <f>SUM(BT362:BT373)</f>
        <v>2.1</v>
      </c>
      <c r="BU361" s="73">
        <f>SUM(BU362:BU373)</f>
        <v>2.1</v>
      </c>
      <c r="BV361" s="73">
        <f>SUM(BV362:BV373)</f>
        <v>2.1</v>
      </c>
      <c r="BW361" s="73">
        <f>BV361/BU361*100</f>
        <v>100</v>
      </c>
      <c r="BX361" s="73"/>
      <c r="BY361" s="73"/>
      <c r="BZ361" s="73"/>
      <c r="CA361" s="73"/>
      <c r="CB361" s="73">
        <f>SUM(CB362:CB373)</f>
        <v>0</v>
      </c>
      <c r="CC361" s="73">
        <f>SUM(CC362:CC373)</f>
        <v>0</v>
      </c>
      <c r="CD361" s="73">
        <f>SUM(CD362:CD373)</f>
        <v>0</v>
      </c>
      <c r="CE361" s="73"/>
    </row>
    <row r="362" spans="1:83" ht="23.25" customHeight="1" x14ac:dyDescent="0.25">
      <c r="A362" s="16" t="s">
        <v>194</v>
      </c>
      <c r="B362" s="78">
        <f t="shared" si="349"/>
        <v>269542.5</v>
      </c>
      <c r="C362" s="78">
        <f t="shared" si="350"/>
        <v>274988.57669999998</v>
      </c>
      <c r="D362" s="78">
        <f t="shared" si="351"/>
        <v>274988.57669999998</v>
      </c>
      <c r="E362" s="78"/>
      <c r="F362" s="78">
        <f t="shared" si="340"/>
        <v>274884.00617999997</v>
      </c>
      <c r="G362" s="74">
        <f>F362/C362*100</f>
        <v>99.961972776740438</v>
      </c>
      <c r="H362" s="74">
        <v>748.4</v>
      </c>
      <c r="I362" s="74">
        <v>171.8</v>
      </c>
      <c r="J362" s="74">
        <v>171.76667</v>
      </c>
      <c r="K362" s="74">
        <f>J362/I362*100</f>
        <v>99.980599534342247</v>
      </c>
      <c r="L362" s="74">
        <v>54.4</v>
      </c>
      <c r="M362" s="74">
        <v>54.4</v>
      </c>
      <c r="N362" s="74">
        <v>52.723309999999998</v>
      </c>
      <c r="O362" s="74">
        <f>N362/M362*100</f>
        <v>96.917849264705879</v>
      </c>
      <c r="P362" s="74">
        <v>1059.5</v>
      </c>
      <c r="Q362" s="74">
        <v>911.29169999999999</v>
      </c>
      <c r="R362" s="74">
        <v>911.29169999999999</v>
      </c>
      <c r="S362" s="74">
        <f>R362/Q362*100</f>
        <v>100</v>
      </c>
      <c r="T362" s="74">
        <v>30798.3</v>
      </c>
      <c r="U362" s="74">
        <v>31585.4</v>
      </c>
      <c r="V362" s="74">
        <v>31585.4</v>
      </c>
      <c r="W362" s="74">
        <f>V362/U362*100</f>
        <v>100</v>
      </c>
      <c r="X362" s="74">
        <v>3040.1</v>
      </c>
      <c r="Y362" s="74">
        <v>2182.5</v>
      </c>
      <c r="Z362" s="74">
        <v>2182.47534</v>
      </c>
      <c r="AA362" s="74">
        <f>Z362/Y362*100</f>
        <v>99.998870103092784</v>
      </c>
      <c r="AB362" s="74">
        <v>126.9</v>
      </c>
      <c r="AC362" s="74">
        <v>126.9</v>
      </c>
      <c r="AD362" s="74">
        <v>126.9</v>
      </c>
      <c r="AE362" s="74">
        <f>AD362/AC362*100</f>
        <v>100</v>
      </c>
      <c r="AF362" s="74">
        <v>203220.6</v>
      </c>
      <c r="AG362" s="74">
        <v>214331.2</v>
      </c>
      <c r="AH362" s="74">
        <v>214331.2</v>
      </c>
      <c r="AI362" s="74">
        <f>AH362/AG362*100</f>
        <v>100</v>
      </c>
      <c r="AJ362" s="74">
        <v>544.29999999999995</v>
      </c>
      <c r="AK362" s="74">
        <v>544.29999999999995</v>
      </c>
      <c r="AL362" s="74">
        <v>544.29999999999995</v>
      </c>
      <c r="AM362" s="75">
        <f>AL362/AK362*100</f>
        <v>100</v>
      </c>
      <c r="AN362" s="74"/>
      <c r="AO362" s="74"/>
      <c r="AP362" s="74"/>
      <c r="AQ362" s="74"/>
      <c r="AR362" s="74">
        <v>544.29999999999995</v>
      </c>
      <c r="AS362" s="74">
        <v>544.29999999999995</v>
      </c>
      <c r="AT362" s="74">
        <v>544.29999999999995</v>
      </c>
      <c r="AU362" s="74">
        <f>AT362/AS362*100</f>
        <v>100</v>
      </c>
      <c r="AV362" s="74">
        <v>544.29999999999995</v>
      </c>
      <c r="AW362" s="74">
        <v>544.29999999999995</v>
      </c>
      <c r="AX362" s="74">
        <v>544.29999999999995</v>
      </c>
      <c r="AY362" s="74">
        <f>AX362/AW362*100</f>
        <v>100</v>
      </c>
      <c r="AZ362" s="74">
        <v>1109.4000000000001</v>
      </c>
      <c r="BA362" s="74">
        <v>1092.415</v>
      </c>
      <c r="BB362" s="74">
        <v>1092.415</v>
      </c>
      <c r="BC362" s="74">
        <f>BB362/BA362*100</f>
        <v>100</v>
      </c>
      <c r="BD362" s="74">
        <v>0</v>
      </c>
      <c r="BE362" s="74">
        <v>0</v>
      </c>
      <c r="BF362" s="74">
        <v>0</v>
      </c>
      <c r="BG362" s="74"/>
      <c r="BH362" s="74"/>
      <c r="BI362" s="74"/>
      <c r="BJ362" s="74"/>
      <c r="BK362" s="75"/>
      <c r="BL362" s="74">
        <v>27558</v>
      </c>
      <c r="BM362" s="74">
        <v>22590.67</v>
      </c>
      <c r="BN362" s="74">
        <v>22564.654160000002</v>
      </c>
      <c r="BO362" s="74">
        <f>BN362/BM362*100</f>
        <v>99.884838121224391</v>
      </c>
      <c r="BP362" s="74">
        <v>191.9</v>
      </c>
      <c r="BQ362" s="74">
        <v>307</v>
      </c>
      <c r="BR362" s="74">
        <v>230.18</v>
      </c>
      <c r="BS362" s="74">
        <f>BR362/BQ362*100</f>
        <v>74.977198697068403</v>
      </c>
      <c r="BT362" s="74">
        <v>2.1</v>
      </c>
      <c r="BU362" s="74">
        <v>2.1</v>
      </c>
      <c r="BV362" s="74">
        <v>2.1</v>
      </c>
      <c r="BW362" s="74">
        <f>BV362/BU362*100</f>
        <v>100</v>
      </c>
      <c r="BX362" s="74"/>
      <c r="BY362" s="74"/>
      <c r="BZ362" s="74"/>
      <c r="CA362" s="74"/>
      <c r="CB362" s="74"/>
      <c r="CC362" s="74"/>
      <c r="CD362" s="74">
        <v>0</v>
      </c>
      <c r="CE362" s="74"/>
    </row>
    <row r="363" spans="1:83" x14ac:dyDescent="0.25">
      <c r="A363" s="16" t="s">
        <v>249</v>
      </c>
      <c r="B363" s="78">
        <f t="shared" si="349"/>
        <v>0</v>
      </c>
      <c r="C363" s="78">
        <f t="shared" si="350"/>
        <v>0</v>
      </c>
      <c r="D363" s="78">
        <f t="shared" si="351"/>
        <v>0</v>
      </c>
      <c r="E363" s="78"/>
      <c r="F363" s="78">
        <f t="shared" si="340"/>
        <v>0</v>
      </c>
      <c r="G363" s="75"/>
      <c r="H363" s="75"/>
      <c r="I363" s="75"/>
      <c r="J363" s="75"/>
      <c r="K363" s="75"/>
      <c r="L363" s="75"/>
      <c r="M363" s="75"/>
      <c r="N363" s="75"/>
      <c r="O363" s="74"/>
      <c r="P363" s="75"/>
      <c r="Q363" s="75"/>
      <c r="R363" s="75"/>
      <c r="S363" s="74"/>
      <c r="T363" s="75"/>
      <c r="U363" s="75"/>
      <c r="V363" s="75"/>
      <c r="W363" s="74"/>
      <c r="X363" s="75"/>
      <c r="Y363" s="75"/>
      <c r="Z363" s="75"/>
      <c r="AA363" s="75"/>
      <c r="AB363" s="75"/>
      <c r="AC363" s="75"/>
      <c r="AD363" s="75"/>
      <c r="AE363" s="75"/>
      <c r="AF363" s="75"/>
      <c r="AG363" s="75"/>
      <c r="AH363" s="75"/>
      <c r="AI363" s="75"/>
      <c r="AJ363" s="75"/>
      <c r="AK363" s="75"/>
      <c r="AL363" s="75"/>
      <c r="AM363" s="75"/>
      <c r="AN363" s="75"/>
      <c r="AO363" s="75"/>
      <c r="AP363" s="75"/>
      <c r="AQ363" s="75"/>
      <c r="AR363" s="75"/>
      <c r="AS363" s="75"/>
      <c r="AT363" s="75"/>
      <c r="AU363" s="75"/>
      <c r="AV363" s="75"/>
      <c r="AW363" s="75"/>
      <c r="AX363" s="75"/>
      <c r="AY363" s="75"/>
      <c r="AZ363" s="75"/>
      <c r="BA363" s="75"/>
      <c r="BB363" s="75"/>
      <c r="BC363" s="75"/>
      <c r="BD363" s="75"/>
      <c r="BE363" s="75"/>
      <c r="BF363" s="75"/>
      <c r="BG363" s="75"/>
      <c r="BH363" s="75"/>
      <c r="BI363" s="75"/>
      <c r="BJ363" s="75"/>
      <c r="BK363" s="75"/>
      <c r="BL363" s="75"/>
      <c r="BM363" s="75"/>
      <c r="BN363" s="75"/>
      <c r="BO363" s="75"/>
      <c r="BP363" s="75"/>
      <c r="BQ363" s="75"/>
      <c r="BR363" s="75"/>
      <c r="BS363" s="74"/>
      <c r="BT363" s="75"/>
      <c r="BU363" s="75"/>
      <c r="BV363" s="75"/>
      <c r="BW363" s="74"/>
      <c r="BX363" s="75"/>
      <c r="BY363" s="75"/>
      <c r="BZ363" s="75"/>
      <c r="CA363" s="74"/>
      <c r="CB363" s="75"/>
      <c r="CC363" s="75"/>
      <c r="CD363" s="75"/>
      <c r="CE363" s="75"/>
    </row>
    <row r="364" spans="1:83" x14ac:dyDescent="0.25">
      <c r="A364" s="16" t="s">
        <v>466</v>
      </c>
      <c r="B364" s="78">
        <f t="shared" si="349"/>
        <v>164.6</v>
      </c>
      <c r="C364" s="78">
        <f t="shared" si="350"/>
        <v>165.7</v>
      </c>
      <c r="D364" s="78">
        <f t="shared" si="351"/>
        <v>165.7</v>
      </c>
      <c r="E364" s="78"/>
      <c r="F364" s="78">
        <f t="shared" si="340"/>
        <v>165.7</v>
      </c>
      <c r="G364" s="75">
        <f>F364/C364*100</f>
        <v>100</v>
      </c>
      <c r="H364" s="75"/>
      <c r="I364" s="75"/>
      <c r="J364" s="75"/>
      <c r="K364" s="75"/>
      <c r="L364" s="75"/>
      <c r="M364" s="75"/>
      <c r="N364" s="75"/>
      <c r="O364" s="74"/>
      <c r="P364" s="75"/>
      <c r="Q364" s="75"/>
      <c r="R364" s="75"/>
      <c r="S364" s="74"/>
      <c r="T364" s="75"/>
      <c r="U364" s="75"/>
      <c r="V364" s="75"/>
      <c r="W364" s="74"/>
      <c r="X364" s="75"/>
      <c r="Y364" s="75"/>
      <c r="Z364" s="75"/>
      <c r="AA364" s="75"/>
      <c r="AB364" s="75"/>
      <c r="AC364" s="75"/>
      <c r="AD364" s="75"/>
      <c r="AE364" s="75"/>
      <c r="AF364" s="75"/>
      <c r="AG364" s="75"/>
      <c r="AH364" s="75"/>
      <c r="AI364" s="75"/>
      <c r="AJ364" s="75"/>
      <c r="AK364" s="75"/>
      <c r="AL364" s="75"/>
      <c r="AM364" s="75"/>
      <c r="AN364" s="75"/>
      <c r="AO364" s="75"/>
      <c r="AP364" s="75"/>
      <c r="AQ364" s="75"/>
      <c r="AR364" s="75"/>
      <c r="AS364" s="75"/>
      <c r="AT364" s="75"/>
      <c r="AU364" s="75"/>
      <c r="AV364" s="75"/>
      <c r="AW364" s="75"/>
      <c r="AX364" s="75"/>
      <c r="AY364" s="75"/>
      <c r="AZ364" s="75"/>
      <c r="BA364" s="75"/>
      <c r="BB364" s="75"/>
      <c r="BC364" s="75"/>
      <c r="BD364" s="75"/>
      <c r="BE364" s="75"/>
      <c r="BF364" s="75"/>
      <c r="BG364" s="75"/>
      <c r="BH364" s="75">
        <v>164.6</v>
      </c>
      <c r="BI364" s="75">
        <v>165.7</v>
      </c>
      <c r="BJ364" s="75">
        <v>165.7</v>
      </c>
      <c r="BK364" s="75">
        <f>BJ364/BI364*100</f>
        <v>100</v>
      </c>
      <c r="BL364" s="75"/>
      <c r="BM364" s="75"/>
      <c r="BN364" s="75"/>
      <c r="BO364" s="75"/>
      <c r="BP364" s="75"/>
      <c r="BQ364" s="75"/>
      <c r="BR364" s="75"/>
      <c r="BS364" s="74"/>
      <c r="BT364" s="75"/>
      <c r="BU364" s="75"/>
      <c r="BV364" s="75"/>
      <c r="BW364" s="74"/>
      <c r="BX364" s="75"/>
      <c r="BY364" s="75"/>
      <c r="BZ364" s="75"/>
      <c r="CA364" s="74"/>
      <c r="CB364" s="75"/>
      <c r="CC364" s="75"/>
      <c r="CD364" s="75"/>
      <c r="CE364" s="75"/>
    </row>
    <row r="365" spans="1:83" x14ac:dyDescent="0.25">
      <c r="A365" s="16" t="s">
        <v>467</v>
      </c>
      <c r="B365" s="78">
        <f t="shared" si="349"/>
        <v>164.6</v>
      </c>
      <c r="C365" s="78">
        <f t="shared" si="350"/>
        <v>165.7</v>
      </c>
      <c r="D365" s="78">
        <f t="shared" si="351"/>
        <v>165.7</v>
      </c>
      <c r="E365" s="78"/>
      <c r="F365" s="78">
        <f t="shared" si="340"/>
        <v>165.7</v>
      </c>
      <c r="G365" s="75">
        <f>F365/C365*100</f>
        <v>100</v>
      </c>
      <c r="H365" s="75"/>
      <c r="I365" s="75"/>
      <c r="J365" s="75"/>
      <c r="K365" s="75"/>
      <c r="L365" s="75"/>
      <c r="M365" s="75"/>
      <c r="N365" s="75"/>
      <c r="O365" s="74"/>
      <c r="P365" s="75"/>
      <c r="Q365" s="75"/>
      <c r="R365" s="75"/>
      <c r="S365" s="74"/>
      <c r="T365" s="75"/>
      <c r="U365" s="75"/>
      <c r="V365" s="75"/>
      <c r="W365" s="74"/>
      <c r="X365" s="75"/>
      <c r="Y365" s="75"/>
      <c r="Z365" s="75"/>
      <c r="AA365" s="75"/>
      <c r="AB365" s="75"/>
      <c r="AC365" s="75"/>
      <c r="AD365" s="75"/>
      <c r="AE365" s="75"/>
      <c r="AF365" s="75"/>
      <c r="AG365" s="75"/>
      <c r="AH365" s="75"/>
      <c r="AI365" s="75"/>
      <c r="AJ365" s="75"/>
      <c r="AK365" s="75"/>
      <c r="AL365" s="75"/>
      <c r="AM365" s="75"/>
      <c r="AN365" s="75"/>
      <c r="AO365" s="75"/>
      <c r="AP365" s="75"/>
      <c r="AQ365" s="75"/>
      <c r="AR365" s="75"/>
      <c r="AS365" s="75"/>
      <c r="AT365" s="75"/>
      <c r="AU365" s="75"/>
      <c r="AV365" s="75"/>
      <c r="AW365" s="75"/>
      <c r="AX365" s="75"/>
      <c r="AY365" s="75"/>
      <c r="AZ365" s="75"/>
      <c r="BA365" s="75"/>
      <c r="BB365" s="75"/>
      <c r="BC365" s="75"/>
      <c r="BD365" s="75"/>
      <c r="BE365" s="75"/>
      <c r="BF365" s="75"/>
      <c r="BG365" s="75"/>
      <c r="BH365" s="75">
        <v>164.6</v>
      </c>
      <c r="BI365" s="75">
        <v>165.7</v>
      </c>
      <c r="BJ365" s="75">
        <v>165.7</v>
      </c>
      <c r="BK365" s="75">
        <f>BJ365/BI365*100</f>
        <v>100</v>
      </c>
      <c r="BL365" s="75"/>
      <c r="BM365" s="75"/>
      <c r="BN365" s="75"/>
      <c r="BO365" s="75"/>
      <c r="BP365" s="75"/>
      <c r="BQ365" s="75"/>
      <c r="BR365" s="75"/>
      <c r="BS365" s="74"/>
      <c r="BT365" s="75"/>
      <c r="BU365" s="75"/>
      <c r="BV365" s="75"/>
      <c r="BW365" s="74"/>
      <c r="BX365" s="75"/>
      <c r="BY365" s="75"/>
      <c r="BZ365" s="75"/>
      <c r="CA365" s="74"/>
      <c r="CB365" s="75"/>
      <c r="CC365" s="75"/>
      <c r="CD365" s="75"/>
      <c r="CE365" s="75"/>
    </row>
    <row r="366" spans="1:83" x14ac:dyDescent="0.25">
      <c r="A366" s="16" t="s">
        <v>468</v>
      </c>
      <c r="B366" s="78">
        <f t="shared" si="349"/>
        <v>164.6</v>
      </c>
      <c r="C366" s="78">
        <f t="shared" si="350"/>
        <v>165.7</v>
      </c>
      <c r="D366" s="78">
        <f t="shared" si="351"/>
        <v>165.7</v>
      </c>
      <c r="E366" s="78"/>
      <c r="F366" s="78">
        <f t="shared" si="340"/>
        <v>165.7</v>
      </c>
      <c r="G366" s="75">
        <f>F366/C366*100</f>
        <v>100</v>
      </c>
      <c r="H366" s="75"/>
      <c r="I366" s="75"/>
      <c r="J366" s="75"/>
      <c r="K366" s="75"/>
      <c r="L366" s="75"/>
      <c r="M366" s="75"/>
      <c r="N366" s="75"/>
      <c r="O366" s="74"/>
      <c r="P366" s="75"/>
      <c r="Q366" s="75"/>
      <c r="R366" s="75"/>
      <c r="S366" s="74"/>
      <c r="T366" s="75"/>
      <c r="U366" s="75"/>
      <c r="V366" s="75"/>
      <c r="W366" s="74"/>
      <c r="X366" s="75"/>
      <c r="Y366" s="75"/>
      <c r="Z366" s="75"/>
      <c r="AA366" s="75"/>
      <c r="AB366" s="75"/>
      <c r="AC366" s="75"/>
      <c r="AD366" s="75"/>
      <c r="AE366" s="75"/>
      <c r="AF366" s="75"/>
      <c r="AG366" s="75"/>
      <c r="AH366" s="75"/>
      <c r="AI366" s="75"/>
      <c r="AJ366" s="75"/>
      <c r="AK366" s="75"/>
      <c r="AL366" s="75"/>
      <c r="AM366" s="75"/>
      <c r="AN366" s="75"/>
      <c r="AO366" s="75"/>
      <c r="AP366" s="75"/>
      <c r="AQ366" s="75"/>
      <c r="AR366" s="75"/>
      <c r="AS366" s="75"/>
      <c r="AT366" s="75"/>
      <c r="AU366" s="75"/>
      <c r="AV366" s="75"/>
      <c r="AW366" s="75"/>
      <c r="AX366" s="75"/>
      <c r="AY366" s="75"/>
      <c r="AZ366" s="75"/>
      <c r="BA366" s="75"/>
      <c r="BB366" s="75"/>
      <c r="BC366" s="75"/>
      <c r="BD366" s="75"/>
      <c r="BE366" s="75"/>
      <c r="BF366" s="75"/>
      <c r="BG366" s="75"/>
      <c r="BH366" s="75">
        <v>164.6</v>
      </c>
      <c r="BI366" s="75">
        <v>165.7</v>
      </c>
      <c r="BJ366" s="75">
        <v>165.7</v>
      </c>
      <c r="BK366" s="75">
        <f>BJ366/BI366*100</f>
        <v>100</v>
      </c>
      <c r="BL366" s="75"/>
      <c r="BM366" s="75"/>
      <c r="BN366" s="75"/>
      <c r="BO366" s="75"/>
      <c r="BP366" s="75"/>
      <c r="BQ366" s="75"/>
      <c r="BR366" s="75"/>
      <c r="BS366" s="74"/>
      <c r="BT366" s="75"/>
      <c r="BU366" s="75"/>
      <c r="BV366" s="75"/>
      <c r="BW366" s="74"/>
      <c r="BX366" s="75"/>
      <c r="BY366" s="75"/>
      <c r="BZ366" s="75"/>
      <c r="CA366" s="74"/>
      <c r="CB366" s="75"/>
      <c r="CC366" s="75"/>
      <c r="CD366" s="75"/>
      <c r="CE366" s="75"/>
    </row>
    <row r="367" spans="1:83" x14ac:dyDescent="0.25">
      <c r="A367" s="16" t="s">
        <v>248</v>
      </c>
      <c r="B367" s="78">
        <f t="shared" si="349"/>
        <v>411.6</v>
      </c>
      <c r="C367" s="78">
        <f t="shared" si="350"/>
        <v>414.3</v>
      </c>
      <c r="D367" s="78">
        <f t="shared" si="351"/>
        <v>414.3</v>
      </c>
      <c r="E367" s="78"/>
      <c r="F367" s="78">
        <f t="shared" si="340"/>
        <v>414.3</v>
      </c>
      <c r="G367" s="75">
        <f>F367/C367*100</f>
        <v>100</v>
      </c>
      <c r="H367" s="75"/>
      <c r="I367" s="75"/>
      <c r="J367" s="75"/>
      <c r="K367" s="75"/>
      <c r="L367" s="75"/>
      <c r="M367" s="75"/>
      <c r="N367" s="75"/>
      <c r="O367" s="74"/>
      <c r="P367" s="75"/>
      <c r="Q367" s="75"/>
      <c r="R367" s="75"/>
      <c r="S367" s="74"/>
      <c r="T367" s="75"/>
      <c r="U367" s="75"/>
      <c r="V367" s="75"/>
      <c r="W367" s="74"/>
      <c r="X367" s="75"/>
      <c r="Y367" s="75"/>
      <c r="Z367" s="75"/>
      <c r="AA367" s="75"/>
      <c r="AB367" s="75"/>
      <c r="AC367" s="75"/>
      <c r="AD367" s="75"/>
      <c r="AE367" s="75"/>
      <c r="AF367" s="75"/>
      <c r="AG367" s="75"/>
      <c r="AH367" s="75"/>
      <c r="AI367" s="75"/>
      <c r="AJ367" s="75"/>
      <c r="AK367" s="75"/>
      <c r="AL367" s="75"/>
      <c r="AM367" s="75"/>
      <c r="AN367" s="75"/>
      <c r="AO367" s="75"/>
      <c r="AP367" s="75"/>
      <c r="AQ367" s="75"/>
      <c r="AR367" s="75"/>
      <c r="AS367" s="75"/>
      <c r="AT367" s="75"/>
      <c r="AU367" s="75"/>
      <c r="AV367" s="75"/>
      <c r="AW367" s="75"/>
      <c r="AX367" s="75"/>
      <c r="AY367" s="75"/>
      <c r="AZ367" s="75"/>
      <c r="BA367" s="75"/>
      <c r="BB367" s="75"/>
      <c r="BC367" s="75"/>
      <c r="BD367" s="75"/>
      <c r="BE367" s="75"/>
      <c r="BF367" s="75"/>
      <c r="BG367" s="75"/>
      <c r="BH367" s="75">
        <v>411.6</v>
      </c>
      <c r="BI367" s="75">
        <v>414.3</v>
      </c>
      <c r="BJ367" s="75">
        <v>414.3</v>
      </c>
      <c r="BK367" s="75">
        <f>BJ367/BI367*100</f>
        <v>100</v>
      </c>
      <c r="BL367" s="75"/>
      <c r="BM367" s="75"/>
      <c r="BN367" s="75"/>
      <c r="BO367" s="75"/>
      <c r="BP367" s="75"/>
      <c r="BQ367" s="75"/>
      <c r="BR367" s="75"/>
      <c r="BS367" s="74"/>
      <c r="BT367" s="75"/>
      <c r="BU367" s="75"/>
      <c r="BV367" s="75"/>
      <c r="BW367" s="74"/>
      <c r="BX367" s="75"/>
      <c r="BY367" s="75"/>
      <c r="BZ367" s="75"/>
      <c r="CA367" s="74"/>
      <c r="CB367" s="75"/>
      <c r="CC367" s="75"/>
      <c r="CD367" s="75"/>
      <c r="CE367" s="75"/>
    </row>
    <row r="368" spans="1:83" x14ac:dyDescent="0.25">
      <c r="A368" s="16" t="s">
        <v>506</v>
      </c>
      <c r="B368" s="78">
        <f t="shared" si="349"/>
        <v>411.6</v>
      </c>
      <c r="C368" s="78">
        <f t="shared" si="350"/>
        <v>414.3</v>
      </c>
      <c r="D368" s="78">
        <f t="shared" si="351"/>
        <v>414.3</v>
      </c>
      <c r="E368" s="78"/>
      <c r="F368" s="78">
        <f t="shared" si="340"/>
        <v>414.3</v>
      </c>
      <c r="G368" s="75">
        <f>F368/C368*100</f>
        <v>100</v>
      </c>
      <c r="H368" s="75"/>
      <c r="I368" s="75"/>
      <c r="J368" s="75"/>
      <c r="K368" s="75"/>
      <c r="L368" s="75"/>
      <c r="M368" s="75"/>
      <c r="N368" s="75"/>
      <c r="O368" s="74"/>
      <c r="P368" s="75"/>
      <c r="Q368" s="75"/>
      <c r="R368" s="75"/>
      <c r="S368" s="74"/>
      <c r="T368" s="75"/>
      <c r="U368" s="75"/>
      <c r="V368" s="75"/>
      <c r="W368" s="74"/>
      <c r="X368" s="75"/>
      <c r="Y368" s="75"/>
      <c r="Z368" s="75"/>
      <c r="AA368" s="75"/>
      <c r="AB368" s="75"/>
      <c r="AC368" s="75"/>
      <c r="AD368" s="75"/>
      <c r="AE368" s="75"/>
      <c r="AF368" s="75"/>
      <c r="AG368" s="75"/>
      <c r="AH368" s="75"/>
      <c r="AI368" s="75"/>
      <c r="AJ368" s="75"/>
      <c r="AK368" s="75"/>
      <c r="AL368" s="75"/>
      <c r="AM368" s="75"/>
      <c r="AN368" s="75"/>
      <c r="AO368" s="75"/>
      <c r="AP368" s="75"/>
      <c r="AQ368" s="75"/>
      <c r="AR368" s="75"/>
      <c r="AS368" s="75"/>
      <c r="AT368" s="75"/>
      <c r="AU368" s="75"/>
      <c r="AV368" s="75"/>
      <c r="AW368" s="75"/>
      <c r="AX368" s="75"/>
      <c r="AY368" s="75"/>
      <c r="AZ368" s="75"/>
      <c r="BA368" s="75"/>
      <c r="BB368" s="75"/>
      <c r="BC368" s="75"/>
      <c r="BD368" s="75"/>
      <c r="BE368" s="75"/>
      <c r="BF368" s="75"/>
      <c r="BG368" s="75"/>
      <c r="BH368" s="75">
        <v>411.6</v>
      </c>
      <c r="BI368" s="75">
        <v>414.3</v>
      </c>
      <c r="BJ368" s="75">
        <v>414.3</v>
      </c>
      <c r="BK368" s="75">
        <f>BJ368/BI368*100</f>
        <v>100</v>
      </c>
      <c r="BL368" s="75"/>
      <c r="BM368" s="75"/>
      <c r="BN368" s="75"/>
      <c r="BO368" s="75"/>
      <c r="BP368" s="75"/>
      <c r="BQ368" s="75"/>
      <c r="BR368" s="75"/>
      <c r="BS368" s="74"/>
      <c r="BT368" s="75"/>
      <c r="BU368" s="75"/>
      <c r="BV368" s="75"/>
      <c r="BW368" s="74"/>
      <c r="BX368" s="75"/>
      <c r="BY368" s="75"/>
      <c r="BZ368" s="75"/>
      <c r="CA368" s="74"/>
      <c r="CB368" s="75"/>
      <c r="CC368" s="75"/>
      <c r="CD368" s="75"/>
      <c r="CE368" s="75"/>
    </row>
    <row r="369" spans="1:83" x14ac:dyDescent="0.25">
      <c r="A369" s="16" t="s">
        <v>471</v>
      </c>
      <c r="B369" s="78">
        <f t="shared" si="349"/>
        <v>0</v>
      </c>
      <c r="C369" s="78">
        <f t="shared" si="350"/>
        <v>0</v>
      </c>
      <c r="D369" s="78">
        <f t="shared" si="351"/>
        <v>0</v>
      </c>
      <c r="E369" s="78"/>
      <c r="F369" s="78">
        <f t="shared" si="340"/>
        <v>0</v>
      </c>
      <c r="G369" s="75"/>
      <c r="H369" s="75"/>
      <c r="I369" s="75"/>
      <c r="J369" s="75"/>
      <c r="K369" s="75"/>
      <c r="L369" s="75"/>
      <c r="M369" s="75"/>
      <c r="N369" s="75"/>
      <c r="O369" s="74"/>
      <c r="P369" s="75"/>
      <c r="Q369" s="75"/>
      <c r="R369" s="75"/>
      <c r="S369" s="74"/>
      <c r="T369" s="75"/>
      <c r="U369" s="75"/>
      <c r="V369" s="75"/>
      <c r="W369" s="74"/>
      <c r="X369" s="75"/>
      <c r="Y369" s="75"/>
      <c r="Z369" s="75"/>
      <c r="AA369" s="75"/>
      <c r="AB369" s="75"/>
      <c r="AC369" s="75"/>
      <c r="AD369" s="75"/>
      <c r="AE369" s="75"/>
      <c r="AF369" s="75"/>
      <c r="AG369" s="75"/>
      <c r="AH369" s="75"/>
      <c r="AI369" s="75"/>
      <c r="AJ369" s="75"/>
      <c r="AK369" s="75"/>
      <c r="AL369" s="75"/>
      <c r="AM369" s="75"/>
      <c r="AN369" s="75"/>
      <c r="AO369" s="75"/>
      <c r="AP369" s="75"/>
      <c r="AQ369" s="75"/>
      <c r="AR369" s="75"/>
      <c r="AS369" s="75"/>
      <c r="AT369" s="75"/>
      <c r="AU369" s="75"/>
      <c r="AV369" s="75"/>
      <c r="AW369" s="75"/>
      <c r="AX369" s="75"/>
      <c r="AY369" s="75"/>
      <c r="AZ369" s="75"/>
      <c r="BA369" s="75"/>
      <c r="BB369" s="75"/>
      <c r="BC369" s="75"/>
      <c r="BD369" s="75"/>
      <c r="BE369" s="75"/>
      <c r="BF369" s="75"/>
      <c r="BG369" s="75"/>
      <c r="BH369" s="75"/>
      <c r="BI369" s="75"/>
      <c r="BJ369" s="75"/>
      <c r="BK369" s="75"/>
      <c r="BL369" s="75"/>
      <c r="BM369" s="75"/>
      <c r="BN369" s="75"/>
      <c r="BO369" s="75"/>
      <c r="BP369" s="75"/>
      <c r="BQ369" s="75"/>
      <c r="BR369" s="75"/>
      <c r="BS369" s="74"/>
      <c r="BT369" s="75"/>
      <c r="BU369" s="75"/>
      <c r="BV369" s="75"/>
      <c r="BW369" s="74"/>
      <c r="BX369" s="75"/>
      <c r="BY369" s="75"/>
      <c r="BZ369" s="75"/>
      <c r="CA369" s="74"/>
      <c r="CB369" s="75"/>
      <c r="CC369" s="75"/>
      <c r="CD369" s="75"/>
      <c r="CE369" s="75"/>
    </row>
    <row r="370" spans="1:83" x14ac:dyDescent="0.25">
      <c r="A370" s="16" t="s">
        <v>470</v>
      </c>
      <c r="B370" s="78">
        <f t="shared" si="349"/>
        <v>0</v>
      </c>
      <c r="C370" s="78">
        <f t="shared" si="350"/>
        <v>0</v>
      </c>
      <c r="D370" s="78">
        <f t="shared" si="351"/>
        <v>0</v>
      </c>
      <c r="E370" s="78"/>
      <c r="F370" s="78">
        <f t="shared" si="340"/>
        <v>0</v>
      </c>
      <c r="G370" s="75"/>
      <c r="H370" s="75"/>
      <c r="I370" s="75"/>
      <c r="J370" s="75"/>
      <c r="K370" s="75"/>
      <c r="L370" s="75"/>
      <c r="M370" s="75"/>
      <c r="N370" s="75"/>
      <c r="O370" s="74"/>
      <c r="P370" s="75"/>
      <c r="Q370" s="75"/>
      <c r="R370" s="75"/>
      <c r="S370" s="74"/>
      <c r="T370" s="75"/>
      <c r="U370" s="75"/>
      <c r="V370" s="75"/>
      <c r="W370" s="74"/>
      <c r="X370" s="75"/>
      <c r="Y370" s="75"/>
      <c r="Z370" s="75"/>
      <c r="AA370" s="75"/>
      <c r="AB370" s="75"/>
      <c r="AC370" s="75"/>
      <c r="AD370" s="75"/>
      <c r="AE370" s="75"/>
      <c r="AF370" s="75"/>
      <c r="AG370" s="75"/>
      <c r="AH370" s="75"/>
      <c r="AI370" s="75"/>
      <c r="AJ370" s="75"/>
      <c r="AK370" s="75"/>
      <c r="AL370" s="75"/>
      <c r="AM370" s="75"/>
      <c r="AN370" s="75"/>
      <c r="AO370" s="75"/>
      <c r="AP370" s="75"/>
      <c r="AQ370" s="75"/>
      <c r="AR370" s="75"/>
      <c r="AS370" s="75"/>
      <c r="AT370" s="75"/>
      <c r="AU370" s="75"/>
      <c r="AV370" s="75"/>
      <c r="AW370" s="75"/>
      <c r="AX370" s="75"/>
      <c r="AY370" s="75"/>
      <c r="AZ370" s="75"/>
      <c r="BA370" s="75"/>
      <c r="BB370" s="75"/>
      <c r="BC370" s="75"/>
      <c r="BD370" s="75"/>
      <c r="BE370" s="75"/>
      <c r="BF370" s="75"/>
      <c r="BG370" s="75"/>
      <c r="BH370" s="75"/>
      <c r="BI370" s="75"/>
      <c r="BJ370" s="75"/>
      <c r="BK370" s="75"/>
      <c r="BL370" s="75"/>
      <c r="BM370" s="75"/>
      <c r="BN370" s="75"/>
      <c r="BO370" s="75"/>
      <c r="BP370" s="75"/>
      <c r="BQ370" s="75"/>
      <c r="BR370" s="75"/>
      <c r="BS370" s="74"/>
      <c r="BT370" s="75"/>
      <c r="BU370" s="75"/>
      <c r="BV370" s="75"/>
      <c r="BW370" s="74"/>
      <c r="BX370" s="75"/>
      <c r="BY370" s="75"/>
      <c r="BZ370" s="75"/>
      <c r="CA370" s="74"/>
      <c r="CB370" s="75"/>
      <c r="CC370" s="75"/>
      <c r="CD370" s="75"/>
      <c r="CE370" s="75"/>
    </row>
    <row r="371" spans="1:83" x14ac:dyDescent="0.25">
      <c r="A371" s="16" t="s">
        <v>239</v>
      </c>
      <c r="B371" s="78">
        <f t="shared" si="349"/>
        <v>164.6</v>
      </c>
      <c r="C371" s="78">
        <f t="shared" si="350"/>
        <v>165.7</v>
      </c>
      <c r="D371" s="78">
        <f t="shared" si="351"/>
        <v>165.7</v>
      </c>
      <c r="E371" s="78"/>
      <c r="F371" s="78">
        <f t="shared" si="340"/>
        <v>165.7</v>
      </c>
      <c r="G371" s="75">
        <f t="shared" ref="G371:G384" si="377">F371/C371*100</f>
        <v>100</v>
      </c>
      <c r="H371" s="75"/>
      <c r="I371" s="75"/>
      <c r="J371" s="75"/>
      <c r="K371" s="75"/>
      <c r="L371" s="75"/>
      <c r="M371" s="75"/>
      <c r="N371" s="75"/>
      <c r="O371" s="74"/>
      <c r="P371" s="75"/>
      <c r="Q371" s="75"/>
      <c r="R371" s="75"/>
      <c r="S371" s="74"/>
      <c r="T371" s="75"/>
      <c r="U371" s="75"/>
      <c r="V371" s="75"/>
      <c r="W371" s="74"/>
      <c r="X371" s="75"/>
      <c r="Y371" s="75"/>
      <c r="Z371" s="75"/>
      <c r="AA371" s="75"/>
      <c r="AB371" s="75"/>
      <c r="AC371" s="75"/>
      <c r="AD371" s="75"/>
      <c r="AE371" s="75"/>
      <c r="AF371" s="75"/>
      <c r="AG371" s="75"/>
      <c r="AH371" s="75"/>
      <c r="AI371" s="75"/>
      <c r="AJ371" s="75"/>
      <c r="AK371" s="75"/>
      <c r="AL371" s="75"/>
      <c r="AM371" s="75"/>
      <c r="AN371" s="75"/>
      <c r="AO371" s="75"/>
      <c r="AP371" s="75"/>
      <c r="AQ371" s="75"/>
      <c r="AR371" s="75"/>
      <c r="AS371" s="75"/>
      <c r="AT371" s="75"/>
      <c r="AU371" s="75"/>
      <c r="AV371" s="75"/>
      <c r="AW371" s="75"/>
      <c r="AX371" s="75"/>
      <c r="AY371" s="75"/>
      <c r="AZ371" s="75"/>
      <c r="BA371" s="75"/>
      <c r="BB371" s="75"/>
      <c r="BC371" s="75"/>
      <c r="BD371" s="75"/>
      <c r="BE371" s="75"/>
      <c r="BF371" s="75"/>
      <c r="BG371" s="75"/>
      <c r="BH371" s="75">
        <v>164.6</v>
      </c>
      <c r="BI371" s="75">
        <v>165.7</v>
      </c>
      <c r="BJ371" s="75">
        <v>165.7</v>
      </c>
      <c r="BK371" s="75">
        <f>BJ371/BI371*100</f>
        <v>100</v>
      </c>
      <c r="BL371" s="75"/>
      <c r="BM371" s="75"/>
      <c r="BN371" s="75"/>
      <c r="BO371" s="75"/>
      <c r="BP371" s="75"/>
      <c r="BQ371" s="75"/>
      <c r="BR371" s="75"/>
      <c r="BS371" s="74"/>
      <c r="BT371" s="75"/>
      <c r="BU371" s="75"/>
      <c r="BV371" s="75"/>
      <c r="BW371" s="74"/>
      <c r="BX371" s="75"/>
      <c r="BY371" s="75"/>
      <c r="BZ371" s="75"/>
      <c r="CA371" s="74"/>
      <c r="CB371" s="75"/>
      <c r="CC371" s="75"/>
      <c r="CD371" s="75"/>
      <c r="CE371" s="75"/>
    </row>
    <row r="372" spans="1:83" x14ac:dyDescent="0.25">
      <c r="A372" s="16" t="s">
        <v>283</v>
      </c>
      <c r="B372" s="78">
        <f t="shared" si="349"/>
        <v>411.6</v>
      </c>
      <c r="C372" s="78">
        <f t="shared" si="350"/>
        <v>414.3</v>
      </c>
      <c r="D372" s="78">
        <f t="shared" si="351"/>
        <v>414.3</v>
      </c>
      <c r="E372" s="78"/>
      <c r="F372" s="78">
        <f t="shared" si="340"/>
        <v>414.3</v>
      </c>
      <c r="G372" s="75">
        <f t="shared" si="377"/>
        <v>100</v>
      </c>
      <c r="H372" s="75"/>
      <c r="I372" s="75"/>
      <c r="J372" s="75"/>
      <c r="K372" s="75"/>
      <c r="L372" s="75"/>
      <c r="M372" s="75"/>
      <c r="N372" s="75"/>
      <c r="O372" s="74"/>
      <c r="P372" s="75"/>
      <c r="Q372" s="75"/>
      <c r="R372" s="75"/>
      <c r="S372" s="74"/>
      <c r="T372" s="75"/>
      <c r="U372" s="75"/>
      <c r="V372" s="75"/>
      <c r="W372" s="74"/>
      <c r="X372" s="75"/>
      <c r="Y372" s="75"/>
      <c r="Z372" s="75"/>
      <c r="AA372" s="75"/>
      <c r="AB372" s="75"/>
      <c r="AC372" s="75"/>
      <c r="AD372" s="75"/>
      <c r="AE372" s="75"/>
      <c r="AF372" s="75"/>
      <c r="AG372" s="75"/>
      <c r="AH372" s="75"/>
      <c r="AI372" s="75"/>
      <c r="AJ372" s="75"/>
      <c r="AK372" s="75"/>
      <c r="AL372" s="75"/>
      <c r="AM372" s="75"/>
      <c r="AN372" s="75"/>
      <c r="AO372" s="75"/>
      <c r="AP372" s="75"/>
      <c r="AQ372" s="75"/>
      <c r="AR372" s="75"/>
      <c r="AS372" s="75"/>
      <c r="AT372" s="75"/>
      <c r="AU372" s="75"/>
      <c r="AV372" s="75"/>
      <c r="AW372" s="75"/>
      <c r="AX372" s="75"/>
      <c r="AY372" s="75"/>
      <c r="AZ372" s="75"/>
      <c r="BA372" s="75"/>
      <c r="BB372" s="75"/>
      <c r="BC372" s="75"/>
      <c r="BD372" s="75"/>
      <c r="BE372" s="75"/>
      <c r="BF372" s="75"/>
      <c r="BG372" s="75"/>
      <c r="BH372" s="75">
        <v>411.6</v>
      </c>
      <c r="BI372" s="75">
        <v>414.3</v>
      </c>
      <c r="BJ372" s="75">
        <v>414.3</v>
      </c>
      <c r="BK372" s="75">
        <f>BJ372/BI372*100</f>
        <v>100</v>
      </c>
      <c r="BL372" s="75"/>
      <c r="BM372" s="75"/>
      <c r="BN372" s="75"/>
      <c r="BO372" s="75"/>
      <c r="BP372" s="75"/>
      <c r="BQ372" s="75"/>
      <c r="BR372" s="75"/>
      <c r="BS372" s="74"/>
      <c r="BT372" s="75"/>
      <c r="BU372" s="75"/>
      <c r="BV372" s="75"/>
      <c r="BW372" s="74"/>
      <c r="BX372" s="75"/>
      <c r="BY372" s="75"/>
      <c r="BZ372" s="75"/>
      <c r="CA372" s="74"/>
      <c r="CB372" s="75"/>
      <c r="CC372" s="75"/>
      <c r="CD372" s="75"/>
      <c r="CE372" s="75"/>
    </row>
    <row r="373" spans="1:83" x14ac:dyDescent="0.25">
      <c r="A373" s="16" t="s">
        <v>469</v>
      </c>
      <c r="B373" s="78">
        <f t="shared" si="349"/>
        <v>164.6</v>
      </c>
      <c r="C373" s="78">
        <f t="shared" si="350"/>
        <v>165.7</v>
      </c>
      <c r="D373" s="78">
        <f t="shared" si="351"/>
        <v>165.7</v>
      </c>
      <c r="E373" s="78"/>
      <c r="F373" s="78">
        <f t="shared" si="340"/>
        <v>165.7</v>
      </c>
      <c r="G373" s="75">
        <f t="shared" si="377"/>
        <v>100</v>
      </c>
      <c r="H373" s="75"/>
      <c r="I373" s="75"/>
      <c r="J373" s="75"/>
      <c r="K373" s="74"/>
      <c r="L373" s="75"/>
      <c r="M373" s="75"/>
      <c r="N373" s="75"/>
      <c r="O373" s="74"/>
      <c r="P373" s="75"/>
      <c r="Q373" s="75"/>
      <c r="R373" s="75"/>
      <c r="S373" s="74"/>
      <c r="T373" s="75"/>
      <c r="U373" s="75"/>
      <c r="V373" s="75"/>
      <c r="W373" s="74"/>
      <c r="X373" s="75"/>
      <c r="Y373" s="75"/>
      <c r="Z373" s="75"/>
      <c r="AA373" s="75"/>
      <c r="AB373" s="75"/>
      <c r="AC373" s="75"/>
      <c r="AD373" s="75"/>
      <c r="AE373" s="75"/>
      <c r="AF373" s="75"/>
      <c r="AG373" s="75"/>
      <c r="AH373" s="75"/>
      <c r="AI373" s="75"/>
      <c r="AJ373" s="75"/>
      <c r="AK373" s="75"/>
      <c r="AL373" s="75"/>
      <c r="AM373" s="75"/>
      <c r="AN373" s="75"/>
      <c r="AO373" s="75"/>
      <c r="AP373" s="75"/>
      <c r="AQ373" s="75"/>
      <c r="AR373" s="75"/>
      <c r="AS373" s="75"/>
      <c r="AT373" s="75"/>
      <c r="AU373" s="75"/>
      <c r="AV373" s="75"/>
      <c r="AW373" s="75"/>
      <c r="AX373" s="75"/>
      <c r="AY373" s="75"/>
      <c r="AZ373" s="75"/>
      <c r="BA373" s="75"/>
      <c r="BB373" s="75"/>
      <c r="BC373" s="75"/>
      <c r="BD373" s="75"/>
      <c r="BE373" s="75"/>
      <c r="BF373" s="75"/>
      <c r="BG373" s="75"/>
      <c r="BH373" s="75">
        <v>164.6</v>
      </c>
      <c r="BI373" s="75">
        <v>165.7</v>
      </c>
      <c r="BJ373" s="75">
        <v>165.7</v>
      </c>
      <c r="BK373" s="75">
        <f>BJ373/BI373*100</f>
        <v>100</v>
      </c>
      <c r="BL373" s="75"/>
      <c r="BM373" s="75"/>
      <c r="BN373" s="75"/>
      <c r="BO373" s="75"/>
      <c r="BP373" s="75"/>
      <c r="BQ373" s="75"/>
      <c r="BR373" s="75"/>
      <c r="BS373" s="74"/>
      <c r="BT373" s="75"/>
      <c r="BU373" s="75"/>
      <c r="BV373" s="75"/>
      <c r="BW373" s="74"/>
      <c r="BX373" s="75"/>
      <c r="BY373" s="75"/>
      <c r="BZ373" s="75"/>
      <c r="CA373" s="74"/>
      <c r="CB373" s="75"/>
      <c r="CC373" s="75"/>
      <c r="CD373" s="75"/>
      <c r="CE373" s="74"/>
    </row>
    <row r="374" spans="1:83" s="5" customFormat="1" ht="31.5" x14ac:dyDescent="0.25">
      <c r="A374" s="81" t="s">
        <v>247</v>
      </c>
      <c r="B374" s="77">
        <f t="shared" si="349"/>
        <v>287265</v>
      </c>
      <c r="C374" s="77">
        <f t="shared" si="350"/>
        <v>319075.54128999996</v>
      </c>
      <c r="D374" s="77">
        <f t="shared" si="351"/>
        <v>319075.54128999996</v>
      </c>
      <c r="E374" s="77"/>
      <c r="F374" s="77">
        <f t="shared" si="340"/>
        <v>317881.06391000003</v>
      </c>
      <c r="G374" s="73">
        <f t="shared" si="377"/>
        <v>99.625644330126107</v>
      </c>
      <c r="H374" s="73">
        <f>SUM(H375:H382)</f>
        <v>618.6</v>
      </c>
      <c r="I374" s="73">
        <f>SUM(I375:I382)</f>
        <v>618.6</v>
      </c>
      <c r="J374" s="73">
        <f>SUM(J375:J382)</f>
        <v>618.6</v>
      </c>
      <c r="K374" s="73">
        <f>J374/I374*100</f>
        <v>100</v>
      </c>
      <c r="L374" s="73">
        <f>SUM(L375:L382)</f>
        <v>112.3</v>
      </c>
      <c r="M374" s="73">
        <f>SUM(M375:M382)</f>
        <v>112.3</v>
      </c>
      <c r="N374" s="73">
        <f>SUM(N375:N382)</f>
        <v>112.3</v>
      </c>
      <c r="O374" s="73">
        <f>N374/M374*100</f>
        <v>100</v>
      </c>
      <c r="P374" s="73">
        <f>SUM(P375:P382)</f>
        <v>2336.4</v>
      </c>
      <c r="Q374" s="73">
        <f>SUM(Q375:Q382)</f>
        <v>2226.0223999999998</v>
      </c>
      <c r="R374" s="73">
        <f>SUM(R375:R382)</f>
        <v>2036.0223999999998</v>
      </c>
      <c r="S374" s="73">
        <f>R374/Q374*100</f>
        <v>91.464596223290471</v>
      </c>
      <c r="T374" s="73">
        <f>SUM(T375:T382)</f>
        <v>43053.8</v>
      </c>
      <c r="U374" s="73">
        <f>SUM(U375:U382)</f>
        <v>38425.800000000003</v>
      </c>
      <c r="V374" s="73">
        <f>SUM(V375:V382)</f>
        <v>38425.800000000003</v>
      </c>
      <c r="W374" s="73">
        <f>V374/U374*100</f>
        <v>100</v>
      </c>
      <c r="X374" s="73">
        <f>SUM(X375:X382)</f>
        <v>3213.2</v>
      </c>
      <c r="Y374" s="73">
        <f>SUM(Y375:Y382)</f>
        <v>3204.6</v>
      </c>
      <c r="Z374" s="73">
        <f>SUM(Z375:Z382)</f>
        <v>3204.6</v>
      </c>
      <c r="AA374" s="73">
        <f>Z374/Y374*100</f>
        <v>100</v>
      </c>
      <c r="AB374" s="73">
        <f>SUM(AB375:AB382)</f>
        <v>190.4</v>
      </c>
      <c r="AC374" s="73">
        <f>SUM(AC375:AC382)</f>
        <v>190.4</v>
      </c>
      <c r="AD374" s="73">
        <f>SUM(AD375:AD382)</f>
        <v>190.4</v>
      </c>
      <c r="AE374" s="73">
        <f>AD374/AC374*100</f>
        <v>100</v>
      </c>
      <c r="AF374" s="73">
        <f>SUM(AF375:AF382)</f>
        <v>211857.5</v>
      </c>
      <c r="AG374" s="73">
        <f>SUM(AG375:AG382)</f>
        <v>249911.2</v>
      </c>
      <c r="AH374" s="73">
        <f>SUM(AH375:AH382)</f>
        <v>249911.2</v>
      </c>
      <c r="AI374" s="73">
        <f>AH374/AG374*100</f>
        <v>100</v>
      </c>
      <c r="AJ374" s="73">
        <f>SUM(AJ375:AJ382)</f>
        <v>544.29999999999995</v>
      </c>
      <c r="AK374" s="73">
        <f>SUM(AK375:AK382)</f>
        <v>544.29999999999995</v>
      </c>
      <c r="AL374" s="73">
        <f>SUM(AL375:AL382)</f>
        <v>540.47289999999998</v>
      </c>
      <c r="AM374" s="72">
        <f>AL374/AK374*100</f>
        <v>99.296876722395737</v>
      </c>
      <c r="AN374" s="73">
        <f t="shared" ref="AN374" si="378">SUM(AN375:AN382)</f>
        <v>0</v>
      </c>
      <c r="AO374" s="73">
        <f t="shared" ref="AO374:BB374" si="379">SUM(AO375:AO382)</f>
        <v>0</v>
      </c>
      <c r="AP374" s="73">
        <f t="shared" si="379"/>
        <v>0</v>
      </c>
      <c r="AQ374" s="73">
        <f t="shared" si="379"/>
        <v>0</v>
      </c>
      <c r="AR374" s="73">
        <f t="shared" ref="AR374" si="380">SUM(AR375:AR382)</f>
        <v>544.29999999999995</v>
      </c>
      <c r="AS374" s="73">
        <f t="shared" si="379"/>
        <v>544.29999999999995</v>
      </c>
      <c r="AT374" s="73">
        <f t="shared" si="379"/>
        <v>542.19048999999995</v>
      </c>
      <c r="AU374" s="73">
        <f t="shared" si="379"/>
        <v>99.612436156531331</v>
      </c>
      <c r="AV374" s="73">
        <f t="shared" ref="AV374" si="381">SUM(AV375:AV382)</f>
        <v>544.29999999999995</v>
      </c>
      <c r="AW374" s="73">
        <f t="shared" si="379"/>
        <v>544.29999999999995</v>
      </c>
      <c r="AX374" s="73">
        <f t="shared" si="379"/>
        <v>507.77922999999998</v>
      </c>
      <c r="AY374" s="73">
        <f t="shared" si="379"/>
        <v>93.29032335109315</v>
      </c>
      <c r="AZ374" s="73">
        <f t="shared" ref="AZ374" si="382">SUM(AZ375:AZ382)</f>
        <v>1358.2</v>
      </c>
      <c r="BA374" s="73">
        <f t="shared" si="379"/>
        <v>1351.45</v>
      </c>
      <c r="BB374" s="73">
        <f t="shared" si="379"/>
        <v>1351.45</v>
      </c>
      <c r="BC374" s="73">
        <f>BB374/BA374*100</f>
        <v>100</v>
      </c>
      <c r="BD374" s="73">
        <f t="shared" ref="BD374" si="383">SUM(BD375:BD382)</f>
        <v>0</v>
      </c>
      <c r="BE374" s="73">
        <f t="shared" ref="BE374:BJ374" si="384">SUM(BE375:BE382)</f>
        <v>0</v>
      </c>
      <c r="BF374" s="73">
        <f t="shared" si="384"/>
        <v>0</v>
      </c>
      <c r="BG374" s="73">
        <f t="shared" si="384"/>
        <v>0</v>
      </c>
      <c r="BH374" s="73">
        <f t="shared" ref="BH374" si="385">SUM(BH375:BH382)</f>
        <v>2057.6999999999998</v>
      </c>
      <c r="BI374" s="73">
        <f t="shared" si="384"/>
        <v>2071.8000000000002</v>
      </c>
      <c r="BJ374" s="73">
        <f t="shared" si="384"/>
        <v>2071.8000000000002</v>
      </c>
      <c r="BK374" s="72">
        <f>BJ374/BI374*100</f>
        <v>100</v>
      </c>
      <c r="BL374" s="73">
        <f>SUM(BL375:BL382)</f>
        <v>19730.8</v>
      </c>
      <c r="BM374" s="73">
        <f>SUM(BM375:BM382)</f>
        <v>18218.768889999999</v>
      </c>
      <c r="BN374" s="73">
        <f>SUM(BN375:BN382)</f>
        <v>18118.768889999999</v>
      </c>
      <c r="BO374" s="73">
        <f>BN374/BM374*100</f>
        <v>99.451115491920589</v>
      </c>
      <c r="BP374" s="73">
        <f>SUM(BP375:BP382)</f>
        <v>1089.5999999999999</v>
      </c>
      <c r="BQ374" s="73">
        <f>SUM(BQ375:BQ382)</f>
        <v>1089.5999999999999</v>
      </c>
      <c r="BR374" s="73">
        <f>SUM(BR375:BR382)</f>
        <v>227.58</v>
      </c>
      <c r="BS374" s="73">
        <f>BR374/BQ374*100</f>
        <v>20.886563876651984</v>
      </c>
      <c r="BT374" s="73">
        <f>SUM(BT375:BT382)</f>
        <v>2.4</v>
      </c>
      <c r="BU374" s="73">
        <f>SUM(BU375:BU382)</f>
        <v>2.2999999999999998</v>
      </c>
      <c r="BV374" s="73">
        <f>SUM(BV375:BV382)</f>
        <v>2.2999999999999998</v>
      </c>
      <c r="BW374" s="73">
        <f>BV374/BU374*100</f>
        <v>100</v>
      </c>
      <c r="BX374" s="73"/>
      <c r="BY374" s="73"/>
      <c r="BZ374" s="73"/>
      <c r="CA374" s="73"/>
      <c r="CB374" s="73">
        <f>SUM(CB375:CB382)</f>
        <v>11.2</v>
      </c>
      <c r="CC374" s="73">
        <f>SUM(CC375:CC382)</f>
        <v>19.8</v>
      </c>
      <c r="CD374" s="73">
        <f>SUM(CD375:CD382)</f>
        <v>19.8</v>
      </c>
      <c r="CE374" s="73">
        <f>CD374/CC374*100</f>
        <v>100</v>
      </c>
    </row>
    <row r="375" spans="1:83" ht="18" customHeight="1" x14ac:dyDescent="0.25">
      <c r="A375" s="16" t="s">
        <v>193</v>
      </c>
      <c r="B375" s="78">
        <f t="shared" si="349"/>
        <v>285207.3</v>
      </c>
      <c r="C375" s="78">
        <f t="shared" si="350"/>
        <v>317003.74128999998</v>
      </c>
      <c r="D375" s="78">
        <f t="shared" si="351"/>
        <v>317003.74128999998</v>
      </c>
      <c r="E375" s="78"/>
      <c r="F375" s="78">
        <f t="shared" si="340"/>
        <v>315809.26391000004</v>
      </c>
      <c r="G375" s="74">
        <f t="shared" si="377"/>
        <v>99.623197702607797</v>
      </c>
      <c r="H375" s="74">
        <v>618.6</v>
      </c>
      <c r="I375" s="74">
        <v>618.6</v>
      </c>
      <c r="J375" s="74">
        <v>618.6</v>
      </c>
      <c r="K375" s="74">
        <f>J375/I375*100</f>
        <v>100</v>
      </c>
      <c r="L375" s="74">
        <v>112.3</v>
      </c>
      <c r="M375" s="74">
        <v>112.3</v>
      </c>
      <c r="N375" s="74">
        <v>112.3</v>
      </c>
      <c r="O375" s="74">
        <f>N375/M375*100</f>
        <v>100</v>
      </c>
      <c r="P375" s="74">
        <v>2336.4</v>
      </c>
      <c r="Q375" s="74">
        <v>2226.0223999999998</v>
      </c>
      <c r="R375" s="74">
        <v>2036.0223999999998</v>
      </c>
      <c r="S375" s="74">
        <f>R375/Q375*100</f>
        <v>91.464596223290471</v>
      </c>
      <c r="T375" s="74">
        <v>43053.8</v>
      </c>
      <c r="U375" s="74">
        <v>38425.800000000003</v>
      </c>
      <c r="V375" s="74">
        <v>38425.800000000003</v>
      </c>
      <c r="W375" s="74">
        <f>V375/U375*100</f>
        <v>100</v>
      </c>
      <c r="X375" s="74">
        <v>3213.2</v>
      </c>
      <c r="Y375" s="74">
        <v>3204.6</v>
      </c>
      <c r="Z375" s="74">
        <v>3204.6</v>
      </c>
      <c r="AA375" s="74">
        <f>Z375/Y375*100</f>
        <v>100</v>
      </c>
      <c r="AB375" s="74">
        <v>190.4</v>
      </c>
      <c r="AC375" s="74">
        <v>190.4</v>
      </c>
      <c r="AD375" s="74">
        <v>190.4</v>
      </c>
      <c r="AE375" s="74">
        <f>AD375/AC375*100</f>
        <v>100</v>
      </c>
      <c r="AF375" s="74">
        <v>211857.5</v>
      </c>
      <c r="AG375" s="74">
        <v>249911.2</v>
      </c>
      <c r="AH375" s="74">
        <v>249911.2</v>
      </c>
      <c r="AI375" s="74">
        <f>AH375/AG375*100</f>
        <v>100</v>
      </c>
      <c r="AJ375" s="74">
        <v>544.29999999999995</v>
      </c>
      <c r="AK375" s="74">
        <v>544.29999999999995</v>
      </c>
      <c r="AL375" s="74">
        <v>540.47289999999998</v>
      </c>
      <c r="AM375" s="75">
        <f>AL375/AK375*100</f>
        <v>99.296876722395737</v>
      </c>
      <c r="AN375" s="74"/>
      <c r="AO375" s="74"/>
      <c r="AP375" s="74"/>
      <c r="AQ375" s="74"/>
      <c r="AR375" s="74">
        <v>544.29999999999995</v>
      </c>
      <c r="AS375" s="74">
        <v>544.29999999999995</v>
      </c>
      <c r="AT375" s="74">
        <v>542.19048999999995</v>
      </c>
      <c r="AU375" s="74">
        <f>AT375/AS375*100</f>
        <v>99.612436156531331</v>
      </c>
      <c r="AV375" s="74">
        <v>544.29999999999995</v>
      </c>
      <c r="AW375" s="74">
        <v>544.29999999999995</v>
      </c>
      <c r="AX375" s="74">
        <v>507.77922999999998</v>
      </c>
      <c r="AY375" s="74">
        <f>AX375/AW375*100</f>
        <v>93.29032335109315</v>
      </c>
      <c r="AZ375" s="74">
        <v>1358.2</v>
      </c>
      <c r="BA375" s="74">
        <v>1351.45</v>
      </c>
      <c r="BB375" s="74">
        <v>1351.45</v>
      </c>
      <c r="BC375" s="74">
        <f>BB375/BA375*100</f>
        <v>100</v>
      </c>
      <c r="BD375" s="74">
        <v>0</v>
      </c>
      <c r="BE375" s="74">
        <v>0</v>
      </c>
      <c r="BF375" s="74">
        <v>0</v>
      </c>
      <c r="BG375" s="74"/>
      <c r="BH375" s="74"/>
      <c r="BI375" s="74"/>
      <c r="BJ375" s="74"/>
      <c r="BK375" s="75"/>
      <c r="BL375" s="74">
        <v>19730.8</v>
      </c>
      <c r="BM375" s="74">
        <v>18218.768889999999</v>
      </c>
      <c r="BN375" s="74">
        <v>18118.768889999999</v>
      </c>
      <c r="BO375" s="74">
        <f>BN375/BM375*100</f>
        <v>99.451115491920589</v>
      </c>
      <c r="BP375" s="74">
        <v>1089.5999999999999</v>
      </c>
      <c r="BQ375" s="74">
        <v>1089.5999999999999</v>
      </c>
      <c r="BR375" s="74">
        <v>227.58</v>
      </c>
      <c r="BS375" s="74">
        <f>BR375/BQ375*100</f>
        <v>20.886563876651984</v>
      </c>
      <c r="BT375" s="74">
        <v>2.4</v>
      </c>
      <c r="BU375" s="74">
        <v>2.2999999999999998</v>
      </c>
      <c r="BV375" s="74">
        <v>2.2999999999999998</v>
      </c>
      <c r="BW375" s="74">
        <f>BV375/BU375*100</f>
        <v>100</v>
      </c>
      <c r="BX375" s="74"/>
      <c r="BY375" s="74"/>
      <c r="BZ375" s="74"/>
      <c r="CA375" s="74"/>
      <c r="CB375" s="74">
        <v>11.2</v>
      </c>
      <c r="CC375" s="74">
        <v>19.8</v>
      </c>
      <c r="CD375" s="74">
        <v>19.8</v>
      </c>
      <c r="CE375" s="74">
        <f>CD375/CC375*100</f>
        <v>100</v>
      </c>
    </row>
    <row r="376" spans="1:83" x14ac:dyDescent="0.25">
      <c r="A376" s="16" t="s">
        <v>511</v>
      </c>
      <c r="B376" s="78">
        <f t="shared" si="349"/>
        <v>823.1</v>
      </c>
      <c r="C376" s="78">
        <f t="shared" si="350"/>
        <v>829</v>
      </c>
      <c r="D376" s="78">
        <f t="shared" si="351"/>
        <v>829</v>
      </c>
      <c r="E376" s="78"/>
      <c r="F376" s="78">
        <f t="shared" si="340"/>
        <v>829</v>
      </c>
      <c r="G376" s="75">
        <f t="shared" si="377"/>
        <v>100</v>
      </c>
      <c r="H376" s="75"/>
      <c r="I376" s="75"/>
      <c r="J376" s="75"/>
      <c r="K376" s="75"/>
      <c r="L376" s="75"/>
      <c r="M376" s="75"/>
      <c r="N376" s="75"/>
      <c r="O376" s="75"/>
      <c r="P376" s="75"/>
      <c r="Q376" s="75"/>
      <c r="R376" s="75"/>
      <c r="S376" s="75"/>
      <c r="T376" s="75"/>
      <c r="U376" s="75"/>
      <c r="V376" s="75"/>
      <c r="W376" s="75"/>
      <c r="X376" s="75"/>
      <c r="Y376" s="75"/>
      <c r="Z376" s="75"/>
      <c r="AA376" s="75"/>
      <c r="AB376" s="75"/>
      <c r="AC376" s="75"/>
      <c r="AD376" s="75"/>
      <c r="AE376" s="74"/>
      <c r="AF376" s="75"/>
      <c r="AG376" s="75"/>
      <c r="AH376" s="75"/>
      <c r="AI376" s="74"/>
      <c r="AJ376" s="75"/>
      <c r="AK376" s="75"/>
      <c r="AL376" s="75"/>
      <c r="AM376" s="75"/>
      <c r="AN376" s="75"/>
      <c r="AO376" s="75"/>
      <c r="AP376" s="75"/>
      <c r="AQ376" s="75"/>
      <c r="AR376" s="75"/>
      <c r="AS376" s="75"/>
      <c r="AT376" s="75"/>
      <c r="AU376" s="75"/>
      <c r="AV376" s="75"/>
      <c r="AW376" s="75"/>
      <c r="AX376" s="75"/>
      <c r="AY376" s="75"/>
      <c r="AZ376" s="75"/>
      <c r="BA376" s="75"/>
      <c r="BB376" s="75"/>
      <c r="BC376" s="74"/>
      <c r="BD376" s="75"/>
      <c r="BE376" s="75"/>
      <c r="BF376" s="75"/>
      <c r="BG376" s="75"/>
      <c r="BH376" s="75">
        <v>823.1</v>
      </c>
      <c r="BI376" s="75">
        <v>829</v>
      </c>
      <c r="BJ376" s="75">
        <v>829</v>
      </c>
      <c r="BK376" s="75">
        <f t="shared" ref="BK376:BK383" si="386">BJ376/BI376*100</f>
        <v>100</v>
      </c>
      <c r="BL376" s="75"/>
      <c r="BM376" s="75"/>
      <c r="BN376" s="75"/>
      <c r="BO376" s="74"/>
      <c r="BP376" s="75"/>
      <c r="BQ376" s="75"/>
      <c r="BR376" s="75"/>
      <c r="BS376" s="74"/>
      <c r="BT376" s="75"/>
      <c r="BU376" s="75"/>
      <c r="BV376" s="75"/>
      <c r="BW376" s="74"/>
      <c r="BX376" s="75"/>
      <c r="BY376" s="75"/>
      <c r="BZ376" s="75"/>
      <c r="CA376" s="74"/>
      <c r="CB376" s="75"/>
      <c r="CC376" s="75"/>
      <c r="CD376" s="75"/>
      <c r="CE376" s="75"/>
    </row>
    <row r="377" spans="1:83" x14ac:dyDescent="0.25">
      <c r="A377" s="16" t="s">
        <v>295</v>
      </c>
      <c r="B377" s="78">
        <f t="shared" si="349"/>
        <v>411.6</v>
      </c>
      <c r="C377" s="78">
        <f t="shared" si="350"/>
        <v>414.3</v>
      </c>
      <c r="D377" s="78">
        <f t="shared" si="351"/>
        <v>414.3</v>
      </c>
      <c r="E377" s="78"/>
      <c r="F377" s="78">
        <f t="shared" si="340"/>
        <v>414.3</v>
      </c>
      <c r="G377" s="75">
        <f t="shared" si="377"/>
        <v>100</v>
      </c>
      <c r="H377" s="75"/>
      <c r="I377" s="75"/>
      <c r="J377" s="75"/>
      <c r="K377" s="75"/>
      <c r="L377" s="75"/>
      <c r="M377" s="75"/>
      <c r="N377" s="75"/>
      <c r="O377" s="75"/>
      <c r="P377" s="75"/>
      <c r="Q377" s="75"/>
      <c r="R377" s="75"/>
      <c r="S377" s="75"/>
      <c r="T377" s="75"/>
      <c r="U377" s="75"/>
      <c r="V377" s="75"/>
      <c r="W377" s="75"/>
      <c r="X377" s="75"/>
      <c r="Y377" s="75"/>
      <c r="Z377" s="75"/>
      <c r="AA377" s="75"/>
      <c r="AB377" s="75"/>
      <c r="AC377" s="75"/>
      <c r="AD377" s="75"/>
      <c r="AE377" s="74"/>
      <c r="AF377" s="75"/>
      <c r="AG377" s="75"/>
      <c r="AH377" s="75"/>
      <c r="AI377" s="74"/>
      <c r="AJ377" s="75"/>
      <c r="AK377" s="75"/>
      <c r="AL377" s="75"/>
      <c r="AM377" s="75"/>
      <c r="AN377" s="75"/>
      <c r="AO377" s="75"/>
      <c r="AP377" s="75"/>
      <c r="AQ377" s="75"/>
      <c r="AR377" s="75"/>
      <c r="AS377" s="75"/>
      <c r="AT377" s="75"/>
      <c r="AU377" s="75"/>
      <c r="AV377" s="75"/>
      <c r="AW377" s="75"/>
      <c r="AX377" s="75"/>
      <c r="AY377" s="75"/>
      <c r="AZ377" s="75"/>
      <c r="BA377" s="75"/>
      <c r="BB377" s="75"/>
      <c r="BC377" s="74"/>
      <c r="BD377" s="75"/>
      <c r="BE377" s="75"/>
      <c r="BF377" s="75"/>
      <c r="BG377" s="75"/>
      <c r="BH377" s="75">
        <v>411.6</v>
      </c>
      <c r="BI377" s="75">
        <v>414.3</v>
      </c>
      <c r="BJ377" s="75">
        <v>414.3</v>
      </c>
      <c r="BK377" s="75">
        <f t="shared" si="386"/>
        <v>100</v>
      </c>
      <c r="BL377" s="75"/>
      <c r="BM377" s="75"/>
      <c r="BN377" s="75"/>
      <c r="BO377" s="74"/>
      <c r="BP377" s="75"/>
      <c r="BQ377" s="75"/>
      <c r="BR377" s="75"/>
      <c r="BS377" s="74"/>
      <c r="BT377" s="75"/>
      <c r="BU377" s="75"/>
      <c r="BV377" s="75"/>
      <c r="BW377" s="74"/>
      <c r="BX377" s="75"/>
      <c r="BY377" s="75"/>
      <c r="BZ377" s="75"/>
      <c r="CA377" s="74"/>
      <c r="CB377" s="75"/>
      <c r="CC377" s="75"/>
      <c r="CD377" s="75"/>
      <c r="CE377" s="75"/>
    </row>
    <row r="378" spans="1:83" x14ac:dyDescent="0.25">
      <c r="A378" s="16" t="s">
        <v>507</v>
      </c>
      <c r="B378" s="78">
        <f t="shared" si="349"/>
        <v>164.6</v>
      </c>
      <c r="C378" s="78">
        <f t="shared" si="350"/>
        <v>165.7</v>
      </c>
      <c r="D378" s="78">
        <f t="shared" si="351"/>
        <v>165.7</v>
      </c>
      <c r="E378" s="78"/>
      <c r="F378" s="78">
        <f t="shared" si="340"/>
        <v>165.7</v>
      </c>
      <c r="G378" s="75">
        <f t="shared" si="377"/>
        <v>100</v>
      </c>
      <c r="H378" s="75"/>
      <c r="I378" s="75"/>
      <c r="J378" s="75"/>
      <c r="K378" s="75"/>
      <c r="L378" s="75"/>
      <c r="M378" s="75"/>
      <c r="N378" s="75"/>
      <c r="O378" s="75"/>
      <c r="P378" s="75"/>
      <c r="Q378" s="75"/>
      <c r="R378" s="75"/>
      <c r="S378" s="75"/>
      <c r="T378" s="75"/>
      <c r="U378" s="75"/>
      <c r="V378" s="75"/>
      <c r="W378" s="75"/>
      <c r="X378" s="75"/>
      <c r="Y378" s="75"/>
      <c r="Z378" s="75"/>
      <c r="AA378" s="75"/>
      <c r="AB378" s="75"/>
      <c r="AC378" s="75"/>
      <c r="AD378" s="75"/>
      <c r="AE378" s="74"/>
      <c r="AF378" s="75"/>
      <c r="AG378" s="75"/>
      <c r="AH378" s="75"/>
      <c r="AI378" s="74"/>
      <c r="AJ378" s="75"/>
      <c r="AK378" s="75"/>
      <c r="AL378" s="75"/>
      <c r="AM378" s="75"/>
      <c r="AN378" s="75"/>
      <c r="AO378" s="75"/>
      <c r="AP378" s="75"/>
      <c r="AQ378" s="75"/>
      <c r="AR378" s="75"/>
      <c r="AS378" s="75"/>
      <c r="AT378" s="75"/>
      <c r="AU378" s="75"/>
      <c r="AV378" s="75"/>
      <c r="AW378" s="75"/>
      <c r="AX378" s="75"/>
      <c r="AY378" s="75"/>
      <c r="AZ378" s="75"/>
      <c r="BA378" s="75"/>
      <c r="BB378" s="75"/>
      <c r="BC378" s="74"/>
      <c r="BD378" s="75"/>
      <c r="BE378" s="75"/>
      <c r="BF378" s="75"/>
      <c r="BG378" s="75"/>
      <c r="BH378" s="75">
        <v>164.6</v>
      </c>
      <c r="BI378" s="75">
        <v>165.7</v>
      </c>
      <c r="BJ378" s="75">
        <v>165.7</v>
      </c>
      <c r="BK378" s="75">
        <f t="shared" si="386"/>
        <v>100</v>
      </c>
      <c r="BL378" s="75"/>
      <c r="BM378" s="75"/>
      <c r="BN378" s="75"/>
      <c r="BO378" s="74"/>
      <c r="BP378" s="75"/>
      <c r="BQ378" s="75"/>
      <c r="BR378" s="75"/>
      <c r="BS378" s="74"/>
      <c r="BT378" s="75"/>
      <c r="BU378" s="75"/>
      <c r="BV378" s="75"/>
      <c r="BW378" s="74"/>
      <c r="BX378" s="75"/>
      <c r="BY378" s="75"/>
      <c r="BZ378" s="75"/>
      <c r="CA378" s="74"/>
      <c r="CB378" s="75"/>
      <c r="CC378" s="75"/>
      <c r="CD378" s="75"/>
      <c r="CE378" s="75"/>
    </row>
    <row r="379" spans="1:83" x14ac:dyDescent="0.25">
      <c r="A379" s="16" t="s">
        <v>246</v>
      </c>
      <c r="B379" s="78">
        <f t="shared" si="349"/>
        <v>164.6</v>
      </c>
      <c r="C379" s="78">
        <f t="shared" si="350"/>
        <v>165.7</v>
      </c>
      <c r="D379" s="78">
        <f t="shared" si="351"/>
        <v>165.7</v>
      </c>
      <c r="E379" s="78"/>
      <c r="F379" s="78">
        <f t="shared" si="340"/>
        <v>165.7</v>
      </c>
      <c r="G379" s="75">
        <f t="shared" si="377"/>
        <v>100</v>
      </c>
      <c r="H379" s="75"/>
      <c r="I379" s="75"/>
      <c r="J379" s="75"/>
      <c r="K379" s="75"/>
      <c r="L379" s="75"/>
      <c r="M379" s="75"/>
      <c r="N379" s="75"/>
      <c r="O379" s="75"/>
      <c r="P379" s="75"/>
      <c r="Q379" s="75"/>
      <c r="R379" s="75"/>
      <c r="S379" s="75"/>
      <c r="T379" s="75"/>
      <c r="U379" s="75"/>
      <c r="V379" s="75"/>
      <c r="W379" s="75"/>
      <c r="X379" s="75"/>
      <c r="Y379" s="75"/>
      <c r="Z379" s="75"/>
      <c r="AA379" s="75"/>
      <c r="AB379" s="75"/>
      <c r="AC379" s="75"/>
      <c r="AD379" s="75"/>
      <c r="AE379" s="74"/>
      <c r="AF379" s="75"/>
      <c r="AG379" s="75"/>
      <c r="AH379" s="75"/>
      <c r="AI379" s="74"/>
      <c r="AJ379" s="75"/>
      <c r="AK379" s="75"/>
      <c r="AL379" s="75"/>
      <c r="AM379" s="75"/>
      <c r="AN379" s="75"/>
      <c r="AO379" s="75"/>
      <c r="AP379" s="75"/>
      <c r="AQ379" s="75"/>
      <c r="AR379" s="75"/>
      <c r="AS379" s="75"/>
      <c r="AT379" s="75"/>
      <c r="AU379" s="75"/>
      <c r="AV379" s="75"/>
      <c r="AW379" s="75"/>
      <c r="AX379" s="75"/>
      <c r="AY379" s="75"/>
      <c r="AZ379" s="75"/>
      <c r="BA379" s="75"/>
      <c r="BB379" s="75"/>
      <c r="BC379" s="74"/>
      <c r="BD379" s="75"/>
      <c r="BE379" s="75"/>
      <c r="BF379" s="75"/>
      <c r="BG379" s="75"/>
      <c r="BH379" s="75">
        <v>164.6</v>
      </c>
      <c r="BI379" s="75">
        <v>165.7</v>
      </c>
      <c r="BJ379" s="75">
        <v>165.7</v>
      </c>
      <c r="BK379" s="75">
        <f t="shared" si="386"/>
        <v>100</v>
      </c>
      <c r="BL379" s="75"/>
      <c r="BM379" s="75"/>
      <c r="BN379" s="75"/>
      <c r="BO379" s="74"/>
      <c r="BP379" s="75"/>
      <c r="BQ379" s="75"/>
      <c r="BR379" s="75"/>
      <c r="BS379" s="74"/>
      <c r="BT379" s="75"/>
      <c r="BU379" s="75"/>
      <c r="BV379" s="75"/>
      <c r="BW379" s="74"/>
      <c r="BX379" s="75"/>
      <c r="BY379" s="75"/>
      <c r="BZ379" s="75"/>
      <c r="CA379" s="74"/>
      <c r="CB379" s="75"/>
      <c r="CC379" s="75"/>
      <c r="CD379" s="75"/>
      <c r="CE379" s="75"/>
    </row>
    <row r="380" spans="1:83" x14ac:dyDescent="0.25">
      <c r="A380" s="16" t="s">
        <v>327</v>
      </c>
      <c r="B380" s="78">
        <f t="shared" si="349"/>
        <v>164.6</v>
      </c>
      <c r="C380" s="78">
        <f t="shared" si="350"/>
        <v>165.7</v>
      </c>
      <c r="D380" s="78">
        <f t="shared" si="351"/>
        <v>165.7</v>
      </c>
      <c r="E380" s="78"/>
      <c r="F380" s="78">
        <f t="shared" si="340"/>
        <v>165.7</v>
      </c>
      <c r="G380" s="75">
        <f t="shared" si="377"/>
        <v>100</v>
      </c>
      <c r="H380" s="75"/>
      <c r="I380" s="75"/>
      <c r="J380" s="75"/>
      <c r="K380" s="75"/>
      <c r="L380" s="75"/>
      <c r="M380" s="75"/>
      <c r="N380" s="75"/>
      <c r="O380" s="75"/>
      <c r="P380" s="75"/>
      <c r="Q380" s="75"/>
      <c r="R380" s="75"/>
      <c r="S380" s="75"/>
      <c r="T380" s="75"/>
      <c r="U380" s="75"/>
      <c r="V380" s="75"/>
      <c r="W380" s="75"/>
      <c r="X380" s="75"/>
      <c r="Y380" s="75"/>
      <c r="Z380" s="75"/>
      <c r="AA380" s="75"/>
      <c r="AB380" s="75"/>
      <c r="AC380" s="75"/>
      <c r="AD380" s="75"/>
      <c r="AE380" s="74"/>
      <c r="AF380" s="75"/>
      <c r="AG380" s="75"/>
      <c r="AH380" s="75"/>
      <c r="AI380" s="74"/>
      <c r="AJ380" s="75"/>
      <c r="AK380" s="75"/>
      <c r="AL380" s="75"/>
      <c r="AM380" s="75"/>
      <c r="AN380" s="75"/>
      <c r="AO380" s="75"/>
      <c r="AP380" s="75"/>
      <c r="AQ380" s="75"/>
      <c r="AR380" s="75"/>
      <c r="AS380" s="75"/>
      <c r="AT380" s="75"/>
      <c r="AU380" s="75"/>
      <c r="AV380" s="75"/>
      <c r="AW380" s="75"/>
      <c r="AX380" s="75"/>
      <c r="AY380" s="75"/>
      <c r="AZ380" s="75"/>
      <c r="BA380" s="75"/>
      <c r="BB380" s="75"/>
      <c r="BC380" s="74"/>
      <c r="BD380" s="75"/>
      <c r="BE380" s="75"/>
      <c r="BF380" s="75"/>
      <c r="BG380" s="75"/>
      <c r="BH380" s="75">
        <v>164.6</v>
      </c>
      <c r="BI380" s="75">
        <v>165.7</v>
      </c>
      <c r="BJ380" s="75">
        <v>165.7</v>
      </c>
      <c r="BK380" s="75">
        <f t="shared" si="386"/>
        <v>100</v>
      </c>
      <c r="BL380" s="75"/>
      <c r="BM380" s="75"/>
      <c r="BN380" s="75"/>
      <c r="BO380" s="74"/>
      <c r="BP380" s="75"/>
      <c r="BQ380" s="75"/>
      <c r="BR380" s="75"/>
      <c r="BS380" s="74"/>
      <c r="BT380" s="75"/>
      <c r="BU380" s="75"/>
      <c r="BV380" s="75"/>
      <c r="BW380" s="74"/>
      <c r="BX380" s="75"/>
      <c r="BY380" s="75"/>
      <c r="BZ380" s="75"/>
      <c r="CA380" s="74"/>
      <c r="CB380" s="75"/>
      <c r="CC380" s="75"/>
      <c r="CD380" s="75"/>
      <c r="CE380" s="75"/>
    </row>
    <row r="381" spans="1:83" x14ac:dyDescent="0.25">
      <c r="A381" s="16" t="s">
        <v>473</v>
      </c>
      <c r="B381" s="78">
        <f t="shared" si="349"/>
        <v>164.6</v>
      </c>
      <c r="C381" s="78">
        <f t="shared" si="350"/>
        <v>165.7</v>
      </c>
      <c r="D381" s="78">
        <f t="shared" si="351"/>
        <v>165.7</v>
      </c>
      <c r="E381" s="78"/>
      <c r="F381" s="78">
        <f t="shared" si="340"/>
        <v>165.7</v>
      </c>
      <c r="G381" s="75">
        <f t="shared" si="377"/>
        <v>100</v>
      </c>
      <c r="H381" s="75"/>
      <c r="I381" s="75"/>
      <c r="J381" s="75"/>
      <c r="K381" s="75"/>
      <c r="L381" s="75"/>
      <c r="M381" s="75"/>
      <c r="N381" s="75"/>
      <c r="O381" s="75"/>
      <c r="P381" s="75"/>
      <c r="Q381" s="75"/>
      <c r="R381" s="75"/>
      <c r="S381" s="75"/>
      <c r="T381" s="75"/>
      <c r="U381" s="75"/>
      <c r="V381" s="75"/>
      <c r="W381" s="75"/>
      <c r="X381" s="75"/>
      <c r="Y381" s="75"/>
      <c r="Z381" s="75"/>
      <c r="AA381" s="75"/>
      <c r="AB381" s="75"/>
      <c r="AC381" s="75"/>
      <c r="AD381" s="75"/>
      <c r="AE381" s="74"/>
      <c r="AF381" s="75"/>
      <c r="AG381" s="75"/>
      <c r="AH381" s="75"/>
      <c r="AI381" s="74"/>
      <c r="AJ381" s="75"/>
      <c r="AK381" s="75"/>
      <c r="AL381" s="75"/>
      <c r="AM381" s="75"/>
      <c r="AN381" s="75"/>
      <c r="AO381" s="75"/>
      <c r="AP381" s="75"/>
      <c r="AQ381" s="75"/>
      <c r="AR381" s="75"/>
      <c r="AS381" s="75"/>
      <c r="AT381" s="75"/>
      <c r="AU381" s="75"/>
      <c r="AV381" s="75"/>
      <c r="AW381" s="75"/>
      <c r="AX381" s="75"/>
      <c r="AY381" s="75"/>
      <c r="AZ381" s="75"/>
      <c r="BA381" s="75"/>
      <c r="BB381" s="75"/>
      <c r="BC381" s="74"/>
      <c r="BD381" s="75"/>
      <c r="BE381" s="75"/>
      <c r="BF381" s="75"/>
      <c r="BG381" s="75"/>
      <c r="BH381" s="75">
        <v>164.6</v>
      </c>
      <c r="BI381" s="75">
        <v>165.7</v>
      </c>
      <c r="BJ381" s="75">
        <v>165.7</v>
      </c>
      <c r="BK381" s="75">
        <f t="shared" si="386"/>
        <v>100</v>
      </c>
      <c r="BL381" s="75"/>
      <c r="BM381" s="75"/>
      <c r="BN381" s="75"/>
      <c r="BO381" s="74"/>
      <c r="BP381" s="75"/>
      <c r="BQ381" s="75"/>
      <c r="BR381" s="75"/>
      <c r="BS381" s="74"/>
      <c r="BT381" s="75"/>
      <c r="BU381" s="75"/>
      <c r="BV381" s="75"/>
      <c r="BW381" s="74"/>
      <c r="BX381" s="75"/>
      <c r="BY381" s="75"/>
      <c r="BZ381" s="75"/>
      <c r="CA381" s="74"/>
      <c r="CB381" s="75"/>
      <c r="CC381" s="75"/>
      <c r="CD381" s="75"/>
      <c r="CE381" s="75"/>
    </row>
    <row r="382" spans="1:83" x14ac:dyDescent="0.25">
      <c r="A382" s="16" t="s">
        <v>474</v>
      </c>
      <c r="B382" s="78">
        <f t="shared" si="349"/>
        <v>164.6</v>
      </c>
      <c r="C382" s="78">
        <f t="shared" si="350"/>
        <v>165.7</v>
      </c>
      <c r="D382" s="78">
        <f t="shared" si="351"/>
        <v>165.7</v>
      </c>
      <c r="E382" s="78"/>
      <c r="F382" s="78">
        <f t="shared" si="340"/>
        <v>165.7</v>
      </c>
      <c r="G382" s="75">
        <f t="shared" si="377"/>
        <v>100</v>
      </c>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4"/>
      <c r="AF382" s="75"/>
      <c r="AG382" s="75"/>
      <c r="AH382" s="75"/>
      <c r="AI382" s="74"/>
      <c r="AJ382" s="75"/>
      <c r="AK382" s="75"/>
      <c r="AL382" s="75"/>
      <c r="AM382" s="75"/>
      <c r="AN382" s="75"/>
      <c r="AO382" s="75"/>
      <c r="AP382" s="75"/>
      <c r="AQ382" s="75"/>
      <c r="AR382" s="75"/>
      <c r="AS382" s="75"/>
      <c r="AT382" s="75"/>
      <c r="AU382" s="75"/>
      <c r="AV382" s="75"/>
      <c r="AW382" s="75"/>
      <c r="AX382" s="75"/>
      <c r="AY382" s="75"/>
      <c r="AZ382" s="75"/>
      <c r="BA382" s="75"/>
      <c r="BB382" s="75"/>
      <c r="BC382" s="74"/>
      <c r="BD382" s="75"/>
      <c r="BE382" s="75"/>
      <c r="BF382" s="75"/>
      <c r="BG382" s="75"/>
      <c r="BH382" s="75">
        <v>164.6</v>
      </c>
      <c r="BI382" s="75">
        <v>165.7</v>
      </c>
      <c r="BJ382" s="75">
        <v>165.7</v>
      </c>
      <c r="BK382" s="75">
        <f t="shared" si="386"/>
        <v>100</v>
      </c>
      <c r="BL382" s="75"/>
      <c r="BM382" s="75"/>
      <c r="BN382" s="75"/>
      <c r="BO382" s="74"/>
      <c r="BP382" s="75"/>
      <c r="BQ382" s="75"/>
      <c r="BR382" s="75"/>
      <c r="BS382" s="74"/>
      <c r="BT382" s="75"/>
      <c r="BU382" s="75"/>
      <c r="BV382" s="75"/>
      <c r="BW382" s="74"/>
      <c r="BX382" s="75"/>
      <c r="BY382" s="75"/>
      <c r="BZ382" s="75"/>
      <c r="CA382" s="74"/>
      <c r="CB382" s="75"/>
      <c r="CC382" s="75"/>
      <c r="CD382" s="75"/>
      <c r="CE382" s="75"/>
    </row>
    <row r="383" spans="1:83" s="5" customFormat="1" ht="31.5" x14ac:dyDescent="0.25">
      <c r="A383" s="82" t="s">
        <v>187</v>
      </c>
      <c r="B383" s="77">
        <f t="shared" si="349"/>
        <v>3628915</v>
      </c>
      <c r="C383" s="77">
        <f t="shared" si="350"/>
        <v>3609144.4653200004</v>
      </c>
      <c r="D383" s="77">
        <f t="shared" si="351"/>
        <v>3609144.4653200004</v>
      </c>
      <c r="E383" s="77"/>
      <c r="F383" s="77">
        <f t="shared" si="340"/>
        <v>3599758.2452000007</v>
      </c>
      <c r="G383" s="73">
        <f t="shared" si="377"/>
        <v>99.739932268985314</v>
      </c>
      <c r="H383" s="73">
        <f>SUM(H384:H389)</f>
        <v>3406</v>
      </c>
      <c r="I383" s="73">
        <f>SUM(I384:I389)</f>
        <v>1747.8</v>
      </c>
      <c r="J383" s="73">
        <f>SUM(J384:J389)</f>
        <v>1714.14122</v>
      </c>
      <c r="K383" s="73">
        <f>J383/I383*100</f>
        <v>98.074220162489993</v>
      </c>
      <c r="L383" s="73">
        <f>SUM(L384:L389)</f>
        <v>2913.9</v>
      </c>
      <c r="M383" s="73">
        <f>SUM(M384:M389)</f>
        <v>2913.9</v>
      </c>
      <c r="N383" s="73">
        <f>SUM(N384:N389)</f>
        <v>2741.46389</v>
      </c>
      <c r="O383" s="73">
        <f>N383/M383*100</f>
        <v>94.082291430728574</v>
      </c>
      <c r="P383" s="73">
        <f>SUM(P384:P389)</f>
        <v>90443.9</v>
      </c>
      <c r="Q383" s="73">
        <f>SUM(Q384:Q389)</f>
        <v>78564.465319999988</v>
      </c>
      <c r="R383" s="73">
        <f>SUM(R384:R389)</f>
        <v>78564.465299999996</v>
      </c>
      <c r="S383" s="73">
        <f>R383/Q383*100</f>
        <v>99.999999974543215</v>
      </c>
      <c r="T383" s="73">
        <f>SUM(T384:T389)</f>
        <v>1050283.8</v>
      </c>
      <c r="U383" s="73">
        <f>SUM(U384:U389)</f>
        <v>1047998.5</v>
      </c>
      <c r="V383" s="73">
        <f>SUM(V384:V389)</f>
        <v>1047998.5</v>
      </c>
      <c r="W383" s="73">
        <f>V383/U383*100</f>
        <v>100</v>
      </c>
      <c r="X383" s="73">
        <f>SUM(X384:X389)</f>
        <v>37716.400000000001</v>
      </c>
      <c r="Y383" s="73">
        <f>SUM(Y384:Y389)</f>
        <v>28491.200000000001</v>
      </c>
      <c r="Z383" s="73">
        <f>SUM(Z384:Z389)</f>
        <v>27128.277999999998</v>
      </c>
      <c r="AA383" s="73">
        <f>Z383/Y383*100</f>
        <v>95.216340484079282</v>
      </c>
      <c r="AB383" s="73">
        <f>SUM(AB384:AB389)</f>
        <v>3558.7</v>
      </c>
      <c r="AC383" s="73">
        <f>SUM(AC384:AC389)</f>
        <v>3548.6</v>
      </c>
      <c r="AD383" s="73">
        <f>SUM(AD384:AD389)</f>
        <v>3548.5886099999998</v>
      </c>
      <c r="AE383" s="73">
        <f>AD383/AC383*100</f>
        <v>99.999679028349206</v>
      </c>
      <c r="AF383" s="73">
        <f>SUM(AF384:AF389)</f>
        <v>2221724.2999999998</v>
      </c>
      <c r="AG383" s="73">
        <f>SUM(AG384:AG389)</f>
        <v>2232389.2000000002</v>
      </c>
      <c r="AH383" s="73">
        <f>SUM(AH384:AH389)</f>
        <v>2232389.2000000002</v>
      </c>
      <c r="AI383" s="73">
        <f>AH383/AG383*100</f>
        <v>100</v>
      </c>
      <c r="AJ383" s="73">
        <f>SUM(AJ384:AJ389)</f>
        <v>19474.2</v>
      </c>
      <c r="AK383" s="73">
        <f>SUM(AK384:AK389)</f>
        <v>19474.2</v>
      </c>
      <c r="AL383" s="73">
        <f>SUM(AL384:AL389)</f>
        <v>19474.2</v>
      </c>
      <c r="AM383" s="72">
        <f>AL383/AK383*100</f>
        <v>100</v>
      </c>
      <c r="AN383" s="73">
        <f>SUM(AN384:AN389)</f>
        <v>52.4</v>
      </c>
      <c r="AO383" s="73">
        <f>SUM(AO384:AO389)</f>
        <v>52.4</v>
      </c>
      <c r="AP383" s="73">
        <f>SUM(AP384:AP389)</f>
        <v>52.4</v>
      </c>
      <c r="AQ383" s="73">
        <f>AP383/AO383*100</f>
        <v>100</v>
      </c>
      <c r="AR383" s="73">
        <f t="shared" ref="AR383" si="387">SUM(AR384:AR389)</f>
        <v>6491.4</v>
      </c>
      <c r="AS383" s="73">
        <f t="shared" ref="AS383:BB383" si="388">SUM(AS384:AS389)</f>
        <v>6491.4</v>
      </c>
      <c r="AT383" s="73">
        <f t="shared" si="388"/>
        <v>6491.4</v>
      </c>
      <c r="AU383" s="73">
        <f t="shared" si="388"/>
        <v>100</v>
      </c>
      <c r="AV383" s="73">
        <f t="shared" ref="AV383" si="389">SUM(AV384:AV389)</f>
        <v>1947.4</v>
      </c>
      <c r="AW383" s="73">
        <f t="shared" si="388"/>
        <v>1947.4</v>
      </c>
      <c r="AX383" s="73">
        <f t="shared" si="388"/>
        <v>1947.4</v>
      </c>
      <c r="AY383" s="73">
        <f t="shared" si="388"/>
        <v>100</v>
      </c>
      <c r="AZ383" s="73">
        <f t="shared" ref="AZ383" si="390">SUM(AZ384:AZ389)</f>
        <v>19745.400000000001</v>
      </c>
      <c r="BA383" s="73">
        <f t="shared" si="388"/>
        <v>19545.599999999999</v>
      </c>
      <c r="BB383" s="73">
        <f t="shared" si="388"/>
        <v>19545.599999999999</v>
      </c>
      <c r="BC383" s="73">
        <f>BB383/BA383*100</f>
        <v>100</v>
      </c>
      <c r="BD383" s="73">
        <f>SUM(BD384:BD389)</f>
        <v>5193.1000000000004</v>
      </c>
      <c r="BE383" s="73">
        <f>SUM(BE384:BE389)</f>
        <v>5193.1000000000004</v>
      </c>
      <c r="BF383" s="73">
        <f>SUM(BF384:BF389)</f>
        <v>5193.1000000000004</v>
      </c>
      <c r="BG383" s="73">
        <f>BF383/BE383*100</f>
        <v>100</v>
      </c>
      <c r="BH383" s="73">
        <f>SUM(BH384:BH389)</f>
        <v>4115.8</v>
      </c>
      <c r="BI383" s="73">
        <f>SUM(BI384:BI389)</f>
        <v>4144.7</v>
      </c>
      <c r="BJ383" s="73">
        <f>SUM(BJ384:BJ389)</f>
        <v>4144.7</v>
      </c>
      <c r="BK383" s="72">
        <f t="shared" si="386"/>
        <v>100</v>
      </c>
      <c r="BL383" s="73">
        <f>SUM(BL384:BL389)</f>
        <v>142206.1</v>
      </c>
      <c r="BM383" s="73">
        <f>SUM(BM384:BM389)</f>
        <v>137566.1</v>
      </c>
      <c r="BN383" s="73">
        <f>SUM(BN384:BN389)</f>
        <v>137566.1</v>
      </c>
      <c r="BO383" s="73">
        <f>BN383/BM383*100</f>
        <v>100</v>
      </c>
      <c r="BP383" s="73">
        <f>SUM(BP384:BP389)</f>
        <v>17270.2</v>
      </c>
      <c r="BQ383" s="73">
        <f>SUM(BQ384:BQ389)</f>
        <v>17429.2</v>
      </c>
      <c r="BR383" s="73">
        <f>SUM(BR384:BR389)</f>
        <v>9631.8791799999999</v>
      </c>
      <c r="BS383" s="73">
        <f>BR383/BQ383*100</f>
        <v>55.262887453239387</v>
      </c>
      <c r="BT383" s="73">
        <f>SUM(BT384:BT389)</f>
        <v>48.6</v>
      </c>
      <c r="BU383" s="73">
        <f>SUM(BU384:BU389)</f>
        <v>48.5</v>
      </c>
      <c r="BV383" s="73">
        <f>SUM(BV384:BV389)</f>
        <v>48.5</v>
      </c>
      <c r="BW383" s="73">
        <f>BV383/BU383*100</f>
        <v>100</v>
      </c>
      <c r="BX383" s="73">
        <f>SUM(BX384:BX389)</f>
        <v>1298.3</v>
      </c>
      <c r="BY383" s="73">
        <f>SUM(BY384:BY389)</f>
        <v>1298.3</v>
      </c>
      <c r="BZ383" s="73">
        <f>SUM(BZ384:BZ389)</f>
        <v>1298.3</v>
      </c>
      <c r="CA383" s="73">
        <f>BZ383/BY383*100</f>
        <v>100</v>
      </c>
      <c r="CB383" s="73">
        <f>SUM(CB384:CB389)</f>
        <v>1025.0999999999999</v>
      </c>
      <c r="CC383" s="73">
        <f>SUM(CC384:CC389)</f>
        <v>299.89999999999998</v>
      </c>
      <c r="CD383" s="73">
        <f>SUM(CD384:CD389)</f>
        <v>280.029</v>
      </c>
      <c r="CE383" s="73">
        <f>CD383/CC383*100</f>
        <v>93.374124708236081</v>
      </c>
    </row>
    <row r="384" spans="1:83" ht="16.5" customHeight="1" x14ac:dyDescent="0.25">
      <c r="A384" s="16" t="s">
        <v>186</v>
      </c>
      <c r="B384" s="78">
        <f t="shared" si="349"/>
        <v>3624799.2</v>
      </c>
      <c r="C384" s="78">
        <f t="shared" si="350"/>
        <v>3604999.7653200002</v>
      </c>
      <c r="D384" s="78">
        <f t="shared" si="351"/>
        <v>3604999.7653200002</v>
      </c>
      <c r="E384" s="78"/>
      <c r="F384" s="78">
        <f t="shared" si="340"/>
        <v>3595613.5452000005</v>
      </c>
      <c r="G384" s="74">
        <f t="shared" si="377"/>
        <v>99.739633266823063</v>
      </c>
      <c r="H384" s="74">
        <v>3406</v>
      </c>
      <c r="I384" s="74">
        <v>1747.8</v>
      </c>
      <c r="J384" s="74">
        <v>1714.14122</v>
      </c>
      <c r="K384" s="74">
        <f>J384/I384*100</f>
        <v>98.074220162489993</v>
      </c>
      <c r="L384" s="74">
        <v>2913.9</v>
      </c>
      <c r="M384" s="74">
        <v>2913.9</v>
      </c>
      <c r="N384" s="74">
        <v>2741.46389</v>
      </c>
      <c r="O384" s="74">
        <f>N384/M384*100</f>
        <v>94.082291430728574</v>
      </c>
      <c r="P384" s="74">
        <v>90443.9</v>
      </c>
      <c r="Q384" s="74">
        <v>78564.465319999988</v>
      </c>
      <c r="R384" s="74">
        <v>78564.465299999996</v>
      </c>
      <c r="S384" s="74">
        <f>R384/Q384*100</f>
        <v>99.999999974543215</v>
      </c>
      <c r="T384" s="74">
        <v>1050283.8</v>
      </c>
      <c r="U384" s="74">
        <v>1047998.5</v>
      </c>
      <c r="V384" s="74">
        <v>1047998.5</v>
      </c>
      <c r="W384" s="74">
        <f>V384/U384*100</f>
        <v>100</v>
      </c>
      <c r="X384" s="74">
        <v>37716.400000000001</v>
      </c>
      <c r="Y384" s="74">
        <v>28491.200000000001</v>
      </c>
      <c r="Z384" s="74">
        <v>27128.277999999998</v>
      </c>
      <c r="AA384" s="74">
        <f>Z384/Y384*100</f>
        <v>95.216340484079282</v>
      </c>
      <c r="AB384" s="74">
        <v>3558.7</v>
      </c>
      <c r="AC384" s="74">
        <v>3548.6</v>
      </c>
      <c r="AD384" s="74">
        <v>3548.5886099999998</v>
      </c>
      <c r="AE384" s="74">
        <f>AD384/AC384*100</f>
        <v>99.999679028349206</v>
      </c>
      <c r="AF384" s="74">
        <v>2221724.2999999998</v>
      </c>
      <c r="AG384" s="74">
        <v>2232389.2000000002</v>
      </c>
      <c r="AH384" s="74">
        <v>2232389.2000000002</v>
      </c>
      <c r="AI384" s="74">
        <f>AH384/AG384*100</f>
        <v>100</v>
      </c>
      <c r="AJ384" s="74">
        <v>19474.2</v>
      </c>
      <c r="AK384" s="74">
        <v>19474.2</v>
      </c>
      <c r="AL384" s="74">
        <v>19474.2</v>
      </c>
      <c r="AM384" s="75">
        <f>AL384/AK384*100</f>
        <v>100</v>
      </c>
      <c r="AN384" s="74">
        <v>52.4</v>
      </c>
      <c r="AO384" s="74">
        <v>52.4</v>
      </c>
      <c r="AP384" s="74">
        <v>52.4</v>
      </c>
      <c r="AQ384" s="74">
        <f>AP384/AO384*100</f>
        <v>100</v>
      </c>
      <c r="AR384" s="74">
        <v>6491.4</v>
      </c>
      <c r="AS384" s="74">
        <v>6491.4</v>
      </c>
      <c r="AT384" s="74">
        <v>6491.4</v>
      </c>
      <c r="AU384" s="74">
        <f>AT384/AS384*100</f>
        <v>100</v>
      </c>
      <c r="AV384" s="74">
        <v>1947.4</v>
      </c>
      <c r="AW384" s="74">
        <v>1947.4</v>
      </c>
      <c r="AX384" s="74">
        <v>1947.4</v>
      </c>
      <c r="AY384" s="74">
        <f>AX384/AW384*100</f>
        <v>100</v>
      </c>
      <c r="AZ384" s="74">
        <v>19745.400000000001</v>
      </c>
      <c r="BA384" s="74">
        <v>19545.599999999999</v>
      </c>
      <c r="BB384" s="74">
        <v>19545.599999999999</v>
      </c>
      <c r="BC384" s="74">
        <f>BB384/BA384*100</f>
        <v>100</v>
      </c>
      <c r="BD384" s="74">
        <v>5193.1000000000004</v>
      </c>
      <c r="BE384" s="74">
        <v>5193.1000000000004</v>
      </c>
      <c r="BF384" s="74">
        <v>5193.1000000000004</v>
      </c>
      <c r="BG384" s="74">
        <f>BF384/BE384*100</f>
        <v>100</v>
      </c>
      <c r="BH384" s="74"/>
      <c r="BI384" s="74"/>
      <c r="BJ384" s="74"/>
      <c r="BK384" s="75"/>
      <c r="BL384" s="74">
        <v>142206.1</v>
      </c>
      <c r="BM384" s="74">
        <v>137566.1</v>
      </c>
      <c r="BN384" s="74">
        <v>137566.1</v>
      </c>
      <c r="BO384" s="74">
        <f>BN384/BM384*100</f>
        <v>100</v>
      </c>
      <c r="BP384" s="74">
        <v>17270.2</v>
      </c>
      <c r="BQ384" s="74">
        <v>17429.2</v>
      </c>
      <c r="BR384" s="74">
        <v>9631.8791799999999</v>
      </c>
      <c r="BS384" s="74">
        <f>BR384/BQ384*100</f>
        <v>55.262887453239387</v>
      </c>
      <c r="BT384" s="74">
        <v>48.6</v>
      </c>
      <c r="BU384" s="74">
        <v>48.5</v>
      </c>
      <c r="BV384" s="74">
        <v>48.5</v>
      </c>
      <c r="BW384" s="74">
        <f>BV384/BU384*100</f>
        <v>100</v>
      </c>
      <c r="BX384" s="74">
        <v>1298.3</v>
      </c>
      <c r="BY384" s="74">
        <v>1298.3</v>
      </c>
      <c r="BZ384" s="74">
        <v>1298.3</v>
      </c>
      <c r="CA384" s="74">
        <f>BZ384/BY384*100</f>
        <v>100</v>
      </c>
      <c r="CB384" s="74">
        <v>1025.0999999999999</v>
      </c>
      <c r="CC384" s="74">
        <v>299.89999999999998</v>
      </c>
      <c r="CD384" s="74">
        <v>280.029</v>
      </c>
      <c r="CE384" s="74">
        <f>CD384/CC384*100</f>
        <v>93.374124708236081</v>
      </c>
    </row>
    <row r="385" spans="1:83" x14ac:dyDescent="0.25">
      <c r="A385" s="10" t="s">
        <v>476</v>
      </c>
      <c r="B385" s="78">
        <f t="shared" si="349"/>
        <v>0</v>
      </c>
      <c r="C385" s="78">
        <f t="shared" si="350"/>
        <v>0</v>
      </c>
      <c r="D385" s="78">
        <f t="shared" si="351"/>
        <v>0</v>
      </c>
      <c r="E385" s="78"/>
      <c r="F385" s="78">
        <f t="shared" si="340"/>
        <v>0</v>
      </c>
      <c r="G385" s="74"/>
      <c r="H385" s="74"/>
      <c r="I385" s="74"/>
      <c r="J385" s="74"/>
      <c r="K385" s="74"/>
      <c r="L385" s="74"/>
      <c r="M385" s="74"/>
      <c r="N385" s="74"/>
      <c r="O385" s="74"/>
      <c r="P385" s="74"/>
      <c r="Q385" s="74"/>
      <c r="R385" s="74"/>
      <c r="S385" s="74"/>
      <c r="T385" s="74"/>
      <c r="U385" s="74"/>
      <c r="V385" s="74"/>
      <c r="W385" s="74"/>
      <c r="X385" s="74"/>
      <c r="Y385" s="74"/>
      <c r="Z385" s="74"/>
      <c r="AA385" s="74"/>
      <c r="AB385" s="74"/>
      <c r="AC385" s="74"/>
      <c r="AD385" s="74"/>
      <c r="AE385" s="74"/>
      <c r="AF385" s="74"/>
      <c r="AG385" s="74"/>
      <c r="AH385" s="74"/>
      <c r="AI385" s="74"/>
      <c r="AJ385" s="74"/>
      <c r="AK385" s="74"/>
      <c r="AL385" s="74"/>
      <c r="AM385" s="75"/>
      <c r="AN385" s="74"/>
      <c r="AO385" s="74"/>
      <c r="AP385" s="74"/>
      <c r="AQ385" s="74"/>
      <c r="AR385" s="74"/>
      <c r="AS385" s="74"/>
      <c r="AT385" s="74"/>
      <c r="AU385" s="74"/>
      <c r="AV385" s="74"/>
      <c r="AW385" s="74"/>
      <c r="AX385" s="74"/>
      <c r="AY385" s="74"/>
      <c r="AZ385" s="74"/>
      <c r="BA385" s="74"/>
      <c r="BB385" s="238"/>
      <c r="BC385" s="74"/>
      <c r="BD385" s="74"/>
      <c r="BE385" s="74"/>
      <c r="BF385" s="74"/>
      <c r="BG385" s="74"/>
      <c r="BH385" s="74"/>
      <c r="BI385" s="74"/>
      <c r="BJ385" s="74"/>
      <c r="BK385" s="75"/>
      <c r="BL385" s="74"/>
      <c r="BM385" s="74"/>
      <c r="BN385" s="74"/>
      <c r="BO385" s="74"/>
      <c r="BP385" s="74"/>
      <c r="BQ385" s="74"/>
      <c r="BR385" s="74"/>
      <c r="BS385" s="74"/>
      <c r="BT385" s="74"/>
      <c r="BU385" s="74"/>
      <c r="BV385" s="74"/>
      <c r="BW385" s="74"/>
      <c r="BX385" s="74"/>
      <c r="BY385" s="74"/>
      <c r="BZ385" s="74"/>
      <c r="CA385" s="74"/>
      <c r="CB385" s="74"/>
      <c r="CC385" s="74"/>
      <c r="CD385" s="74"/>
      <c r="CE385" s="74"/>
    </row>
    <row r="386" spans="1:83" x14ac:dyDescent="0.25">
      <c r="A386" s="16" t="s">
        <v>183</v>
      </c>
      <c r="B386" s="78">
        <f t="shared" si="349"/>
        <v>823.1</v>
      </c>
      <c r="C386" s="78">
        <f t="shared" si="350"/>
        <v>829</v>
      </c>
      <c r="D386" s="78">
        <f t="shared" si="351"/>
        <v>829</v>
      </c>
      <c r="E386" s="78"/>
      <c r="F386" s="78">
        <f t="shared" si="340"/>
        <v>829</v>
      </c>
      <c r="G386" s="75">
        <f t="shared" ref="G386:G395" si="391">F386/C386*100</f>
        <v>100</v>
      </c>
      <c r="H386" s="75"/>
      <c r="I386" s="75"/>
      <c r="J386" s="75"/>
      <c r="K386" s="75"/>
      <c r="L386" s="75"/>
      <c r="M386" s="75"/>
      <c r="N386" s="75"/>
      <c r="O386" s="75"/>
      <c r="P386" s="75"/>
      <c r="Q386" s="75"/>
      <c r="R386" s="75"/>
      <c r="S386" s="75"/>
      <c r="T386" s="75"/>
      <c r="U386" s="75"/>
      <c r="V386" s="75"/>
      <c r="W386" s="75"/>
      <c r="X386" s="75"/>
      <c r="Y386" s="75"/>
      <c r="Z386" s="75"/>
      <c r="AA386" s="75"/>
      <c r="AB386" s="75"/>
      <c r="AC386" s="75"/>
      <c r="AD386" s="75"/>
      <c r="AE386" s="75"/>
      <c r="AF386" s="75"/>
      <c r="AG386" s="75"/>
      <c r="AH386" s="75"/>
      <c r="AI386" s="75"/>
      <c r="AJ386" s="75"/>
      <c r="AK386" s="75"/>
      <c r="AL386" s="75"/>
      <c r="AM386" s="75"/>
      <c r="AN386" s="75"/>
      <c r="AO386" s="75"/>
      <c r="AP386" s="75"/>
      <c r="AQ386" s="75"/>
      <c r="AR386" s="75"/>
      <c r="AS386" s="75"/>
      <c r="AT386" s="75"/>
      <c r="AU386" s="75"/>
      <c r="AV386" s="75"/>
      <c r="AW386" s="75"/>
      <c r="AX386" s="75"/>
      <c r="AY386" s="75"/>
      <c r="AZ386" s="75"/>
      <c r="BA386" s="75"/>
      <c r="BB386" s="75"/>
      <c r="BC386" s="75"/>
      <c r="BD386" s="75"/>
      <c r="BE386" s="75"/>
      <c r="BF386" s="75"/>
      <c r="BG386" s="75"/>
      <c r="BH386" s="75">
        <v>823.1</v>
      </c>
      <c r="BI386" s="75">
        <v>829</v>
      </c>
      <c r="BJ386" s="75">
        <v>829</v>
      </c>
      <c r="BK386" s="75">
        <f t="shared" ref="BK386:BK392" si="392">BJ386/BI386*100</f>
        <v>100</v>
      </c>
      <c r="BL386" s="75"/>
      <c r="BM386" s="75"/>
      <c r="BN386" s="75"/>
      <c r="BO386" s="75"/>
      <c r="BP386" s="75"/>
      <c r="BQ386" s="75"/>
      <c r="BR386" s="75"/>
      <c r="BS386" s="74"/>
      <c r="BT386" s="75"/>
      <c r="BU386" s="75"/>
      <c r="BV386" s="75"/>
      <c r="BW386" s="74"/>
      <c r="BX386" s="75"/>
      <c r="BY386" s="75"/>
      <c r="BZ386" s="75"/>
      <c r="CA386" s="74"/>
      <c r="CB386" s="75"/>
      <c r="CC386" s="75"/>
      <c r="CD386" s="75"/>
      <c r="CE386" s="75"/>
    </row>
    <row r="387" spans="1:83" x14ac:dyDescent="0.25">
      <c r="A387" s="16" t="s">
        <v>475</v>
      </c>
      <c r="B387" s="78">
        <f t="shared" si="349"/>
        <v>1234.8</v>
      </c>
      <c r="C387" s="78">
        <f t="shared" si="350"/>
        <v>1243.5</v>
      </c>
      <c r="D387" s="78">
        <f t="shared" si="351"/>
        <v>1243.5</v>
      </c>
      <c r="E387" s="78"/>
      <c r="F387" s="78">
        <f t="shared" si="340"/>
        <v>1243.5</v>
      </c>
      <c r="G387" s="75">
        <f t="shared" si="391"/>
        <v>100</v>
      </c>
      <c r="H387" s="75"/>
      <c r="I387" s="75"/>
      <c r="J387" s="75"/>
      <c r="K387" s="75"/>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c r="AJ387" s="75"/>
      <c r="AK387" s="75"/>
      <c r="AL387" s="75"/>
      <c r="AM387" s="75"/>
      <c r="AN387" s="75"/>
      <c r="AO387" s="75"/>
      <c r="AP387" s="75"/>
      <c r="AQ387" s="75"/>
      <c r="AR387" s="75"/>
      <c r="AS387" s="75"/>
      <c r="AT387" s="75"/>
      <c r="AU387" s="75"/>
      <c r="AV387" s="75"/>
      <c r="AW387" s="75"/>
      <c r="AX387" s="75"/>
      <c r="AY387" s="75"/>
      <c r="AZ387" s="75"/>
      <c r="BA387" s="75"/>
      <c r="BB387" s="75"/>
      <c r="BC387" s="75"/>
      <c r="BD387" s="75"/>
      <c r="BE387" s="75"/>
      <c r="BF387" s="75"/>
      <c r="BG387" s="75"/>
      <c r="BH387" s="75">
        <v>1234.8</v>
      </c>
      <c r="BI387" s="75">
        <v>1243.5</v>
      </c>
      <c r="BJ387" s="75">
        <v>1243.5</v>
      </c>
      <c r="BK387" s="75">
        <f t="shared" si="392"/>
        <v>100</v>
      </c>
      <c r="BL387" s="75"/>
      <c r="BM387" s="75"/>
      <c r="BN387" s="75"/>
      <c r="BO387" s="75"/>
      <c r="BP387" s="75"/>
      <c r="BQ387" s="75"/>
      <c r="BR387" s="75"/>
      <c r="BS387" s="74"/>
      <c r="BT387" s="75"/>
      <c r="BU387" s="75"/>
      <c r="BV387" s="75"/>
      <c r="BW387" s="74"/>
      <c r="BX387" s="75"/>
      <c r="BY387" s="75"/>
      <c r="BZ387" s="75"/>
      <c r="CA387" s="74"/>
      <c r="CB387" s="75"/>
      <c r="CC387" s="75"/>
      <c r="CD387" s="75"/>
      <c r="CE387" s="75"/>
    </row>
    <row r="388" spans="1:83" x14ac:dyDescent="0.25">
      <c r="A388" s="16" t="s">
        <v>184</v>
      </c>
      <c r="B388" s="78">
        <f t="shared" si="349"/>
        <v>1646.3</v>
      </c>
      <c r="C388" s="78">
        <f t="shared" si="350"/>
        <v>1657.9</v>
      </c>
      <c r="D388" s="78">
        <f t="shared" si="351"/>
        <v>1657.9</v>
      </c>
      <c r="E388" s="78"/>
      <c r="F388" s="78">
        <f t="shared" si="340"/>
        <v>1657.9</v>
      </c>
      <c r="G388" s="75">
        <f t="shared" si="391"/>
        <v>100</v>
      </c>
      <c r="H388" s="75"/>
      <c r="I388" s="75"/>
      <c r="J388" s="75"/>
      <c r="K388" s="75"/>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c r="AJ388" s="75"/>
      <c r="AK388" s="75"/>
      <c r="AL388" s="75"/>
      <c r="AM388" s="75"/>
      <c r="AN388" s="75"/>
      <c r="AO388" s="75"/>
      <c r="AP388" s="75"/>
      <c r="AQ388" s="75"/>
      <c r="AR388" s="75"/>
      <c r="AS388" s="75"/>
      <c r="AT388" s="75"/>
      <c r="AU388" s="75"/>
      <c r="AV388" s="75"/>
      <c r="AW388" s="75"/>
      <c r="AX388" s="75"/>
      <c r="AY388" s="75"/>
      <c r="AZ388" s="75"/>
      <c r="BA388" s="75"/>
      <c r="BB388" s="75"/>
      <c r="BC388" s="75"/>
      <c r="BD388" s="75"/>
      <c r="BE388" s="75"/>
      <c r="BF388" s="75"/>
      <c r="BG388" s="75"/>
      <c r="BH388" s="75">
        <v>1646.3</v>
      </c>
      <c r="BI388" s="75">
        <v>1657.9</v>
      </c>
      <c r="BJ388" s="75">
        <v>1657.9</v>
      </c>
      <c r="BK388" s="75">
        <f t="shared" si="392"/>
        <v>100</v>
      </c>
      <c r="BL388" s="75"/>
      <c r="BM388" s="75"/>
      <c r="BN388" s="75"/>
      <c r="BO388" s="75"/>
      <c r="BP388" s="75"/>
      <c r="BQ388" s="75"/>
      <c r="BR388" s="75"/>
      <c r="BS388" s="74"/>
      <c r="BT388" s="75"/>
      <c r="BU388" s="75"/>
      <c r="BV388" s="75"/>
      <c r="BW388" s="74"/>
      <c r="BX388" s="75"/>
      <c r="BY388" s="75"/>
      <c r="BZ388" s="75"/>
      <c r="CA388" s="74"/>
      <c r="CB388" s="75"/>
      <c r="CC388" s="75"/>
      <c r="CD388" s="75"/>
      <c r="CE388" s="75"/>
    </row>
    <row r="389" spans="1:83" x14ac:dyDescent="0.25">
      <c r="A389" s="16" t="s">
        <v>142</v>
      </c>
      <c r="B389" s="78">
        <f t="shared" si="349"/>
        <v>411.6</v>
      </c>
      <c r="C389" s="78">
        <f t="shared" si="350"/>
        <v>414.3</v>
      </c>
      <c r="D389" s="78">
        <f t="shared" si="351"/>
        <v>414.3</v>
      </c>
      <c r="E389" s="78"/>
      <c r="F389" s="78">
        <f t="shared" si="340"/>
        <v>414.3</v>
      </c>
      <c r="G389" s="75">
        <f t="shared" si="391"/>
        <v>100</v>
      </c>
      <c r="H389" s="75"/>
      <c r="I389" s="75"/>
      <c r="J389" s="75"/>
      <c r="K389" s="75"/>
      <c r="L389" s="75"/>
      <c r="M389" s="75"/>
      <c r="N389" s="75"/>
      <c r="O389" s="75"/>
      <c r="P389" s="75"/>
      <c r="Q389" s="75"/>
      <c r="R389" s="75"/>
      <c r="S389" s="75"/>
      <c r="T389" s="75"/>
      <c r="U389" s="75"/>
      <c r="V389" s="75"/>
      <c r="W389" s="75"/>
      <c r="X389" s="75"/>
      <c r="Y389" s="75"/>
      <c r="Z389" s="75"/>
      <c r="AA389" s="75"/>
      <c r="AB389" s="75"/>
      <c r="AC389" s="75"/>
      <c r="AD389" s="75"/>
      <c r="AE389" s="75"/>
      <c r="AF389" s="75"/>
      <c r="AG389" s="75"/>
      <c r="AH389" s="75"/>
      <c r="AI389" s="75"/>
      <c r="AJ389" s="75"/>
      <c r="AK389" s="75"/>
      <c r="AL389" s="75"/>
      <c r="AM389" s="75"/>
      <c r="AN389" s="75"/>
      <c r="AO389" s="75"/>
      <c r="AP389" s="75"/>
      <c r="AQ389" s="75"/>
      <c r="AR389" s="75"/>
      <c r="AS389" s="75"/>
      <c r="AT389" s="75"/>
      <c r="AU389" s="75"/>
      <c r="AV389" s="75"/>
      <c r="AW389" s="75"/>
      <c r="AX389" s="75"/>
      <c r="AY389" s="75"/>
      <c r="AZ389" s="75"/>
      <c r="BA389" s="75"/>
      <c r="BB389" s="75"/>
      <c r="BC389" s="75"/>
      <c r="BD389" s="75"/>
      <c r="BE389" s="75"/>
      <c r="BF389" s="75"/>
      <c r="BG389" s="75"/>
      <c r="BH389" s="75">
        <v>411.6</v>
      </c>
      <c r="BI389" s="75">
        <v>414.3</v>
      </c>
      <c r="BJ389" s="75">
        <v>414.3</v>
      </c>
      <c r="BK389" s="75">
        <f t="shared" si="392"/>
        <v>100</v>
      </c>
      <c r="BL389" s="75"/>
      <c r="BM389" s="75"/>
      <c r="BN389" s="75"/>
      <c r="BO389" s="75"/>
      <c r="BP389" s="75"/>
      <c r="BQ389" s="75"/>
      <c r="BR389" s="75"/>
      <c r="BS389" s="74"/>
      <c r="BT389" s="75"/>
      <c r="BU389" s="75"/>
      <c r="BV389" s="75"/>
      <c r="BW389" s="74"/>
      <c r="BX389" s="75"/>
      <c r="BY389" s="75"/>
      <c r="BZ389" s="75"/>
      <c r="CA389" s="74"/>
      <c r="CB389" s="75"/>
      <c r="CC389" s="75"/>
      <c r="CD389" s="75"/>
      <c r="CE389" s="75"/>
    </row>
    <row r="390" spans="1:83" s="51" customFormat="1" ht="39" customHeight="1" x14ac:dyDescent="0.25">
      <c r="A390" s="112" t="s">
        <v>780</v>
      </c>
      <c r="B390" s="107">
        <f>B391</f>
        <v>38319.30000000001</v>
      </c>
      <c r="C390" s="107">
        <f t="shared" ref="C390:F390" si="393">C391</f>
        <v>36144.342260000005</v>
      </c>
      <c r="D390" s="107">
        <f t="shared" si="393"/>
        <v>36144.342260000005</v>
      </c>
      <c r="E390" s="107">
        <f t="shared" si="393"/>
        <v>0</v>
      </c>
      <c r="F390" s="107">
        <f t="shared" si="393"/>
        <v>35977.710149999999</v>
      </c>
      <c r="G390" s="107">
        <f>F390/C390*100</f>
        <v>99.538981484843859</v>
      </c>
      <c r="H390" s="107">
        <f>H391</f>
        <v>4.5999999999999996</v>
      </c>
      <c r="I390" s="107">
        <f>I391</f>
        <v>4.5999999999999996</v>
      </c>
      <c r="J390" s="107">
        <f>J391</f>
        <v>4.5999999999999996</v>
      </c>
      <c r="K390" s="107">
        <f t="shared" ref="K390:K395" si="394">J390/I390*100</f>
        <v>100</v>
      </c>
      <c r="L390" s="107">
        <f>L391</f>
        <v>18.7</v>
      </c>
      <c r="M390" s="107">
        <f>M391</f>
        <v>18.7</v>
      </c>
      <c r="N390" s="107">
        <f>N391</f>
        <v>12.36082</v>
      </c>
      <c r="O390" s="107">
        <f t="shared" ref="O390:O395" si="395">N390/M390*100</f>
        <v>66.10064171122994</v>
      </c>
      <c r="P390" s="107">
        <f>P391</f>
        <v>382.6</v>
      </c>
      <c r="Q390" s="107">
        <f>Q391</f>
        <v>195.0033</v>
      </c>
      <c r="R390" s="107">
        <f>R391</f>
        <v>195.0033</v>
      </c>
      <c r="S390" s="107">
        <f t="shared" ref="S390:S395" si="396">R390/Q390*100</f>
        <v>100</v>
      </c>
      <c r="T390" s="107">
        <f>T391</f>
        <v>8185.4</v>
      </c>
      <c r="U390" s="107">
        <f>U391</f>
        <v>8185.4</v>
      </c>
      <c r="V390" s="107">
        <f>V391</f>
        <v>8185.4</v>
      </c>
      <c r="W390" s="107">
        <f t="shared" ref="W390:W395" si="397">V390/U390*100</f>
        <v>100</v>
      </c>
      <c r="X390" s="107">
        <f>X391</f>
        <v>240</v>
      </c>
      <c r="Y390" s="107">
        <f>Y391</f>
        <v>177.7</v>
      </c>
      <c r="Z390" s="107">
        <f>Z391</f>
        <v>177.642</v>
      </c>
      <c r="AA390" s="107">
        <f t="shared" ref="AA390:AA395" si="398">Z390/Y390*100</f>
        <v>99.967360720315142</v>
      </c>
      <c r="AB390" s="107">
        <f>AB391</f>
        <v>63.5</v>
      </c>
      <c r="AC390" s="107">
        <f>AC391</f>
        <v>63.5</v>
      </c>
      <c r="AD390" s="107">
        <f>AD391</f>
        <v>63.5</v>
      </c>
      <c r="AE390" s="107">
        <f t="shared" ref="AE390:AE395" si="399">AD390/AC390*100</f>
        <v>100</v>
      </c>
      <c r="AF390" s="107">
        <f>AF391</f>
        <v>25288.9</v>
      </c>
      <c r="AG390" s="107">
        <f>AG391</f>
        <v>23487.4</v>
      </c>
      <c r="AH390" s="107">
        <f>AH391</f>
        <v>23487.4</v>
      </c>
      <c r="AI390" s="107">
        <f t="shared" ref="AI390:AI395" si="400">AH390/AG390*100</f>
        <v>100</v>
      </c>
      <c r="AJ390" s="107">
        <f>AJ391</f>
        <v>544.29999999999995</v>
      </c>
      <c r="AK390" s="107">
        <f>AK391</f>
        <v>544.29999999999995</v>
      </c>
      <c r="AL390" s="107">
        <f>AL391</f>
        <v>493.58208000000002</v>
      </c>
      <c r="AM390" s="107">
        <f t="shared" ref="AM390:AM395" si="401">AL390/AK390*100</f>
        <v>90.681991548778257</v>
      </c>
      <c r="AN390" s="107"/>
      <c r="AO390" s="107"/>
      <c r="AP390" s="107"/>
      <c r="AQ390" s="107"/>
      <c r="AR390" s="107">
        <f>AR391</f>
        <v>544.29999999999995</v>
      </c>
      <c r="AS390" s="107">
        <f>AS391</f>
        <v>544.29999999999995</v>
      </c>
      <c r="AT390" s="107">
        <f>AT391</f>
        <v>522.16043000000002</v>
      </c>
      <c r="AU390" s="107">
        <f t="shared" ref="AU390:AU395" si="402">AT390/AS390*100</f>
        <v>95.932469226529506</v>
      </c>
      <c r="AV390" s="107">
        <f>AV391</f>
        <v>544.29999999999995</v>
      </c>
      <c r="AW390" s="107">
        <f>AW391</f>
        <v>544.29999999999995</v>
      </c>
      <c r="AX390" s="107">
        <f>AX391</f>
        <v>534.32756000000006</v>
      </c>
      <c r="AY390" s="107">
        <f t="shared" ref="AY390:AY395" si="403">AX390/AW390*100</f>
        <v>98.167841264008842</v>
      </c>
      <c r="AZ390" s="107"/>
      <c r="BA390" s="107"/>
      <c r="BB390" s="107"/>
      <c r="BC390" s="107"/>
      <c r="BD390" s="107"/>
      <c r="BE390" s="107"/>
      <c r="BF390" s="107"/>
      <c r="BG390" s="107"/>
      <c r="BH390" s="107">
        <f>BH391</f>
        <v>411.6</v>
      </c>
      <c r="BI390" s="107">
        <f>BI391</f>
        <v>414.3</v>
      </c>
      <c r="BJ390" s="107">
        <f>BJ391</f>
        <v>414.3</v>
      </c>
      <c r="BK390" s="107">
        <f t="shared" si="392"/>
        <v>100</v>
      </c>
      <c r="BL390" s="107">
        <f>BL391</f>
        <v>1956.8</v>
      </c>
      <c r="BM390" s="107">
        <f>BM391</f>
        <v>1830.5389599999999</v>
      </c>
      <c r="BN390" s="107">
        <f>BN391</f>
        <v>1830.5389599999999</v>
      </c>
      <c r="BO390" s="107">
        <f t="shared" ref="BO390:BO395" si="404">BN390/BM390*100</f>
        <v>100</v>
      </c>
      <c r="BP390" s="107">
        <f>BP391</f>
        <v>134.30000000000001</v>
      </c>
      <c r="BQ390" s="107">
        <f>BQ391</f>
        <v>134.30000000000001</v>
      </c>
      <c r="BR390" s="107">
        <f>BR391</f>
        <v>56.895000000000003</v>
      </c>
      <c r="BS390" s="107">
        <f t="shared" ref="BS390:BS395" si="405">BR390/BQ390*100</f>
        <v>42.364110201042443</v>
      </c>
      <c r="BT390" s="107"/>
      <c r="BU390" s="107"/>
      <c r="BV390" s="107"/>
      <c r="BW390" s="107"/>
      <c r="BX390" s="107"/>
      <c r="BY390" s="107"/>
      <c r="BZ390" s="107"/>
      <c r="CA390" s="107"/>
      <c r="CB390" s="107">
        <f>CB391</f>
        <v>0</v>
      </c>
      <c r="CC390" s="107">
        <f>CC391</f>
        <v>0</v>
      </c>
      <c r="CD390" s="107">
        <f>CD391</f>
        <v>0</v>
      </c>
      <c r="CE390" s="107"/>
    </row>
    <row r="391" spans="1:83" ht="26.25" customHeight="1" x14ac:dyDescent="0.25">
      <c r="A391" s="65" t="s">
        <v>781</v>
      </c>
      <c r="B391" s="78">
        <f>H391+L391+P391+T391+X391+AB391+AF391+AJ391+AN391+AR391+AV391+AZ391+BD391+BH391+BL391+BP391+BT391+BX391+CB391</f>
        <v>38319.30000000001</v>
      </c>
      <c r="C391" s="78">
        <f>I391+M391+Q391+U391+Y391+AC391+AG391+AK391+AO391+AS391+AW391+BA391+BE391+BI391+BM391+BQ391+BU391+BY391+CC391</f>
        <v>36144.342260000005</v>
      </c>
      <c r="D391" s="78">
        <f>I391+M391+Q391+U391+Y391+AC391+AG391+AK391+AO391+AS391+AW391+BA391+BE391+BI391+BM391+BQ391+BU391+BY391+CC391</f>
        <v>36144.342260000005</v>
      </c>
      <c r="E391" s="78"/>
      <c r="F391" s="78">
        <f>J391+N391+R391+V391+Z391+AD391+AH391+AL391+AP391+AT391+AX391+BB391+BF391+BJ391+BN391+BR391+BV391+BZ391+CD391</f>
        <v>35977.710149999999</v>
      </c>
      <c r="G391" s="75">
        <f>F391/C391*100</f>
        <v>99.538981484843859</v>
      </c>
      <c r="H391" s="74">
        <v>4.5999999999999996</v>
      </c>
      <c r="I391" s="74">
        <v>4.5999999999999996</v>
      </c>
      <c r="J391" s="74">
        <v>4.5999999999999996</v>
      </c>
      <c r="K391" s="75">
        <f t="shared" si="394"/>
        <v>100</v>
      </c>
      <c r="L391" s="75">
        <v>18.7</v>
      </c>
      <c r="M391" s="75">
        <v>18.7</v>
      </c>
      <c r="N391" s="75">
        <v>12.36082</v>
      </c>
      <c r="O391" s="75">
        <f t="shared" si="395"/>
        <v>66.10064171122994</v>
      </c>
      <c r="P391" s="75">
        <v>382.6</v>
      </c>
      <c r="Q391" s="75">
        <v>195.0033</v>
      </c>
      <c r="R391" s="74">
        <v>195.0033</v>
      </c>
      <c r="S391" s="75">
        <f t="shared" si="396"/>
        <v>100</v>
      </c>
      <c r="T391" s="75">
        <v>8185.4</v>
      </c>
      <c r="U391" s="75">
        <v>8185.4</v>
      </c>
      <c r="V391" s="74">
        <v>8185.4</v>
      </c>
      <c r="W391" s="75">
        <f t="shared" si="397"/>
        <v>100</v>
      </c>
      <c r="X391" s="74">
        <v>240</v>
      </c>
      <c r="Y391" s="74">
        <v>177.7</v>
      </c>
      <c r="Z391" s="74">
        <v>177.642</v>
      </c>
      <c r="AA391" s="75">
        <f t="shared" si="398"/>
        <v>99.967360720315142</v>
      </c>
      <c r="AB391" s="74">
        <v>63.5</v>
      </c>
      <c r="AC391" s="74">
        <v>63.5</v>
      </c>
      <c r="AD391" s="74">
        <v>63.5</v>
      </c>
      <c r="AE391" s="75">
        <f t="shared" si="399"/>
        <v>100</v>
      </c>
      <c r="AF391" s="75">
        <v>25288.9</v>
      </c>
      <c r="AG391" s="75">
        <v>23487.4</v>
      </c>
      <c r="AH391" s="74">
        <v>23487.4</v>
      </c>
      <c r="AI391" s="75">
        <f t="shared" si="400"/>
        <v>100</v>
      </c>
      <c r="AJ391" s="75">
        <v>544.29999999999995</v>
      </c>
      <c r="AK391" s="75">
        <v>544.29999999999995</v>
      </c>
      <c r="AL391" s="75">
        <v>493.58208000000002</v>
      </c>
      <c r="AM391" s="75">
        <f t="shared" si="401"/>
        <v>90.681991548778257</v>
      </c>
      <c r="AN391" s="74">
        <v>0</v>
      </c>
      <c r="AO391" s="74">
        <v>0</v>
      </c>
      <c r="AP391" s="74">
        <v>0</v>
      </c>
      <c r="AQ391" s="75"/>
      <c r="AR391" s="75">
        <v>544.29999999999995</v>
      </c>
      <c r="AS391" s="75">
        <v>544.29999999999995</v>
      </c>
      <c r="AT391" s="75">
        <v>522.16043000000002</v>
      </c>
      <c r="AU391" s="74">
        <f t="shared" si="402"/>
        <v>95.932469226529506</v>
      </c>
      <c r="AV391" s="74">
        <v>544.29999999999995</v>
      </c>
      <c r="AW391" s="74">
        <v>544.29999999999995</v>
      </c>
      <c r="AX391" s="74">
        <v>534.32756000000006</v>
      </c>
      <c r="AY391" s="75">
        <f t="shared" si="403"/>
        <v>98.167841264008842</v>
      </c>
      <c r="AZ391" s="74"/>
      <c r="BA391" s="74"/>
      <c r="BB391" s="74"/>
      <c r="BC391" s="75"/>
      <c r="BD391" s="74"/>
      <c r="BE391" s="74"/>
      <c r="BF391" s="74"/>
      <c r="BG391" s="75"/>
      <c r="BH391" s="75">
        <v>411.6</v>
      </c>
      <c r="BI391" s="75">
        <v>414.3</v>
      </c>
      <c r="BJ391" s="75">
        <v>414.3</v>
      </c>
      <c r="BK391" s="75">
        <f t="shared" si="392"/>
        <v>100</v>
      </c>
      <c r="BL391" s="74">
        <v>1956.8</v>
      </c>
      <c r="BM391" s="74">
        <v>1830.5389599999999</v>
      </c>
      <c r="BN391" s="74">
        <v>1830.5389599999999</v>
      </c>
      <c r="BO391" s="75">
        <f t="shared" si="404"/>
        <v>100</v>
      </c>
      <c r="BP391" s="74">
        <v>134.30000000000001</v>
      </c>
      <c r="BQ391" s="74">
        <v>134.30000000000001</v>
      </c>
      <c r="BR391" s="74">
        <v>56.895000000000003</v>
      </c>
      <c r="BS391" s="74">
        <f t="shared" si="405"/>
        <v>42.364110201042443</v>
      </c>
      <c r="BT391" s="74"/>
      <c r="BU391" s="74"/>
      <c r="BV391" s="74">
        <v>0</v>
      </c>
      <c r="BW391" s="74"/>
      <c r="BX391" s="74"/>
      <c r="BY391" s="74"/>
      <c r="BZ391" s="74">
        <v>0</v>
      </c>
      <c r="CA391" s="74"/>
      <c r="CB391" s="74"/>
      <c r="CC391" s="74"/>
      <c r="CD391" s="74"/>
      <c r="CE391" s="75"/>
    </row>
    <row r="392" spans="1:83" s="5" customFormat="1" ht="33.75" customHeight="1" x14ac:dyDescent="0.25">
      <c r="A392" s="112" t="s">
        <v>80</v>
      </c>
      <c r="B392" s="107">
        <f t="shared" si="349"/>
        <v>10198967.6</v>
      </c>
      <c r="C392" s="107">
        <f t="shared" si="350"/>
        <v>10751277.994169999</v>
      </c>
      <c r="D392" s="107">
        <f t="shared" si="351"/>
        <v>10751277.994169999</v>
      </c>
      <c r="E392" s="107"/>
      <c r="F392" s="107">
        <f t="shared" si="340"/>
        <v>10717340.527580002</v>
      </c>
      <c r="G392" s="107">
        <f t="shared" si="391"/>
        <v>99.684340163016898</v>
      </c>
      <c r="H392" s="107">
        <f>SUM(H393:H395)</f>
        <v>12639.699999999999</v>
      </c>
      <c r="I392" s="107">
        <f>SUM(I393:I395)</f>
        <v>12016.8</v>
      </c>
      <c r="J392" s="107">
        <f>SUM(J393:J395)</f>
        <v>12010.616469999999</v>
      </c>
      <c r="K392" s="107">
        <f t="shared" si="394"/>
        <v>99.948542623660202</v>
      </c>
      <c r="L392" s="107">
        <f>SUM(L393:L395)</f>
        <v>7646.9000000000005</v>
      </c>
      <c r="M392" s="107">
        <f>SUM(M393:M395)</f>
        <v>7664.0000000000009</v>
      </c>
      <c r="N392" s="107">
        <f>SUM(N393:N395)</f>
        <v>7553.2127999999993</v>
      </c>
      <c r="O392" s="107">
        <f t="shared" si="395"/>
        <v>98.554446764091836</v>
      </c>
      <c r="P392" s="107">
        <f>SUM(P393:P395)</f>
        <v>249606.19999999998</v>
      </c>
      <c r="Q392" s="107">
        <f>SUM(Q393:Q395)</f>
        <v>218205.96877000001</v>
      </c>
      <c r="R392" s="107">
        <f>SUM(R393:R395)</f>
        <v>214517.15260999999</v>
      </c>
      <c r="S392" s="107">
        <f t="shared" si="396"/>
        <v>98.309479717354478</v>
      </c>
      <c r="T392" s="107">
        <f>SUM(T393:T395)</f>
        <v>2841849.3</v>
      </c>
      <c r="U392" s="107">
        <f>SUM(U393:U395)</f>
        <v>3022064.3</v>
      </c>
      <c r="V392" s="107">
        <f>SUM(V393:V395)</f>
        <v>3021294.1704799999</v>
      </c>
      <c r="W392" s="107">
        <f t="shared" si="397"/>
        <v>99.974516441625681</v>
      </c>
      <c r="X392" s="107">
        <f>SUM(X393:X395)</f>
        <v>134991.6</v>
      </c>
      <c r="Y392" s="107">
        <f>SUM(Y393:Y395)</f>
        <v>129736</v>
      </c>
      <c r="Z392" s="107">
        <f>SUM(Z393:Z395)</f>
        <v>128414.16849</v>
      </c>
      <c r="AA392" s="107">
        <f t="shared" si="398"/>
        <v>98.981137456064616</v>
      </c>
      <c r="AB392" s="107">
        <f>SUM(AB393:AB395)</f>
        <v>10854</v>
      </c>
      <c r="AC392" s="107">
        <f>SUM(AC393:AC395)</f>
        <v>10753.6</v>
      </c>
      <c r="AD392" s="107">
        <f>SUM(AD393:AD395)</f>
        <v>10742.73143</v>
      </c>
      <c r="AE392" s="107">
        <f t="shared" si="399"/>
        <v>99.898930869662252</v>
      </c>
      <c r="AF392" s="107">
        <f>SUM(AF393:AF395)</f>
        <v>6487006.8000000007</v>
      </c>
      <c r="AG392" s="107">
        <f>SUM(AG393:AG395)</f>
        <v>6904848.0999999996</v>
      </c>
      <c r="AH392" s="107">
        <f>SUM(AH393:AH395)</f>
        <v>6903734.2844999991</v>
      </c>
      <c r="AI392" s="107">
        <f t="shared" si="400"/>
        <v>99.983869080335012</v>
      </c>
      <c r="AJ392" s="107">
        <f>SUM(AJ393:AJ395)</f>
        <v>55616.400000000009</v>
      </c>
      <c r="AK392" s="107">
        <f>SUM(AK393:AK395)</f>
        <v>55616.400000000009</v>
      </c>
      <c r="AL392" s="107">
        <f>SUM(AL393:AL395)</f>
        <v>46128.928770000006</v>
      </c>
      <c r="AM392" s="107">
        <f t="shared" si="401"/>
        <v>82.941234545925298</v>
      </c>
      <c r="AN392" s="107">
        <f>SUM(AN393:AN395)</f>
        <v>567.79999999999995</v>
      </c>
      <c r="AO392" s="107">
        <f>SUM(AO393:AO395)</f>
        <v>632.1</v>
      </c>
      <c r="AP392" s="107">
        <f>SUM(AP393:AP395)</f>
        <v>508.31872999999996</v>
      </c>
      <c r="AQ392" s="107">
        <f>AP392/AO392*100</f>
        <v>80.417454516690384</v>
      </c>
      <c r="AR392" s="107">
        <f>SUM(AR393:AR395)</f>
        <v>19264.5</v>
      </c>
      <c r="AS392" s="107">
        <f>SUM(AS393:AS395)</f>
        <v>19264.5</v>
      </c>
      <c r="AT392" s="107">
        <f>SUM(AT393:AT395)</f>
        <v>19096.14227</v>
      </c>
      <c r="AU392" s="107">
        <f t="shared" si="402"/>
        <v>99.126072672532388</v>
      </c>
      <c r="AV392" s="107">
        <f>SUM(AV393:AV395)</f>
        <v>4983.4000000000005</v>
      </c>
      <c r="AW392" s="107">
        <f>SUM(AW393:AW395)</f>
        <v>4983.4000000000005</v>
      </c>
      <c r="AX392" s="107">
        <f>SUM(AX393:AX395)</f>
        <v>4981.2994100000005</v>
      </c>
      <c r="AY392" s="107">
        <f t="shared" si="403"/>
        <v>99.957848256210625</v>
      </c>
      <c r="AZ392" s="107"/>
      <c r="BA392" s="107"/>
      <c r="BB392" s="107"/>
      <c r="BC392" s="107"/>
      <c r="BD392" s="107">
        <f>SUM(BD393:BD395)</f>
        <v>7789.7</v>
      </c>
      <c r="BE392" s="107">
        <f>SUM(BE393:BE395)</f>
        <v>7789.7</v>
      </c>
      <c r="BF392" s="107">
        <f>SUM(BF393:BF395)</f>
        <v>7177.5957500000004</v>
      </c>
      <c r="BG392" s="107">
        <f>BF392/BE392*100</f>
        <v>92.142133201535373</v>
      </c>
      <c r="BH392" s="107">
        <f>SUM(BH393:BH395)</f>
        <v>823.2</v>
      </c>
      <c r="BI392" s="107">
        <f>SUM(BI393:BI395)</f>
        <v>828.6</v>
      </c>
      <c r="BJ392" s="107">
        <f>SUM(BJ393:BJ395)</f>
        <v>825.42911000000004</v>
      </c>
      <c r="BK392" s="107">
        <f t="shared" si="392"/>
        <v>99.617319575187068</v>
      </c>
      <c r="BL392" s="107">
        <f>SUM(BL393:BL395)</f>
        <v>319674.89999999997</v>
      </c>
      <c r="BM392" s="107">
        <f>SUM(BM393:BM395)</f>
        <v>312171.42540000001</v>
      </c>
      <c r="BN392" s="107">
        <f>SUM(BN393:BN395)</f>
        <v>312158.50884999998</v>
      </c>
      <c r="BO392" s="107">
        <f t="shared" si="404"/>
        <v>99.995862353518277</v>
      </c>
      <c r="BP392" s="107">
        <f>SUM(BP393:BP395)</f>
        <v>38519.200000000004</v>
      </c>
      <c r="BQ392" s="107">
        <f>SUM(BQ393:BQ395)</f>
        <v>38883.500000000007</v>
      </c>
      <c r="BR392" s="107">
        <f>SUM(BR393:BR395)</f>
        <v>22461.911110000001</v>
      </c>
      <c r="BS392" s="107">
        <f t="shared" si="405"/>
        <v>57.767204881247821</v>
      </c>
      <c r="BT392" s="107">
        <f>SUM(BT393:BT395)</f>
        <v>130.30000000000001</v>
      </c>
      <c r="BU392" s="107">
        <f>SUM(BU393:BU395)</f>
        <v>130.19999999999999</v>
      </c>
      <c r="BV392" s="107">
        <f>SUM(BV393:BV395)</f>
        <v>129.69499999999999</v>
      </c>
      <c r="BW392" s="107">
        <f>BV392/BU392*100</f>
        <v>99.612135176651307</v>
      </c>
      <c r="BX392" s="107">
        <f>SUM(BX393:BX395)</f>
        <v>5193.1000000000004</v>
      </c>
      <c r="BY392" s="107">
        <f>SUM(BY393:BY395)</f>
        <v>5193.1000000000004</v>
      </c>
      <c r="BZ392" s="107">
        <f>SUM(BZ393:BZ395)</f>
        <v>5193.1000000000004</v>
      </c>
      <c r="CA392" s="107">
        <f>BZ392/BY392*100</f>
        <v>100</v>
      </c>
      <c r="CB392" s="107">
        <f>SUM(CB393:CB395)</f>
        <v>1810.6000000000001</v>
      </c>
      <c r="CC392" s="107">
        <f>SUM(CC393:CC395)</f>
        <v>496.3</v>
      </c>
      <c r="CD392" s="107">
        <f>SUM(CD393:CD395)</f>
        <v>413.26179999999999</v>
      </c>
      <c r="CE392" s="107">
        <f>CD392/CC392*100</f>
        <v>83.268547249647384</v>
      </c>
    </row>
    <row r="393" spans="1:83" x14ac:dyDescent="0.25">
      <c r="A393" s="65" t="s">
        <v>81</v>
      </c>
      <c r="B393" s="78">
        <f t="shared" si="349"/>
        <v>9978757.8000000026</v>
      </c>
      <c r="C393" s="78">
        <f t="shared" si="350"/>
        <v>10540026.197419999</v>
      </c>
      <c r="D393" s="78">
        <f t="shared" si="351"/>
        <v>10540026.197419999</v>
      </c>
      <c r="E393" s="78"/>
      <c r="F393" s="78">
        <f t="shared" si="340"/>
        <v>10508650.9703</v>
      </c>
      <c r="G393" s="75">
        <f t="shared" si="391"/>
        <v>99.70232306322275</v>
      </c>
      <c r="H393" s="74">
        <v>12345.4</v>
      </c>
      <c r="I393" s="74">
        <v>11880.9</v>
      </c>
      <c r="J393" s="74">
        <v>11880.80847</v>
      </c>
      <c r="K393" s="75">
        <f t="shared" si="394"/>
        <v>99.999229603817895</v>
      </c>
      <c r="L393" s="75">
        <v>7514</v>
      </c>
      <c r="M393" s="75">
        <v>7531.1</v>
      </c>
      <c r="N393" s="75">
        <v>7454.5373499999996</v>
      </c>
      <c r="O393" s="75">
        <f t="shared" si="395"/>
        <v>98.983380249897081</v>
      </c>
      <c r="P393" s="75">
        <v>245526.8</v>
      </c>
      <c r="Q393" s="75">
        <v>214715.02774000002</v>
      </c>
      <c r="R393" s="74">
        <v>211056.41696999999</v>
      </c>
      <c r="S393" s="75">
        <f t="shared" si="396"/>
        <v>98.296062083539738</v>
      </c>
      <c r="T393" s="75">
        <v>2763320.4</v>
      </c>
      <c r="U393" s="75">
        <v>2949948.9</v>
      </c>
      <c r="V393" s="74">
        <v>2949948.9</v>
      </c>
      <c r="W393" s="75">
        <f t="shared" si="397"/>
        <v>100</v>
      </c>
      <c r="X393" s="74">
        <v>132852.5</v>
      </c>
      <c r="Y393" s="74">
        <v>127824.1</v>
      </c>
      <c r="Z393" s="74">
        <v>126905.65970999999</v>
      </c>
      <c r="AA393" s="75">
        <f t="shared" si="398"/>
        <v>99.281481121322173</v>
      </c>
      <c r="AB393" s="74">
        <v>10663.6</v>
      </c>
      <c r="AC393" s="74">
        <v>10563.2</v>
      </c>
      <c r="AD393" s="74">
        <v>10553.115970000001</v>
      </c>
      <c r="AE393" s="75">
        <f t="shared" si="399"/>
        <v>99.904536220084822</v>
      </c>
      <c r="AF393" s="75">
        <v>6368981.4000000004</v>
      </c>
      <c r="AG393" s="75">
        <v>6786913.5999999996</v>
      </c>
      <c r="AH393" s="74">
        <v>6786668.4601999996</v>
      </c>
      <c r="AI393" s="75">
        <f t="shared" si="400"/>
        <v>99.996388051853202</v>
      </c>
      <c r="AJ393" s="75">
        <v>54527.8</v>
      </c>
      <c r="AK393" s="75">
        <v>54527.8</v>
      </c>
      <c r="AL393" s="75">
        <v>45145.504560000001</v>
      </c>
      <c r="AM393" s="75">
        <f t="shared" si="401"/>
        <v>82.793555874251297</v>
      </c>
      <c r="AN393" s="74">
        <v>567.79999999999995</v>
      </c>
      <c r="AO393" s="74">
        <v>632.1</v>
      </c>
      <c r="AP393" s="74">
        <v>508.31872999999996</v>
      </c>
      <c r="AQ393" s="75">
        <f>AP393/AO393*100</f>
        <v>80.417454516690384</v>
      </c>
      <c r="AR393" s="75">
        <v>18175.900000000001</v>
      </c>
      <c r="AS393" s="75">
        <v>18175.900000000001</v>
      </c>
      <c r="AT393" s="75">
        <v>18175.900000000001</v>
      </c>
      <c r="AU393" s="74">
        <f t="shared" si="402"/>
        <v>100</v>
      </c>
      <c r="AV393" s="74">
        <v>3894.8</v>
      </c>
      <c r="AW393" s="74">
        <v>3894.8</v>
      </c>
      <c r="AX393" s="74">
        <v>3894.8</v>
      </c>
      <c r="AY393" s="75">
        <f t="shared" si="403"/>
        <v>100</v>
      </c>
      <c r="AZ393" s="74"/>
      <c r="BA393" s="74"/>
      <c r="BB393" s="74"/>
      <c r="BC393" s="75"/>
      <c r="BD393" s="74">
        <v>7789.7</v>
      </c>
      <c r="BE393" s="74">
        <v>7789.7</v>
      </c>
      <c r="BF393" s="74">
        <v>7177.5957500000004</v>
      </c>
      <c r="BG393" s="75">
        <f>BF393/BE393*100</f>
        <v>92.142133201535373</v>
      </c>
      <c r="BH393" s="74"/>
      <c r="BI393" s="74"/>
      <c r="BJ393" s="75"/>
      <c r="BK393" s="75"/>
      <c r="BL393" s="74">
        <v>307282.09999999998</v>
      </c>
      <c r="BM393" s="74">
        <v>301253.66967999999</v>
      </c>
      <c r="BN393" s="74">
        <v>301253.66967999999</v>
      </c>
      <c r="BO393" s="75">
        <f t="shared" si="404"/>
        <v>100</v>
      </c>
      <c r="BP393" s="74">
        <v>38193</v>
      </c>
      <c r="BQ393" s="74">
        <v>38557.300000000003</v>
      </c>
      <c r="BR393" s="74">
        <v>22291.22611</v>
      </c>
      <c r="BS393" s="74">
        <f t="shared" si="405"/>
        <v>57.813244469918793</v>
      </c>
      <c r="BT393" s="74">
        <v>129.80000000000001</v>
      </c>
      <c r="BU393" s="74">
        <v>129.69999999999999</v>
      </c>
      <c r="BV393" s="74">
        <v>129.69499999999999</v>
      </c>
      <c r="BW393" s="74">
        <f>BV393/BU393*100</f>
        <v>99.996144949884354</v>
      </c>
      <c r="BX393" s="74">
        <v>5193.1000000000004</v>
      </c>
      <c r="BY393" s="74">
        <v>5193.1000000000004</v>
      </c>
      <c r="BZ393" s="74">
        <v>5193.1000000000004</v>
      </c>
      <c r="CA393" s="74">
        <f>BZ393/BY393*100</f>
        <v>100</v>
      </c>
      <c r="CB393" s="74">
        <v>1799.7</v>
      </c>
      <c r="CC393" s="74">
        <v>495.3</v>
      </c>
      <c r="CD393" s="74">
        <v>413.26179999999999</v>
      </c>
      <c r="CE393" s="75">
        <f>CD393/CC393*100</f>
        <v>83.436664647688261</v>
      </c>
    </row>
    <row r="394" spans="1:83" x14ac:dyDescent="0.25">
      <c r="A394" s="65" t="s">
        <v>82</v>
      </c>
      <c r="B394" s="78">
        <f t="shared" si="349"/>
        <v>151602.19999999995</v>
      </c>
      <c r="C394" s="78">
        <f t="shared" si="350"/>
        <v>144101.34302999996</v>
      </c>
      <c r="D394" s="78">
        <f t="shared" si="351"/>
        <v>144101.34302999996</v>
      </c>
      <c r="E394" s="78"/>
      <c r="F394" s="78">
        <f t="shared" si="340"/>
        <v>141706.89953999995</v>
      </c>
      <c r="G394" s="75">
        <f t="shared" si="391"/>
        <v>98.338361433937834</v>
      </c>
      <c r="H394" s="74">
        <v>173.9</v>
      </c>
      <c r="I394" s="74">
        <v>15.5</v>
      </c>
      <c r="J394" s="74">
        <v>9.4079999999999995</v>
      </c>
      <c r="K394" s="75">
        <f t="shared" si="394"/>
        <v>60.696774193548386</v>
      </c>
      <c r="L394" s="75">
        <v>99.8</v>
      </c>
      <c r="M394" s="75">
        <v>99.8</v>
      </c>
      <c r="N394" s="75">
        <v>65.575609999999998</v>
      </c>
      <c r="O394" s="75">
        <f t="shared" si="395"/>
        <v>65.707024048096201</v>
      </c>
      <c r="P394" s="75">
        <v>3108.1</v>
      </c>
      <c r="Q394" s="75">
        <v>2519.6410299999998</v>
      </c>
      <c r="R394" s="74">
        <v>2519.6410000000001</v>
      </c>
      <c r="S394" s="75">
        <f t="shared" si="396"/>
        <v>99.999998809354224</v>
      </c>
      <c r="T394" s="75">
        <v>55710.6</v>
      </c>
      <c r="U394" s="75">
        <v>49297.1</v>
      </c>
      <c r="V394" s="74">
        <v>48526.970479999996</v>
      </c>
      <c r="W394" s="75">
        <f t="shared" si="397"/>
        <v>98.437779260849013</v>
      </c>
      <c r="X394" s="74">
        <v>1487.5</v>
      </c>
      <c r="Y394" s="74">
        <v>1487.5</v>
      </c>
      <c r="Z394" s="74">
        <v>1084.15578</v>
      </c>
      <c r="AA394" s="75">
        <f t="shared" si="398"/>
        <v>72.884422184873955</v>
      </c>
      <c r="AB394" s="74">
        <v>126.9</v>
      </c>
      <c r="AC394" s="74">
        <v>126.9</v>
      </c>
      <c r="AD394" s="74">
        <v>126.21538000000001</v>
      </c>
      <c r="AE394" s="75">
        <f t="shared" si="399"/>
        <v>99.460504334121353</v>
      </c>
      <c r="AF394" s="75">
        <v>80389.5</v>
      </c>
      <c r="AG394" s="75">
        <v>80833.8</v>
      </c>
      <c r="AH394" s="74">
        <v>79965.124599999996</v>
      </c>
      <c r="AI394" s="75">
        <f t="shared" si="400"/>
        <v>98.92535622474756</v>
      </c>
      <c r="AJ394" s="75">
        <v>544.29999999999995</v>
      </c>
      <c r="AK394" s="75">
        <v>544.29999999999995</v>
      </c>
      <c r="AL394" s="75">
        <v>471.44961000000001</v>
      </c>
      <c r="AM394" s="75">
        <f t="shared" si="401"/>
        <v>86.615765203013055</v>
      </c>
      <c r="AN394" s="74">
        <v>0</v>
      </c>
      <c r="AO394" s="74">
        <v>0</v>
      </c>
      <c r="AP394" s="74">
        <v>0</v>
      </c>
      <c r="AQ394" s="75"/>
      <c r="AR394" s="75">
        <v>544.29999999999995</v>
      </c>
      <c r="AS394" s="75">
        <v>544.29999999999995</v>
      </c>
      <c r="AT394" s="75">
        <v>398.06551000000002</v>
      </c>
      <c r="AU394" s="74">
        <f t="shared" si="402"/>
        <v>73.133476024251337</v>
      </c>
      <c r="AV394" s="74">
        <v>544.29999999999995</v>
      </c>
      <c r="AW394" s="74">
        <v>544.29999999999995</v>
      </c>
      <c r="AX394" s="74">
        <v>543.41312000000005</v>
      </c>
      <c r="AY394" s="75">
        <f t="shared" si="403"/>
        <v>99.837060444607772</v>
      </c>
      <c r="AZ394" s="74"/>
      <c r="BA394" s="74"/>
      <c r="BB394" s="74"/>
      <c r="BC394" s="75"/>
      <c r="BD394" s="74">
        <v>0</v>
      </c>
      <c r="BE394" s="74">
        <v>0</v>
      </c>
      <c r="BF394" s="74">
        <v>0</v>
      </c>
      <c r="BG394" s="75"/>
      <c r="BH394" s="75">
        <v>411.6</v>
      </c>
      <c r="BI394" s="75">
        <v>414.3</v>
      </c>
      <c r="BJ394" s="75">
        <v>414.3</v>
      </c>
      <c r="BK394" s="75">
        <f>BJ394/BI394*100</f>
        <v>100</v>
      </c>
      <c r="BL394" s="74">
        <v>8316.2000000000007</v>
      </c>
      <c r="BM394" s="74">
        <v>7538.6019999999999</v>
      </c>
      <c r="BN394" s="74">
        <v>7525.6854499999999</v>
      </c>
      <c r="BO394" s="75">
        <f t="shared" si="404"/>
        <v>99.828661202700459</v>
      </c>
      <c r="BP394" s="74">
        <v>134.30000000000001</v>
      </c>
      <c r="BQ394" s="74">
        <v>134.30000000000001</v>
      </c>
      <c r="BR394" s="74">
        <v>56.895000000000003</v>
      </c>
      <c r="BS394" s="74">
        <f t="shared" si="405"/>
        <v>42.364110201042443</v>
      </c>
      <c r="BT394" s="74"/>
      <c r="BU394" s="74"/>
      <c r="BV394" s="74">
        <v>0</v>
      </c>
      <c r="BW394" s="74"/>
      <c r="BX394" s="74"/>
      <c r="BY394" s="74"/>
      <c r="BZ394" s="74">
        <v>0</v>
      </c>
      <c r="CA394" s="74"/>
      <c r="CB394" s="74">
        <v>10.9</v>
      </c>
      <c r="CC394" s="74">
        <v>1</v>
      </c>
      <c r="CD394" s="74">
        <v>0</v>
      </c>
      <c r="CE394" s="75">
        <f t="shared" ref="CE394" si="406">CD394/CC394*100</f>
        <v>0</v>
      </c>
    </row>
    <row r="395" spans="1:83" x14ac:dyDescent="0.25">
      <c r="A395" s="65" t="s">
        <v>83</v>
      </c>
      <c r="B395" s="78">
        <f t="shared" si="349"/>
        <v>68607.600000000006</v>
      </c>
      <c r="C395" s="78">
        <f t="shared" si="350"/>
        <v>67150.453720000005</v>
      </c>
      <c r="D395" s="78">
        <f t="shared" si="351"/>
        <v>67150.453720000005</v>
      </c>
      <c r="E395" s="78"/>
      <c r="F395" s="78">
        <f t="shared" si="340"/>
        <v>66982.657739999995</v>
      </c>
      <c r="G395" s="75">
        <f t="shared" si="391"/>
        <v>99.750119365239627</v>
      </c>
      <c r="H395" s="74">
        <v>120.4</v>
      </c>
      <c r="I395" s="74">
        <v>120.4</v>
      </c>
      <c r="J395" s="74">
        <v>120.4</v>
      </c>
      <c r="K395" s="75">
        <f t="shared" si="394"/>
        <v>100</v>
      </c>
      <c r="L395" s="75">
        <v>33.1</v>
      </c>
      <c r="M395" s="75">
        <v>33.1</v>
      </c>
      <c r="N395" s="75">
        <v>33.099839999999993</v>
      </c>
      <c r="O395" s="75">
        <f t="shared" si="395"/>
        <v>99.999516616314182</v>
      </c>
      <c r="P395" s="75">
        <v>971.3</v>
      </c>
      <c r="Q395" s="75">
        <v>971.3</v>
      </c>
      <c r="R395" s="74">
        <v>941.09464000000003</v>
      </c>
      <c r="S395" s="75">
        <f t="shared" si="396"/>
        <v>96.890213116441899</v>
      </c>
      <c r="T395" s="75">
        <v>22818.3</v>
      </c>
      <c r="U395" s="75">
        <v>22818.3</v>
      </c>
      <c r="V395" s="74">
        <v>22818.3</v>
      </c>
      <c r="W395" s="75">
        <f t="shared" si="397"/>
        <v>100</v>
      </c>
      <c r="X395" s="74">
        <v>651.6</v>
      </c>
      <c r="Y395" s="74">
        <v>424.4</v>
      </c>
      <c r="Z395" s="74">
        <v>424.35300000000001</v>
      </c>
      <c r="AA395" s="75">
        <f t="shared" si="398"/>
        <v>99.988925541941569</v>
      </c>
      <c r="AB395" s="74">
        <v>63.5</v>
      </c>
      <c r="AC395" s="74">
        <v>63.5</v>
      </c>
      <c r="AD395" s="74">
        <v>63.400080000000003</v>
      </c>
      <c r="AE395" s="75">
        <f t="shared" si="399"/>
        <v>99.842645669291343</v>
      </c>
      <c r="AF395" s="75">
        <v>37635.9</v>
      </c>
      <c r="AG395" s="75">
        <v>37100.699999999997</v>
      </c>
      <c r="AH395" s="74">
        <v>37100.699700000005</v>
      </c>
      <c r="AI395" s="75">
        <f t="shared" si="400"/>
        <v>99.999999191389946</v>
      </c>
      <c r="AJ395" s="75">
        <v>544.29999999999995</v>
      </c>
      <c r="AK395" s="75">
        <v>544.29999999999995</v>
      </c>
      <c r="AL395" s="75">
        <v>511.97459999999995</v>
      </c>
      <c r="AM395" s="75">
        <f t="shared" si="401"/>
        <v>94.061106007716333</v>
      </c>
      <c r="AN395" s="74"/>
      <c r="AO395" s="74"/>
      <c r="AP395" s="74">
        <v>0</v>
      </c>
      <c r="AQ395" s="75"/>
      <c r="AR395" s="75">
        <v>544.29999999999995</v>
      </c>
      <c r="AS395" s="75">
        <v>544.29999999999995</v>
      </c>
      <c r="AT395" s="75">
        <v>522.17676000000006</v>
      </c>
      <c r="AU395" s="74">
        <f t="shared" si="402"/>
        <v>95.935469410251713</v>
      </c>
      <c r="AV395" s="74">
        <v>544.29999999999995</v>
      </c>
      <c r="AW395" s="74">
        <v>544.29999999999995</v>
      </c>
      <c r="AX395" s="74">
        <v>543.08629000000008</v>
      </c>
      <c r="AY395" s="75">
        <f t="shared" si="403"/>
        <v>99.77701451405477</v>
      </c>
      <c r="AZ395" s="74"/>
      <c r="BA395" s="74"/>
      <c r="BB395" s="74"/>
      <c r="BC395" s="75"/>
      <c r="BD395" s="74">
        <v>0</v>
      </c>
      <c r="BE395" s="74">
        <v>0</v>
      </c>
      <c r="BF395" s="74">
        <v>0</v>
      </c>
      <c r="BG395" s="75"/>
      <c r="BH395" s="75">
        <v>411.6</v>
      </c>
      <c r="BI395" s="75">
        <v>414.3</v>
      </c>
      <c r="BJ395" s="75">
        <v>411.12910999999997</v>
      </c>
      <c r="BK395" s="75">
        <f>BJ395/BI395*100</f>
        <v>99.234639150374122</v>
      </c>
      <c r="BL395" s="74">
        <v>4076.6</v>
      </c>
      <c r="BM395" s="74">
        <v>3379.1537200000002</v>
      </c>
      <c r="BN395" s="74">
        <v>3379.1537200000002</v>
      </c>
      <c r="BO395" s="75">
        <f t="shared" si="404"/>
        <v>100</v>
      </c>
      <c r="BP395" s="74">
        <v>191.9</v>
      </c>
      <c r="BQ395" s="74">
        <v>191.9</v>
      </c>
      <c r="BR395" s="74">
        <v>113.79</v>
      </c>
      <c r="BS395" s="74">
        <f t="shared" si="405"/>
        <v>59.29650859822825</v>
      </c>
      <c r="BT395" s="74">
        <v>0.5</v>
      </c>
      <c r="BU395" s="74">
        <v>0.5</v>
      </c>
      <c r="BV395" s="74">
        <v>0</v>
      </c>
      <c r="BW395" s="74">
        <f>BV395/BU395*100</f>
        <v>0</v>
      </c>
      <c r="BX395" s="74"/>
      <c r="BY395" s="74"/>
      <c r="BZ395" s="74">
        <v>0</v>
      </c>
      <c r="CA395" s="74"/>
      <c r="CB395" s="74"/>
      <c r="CC395" s="74"/>
      <c r="CD395" s="74">
        <v>0</v>
      </c>
      <c r="CE395" s="75"/>
    </row>
    <row r="396" spans="1:83" ht="36.75" customHeight="1" x14ac:dyDescent="0.25">
      <c r="A396" s="112" t="s">
        <v>656</v>
      </c>
      <c r="B396" s="107">
        <f t="shared" si="349"/>
        <v>0</v>
      </c>
      <c r="C396" s="107">
        <f t="shared" si="350"/>
        <v>0</v>
      </c>
      <c r="D396" s="107">
        <f t="shared" si="351"/>
        <v>0</v>
      </c>
      <c r="E396" s="107"/>
      <c r="F396" s="107">
        <f t="shared" si="340"/>
        <v>0</v>
      </c>
      <c r="G396" s="239"/>
      <c r="H396" s="108"/>
      <c r="I396" s="108"/>
      <c r="J396" s="108"/>
      <c r="K396" s="109"/>
      <c r="L396" s="108"/>
      <c r="M396" s="108"/>
      <c r="N396" s="108"/>
      <c r="O396" s="109"/>
      <c r="P396" s="108"/>
      <c r="Q396" s="108"/>
      <c r="R396" s="108"/>
      <c r="S396" s="109"/>
      <c r="T396" s="108"/>
      <c r="U396" s="108"/>
      <c r="V396" s="108"/>
      <c r="W396" s="109"/>
      <c r="X396" s="108"/>
      <c r="Y396" s="108"/>
      <c r="Z396" s="108"/>
      <c r="AA396" s="109"/>
      <c r="AB396" s="108"/>
      <c r="AC396" s="108"/>
      <c r="AD396" s="108"/>
      <c r="AE396" s="109"/>
      <c r="AF396" s="108"/>
      <c r="AG396" s="108"/>
      <c r="AH396" s="108"/>
      <c r="AI396" s="109"/>
      <c r="AJ396" s="108"/>
      <c r="AK396" s="108"/>
      <c r="AL396" s="108"/>
      <c r="AM396" s="109"/>
      <c r="AN396" s="108"/>
      <c r="AO396" s="108"/>
      <c r="AP396" s="108"/>
      <c r="AQ396" s="109"/>
      <c r="AR396" s="108"/>
      <c r="AS396" s="108"/>
      <c r="AT396" s="108"/>
      <c r="AU396" s="109"/>
      <c r="AV396" s="108"/>
      <c r="AW396" s="108"/>
      <c r="AX396" s="108"/>
      <c r="AY396" s="109"/>
      <c r="AZ396" s="108"/>
      <c r="BA396" s="108"/>
      <c r="BB396" s="108"/>
      <c r="BC396" s="108"/>
      <c r="BD396" s="108"/>
      <c r="BE396" s="108"/>
      <c r="BF396" s="108"/>
      <c r="BG396" s="109"/>
      <c r="BH396" s="108"/>
      <c r="BI396" s="108"/>
      <c r="BJ396" s="108"/>
      <c r="BK396" s="109"/>
      <c r="BL396" s="108"/>
      <c r="BM396" s="108"/>
      <c r="BN396" s="108"/>
      <c r="BO396" s="109"/>
      <c r="BP396" s="108"/>
      <c r="BQ396" s="108"/>
      <c r="BR396" s="108"/>
      <c r="BS396" s="108"/>
      <c r="BT396" s="108"/>
      <c r="BU396" s="108"/>
      <c r="BV396" s="108"/>
      <c r="BW396" s="108"/>
      <c r="BX396" s="108"/>
      <c r="BY396" s="108"/>
      <c r="BZ396" s="108"/>
      <c r="CA396" s="108"/>
      <c r="CB396" s="108"/>
      <c r="CC396" s="108"/>
      <c r="CD396" s="108"/>
      <c r="CE396" s="109"/>
    </row>
    <row r="397" spans="1:83" x14ac:dyDescent="0.25">
      <c r="A397" s="112" t="s">
        <v>85</v>
      </c>
      <c r="B397" s="107">
        <f>H397+L397+P397+T397+X397+AB397+AF397+AJ397+AN397+AR397+AV397+AZ397+BD397+BH397+BL397+BP397+BT397+BX397+CB397</f>
        <v>30560369.500000004</v>
      </c>
      <c r="C397" s="107">
        <f t="shared" si="350"/>
        <v>31004052.96494</v>
      </c>
      <c r="D397" s="107">
        <f>I397+M397+Q397+U397+Y397+AC397+AG397+AK397+AO397+AS397+AW397+BA397+BE397+BI397+BM397+BQ397+BU397+BY397+CC397</f>
        <v>31004052.96494</v>
      </c>
      <c r="E397" s="107"/>
      <c r="F397" s="107">
        <f>J397+N397+R397+V397+Z397+AD397+AH397+AL397+AP397+AT397+AX397+BB397+BF397+BJ397+BN397+BR397+BV397+BZ397+CD397+0.1</f>
        <v>30887803.935930006</v>
      </c>
      <c r="G397" s="107">
        <f>F397/C397*100</f>
        <v>99.625052153208969</v>
      </c>
      <c r="H397" s="107">
        <f>H12+H390+H392+H396</f>
        <v>34802.6</v>
      </c>
      <c r="I397" s="107">
        <f>I12+I390+I392+I396</f>
        <v>29424.799999999999</v>
      </c>
      <c r="J397" s="107">
        <f>J12+J390+J392+J396</f>
        <v>29121.760909999997</v>
      </c>
      <c r="K397" s="107">
        <f>J397/I397*100</f>
        <v>98.970123535249172</v>
      </c>
      <c r="L397" s="107">
        <f>L12+L390+L392+L396</f>
        <v>17221.900000000001</v>
      </c>
      <c r="M397" s="107">
        <f>M12+M390+M392+M396</f>
        <v>17221.900000000001</v>
      </c>
      <c r="N397" s="107">
        <f>N12+N390+N392+N396</f>
        <v>16666.739279999998</v>
      </c>
      <c r="O397" s="107">
        <f>N397/M397*100</f>
        <v>96.776425829902607</v>
      </c>
      <c r="P397" s="107">
        <f>P12+P390+P392+P396</f>
        <v>495781.8</v>
      </c>
      <c r="Q397" s="107">
        <f>Q12+Q390+Q392+Q396</f>
        <v>407512.34524</v>
      </c>
      <c r="R397" s="107">
        <f>R12+R390+R392+R396</f>
        <v>402407.14997999999</v>
      </c>
      <c r="S397" s="107">
        <f>R397/Q397*100</f>
        <v>98.747229300012165</v>
      </c>
      <c r="T397" s="107">
        <f>T12+T390+T392+T396</f>
        <v>6912127.1999999993</v>
      </c>
      <c r="U397" s="107">
        <f>U12+U390+U392+U396</f>
        <v>6964464.9999999991</v>
      </c>
      <c r="V397" s="107">
        <f>V12+V390+V392+V396</f>
        <v>6942657.396879999</v>
      </c>
      <c r="W397" s="107">
        <f>V397/U397*100</f>
        <v>99.686873246975892</v>
      </c>
      <c r="X397" s="107">
        <f>X12+X390+X392+X396</f>
        <v>355106</v>
      </c>
      <c r="Y397" s="107">
        <f>Y12+Y390+Y392+Y396</f>
        <v>303952.40000000002</v>
      </c>
      <c r="Z397" s="107">
        <f>Z12+Z390+Z392+Z396</f>
        <v>297724.15038000001</v>
      </c>
      <c r="AA397" s="107">
        <f>Z397/Y397*100</f>
        <v>97.950912833720011</v>
      </c>
      <c r="AB397" s="107">
        <f>AB12+AB390+AB392+AB396</f>
        <v>25430.399999999994</v>
      </c>
      <c r="AC397" s="107">
        <f>AC12+AC390+AC392+AC396</f>
        <v>25311.499999999996</v>
      </c>
      <c r="AD397" s="107">
        <f>AD12+AD390+AD392+AD396</f>
        <v>25269.619909999994</v>
      </c>
      <c r="AE397" s="107">
        <f>AD397/AC397*100</f>
        <v>99.834541255950853</v>
      </c>
      <c r="AF397" s="107">
        <f>AF12+AF390+AF392+AF396</f>
        <v>20496576.400000006</v>
      </c>
      <c r="AG397" s="107">
        <f>AG12+AG390+AG392+AG396</f>
        <v>21148817.199999999</v>
      </c>
      <c r="AH397" s="107">
        <f>AH12+AH390+AH392+AH396</f>
        <v>21124786.11304</v>
      </c>
      <c r="AI397" s="107">
        <f>AH397/AG397*100</f>
        <v>99.886371484831798</v>
      </c>
      <c r="AJ397" s="107">
        <f>AJ12+AJ390+AJ392+AJ396</f>
        <v>126159.60000000003</v>
      </c>
      <c r="AK397" s="107">
        <f>AK12+AK390+AK392+AK396</f>
        <v>126159.60000000003</v>
      </c>
      <c r="AL397" s="107">
        <f>AL12+AL390+AL392+AL396</f>
        <v>115823.11273000002</v>
      </c>
      <c r="AM397" s="107">
        <f>AL397/AK397*100</f>
        <v>91.806816706774583</v>
      </c>
      <c r="AN397" s="107">
        <f>AN12+AN390+AN392+AN396</f>
        <v>1431.3999999999999</v>
      </c>
      <c r="AO397" s="107">
        <f>AO12+AO390+AO392+AO396</f>
        <v>1416.7</v>
      </c>
      <c r="AP397" s="107">
        <f>AP12+AP390+AP392+AP396</f>
        <v>1158.9642199999998</v>
      </c>
      <c r="AQ397" s="107">
        <f>AP397/AO397*100</f>
        <v>81.807314180842795</v>
      </c>
      <c r="AR397" s="107">
        <f>AR12+AR390+AR392+AR396</f>
        <v>55334.899999999987</v>
      </c>
      <c r="AS397" s="107">
        <f>AS12+AS390+AS392+AS396</f>
        <v>55334.899999999987</v>
      </c>
      <c r="AT397" s="107">
        <f>AT12+AT390+AT392+AT396</f>
        <v>54466.513169999991</v>
      </c>
      <c r="AU397" s="107">
        <f>AT397/AS397*100</f>
        <v>98.430670643662509</v>
      </c>
      <c r="AV397" s="107">
        <f>AV12+AV390+AV392+AV396</f>
        <v>30014.399999999983</v>
      </c>
      <c r="AW397" s="107">
        <f>AW12+AW390+AW392+AW396</f>
        <v>30014.399999999983</v>
      </c>
      <c r="AX397" s="107">
        <f>AX12+AX390+AX392+AX396</f>
        <v>26993.656919999994</v>
      </c>
      <c r="AY397" s="107">
        <f>AX397/AW397*100</f>
        <v>89.935687270110378</v>
      </c>
      <c r="AZ397" s="107">
        <f>AZ12+AZ392+AZ396</f>
        <v>94654.099999999977</v>
      </c>
      <c r="BA397" s="107">
        <f>BA12+BA392+BA396</f>
        <v>93642.362999999983</v>
      </c>
      <c r="BB397" s="107">
        <f>BB12+BB392+BB396</f>
        <v>93642.362999999983</v>
      </c>
      <c r="BC397" s="107">
        <f>BB397/BA397*100</f>
        <v>100</v>
      </c>
      <c r="BD397" s="107">
        <f>BD12+BD390+BD392+BD396</f>
        <v>34513.1</v>
      </c>
      <c r="BE397" s="107">
        <f>BE12+BE390+BE392+BE396</f>
        <v>34513.1</v>
      </c>
      <c r="BF397" s="107">
        <f>BF12+BF390+BF392+BF396</f>
        <v>33456.199000000001</v>
      </c>
      <c r="BG397" s="107">
        <f>BF397/BE397*100</f>
        <v>96.93768163393031</v>
      </c>
      <c r="BH397" s="107">
        <f>BH12+BH390+BH392+BH396</f>
        <v>81012.599999999991</v>
      </c>
      <c r="BI397" s="107">
        <f>BI12+BI390+BI392+BI396</f>
        <v>81556.600000000006</v>
      </c>
      <c r="BJ397" s="107">
        <f>BJ12+BJ390+BJ392+BJ396</f>
        <v>81225.119489999997</v>
      </c>
      <c r="BK397" s="107">
        <f>BJ397/BI397*100</f>
        <v>99.593557713293578</v>
      </c>
      <c r="BL397" s="107">
        <f>BL12+BL390+BL392+BL396</f>
        <v>1694822.0000000005</v>
      </c>
      <c r="BM397" s="107">
        <f>BM12+BM390+BM392+BM396</f>
        <v>1575308.8567000001</v>
      </c>
      <c r="BN397" s="107">
        <f>BN12+BN390+BN392+BN396</f>
        <v>1569387.44521</v>
      </c>
      <c r="BO397" s="107">
        <f>BN397/BM397*100</f>
        <v>99.624111077341084</v>
      </c>
      <c r="BP397" s="107">
        <f>BP12+BP390+BP392+BP396</f>
        <v>93415.500000000029</v>
      </c>
      <c r="BQ397" s="107">
        <f>BQ12+BQ390+BQ392+BQ396</f>
        <v>100011</v>
      </c>
      <c r="BR397" s="107">
        <f>BR12+BR390+BR392+BR396</f>
        <v>63936.583319999998</v>
      </c>
      <c r="BS397" s="107">
        <f>BR397/BQ397*100</f>
        <v>63.929551069382363</v>
      </c>
      <c r="BT397" s="107">
        <f>BT12+BT392+BT396</f>
        <v>378.19999999999993</v>
      </c>
      <c r="BU397" s="107">
        <f>BU12+BU392+BU396</f>
        <v>378.19999999999993</v>
      </c>
      <c r="BV397" s="107">
        <f>BV12+BV392+BV396</f>
        <v>376.35047999999995</v>
      </c>
      <c r="BW397" s="107">
        <f>BV397/BU397*100</f>
        <v>99.510967741935488</v>
      </c>
      <c r="BX397" s="107">
        <f>BX12+BX392+BX396</f>
        <v>7140.5</v>
      </c>
      <c r="BY397" s="107">
        <f>BY12+BY392+BY396</f>
        <v>7140.5</v>
      </c>
      <c r="BZ397" s="107">
        <f>BZ12+BZ392+BZ396</f>
        <v>7131.4805100000003</v>
      </c>
      <c r="CA397" s="107">
        <f>BZ397/BY397*100</f>
        <v>99.873685456200562</v>
      </c>
      <c r="CB397" s="107">
        <f>CB12+CB390+CB392+CB396</f>
        <v>4446.9000000000005</v>
      </c>
      <c r="CC397" s="107">
        <f>CC12+CC390+CC392+CC396</f>
        <v>1871.5999999999997</v>
      </c>
      <c r="CD397" s="107">
        <f>CD12+CD390+CD392+CD396</f>
        <v>1573.1174999999998</v>
      </c>
      <c r="CE397" s="107">
        <f>CD397/CC397*100</f>
        <v>84.052014319299005</v>
      </c>
    </row>
    <row r="398" spans="1:83" ht="9" customHeight="1" x14ac:dyDescent="0.25">
      <c r="C398" s="6"/>
      <c r="D398" s="6"/>
      <c r="E398" s="6"/>
      <c r="F398" s="6"/>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row>
    <row r="399" spans="1:83" s="2" customFormat="1" ht="18.75" customHeight="1" x14ac:dyDescent="0.25">
      <c r="A399" s="408" t="s">
        <v>1060</v>
      </c>
      <c r="B399" s="408"/>
      <c r="C399" s="408"/>
      <c r="D399" s="408"/>
      <c r="E399" s="408"/>
      <c r="F399" s="408"/>
      <c r="G399" s="408"/>
      <c r="H399" s="408"/>
      <c r="I399" s="408"/>
      <c r="J399" s="408"/>
      <c r="K399" s="408"/>
      <c r="L399" s="408"/>
      <c r="M399" s="408"/>
      <c r="N399" s="408"/>
      <c r="O399" s="408"/>
      <c r="P399" s="408"/>
      <c r="Q399" s="408"/>
      <c r="R399" s="408"/>
      <c r="S399" s="408"/>
      <c r="T399" s="408"/>
      <c r="U399" s="408"/>
      <c r="V399" s="408"/>
      <c r="W399" s="408"/>
      <c r="X399" s="110"/>
      <c r="Y399" s="110"/>
      <c r="Z399" s="110"/>
      <c r="AA399" s="110"/>
      <c r="AB399" s="110"/>
      <c r="AC399" s="110"/>
      <c r="AD399" s="110"/>
      <c r="AE399" s="110"/>
      <c r="AF399" s="150"/>
      <c r="AG399" s="110"/>
      <c r="AH399" s="110"/>
      <c r="AI399" s="110"/>
      <c r="AJ399" s="110"/>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13"/>
      <c r="BK399" s="13"/>
      <c r="BL399" s="13"/>
      <c r="BM399" s="13"/>
      <c r="BN399" s="13"/>
      <c r="BO399" s="13"/>
      <c r="BP399" s="13"/>
      <c r="BQ399" s="13"/>
      <c r="BR399" s="13"/>
      <c r="BS399" s="13"/>
      <c r="BT399" s="13"/>
    </row>
    <row r="400" spans="1:83" s="2" customFormat="1" ht="20.25" customHeight="1" x14ac:dyDescent="0.25">
      <c r="A400" s="441" t="s">
        <v>1205</v>
      </c>
      <c r="B400" s="408"/>
      <c r="C400" s="408"/>
      <c r="D400" s="408"/>
      <c r="E400" s="408"/>
      <c r="F400" s="408"/>
      <c r="G400" s="408"/>
      <c r="H400" s="408"/>
      <c r="I400" s="408"/>
      <c r="J400" s="408"/>
      <c r="K400" s="408"/>
      <c r="L400" s="408"/>
      <c r="M400" s="408"/>
      <c r="N400" s="408"/>
      <c r="O400" s="408"/>
      <c r="P400" s="408"/>
      <c r="Q400" s="408"/>
      <c r="R400" s="408"/>
      <c r="S400" s="408"/>
      <c r="T400" s="408"/>
      <c r="U400" s="408"/>
      <c r="V400" s="408"/>
      <c r="W400" s="408"/>
      <c r="X400" s="150"/>
      <c r="Y400" s="150"/>
      <c r="Z400" s="150"/>
      <c r="AA400" s="150"/>
      <c r="AB400" s="205"/>
      <c r="AC400" s="205"/>
      <c r="AD400" s="205"/>
      <c r="AE400" s="205"/>
      <c r="AF400" s="150"/>
      <c r="AG400" s="110"/>
      <c r="AH400" s="110"/>
      <c r="AI400" s="110"/>
      <c r="AJ400" s="110"/>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13"/>
      <c r="BK400" s="13"/>
      <c r="BL400" s="13"/>
      <c r="BM400" s="13"/>
      <c r="BN400" s="13"/>
      <c r="BO400" s="13"/>
      <c r="BP400" s="13"/>
      <c r="BQ400" s="13"/>
      <c r="BR400" s="13"/>
      <c r="BS400" s="13"/>
      <c r="BT400" s="13"/>
    </row>
    <row r="401" spans="1:72" s="2" customFormat="1" ht="18.75" x14ac:dyDescent="0.25">
      <c r="A401" s="442" t="s">
        <v>1061</v>
      </c>
      <c r="B401" s="443"/>
      <c r="C401" s="443"/>
      <c r="D401" s="443"/>
      <c r="E401" s="443"/>
      <c r="F401" s="443"/>
      <c r="G401" s="443"/>
      <c r="H401" s="443"/>
      <c r="I401" s="443"/>
      <c r="J401" s="443"/>
      <c r="K401" s="443"/>
      <c r="L401" s="443"/>
      <c r="M401" s="443"/>
      <c r="N401" s="443"/>
      <c r="O401" s="443"/>
      <c r="P401" s="443"/>
      <c r="Q401" s="443"/>
      <c r="R401" s="443"/>
      <c r="S401" s="443"/>
      <c r="T401" s="443"/>
      <c r="U401" s="443"/>
      <c r="V401" s="443"/>
      <c r="W401" s="44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row>
    <row r="402" spans="1:72" s="2" customFormat="1" x14ac:dyDescent="0.25">
      <c r="A402" s="13"/>
      <c r="B402" s="13"/>
      <c r="C402" s="6"/>
      <c r="D402" s="6"/>
      <c r="E402" s="6"/>
      <c r="F402" s="6"/>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row>
    <row r="403" spans="1:72" x14ac:dyDescent="0.25">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row>
    <row r="404" spans="1:72" x14ac:dyDescent="0.25">
      <c r="C404" s="6"/>
      <c r="D404" s="6"/>
      <c r="E404" s="6"/>
      <c r="F404" s="6"/>
      <c r="G404" s="6"/>
      <c r="H404" s="6"/>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row>
    <row r="405" spans="1:72" x14ac:dyDescent="0.25">
      <c r="C405" s="6"/>
      <c r="D405" s="6"/>
      <c r="E405" s="6"/>
      <c r="F405" s="6"/>
      <c r="G405" s="13"/>
      <c r="H405" s="13"/>
      <c r="I405" s="13"/>
      <c r="J405" s="13"/>
      <c r="K405" s="13"/>
      <c r="L405" s="13"/>
      <c r="M405" s="6"/>
      <c r="N405" s="6"/>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row>
    <row r="407" spans="1:72" x14ac:dyDescent="0.25">
      <c r="F407" s="3"/>
    </row>
    <row r="408" spans="1:72" x14ac:dyDescent="0.25">
      <c r="F408" s="3"/>
    </row>
  </sheetData>
  <mergeCells count="127">
    <mergeCell ref="CB8:CE8"/>
    <mergeCell ref="AN8:AQ8"/>
    <mergeCell ref="AV8:AY8"/>
    <mergeCell ref="AR8:AU8"/>
    <mergeCell ref="BN6:BO6"/>
    <mergeCell ref="CC1:CE1"/>
    <mergeCell ref="AZ3:BO3"/>
    <mergeCell ref="AZ7:BO7"/>
    <mergeCell ref="BP3:CE3"/>
    <mergeCell ref="BP7:CE7"/>
    <mergeCell ref="CD6:CE6"/>
    <mergeCell ref="BY1:CA1"/>
    <mergeCell ref="AX1:AY1"/>
    <mergeCell ref="AH1:AI1"/>
    <mergeCell ref="BZ6:CA6"/>
    <mergeCell ref="X8:AA8"/>
    <mergeCell ref="AB8:AE8"/>
    <mergeCell ref="AF8:AI8"/>
    <mergeCell ref="AJ8:AM8"/>
    <mergeCell ref="BN1:BO1"/>
    <mergeCell ref="G9:G11"/>
    <mergeCell ref="F9:F11"/>
    <mergeCell ref="X9:X11"/>
    <mergeCell ref="Y9:Y11"/>
    <mergeCell ref="K9:K11"/>
    <mergeCell ref="L9:L11"/>
    <mergeCell ref="M9:M11"/>
    <mergeCell ref="N9:N11"/>
    <mergeCell ref="O9:O11"/>
    <mergeCell ref="U9:U11"/>
    <mergeCell ref="AZ8:BC8"/>
    <mergeCell ref="BD8:BG8"/>
    <mergeCell ref="BH8:BK8"/>
    <mergeCell ref="BL8:BO8"/>
    <mergeCell ref="BP8:BS8"/>
    <mergeCell ref="BT8:BW8"/>
    <mergeCell ref="BX8:CA8"/>
    <mergeCell ref="A399:W399"/>
    <mergeCell ref="A400:W400"/>
    <mergeCell ref="B9:B11"/>
    <mergeCell ref="C10:C11"/>
    <mergeCell ref="H9:H11"/>
    <mergeCell ref="I9:I11"/>
    <mergeCell ref="J9:J11"/>
    <mergeCell ref="A401:W401"/>
    <mergeCell ref="R6:S6"/>
    <mergeCell ref="A7:A11"/>
    <mergeCell ref="B7:G8"/>
    <mergeCell ref="H8:K8"/>
    <mergeCell ref="L8:O8"/>
    <mergeCell ref="P8:S8"/>
    <mergeCell ref="T8:W8"/>
    <mergeCell ref="D10:E10"/>
    <mergeCell ref="C9:E9"/>
    <mergeCell ref="V9:V11"/>
    <mergeCell ref="W9:W11"/>
    <mergeCell ref="P9:P11"/>
    <mergeCell ref="Q9:Q11"/>
    <mergeCell ref="R9:R11"/>
    <mergeCell ref="S9:S11"/>
    <mergeCell ref="T9:T11"/>
    <mergeCell ref="AF9:AF11"/>
    <mergeCell ref="AG9:AG11"/>
    <mergeCell ref="AH9:AH11"/>
    <mergeCell ref="AI9:AI11"/>
    <mergeCell ref="Z9:Z11"/>
    <mergeCell ref="AA9:AA11"/>
    <mergeCell ref="AB9:AB11"/>
    <mergeCell ref="AC9:AC11"/>
    <mergeCell ref="AD9:AD11"/>
    <mergeCell ref="AE9:AE11"/>
    <mergeCell ref="AJ9:AJ11"/>
    <mergeCell ref="BC9:BC11"/>
    <mergeCell ref="BB9:BB11"/>
    <mergeCell ref="BA9:BA11"/>
    <mergeCell ref="AZ9:AZ11"/>
    <mergeCell ref="BD9:BD11"/>
    <mergeCell ref="BE9:BE11"/>
    <mergeCell ref="BF9:BF11"/>
    <mergeCell ref="AY9:AY11"/>
    <mergeCell ref="AX9:AX11"/>
    <mergeCell ref="AV9:AV11"/>
    <mergeCell ref="AW9:AW11"/>
    <mergeCell ref="AP9:AP11"/>
    <mergeCell ref="AO9:AO11"/>
    <mergeCell ref="AN9:AN11"/>
    <mergeCell ref="AM9:AM11"/>
    <mergeCell ref="AU9:AU11"/>
    <mergeCell ref="AT9:AT11"/>
    <mergeCell ref="AS9:AS11"/>
    <mergeCell ref="BN9:BN11"/>
    <mergeCell ref="BP9:BP11"/>
    <mergeCell ref="BU9:BU11"/>
    <mergeCell ref="BO9:BO11"/>
    <mergeCell ref="AL9:AL11"/>
    <mergeCell ref="AK9:AK11"/>
    <mergeCell ref="BH9:BH11"/>
    <mergeCell ref="BI9:BI11"/>
    <mergeCell ref="BJ9:BJ11"/>
    <mergeCell ref="BK9:BK11"/>
    <mergeCell ref="BG9:BG11"/>
    <mergeCell ref="AR9:AR11"/>
    <mergeCell ref="AQ9:AQ11"/>
    <mergeCell ref="T3:AI3"/>
    <mergeCell ref="T7:AI7"/>
    <mergeCell ref="AJ7:AY7"/>
    <mergeCell ref="AJ3:AY3"/>
    <mergeCell ref="B3:S4"/>
    <mergeCell ref="H7:S7"/>
    <mergeCell ref="AH6:AI6"/>
    <mergeCell ref="AX6:AY6"/>
    <mergeCell ref="CE9:CE11"/>
    <mergeCell ref="CD9:CD11"/>
    <mergeCell ref="CC9:CC11"/>
    <mergeCell ref="CB9:CB11"/>
    <mergeCell ref="CA9:CA11"/>
    <mergeCell ref="BZ9:BZ11"/>
    <mergeCell ref="BY9:BY11"/>
    <mergeCell ref="BX9:BX11"/>
    <mergeCell ref="BW9:BW11"/>
    <mergeCell ref="BV9:BV11"/>
    <mergeCell ref="BQ9:BQ11"/>
    <mergeCell ref="BR9:BR11"/>
    <mergeCell ref="BS9:BS11"/>
    <mergeCell ref="BT9:BT11"/>
    <mergeCell ref="BL9:BL11"/>
    <mergeCell ref="BM9:BM11"/>
  </mergeCells>
  <pageMargins left="0.31496062992125984" right="0.31496062992125984" top="0.35433070866141736" bottom="0.35433070866141736" header="0" footer="0"/>
  <pageSetup paperSize="9" scale="31" orientation="portrait" r:id="rId1"/>
  <colBreaks count="4" manualBreakCount="4">
    <brk id="19" max="399" man="1"/>
    <brk id="35" max="399" man="1"/>
    <brk id="51" max="399" man="1"/>
    <brk id="67" max="39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K270"/>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A3" sqref="A3"/>
    </sheetView>
  </sheetViews>
  <sheetFormatPr defaultRowHeight="15" x14ac:dyDescent="0.25"/>
  <cols>
    <col min="1" max="1" width="30.875" style="2" customWidth="1"/>
    <col min="2" max="2" width="17.625" style="2" customWidth="1"/>
    <col min="3" max="3" width="14" style="2" customWidth="1"/>
    <col min="4" max="5" width="15" style="2" customWidth="1"/>
    <col min="6" max="6" width="13.125" style="2" customWidth="1"/>
    <col min="7" max="7" width="12.25" style="2" customWidth="1"/>
    <col min="8" max="8" width="15.875" style="2" customWidth="1"/>
    <col min="9" max="9" width="14.5" style="2" customWidth="1"/>
    <col min="10" max="10" width="12.875" style="2" customWidth="1"/>
    <col min="11" max="11" width="12.75" style="2" customWidth="1"/>
    <col min="12" max="12" width="16.125" style="2" customWidth="1"/>
    <col min="13" max="13" width="14.75" style="2" customWidth="1"/>
    <col min="14" max="14" width="11.375" style="2" customWidth="1"/>
    <col min="15" max="15" width="11.75" style="2" customWidth="1"/>
    <col min="16" max="16" width="15.375" style="2" customWidth="1"/>
    <col min="17" max="17" width="14.375" style="2" customWidth="1"/>
    <col min="18" max="18" width="11.375" style="2" customWidth="1"/>
    <col min="19" max="19" width="12.375" style="2" customWidth="1"/>
    <col min="20" max="20" width="16.5" style="2" customWidth="1"/>
    <col min="21" max="21" width="14.625" style="2" customWidth="1"/>
    <col min="22" max="23" width="11.125" style="2" customWidth="1"/>
    <col min="24" max="24" width="17.5" style="2" customWidth="1"/>
    <col min="25" max="25" width="13.875" style="2" customWidth="1"/>
    <col min="26" max="27" width="12.375" style="2" customWidth="1"/>
    <col min="28" max="28" width="16.375" style="2" customWidth="1"/>
    <col min="29" max="29" width="13" style="2" customWidth="1"/>
    <col min="30" max="30" width="11.75" style="2" customWidth="1"/>
    <col min="31" max="31" width="12.375" style="2" customWidth="1"/>
    <col min="32" max="32" width="15.375" style="2" customWidth="1"/>
    <col min="33" max="33" width="13.75" style="2" customWidth="1"/>
    <col min="34" max="35" width="11.125" style="2" customWidth="1"/>
    <col min="36" max="36" width="15.125" style="2" customWidth="1"/>
    <col min="37" max="37" width="14.25" style="2" customWidth="1"/>
    <col min="38" max="39" width="11.125" style="2" customWidth="1"/>
    <col min="40" max="40" width="15.375" style="2" customWidth="1"/>
    <col min="41" max="41" width="14.375" style="2" customWidth="1"/>
    <col min="42" max="42" width="12" style="2" customWidth="1"/>
    <col min="43" max="43" width="11.5" style="2" customWidth="1"/>
    <col min="44" max="44" width="16.125" style="2" customWidth="1"/>
    <col min="45" max="45" width="16" style="2" customWidth="1"/>
    <col min="46" max="46" width="12.25" style="2" customWidth="1"/>
    <col min="47" max="47" width="12" style="2" customWidth="1"/>
    <col min="48" max="48" width="16.625" style="2" customWidth="1"/>
    <col min="49" max="51" width="12" style="2" customWidth="1"/>
    <col min="52" max="52" width="16.375" style="2" customWidth="1"/>
    <col min="53" max="53" width="14" style="2" customWidth="1"/>
    <col min="54" max="54" width="11.625" style="2" customWidth="1"/>
    <col min="55" max="55" width="12.375" style="2" customWidth="1"/>
    <col min="56" max="56" width="15.5" style="2" customWidth="1"/>
    <col min="57" max="57" width="13.375" style="2" customWidth="1"/>
    <col min="58" max="58" width="11.5" style="2" customWidth="1"/>
    <col min="59" max="59" width="12" style="2" customWidth="1"/>
    <col min="60" max="60" width="15.625" style="2" customWidth="1"/>
    <col min="61" max="61" width="14" style="2" customWidth="1"/>
    <col min="62" max="62" width="11.375" style="2" customWidth="1"/>
    <col min="63" max="63" width="12.125" style="2" customWidth="1"/>
    <col min="64" max="64" width="16.125" style="2" customWidth="1"/>
    <col min="65" max="65" width="14.125" style="2" customWidth="1"/>
    <col min="66" max="66" width="10.625" style="2" customWidth="1"/>
    <col min="67" max="67" width="11" style="2" customWidth="1"/>
    <col min="68" max="68" width="15.75" style="2" customWidth="1"/>
    <col min="69" max="69" width="13.625" style="2" customWidth="1"/>
    <col min="70" max="70" width="11" style="2" customWidth="1"/>
    <col min="71" max="71" width="11.875" style="2" customWidth="1"/>
    <col min="72" max="72" width="15.875" style="2" customWidth="1"/>
    <col min="73" max="73" width="13.125" style="2" customWidth="1"/>
    <col min="74" max="75" width="11.875" style="2" customWidth="1"/>
    <col min="76" max="76" width="15.375" style="2" customWidth="1"/>
    <col min="77" max="77" width="14" style="2" customWidth="1"/>
    <col min="78" max="78" width="11.375" style="2" customWidth="1"/>
    <col min="79" max="79" width="11.875" style="2" customWidth="1"/>
    <col min="80" max="80" width="15.25" style="2" customWidth="1"/>
    <col min="81" max="81" width="13.75" style="2" customWidth="1"/>
    <col min="82" max="83" width="11.875" style="2" customWidth="1"/>
    <col min="84" max="84" width="15.125" style="2" customWidth="1"/>
    <col min="85" max="85" width="14.375" style="2" customWidth="1"/>
    <col min="86" max="86" width="10.375" style="2" customWidth="1"/>
    <col min="87" max="87" width="11.5" style="2" customWidth="1"/>
    <col min="88" max="88" width="15.875" style="2" customWidth="1"/>
    <col min="89" max="89" width="14.375" style="2" customWidth="1"/>
    <col min="90" max="90" width="11.625" style="2" customWidth="1"/>
    <col min="91" max="91" width="12.375" style="2" customWidth="1"/>
    <col min="92" max="92" width="16" style="2" customWidth="1"/>
    <col min="93" max="93" width="13.625" style="2" customWidth="1"/>
    <col min="94" max="94" width="11.25" style="2" customWidth="1"/>
    <col min="95" max="95" width="11.625" style="2" customWidth="1"/>
    <col min="96" max="96" width="16" style="2" customWidth="1"/>
    <col min="97" max="97" width="13.75" style="2" customWidth="1"/>
    <col min="98" max="98" width="12.25" style="2" customWidth="1"/>
    <col min="99" max="99" width="11.875" style="2" customWidth="1"/>
    <col min="100" max="100" width="16" style="2" customWidth="1"/>
    <col min="101" max="101" width="14.25" style="2" customWidth="1"/>
    <col min="102" max="103" width="11.875" style="2" customWidth="1"/>
    <col min="104" max="104" width="15.375" style="2" customWidth="1"/>
    <col min="105" max="105" width="13.5" style="2" customWidth="1"/>
    <col min="106" max="106" width="11.875" style="2" customWidth="1"/>
    <col min="107" max="107" width="12.625" style="2" customWidth="1"/>
    <col min="108" max="108" width="16.125" style="26" customWidth="1"/>
    <col min="109" max="109" width="13.5" style="26" customWidth="1"/>
    <col min="110" max="110" width="11.125" style="2" customWidth="1"/>
    <col min="111" max="111" width="12.375" style="2" customWidth="1"/>
    <col min="112" max="112" width="16" style="2" customWidth="1"/>
    <col min="113" max="115" width="12.375" style="2" customWidth="1"/>
    <col min="116" max="116" width="16.5" style="2" customWidth="1"/>
    <col min="117" max="118" width="13" style="2" customWidth="1"/>
    <col min="119" max="119" width="12.375" style="2" customWidth="1"/>
    <col min="120" max="120" width="16.125" style="2" customWidth="1"/>
    <col min="121" max="121" width="12.75" style="2" customWidth="1"/>
    <col min="122" max="122" width="13" style="2" customWidth="1"/>
    <col min="123" max="123" width="12.625" style="2" customWidth="1"/>
    <col min="124" max="124" width="15.375" style="2" customWidth="1"/>
    <col min="125" max="125" width="12.375" style="2" customWidth="1"/>
    <col min="126" max="126" width="13.625" style="2" customWidth="1"/>
    <col min="127" max="127" width="12.125" style="2" customWidth="1"/>
    <col min="128" max="128" width="16.125" style="2" customWidth="1"/>
    <col min="129" max="129" width="14" style="2" customWidth="1"/>
    <col min="130" max="130" width="11.875" style="2" customWidth="1"/>
    <col min="131" max="131" width="13.125" style="2" customWidth="1"/>
    <col min="132" max="132" width="15.875" style="2" customWidth="1"/>
    <col min="133" max="133" width="12.375" style="2" customWidth="1"/>
    <col min="134" max="135" width="13.125" style="2" customWidth="1"/>
    <col min="136" max="136" width="16.5" style="2" customWidth="1"/>
    <col min="137" max="137" width="16.125" style="2" customWidth="1"/>
    <col min="138" max="138" width="12.125" style="2" customWidth="1"/>
    <col min="139" max="139" width="11.875" style="2" customWidth="1"/>
    <col min="140" max="140" width="16.125" style="2" customWidth="1"/>
    <col min="141" max="141" width="14.25" style="2" customWidth="1"/>
    <col min="142" max="142" width="12.625" style="2" customWidth="1"/>
    <col min="143" max="143" width="12" style="2" customWidth="1"/>
    <col min="144" max="144" width="17.5" style="2" customWidth="1"/>
    <col min="145" max="145" width="15.125" style="2" customWidth="1"/>
    <col min="146" max="146" width="12.125" style="2" customWidth="1"/>
    <col min="147" max="147" width="12.625" style="2" customWidth="1"/>
    <col min="148" max="148" width="14.875" style="2" customWidth="1"/>
    <col min="149" max="149" width="12.625" style="2" customWidth="1"/>
    <col min="150" max="150" width="10.75" style="2" customWidth="1"/>
    <col min="151" max="151" width="12.125" style="2" customWidth="1"/>
    <col min="152" max="152" width="15.625" style="2" customWidth="1"/>
    <col min="153" max="155" width="12.125" style="2" customWidth="1"/>
    <col min="156" max="156" width="15.375" style="2" customWidth="1"/>
    <col min="157" max="157" width="12.875" style="2" customWidth="1"/>
    <col min="158" max="159" width="12.125" style="2" customWidth="1"/>
    <col min="160" max="160" width="15.5" style="2" customWidth="1"/>
    <col min="161" max="161" width="14.5" style="2" customWidth="1"/>
    <col min="162" max="162" width="11.25" style="2" customWidth="1"/>
    <col min="163" max="163" width="12.625" style="2" customWidth="1"/>
    <col min="164" max="164" width="13.625" style="2" customWidth="1"/>
    <col min="165" max="165" width="12.625" style="2" customWidth="1"/>
    <col min="166" max="166" width="11.5" style="2" customWidth="1"/>
    <col min="167" max="167" width="12.375" style="2" customWidth="1"/>
    <col min="168" max="168" width="15" style="2" customWidth="1"/>
    <col min="169" max="171" width="12.875" style="2" customWidth="1"/>
    <col min="172" max="172" width="15.125" style="2" customWidth="1"/>
    <col min="173" max="175" width="12.875" style="2" customWidth="1"/>
    <col min="176" max="176" width="17" style="2" customWidth="1"/>
    <col min="177" max="177" width="13.625" style="2" customWidth="1"/>
    <col min="178" max="179" width="12" style="2" customWidth="1"/>
    <col min="180" max="180" width="16" style="2" customWidth="1"/>
    <col min="181" max="181" width="14.75" style="2" customWidth="1"/>
    <col min="182" max="183" width="12" style="2" customWidth="1"/>
    <col min="184" max="184" width="12.75" style="2" customWidth="1"/>
    <col min="185" max="185" width="13.375" style="2" customWidth="1"/>
    <col min="186" max="187" width="11.75" style="2" customWidth="1"/>
    <col min="188" max="188" width="15.625" style="2" customWidth="1"/>
    <col min="189" max="189" width="12.5" style="2" customWidth="1"/>
    <col min="190" max="191" width="11.875" style="2" customWidth="1"/>
    <col min="192" max="192" width="15.875" style="2" customWidth="1"/>
    <col min="193" max="194" width="13.75" style="2" customWidth="1"/>
    <col min="195" max="195" width="11" style="2" customWidth="1"/>
    <col min="196" max="196" width="15.375" style="2" customWidth="1"/>
    <col min="197" max="197" width="13.125" style="2" customWidth="1"/>
    <col min="198" max="198" width="11.25" style="2" customWidth="1"/>
    <col min="199" max="199" width="12.75" style="2" customWidth="1"/>
    <col min="200" max="200" width="16.25" style="2" customWidth="1"/>
    <col min="201" max="201" width="12.5" style="2" customWidth="1"/>
    <col min="202" max="202" width="12.375" style="2" customWidth="1"/>
    <col min="203" max="203" width="12.5" style="2" customWidth="1"/>
    <col min="204" max="204" width="15.625" style="2" customWidth="1"/>
    <col min="205" max="205" width="13.25" style="2" customWidth="1"/>
    <col min="206" max="206" width="11.25" style="2" customWidth="1"/>
    <col min="207" max="207" width="11.125" style="2" customWidth="1"/>
    <col min="208" max="208" width="15.375" style="2" customWidth="1"/>
    <col min="209" max="209" width="12.375" style="2" customWidth="1"/>
    <col min="210" max="210" width="11.75" style="2" customWidth="1"/>
    <col min="211" max="211" width="12.5" style="2" customWidth="1"/>
    <col min="212" max="212" width="16" style="2" customWidth="1"/>
    <col min="213" max="213" width="14.125" style="2" customWidth="1"/>
    <col min="214" max="214" width="12.625" style="2" customWidth="1"/>
    <col min="215" max="215" width="11.5" style="2" customWidth="1"/>
    <col min="216" max="216" width="17.375" style="2" customWidth="1"/>
    <col min="217" max="217" width="13" style="2" customWidth="1"/>
    <col min="218" max="218" width="11.75" style="2" customWidth="1"/>
    <col min="219" max="219" width="11.125" style="2" customWidth="1"/>
    <col min="220" max="220" width="15.5" style="2" customWidth="1"/>
    <col min="221" max="221" width="14.25" style="2" customWidth="1"/>
    <col min="222" max="223" width="12.125" style="2" customWidth="1"/>
    <col min="224" max="224" width="15.375" style="2" customWidth="1"/>
    <col min="225" max="225" width="12.5" style="2" customWidth="1"/>
    <col min="226" max="226" width="12.375" style="2" customWidth="1"/>
    <col min="227" max="227" width="12.5" style="2" customWidth="1"/>
    <col min="228" max="228" width="15.625" style="2" customWidth="1"/>
    <col min="229" max="229" width="14.375" style="2" customWidth="1"/>
    <col min="230" max="230" width="12.75" style="2" customWidth="1"/>
    <col min="231" max="231" width="11.875" style="2" customWidth="1"/>
    <col min="232" max="232" width="17.375" style="2" customWidth="1"/>
    <col min="233" max="234" width="13" style="2" customWidth="1"/>
    <col min="235" max="235" width="12.125" style="2" customWidth="1"/>
    <col min="236" max="236" width="14.875" style="2" customWidth="1"/>
    <col min="237" max="237" width="13.5" style="2" customWidth="1"/>
    <col min="238" max="238" width="11" style="2" customWidth="1"/>
    <col min="239" max="239" width="11.625" style="2" customWidth="1"/>
    <col min="240" max="240" width="15.75" style="2" customWidth="1"/>
    <col min="241" max="241" width="12" style="2" customWidth="1"/>
    <col min="242" max="242" width="11.125" style="2" customWidth="1"/>
    <col min="243" max="243" width="11.625" style="2" customWidth="1"/>
    <col min="244" max="244" width="15.125" style="2" customWidth="1"/>
    <col min="245" max="245" width="13.375" style="2" customWidth="1"/>
    <col min="246" max="246" width="10.75" style="2" customWidth="1"/>
    <col min="247" max="247" width="11.5" style="2" customWidth="1"/>
    <col min="248" max="248" width="17.375" style="2" customWidth="1"/>
    <col min="249" max="249" width="12.75" style="2" customWidth="1"/>
    <col min="250" max="250" width="10.75" style="2" customWidth="1"/>
    <col min="251" max="251" width="11.625" style="2" customWidth="1"/>
    <col min="252" max="252" width="15.75" style="2" customWidth="1"/>
    <col min="253" max="253" width="12.875" style="2" customWidth="1"/>
    <col min="254" max="254" width="11.125" style="2" customWidth="1"/>
    <col min="255" max="255" width="11.5" style="2" customWidth="1"/>
    <col min="256" max="256" width="15.875" style="2" customWidth="1"/>
    <col min="257" max="257" width="13.75" style="2" customWidth="1"/>
    <col min="258" max="258" width="11.5" style="2" customWidth="1"/>
    <col min="259" max="259" width="11.125" style="2" customWidth="1"/>
    <col min="260" max="260" width="16.125" style="2" customWidth="1"/>
    <col min="261" max="261" width="12.75" style="2" customWidth="1"/>
    <col min="262" max="262" width="11.875" style="2" customWidth="1"/>
    <col min="263" max="263" width="12.5" style="2" customWidth="1"/>
    <col min="264" max="264" width="15.5" style="2" customWidth="1"/>
    <col min="265" max="265" width="13" style="2" customWidth="1"/>
    <col min="266" max="266" width="11.25" style="2" customWidth="1"/>
    <col min="267" max="267" width="11.875" style="2" customWidth="1"/>
    <col min="268" max="268" width="16" style="2" customWidth="1"/>
    <col min="269" max="269" width="13.625" style="2" customWidth="1"/>
    <col min="270" max="270" width="11.875" style="2" customWidth="1"/>
    <col min="271" max="271" width="13.125" style="2" customWidth="1"/>
    <col min="272" max="272" width="15.25" style="2" customWidth="1"/>
    <col min="273" max="273" width="12.75" style="2" customWidth="1"/>
    <col min="274" max="274" width="12.375" style="2" customWidth="1"/>
    <col min="275" max="275" width="11.5" style="2" customWidth="1"/>
    <col min="276" max="276" width="15.25" style="2" customWidth="1"/>
    <col min="277" max="277" width="13.625" style="2" customWidth="1"/>
    <col min="278" max="279" width="11.5" style="2" customWidth="1"/>
    <col min="280" max="280" width="13.25" style="2" customWidth="1"/>
    <col min="281" max="281" width="12.25" style="2" customWidth="1"/>
    <col min="282" max="282" width="11" style="2" customWidth="1"/>
    <col min="283" max="283" width="12.375" style="2" customWidth="1"/>
    <col min="284" max="284" width="16" style="2" customWidth="1"/>
    <col min="285" max="285" width="13.375" style="2" customWidth="1"/>
    <col min="286" max="286" width="10.625" style="2" customWidth="1"/>
    <col min="287" max="287" width="11.625" style="2" customWidth="1"/>
    <col min="288" max="288" width="16.125" style="2" customWidth="1"/>
    <col min="289" max="289" width="13.375" style="2" customWidth="1"/>
    <col min="290" max="290" width="10.625" style="2" customWidth="1"/>
    <col min="291" max="291" width="11.875" style="2" customWidth="1"/>
    <col min="292" max="292" width="15.875" style="2" customWidth="1"/>
    <col min="293" max="293" width="12.5" style="2" customWidth="1"/>
    <col min="294" max="294" width="12.375" style="2" customWidth="1"/>
    <col min="295" max="295" width="12.5" style="2" customWidth="1"/>
    <col min="296" max="296" width="16.125" style="2" customWidth="1"/>
    <col min="297" max="297" width="14.25" style="2" customWidth="1"/>
    <col min="298" max="298" width="12.625" style="2" customWidth="1"/>
    <col min="299" max="299" width="12.375" style="2" customWidth="1"/>
    <col min="300" max="300" width="16.75" style="2" customWidth="1"/>
    <col min="301" max="301" width="13.5" style="2" customWidth="1"/>
    <col min="302" max="302" width="12.5" style="2" customWidth="1"/>
    <col min="303" max="303" width="12" style="2" customWidth="1"/>
    <col min="304" max="304" width="16.25" style="2" customWidth="1"/>
    <col min="305" max="305" width="14" style="2" customWidth="1"/>
    <col min="306" max="306" width="13.25" style="2" customWidth="1"/>
    <col min="307" max="307" width="12.875" style="2" customWidth="1"/>
    <col min="308" max="308" width="16.5" style="2" customWidth="1"/>
    <col min="309" max="309" width="13.75" style="2" customWidth="1"/>
    <col min="310" max="310" width="11.5" style="2" customWidth="1"/>
    <col min="311" max="311" width="12.125" style="2" customWidth="1"/>
    <col min="312" max="312" width="16.875" style="2" customWidth="1"/>
    <col min="313" max="313" width="14.25" style="2" customWidth="1"/>
    <col min="314" max="314" width="13.125" style="2" customWidth="1"/>
    <col min="315" max="315" width="12" style="2" customWidth="1"/>
    <col min="316" max="316" width="16.75" style="2" customWidth="1"/>
    <col min="317" max="317" width="14" style="2" customWidth="1"/>
    <col min="318" max="318" width="12" style="2" customWidth="1"/>
    <col min="319" max="319" width="12.5" style="2" customWidth="1"/>
    <col min="320" max="320" width="17.25" style="2" customWidth="1"/>
    <col min="321" max="321" width="14.875" style="2" customWidth="1"/>
    <col min="322" max="322" width="11.5" style="2" customWidth="1"/>
    <col min="323" max="323" width="12" style="2" customWidth="1"/>
    <col min="324" max="324" width="16" style="2" customWidth="1"/>
    <col min="325" max="325" width="15.375" style="2" customWidth="1"/>
    <col min="326" max="326" width="12.375" style="2" customWidth="1"/>
    <col min="327" max="327" width="12.625" style="2" customWidth="1"/>
    <col min="328" max="328" width="17.375" style="2" customWidth="1"/>
    <col min="329" max="329" width="13.75" style="2" customWidth="1"/>
    <col min="330" max="330" width="11.25" style="2" customWidth="1"/>
    <col min="331" max="331" width="11.5" style="2" customWidth="1"/>
    <col min="332" max="332" width="15.625" style="2" customWidth="1"/>
    <col min="333" max="333" width="14.5" style="2" customWidth="1"/>
    <col min="334" max="334" width="11.75" style="2" customWidth="1"/>
    <col min="335" max="335" width="13.125" style="2" customWidth="1"/>
    <col min="336" max="336" width="16" style="2" customWidth="1"/>
    <col min="337" max="337" width="13.5" style="2" customWidth="1"/>
    <col min="338" max="338" width="12" style="2" customWidth="1"/>
    <col min="339" max="339" width="11.5" style="2" customWidth="1"/>
    <col min="340" max="340" width="17.125" style="2" customWidth="1"/>
    <col min="341" max="341" width="13.75" style="2" customWidth="1"/>
    <col min="342" max="342" width="12.625" style="2" customWidth="1"/>
    <col min="343" max="343" width="12.375" style="2" customWidth="1"/>
    <col min="344" max="344" width="16.5" style="2" customWidth="1"/>
    <col min="345" max="345" width="14.25" style="2" customWidth="1"/>
    <col min="346" max="346" width="11.5" style="2" customWidth="1"/>
    <col min="347" max="347" width="11.75" style="2" customWidth="1"/>
    <col min="348" max="348" width="15.375" style="2" customWidth="1"/>
    <col min="349" max="349" width="13.25" style="2" customWidth="1"/>
    <col min="350" max="350" width="11.25" style="2" customWidth="1"/>
    <col min="351" max="351" width="12.625" style="2" customWidth="1"/>
    <col min="352" max="352" width="15.5" style="4" customWidth="1"/>
    <col min="353" max="353" width="13.75" style="4" customWidth="1"/>
    <col min="354" max="354" width="10.875" style="4" customWidth="1"/>
    <col min="355" max="355" width="11.75" style="4" customWidth="1"/>
    <col min="356" max="356" width="15.75" style="4" customWidth="1"/>
    <col min="357" max="357" width="12.875" style="4" customWidth="1"/>
    <col min="358" max="358" width="11.125" style="4" customWidth="1"/>
    <col min="359" max="359" width="11.25" style="4" customWidth="1"/>
    <col min="360" max="360" width="15.5" style="4" customWidth="1"/>
    <col min="361" max="361" width="13.625" style="4" customWidth="1"/>
    <col min="362" max="362" width="10.625" style="4" customWidth="1"/>
    <col min="363" max="363" width="11.5" style="4" customWidth="1"/>
    <col min="364" max="364" width="15.25" style="4" customWidth="1"/>
    <col min="365" max="365" width="13.125" style="4" customWidth="1"/>
    <col min="366" max="366" width="11.5" style="4" customWidth="1"/>
    <col min="367" max="367" width="12.5" style="4" customWidth="1"/>
    <col min="368" max="368" width="15.125" style="4" customWidth="1"/>
    <col min="369" max="369" width="13.25" style="4" customWidth="1"/>
    <col min="370" max="370" width="11.25" style="4" customWidth="1"/>
    <col min="371" max="371" width="10.875" style="4" customWidth="1"/>
    <col min="372" max="372" width="15.5" style="4" customWidth="1"/>
    <col min="373" max="373" width="13.375" style="4" customWidth="1"/>
    <col min="374" max="374" width="10.875" style="4" customWidth="1"/>
    <col min="375" max="375" width="11.75" style="4" customWidth="1"/>
    <col min="376" max="16384" width="9" style="4"/>
  </cols>
  <sheetData>
    <row r="1" spans="1:375" s="52" customFormat="1" ht="18.75" x14ac:dyDescent="0.3">
      <c r="S1" s="208"/>
      <c r="T1" s="208"/>
      <c r="U1" s="208"/>
      <c r="V1" s="208"/>
      <c r="W1" s="208"/>
      <c r="X1" s="208"/>
      <c r="Y1" s="208"/>
      <c r="Z1" s="208"/>
      <c r="AA1" s="208"/>
      <c r="AB1" s="208"/>
      <c r="AC1" s="208"/>
      <c r="AQ1" s="208" t="s">
        <v>89</v>
      </c>
      <c r="AZ1" s="237"/>
      <c r="BD1" s="208"/>
      <c r="BK1" s="237" t="s">
        <v>89</v>
      </c>
      <c r="CE1" s="325" t="s">
        <v>89</v>
      </c>
      <c r="CY1" s="208" t="s">
        <v>89</v>
      </c>
      <c r="DD1" s="59"/>
      <c r="DE1" s="59"/>
      <c r="DG1" s="237"/>
      <c r="DH1" s="237"/>
      <c r="DI1" s="237"/>
      <c r="DJ1" s="237"/>
      <c r="DK1" s="237"/>
      <c r="DS1" s="339" t="s">
        <v>89</v>
      </c>
      <c r="EM1" s="237" t="s">
        <v>89</v>
      </c>
      <c r="FG1" s="325" t="s">
        <v>89</v>
      </c>
      <c r="FK1" s="325"/>
      <c r="GA1" s="325" t="s">
        <v>89</v>
      </c>
      <c r="GU1" s="325" t="s">
        <v>89</v>
      </c>
      <c r="HO1" s="325" t="s">
        <v>89</v>
      </c>
      <c r="II1" s="325" t="s">
        <v>89</v>
      </c>
      <c r="JC1" s="325" t="s">
        <v>89</v>
      </c>
      <c r="KA1" s="325" t="s">
        <v>89</v>
      </c>
      <c r="KU1" s="339" t="s">
        <v>89</v>
      </c>
      <c r="LO1" s="339" t="s">
        <v>89</v>
      </c>
      <c r="ME1" s="339" t="s">
        <v>89</v>
      </c>
      <c r="NC1" s="136" t="s">
        <v>89</v>
      </c>
      <c r="NK1" s="339" t="s">
        <v>89</v>
      </c>
    </row>
    <row r="2" spans="1:375" s="2" customFormat="1" ht="36.75" customHeight="1" x14ac:dyDescent="0.25">
      <c r="B2" s="406" t="s">
        <v>1178</v>
      </c>
      <c r="C2" s="406"/>
      <c r="D2" s="406"/>
      <c r="E2" s="406"/>
      <c r="F2" s="406"/>
      <c r="G2" s="406"/>
      <c r="H2" s="406"/>
      <c r="I2" s="406"/>
      <c r="J2" s="406"/>
      <c r="K2" s="406"/>
      <c r="L2" s="406"/>
      <c r="M2" s="406"/>
      <c r="N2" s="406"/>
      <c r="O2" s="406"/>
      <c r="P2" s="406"/>
      <c r="Q2" s="406"/>
      <c r="R2" s="406"/>
      <c r="S2" s="406"/>
      <c r="T2" s="406"/>
      <c r="U2" s="406"/>
      <c r="V2" s="406"/>
      <c r="W2" s="406"/>
      <c r="X2" s="406" t="s">
        <v>1178</v>
      </c>
      <c r="Y2" s="406"/>
      <c r="Z2" s="406"/>
      <c r="AA2" s="406"/>
      <c r="AB2" s="406"/>
      <c r="AC2" s="406"/>
      <c r="AD2" s="406"/>
      <c r="AE2" s="406"/>
      <c r="AF2" s="406"/>
      <c r="AG2" s="406"/>
      <c r="AH2" s="406"/>
      <c r="AI2" s="406"/>
      <c r="AJ2" s="406"/>
      <c r="AK2" s="406"/>
      <c r="AL2" s="406"/>
      <c r="AM2" s="406"/>
      <c r="AN2" s="406"/>
      <c r="AO2" s="406"/>
      <c r="AP2" s="406"/>
      <c r="AQ2" s="406"/>
      <c r="AR2" s="406" t="s">
        <v>1178</v>
      </c>
      <c r="AS2" s="406"/>
      <c r="AT2" s="406"/>
      <c r="AU2" s="406"/>
      <c r="AV2" s="406"/>
      <c r="AW2" s="406"/>
      <c r="AX2" s="406"/>
      <c r="AY2" s="406"/>
      <c r="AZ2" s="406"/>
      <c r="BA2" s="406"/>
      <c r="BB2" s="406"/>
      <c r="BC2" s="406"/>
      <c r="BD2" s="406"/>
      <c r="BE2" s="406"/>
      <c r="BF2" s="406"/>
      <c r="BG2" s="406"/>
      <c r="BH2" s="406"/>
      <c r="BI2" s="406"/>
      <c r="BJ2" s="406"/>
      <c r="BK2" s="406"/>
      <c r="BL2" s="373" t="s">
        <v>1178</v>
      </c>
      <c r="BM2" s="373"/>
      <c r="BN2" s="373"/>
      <c r="BO2" s="373"/>
      <c r="BP2" s="373"/>
      <c r="BQ2" s="373"/>
      <c r="BR2" s="373"/>
      <c r="BS2" s="373"/>
      <c r="BT2" s="373"/>
      <c r="BU2" s="373"/>
      <c r="BV2" s="373"/>
      <c r="BW2" s="373"/>
      <c r="BX2" s="373"/>
      <c r="BY2" s="373"/>
      <c r="BZ2" s="373"/>
      <c r="CA2" s="373"/>
      <c r="CB2" s="373"/>
      <c r="CC2" s="373"/>
      <c r="CD2" s="373"/>
      <c r="CE2" s="373"/>
      <c r="CF2" s="373" t="s">
        <v>1178</v>
      </c>
      <c r="CG2" s="373"/>
      <c r="CH2" s="373"/>
      <c r="CI2" s="373"/>
      <c r="CJ2" s="373"/>
      <c r="CK2" s="373"/>
      <c r="CL2" s="373"/>
      <c r="CM2" s="373"/>
      <c r="CN2" s="373"/>
      <c r="CO2" s="373"/>
      <c r="CP2" s="373"/>
      <c r="CQ2" s="373"/>
      <c r="CR2" s="373"/>
      <c r="CS2" s="373"/>
      <c r="CT2" s="373"/>
      <c r="CU2" s="373"/>
      <c r="CV2" s="373"/>
      <c r="CW2" s="373"/>
      <c r="CX2" s="373"/>
      <c r="CY2" s="373"/>
      <c r="CZ2" s="406" t="s">
        <v>1178</v>
      </c>
      <c r="DA2" s="406"/>
      <c r="DB2" s="406"/>
      <c r="DC2" s="406"/>
      <c r="DD2" s="406"/>
      <c r="DE2" s="406"/>
      <c r="DF2" s="406"/>
      <c r="DG2" s="406"/>
      <c r="DH2" s="406"/>
      <c r="DI2" s="406"/>
      <c r="DJ2" s="406"/>
      <c r="DK2" s="406"/>
      <c r="DL2" s="406"/>
      <c r="DM2" s="406"/>
      <c r="DN2" s="406"/>
      <c r="DO2" s="406"/>
      <c r="DP2" s="406"/>
      <c r="DQ2" s="406"/>
      <c r="DR2" s="406"/>
      <c r="DS2" s="406"/>
      <c r="DT2" s="373" t="s">
        <v>1178</v>
      </c>
      <c r="DU2" s="373"/>
      <c r="DV2" s="373"/>
      <c r="DW2" s="373"/>
      <c r="DX2" s="373"/>
      <c r="DY2" s="373"/>
      <c r="DZ2" s="373"/>
      <c r="EA2" s="373"/>
      <c r="EB2" s="373"/>
      <c r="EC2" s="373"/>
      <c r="ED2" s="373"/>
      <c r="EE2" s="373"/>
      <c r="EF2" s="373"/>
      <c r="EG2" s="373"/>
      <c r="EH2" s="373"/>
      <c r="EI2" s="373"/>
      <c r="EJ2" s="373"/>
      <c r="EK2" s="373"/>
      <c r="EL2" s="373"/>
      <c r="EM2" s="373"/>
      <c r="EN2" s="373" t="s">
        <v>1178</v>
      </c>
      <c r="EO2" s="373"/>
      <c r="EP2" s="373"/>
      <c r="EQ2" s="373"/>
      <c r="ER2" s="373"/>
      <c r="ES2" s="373"/>
      <c r="ET2" s="373"/>
      <c r="EU2" s="373"/>
      <c r="EV2" s="373"/>
      <c r="EW2" s="373"/>
      <c r="EX2" s="373"/>
      <c r="EY2" s="373"/>
      <c r="EZ2" s="373"/>
      <c r="FA2" s="373"/>
      <c r="FB2" s="373"/>
      <c r="FC2" s="373"/>
      <c r="FD2" s="373"/>
      <c r="FE2" s="373"/>
      <c r="FF2" s="373"/>
      <c r="FG2" s="373"/>
      <c r="FH2" s="373" t="s">
        <v>1178</v>
      </c>
      <c r="FI2" s="373"/>
      <c r="FJ2" s="373"/>
      <c r="FK2" s="373"/>
      <c r="FL2" s="373"/>
      <c r="FM2" s="373"/>
      <c r="FN2" s="373"/>
      <c r="FO2" s="373"/>
      <c r="FP2" s="373"/>
      <c r="FQ2" s="373"/>
      <c r="FR2" s="373"/>
      <c r="FS2" s="373"/>
      <c r="FT2" s="373"/>
      <c r="FU2" s="373"/>
      <c r="FV2" s="373"/>
      <c r="FW2" s="373"/>
      <c r="FX2" s="373"/>
      <c r="FY2" s="373"/>
      <c r="FZ2" s="373"/>
      <c r="GA2" s="373"/>
      <c r="GB2" s="373" t="s">
        <v>1178</v>
      </c>
      <c r="GC2" s="373"/>
      <c r="GD2" s="373"/>
      <c r="GE2" s="373"/>
      <c r="GF2" s="373"/>
      <c r="GG2" s="373"/>
      <c r="GH2" s="373"/>
      <c r="GI2" s="373"/>
      <c r="GJ2" s="373"/>
      <c r="GK2" s="373"/>
      <c r="GL2" s="373"/>
      <c r="GM2" s="373"/>
      <c r="GN2" s="373"/>
      <c r="GO2" s="373"/>
      <c r="GP2" s="373"/>
      <c r="GQ2" s="373"/>
      <c r="GR2" s="373"/>
      <c r="GS2" s="373"/>
      <c r="GT2" s="373"/>
      <c r="GU2" s="373"/>
      <c r="GV2" s="373" t="s">
        <v>1178</v>
      </c>
      <c r="GW2" s="373"/>
      <c r="GX2" s="373"/>
      <c r="GY2" s="373"/>
      <c r="GZ2" s="373"/>
      <c r="HA2" s="373"/>
      <c r="HB2" s="373"/>
      <c r="HC2" s="373"/>
      <c r="HD2" s="373"/>
      <c r="HE2" s="373"/>
      <c r="HF2" s="373"/>
      <c r="HG2" s="373"/>
      <c r="HH2" s="373"/>
      <c r="HI2" s="373"/>
      <c r="HJ2" s="373"/>
      <c r="HK2" s="373"/>
      <c r="HL2" s="373"/>
      <c r="HM2" s="373"/>
      <c r="HN2" s="373"/>
      <c r="HO2" s="373"/>
      <c r="HP2" s="373" t="s">
        <v>1178</v>
      </c>
      <c r="HQ2" s="373"/>
      <c r="HR2" s="373"/>
      <c r="HS2" s="373"/>
      <c r="HT2" s="373"/>
      <c r="HU2" s="373"/>
      <c r="HV2" s="373"/>
      <c r="HW2" s="373"/>
      <c r="HX2" s="373"/>
      <c r="HY2" s="373"/>
      <c r="HZ2" s="373"/>
      <c r="IA2" s="373"/>
      <c r="IB2" s="373"/>
      <c r="IC2" s="373"/>
      <c r="ID2" s="373"/>
      <c r="IE2" s="373"/>
      <c r="IF2" s="373"/>
      <c r="IG2" s="373"/>
      <c r="IH2" s="373"/>
      <c r="II2" s="373"/>
      <c r="IJ2" s="373" t="s">
        <v>1178</v>
      </c>
      <c r="IK2" s="373"/>
      <c r="IL2" s="373"/>
      <c r="IM2" s="373"/>
      <c r="IN2" s="373"/>
      <c r="IO2" s="373"/>
      <c r="IP2" s="373"/>
      <c r="IQ2" s="373"/>
      <c r="IR2" s="373"/>
      <c r="IS2" s="373"/>
      <c r="IT2" s="373"/>
      <c r="IU2" s="373"/>
      <c r="IV2" s="373"/>
      <c r="IW2" s="373"/>
      <c r="IX2" s="373"/>
      <c r="IY2" s="373"/>
      <c r="IZ2" s="373"/>
      <c r="JA2" s="373"/>
      <c r="JB2" s="373"/>
      <c r="JC2" s="373"/>
      <c r="JD2" s="406" t="s">
        <v>1178</v>
      </c>
      <c r="JE2" s="406"/>
      <c r="JF2" s="406"/>
      <c r="JG2" s="406"/>
      <c r="JH2" s="406"/>
      <c r="JI2" s="406"/>
      <c r="JJ2" s="406"/>
      <c r="JK2" s="406"/>
      <c r="JL2" s="406"/>
      <c r="JM2" s="406"/>
      <c r="JN2" s="406"/>
      <c r="JO2" s="406"/>
      <c r="JP2" s="406"/>
      <c r="JQ2" s="406"/>
      <c r="JR2" s="406"/>
      <c r="JS2" s="406"/>
      <c r="JT2" s="406"/>
      <c r="JU2" s="406"/>
      <c r="JV2" s="406"/>
      <c r="JW2" s="406"/>
      <c r="JX2" s="406"/>
      <c r="JY2" s="406"/>
      <c r="JZ2" s="406"/>
      <c r="KA2" s="406"/>
      <c r="KB2" s="406" t="s">
        <v>1178</v>
      </c>
      <c r="KC2" s="406"/>
      <c r="KD2" s="406"/>
      <c r="KE2" s="406"/>
      <c r="KF2" s="406"/>
      <c r="KG2" s="406"/>
      <c r="KH2" s="406"/>
      <c r="KI2" s="406"/>
      <c r="KJ2" s="406"/>
      <c r="KK2" s="406"/>
      <c r="KL2" s="406"/>
      <c r="KM2" s="406"/>
      <c r="KN2" s="406"/>
      <c r="KO2" s="406"/>
      <c r="KP2" s="406"/>
      <c r="KQ2" s="406"/>
      <c r="KR2" s="406"/>
      <c r="KS2" s="406"/>
      <c r="KT2" s="406"/>
      <c r="KU2" s="406"/>
      <c r="KV2" s="406" t="s">
        <v>1178</v>
      </c>
      <c r="KW2" s="406"/>
      <c r="KX2" s="406"/>
      <c r="KY2" s="406"/>
      <c r="KZ2" s="406"/>
      <c r="LA2" s="406"/>
      <c r="LB2" s="406"/>
      <c r="LC2" s="406"/>
      <c r="LD2" s="406"/>
      <c r="LE2" s="406"/>
      <c r="LF2" s="406"/>
      <c r="LG2" s="406"/>
      <c r="LH2" s="406"/>
      <c r="LI2" s="406"/>
      <c r="LJ2" s="406"/>
      <c r="LK2" s="406"/>
      <c r="LL2" s="406"/>
      <c r="LM2" s="406"/>
      <c r="LN2" s="406"/>
      <c r="LO2" s="406"/>
      <c r="LP2" s="406" t="s">
        <v>1178</v>
      </c>
      <c r="LQ2" s="406"/>
      <c r="LR2" s="406"/>
      <c r="LS2" s="406"/>
      <c r="LT2" s="406"/>
      <c r="LU2" s="406"/>
      <c r="LV2" s="406"/>
      <c r="LW2" s="406"/>
      <c r="LX2" s="406"/>
      <c r="LY2" s="406"/>
      <c r="LZ2" s="406"/>
      <c r="MA2" s="406"/>
      <c r="MB2" s="406"/>
      <c r="MC2" s="406"/>
      <c r="MD2" s="406"/>
      <c r="ME2" s="406"/>
      <c r="MF2" s="406" t="s">
        <v>1178</v>
      </c>
      <c r="MG2" s="406"/>
      <c r="MH2" s="406"/>
      <c r="MI2" s="406"/>
      <c r="MJ2" s="406"/>
      <c r="MK2" s="406"/>
      <c r="ML2" s="406"/>
      <c r="MM2" s="406"/>
      <c r="MN2" s="406"/>
      <c r="MO2" s="406"/>
      <c r="MP2" s="406"/>
      <c r="MQ2" s="406"/>
      <c r="MR2" s="406"/>
      <c r="MS2" s="406"/>
      <c r="MT2" s="406"/>
      <c r="MU2" s="406"/>
      <c r="MV2" s="406"/>
      <c r="MW2" s="406"/>
      <c r="MX2" s="406"/>
      <c r="MY2" s="406"/>
      <c r="MZ2" s="406"/>
      <c r="NA2" s="406"/>
      <c r="NB2" s="406"/>
      <c r="NC2" s="406"/>
      <c r="ND2" s="406" t="s">
        <v>1178</v>
      </c>
      <c r="NE2" s="406"/>
      <c r="NF2" s="406"/>
      <c r="NG2" s="406"/>
      <c r="NH2" s="406"/>
      <c r="NI2" s="406"/>
      <c r="NJ2" s="406"/>
      <c r="NK2" s="406"/>
    </row>
    <row r="3" spans="1:375" s="2" customFormat="1" ht="21" customHeight="1" x14ac:dyDescent="0.3">
      <c r="A3" s="53"/>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58"/>
      <c r="DL3" s="58"/>
      <c r="DM3" s="58"/>
      <c r="DN3" s="58"/>
      <c r="DO3" s="58"/>
      <c r="DP3" s="58"/>
      <c r="DQ3" s="58"/>
      <c r="DR3" s="58"/>
      <c r="DS3" s="58"/>
      <c r="DT3" s="58"/>
      <c r="DU3" s="58"/>
      <c r="DV3" s="58"/>
      <c r="DW3" s="58"/>
      <c r="DX3" s="58"/>
      <c r="DY3" s="58"/>
      <c r="DZ3" s="58"/>
      <c r="EA3" s="58"/>
      <c r="EB3" s="58"/>
      <c r="EC3" s="58"/>
      <c r="ED3" s="58"/>
      <c r="EE3" s="58"/>
      <c r="EF3" s="58"/>
      <c r="EG3" s="58"/>
      <c r="EH3" s="58"/>
      <c r="EI3" s="58"/>
      <c r="EJ3" s="58"/>
      <c r="EK3" s="58"/>
      <c r="EL3" s="58"/>
      <c r="EM3" s="58"/>
      <c r="EN3" s="58"/>
      <c r="EO3" s="58"/>
      <c r="EP3" s="58"/>
      <c r="EQ3" s="58"/>
      <c r="ER3" s="58"/>
      <c r="ES3" s="58"/>
      <c r="ET3" s="58"/>
      <c r="EU3" s="58"/>
      <c r="EV3" s="58"/>
      <c r="EW3" s="58"/>
      <c r="EX3" s="58"/>
      <c r="EY3" s="58"/>
      <c r="EZ3" s="58"/>
      <c r="FA3" s="58"/>
      <c r="FB3" s="58"/>
      <c r="FC3" s="58"/>
      <c r="FD3" s="58"/>
      <c r="FE3" s="58"/>
      <c r="FF3" s="58"/>
      <c r="FG3" s="58"/>
      <c r="FH3" s="58"/>
      <c r="FI3" s="58"/>
      <c r="FJ3" s="58"/>
      <c r="FK3" s="58"/>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58"/>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c r="KI3" s="58"/>
      <c r="KJ3" s="58"/>
      <c r="KK3" s="58"/>
      <c r="KL3" s="58"/>
      <c r="KM3" s="58"/>
      <c r="KN3" s="58"/>
      <c r="KO3" s="58"/>
      <c r="KP3" s="58"/>
      <c r="KQ3" s="58"/>
      <c r="KR3" s="58"/>
      <c r="KS3" s="58"/>
      <c r="KT3" s="58"/>
      <c r="KU3" s="58"/>
      <c r="KV3" s="58"/>
      <c r="KW3" s="58"/>
      <c r="KX3" s="58"/>
      <c r="KY3" s="58"/>
      <c r="KZ3" s="58"/>
      <c r="LA3" s="58"/>
      <c r="LB3" s="58"/>
      <c r="LC3" s="58"/>
      <c r="LD3" s="58"/>
      <c r="LE3" s="58"/>
      <c r="LF3" s="58"/>
      <c r="LG3" s="58"/>
      <c r="LH3" s="58"/>
      <c r="LI3" s="58"/>
      <c r="LJ3" s="58"/>
      <c r="LK3" s="58"/>
      <c r="LL3" s="58"/>
      <c r="LM3" s="58"/>
      <c r="LN3" s="58"/>
      <c r="LO3" s="58"/>
      <c r="LP3" s="58"/>
      <c r="LQ3" s="58"/>
      <c r="LR3" s="58"/>
      <c r="LS3" s="58"/>
      <c r="LT3" s="58"/>
      <c r="LU3" s="58"/>
      <c r="LV3" s="58"/>
      <c r="LW3" s="58"/>
      <c r="LX3" s="58"/>
      <c r="LY3" s="58"/>
      <c r="LZ3" s="58"/>
      <c r="MA3" s="58"/>
      <c r="MB3" s="58"/>
      <c r="MC3" s="58"/>
      <c r="MD3" s="58"/>
      <c r="ME3" s="58"/>
      <c r="MF3" s="58"/>
      <c r="MG3" s="58"/>
      <c r="MH3" s="58"/>
      <c r="MI3" s="58"/>
      <c r="MJ3" s="58"/>
      <c r="MK3" s="58"/>
      <c r="ML3" s="58"/>
      <c r="MM3" s="58"/>
      <c r="MN3" s="58"/>
      <c r="MO3" s="58"/>
      <c r="MP3" s="58"/>
      <c r="MQ3" s="58"/>
      <c r="MR3" s="58"/>
      <c r="MS3" s="58"/>
      <c r="MT3" s="58"/>
      <c r="MU3" s="58"/>
      <c r="MV3" s="58"/>
      <c r="MW3" s="58"/>
      <c r="MX3" s="58"/>
      <c r="MY3" s="58"/>
      <c r="MZ3" s="58"/>
      <c r="NA3" s="58"/>
      <c r="NB3" s="58"/>
      <c r="NC3" s="58"/>
      <c r="ND3" s="58"/>
      <c r="NE3" s="58"/>
      <c r="NF3" s="58"/>
      <c r="NG3" s="58"/>
      <c r="NH3" s="58"/>
      <c r="NI3" s="58"/>
      <c r="NJ3" s="58"/>
      <c r="NK3" s="58"/>
    </row>
    <row r="4" spans="1:375" s="2" customFormat="1" x14ac:dyDescent="0.25">
      <c r="D4" s="60"/>
      <c r="F4" s="3"/>
      <c r="G4" s="3"/>
      <c r="H4" s="3"/>
      <c r="I4" s="3"/>
      <c r="J4" s="3"/>
      <c r="K4" s="3"/>
      <c r="M4" s="3"/>
      <c r="P4" s="3"/>
      <c r="Q4" s="3"/>
      <c r="U4" s="204"/>
      <c r="V4" s="423" t="s">
        <v>73</v>
      </c>
      <c r="W4" s="423"/>
      <c r="X4" s="204"/>
      <c r="Y4" s="204"/>
      <c r="AB4" s="204"/>
      <c r="AC4" s="204"/>
      <c r="AD4" s="204"/>
      <c r="AP4" s="423" t="s">
        <v>73</v>
      </c>
      <c r="AQ4" s="423"/>
      <c r="AZ4" s="236"/>
      <c r="BD4" s="204"/>
      <c r="BK4" s="236" t="s">
        <v>73</v>
      </c>
      <c r="CB4" s="26"/>
      <c r="CE4" s="324" t="s">
        <v>73</v>
      </c>
      <c r="CR4" s="236"/>
      <c r="CS4" s="236"/>
      <c r="CT4" s="236"/>
      <c r="CY4" s="204" t="s">
        <v>73</v>
      </c>
      <c r="DA4" s="3">
        <f>DA10-DA12</f>
        <v>0</v>
      </c>
      <c r="DB4" s="3">
        <f>DB10-DB12</f>
        <v>0</v>
      </c>
      <c r="DD4" s="26"/>
      <c r="DE4" s="26"/>
      <c r="DG4" s="236"/>
      <c r="DH4" s="236"/>
      <c r="DI4" s="236"/>
      <c r="DJ4" s="236"/>
      <c r="DK4" s="236"/>
      <c r="DS4" s="336" t="s">
        <v>73</v>
      </c>
      <c r="EM4" s="236" t="s">
        <v>73</v>
      </c>
      <c r="FG4" s="324" t="s">
        <v>73</v>
      </c>
      <c r="FK4" s="324"/>
      <c r="GA4" s="324" t="s">
        <v>73</v>
      </c>
      <c r="GU4" s="324" t="s">
        <v>73</v>
      </c>
      <c r="HO4" s="324" t="s">
        <v>73</v>
      </c>
      <c r="II4" s="324" t="s">
        <v>73</v>
      </c>
      <c r="JC4" s="324" t="s">
        <v>73</v>
      </c>
      <c r="KA4" s="324" t="s">
        <v>73</v>
      </c>
      <c r="KU4" s="336" t="s">
        <v>73</v>
      </c>
      <c r="LO4" s="336" t="s">
        <v>73</v>
      </c>
      <c r="ME4" s="336" t="s">
        <v>73</v>
      </c>
      <c r="NC4" s="135" t="s">
        <v>73</v>
      </c>
      <c r="NK4" s="336" t="s">
        <v>73</v>
      </c>
    </row>
    <row r="5" spans="1:375" s="125" customFormat="1" ht="17.25" customHeight="1" x14ac:dyDescent="0.25">
      <c r="A5" s="382" t="s">
        <v>74</v>
      </c>
      <c r="B5" s="382" t="s">
        <v>94</v>
      </c>
      <c r="C5" s="382"/>
      <c r="D5" s="382"/>
      <c r="E5" s="382"/>
      <c r="F5" s="382"/>
      <c r="G5" s="382"/>
      <c r="H5" s="382" t="s">
        <v>91</v>
      </c>
      <c r="I5" s="382"/>
      <c r="J5" s="382"/>
      <c r="K5" s="382"/>
      <c r="L5" s="382"/>
      <c r="M5" s="382"/>
      <c r="N5" s="382"/>
      <c r="O5" s="382"/>
      <c r="P5" s="382"/>
      <c r="Q5" s="382"/>
      <c r="R5" s="382"/>
      <c r="S5" s="382"/>
      <c r="T5" s="382"/>
      <c r="U5" s="382"/>
      <c r="V5" s="382"/>
      <c r="W5" s="382"/>
      <c r="X5" s="451" t="s">
        <v>91</v>
      </c>
      <c r="Y5" s="451"/>
      <c r="Z5" s="451"/>
      <c r="AA5" s="451"/>
      <c r="AB5" s="451"/>
      <c r="AC5" s="451"/>
      <c r="AD5" s="451"/>
      <c r="AE5" s="451"/>
      <c r="AF5" s="451"/>
      <c r="AG5" s="451"/>
      <c r="AH5" s="451"/>
      <c r="AI5" s="451"/>
      <c r="AJ5" s="451"/>
      <c r="AK5" s="451"/>
      <c r="AL5" s="451"/>
      <c r="AM5" s="451"/>
      <c r="AN5" s="451"/>
      <c r="AO5" s="451"/>
      <c r="AP5" s="451"/>
      <c r="AQ5" s="451"/>
      <c r="AR5" s="451" t="s">
        <v>91</v>
      </c>
      <c r="AS5" s="451"/>
      <c r="AT5" s="451"/>
      <c r="AU5" s="451"/>
      <c r="AV5" s="451"/>
      <c r="AW5" s="451"/>
      <c r="AX5" s="451"/>
      <c r="AY5" s="451"/>
      <c r="AZ5" s="451"/>
      <c r="BA5" s="451"/>
      <c r="BB5" s="451"/>
      <c r="BC5" s="451"/>
      <c r="BD5" s="451"/>
      <c r="BE5" s="451"/>
      <c r="BF5" s="451"/>
      <c r="BG5" s="451"/>
      <c r="BH5" s="451"/>
      <c r="BI5" s="451"/>
      <c r="BJ5" s="451"/>
      <c r="BK5" s="451"/>
      <c r="BL5" s="447" t="s">
        <v>91</v>
      </c>
      <c r="BM5" s="448"/>
      <c r="BN5" s="448"/>
      <c r="BO5" s="448"/>
      <c r="BP5" s="448"/>
      <c r="BQ5" s="448"/>
      <c r="BR5" s="448"/>
      <c r="BS5" s="448"/>
      <c r="BT5" s="448"/>
      <c r="BU5" s="448"/>
      <c r="BV5" s="448"/>
      <c r="BW5" s="448"/>
      <c r="BX5" s="448"/>
      <c r="BY5" s="448"/>
      <c r="BZ5" s="448"/>
      <c r="CA5" s="448"/>
      <c r="CB5" s="448"/>
      <c r="CC5" s="448"/>
      <c r="CD5" s="448"/>
      <c r="CE5" s="448"/>
      <c r="CF5" s="448" t="s">
        <v>91</v>
      </c>
      <c r="CG5" s="448"/>
      <c r="CH5" s="448"/>
      <c r="CI5" s="448"/>
      <c r="CJ5" s="448"/>
      <c r="CK5" s="448"/>
      <c r="CL5" s="448"/>
      <c r="CM5" s="448"/>
      <c r="CN5" s="448"/>
      <c r="CO5" s="448"/>
      <c r="CP5" s="448"/>
      <c r="CQ5" s="448"/>
      <c r="CR5" s="448"/>
      <c r="CS5" s="448"/>
      <c r="CT5" s="448"/>
      <c r="CU5" s="448"/>
      <c r="CV5" s="448"/>
      <c r="CW5" s="448"/>
      <c r="CX5" s="448"/>
      <c r="CY5" s="448"/>
      <c r="CZ5" s="448" t="s">
        <v>91</v>
      </c>
      <c r="DA5" s="448"/>
      <c r="DB5" s="448"/>
      <c r="DC5" s="448"/>
      <c r="DD5" s="448"/>
      <c r="DE5" s="448"/>
      <c r="DF5" s="448"/>
      <c r="DG5" s="448"/>
      <c r="DH5" s="448"/>
      <c r="DI5" s="448"/>
      <c r="DJ5" s="448"/>
      <c r="DK5" s="448"/>
      <c r="DL5" s="448"/>
      <c r="DM5" s="448"/>
      <c r="DN5" s="448"/>
      <c r="DO5" s="448"/>
      <c r="DP5" s="448"/>
      <c r="DQ5" s="448"/>
      <c r="DR5" s="448"/>
      <c r="DS5" s="448"/>
      <c r="DT5" s="448" t="s">
        <v>91</v>
      </c>
      <c r="DU5" s="448"/>
      <c r="DV5" s="448"/>
      <c r="DW5" s="448"/>
      <c r="DX5" s="448"/>
      <c r="DY5" s="448"/>
      <c r="DZ5" s="448"/>
      <c r="EA5" s="448"/>
      <c r="EB5" s="448"/>
      <c r="EC5" s="448"/>
      <c r="ED5" s="448"/>
      <c r="EE5" s="448"/>
      <c r="EF5" s="448"/>
      <c r="EG5" s="448"/>
      <c r="EH5" s="448"/>
      <c r="EI5" s="448"/>
      <c r="EJ5" s="448"/>
      <c r="EK5" s="448"/>
      <c r="EL5" s="448"/>
      <c r="EM5" s="448"/>
      <c r="EN5" s="448" t="s">
        <v>91</v>
      </c>
      <c r="EO5" s="448"/>
      <c r="EP5" s="448"/>
      <c r="EQ5" s="448"/>
      <c r="ER5" s="448"/>
      <c r="ES5" s="448"/>
      <c r="ET5" s="448"/>
      <c r="EU5" s="448"/>
      <c r="EV5" s="448"/>
      <c r="EW5" s="448"/>
      <c r="EX5" s="448"/>
      <c r="EY5" s="448"/>
      <c r="EZ5" s="448"/>
      <c r="FA5" s="448"/>
      <c r="FB5" s="448"/>
      <c r="FC5" s="448"/>
      <c r="FD5" s="448"/>
      <c r="FE5" s="448"/>
      <c r="FF5" s="448"/>
      <c r="FG5" s="448"/>
      <c r="FH5" s="448" t="s">
        <v>91</v>
      </c>
      <c r="FI5" s="448"/>
      <c r="FJ5" s="448"/>
      <c r="FK5" s="448"/>
      <c r="FL5" s="448"/>
      <c r="FM5" s="448"/>
      <c r="FN5" s="448"/>
      <c r="FO5" s="448"/>
      <c r="FP5" s="448"/>
      <c r="FQ5" s="448"/>
      <c r="FR5" s="448"/>
      <c r="FS5" s="448"/>
      <c r="FT5" s="448"/>
      <c r="FU5" s="448"/>
      <c r="FV5" s="448"/>
      <c r="FW5" s="448"/>
      <c r="FX5" s="448"/>
      <c r="FY5" s="448"/>
      <c r="FZ5" s="448"/>
      <c r="GA5" s="448"/>
      <c r="GB5" s="448" t="s">
        <v>91</v>
      </c>
      <c r="GC5" s="448"/>
      <c r="GD5" s="448"/>
      <c r="GE5" s="448"/>
      <c r="GF5" s="448"/>
      <c r="GG5" s="448"/>
      <c r="GH5" s="448"/>
      <c r="GI5" s="448"/>
      <c r="GJ5" s="448"/>
      <c r="GK5" s="448"/>
      <c r="GL5" s="448"/>
      <c r="GM5" s="448"/>
      <c r="GN5" s="448"/>
      <c r="GO5" s="448"/>
      <c r="GP5" s="448"/>
      <c r="GQ5" s="448"/>
      <c r="GR5" s="448"/>
      <c r="GS5" s="448"/>
      <c r="GT5" s="448"/>
      <c r="GU5" s="448"/>
      <c r="GV5" s="448" t="s">
        <v>91</v>
      </c>
      <c r="GW5" s="448"/>
      <c r="GX5" s="448"/>
      <c r="GY5" s="448"/>
      <c r="GZ5" s="448"/>
      <c r="HA5" s="448"/>
      <c r="HB5" s="448"/>
      <c r="HC5" s="448"/>
      <c r="HD5" s="448"/>
      <c r="HE5" s="448"/>
      <c r="HF5" s="448"/>
      <c r="HG5" s="448"/>
      <c r="HH5" s="448"/>
      <c r="HI5" s="448"/>
      <c r="HJ5" s="448"/>
      <c r="HK5" s="448"/>
      <c r="HL5" s="448"/>
      <c r="HM5" s="448"/>
      <c r="HN5" s="448"/>
      <c r="HO5" s="448"/>
      <c r="HP5" s="448" t="s">
        <v>91</v>
      </c>
      <c r="HQ5" s="448"/>
      <c r="HR5" s="448"/>
      <c r="HS5" s="448"/>
      <c r="HT5" s="448"/>
      <c r="HU5" s="448"/>
      <c r="HV5" s="448"/>
      <c r="HW5" s="448"/>
      <c r="HX5" s="448"/>
      <c r="HY5" s="448"/>
      <c r="HZ5" s="448"/>
      <c r="IA5" s="448"/>
      <c r="IB5" s="448"/>
      <c r="IC5" s="448"/>
      <c r="ID5" s="448"/>
      <c r="IE5" s="448"/>
      <c r="IF5" s="448"/>
      <c r="IG5" s="448"/>
      <c r="IH5" s="448"/>
      <c r="II5" s="448"/>
      <c r="IJ5" s="448" t="s">
        <v>91</v>
      </c>
      <c r="IK5" s="448"/>
      <c r="IL5" s="448"/>
      <c r="IM5" s="448"/>
      <c r="IN5" s="448"/>
      <c r="IO5" s="448"/>
      <c r="IP5" s="448"/>
      <c r="IQ5" s="448"/>
      <c r="IR5" s="448"/>
      <c r="IS5" s="448"/>
      <c r="IT5" s="448"/>
      <c r="IU5" s="448"/>
      <c r="IV5" s="448"/>
      <c r="IW5" s="448"/>
      <c r="IX5" s="448"/>
      <c r="IY5" s="448"/>
      <c r="IZ5" s="448"/>
      <c r="JA5" s="448"/>
      <c r="JB5" s="448"/>
      <c r="JC5" s="448"/>
      <c r="JD5" s="448" t="s">
        <v>91</v>
      </c>
      <c r="JE5" s="448"/>
      <c r="JF5" s="448"/>
      <c r="JG5" s="448"/>
      <c r="JH5" s="448"/>
      <c r="JI5" s="448"/>
      <c r="JJ5" s="448"/>
      <c r="JK5" s="448"/>
      <c r="JL5" s="448"/>
      <c r="JM5" s="448"/>
      <c r="JN5" s="448"/>
      <c r="JO5" s="448"/>
      <c r="JP5" s="448"/>
      <c r="JQ5" s="448"/>
      <c r="JR5" s="448"/>
      <c r="JS5" s="448"/>
      <c r="JT5" s="448"/>
      <c r="JU5" s="448"/>
      <c r="JV5" s="448"/>
      <c r="JW5" s="448"/>
      <c r="JX5" s="448"/>
      <c r="JY5" s="448"/>
      <c r="JZ5" s="448"/>
      <c r="KA5" s="448"/>
      <c r="KB5" s="448" t="s">
        <v>91</v>
      </c>
      <c r="KC5" s="448"/>
      <c r="KD5" s="448"/>
      <c r="KE5" s="448"/>
      <c r="KF5" s="448"/>
      <c r="KG5" s="448"/>
      <c r="KH5" s="448"/>
      <c r="KI5" s="448"/>
      <c r="KJ5" s="448"/>
      <c r="KK5" s="448"/>
      <c r="KL5" s="448"/>
      <c r="KM5" s="448"/>
      <c r="KN5" s="448"/>
      <c r="KO5" s="448"/>
      <c r="KP5" s="448"/>
      <c r="KQ5" s="448"/>
      <c r="KR5" s="448"/>
      <c r="KS5" s="448"/>
      <c r="KT5" s="448"/>
      <c r="KU5" s="449"/>
      <c r="KV5" s="447" t="s">
        <v>91</v>
      </c>
      <c r="KW5" s="448"/>
      <c r="KX5" s="448"/>
      <c r="KY5" s="448"/>
      <c r="KZ5" s="448"/>
      <c r="LA5" s="448"/>
      <c r="LB5" s="448"/>
      <c r="LC5" s="448"/>
      <c r="LD5" s="448"/>
      <c r="LE5" s="448"/>
      <c r="LF5" s="448"/>
      <c r="LG5" s="448"/>
      <c r="LH5" s="448"/>
      <c r="LI5" s="448"/>
      <c r="LJ5" s="448"/>
      <c r="LK5" s="448"/>
      <c r="LL5" s="448"/>
      <c r="LM5" s="448"/>
      <c r="LN5" s="448"/>
      <c r="LO5" s="449"/>
      <c r="LP5" s="447" t="s">
        <v>91</v>
      </c>
      <c r="LQ5" s="448"/>
      <c r="LR5" s="448"/>
      <c r="LS5" s="448"/>
      <c r="LT5" s="448"/>
      <c r="LU5" s="448"/>
      <c r="LV5" s="448"/>
      <c r="LW5" s="448"/>
      <c r="LX5" s="448"/>
      <c r="LY5" s="448"/>
      <c r="LZ5" s="448"/>
      <c r="MA5" s="448"/>
      <c r="MB5" s="448"/>
      <c r="MC5" s="448"/>
      <c r="MD5" s="448"/>
      <c r="ME5" s="449"/>
      <c r="MF5" s="447" t="s">
        <v>91</v>
      </c>
      <c r="MG5" s="448"/>
      <c r="MH5" s="448"/>
      <c r="MI5" s="448"/>
      <c r="MJ5" s="448"/>
      <c r="MK5" s="448"/>
      <c r="ML5" s="448"/>
      <c r="MM5" s="448"/>
      <c r="MN5" s="448"/>
      <c r="MO5" s="448"/>
      <c r="MP5" s="448"/>
      <c r="MQ5" s="448"/>
      <c r="MR5" s="448"/>
      <c r="MS5" s="448"/>
      <c r="MT5" s="448"/>
      <c r="MU5" s="448"/>
      <c r="MV5" s="448"/>
      <c r="MW5" s="448"/>
      <c r="MX5" s="448"/>
      <c r="MY5" s="448"/>
      <c r="MZ5" s="448"/>
      <c r="NA5" s="448"/>
      <c r="NB5" s="448"/>
      <c r="NC5" s="449"/>
      <c r="ND5" s="447" t="s">
        <v>91</v>
      </c>
      <c r="NE5" s="448"/>
      <c r="NF5" s="448"/>
      <c r="NG5" s="448"/>
      <c r="NH5" s="448"/>
      <c r="NI5" s="448"/>
      <c r="NJ5" s="448"/>
      <c r="NK5" s="449"/>
    </row>
    <row r="6" spans="1:375" ht="182.25" customHeight="1" x14ac:dyDescent="0.25">
      <c r="A6" s="382"/>
      <c r="B6" s="382"/>
      <c r="C6" s="382"/>
      <c r="D6" s="382"/>
      <c r="E6" s="382"/>
      <c r="F6" s="382"/>
      <c r="G6" s="382"/>
      <c r="H6" s="446" t="s">
        <v>513</v>
      </c>
      <c r="I6" s="446"/>
      <c r="J6" s="446"/>
      <c r="K6" s="446"/>
      <c r="L6" s="446" t="s">
        <v>949</v>
      </c>
      <c r="M6" s="446"/>
      <c r="N6" s="446"/>
      <c r="O6" s="446"/>
      <c r="P6" s="446" t="s">
        <v>940</v>
      </c>
      <c r="Q6" s="446"/>
      <c r="R6" s="446"/>
      <c r="S6" s="446"/>
      <c r="T6" s="446" t="s">
        <v>942</v>
      </c>
      <c r="U6" s="446"/>
      <c r="V6" s="446"/>
      <c r="W6" s="446"/>
      <c r="X6" s="446" t="s">
        <v>945</v>
      </c>
      <c r="Y6" s="446"/>
      <c r="Z6" s="446"/>
      <c r="AA6" s="446"/>
      <c r="AB6" s="446" t="s">
        <v>946</v>
      </c>
      <c r="AC6" s="446"/>
      <c r="AD6" s="446"/>
      <c r="AE6" s="446"/>
      <c r="AF6" s="446" t="s">
        <v>980</v>
      </c>
      <c r="AG6" s="446"/>
      <c r="AH6" s="446"/>
      <c r="AI6" s="446"/>
      <c r="AJ6" s="446" t="s">
        <v>980</v>
      </c>
      <c r="AK6" s="446"/>
      <c r="AL6" s="446"/>
      <c r="AM6" s="446"/>
      <c r="AN6" s="446" t="s">
        <v>704</v>
      </c>
      <c r="AO6" s="446"/>
      <c r="AP6" s="446"/>
      <c r="AQ6" s="446"/>
      <c r="AR6" s="446" t="s">
        <v>964</v>
      </c>
      <c r="AS6" s="446"/>
      <c r="AT6" s="446"/>
      <c r="AU6" s="446"/>
      <c r="AV6" s="446" t="s">
        <v>964</v>
      </c>
      <c r="AW6" s="446"/>
      <c r="AX6" s="446"/>
      <c r="AY6" s="446"/>
      <c r="AZ6" s="446" t="s">
        <v>732</v>
      </c>
      <c r="BA6" s="446"/>
      <c r="BB6" s="446"/>
      <c r="BC6" s="446"/>
      <c r="BD6" s="446" t="s">
        <v>631</v>
      </c>
      <c r="BE6" s="446"/>
      <c r="BF6" s="446"/>
      <c r="BG6" s="446"/>
      <c r="BH6" s="446" t="s">
        <v>971</v>
      </c>
      <c r="BI6" s="446"/>
      <c r="BJ6" s="446"/>
      <c r="BK6" s="446"/>
      <c r="BL6" s="446" t="s">
        <v>635</v>
      </c>
      <c r="BM6" s="446"/>
      <c r="BN6" s="446"/>
      <c r="BO6" s="446"/>
      <c r="BP6" s="446" t="s">
        <v>636</v>
      </c>
      <c r="BQ6" s="446"/>
      <c r="BR6" s="446"/>
      <c r="BS6" s="446"/>
      <c r="BT6" s="446" t="s">
        <v>715</v>
      </c>
      <c r="BU6" s="446"/>
      <c r="BV6" s="446"/>
      <c r="BW6" s="446"/>
      <c r="BX6" s="446" t="s">
        <v>650</v>
      </c>
      <c r="BY6" s="446"/>
      <c r="BZ6" s="446"/>
      <c r="CA6" s="446"/>
      <c r="CB6" s="446" t="s">
        <v>1123</v>
      </c>
      <c r="CC6" s="446"/>
      <c r="CD6" s="446"/>
      <c r="CE6" s="446"/>
      <c r="CF6" s="446" t="s">
        <v>1036</v>
      </c>
      <c r="CG6" s="446"/>
      <c r="CH6" s="446"/>
      <c r="CI6" s="446"/>
      <c r="CJ6" s="446" t="s">
        <v>1014</v>
      </c>
      <c r="CK6" s="446"/>
      <c r="CL6" s="446"/>
      <c r="CM6" s="446"/>
      <c r="CN6" s="446" t="s">
        <v>727</v>
      </c>
      <c r="CO6" s="446"/>
      <c r="CP6" s="446"/>
      <c r="CQ6" s="446"/>
      <c r="CR6" s="446" t="s">
        <v>960</v>
      </c>
      <c r="CS6" s="446"/>
      <c r="CT6" s="446"/>
      <c r="CU6" s="446"/>
      <c r="CV6" s="446" t="s">
        <v>951</v>
      </c>
      <c r="CW6" s="446"/>
      <c r="CX6" s="446"/>
      <c r="CY6" s="446"/>
      <c r="CZ6" s="446" t="s">
        <v>1039</v>
      </c>
      <c r="DA6" s="446"/>
      <c r="DB6" s="446"/>
      <c r="DC6" s="446"/>
      <c r="DD6" s="446" t="s">
        <v>976</v>
      </c>
      <c r="DE6" s="446"/>
      <c r="DF6" s="446"/>
      <c r="DG6" s="446"/>
      <c r="DH6" s="446" t="s">
        <v>976</v>
      </c>
      <c r="DI6" s="446"/>
      <c r="DJ6" s="446"/>
      <c r="DK6" s="446"/>
      <c r="DL6" s="446" t="s">
        <v>962</v>
      </c>
      <c r="DM6" s="446"/>
      <c r="DN6" s="446"/>
      <c r="DO6" s="446"/>
      <c r="DP6" s="446" t="s">
        <v>1042</v>
      </c>
      <c r="DQ6" s="446"/>
      <c r="DR6" s="446"/>
      <c r="DS6" s="446"/>
      <c r="DT6" s="446" t="s">
        <v>719</v>
      </c>
      <c r="DU6" s="446"/>
      <c r="DV6" s="446"/>
      <c r="DW6" s="446"/>
      <c r="DX6" s="446" t="s">
        <v>721</v>
      </c>
      <c r="DY6" s="446"/>
      <c r="DZ6" s="446"/>
      <c r="EA6" s="446"/>
      <c r="EB6" s="446" t="s">
        <v>968</v>
      </c>
      <c r="EC6" s="446"/>
      <c r="ED6" s="446"/>
      <c r="EE6" s="446"/>
      <c r="EF6" s="446" t="s">
        <v>953</v>
      </c>
      <c r="EG6" s="446"/>
      <c r="EH6" s="446"/>
      <c r="EI6" s="446"/>
      <c r="EJ6" s="446" t="s">
        <v>756</v>
      </c>
      <c r="EK6" s="446"/>
      <c r="EL6" s="446"/>
      <c r="EM6" s="446"/>
      <c r="EN6" s="446" t="s">
        <v>759</v>
      </c>
      <c r="EO6" s="446"/>
      <c r="EP6" s="446"/>
      <c r="EQ6" s="446"/>
      <c r="ER6" s="446" t="s">
        <v>762</v>
      </c>
      <c r="ES6" s="446"/>
      <c r="ET6" s="446"/>
      <c r="EU6" s="446"/>
      <c r="EV6" s="446" t="s">
        <v>1066</v>
      </c>
      <c r="EW6" s="446"/>
      <c r="EX6" s="446"/>
      <c r="EY6" s="446"/>
      <c r="EZ6" s="446" t="s">
        <v>999</v>
      </c>
      <c r="FA6" s="446"/>
      <c r="FB6" s="446"/>
      <c r="FC6" s="446"/>
      <c r="FD6" s="446" t="s">
        <v>1013</v>
      </c>
      <c r="FE6" s="446"/>
      <c r="FF6" s="446"/>
      <c r="FG6" s="446"/>
      <c r="FH6" s="446" t="s">
        <v>1016</v>
      </c>
      <c r="FI6" s="446"/>
      <c r="FJ6" s="446"/>
      <c r="FK6" s="446"/>
      <c r="FL6" s="446" t="s">
        <v>955</v>
      </c>
      <c r="FM6" s="446"/>
      <c r="FN6" s="446"/>
      <c r="FO6" s="446"/>
      <c r="FP6" s="446" t="s">
        <v>957</v>
      </c>
      <c r="FQ6" s="446"/>
      <c r="FR6" s="446"/>
      <c r="FS6" s="446"/>
      <c r="FT6" s="446" t="s">
        <v>769</v>
      </c>
      <c r="FU6" s="446"/>
      <c r="FV6" s="446"/>
      <c r="FW6" s="446"/>
      <c r="FX6" s="446" t="s">
        <v>1034</v>
      </c>
      <c r="FY6" s="446"/>
      <c r="FZ6" s="446"/>
      <c r="GA6" s="446"/>
      <c r="GB6" s="446" t="s">
        <v>773</v>
      </c>
      <c r="GC6" s="446"/>
      <c r="GD6" s="446"/>
      <c r="GE6" s="446"/>
      <c r="GF6" s="446" t="s">
        <v>974</v>
      </c>
      <c r="GG6" s="446"/>
      <c r="GH6" s="446"/>
      <c r="GI6" s="446"/>
      <c r="GJ6" s="446" t="s">
        <v>958</v>
      </c>
      <c r="GK6" s="446"/>
      <c r="GL6" s="446"/>
      <c r="GM6" s="446"/>
      <c r="GN6" s="446" t="s">
        <v>1209</v>
      </c>
      <c r="GO6" s="446"/>
      <c r="GP6" s="446"/>
      <c r="GQ6" s="446"/>
      <c r="GR6" s="446" t="s">
        <v>986</v>
      </c>
      <c r="GS6" s="446"/>
      <c r="GT6" s="446"/>
      <c r="GU6" s="446"/>
      <c r="GV6" s="446" t="s">
        <v>988</v>
      </c>
      <c r="GW6" s="446"/>
      <c r="GX6" s="446"/>
      <c r="GY6" s="446"/>
      <c r="GZ6" s="446" t="s">
        <v>992</v>
      </c>
      <c r="HA6" s="446"/>
      <c r="HB6" s="446"/>
      <c r="HC6" s="446"/>
      <c r="HD6" s="446" t="s">
        <v>993</v>
      </c>
      <c r="HE6" s="446"/>
      <c r="HF6" s="446"/>
      <c r="HG6" s="446"/>
      <c r="HH6" s="446" t="s">
        <v>997</v>
      </c>
      <c r="HI6" s="446"/>
      <c r="HJ6" s="446"/>
      <c r="HK6" s="446"/>
      <c r="HL6" s="446" t="s">
        <v>1002</v>
      </c>
      <c r="HM6" s="446"/>
      <c r="HN6" s="446"/>
      <c r="HO6" s="446"/>
      <c r="HP6" s="446" t="s">
        <v>1005</v>
      </c>
      <c r="HQ6" s="446"/>
      <c r="HR6" s="446"/>
      <c r="HS6" s="446"/>
      <c r="HT6" s="446" t="s">
        <v>1008</v>
      </c>
      <c r="HU6" s="446"/>
      <c r="HV6" s="446"/>
      <c r="HW6" s="446"/>
      <c r="HX6" s="446" t="s">
        <v>1011</v>
      </c>
      <c r="HY6" s="446"/>
      <c r="HZ6" s="446"/>
      <c r="IA6" s="446"/>
      <c r="IB6" s="446" t="s">
        <v>1019</v>
      </c>
      <c r="IC6" s="446"/>
      <c r="ID6" s="446"/>
      <c r="IE6" s="446"/>
      <c r="IF6" s="446" t="s">
        <v>1022</v>
      </c>
      <c r="IG6" s="446"/>
      <c r="IH6" s="446"/>
      <c r="II6" s="446"/>
      <c r="IJ6" s="446" t="s">
        <v>1025</v>
      </c>
      <c r="IK6" s="446"/>
      <c r="IL6" s="446"/>
      <c r="IM6" s="446"/>
      <c r="IN6" s="446" t="s">
        <v>1025</v>
      </c>
      <c r="IO6" s="446"/>
      <c r="IP6" s="446"/>
      <c r="IQ6" s="446"/>
      <c r="IR6" s="446" t="s">
        <v>1030</v>
      </c>
      <c r="IS6" s="446"/>
      <c r="IT6" s="446"/>
      <c r="IU6" s="446"/>
      <c r="IV6" s="446" t="s">
        <v>1071</v>
      </c>
      <c r="IW6" s="446"/>
      <c r="IX6" s="446"/>
      <c r="IY6" s="446"/>
      <c r="IZ6" s="446" t="s">
        <v>1125</v>
      </c>
      <c r="JA6" s="446"/>
      <c r="JB6" s="446"/>
      <c r="JC6" s="446"/>
      <c r="JD6" s="446" t="s">
        <v>1075</v>
      </c>
      <c r="JE6" s="446"/>
      <c r="JF6" s="446"/>
      <c r="JG6" s="446"/>
      <c r="JH6" s="446" t="s">
        <v>1078</v>
      </c>
      <c r="JI6" s="446"/>
      <c r="JJ6" s="446"/>
      <c r="JK6" s="446"/>
      <c r="JL6" s="446" t="s">
        <v>1210</v>
      </c>
      <c r="JM6" s="446"/>
      <c r="JN6" s="446"/>
      <c r="JO6" s="446"/>
      <c r="JP6" s="446" t="s">
        <v>1129</v>
      </c>
      <c r="JQ6" s="446"/>
      <c r="JR6" s="446"/>
      <c r="JS6" s="446"/>
      <c r="JT6" s="446" t="s">
        <v>1081</v>
      </c>
      <c r="JU6" s="446"/>
      <c r="JV6" s="446"/>
      <c r="JW6" s="446"/>
      <c r="JX6" s="446" t="s">
        <v>1083</v>
      </c>
      <c r="JY6" s="446"/>
      <c r="JZ6" s="446"/>
      <c r="KA6" s="446"/>
      <c r="KB6" s="446" t="s">
        <v>1085</v>
      </c>
      <c r="KC6" s="446"/>
      <c r="KD6" s="446"/>
      <c r="KE6" s="446"/>
      <c r="KF6" s="446" t="s">
        <v>1087</v>
      </c>
      <c r="KG6" s="446"/>
      <c r="KH6" s="446"/>
      <c r="KI6" s="446"/>
      <c r="KJ6" s="446" t="s">
        <v>1136</v>
      </c>
      <c r="KK6" s="446"/>
      <c r="KL6" s="446"/>
      <c r="KM6" s="446"/>
      <c r="KN6" s="446" t="s">
        <v>1137</v>
      </c>
      <c r="KO6" s="446"/>
      <c r="KP6" s="446"/>
      <c r="KQ6" s="446"/>
      <c r="KR6" s="446" t="s">
        <v>1140</v>
      </c>
      <c r="KS6" s="446"/>
      <c r="KT6" s="446"/>
      <c r="KU6" s="446"/>
      <c r="KV6" s="446" t="s">
        <v>1141</v>
      </c>
      <c r="KW6" s="446"/>
      <c r="KX6" s="446"/>
      <c r="KY6" s="446"/>
      <c r="KZ6" s="446" t="s">
        <v>1144</v>
      </c>
      <c r="LA6" s="446"/>
      <c r="LB6" s="446"/>
      <c r="LC6" s="446"/>
      <c r="LD6" s="446" t="s">
        <v>1149</v>
      </c>
      <c r="LE6" s="446"/>
      <c r="LF6" s="446"/>
      <c r="LG6" s="446"/>
      <c r="LH6" s="446" t="s">
        <v>1157</v>
      </c>
      <c r="LI6" s="446"/>
      <c r="LJ6" s="446"/>
      <c r="LK6" s="446"/>
      <c r="LL6" s="446" t="s">
        <v>1159</v>
      </c>
      <c r="LM6" s="446"/>
      <c r="LN6" s="446"/>
      <c r="LO6" s="446"/>
      <c r="LP6" s="446" t="s">
        <v>1161</v>
      </c>
      <c r="LQ6" s="446"/>
      <c r="LR6" s="446"/>
      <c r="LS6" s="446"/>
      <c r="LT6" s="446" t="s">
        <v>1163</v>
      </c>
      <c r="LU6" s="446"/>
      <c r="LV6" s="446"/>
      <c r="LW6" s="446"/>
      <c r="LX6" s="446" t="s">
        <v>1165</v>
      </c>
      <c r="LY6" s="446"/>
      <c r="LZ6" s="446"/>
      <c r="MA6" s="446"/>
      <c r="MB6" s="446" t="s">
        <v>1167</v>
      </c>
      <c r="MC6" s="446"/>
      <c r="MD6" s="446"/>
      <c r="ME6" s="446"/>
      <c r="MF6" s="446" t="s">
        <v>1169</v>
      </c>
      <c r="MG6" s="446"/>
      <c r="MH6" s="446"/>
      <c r="MI6" s="446"/>
      <c r="MJ6" s="446" t="s">
        <v>1171</v>
      </c>
      <c r="MK6" s="446"/>
      <c r="ML6" s="446"/>
      <c r="MM6" s="446"/>
      <c r="MN6" s="446" t="s">
        <v>1215</v>
      </c>
      <c r="MO6" s="446"/>
      <c r="MP6" s="446"/>
      <c r="MQ6" s="446"/>
      <c r="MR6" s="446" t="s">
        <v>1300</v>
      </c>
      <c r="MS6" s="446"/>
      <c r="MT6" s="446"/>
      <c r="MU6" s="446"/>
      <c r="MV6" s="446" t="s">
        <v>1305</v>
      </c>
      <c r="MW6" s="446"/>
      <c r="MX6" s="446"/>
      <c r="MY6" s="446"/>
      <c r="MZ6" s="446" t="s">
        <v>1308</v>
      </c>
      <c r="NA6" s="446"/>
      <c r="NB6" s="446"/>
      <c r="NC6" s="446"/>
      <c r="ND6" s="446" t="s">
        <v>1317</v>
      </c>
      <c r="NE6" s="446"/>
      <c r="NF6" s="446"/>
      <c r="NG6" s="446"/>
      <c r="NH6" s="446" t="s">
        <v>1320</v>
      </c>
      <c r="NI6" s="446"/>
      <c r="NJ6" s="446"/>
      <c r="NK6" s="446"/>
    </row>
    <row r="7" spans="1:375" ht="29.25" customHeight="1" x14ac:dyDescent="0.25">
      <c r="A7" s="382"/>
      <c r="B7" s="382" t="s">
        <v>1049</v>
      </c>
      <c r="C7" s="382" t="s">
        <v>653</v>
      </c>
      <c r="D7" s="382"/>
      <c r="E7" s="382"/>
      <c r="F7" s="382" t="s">
        <v>79</v>
      </c>
      <c r="G7" s="382" t="s">
        <v>6</v>
      </c>
      <c r="H7" s="446" t="s">
        <v>1062</v>
      </c>
      <c r="I7" s="446" t="s">
        <v>1063</v>
      </c>
      <c r="J7" s="446" t="s">
        <v>79</v>
      </c>
      <c r="K7" s="446" t="s">
        <v>6</v>
      </c>
      <c r="L7" s="446" t="s">
        <v>1062</v>
      </c>
      <c r="M7" s="446" t="s">
        <v>1063</v>
      </c>
      <c r="N7" s="446" t="s">
        <v>95</v>
      </c>
      <c r="O7" s="446" t="s">
        <v>6</v>
      </c>
      <c r="P7" s="446" t="s">
        <v>1062</v>
      </c>
      <c r="Q7" s="446" t="s">
        <v>1063</v>
      </c>
      <c r="R7" s="446" t="s">
        <v>95</v>
      </c>
      <c r="S7" s="446" t="s">
        <v>6</v>
      </c>
      <c r="T7" s="446" t="s">
        <v>1062</v>
      </c>
      <c r="U7" s="446" t="s">
        <v>1063</v>
      </c>
      <c r="V7" s="446" t="s">
        <v>95</v>
      </c>
      <c r="W7" s="446" t="s">
        <v>6</v>
      </c>
      <c r="X7" s="446" t="s">
        <v>1062</v>
      </c>
      <c r="Y7" s="446" t="s">
        <v>1063</v>
      </c>
      <c r="Z7" s="446" t="s">
        <v>95</v>
      </c>
      <c r="AA7" s="446" t="s">
        <v>6</v>
      </c>
      <c r="AB7" s="446" t="s">
        <v>1062</v>
      </c>
      <c r="AC7" s="446" t="s">
        <v>1063</v>
      </c>
      <c r="AD7" s="446" t="s">
        <v>95</v>
      </c>
      <c r="AE7" s="446" t="s">
        <v>6</v>
      </c>
      <c r="AF7" s="446" t="s">
        <v>1062</v>
      </c>
      <c r="AG7" s="446" t="s">
        <v>1063</v>
      </c>
      <c r="AH7" s="446" t="s">
        <v>95</v>
      </c>
      <c r="AI7" s="446" t="s">
        <v>6</v>
      </c>
      <c r="AJ7" s="446" t="s">
        <v>1062</v>
      </c>
      <c r="AK7" s="446" t="s">
        <v>1063</v>
      </c>
      <c r="AL7" s="446" t="s">
        <v>95</v>
      </c>
      <c r="AM7" s="446" t="s">
        <v>6</v>
      </c>
      <c r="AN7" s="446" t="s">
        <v>1062</v>
      </c>
      <c r="AO7" s="446" t="s">
        <v>1063</v>
      </c>
      <c r="AP7" s="446" t="s">
        <v>95</v>
      </c>
      <c r="AQ7" s="446" t="s">
        <v>6</v>
      </c>
      <c r="AR7" s="446" t="s">
        <v>1062</v>
      </c>
      <c r="AS7" s="446" t="s">
        <v>1063</v>
      </c>
      <c r="AT7" s="446" t="s">
        <v>95</v>
      </c>
      <c r="AU7" s="446" t="s">
        <v>6</v>
      </c>
      <c r="AV7" s="446" t="s">
        <v>1062</v>
      </c>
      <c r="AW7" s="446" t="s">
        <v>1063</v>
      </c>
      <c r="AX7" s="446" t="s">
        <v>95</v>
      </c>
      <c r="AY7" s="446" t="s">
        <v>6</v>
      </c>
      <c r="AZ7" s="446" t="s">
        <v>1062</v>
      </c>
      <c r="BA7" s="446" t="s">
        <v>1052</v>
      </c>
      <c r="BB7" s="446" t="s">
        <v>95</v>
      </c>
      <c r="BC7" s="446" t="s">
        <v>6</v>
      </c>
      <c r="BD7" s="446" t="s">
        <v>1062</v>
      </c>
      <c r="BE7" s="446" t="s">
        <v>1063</v>
      </c>
      <c r="BF7" s="446" t="s">
        <v>95</v>
      </c>
      <c r="BG7" s="446" t="s">
        <v>6</v>
      </c>
      <c r="BH7" s="446" t="s">
        <v>1062</v>
      </c>
      <c r="BI7" s="446" t="s">
        <v>1063</v>
      </c>
      <c r="BJ7" s="446" t="s">
        <v>95</v>
      </c>
      <c r="BK7" s="446" t="s">
        <v>6</v>
      </c>
      <c r="BL7" s="446" t="s">
        <v>1062</v>
      </c>
      <c r="BM7" s="446" t="s">
        <v>1063</v>
      </c>
      <c r="BN7" s="446" t="s">
        <v>95</v>
      </c>
      <c r="BO7" s="446" t="s">
        <v>6</v>
      </c>
      <c r="BP7" s="446" t="s">
        <v>1062</v>
      </c>
      <c r="BQ7" s="446" t="s">
        <v>1063</v>
      </c>
      <c r="BR7" s="446" t="s">
        <v>95</v>
      </c>
      <c r="BS7" s="446" t="s">
        <v>6</v>
      </c>
      <c r="BT7" s="446" t="s">
        <v>1062</v>
      </c>
      <c r="BU7" s="446" t="s">
        <v>1063</v>
      </c>
      <c r="BV7" s="446" t="s">
        <v>95</v>
      </c>
      <c r="BW7" s="446" t="s">
        <v>6</v>
      </c>
      <c r="BX7" s="446" t="s">
        <v>1062</v>
      </c>
      <c r="BY7" s="446" t="s">
        <v>1063</v>
      </c>
      <c r="BZ7" s="446" t="s">
        <v>95</v>
      </c>
      <c r="CA7" s="446" t="s">
        <v>6</v>
      </c>
      <c r="CB7" s="446" t="s">
        <v>1062</v>
      </c>
      <c r="CC7" s="446" t="s">
        <v>1063</v>
      </c>
      <c r="CD7" s="446" t="s">
        <v>95</v>
      </c>
      <c r="CE7" s="446" t="s">
        <v>6</v>
      </c>
      <c r="CF7" s="446" t="s">
        <v>1062</v>
      </c>
      <c r="CG7" s="446" t="s">
        <v>1063</v>
      </c>
      <c r="CH7" s="446" t="s">
        <v>95</v>
      </c>
      <c r="CI7" s="446" t="s">
        <v>6</v>
      </c>
      <c r="CJ7" s="446" t="s">
        <v>1062</v>
      </c>
      <c r="CK7" s="446" t="s">
        <v>1063</v>
      </c>
      <c r="CL7" s="446" t="s">
        <v>95</v>
      </c>
      <c r="CM7" s="446" t="s">
        <v>6</v>
      </c>
      <c r="CN7" s="446" t="s">
        <v>1062</v>
      </c>
      <c r="CO7" s="446" t="s">
        <v>1063</v>
      </c>
      <c r="CP7" s="446" t="s">
        <v>95</v>
      </c>
      <c r="CQ7" s="446" t="s">
        <v>6</v>
      </c>
      <c r="CR7" s="446" t="s">
        <v>1062</v>
      </c>
      <c r="CS7" s="446" t="s">
        <v>1063</v>
      </c>
      <c r="CT7" s="446" t="s">
        <v>95</v>
      </c>
      <c r="CU7" s="446" t="s">
        <v>6</v>
      </c>
      <c r="CV7" s="446" t="s">
        <v>1062</v>
      </c>
      <c r="CW7" s="446" t="s">
        <v>1063</v>
      </c>
      <c r="CX7" s="446" t="s">
        <v>95</v>
      </c>
      <c r="CY7" s="446" t="s">
        <v>6</v>
      </c>
      <c r="CZ7" s="446" t="s">
        <v>1062</v>
      </c>
      <c r="DA7" s="446" t="s">
        <v>1219</v>
      </c>
      <c r="DB7" s="446" t="s">
        <v>95</v>
      </c>
      <c r="DC7" s="446" t="s">
        <v>6</v>
      </c>
      <c r="DD7" s="446" t="s">
        <v>1062</v>
      </c>
      <c r="DE7" s="446" t="s">
        <v>1063</v>
      </c>
      <c r="DF7" s="446" t="s">
        <v>95</v>
      </c>
      <c r="DG7" s="446" t="s">
        <v>6</v>
      </c>
      <c r="DH7" s="446" t="s">
        <v>1062</v>
      </c>
      <c r="DI7" s="446" t="s">
        <v>1063</v>
      </c>
      <c r="DJ7" s="446" t="s">
        <v>95</v>
      </c>
      <c r="DK7" s="446" t="s">
        <v>6</v>
      </c>
      <c r="DL7" s="446" t="s">
        <v>1062</v>
      </c>
      <c r="DM7" s="446" t="s">
        <v>1063</v>
      </c>
      <c r="DN7" s="446" t="s">
        <v>95</v>
      </c>
      <c r="DO7" s="446" t="s">
        <v>6</v>
      </c>
      <c r="DP7" s="446" t="s">
        <v>1062</v>
      </c>
      <c r="DQ7" s="446" t="s">
        <v>1063</v>
      </c>
      <c r="DR7" s="446" t="s">
        <v>95</v>
      </c>
      <c r="DS7" s="446" t="s">
        <v>6</v>
      </c>
      <c r="DT7" s="446" t="s">
        <v>1062</v>
      </c>
      <c r="DU7" s="446" t="s">
        <v>1063</v>
      </c>
      <c r="DV7" s="446" t="s">
        <v>95</v>
      </c>
      <c r="DW7" s="446" t="s">
        <v>6</v>
      </c>
      <c r="DX7" s="446" t="s">
        <v>1062</v>
      </c>
      <c r="DY7" s="446" t="s">
        <v>1063</v>
      </c>
      <c r="DZ7" s="446" t="s">
        <v>95</v>
      </c>
      <c r="EA7" s="446" t="s">
        <v>6</v>
      </c>
      <c r="EB7" s="446" t="s">
        <v>1062</v>
      </c>
      <c r="EC7" s="446" t="s">
        <v>1063</v>
      </c>
      <c r="ED7" s="446" t="s">
        <v>95</v>
      </c>
      <c r="EE7" s="446" t="s">
        <v>6</v>
      </c>
      <c r="EF7" s="446" t="s">
        <v>1062</v>
      </c>
      <c r="EG7" s="446" t="s">
        <v>1063</v>
      </c>
      <c r="EH7" s="446" t="s">
        <v>95</v>
      </c>
      <c r="EI7" s="446" t="s">
        <v>6</v>
      </c>
      <c r="EJ7" s="446" t="s">
        <v>1062</v>
      </c>
      <c r="EK7" s="446" t="s">
        <v>1063</v>
      </c>
      <c r="EL7" s="446" t="s">
        <v>95</v>
      </c>
      <c r="EM7" s="446" t="s">
        <v>6</v>
      </c>
      <c r="EN7" s="446" t="s">
        <v>1062</v>
      </c>
      <c r="EO7" s="446" t="s">
        <v>1063</v>
      </c>
      <c r="EP7" s="446" t="s">
        <v>95</v>
      </c>
      <c r="EQ7" s="446" t="s">
        <v>6</v>
      </c>
      <c r="ER7" s="446" t="s">
        <v>1062</v>
      </c>
      <c r="ES7" s="446" t="s">
        <v>1063</v>
      </c>
      <c r="ET7" s="446" t="s">
        <v>95</v>
      </c>
      <c r="EU7" s="446" t="s">
        <v>6</v>
      </c>
      <c r="EV7" s="446" t="s">
        <v>1062</v>
      </c>
      <c r="EW7" s="446" t="s">
        <v>1063</v>
      </c>
      <c r="EX7" s="446" t="s">
        <v>95</v>
      </c>
      <c r="EY7" s="446" t="s">
        <v>6</v>
      </c>
      <c r="EZ7" s="446" t="s">
        <v>1062</v>
      </c>
      <c r="FA7" s="446" t="s">
        <v>1063</v>
      </c>
      <c r="FB7" s="446" t="s">
        <v>95</v>
      </c>
      <c r="FC7" s="446" t="s">
        <v>6</v>
      </c>
      <c r="FD7" s="446" t="s">
        <v>1062</v>
      </c>
      <c r="FE7" s="446" t="s">
        <v>1063</v>
      </c>
      <c r="FF7" s="446" t="s">
        <v>95</v>
      </c>
      <c r="FG7" s="446" t="s">
        <v>6</v>
      </c>
      <c r="FH7" s="446" t="s">
        <v>1062</v>
      </c>
      <c r="FI7" s="446" t="s">
        <v>1063</v>
      </c>
      <c r="FJ7" s="446" t="s">
        <v>95</v>
      </c>
      <c r="FK7" s="446" t="s">
        <v>6</v>
      </c>
      <c r="FL7" s="446" t="s">
        <v>1062</v>
      </c>
      <c r="FM7" s="446" t="s">
        <v>1063</v>
      </c>
      <c r="FN7" s="446" t="s">
        <v>95</v>
      </c>
      <c r="FO7" s="446" t="s">
        <v>6</v>
      </c>
      <c r="FP7" s="446" t="s">
        <v>1062</v>
      </c>
      <c r="FQ7" s="446" t="s">
        <v>1063</v>
      </c>
      <c r="FR7" s="446" t="s">
        <v>95</v>
      </c>
      <c r="FS7" s="446" t="s">
        <v>6</v>
      </c>
      <c r="FT7" s="446" t="s">
        <v>1062</v>
      </c>
      <c r="FU7" s="446" t="s">
        <v>1063</v>
      </c>
      <c r="FV7" s="446" t="s">
        <v>95</v>
      </c>
      <c r="FW7" s="446" t="s">
        <v>6</v>
      </c>
      <c r="FX7" s="446" t="s">
        <v>1062</v>
      </c>
      <c r="FY7" s="446" t="s">
        <v>1063</v>
      </c>
      <c r="FZ7" s="446" t="s">
        <v>95</v>
      </c>
      <c r="GA7" s="446" t="s">
        <v>6</v>
      </c>
      <c r="GB7" s="446" t="s">
        <v>1062</v>
      </c>
      <c r="GC7" s="446" t="s">
        <v>1063</v>
      </c>
      <c r="GD7" s="446" t="s">
        <v>95</v>
      </c>
      <c r="GE7" s="446" t="s">
        <v>6</v>
      </c>
      <c r="GF7" s="446" t="s">
        <v>1062</v>
      </c>
      <c r="GG7" s="446" t="s">
        <v>1063</v>
      </c>
      <c r="GH7" s="446" t="s">
        <v>95</v>
      </c>
      <c r="GI7" s="446" t="s">
        <v>6</v>
      </c>
      <c r="GJ7" s="446" t="s">
        <v>1062</v>
      </c>
      <c r="GK7" s="446" t="s">
        <v>1063</v>
      </c>
      <c r="GL7" s="446" t="s">
        <v>95</v>
      </c>
      <c r="GM7" s="446" t="s">
        <v>6</v>
      </c>
      <c r="GN7" s="446" t="s">
        <v>1062</v>
      </c>
      <c r="GO7" s="446" t="s">
        <v>1063</v>
      </c>
      <c r="GP7" s="446" t="s">
        <v>95</v>
      </c>
      <c r="GQ7" s="446" t="s">
        <v>6</v>
      </c>
      <c r="GR7" s="446" t="s">
        <v>1062</v>
      </c>
      <c r="GS7" s="446" t="s">
        <v>1063</v>
      </c>
      <c r="GT7" s="446" t="s">
        <v>95</v>
      </c>
      <c r="GU7" s="446" t="s">
        <v>6</v>
      </c>
      <c r="GV7" s="446" t="s">
        <v>1062</v>
      </c>
      <c r="GW7" s="446" t="s">
        <v>1063</v>
      </c>
      <c r="GX7" s="446" t="s">
        <v>95</v>
      </c>
      <c r="GY7" s="446" t="s">
        <v>6</v>
      </c>
      <c r="GZ7" s="446" t="s">
        <v>1062</v>
      </c>
      <c r="HA7" s="446" t="s">
        <v>1063</v>
      </c>
      <c r="HB7" s="446" t="s">
        <v>95</v>
      </c>
      <c r="HC7" s="446" t="s">
        <v>6</v>
      </c>
      <c r="HD7" s="446" t="s">
        <v>1062</v>
      </c>
      <c r="HE7" s="446" t="s">
        <v>1063</v>
      </c>
      <c r="HF7" s="446" t="s">
        <v>95</v>
      </c>
      <c r="HG7" s="446" t="s">
        <v>6</v>
      </c>
      <c r="HH7" s="446" t="s">
        <v>1062</v>
      </c>
      <c r="HI7" s="446" t="s">
        <v>1063</v>
      </c>
      <c r="HJ7" s="446" t="s">
        <v>95</v>
      </c>
      <c r="HK7" s="446" t="s">
        <v>6</v>
      </c>
      <c r="HL7" s="446" t="s">
        <v>1062</v>
      </c>
      <c r="HM7" s="446" t="s">
        <v>1063</v>
      </c>
      <c r="HN7" s="446" t="s">
        <v>95</v>
      </c>
      <c r="HO7" s="446" t="s">
        <v>6</v>
      </c>
      <c r="HP7" s="446" t="s">
        <v>1062</v>
      </c>
      <c r="HQ7" s="446" t="s">
        <v>1063</v>
      </c>
      <c r="HR7" s="446" t="s">
        <v>95</v>
      </c>
      <c r="HS7" s="446" t="s">
        <v>6</v>
      </c>
      <c r="HT7" s="446" t="s">
        <v>1062</v>
      </c>
      <c r="HU7" s="446" t="s">
        <v>1063</v>
      </c>
      <c r="HV7" s="446" t="s">
        <v>95</v>
      </c>
      <c r="HW7" s="446" t="s">
        <v>6</v>
      </c>
      <c r="HX7" s="446" t="s">
        <v>1062</v>
      </c>
      <c r="HY7" s="446" t="s">
        <v>1063</v>
      </c>
      <c r="HZ7" s="446" t="s">
        <v>95</v>
      </c>
      <c r="IA7" s="446" t="s">
        <v>6</v>
      </c>
      <c r="IB7" s="446" t="s">
        <v>1062</v>
      </c>
      <c r="IC7" s="446" t="s">
        <v>1063</v>
      </c>
      <c r="ID7" s="446" t="s">
        <v>95</v>
      </c>
      <c r="IE7" s="446" t="s">
        <v>6</v>
      </c>
      <c r="IF7" s="446" t="s">
        <v>1062</v>
      </c>
      <c r="IG7" s="446" t="s">
        <v>1063</v>
      </c>
      <c r="IH7" s="446" t="s">
        <v>95</v>
      </c>
      <c r="II7" s="446" t="s">
        <v>6</v>
      </c>
      <c r="IJ7" s="446" t="s">
        <v>1062</v>
      </c>
      <c r="IK7" s="446" t="s">
        <v>1063</v>
      </c>
      <c r="IL7" s="446" t="s">
        <v>95</v>
      </c>
      <c r="IM7" s="446" t="s">
        <v>6</v>
      </c>
      <c r="IN7" s="446" t="s">
        <v>1062</v>
      </c>
      <c r="IO7" s="446" t="s">
        <v>1063</v>
      </c>
      <c r="IP7" s="446" t="s">
        <v>95</v>
      </c>
      <c r="IQ7" s="446" t="s">
        <v>6</v>
      </c>
      <c r="IR7" s="446" t="s">
        <v>1062</v>
      </c>
      <c r="IS7" s="446" t="s">
        <v>1063</v>
      </c>
      <c r="IT7" s="446" t="s">
        <v>95</v>
      </c>
      <c r="IU7" s="446" t="s">
        <v>6</v>
      </c>
      <c r="IV7" s="446" t="s">
        <v>1062</v>
      </c>
      <c r="IW7" s="446" t="s">
        <v>1063</v>
      </c>
      <c r="IX7" s="446" t="s">
        <v>95</v>
      </c>
      <c r="IY7" s="446" t="s">
        <v>6</v>
      </c>
      <c r="IZ7" s="446" t="s">
        <v>1062</v>
      </c>
      <c r="JA7" s="446" t="s">
        <v>1063</v>
      </c>
      <c r="JB7" s="446" t="s">
        <v>95</v>
      </c>
      <c r="JC7" s="446" t="s">
        <v>6</v>
      </c>
      <c r="JD7" s="446" t="s">
        <v>1062</v>
      </c>
      <c r="JE7" s="446" t="s">
        <v>1063</v>
      </c>
      <c r="JF7" s="446" t="s">
        <v>95</v>
      </c>
      <c r="JG7" s="446" t="s">
        <v>6</v>
      </c>
      <c r="JH7" s="446" t="s">
        <v>1062</v>
      </c>
      <c r="JI7" s="446" t="s">
        <v>1063</v>
      </c>
      <c r="JJ7" s="446" t="s">
        <v>95</v>
      </c>
      <c r="JK7" s="446" t="s">
        <v>6</v>
      </c>
      <c r="JL7" s="446" t="s">
        <v>1062</v>
      </c>
      <c r="JM7" s="446" t="s">
        <v>1063</v>
      </c>
      <c r="JN7" s="446" t="s">
        <v>95</v>
      </c>
      <c r="JO7" s="446" t="s">
        <v>6</v>
      </c>
      <c r="JP7" s="446" t="s">
        <v>1062</v>
      </c>
      <c r="JQ7" s="446" t="s">
        <v>1063</v>
      </c>
      <c r="JR7" s="446" t="s">
        <v>95</v>
      </c>
      <c r="JS7" s="446" t="s">
        <v>6</v>
      </c>
      <c r="JT7" s="446" t="s">
        <v>1062</v>
      </c>
      <c r="JU7" s="446" t="s">
        <v>1223</v>
      </c>
      <c r="JV7" s="446" t="s">
        <v>95</v>
      </c>
      <c r="JW7" s="446" t="s">
        <v>6</v>
      </c>
      <c r="JX7" s="446" t="s">
        <v>1062</v>
      </c>
      <c r="JY7" s="446" t="s">
        <v>1227</v>
      </c>
      <c r="JZ7" s="446" t="s">
        <v>95</v>
      </c>
      <c r="KA7" s="446" t="s">
        <v>6</v>
      </c>
      <c r="KB7" s="446" t="s">
        <v>1062</v>
      </c>
      <c r="KC7" s="446" t="s">
        <v>1231</v>
      </c>
      <c r="KD7" s="446" t="s">
        <v>95</v>
      </c>
      <c r="KE7" s="446" t="s">
        <v>6</v>
      </c>
      <c r="KF7" s="446" t="s">
        <v>1062</v>
      </c>
      <c r="KG7" s="446" t="s">
        <v>1235</v>
      </c>
      <c r="KH7" s="446" t="s">
        <v>95</v>
      </c>
      <c r="KI7" s="446" t="s">
        <v>6</v>
      </c>
      <c r="KJ7" s="446" t="s">
        <v>1062</v>
      </c>
      <c r="KK7" s="446" t="s">
        <v>1239</v>
      </c>
      <c r="KL7" s="446" t="s">
        <v>95</v>
      </c>
      <c r="KM7" s="446" t="s">
        <v>6</v>
      </c>
      <c r="KN7" s="446" t="s">
        <v>1062</v>
      </c>
      <c r="KO7" s="446" t="s">
        <v>1243</v>
      </c>
      <c r="KP7" s="446" t="s">
        <v>95</v>
      </c>
      <c r="KQ7" s="446" t="s">
        <v>6</v>
      </c>
      <c r="KR7" s="446" t="s">
        <v>1062</v>
      </c>
      <c r="KS7" s="446" t="s">
        <v>1247</v>
      </c>
      <c r="KT7" s="446" t="s">
        <v>95</v>
      </c>
      <c r="KU7" s="446" t="s">
        <v>6</v>
      </c>
      <c r="KV7" s="446" t="s">
        <v>1062</v>
      </c>
      <c r="KW7" s="446" t="s">
        <v>1251</v>
      </c>
      <c r="KX7" s="446" t="s">
        <v>95</v>
      </c>
      <c r="KY7" s="446" t="s">
        <v>6</v>
      </c>
      <c r="KZ7" s="446" t="s">
        <v>1062</v>
      </c>
      <c r="LA7" s="446" t="s">
        <v>1255</v>
      </c>
      <c r="LB7" s="446" t="s">
        <v>95</v>
      </c>
      <c r="LC7" s="446" t="s">
        <v>6</v>
      </c>
      <c r="LD7" s="446" t="s">
        <v>1062</v>
      </c>
      <c r="LE7" s="446" t="s">
        <v>1259</v>
      </c>
      <c r="LF7" s="446" t="s">
        <v>95</v>
      </c>
      <c r="LG7" s="446" t="s">
        <v>6</v>
      </c>
      <c r="LH7" s="446" t="s">
        <v>1062</v>
      </c>
      <c r="LI7" s="446" t="s">
        <v>1263</v>
      </c>
      <c r="LJ7" s="446" t="s">
        <v>95</v>
      </c>
      <c r="LK7" s="446" t="s">
        <v>6</v>
      </c>
      <c r="LL7" s="446" t="s">
        <v>1062</v>
      </c>
      <c r="LM7" s="446" t="s">
        <v>1267</v>
      </c>
      <c r="LN7" s="446" t="s">
        <v>95</v>
      </c>
      <c r="LO7" s="446" t="s">
        <v>6</v>
      </c>
      <c r="LP7" s="446" t="s">
        <v>1062</v>
      </c>
      <c r="LQ7" s="446" t="s">
        <v>1271</v>
      </c>
      <c r="LR7" s="446" t="s">
        <v>95</v>
      </c>
      <c r="LS7" s="446" t="s">
        <v>6</v>
      </c>
      <c r="LT7" s="446" t="s">
        <v>1062</v>
      </c>
      <c r="LU7" s="446" t="s">
        <v>1274</v>
      </c>
      <c r="LV7" s="446" t="s">
        <v>95</v>
      </c>
      <c r="LW7" s="446" t="s">
        <v>6</v>
      </c>
      <c r="LX7" s="446" t="s">
        <v>1062</v>
      </c>
      <c r="LY7" s="446" t="s">
        <v>1279</v>
      </c>
      <c r="LZ7" s="446" t="s">
        <v>95</v>
      </c>
      <c r="MA7" s="446" t="s">
        <v>6</v>
      </c>
      <c r="MB7" s="446" t="s">
        <v>1062</v>
      </c>
      <c r="MC7" s="446" t="s">
        <v>1283</v>
      </c>
      <c r="MD7" s="446" t="s">
        <v>95</v>
      </c>
      <c r="ME7" s="446" t="s">
        <v>6</v>
      </c>
      <c r="MF7" s="446" t="s">
        <v>1062</v>
      </c>
      <c r="MG7" s="446" t="s">
        <v>1287</v>
      </c>
      <c r="MH7" s="446" t="s">
        <v>95</v>
      </c>
      <c r="MI7" s="446" t="s">
        <v>6</v>
      </c>
      <c r="MJ7" s="446" t="s">
        <v>1062</v>
      </c>
      <c r="MK7" s="446" t="s">
        <v>1291</v>
      </c>
      <c r="ML7" s="446" t="s">
        <v>95</v>
      </c>
      <c r="MM7" s="446" t="s">
        <v>6</v>
      </c>
      <c r="MN7" s="446" t="s">
        <v>1062</v>
      </c>
      <c r="MO7" s="446" t="s">
        <v>1063</v>
      </c>
      <c r="MP7" s="446" t="s">
        <v>95</v>
      </c>
      <c r="MQ7" s="446" t="s">
        <v>6</v>
      </c>
      <c r="MR7" s="446" t="s">
        <v>1062</v>
      </c>
      <c r="MS7" s="446" t="s">
        <v>1302</v>
      </c>
      <c r="MT7" s="446" t="s">
        <v>95</v>
      </c>
      <c r="MU7" s="446" t="s">
        <v>6</v>
      </c>
      <c r="MV7" s="446" t="s">
        <v>1062</v>
      </c>
      <c r="MW7" s="446" t="s">
        <v>1309</v>
      </c>
      <c r="MX7" s="446" t="s">
        <v>95</v>
      </c>
      <c r="MY7" s="446" t="s">
        <v>6</v>
      </c>
      <c r="MZ7" s="446" t="s">
        <v>1062</v>
      </c>
      <c r="NA7" s="446" t="s">
        <v>1309</v>
      </c>
      <c r="NB7" s="446" t="s">
        <v>95</v>
      </c>
      <c r="NC7" s="446" t="s">
        <v>6</v>
      </c>
      <c r="ND7" s="446" t="s">
        <v>1062</v>
      </c>
      <c r="NE7" s="446" t="s">
        <v>1314</v>
      </c>
      <c r="NF7" s="446" t="s">
        <v>95</v>
      </c>
      <c r="NG7" s="446" t="s">
        <v>6</v>
      </c>
      <c r="NH7" s="446" t="s">
        <v>1062</v>
      </c>
      <c r="NI7" s="446" t="s">
        <v>1315</v>
      </c>
      <c r="NJ7" s="446" t="s">
        <v>95</v>
      </c>
      <c r="NK7" s="446" t="s">
        <v>6</v>
      </c>
    </row>
    <row r="8" spans="1:375" ht="15.75" customHeight="1" x14ac:dyDescent="0.25">
      <c r="A8" s="382"/>
      <c r="B8" s="382"/>
      <c r="C8" s="382" t="s">
        <v>657</v>
      </c>
      <c r="D8" s="382" t="s">
        <v>733</v>
      </c>
      <c r="E8" s="382"/>
      <c r="F8" s="382"/>
      <c r="G8" s="382"/>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46"/>
      <c r="AL8" s="446"/>
      <c r="AM8" s="446"/>
      <c r="AN8" s="446"/>
      <c r="AO8" s="446"/>
      <c r="AP8" s="446"/>
      <c r="AQ8" s="446"/>
      <c r="AR8" s="446"/>
      <c r="AS8" s="446"/>
      <c r="AT8" s="446"/>
      <c r="AU8" s="446"/>
      <c r="AV8" s="446"/>
      <c r="AW8" s="446"/>
      <c r="AX8" s="446"/>
      <c r="AY8" s="446"/>
      <c r="AZ8" s="446"/>
      <c r="BA8" s="446"/>
      <c r="BB8" s="446"/>
      <c r="BC8" s="446"/>
      <c r="BD8" s="446"/>
      <c r="BE8" s="446"/>
      <c r="BF8" s="446"/>
      <c r="BG8" s="446"/>
      <c r="BH8" s="446"/>
      <c r="BI8" s="446"/>
      <c r="BJ8" s="446"/>
      <c r="BK8" s="446"/>
      <c r="BL8" s="446"/>
      <c r="BM8" s="446"/>
      <c r="BN8" s="446"/>
      <c r="BO8" s="446"/>
      <c r="BP8" s="446"/>
      <c r="BQ8" s="446"/>
      <c r="BR8" s="446"/>
      <c r="BS8" s="446"/>
      <c r="BT8" s="446"/>
      <c r="BU8" s="446"/>
      <c r="BV8" s="446"/>
      <c r="BW8" s="446"/>
      <c r="BX8" s="446"/>
      <c r="BY8" s="446"/>
      <c r="BZ8" s="446"/>
      <c r="CA8" s="446"/>
      <c r="CB8" s="446"/>
      <c r="CC8" s="446"/>
      <c r="CD8" s="446"/>
      <c r="CE8" s="446"/>
      <c r="CF8" s="446"/>
      <c r="CG8" s="446"/>
      <c r="CH8" s="446"/>
      <c r="CI8" s="446"/>
      <c r="CJ8" s="446"/>
      <c r="CK8" s="446"/>
      <c r="CL8" s="446"/>
      <c r="CM8" s="446"/>
      <c r="CN8" s="446"/>
      <c r="CO8" s="446"/>
      <c r="CP8" s="446"/>
      <c r="CQ8" s="446"/>
      <c r="CR8" s="446"/>
      <c r="CS8" s="446"/>
      <c r="CT8" s="446"/>
      <c r="CU8" s="446"/>
      <c r="CV8" s="446"/>
      <c r="CW8" s="446"/>
      <c r="CX8" s="446"/>
      <c r="CY8" s="446"/>
      <c r="CZ8" s="446"/>
      <c r="DA8" s="446"/>
      <c r="DB8" s="446"/>
      <c r="DC8" s="446"/>
      <c r="DD8" s="446"/>
      <c r="DE8" s="446"/>
      <c r="DF8" s="446"/>
      <c r="DG8" s="446"/>
      <c r="DH8" s="446"/>
      <c r="DI8" s="446"/>
      <c r="DJ8" s="446"/>
      <c r="DK8" s="446"/>
      <c r="DL8" s="446"/>
      <c r="DM8" s="446"/>
      <c r="DN8" s="446"/>
      <c r="DO8" s="446"/>
      <c r="DP8" s="446"/>
      <c r="DQ8" s="446"/>
      <c r="DR8" s="446"/>
      <c r="DS8" s="446"/>
      <c r="DT8" s="446"/>
      <c r="DU8" s="446"/>
      <c r="DV8" s="446"/>
      <c r="DW8" s="446"/>
      <c r="DX8" s="446"/>
      <c r="DY8" s="446"/>
      <c r="DZ8" s="446"/>
      <c r="EA8" s="446"/>
      <c r="EB8" s="446"/>
      <c r="EC8" s="446"/>
      <c r="ED8" s="446"/>
      <c r="EE8" s="446"/>
      <c r="EF8" s="446"/>
      <c r="EG8" s="446"/>
      <c r="EH8" s="446"/>
      <c r="EI8" s="446"/>
      <c r="EJ8" s="446"/>
      <c r="EK8" s="446"/>
      <c r="EL8" s="446"/>
      <c r="EM8" s="446"/>
      <c r="EN8" s="446"/>
      <c r="EO8" s="446"/>
      <c r="EP8" s="446"/>
      <c r="EQ8" s="446"/>
      <c r="ER8" s="446"/>
      <c r="ES8" s="446"/>
      <c r="ET8" s="446"/>
      <c r="EU8" s="446"/>
      <c r="EV8" s="446"/>
      <c r="EW8" s="446"/>
      <c r="EX8" s="446"/>
      <c r="EY8" s="446"/>
      <c r="EZ8" s="446"/>
      <c r="FA8" s="446"/>
      <c r="FB8" s="446"/>
      <c r="FC8" s="446"/>
      <c r="FD8" s="446"/>
      <c r="FE8" s="446"/>
      <c r="FF8" s="446"/>
      <c r="FG8" s="446"/>
      <c r="FH8" s="446"/>
      <c r="FI8" s="446"/>
      <c r="FJ8" s="446"/>
      <c r="FK8" s="446"/>
      <c r="FL8" s="446"/>
      <c r="FM8" s="446"/>
      <c r="FN8" s="446"/>
      <c r="FO8" s="446"/>
      <c r="FP8" s="446"/>
      <c r="FQ8" s="446"/>
      <c r="FR8" s="446"/>
      <c r="FS8" s="446"/>
      <c r="FT8" s="446"/>
      <c r="FU8" s="446"/>
      <c r="FV8" s="446"/>
      <c r="FW8" s="446"/>
      <c r="FX8" s="446"/>
      <c r="FY8" s="446"/>
      <c r="FZ8" s="446"/>
      <c r="GA8" s="446"/>
      <c r="GB8" s="446"/>
      <c r="GC8" s="446"/>
      <c r="GD8" s="446"/>
      <c r="GE8" s="446"/>
      <c r="GF8" s="446"/>
      <c r="GG8" s="446"/>
      <c r="GH8" s="446"/>
      <c r="GI8" s="446"/>
      <c r="GJ8" s="446"/>
      <c r="GK8" s="446"/>
      <c r="GL8" s="446"/>
      <c r="GM8" s="446"/>
      <c r="GN8" s="446"/>
      <c r="GO8" s="446"/>
      <c r="GP8" s="446"/>
      <c r="GQ8" s="446"/>
      <c r="GR8" s="446"/>
      <c r="GS8" s="446"/>
      <c r="GT8" s="446"/>
      <c r="GU8" s="446"/>
      <c r="GV8" s="446"/>
      <c r="GW8" s="446"/>
      <c r="GX8" s="446"/>
      <c r="GY8" s="446"/>
      <c r="GZ8" s="446"/>
      <c r="HA8" s="446"/>
      <c r="HB8" s="446"/>
      <c r="HC8" s="446"/>
      <c r="HD8" s="446"/>
      <c r="HE8" s="446"/>
      <c r="HF8" s="446"/>
      <c r="HG8" s="446"/>
      <c r="HH8" s="446"/>
      <c r="HI8" s="446"/>
      <c r="HJ8" s="446"/>
      <c r="HK8" s="446"/>
      <c r="HL8" s="446"/>
      <c r="HM8" s="446"/>
      <c r="HN8" s="446"/>
      <c r="HO8" s="446"/>
      <c r="HP8" s="446"/>
      <c r="HQ8" s="446"/>
      <c r="HR8" s="446"/>
      <c r="HS8" s="446"/>
      <c r="HT8" s="446"/>
      <c r="HU8" s="446"/>
      <c r="HV8" s="446"/>
      <c r="HW8" s="446"/>
      <c r="HX8" s="446"/>
      <c r="HY8" s="446"/>
      <c r="HZ8" s="446"/>
      <c r="IA8" s="446"/>
      <c r="IB8" s="446"/>
      <c r="IC8" s="446"/>
      <c r="ID8" s="446"/>
      <c r="IE8" s="446"/>
      <c r="IF8" s="446"/>
      <c r="IG8" s="446"/>
      <c r="IH8" s="446"/>
      <c r="II8" s="446"/>
      <c r="IJ8" s="446"/>
      <c r="IK8" s="446"/>
      <c r="IL8" s="446"/>
      <c r="IM8" s="446"/>
      <c r="IN8" s="446"/>
      <c r="IO8" s="446"/>
      <c r="IP8" s="446"/>
      <c r="IQ8" s="446"/>
      <c r="IR8" s="446"/>
      <c r="IS8" s="446"/>
      <c r="IT8" s="446"/>
      <c r="IU8" s="446"/>
      <c r="IV8" s="446"/>
      <c r="IW8" s="446"/>
      <c r="IX8" s="446"/>
      <c r="IY8" s="446"/>
      <c r="IZ8" s="446"/>
      <c r="JA8" s="446"/>
      <c r="JB8" s="446"/>
      <c r="JC8" s="446"/>
      <c r="JD8" s="446"/>
      <c r="JE8" s="446"/>
      <c r="JF8" s="446"/>
      <c r="JG8" s="446"/>
      <c r="JH8" s="446"/>
      <c r="JI8" s="446"/>
      <c r="JJ8" s="446"/>
      <c r="JK8" s="446"/>
      <c r="JL8" s="446"/>
      <c r="JM8" s="446"/>
      <c r="JN8" s="446"/>
      <c r="JO8" s="446"/>
      <c r="JP8" s="446"/>
      <c r="JQ8" s="446"/>
      <c r="JR8" s="446"/>
      <c r="JS8" s="446"/>
      <c r="JT8" s="446"/>
      <c r="JU8" s="446"/>
      <c r="JV8" s="446"/>
      <c r="JW8" s="446"/>
      <c r="JX8" s="446"/>
      <c r="JY8" s="446"/>
      <c r="JZ8" s="446"/>
      <c r="KA8" s="446"/>
      <c r="KB8" s="446"/>
      <c r="KC8" s="446"/>
      <c r="KD8" s="446"/>
      <c r="KE8" s="446"/>
      <c r="KF8" s="446"/>
      <c r="KG8" s="446"/>
      <c r="KH8" s="446"/>
      <c r="KI8" s="446"/>
      <c r="KJ8" s="446"/>
      <c r="KK8" s="446"/>
      <c r="KL8" s="446"/>
      <c r="KM8" s="446"/>
      <c r="KN8" s="446"/>
      <c r="KO8" s="446"/>
      <c r="KP8" s="446"/>
      <c r="KQ8" s="446"/>
      <c r="KR8" s="446"/>
      <c r="KS8" s="446"/>
      <c r="KT8" s="446"/>
      <c r="KU8" s="446"/>
      <c r="KV8" s="446"/>
      <c r="KW8" s="446"/>
      <c r="KX8" s="446"/>
      <c r="KY8" s="446"/>
      <c r="KZ8" s="446"/>
      <c r="LA8" s="446"/>
      <c r="LB8" s="446"/>
      <c r="LC8" s="446"/>
      <c r="LD8" s="446"/>
      <c r="LE8" s="446"/>
      <c r="LF8" s="446"/>
      <c r="LG8" s="446"/>
      <c r="LH8" s="446"/>
      <c r="LI8" s="446"/>
      <c r="LJ8" s="446"/>
      <c r="LK8" s="446"/>
      <c r="LL8" s="446"/>
      <c r="LM8" s="446"/>
      <c r="LN8" s="446"/>
      <c r="LO8" s="446"/>
      <c r="LP8" s="446"/>
      <c r="LQ8" s="446"/>
      <c r="LR8" s="446"/>
      <c r="LS8" s="446"/>
      <c r="LT8" s="446"/>
      <c r="LU8" s="446"/>
      <c r="LV8" s="446"/>
      <c r="LW8" s="446"/>
      <c r="LX8" s="446"/>
      <c r="LY8" s="446"/>
      <c r="LZ8" s="446"/>
      <c r="MA8" s="446"/>
      <c r="MB8" s="446"/>
      <c r="MC8" s="446"/>
      <c r="MD8" s="446"/>
      <c r="ME8" s="446"/>
      <c r="MF8" s="446"/>
      <c r="MG8" s="446"/>
      <c r="MH8" s="446"/>
      <c r="MI8" s="446"/>
      <c r="MJ8" s="446"/>
      <c r="MK8" s="446"/>
      <c r="ML8" s="446"/>
      <c r="MM8" s="446"/>
      <c r="MN8" s="446"/>
      <c r="MO8" s="446"/>
      <c r="MP8" s="446"/>
      <c r="MQ8" s="446"/>
      <c r="MR8" s="446"/>
      <c r="MS8" s="446"/>
      <c r="MT8" s="446"/>
      <c r="MU8" s="446"/>
      <c r="MV8" s="446"/>
      <c r="MW8" s="446"/>
      <c r="MX8" s="446"/>
      <c r="MY8" s="446"/>
      <c r="MZ8" s="446"/>
      <c r="NA8" s="446"/>
      <c r="NB8" s="446"/>
      <c r="NC8" s="446"/>
      <c r="ND8" s="446"/>
      <c r="NE8" s="446"/>
      <c r="NF8" s="446"/>
      <c r="NG8" s="446"/>
      <c r="NH8" s="446"/>
      <c r="NI8" s="446"/>
      <c r="NJ8" s="446"/>
      <c r="NK8" s="446"/>
    </row>
    <row r="9" spans="1:375" ht="69.75" customHeight="1" x14ac:dyDescent="0.25">
      <c r="A9" s="382"/>
      <c r="B9" s="382"/>
      <c r="C9" s="382"/>
      <c r="D9" s="335" t="s">
        <v>777</v>
      </c>
      <c r="E9" s="335" t="s">
        <v>734</v>
      </c>
      <c r="F9" s="382"/>
      <c r="G9" s="382"/>
      <c r="H9" s="446"/>
      <c r="I9" s="446"/>
      <c r="J9" s="446"/>
      <c r="K9" s="446"/>
      <c r="L9" s="446"/>
      <c r="M9" s="446"/>
      <c r="N9" s="446"/>
      <c r="O9" s="446"/>
      <c r="P9" s="446"/>
      <c r="Q9" s="446"/>
      <c r="R9" s="446"/>
      <c r="S9" s="446"/>
      <c r="T9" s="446"/>
      <c r="U9" s="446"/>
      <c r="V9" s="446"/>
      <c r="W9" s="446"/>
      <c r="X9" s="446"/>
      <c r="Y9" s="446"/>
      <c r="Z9" s="446"/>
      <c r="AA9" s="446"/>
      <c r="AB9" s="446"/>
      <c r="AC9" s="446"/>
      <c r="AD9" s="446"/>
      <c r="AE9" s="446"/>
      <c r="AF9" s="446"/>
      <c r="AG9" s="446"/>
      <c r="AH9" s="446"/>
      <c r="AI9" s="446"/>
      <c r="AJ9" s="446"/>
      <c r="AK9" s="446"/>
      <c r="AL9" s="446"/>
      <c r="AM9" s="446"/>
      <c r="AN9" s="446"/>
      <c r="AO9" s="446"/>
      <c r="AP9" s="446"/>
      <c r="AQ9" s="446"/>
      <c r="AR9" s="446"/>
      <c r="AS9" s="446"/>
      <c r="AT9" s="446"/>
      <c r="AU9" s="446"/>
      <c r="AV9" s="446"/>
      <c r="AW9" s="446"/>
      <c r="AX9" s="446"/>
      <c r="AY9" s="446"/>
      <c r="AZ9" s="446"/>
      <c r="BA9" s="446"/>
      <c r="BB9" s="446"/>
      <c r="BC9" s="446"/>
      <c r="BD9" s="446"/>
      <c r="BE9" s="446"/>
      <c r="BF9" s="446"/>
      <c r="BG9" s="446"/>
      <c r="BH9" s="446"/>
      <c r="BI9" s="446"/>
      <c r="BJ9" s="446"/>
      <c r="BK9" s="446"/>
      <c r="BL9" s="446"/>
      <c r="BM9" s="446"/>
      <c r="BN9" s="446"/>
      <c r="BO9" s="446"/>
      <c r="BP9" s="446"/>
      <c r="BQ9" s="446"/>
      <c r="BR9" s="446"/>
      <c r="BS9" s="446"/>
      <c r="BT9" s="446"/>
      <c r="BU9" s="446"/>
      <c r="BV9" s="446"/>
      <c r="BW9" s="446"/>
      <c r="BX9" s="446"/>
      <c r="BY9" s="446"/>
      <c r="BZ9" s="446"/>
      <c r="CA9" s="446"/>
      <c r="CB9" s="446"/>
      <c r="CC9" s="446"/>
      <c r="CD9" s="446"/>
      <c r="CE9" s="446"/>
      <c r="CF9" s="446"/>
      <c r="CG9" s="446"/>
      <c r="CH9" s="446"/>
      <c r="CI9" s="446"/>
      <c r="CJ9" s="446"/>
      <c r="CK9" s="446"/>
      <c r="CL9" s="446"/>
      <c r="CM9" s="446"/>
      <c r="CN9" s="446"/>
      <c r="CO9" s="446"/>
      <c r="CP9" s="446"/>
      <c r="CQ9" s="446"/>
      <c r="CR9" s="446"/>
      <c r="CS9" s="446"/>
      <c r="CT9" s="446"/>
      <c r="CU9" s="446"/>
      <c r="CV9" s="446"/>
      <c r="CW9" s="446"/>
      <c r="CX9" s="446"/>
      <c r="CY9" s="446"/>
      <c r="CZ9" s="446"/>
      <c r="DA9" s="446"/>
      <c r="DB9" s="446"/>
      <c r="DC9" s="446"/>
      <c r="DD9" s="446"/>
      <c r="DE9" s="446"/>
      <c r="DF9" s="446"/>
      <c r="DG9" s="446"/>
      <c r="DH9" s="446"/>
      <c r="DI9" s="446"/>
      <c r="DJ9" s="446"/>
      <c r="DK9" s="446"/>
      <c r="DL9" s="446"/>
      <c r="DM9" s="446"/>
      <c r="DN9" s="446"/>
      <c r="DO9" s="446"/>
      <c r="DP9" s="446"/>
      <c r="DQ9" s="446"/>
      <c r="DR9" s="446"/>
      <c r="DS9" s="446"/>
      <c r="DT9" s="446"/>
      <c r="DU9" s="446"/>
      <c r="DV9" s="446"/>
      <c r="DW9" s="446"/>
      <c r="DX9" s="446"/>
      <c r="DY9" s="446"/>
      <c r="DZ9" s="446"/>
      <c r="EA9" s="446"/>
      <c r="EB9" s="446"/>
      <c r="EC9" s="446"/>
      <c r="ED9" s="446"/>
      <c r="EE9" s="446"/>
      <c r="EF9" s="446"/>
      <c r="EG9" s="446"/>
      <c r="EH9" s="446"/>
      <c r="EI9" s="446"/>
      <c r="EJ9" s="446"/>
      <c r="EK9" s="446"/>
      <c r="EL9" s="446"/>
      <c r="EM9" s="446"/>
      <c r="EN9" s="446"/>
      <c r="EO9" s="446"/>
      <c r="EP9" s="446"/>
      <c r="EQ9" s="446"/>
      <c r="ER9" s="446"/>
      <c r="ES9" s="446"/>
      <c r="ET9" s="446"/>
      <c r="EU9" s="446"/>
      <c r="EV9" s="446"/>
      <c r="EW9" s="446"/>
      <c r="EX9" s="446"/>
      <c r="EY9" s="446"/>
      <c r="EZ9" s="446"/>
      <c r="FA9" s="446"/>
      <c r="FB9" s="446"/>
      <c r="FC9" s="446"/>
      <c r="FD9" s="446"/>
      <c r="FE9" s="446"/>
      <c r="FF9" s="446"/>
      <c r="FG9" s="446"/>
      <c r="FH9" s="446"/>
      <c r="FI9" s="446"/>
      <c r="FJ9" s="446"/>
      <c r="FK9" s="446"/>
      <c r="FL9" s="446"/>
      <c r="FM9" s="446"/>
      <c r="FN9" s="446"/>
      <c r="FO9" s="446"/>
      <c r="FP9" s="446"/>
      <c r="FQ9" s="446"/>
      <c r="FR9" s="446"/>
      <c r="FS9" s="446"/>
      <c r="FT9" s="446"/>
      <c r="FU9" s="446"/>
      <c r="FV9" s="446"/>
      <c r="FW9" s="446"/>
      <c r="FX9" s="446"/>
      <c r="FY9" s="446"/>
      <c r="FZ9" s="446"/>
      <c r="GA9" s="446"/>
      <c r="GB9" s="446"/>
      <c r="GC9" s="446"/>
      <c r="GD9" s="446"/>
      <c r="GE9" s="446"/>
      <c r="GF9" s="446"/>
      <c r="GG9" s="446"/>
      <c r="GH9" s="446"/>
      <c r="GI9" s="446"/>
      <c r="GJ9" s="446"/>
      <c r="GK9" s="446"/>
      <c r="GL9" s="446"/>
      <c r="GM9" s="446"/>
      <c r="GN9" s="446"/>
      <c r="GO9" s="446"/>
      <c r="GP9" s="446"/>
      <c r="GQ9" s="446"/>
      <c r="GR9" s="446"/>
      <c r="GS9" s="446"/>
      <c r="GT9" s="446"/>
      <c r="GU9" s="446"/>
      <c r="GV9" s="446"/>
      <c r="GW9" s="446"/>
      <c r="GX9" s="446"/>
      <c r="GY9" s="446"/>
      <c r="GZ9" s="446"/>
      <c r="HA9" s="446"/>
      <c r="HB9" s="446"/>
      <c r="HC9" s="446"/>
      <c r="HD9" s="446"/>
      <c r="HE9" s="446"/>
      <c r="HF9" s="446"/>
      <c r="HG9" s="446"/>
      <c r="HH9" s="446"/>
      <c r="HI9" s="446"/>
      <c r="HJ9" s="446"/>
      <c r="HK9" s="446"/>
      <c r="HL9" s="446"/>
      <c r="HM9" s="446"/>
      <c r="HN9" s="446"/>
      <c r="HO9" s="446"/>
      <c r="HP9" s="446"/>
      <c r="HQ9" s="446"/>
      <c r="HR9" s="446"/>
      <c r="HS9" s="446"/>
      <c r="HT9" s="446"/>
      <c r="HU9" s="446"/>
      <c r="HV9" s="446"/>
      <c r="HW9" s="446"/>
      <c r="HX9" s="446"/>
      <c r="HY9" s="446"/>
      <c r="HZ9" s="446"/>
      <c r="IA9" s="446"/>
      <c r="IB9" s="446"/>
      <c r="IC9" s="446"/>
      <c r="ID9" s="446"/>
      <c r="IE9" s="446"/>
      <c r="IF9" s="446"/>
      <c r="IG9" s="446"/>
      <c r="IH9" s="446"/>
      <c r="II9" s="446"/>
      <c r="IJ9" s="446"/>
      <c r="IK9" s="446"/>
      <c r="IL9" s="446"/>
      <c r="IM9" s="446"/>
      <c r="IN9" s="446"/>
      <c r="IO9" s="446"/>
      <c r="IP9" s="446"/>
      <c r="IQ9" s="446"/>
      <c r="IR9" s="446"/>
      <c r="IS9" s="446"/>
      <c r="IT9" s="446"/>
      <c r="IU9" s="446"/>
      <c r="IV9" s="446"/>
      <c r="IW9" s="446"/>
      <c r="IX9" s="446"/>
      <c r="IY9" s="446"/>
      <c r="IZ9" s="446"/>
      <c r="JA9" s="446"/>
      <c r="JB9" s="446"/>
      <c r="JC9" s="446"/>
      <c r="JD9" s="446"/>
      <c r="JE9" s="446"/>
      <c r="JF9" s="446"/>
      <c r="JG9" s="446"/>
      <c r="JH9" s="446"/>
      <c r="JI9" s="446"/>
      <c r="JJ9" s="446"/>
      <c r="JK9" s="446"/>
      <c r="JL9" s="446"/>
      <c r="JM9" s="446"/>
      <c r="JN9" s="446"/>
      <c r="JO9" s="446"/>
      <c r="JP9" s="446"/>
      <c r="JQ9" s="446"/>
      <c r="JR9" s="446"/>
      <c r="JS9" s="446"/>
      <c r="JT9" s="446"/>
      <c r="JU9" s="446"/>
      <c r="JV9" s="446"/>
      <c r="JW9" s="446"/>
      <c r="JX9" s="446"/>
      <c r="JY9" s="446"/>
      <c r="JZ9" s="446"/>
      <c r="KA9" s="446"/>
      <c r="KB9" s="446"/>
      <c r="KC9" s="446"/>
      <c r="KD9" s="446"/>
      <c r="KE9" s="446"/>
      <c r="KF9" s="446"/>
      <c r="KG9" s="446"/>
      <c r="KH9" s="446"/>
      <c r="KI9" s="446"/>
      <c r="KJ9" s="446"/>
      <c r="KK9" s="446"/>
      <c r="KL9" s="446"/>
      <c r="KM9" s="446"/>
      <c r="KN9" s="446"/>
      <c r="KO9" s="446"/>
      <c r="KP9" s="446"/>
      <c r="KQ9" s="446"/>
      <c r="KR9" s="446"/>
      <c r="KS9" s="446"/>
      <c r="KT9" s="446"/>
      <c r="KU9" s="446"/>
      <c r="KV9" s="446"/>
      <c r="KW9" s="446"/>
      <c r="KX9" s="446"/>
      <c r="KY9" s="446"/>
      <c r="KZ9" s="446"/>
      <c r="LA9" s="446"/>
      <c r="LB9" s="446"/>
      <c r="LC9" s="446"/>
      <c r="LD9" s="446"/>
      <c r="LE9" s="446"/>
      <c r="LF9" s="446"/>
      <c r="LG9" s="446"/>
      <c r="LH9" s="446"/>
      <c r="LI9" s="446"/>
      <c r="LJ9" s="446"/>
      <c r="LK9" s="446"/>
      <c r="LL9" s="446"/>
      <c r="LM9" s="446"/>
      <c r="LN9" s="446"/>
      <c r="LO9" s="446"/>
      <c r="LP9" s="446"/>
      <c r="LQ9" s="446"/>
      <c r="LR9" s="446"/>
      <c r="LS9" s="446"/>
      <c r="LT9" s="446"/>
      <c r="LU9" s="446"/>
      <c r="LV9" s="446"/>
      <c r="LW9" s="446"/>
      <c r="LX9" s="446"/>
      <c r="LY9" s="446"/>
      <c r="LZ9" s="446"/>
      <c r="MA9" s="446"/>
      <c r="MB9" s="446"/>
      <c r="MC9" s="446"/>
      <c r="MD9" s="446"/>
      <c r="ME9" s="446"/>
      <c r="MF9" s="446"/>
      <c r="MG9" s="446"/>
      <c r="MH9" s="446"/>
      <c r="MI9" s="446"/>
      <c r="MJ9" s="446"/>
      <c r="MK9" s="446"/>
      <c r="ML9" s="446"/>
      <c r="MM9" s="446"/>
      <c r="MN9" s="446"/>
      <c r="MO9" s="446"/>
      <c r="MP9" s="446"/>
      <c r="MQ9" s="446"/>
      <c r="MR9" s="446"/>
      <c r="MS9" s="446"/>
      <c r="MT9" s="446"/>
      <c r="MU9" s="446"/>
      <c r="MV9" s="446"/>
      <c r="MW9" s="446"/>
      <c r="MX9" s="446"/>
      <c r="MY9" s="446"/>
      <c r="MZ9" s="446"/>
      <c r="NA9" s="446"/>
      <c r="NB9" s="446"/>
      <c r="NC9" s="446"/>
      <c r="ND9" s="446"/>
      <c r="NE9" s="446"/>
      <c r="NF9" s="446"/>
      <c r="NG9" s="446"/>
      <c r="NH9" s="446"/>
      <c r="NI9" s="446"/>
      <c r="NJ9" s="446"/>
      <c r="NK9" s="446"/>
    </row>
    <row r="10" spans="1:375" s="5" customFormat="1" ht="42.75" customHeight="1" x14ac:dyDescent="0.25">
      <c r="A10" s="115" t="s">
        <v>129</v>
      </c>
      <c r="B10" s="118">
        <f>H10+L10+P10+T10+X10+AB10+AF10+AJ10+AN10+AR10+AV10+AZ10+BD10+BH10+BL10+BP10+BT10+BX10+CF10+CJ10+CN10+CR10+CV10+CZ10+DD10+DH10+DL10+DP10+DT10+DX10+EB10+EF10+EJ10+EN10+ER10+EV10+EZ10+FD10+FH10+FL10+FP10+FT10+FX10+GB10+GF10+GJ10+GN10+GR10+GV10+GZ10+HD10+HH10+HL10+HP10+HT10+HX10+IB10+IF10+IJ10+IN10+IR10+IV10+IZ10+JD10+JH10+JL10+JT10+JX10+KB10+KF10</f>
        <v>1180924.4617000001</v>
      </c>
      <c r="C10" s="118">
        <f>I10+M10+Q10+U10+Y10+AC10+AG10+AK10+AO10+AS10+AW10+BA10+BE10+BI10+BM10+BQ10+BU10+BY10+CC10+CG10+CK10+CO10+CS10+CW10+DA10+DE10+DI10+DM10+DQ10+DU10+DY10+EC10+EG10+EK10+EO10+ES10+EW10+FA10+FE10+FI10+FM10+FQ10+FU10+FY10+GC10+GG10+GK10+GO10+GS10+GW10+HA10+HE10+HI10+HM10+HQ10+HU10+HY10+IC10+IG10+IK10+IO10+IS10+IW10+JA10+JE10+JI10+JM10+JQ10+JU10+JY10+KC10+KG10+KK10+KO10+KS10+KW10+LA10+LE10+LI10+LM10+LQ10+LU10+LY10+MC10+MG10+MK10+MO10+MS10+MW10+NA10+NE10+NI10</f>
        <v>5496242.6474700002</v>
      </c>
      <c r="D10" s="118">
        <f>I10+M10+Q10+U10+Y10+AC10+AG10+AK10+AO10+AS10+AW10+BA10+BE10+BI10+BM10+BQ10+BU10+BY10+CC10+CG10+CK10+CO10+CS10+CW10+DE10+DI10+DM10+DQ10+DU10+DY10+EC10+EG10+EK10+EO10+ES10+EW10+FA10+FE10+FI10+FM10+FQ10+FU10+FY10+GC10+GG10+GK10+GO10+GS10+GW10+HA10+HE10+HI10+HM10+HQ10+HU10+HY10+IC10+IG10+IK10+IO10+IS10+IW10+JA10+JE10+JI10+JM10+JQ10+MC10+MO10+MS10</f>
        <v>4908517.5086000012</v>
      </c>
      <c r="E10" s="118">
        <f>DA10+JU10+JY10+KC10+KG10+KK10+KO10+KS10+KW10+LA10+LE10+LI10+LM10+LQ10+LU10+LY10+MG10+MK10+MW10+NA10+NE10+NI10</f>
        <v>587725.13887000002</v>
      </c>
      <c r="F10" s="118">
        <f>J10+N10+R10+V10+Z10+AD10+AH10+AL10+AP10+AT10+AX10+BB10+BF10+BJ10+BN10+BR10+BV10+BZ10+CD10+CH10+CL10+CP10+CT10+CX10+DB10+DF10+DJ10+DN10+DR10+DV10+DZ10+ED10+EH10+EL10+EP10+ET10+EX10+FB10+FF10+FJ10+FN10+FR10+FV10+FZ10+GD10+GH10+GL10+GP10+GT10+GX10+HB10+HF10+HJ10+HN10+HR10+HV10+HZ10+ID10+IH10+IL10+IP10+IT10+IX10+JB10+JF10+JJ10+JN10+JR10+JV10+JZ10+KD10+KH10+KL10+KP10+KT10+KX10+LB10+LF10+LJ10+LN10+LR10+LV10+LZ10+MD10+MH10+ML10+MP10+MT10+MX10+NB10+NF10+NJ10</f>
        <v>5477509.6651500016</v>
      </c>
      <c r="G10" s="118">
        <f t="shared" ref="G10:G21" si="0">F10/C10*100</f>
        <v>99.659167480012528</v>
      </c>
      <c r="H10" s="117">
        <f t="shared" ref="H10" si="1">H13+H16+H19+H24+H33+H38+H47+H52+H59+H64+H69+H75+H80+H87+H92+H99+H104+H107+H111+H120+H128+H132+H139+H144+H158+H162+H166+H172+H181+H185+H188+H193+H199+H203+H208+H216+H221</f>
        <v>100000</v>
      </c>
      <c r="I10" s="117">
        <f>I13+I16+I19+I24+I33+I38+I47+I52+I59+I64+I69+I75+I80+I87+I92+I99+I104+I107+I111+I120+I128+I132+I139+I144+I158+I162+I166+I172+I181+I185+I188+I193+I199+I203+I208+I216+I221</f>
        <v>150000</v>
      </c>
      <c r="J10" s="117">
        <f>J13+J16+J19+J24+J33+J38+J47+J52+J59+J64+J69+J75+J80+J87+J92+J99+J104+J107+J111+J120+J128+J132+J139+J144+J158+J162+J166+J172+J181+J185+J188+J193+J199+J203+J208+J216+J221</f>
        <v>150000</v>
      </c>
      <c r="K10" s="119">
        <f>J10/I10*100</f>
        <v>100</v>
      </c>
      <c r="L10" s="117">
        <f t="shared" ref="L10" si="2">L13+L16+L19+L24+L33+L38+L47+L52+L59+L64+L69+L75+L80+L87+L92+L99+L104+L107+L111+L120+L128+L132+L139+L144+L158+L162+L166+L172+L181+L185+L188+L193+L199+L203+L208+L216+L221</f>
        <v>36576.800000000003</v>
      </c>
      <c r="M10" s="117">
        <f>M13+M16+M19+M24+M33+M38+M47+M52+M59+M64+M69+M75+M80+M87+M92+M99+M104+M107+M111+M120+M128+M132+M139+M144+M158+M162+M166+M172+M181+M185+M188+M193+M199+M203+M208+M216+M221</f>
        <v>45721.3</v>
      </c>
      <c r="N10" s="117">
        <f>N13+N16+N19+N24+N33+N38+N47+N52+N59+N64+N69+N75+N80+N87+N92+N99+N104+N107+N111+N120+N128+N132+N139+N144+N158+N162+N166+N172+N181+N185+N188+N193+N199+N203+N208+N216+N221</f>
        <v>45721.3</v>
      </c>
      <c r="O10" s="119">
        <f>N10/M10*100</f>
        <v>100</v>
      </c>
      <c r="P10" s="117">
        <f t="shared" ref="P10" si="3">P13+P16+P19+P24+P33+P38+P47+P52+P59+P64+P69+P75+P80+P87+P92+P99+P104+P107+P111+P120+P128+P132+P139+P144+P158+P162+P166+P172+P181+P185+P188+P193+P199+P203+P208+P216+P221</f>
        <v>40469</v>
      </c>
      <c r="Q10" s="117">
        <f>Q13+Q16+Q19+Q24+Q33+Q38+Q47+Q52+Q59+Q64+Q69+Q75+Q80+Q87+Q92+Q99+Q104+Q107+Q111+Q120+Q128+Q132+Q139+Q144+Q158+Q162+Q166+Q172+Q181+Q185+Q188+Q193+Q199+Q203+Q208+Q216+Q221</f>
        <v>39815.5</v>
      </c>
      <c r="R10" s="117">
        <f>R13+R16+R19+R24+R33+R38+R47+R52+R59+R64+R69+R75+R80+R87+R92+R99+R104+R107+R111+R120+R128+R132+R139+R144+R158+R162+R166+R172+R181+R185+R188+R193+R199+R203+R208+R216+R221</f>
        <v>39811.130829999995</v>
      </c>
      <c r="S10" s="117">
        <f>R10/Q10*100</f>
        <v>99.989026459544633</v>
      </c>
      <c r="T10" s="117">
        <f t="shared" ref="T10" si="4">T13+T16+T19+T24+T33+T38+T47+T52+T59+T64+T69+T75+T80+T87+T92+T99+T104+T107+T111+T120+T128+T132+T139+T144+T158+T162+T166+T172+T181+T185+T188+T193+T199+T203+T208+T216+T221</f>
        <v>152089</v>
      </c>
      <c r="U10" s="117">
        <f>U13+U16+U19+U24+U33+U38+U47+U52+U59+U64+U69+U75+U80+U87+U92+U99+U104+U107+U111+U120+U128+U132+U139+U144+U158+U162+U166+U172+U181+U185+U188+U193+U199+U203+U208+U216+U221</f>
        <v>150582</v>
      </c>
      <c r="V10" s="117">
        <f>V13+V16+V19+V24+V33+V38+V47+V52+V59+V64+V69+V75+V80+V87+V92+V99+V104+V107+V111+V120+V128+V132+V139+V144+V158+V162+V166+V172+V181+V185+V188+V193+V199+V203+V208+V216+V221</f>
        <v>150581.42588</v>
      </c>
      <c r="W10" s="117">
        <f>V10/U10*100</f>
        <v>99.999618732650646</v>
      </c>
      <c r="X10" s="117">
        <f t="shared" ref="X10" si="5">X13+X16+X19+X24+X33+X38+X47+X52+X59+X64+X69+X75+X80+X87+X92+X99+X104+X107+X111+X120+X128+X132+X139+X144+X158+X162+X166+X172+X181+X185+X188+X193+X199+X203+X208+X216+X221</f>
        <v>33097</v>
      </c>
      <c r="Y10" s="117">
        <f>Y13+Y16+Y19+Y24+Y33+Y38+Y47+Y52+Y59+Y64+Y69+Y75+Y80+Y87+Y92+Y99+Y104+Y107+Y111+Y120+Y128+Y132+Y139+Y144+Y158+Y162+Y166+Y172+Y181+Y185+Y188+Y193+Y199+Y203+Y208+Y216+Y221</f>
        <v>32850</v>
      </c>
      <c r="Z10" s="117">
        <f>Z13+Z16+Z19+Z24+Z33+Z38+Z47+Z52+Z59+Z64+Z69+Z75+Z80+Z87+Z92+Z99+Z104+Z107+Z111+Z120+Z128+Z132+Z139+Z144+Z158+Z162+Z166+Z172+Z181+Z185+Z188+Z193+Z199+Z203+Z208+Z216+Z221</f>
        <v>32849.98605</v>
      </c>
      <c r="AA10" s="117">
        <f>Z10/Y10*100</f>
        <v>99.999957534246576</v>
      </c>
      <c r="AB10" s="117">
        <f t="shared" ref="AB10" si="6">AB13+AB16+AB19+AB24+AB33+AB38+AB47+AB52+AB59+AB64+AB69+AB75+AB80+AB87+AB92+AB99+AB104+AB107+AB111+AB120+AB128+AB132+AB139+AB144+AB158+AB162+AB166+AB172+AB181+AB185+AB188+AB193+AB199+AB203+AB208+AB216+AB221</f>
        <v>8138</v>
      </c>
      <c r="AC10" s="117">
        <f>AC13+AC16+AC19+AC24+AC33+AC38+AC47+AC52+AC59+AC64+AC69+AC75+AC80+AC87+AC92+AC99+AC104+AC107+AC111+AC120+AC128+AC132+AC139+AC144+AC158+AC162+AC166+AC172+AC181+AC185+AC188+AC193+AC199+AC203+AC208+AC216+AC221</f>
        <v>8138</v>
      </c>
      <c r="AD10" s="117">
        <f>AD13+AD16+AD19+AD24+AD33+AD38+AD47+AD52+AD59+AD64+AD69+AD75+AD80+AD87+AD92+AD99+AD104+AD107+AD111+AD120+AD128+AD132+AD139+AD144+AD158+AD162+AD166+AD172+AD181+AD185+AD188+AD193+AD199+AD203+AD208+AD216+AD221</f>
        <v>8138</v>
      </c>
      <c r="AE10" s="117">
        <f>AD10/AC10*100</f>
        <v>100</v>
      </c>
      <c r="AF10" s="117"/>
      <c r="AG10" s="117">
        <f>AG13+AG16+AG19+AG24+AG33+AG38+AG47+AG52+AG59+AG64+AG69+AG75+AG80+AG87+AG92+AG99+AG104+AG107+AG111+AG120+AG128+AG132+AG139+AG144+AG158+AG162+AG166+AG172+AG181+AG185+AG188+AG193+AG199+AG203+AG208+AG216+AG221</f>
        <v>568109.59999999986</v>
      </c>
      <c r="AH10" s="117">
        <f>AH13+AH16+AH19+AH24+AH33+AH38+AH47+AH52+AH59+AH64+AH69+AH75+AH80+AH87+AH92+AH99+AH104+AH107+AH111+AH120+AH128+AH132+AH139+AH144+AH158+AH162+AH166+AH172+AH181+AH185+AH188+AH193+AH199+AH203+AH208+AH216+AH221</f>
        <v>563958.02345999994</v>
      </c>
      <c r="AI10" s="117">
        <f>AH10/AG10*100</f>
        <v>99.269229645124824</v>
      </c>
      <c r="AJ10" s="117"/>
      <c r="AK10" s="117">
        <f>AK13+AK16+AK19+AK24+AK33+AK38+AK47+AK52+AK59+AK64+AK69+AK75+AK80+AK87+AK92+AK99+AK104+AK107+AK111+AK120+AK128+AK132+AK139+AK144+AK158+AK162+AK166+AK172+AK181+AK185+AK188+AK193+AK199+AK203+AK208+AK216+AK221</f>
        <v>27037.4</v>
      </c>
      <c r="AL10" s="117">
        <f>AL13+AL16+AL19+AL24+AL33+AL38+AL47+AL52+AL59+AL64+AL69+AL75+AL80+AL87+AL92+AL99+AL104+AL107+AL111+AL120+AL128+AL132+AL139+AL144+AL158+AL162+AL166+AL172+AL181+AL185+AL188+AL193+AL199+AL203+AL208+AL216+AL221</f>
        <v>27024.298140000006</v>
      </c>
      <c r="AM10" s="117">
        <f>AL10/AK10*100</f>
        <v>99.951541716289299</v>
      </c>
      <c r="AN10" s="117">
        <f>AN13+AN16+AN19+AN24+AN33+AN38+AN47+AN52+AN59+AN64+AN69+AN75+AN80+AN87+AN92+AN99+AN104+AN107+AN111+AN120+AN128+AN132+AN139+AN144+AN158+AN162+AN166+AN172+AN181+AN185+AN188+AN193+AN199+AN203+AN208+AN216+AN221</f>
        <v>0</v>
      </c>
      <c r="AO10" s="117">
        <f>AO13+AO16+AO19+AO24+AO33+AO38+AO47+AO52+AO59+AO64+AO69+AO75+AO80+AO87+AO92+AO99+AO104+AO107+AO111+AO120+AO128+AO132+AO139+AO144+AO158+AO162+AO166+AO172+AO181+AO185+AO188+AO193+AO199+AO203+AO208+AO216+AO221</f>
        <v>150000</v>
      </c>
      <c r="AP10" s="117">
        <f>AP13+AP16+AP19+AP24+AP33+AP38+AP47+AP52+AP59+AP64+AP69+AP75+AP80+AP87+AP92+AP99+AP104+AP107+AP111+AP120+AP128+AP132+AP139+AP144+AP158+AP162+AP166+AP172+AP181+AP185+AP188+AP193+AP199+AP203+AP208+AP216+AP221</f>
        <v>150000</v>
      </c>
      <c r="AQ10" s="118">
        <f t="shared" ref="AQ10:AQ12" si="7">AP10/AO10*100</f>
        <v>100</v>
      </c>
      <c r="AR10" s="117">
        <f t="shared" ref="AR10:AT11" si="8">AR13+AR16+AR19+AR24+AR33+AR38+AR47+AR52+AR59+AR64+AR69+AR75+AR80+AR87+AR92+AR99+AR104+AR107+AR111+AR120+AR128+AR132+AR139+AR144+AR158+AR162+AR166+AR172+AR181+AR185+AR188+AR193+AR199+AR203+AR208+AR216+AR221</f>
        <v>18500</v>
      </c>
      <c r="AS10" s="117">
        <f t="shared" si="8"/>
        <v>74155.53</v>
      </c>
      <c r="AT10" s="117">
        <f t="shared" si="8"/>
        <v>74155.53</v>
      </c>
      <c r="AU10" s="117">
        <f>AT10/AS10*100</f>
        <v>100</v>
      </c>
      <c r="AV10" s="117"/>
      <c r="AW10" s="117">
        <f>AW13+AW16+AW19+AW24+AW33+AW38+AW47+AW52+AW59+AW64+AW69+AW75+AW80+AW87+AW92+AW99+AW104+AW107+AW111+AW120+AW128+AW132+AW139+AW144+AW158+AW162+AW166+AW172+AW181+AW185+AW188+AW193+AW199+AW203+AW208+AW216+AW221</f>
        <v>9500</v>
      </c>
      <c r="AX10" s="117">
        <f>AX13+AX16+AX19+AX24+AX33+AX38+AX47+AX52+AX59+AX64+AX69+AX75+AX80+AX87+AX92+AX99+AX104+AX107+AX111+AX120+AX128+AX132+AX139+AX144+AX158+AX162+AX166+AX172+AX181+AX185+AX188+AX193+AX199+AX203+AX208+AX216+AX221</f>
        <v>9500</v>
      </c>
      <c r="AY10" s="117">
        <f>AX10/AW10*100</f>
        <v>100</v>
      </c>
      <c r="AZ10" s="117"/>
      <c r="BA10" s="117">
        <f>BA13+BA16+BA19+BA24+BA33+BA38+BA47+BA52+BA59+BA64+BA69+BA75+BA80+BA87+BA92+BA99+BA104+BA107+BA111+BA120+BA128+BA132+BA139+BA144+BA158+BA162+BA166+BA172+BA181+BA185+BA188+BA193+BA199+BA203+BA208+BA216+BA221</f>
        <v>203799.74393</v>
      </c>
      <c r="BB10" s="117">
        <f>BB13+BB16+BB19+BB24+BB33+BB38+BB47+BB52+BB59+BB64+BB69+BB75+BB80+BB87+BB92+BB99+BB104+BB107+BB111+BB120+BB128+BB132+BB139+BB144+BB158+BB162+BB166+BB172+BB181+BB185+BB188+BB193+BB199+BB203+BB208+BB216+BB221</f>
        <v>203764.74393</v>
      </c>
      <c r="BC10" s="117">
        <f>BB10/BA10*100</f>
        <v>99.982826278716018</v>
      </c>
      <c r="BD10" s="117">
        <f t="shared" ref="BD10" si="9">BD13+BD16+BD19+BD24+BD33+BD38+BD47+BD52+BD59+BD64+BD69+BD75+BD80+BD87+BD92+BD99+BD104+BD107+BD111+BD120+BD128+BD132+BD139+BD144+BD158+BD162+BD166+BD172+BD181+BD185+BD188+BD193+BD199+BD203+BD208+BD216+BD221</f>
        <v>0</v>
      </c>
      <c r="BE10" s="117">
        <f>BE13+BE16+BE19+BE24+BE33+BE38+BE47+BE52+BE59+BE64+BE69+BE75+BE80+BE87+BE92+BE99+BE104+BE107+BE111+BE120+BE128+BE132+BE139+BE144+BE158+BE162+BE166+BE172+BE181+BE185+BE188+BE193+BE199+BE203+BE208+BE216+BE221</f>
        <v>0</v>
      </c>
      <c r="BF10" s="117">
        <f>BF13+BF16+BF19+BF24+BF33+BF38+BF47+BF52+BF59+BF64+BF69+BF75+BF80+BF87+BF92+BF99+BF104+BF107+BF111+BF120+BF128+BF132+BF139+BF144+BF158+BF162+BF166+BF172+BF181+BF185+BF188+BF193+BF199+BF203+BF208+BF216+BF221</f>
        <v>0</v>
      </c>
      <c r="BG10" s="117"/>
      <c r="BH10" s="117">
        <f t="shared" ref="BH10:BJ11" si="10">BH13+BH16+BH19+BH24+BH33+BH38+BH47+BH52+BH59+BH64+BH69+BH75+BH80+BH87+BH92+BH99+BH104+BH107+BH111+BH120+BH128+BH132+BH139+BH144+BH158+BH162+BH166+BH172+BH181+BH185+BH188+BH193+BH199+BH203+BH208+BH216+BH221</f>
        <v>95173.109200000006</v>
      </c>
      <c r="BI10" s="117">
        <f t="shared" si="10"/>
        <v>94945.721300000005</v>
      </c>
      <c r="BJ10" s="117">
        <f t="shared" si="10"/>
        <v>92664.917499999996</v>
      </c>
      <c r="BK10" s="117">
        <f>BJ10/BI10*100</f>
        <v>97.597781375746933</v>
      </c>
      <c r="BL10" s="117"/>
      <c r="BM10" s="117">
        <f>BM13+BM16+BM19+BM24+BM33+BM38+BM47+BM52+BM59+BM64+BM69+BM75+BM80+BM87+BM92+BM99+BM104+BM107+BM111+BM120+BM128+BM132+BM139+BM144+BM158+BM162+BM166+BM172+BM181+BM185+BM188+BM193+BM199+BM203+BM208+BM216+BM221</f>
        <v>0</v>
      </c>
      <c r="BN10" s="117">
        <f>BN13+BN16+BN19+BN24+BN33+BN38+BN47+BN52+BN59+BN64+BN69+BN75+BN80+BN87+BN92+BN99+BN104+BN107+BN111+BN120+BN128+BN132+BN139+BN144+BN158+BN162+BN166+BN172+BN181+BN185+BN188+BN193+BN199+BN203+BN208+BN216+BN221</f>
        <v>0</v>
      </c>
      <c r="BO10" s="117"/>
      <c r="BP10" s="117"/>
      <c r="BQ10" s="117">
        <f>BQ13+BQ16+BQ19+BQ24+BQ33+BQ38+BQ47+BQ52+BQ59+BQ64+BQ69+BQ75+BQ80+BQ87+BQ92+BQ99+BQ104+BQ107+BQ111+BQ120+BQ128+BQ132+BQ139+BQ144+BQ158+BQ162+BQ166+BQ172+BQ181+BQ185+BQ188+BQ193+BQ199+BQ203+BQ208+BQ216+BQ221</f>
        <v>0</v>
      </c>
      <c r="BR10" s="117">
        <f>BR13+BR16+BR19+BR24+BR33+BR38+BR47+BR52+BR59+BR64+BR69+BR75+BR80+BR87+BR92+BR99+BR104+BR107+BR111+BR120+BR128+BR132+BR139+BR144+BR158+BR162+BR166+BR172+BR181+BR185+BR188+BR193+BR199+BR203+BR208+BR216+BR221</f>
        <v>0</v>
      </c>
      <c r="BS10" s="117"/>
      <c r="BT10" s="117"/>
      <c r="BU10" s="117">
        <f>BU13+BU16+BU19+BU24+BU33+BU38+BU47+BU52+BU59+BU64+BU69+BU75+BU80+BU87+BU92+BU99+BU104+BU107+BU111+BU120+BU128+BU132+BU139+BU144+BU158+BU162+BU166+BU172+BU181+BU185+BU188+BU193+BU199+BU203+BU208+BU216+BU221</f>
        <v>0</v>
      </c>
      <c r="BV10" s="117">
        <f>BV13+BV16+BV19+BV24+BV33+BV38+BV47+BV52+BV59+BV64+BV69+BV75+BV80+BV87+BV92+BV99+BV104+BV107+BV111+BV120+BV128+BV132+BV139+BV144+BV158+BV162+BV166+BV172+BV181+BV185+BV188+BV193+BV199+BV203+BV208+BV216+BV221</f>
        <v>0</v>
      </c>
      <c r="BW10" s="117"/>
      <c r="BX10" s="117"/>
      <c r="BY10" s="117">
        <f>BY13+BY16+BY19+BY24+BY33+BY38+BY47+BY52+BY59+BY64+BY69+BY75+BY80+BY87+BY92+BY99+BY104+BY107+BY111+BY120+BY128+BY132+BY139+BY144+BY158+BY162+BY166+BY172+BY181+BY185+BY188+BY193+BY199+BY203+BY208+BY216+BY221</f>
        <v>210885.3</v>
      </c>
      <c r="BZ10" s="117">
        <f>BZ13+BZ16+BZ19+BZ24+BZ33+BZ38+BZ47+BZ52+BZ59+BZ64+BZ69+BZ75+BZ80+BZ87+BZ92+BZ99+BZ104+BZ107+BZ111+BZ120+BZ128+BZ132+BZ139+BZ144+BZ158+BZ162+BZ166+BZ172+BZ181+BZ185+BZ188+BZ193+BZ199+BZ203+BZ208+BZ216+BZ221</f>
        <v>210885.3</v>
      </c>
      <c r="CA10" s="117">
        <f>BZ10/BY10*100</f>
        <v>100</v>
      </c>
      <c r="CB10" s="117"/>
      <c r="CC10" s="117">
        <f>CC13+CC16+CC19+CC24+CC33+CC38+CC47+CC52+CC59+CC64+CC69+CC75+CC80+CC87+CC92+CC99+CC104+CC107+CC111+CC120+CC128+CC132+CC139+CC144+CC158+CC162+CC166+CC172+CC181+CC185+CC188+CC193+CC199+CC203+CC208+CC216+CC221</f>
        <v>4386.9512100000002</v>
      </c>
      <c r="CD10" s="117">
        <f>CD13+CD16+CD19+CD24+CD33+CD38+CD47+CD52+CD59+CD64+CD69+CD75+CD80+CD87+CD92+CD99+CD104+CD107+CD111+CD120+CD128+CD132+CD139+CD144+CD158+CD162+CD166+CD172+CD181+CD185+CD188+CD193+CD199+CD203+CD208+CD216+CD221</f>
        <v>4386.9512100000002</v>
      </c>
      <c r="CE10" s="117">
        <f>CD10/CC10*100</f>
        <v>100</v>
      </c>
      <c r="CF10" s="117"/>
      <c r="CG10" s="117">
        <f>CG13+CG16+CG19+CG24+CG33+CG38+CG47+CG52+CG59+CG64+CG69+CG75+CG80+CG87+CG92+CG99+CG104+CG107+CG111+CG120+CG128+CG132+CG139+CG144+CG158+CG162+CG166+CG172+CG181+CG185+CG188+CG193+CG199+CG203+CG208+CG216+CG221</f>
        <v>50900</v>
      </c>
      <c r="CH10" s="117">
        <f>CH13+CH16+CH19+CH24+CH33+CH38+CH47+CH52+CH59+CH64+CH69+CH75+CH80+CH87+CH92+CH99+CH104+CH107+CH111+CH120+CH128+CH132+CH139+CH144+CH158+CH162+CH166+CH172+CH181+CH185+CH188+CH193+CH199+CH203+CH208+CH216+CH221</f>
        <v>50900</v>
      </c>
      <c r="CI10" s="117">
        <f>CH10/CG10*100</f>
        <v>100</v>
      </c>
      <c r="CJ10" s="117"/>
      <c r="CK10" s="117">
        <f>CK13+CK16+CK19+CK24+CK33+CK38+CK47+CK52+CK59+CK64+CK69+CK75+CK80+CK87+CK92+CK99+CK104+CK107+CK111+CK120+CK128+CK132+CK139+CK144+CK158+CK162+CK166+CK172+CK181+CK185+CK188+CK193+CK199+CK203+CK208+CK216+CK221</f>
        <v>16380.1</v>
      </c>
      <c r="CL10" s="117">
        <f>CL13+CL16+CL19+CL24+CL33+CL38+CL47+CL52+CL59+CL64+CL69+CL75+CL80+CL87+CL92+CL99+CL104+CL107+CL111+CL120+CL128+CL132+CL139+CL144+CL158+CL162+CL166+CL172+CL181+CL185+CL188+CL193+CL199+CL203+CL208+CL216+CL221</f>
        <v>16380.1</v>
      </c>
      <c r="CM10" s="117">
        <f>CL10/CK10*100</f>
        <v>100</v>
      </c>
      <c r="CN10" s="117"/>
      <c r="CO10" s="117">
        <f>CO13+CO16+CO19+CO24+CO33+CO38+CO47+CO52+CO59+CO64+CO69+CO75+CO80+CO87+CO92+CO99+CO104+CO107+CO111+CO120+CO128+CO132+CO139+CO144+CO158+CO162+CO166+CO172+CO181+CO185+CO188+CO193+CO199+CO203+CO208+CO216+CO221</f>
        <v>100000</v>
      </c>
      <c r="CP10" s="117">
        <f>CP13+CP16+CP19+CP24+CP33+CP38+CP47+CP52+CP59+CP64+CP69+CP75+CP80+CP87+CP92+CP99+CP104+CP107+CP111+CP120+CP128+CP132+CP139+CP144+CP158+CP162+CP166+CP172+CP181+CP185+CP188+CP193+CP199+CP203+CP208+CP216+CP221</f>
        <v>100000</v>
      </c>
      <c r="CQ10" s="117">
        <f>CP10/CO10*100</f>
        <v>100</v>
      </c>
      <c r="CR10" s="117">
        <f t="shared" ref="CR10:CT11" si="11">CR13+CR16+CR19+CR24+CR33+CR38+CR47+CR52+CR59+CR64+CR69+CR75+CR80+CR87+CR92+CR99+CR104+CR107+CR111+CR120+CR128+CR132+CR139+CR144+CR158+CR162+CR166+CR172+CR181+CR185+CR188+CR193+CR199+CR203+CR208+CR216+CR221</f>
        <v>22204.000000000007</v>
      </c>
      <c r="CS10" s="117">
        <f t="shared" si="11"/>
        <v>22204.000000000007</v>
      </c>
      <c r="CT10" s="117">
        <f t="shared" si="11"/>
        <v>20650.356220000001</v>
      </c>
      <c r="CU10" s="117">
        <f>CT10/CS10*100</f>
        <v>93.002865339578435</v>
      </c>
      <c r="CV10" s="117"/>
      <c r="CW10" s="117"/>
      <c r="CX10" s="117"/>
      <c r="CY10" s="117"/>
      <c r="CZ10" s="117"/>
      <c r="DA10" s="117">
        <f>DA13+DA16+DA19+DA24+DA33+DA38+DA47+DA52+DA59+DA64+DA69+DA75+DA80+DA87+DA92+DA99+DA104+DA107+DA111+DA120+DA128+DA132+DA139+DA144+DA158+DA162+DA166+DA172+DA181+DA185+DA188+DA193+DA199+DA203+DA208+DA216+DA221</f>
        <v>142278.92895</v>
      </c>
      <c r="DB10" s="117">
        <f>DB13+DB16+DB19+DB24+DB33+DB38+DB47+DB52+DB59+DB64+DB69+DB75+DB80+DB87+DB92+DB99+DB104+DB107+DB111+DB120+DB128+DB132+DB139+DB144+DB158+DB162+DB166+DB172+DB181+DB185+DB188+DB193+DB199+DB203+DB208+DB216+DB221</f>
        <v>142278.92895</v>
      </c>
      <c r="DC10" s="117">
        <f>DB10/DA10*100</f>
        <v>100</v>
      </c>
      <c r="DD10" s="117">
        <f t="shared" ref="DD10:DF11" si="12">DD13+DD16+DD19+DD24+DD33+DD38+DD47+DD52+DD59+DD64+DD69+DD75+DD80+DD87+DD92+DD99+DD104+DD107+DD111+DD120+DD128+DD132+DD139+DD144+DD158+DD162+DD166+DD172+DD181+DD185+DD188+DD193+DD199+DD203+DD208+DD216+DD221</f>
        <v>17500</v>
      </c>
      <c r="DE10" s="117">
        <f t="shared" si="12"/>
        <v>17500</v>
      </c>
      <c r="DF10" s="117">
        <f t="shared" si="12"/>
        <v>17499.999680000001</v>
      </c>
      <c r="DG10" s="117">
        <f>DF10/DE10*100</f>
        <v>99.999998171428572</v>
      </c>
      <c r="DH10" s="117">
        <f t="shared" ref="DH10:DJ11" si="13">DH13+DH16+DH19+DH24+DH33+DH38+DH47+DH52+DH59+DH64+DH69+DH75+DH80+DH87+DH92+DH99+DH104+DH107+DH111+DH120+DH128+DH132+DH139+DH144+DH158+DH162+DH166+DH172+DH181+DH185+DH188+DH193+DH199+DH203+DH208+DH216+DH221</f>
        <v>0</v>
      </c>
      <c r="DI10" s="117">
        <f t="shared" si="13"/>
        <v>0</v>
      </c>
      <c r="DJ10" s="117">
        <f t="shared" si="13"/>
        <v>0</v>
      </c>
      <c r="DK10" s="117"/>
      <c r="DL10" s="117">
        <f t="shared" ref="DL10:DN11" si="14">DL13+DL16+DL19+DL24+DL33+DL38+DL47+DL52+DL59+DL64+DL69+DL75+DL80+DL87+DL92+DL99+DL104+DL107+DL111+DL120+DL128+DL132+DL139+DL144+DL158+DL162+DL166+DL172+DL181+DL185+DL188+DL193+DL199+DL203+DL208+DL216+DL221</f>
        <v>0</v>
      </c>
      <c r="DM10" s="117">
        <f t="shared" si="14"/>
        <v>0</v>
      </c>
      <c r="DN10" s="117">
        <f t="shared" si="14"/>
        <v>0</v>
      </c>
      <c r="DO10" s="117"/>
      <c r="DP10" s="117"/>
      <c r="DQ10" s="117">
        <f>DQ13+DQ16+DQ19+DQ24+DQ33+DQ38+DQ47+DQ52+DQ59+DQ64+DQ69+DQ75+DQ80+DQ87+DQ92+DQ99+DQ104+DQ107+DQ111+DQ120+DQ128+DQ132+DQ139+DQ144+DQ158+DQ162+DQ166+DQ172+DQ181+DQ185+DQ188+DQ193+DQ199+DQ203+DQ208+DQ216+DQ221</f>
        <v>600000</v>
      </c>
      <c r="DR10" s="117">
        <f>DR13+DR16+DR19+DR24+DR33+DR38+DR47+DR52+DR59+DR64+DR69+DR75+DR80+DR87+DR92+DR99+DR104+DR107+DR111+DR120+DR128+DR132+DR139+DR144+DR158+DR162+DR166+DR172+DR181+DR185+DR188+DR193+DR199+DR203+DR208+DR216+DR221</f>
        <v>600000</v>
      </c>
      <c r="DS10" s="117">
        <f>DR10/DQ10*100</f>
        <v>100</v>
      </c>
      <c r="DT10" s="117"/>
      <c r="DU10" s="117">
        <f>DU13+DU16+DU19+DU24+DU33+DU38+DU47+DU52+DU59+DU64+DU69+DU75+DU80+DU87+DU92+DU99+DU104+DU107+DU111+DU120+DU128+DU132+DU139+DU144+DU158+DU162+DU166+DU172+DU181+DU185+DU188+DU193+DU199+DU203+DU208+DU216+DU221</f>
        <v>0</v>
      </c>
      <c r="DV10" s="117">
        <f>DV13+DV16+DV19+DV24+DV33+DV38+DV47+DV52+DV59+DV64+DV69+DV75+DV80+DV87+DV92+DV99+DV104+DV107+DV111+DV120+DV128+DV132+DV139+DV144+DV158+DV162+DV166+DV172+DV181+DV185+DV188+DV193+DV199+DV203+DV208+DV216+DV221</f>
        <v>0</v>
      </c>
      <c r="DW10" s="117"/>
      <c r="DX10" s="117"/>
      <c r="DY10" s="117">
        <f>DY13+DY16+DY19+DY24+DY33+DY38+DY47+DY52+DY59+DY64+DY69+DY75+DY80+DY87+DY92+DY99+DY104+DY107+DY111+DY120+DY128+DY132+DY139+DY144+DY158+DY162+DY166+DY172+DY181+DY185+DY188+DY193+DY199+DY203+DY208+DY216+DY221</f>
        <v>0</v>
      </c>
      <c r="DZ10" s="117">
        <f>DZ13+DZ16+DZ19+DZ24+DZ33+DZ38+DZ47+DZ52+DZ59+DZ64+DZ69+DZ75+DZ80+DZ87+DZ92+DZ99+DZ104+DZ107+DZ111+DZ120+DZ128+DZ132+DZ139+DZ144+DZ158+DZ162+DZ166+DZ172+DZ181+DZ185+DZ188+DZ193+DZ199+DZ203+DZ208+DZ216+DZ221</f>
        <v>0</v>
      </c>
      <c r="EA10" s="117"/>
      <c r="EB10" s="117">
        <f t="shared" ref="EB10:ED11" si="15">EB13+EB16+EB19+EB24+EB33+EB38+EB47+EB52+EB59+EB64+EB69+EB75+EB80+EB87+EB92+EB99+EB104+EB107+EB111+EB120+EB128+EB132+EB139+EB144+EB158+EB162+EB166+EB172+EB181+EB185+EB188+EB193+EB199+EB203+EB208+EB216+EB221</f>
        <v>37000</v>
      </c>
      <c r="EC10" s="117">
        <f t="shared" si="15"/>
        <v>37000</v>
      </c>
      <c r="ED10" s="117">
        <f t="shared" si="15"/>
        <v>34778.391510000001</v>
      </c>
      <c r="EE10" s="117">
        <f>ED10/EC10*100</f>
        <v>93.995652729729727</v>
      </c>
      <c r="EF10" s="117">
        <f t="shared" ref="EF10:EH11" si="16">EF13+EF16+EF19+EF24+EF33+EF38+EF47+EF52+EF59+EF64+EF69+EF75+EF80+EF87+EF92+EF99+EF104+EF107+EF111+EF120+EF128+EF132+EF139+EF144+EF158+EF162+EF166+EF172+EF181+EF185+EF188+EF193+EF199+EF203+EF208+EF216+EF221</f>
        <v>214415.70000000004</v>
      </c>
      <c r="EG10" s="117">
        <f t="shared" si="16"/>
        <v>251289.41070000004</v>
      </c>
      <c r="EH10" s="117">
        <f t="shared" si="16"/>
        <v>250748.50304000001</v>
      </c>
      <c r="EI10" s="117">
        <f>EH10/EG10*100</f>
        <v>99.784747133397602</v>
      </c>
      <c r="EJ10" s="117"/>
      <c r="EK10" s="117">
        <f>EK13+EK16+EK19+EK24+EK33+EK38+EK47+EK52+EK59+EK64+EK69+EK75+EK80+EK87+EK92+EK99+EK104+EK107+EK111+EK120+EK128+EK132+EK139+EK144+EK158+EK162+EK166+EK172+EK181+EK185+EK188+EK193+EK199+EK203+EK208+EK216+EK221</f>
        <v>303054.02961000003</v>
      </c>
      <c r="EL10" s="117">
        <f>EL13+EL16+EL19+EL24+EL33+EL38+EL47+EL52+EL59+EL64+EL69+EL75+EL80+EL87+EL92+EL99+EL104+EL107+EL111+EL120+EL128+EL132+EL139+EL144+EL158+EL162+EL166+EL172+EL181+EL185+EL188+EL193+EL199+EL203+EL208+EL216+EL221</f>
        <v>303054.02961000003</v>
      </c>
      <c r="EM10" s="117">
        <f>EL10/EK10*100</f>
        <v>100</v>
      </c>
      <c r="EN10" s="117">
        <f t="shared" ref="EN10:EP11" si="17">EN13+EN16+EN19+EN24+EN33+EN38+EN47+EN52+EN59+EN64+EN69+EN75+EN80+EN87+EN92+EN99+EN104+EN107+EN111+EN120+EN128+EN132+EN139+EN144+EN158+EN162+EN166+EN172+EN181+EN185+EN188+EN193+EN199+EN203+EN208+EN216+EN221</f>
        <v>200000</v>
      </c>
      <c r="EO10" s="117">
        <f t="shared" si="17"/>
        <v>203863.82276000001</v>
      </c>
      <c r="EP10" s="117">
        <f t="shared" si="17"/>
        <v>203195.62109</v>
      </c>
      <c r="EQ10" s="117">
        <f>EP10/EO10*100</f>
        <v>99.672231364567978</v>
      </c>
      <c r="ER10" s="117"/>
      <c r="ES10" s="117">
        <f>ES13+ES16+ES19+ES24+ES33+ES38+ES47+ES52+ES59+ES64+ES69+ES75+ES80+ES87+ES92+ES99+ES104+ES107+ES111+ES120+ES128+ES132+ES139+ES144+ES158+ES162+ES166+ES172+ES181+ES185+ES188+ES193+ES199+ES203+ES208+ES216+ES221</f>
        <v>50000</v>
      </c>
      <c r="ET10" s="117">
        <f>ET13+ET16+ET19+ET24+ET33+ET38+ET47+ET52+ET59+ET64+ET69+ET75+ET80+ET87+ET92+ET99+ET104+ET107+ET111+ET120+ET128+ET132+ET139+ET144+ET158+ET162+ET166+ET172+ET181+ET185+ET188+ET193+ET199+ET203+ET208+ET216+ET221</f>
        <v>50000</v>
      </c>
      <c r="EU10" s="117"/>
      <c r="EV10" s="117">
        <f t="shared" ref="EV10:EZ10" si="18">EV13+EV16+EV19+EV24+EV33+EV38+EV47+EV52+EV59+EV64+EV69+EV75+EV80+EV87+EV92+EV99+EV104+EV107+EV111+EV120+EV128+EV132+EV139+EV144+EV158+EV162+EV166+EV172+EV181+EV185+EV188+EV193+EV199+EV203+EV208+EV216+EV221</f>
        <v>0</v>
      </c>
      <c r="EW10" s="117">
        <f t="shared" si="18"/>
        <v>2343.4212400000001</v>
      </c>
      <c r="EX10" s="117">
        <f t="shared" si="18"/>
        <v>2343.4212400000001</v>
      </c>
      <c r="EY10" s="117">
        <f>EX10/EW10*100</f>
        <v>100</v>
      </c>
      <c r="EZ10" s="117">
        <f t="shared" si="18"/>
        <v>0</v>
      </c>
      <c r="FA10" s="117">
        <f>FA13+FA16+FA19+FA24+FA33+FA38+FA47+FA52+FA59+FA64+FA69+FA75+FA80+FA87+FA92+FA99+FA104+FA107+FA111+FA120+FA128+FA132+FA139+FA144+FA158+FA162+FA166+FA172+FA181+FA185+FA188+FA193+FA199+FA203+FA208+FA216+FA221</f>
        <v>17000</v>
      </c>
      <c r="FB10" s="117">
        <f>FB13+FB16+FB19+FB24+FB33+FB38+FB47+FB52+FB59+FB64+FB69+FB75+FB80+FB87+FB92+FB99+FB104+FB107+FB111+FB120+FB128+FB132+FB139+FB144+FB158+FB162+FB166+FB172+FB181+FB185+FB188+FB193+FB199+FB203+FB208+FB216+FB221</f>
        <v>17000</v>
      </c>
      <c r="FC10" s="117">
        <f>FB10/FA10*100</f>
        <v>100</v>
      </c>
      <c r="FD10" s="117"/>
      <c r="FE10" s="117">
        <f>FE13+FE16+FE19+FE24+FE33+FE38+FE47+FE52+FE59+FE64+FE69+FE75+FE80+FE87+FE92+FE99+FE104+FE107+FE111+FE120+FE128+FE132+FE139+FE144+FE158+FE162+FE166+FE172+FE181+FE185+FE188+FE193+FE199+FE203+FE208+FE216+FE221</f>
        <v>215793.82836000001</v>
      </c>
      <c r="FF10" s="117">
        <f>FF13+FF16+FF19+FF24+FF33+FF38+FF47+FF52+FF59+FF64+FF69+FF75+FF80+FF87+FF92+FF99+FF104+FF107+FF111+FF120+FF128+FF132+FF139+FF144+FF158+FF162+FF166+FF172+FF181+FF185+FF188+FF193+FF199+FF203+FF208+FF216+FF221</f>
        <v>202233.33383000002</v>
      </c>
      <c r="FG10" s="117">
        <f>FF10/FE10*100</f>
        <v>93.715995201040883</v>
      </c>
      <c r="FH10" s="117"/>
      <c r="FI10" s="117">
        <f>FI13+FI16+FI19+FI24+FI33+FI38+FI47+FI52+FI59+FI64+FI69+FI75+FI80+FI87+FI92+FI99+FI104+FI107+FI111+FI120+FI128+FI132+FI139+FI144+FI158+FI162+FI166+FI172+FI181+FI185+FI188+FI193+FI199+FI203+FI208+FI216+FI221</f>
        <v>76285.626959999994</v>
      </c>
      <c r="FJ10" s="117">
        <f>FJ13+FJ16+FJ19+FJ24+FJ33+FJ38+FJ47+FJ52+FJ59+FJ64+FJ69+FJ75+FJ80+FJ87+FJ92+FJ99+FJ104+FJ107+FJ111+FJ120+FJ128+FJ132+FJ139+FJ144+FJ158+FJ162+FJ166+FJ172+FJ181+FJ185+FJ188+FJ193+FJ199+FJ203+FJ208+FJ216+FJ221</f>
        <v>97285.626959999994</v>
      </c>
      <c r="FK10" s="117">
        <f>FJ10/FI10*100</f>
        <v>127.52812139960683</v>
      </c>
      <c r="FL10" s="117">
        <f t="shared" ref="FL10:FN11" si="19">FL13+FL16+FL19+FL24+FL33+FL38+FL47+FL52+FL59+FL64+FL69+FL75+FL80+FL87+FL92+FL99+FL104+FL107+FL111+FL120+FL128+FL132+FL139+FL144+FL158+FL162+FL166+FL172+FL181+FL185+FL188+FL193+FL199+FL203+FL208+FL216+FL221</f>
        <v>30885</v>
      </c>
      <c r="FM10" s="117">
        <f t="shared" si="19"/>
        <v>26742.1</v>
      </c>
      <c r="FN10" s="117">
        <f t="shared" si="19"/>
        <v>26339.764719999996</v>
      </c>
      <c r="FO10" s="117">
        <f>FN10/FM10*100</f>
        <v>98.495498558452766</v>
      </c>
      <c r="FP10" s="117">
        <f t="shared" ref="FP10:FR11" si="20">FP13+FP16+FP19+FP24+FP33+FP38+FP47+FP52+FP59+FP64+FP69+FP75+FP80+FP87+FP92+FP99+FP104+FP107+FP111+FP120+FP128+FP132+FP139+FP144+FP158+FP162+FP166+FP172+FP181+FP185+FP188+FP193+FP199+FP203+FP208+FP216+FP221</f>
        <v>0</v>
      </c>
      <c r="FQ10" s="117">
        <f t="shared" si="20"/>
        <v>0</v>
      </c>
      <c r="FR10" s="117">
        <f t="shared" si="20"/>
        <v>0</v>
      </c>
      <c r="FS10" s="117"/>
      <c r="FT10" s="117">
        <f>FT13+FT16+FT19+FT24+FT33+FT38+FT47+FT52+FT59+FT64+FT69+FT75+FT80+FT87+FT92+FT99+FT104+FT107+FT111+FT120+FT128+FT132+FT139+FT144+FT158+FT162+FT166+FT172+FT181+FT185+FT188+FT193+FT199+FT203+FT208+FT216+FT221</f>
        <v>104280.1</v>
      </c>
      <c r="FU10" s="117">
        <f>FU13+FU16+FU19+FU24+FU33+FU38+FU47+FU52+FU59+FU64+FU69+FU75+FU80+FU87+FU92+FU99+FU104+FU107+FU111+FU120+FU128+FU132+FU139+FU144+FU158+FU162+FU166+FU172+FU181+FU185+FU188+FU193+FU199+FU203+FU208+FU216+FU221</f>
        <v>101819.54332999999</v>
      </c>
      <c r="FV10" s="117">
        <f>FV13+FV16+FV19+FV24+FV33+FV38+FV47+FV52+FV59+FV64+FV69+FV75+FV80+FV87+FV92+FV99+FV104+FV107+FV111+FV120+FV128+FV132+FV139+FV144+FV158+FV162+FV166+FV172+FV181+FV185+FV188+FV193+FV199+FV203+FV208+FV216+FV221</f>
        <v>96151.274649999992</v>
      </c>
      <c r="FW10" s="117">
        <f>FV10/FU10*100</f>
        <v>94.433024845113493</v>
      </c>
      <c r="FX10" s="117"/>
      <c r="FY10" s="117">
        <f>FY13+FY16+FY19+FY24+FY33+FY38+FY47+FY52+FY59+FY64+FY69+FY75+FY80+FY87+FY92+FY99+FY104+FY107+FY111+FY120+FY128+FY132+FY139+FY144+FY158+FY162+FY166+FY172+FY181+FY185+FY188+FY193+FY199+FY203+FY208+FY216+FY221</f>
        <v>100000</v>
      </c>
      <c r="FZ10" s="117">
        <f>FZ13+FZ16+FZ19+FZ24+FZ33+FZ38+FZ47+FZ52+FZ59+FZ64+FZ69+FZ75+FZ80+FZ87+FZ92+FZ99+FZ104+FZ107+FZ111+FZ120+FZ128+FZ132+FZ139+FZ144+FZ158+FZ162+FZ166+FZ172+FZ181+FZ185+FZ188+FZ193+FZ199+FZ203+FZ208+FZ216+FZ221</f>
        <v>100000</v>
      </c>
      <c r="GA10" s="117">
        <f>FZ10/FY10*100</f>
        <v>100</v>
      </c>
      <c r="GB10" s="117"/>
      <c r="GC10" s="117">
        <f>GC13+GC16+GC19+GC24+GC33+GC38+GC47+GC52+GC59+GC64+GC69+GC75+GC80+GC87+GC92+GC99+GC104+GC107+GC111+GC120+GC128+GC132+GC139+GC144+GC158+GC162+GC166+GC172+GC181+GC185+GC188+GC193+GC199+GC203+GC208+GC216+GC221</f>
        <v>0</v>
      </c>
      <c r="GD10" s="117">
        <f>GD13+GD16+GD19+GD24+GD33+GD38+GD47+GD52+GD59+GD64+GD69+GD75+GD80+GD87+GD92+GD99+GD104+GD107+GD111+GD120+GD128+GD132+GD139+GD144+GD158+GD162+GD166+GD172+GD181+GD185+GD188+GD193+GD199+GD203+GD208+GD216+GD221</f>
        <v>0</v>
      </c>
      <c r="GE10" s="117"/>
      <c r="GF10" s="117">
        <f t="shared" ref="GF10:GH11" si="21">GF13+GF16+GF19+GF24+GF33+GF38+GF47+GF52+GF59+GF64+GF69+GF75+GF80+GF87+GF92+GF99+GF104+GF107+GF111+GF120+GF128+GF132+GF139+GF144+GF158+GF162+GF166+GF172+GF181+GF185+GF188+GF193+GF199+GF203+GF208+GF216+GF221</f>
        <v>49300.83249999999</v>
      </c>
      <c r="GG10" s="117">
        <f t="shared" si="21"/>
        <v>47151.329609999993</v>
      </c>
      <c r="GH10" s="117">
        <f t="shared" si="21"/>
        <v>46456.66584999999</v>
      </c>
      <c r="GI10" s="117">
        <f>GH10/GG10*100</f>
        <v>98.526735585728474</v>
      </c>
      <c r="GJ10" s="117">
        <f t="shared" ref="GJ10:GL11" si="22">GJ13+GJ16+GJ19+GJ24+GJ33+GJ38+GJ47+GJ52+GJ59+GJ64+GJ69+GJ75+GJ80+GJ87+GJ92+GJ99+GJ104+GJ107+GJ111+GJ120+GJ128+GJ132+GJ139+GJ144+GJ158+GJ162+GJ166+GJ172+GJ181+GJ185+GJ188+GJ193+GJ199+GJ203+GJ208+GJ216+GJ221</f>
        <v>21295.919999999998</v>
      </c>
      <c r="GK10" s="117">
        <f t="shared" si="22"/>
        <v>21295.919999999998</v>
      </c>
      <c r="GL10" s="117">
        <f t="shared" si="22"/>
        <v>20702.38</v>
      </c>
      <c r="GM10" s="117">
        <f>GL10/GK10*100</f>
        <v>97.212893361733151</v>
      </c>
      <c r="GN10" s="117"/>
      <c r="GO10" s="117">
        <f>GO13+GO16+GO19+GO24+GO33+GO38+GO47+GO52+GO59+GO64+GO69+GO75+GO80+GO87+GO92+GO99+GO104+GO107+GO111+GO120+GO128+GO132+GO139+GO144+GO158+GO162+GO166+GO172+GO181+GO185+GO188+GO193+GO199+GO203+GO208+GO216+GO221</f>
        <v>1199.992</v>
      </c>
      <c r="GP10" s="117">
        <f>GP13+GP16+GP19+GP24+GP33+GP38+GP47+GP52+GP59+GP64+GP69+GP75+GP80+GP87+GP92+GP99+GP104+GP107+GP111+GP120+GP128+GP132+GP139+GP144+GP158+GP162+GP166+GP172+GP181+GP185+GP188+GP193+GP199+GP203+GP208+GP216+GP221</f>
        <v>1179.7299999999998</v>
      </c>
      <c r="GQ10" s="117">
        <f>GP10/GO10*100</f>
        <v>98.31148874325828</v>
      </c>
      <c r="GR10" s="117"/>
      <c r="GS10" s="117">
        <f>GS13+GS16+GS19+GS24+GS33+GS38+GS47+GS52+GS59+GS64+GS69+GS75+GS80+GS87+GS92+GS99+GS104+GS107+GS111+GS120+GS128+GS132+GS139+GS144+GS158+GS162+GS166+GS172+GS181+GS185+GS188+GS193+GS199+GS203+GS208+GS216+GS221</f>
        <v>35849.199999999997</v>
      </c>
      <c r="GT10" s="117">
        <f>GT13+GT16+GT19+GT24+GT33+GT38+GT47+GT52+GT59+GT64+GT69+GT75+GT80+GT87+GT92+GT99+GT104+GT107+GT111+GT120+GT128+GT132+GT139+GT144+GT158+GT162+GT166+GT172+GT181+GT185+GT188+GT193+GT199+GT203+GT208+GT216+GT221</f>
        <v>34964.261530000003</v>
      </c>
      <c r="GU10" s="119">
        <f>GT10/GS10*100</f>
        <v>97.531497299800293</v>
      </c>
      <c r="GV10" s="117"/>
      <c r="GW10" s="117">
        <f>GW13+GW16+GW19+GW24+GW33+GW38+GW47+GW52+GW59+GW64+GW69+GW75+GW80+GW87+GW92+GW99+GW104+GW107+GW111+GW120+GW128+GW132+GW139+GW144+GW158+GW162+GW166+GW172+GW181+GW185+GW188+GW193+GW199+GW203+GW208+GW216+GW221</f>
        <v>3761.3</v>
      </c>
      <c r="GX10" s="117">
        <f>GX13+GX16+GX19+GX24+GX33+GX38+GX47+GX52+GX59+GX64+GX69+GX75+GX80+GX87+GX92+GX99+GX104+GX107+GX111+GX120+GX128+GX132+GX139+GX144+GX158+GX162+GX166+GX172+GX181+GX185+GX188+GX193+GX199+GX203+GX208+GX216+GX221</f>
        <v>3761.2991499999998</v>
      </c>
      <c r="GY10" s="119">
        <f>GX10/GW10*100</f>
        <v>99.999977401430357</v>
      </c>
      <c r="GZ10" s="117"/>
      <c r="HA10" s="117">
        <f>HA13+HA16+HA19+HA24+HA33+HA38+HA47+HA52+HA59+HA64+HA69+HA75+HA80+HA87+HA92+HA99+HA104+HA107+HA111+HA120+HA128+HA132+HA139+HA144+HA158+HA162+HA166+HA172+HA181+HA185+HA188+HA193+HA199+HA203+HA208+HA216+HA221</f>
        <v>18336.099999999999</v>
      </c>
      <c r="HB10" s="117">
        <f>HB13+HB16+HB19+HB24+HB33+HB38+HB47+HB52+HB59+HB64+HB69+HB75+HB80+HB87+HB92+HB99+HB104+HB107+HB111+HB120+HB128+HB132+HB139+HB144+HB158+HB162+HB166+HB172+HB181+HB185+HB188+HB193+HB199+HB203+HB208+HB216+HB221</f>
        <v>17572.57618</v>
      </c>
      <c r="HC10" s="119">
        <f>HB10/HA10*100</f>
        <v>95.835953010727479</v>
      </c>
      <c r="HD10" s="117"/>
      <c r="HE10" s="117">
        <f>HE13+HE16+HE19+HE24+HE33+HE38+HE47+HE52+HE59+HE64+HE69+HE75+HE80+HE87+HE92+HE99+HE104+HE107+HE111+HE120+HE128+HE132+HE139+HE144+HE158+HE162+HE166+HE172+HE181+HE185+HE188+HE193+HE199+HE203+HE208+HE216+HE221</f>
        <v>1358.4</v>
      </c>
      <c r="HF10" s="117">
        <f>HF13+HF16+HF19+HF24+HF33+HF38+HF47+HF52+HF59+HF64+HF69+HF75+HF80+HF87+HF92+HF99+HF104+HF107+HF111+HF120+HF128+HF132+HF139+HF144+HF158+HF162+HF166+HF172+HF181+HF185+HF188+HF193+HF199+HF203+HF208+HF216+HF221</f>
        <v>1358.4</v>
      </c>
      <c r="HG10" s="119">
        <f>HF10/HE10*100</f>
        <v>100</v>
      </c>
      <c r="HH10" s="117"/>
      <c r="HI10" s="117">
        <f>HI13+HI16+HI19+HI24+HI33+HI38+HI47+HI52+HI59+HI64+HI69+HI75+HI80+HI87+HI92+HI99+HI104+HI107+HI111+HI120+HI128+HI132+HI139+HI144+HI158+HI162+HI166+HI172+HI181+HI185+HI188+HI193+HI199+HI203+HI208+HI216+HI221</f>
        <v>6538.306999999998</v>
      </c>
      <c r="HJ10" s="117">
        <f>HJ13+HJ16+HJ19+HJ24+HJ33+HJ38+HJ47+HJ52+HJ59+HJ64+HJ69+HJ75+HJ80+HJ87+HJ92+HJ99+HJ104+HJ107+HJ111+HJ120+HJ128+HJ132+HJ139+HJ144+HJ158+HJ162+HJ166+HJ172+HJ181+HJ185+HJ188+HJ193+HJ199+HJ203+HJ208+HJ216+HJ221</f>
        <v>6320.1669999999986</v>
      </c>
      <c r="HK10" s="119">
        <f>HJ10/HI10*100</f>
        <v>96.66366232114828</v>
      </c>
      <c r="HL10" s="117"/>
      <c r="HM10" s="117">
        <f>HM13+HM16+HM19+HM24+HM33+HM38+HM47+HM52+HM59+HM64+HM69+HM75+HM80+HM87+HM92+HM99+HM104+HM107+HM111+HM120+HM128+HM132+HM139+HM144+HM158+HM162+HM166+HM172+HM181+HM185+HM188+HM193+HM199+HM203+HM208+HM216+HM221</f>
        <v>4031.4359999999997</v>
      </c>
      <c r="HN10" s="117">
        <f>HN13+HN16+HN19+HN24+HN33+HN38+HN47+HN52+HN59+HN64+HN69+HN75+HN80+HN87+HN92+HN99+HN104+HN107+HN111+HN120+HN128+HN132+HN139+HN144+HN158+HN162+HN166+HN172+HN181+HN185+HN188+HN193+HN199+HN203+HN208+HN216+HN221</f>
        <v>4021.4408000000003</v>
      </c>
      <c r="HO10" s="119">
        <f>HN10/HM10*100</f>
        <v>99.752068493707966</v>
      </c>
      <c r="HP10" s="117"/>
      <c r="HQ10" s="117">
        <f>HQ13+HQ16+HQ19+HQ24+HQ33+HQ38+HQ47+HQ52+HQ59+HQ64+HQ69+HQ75+HQ80+HQ87+HQ92+HQ99+HQ104+HQ107+HQ111+HQ120+HQ128+HQ132+HQ139+HQ144+HQ158+HQ162+HQ166+HQ172+HQ181+HQ185+HQ188+HQ193+HQ199+HQ203+HQ208+HQ216+HQ221</f>
        <v>4500</v>
      </c>
      <c r="HR10" s="117">
        <f>HR13+HR16+HR19+HR24+HR33+HR38+HR47+HR52+HR59+HR64+HR69+HR75+HR80+HR87+HR92+HR99+HR104+HR107+HR111+HR120+HR128+HR132+HR139+HR144+HR158+HR162+HR166+HR172+HR181+HR185+HR188+HR193+HR199+HR203+HR208+HR216+HR221</f>
        <v>4500</v>
      </c>
      <c r="HS10" s="119">
        <f>HR10/HQ10*100</f>
        <v>100</v>
      </c>
      <c r="HT10" s="117"/>
      <c r="HU10" s="117">
        <f>HU13+HU16+HU19+HU24+HU33+HU38+HU47+HU52+HU59+HU64+HU69+HU75+HU80+HU87+HU92+HU99+HU104+HU107+HU111+HU120+HU128+HU132+HU139+HU144+HU158+HU162+HU166+HU172+HU181+HU185+HU188+HU193+HU199+HU203+HU208+HU216+HU221</f>
        <v>3000</v>
      </c>
      <c r="HV10" s="117">
        <f>HV13+HV16+HV19+HV24+HV33+HV38+HV47+HV52+HV59+HV64+HV69+HV75+HV80+HV87+HV92+HV99+HV104+HV107+HV111+HV120+HV128+HV132+HV139+HV144+HV158+HV162+HV166+HV172+HV181+HV185+HV188+HV193+HV199+HV203+HV208+HV216+HV221</f>
        <v>3000</v>
      </c>
      <c r="HW10" s="119">
        <f>HV10/HU10*100</f>
        <v>100</v>
      </c>
      <c r="HX10" s="117"/>
      <c r="HY10" s="117">
        <f>HY13+HY16+HY19+HY24+HY33+HY38+HY47+HY52+HY59+HY64+HY69+HY75+HY80+HY87+HY92+HY99+HY104+HY107+HY111+HY120+HY128+HY132+HY139+HY144+HY158+HY162+HY166+HY172+HY181+HY185+HY188+HY193+HY199+HY203+HY208+HY216+HY221</f>
        <v>6900</v>
      </c>
      <c r="HZ10" s="117">
        <f>HZ13+HZ16+HZ19+HZ24+HZ33+HZ38+HZ47+HZ52+HZ59+HZ64+HZ69+HZ75+HZ80+HZ87+HZ92+HZ99+HZ104+HZ107+HZ111+HZ120+HZ128+HZ132+HZ139+HZ144+HZ158+HZ162+HZ166+HZ172+HZ181+HZ185+HZ188+HZ193+HZ199+HZ203+HZ208+HZ216+HZ221</f>
        <v>6900</v>
      </c>
      <c r="IA10" s="119">
        <f>HZ10/HY10*100</f>
        <v>100</v>
      </c>
      <c r="IB10" s="117"/>
      <c r="IC10" s="117">
        <f>IC13+IC16+IC19+IC24+IC33+IC38+IC47+IC52+IC59+IC64+IC69+IC75+IC80+IC87+IC92+IC99+IC104+IC107+IC111+IC120+IC128+IC132+IC139+IC144+IC158+IC162+IC166+IC172+IC181+IC185+IC188+IC193+IC199+IC203+IC208+IC216+IC221</f>
        <v>320</v>
      </c>
      <c r="ID10" s="117">
        <f>ID13+ID16+ID19+ID24+ID33+ID38+ID47+ID52+ID59+ID64+ID69+ID75+ID80+ID87+ID92+ID99+ID104+ID107+ID111+ID120+ID128+ID132+ID139+ID144+ID158+ID162+ID166+ID172+ID181+ID185+ID188+ID193+ID199+ID203+ID208+ID216+ID221</f>
        <v>0</v>
      </c>
      <c r="IE10" s="119">
        <f>ID10/IC10*100</f>
        <v>0</v>
      </c>
      <c r="IF10" s="117"/>
      <c r="IG10" s="117">
        <f>IG13+IG16+IG19+IG24+IG33+IG38+IG47+IG52+IG59+IG64+IG69+IG75+IG80+IG87+IG92+IG99+IG104+IG107+IG111+IG120+IG128+IG132+IG139+IG144+IG158+IG162+IG166+IG172+IG181+IG185+IG188+IG193+IG199+IG203+IG208+IG216+IG221</f>
        <v>0</v>
      </c>
      <c r="IH10" s="117">
        <f>IH13+IH16+IH19+IH24+IH33+IH38+IH47+IH52+IH59+IH64+IH69+IH75+IH80+IH87+IH92+IH99+IH104+IH107+IH111+IH120+IH128+IH132+IH139+IH144+IH158+IH162+IH166+IH172+IH181+IH185+IH188+IH193+IH199+IH203+IH208+IH216+IH221</f>
        <v>0</v>
      </c>
      <c r="II10" s="119"/>
      <c r="IJ10" s="117"/>
      <c r="IK10" s="117">
        <f>IK13+IK16+IK19+IK24+IK33+IK38+IK47+IK52+IK59+IK64+IK69+IK75+IK80+IK87+IK92+IK99+IK104+IK107+IK111+IK120+IK128+IK132+IK139+IK144+IK158+IK162+IK166+IK172+IK181+IK185+IK188+IK193+IK199+IK203+IK208+IK216+IK221</f>
        <v>7800</v>
      </c>
      <c r="IL10" s="117">
        <f>IL13+IL16+IL19+IL24+IL33+IL38+IL47+IL52+IL59+IL64+IL69+IL75+IL80+IL87+IL92+IL99+IL104+IL107+IL111+IL120+IL128+IL132+IL139+IL144+IL158+IL162+IL166+IL172+IL181+IL185+IL188+IL193+IL199+IL203+IL208+IL216+IL221</f>
        <v>7533.9000699999997</v>
      </c>
      <c r="IM10" s="119">
        <f>IL10/IK10*100</f>
        <v>96.588462435897426</v>
      </c>
      <c r="IN10" s="117"/>
      <c r="IO10" s="117">
        <f>IO13+IO16+IO19+IO24+IO33+IO38+IO47+IO52+IO59+IO64+IO69+IO75+IO80+IO87+IO92+IO99+IO104+IO107+IO111+IO120+IO128+IO132+IO139+IO144+IO158+IO162+IO166+IO172+IO181+IO185+IO188+IO193+IO199+IO203+IO208+IO216+IO221</f>
        <v>220000</v>
      </c>
      <c r="IP10" s="117">
        <f>IP13+IP16+IP19+IP24+IP33+IP38+IP47+IP52+IP59+IP64+IP69+IP75+IP80+IP87+IP92+IP99+IP104+IP107+IP111+IP120+IP128+IP132+IP139+IP144+IP158+IP162+IP166+IP172+IP181+IP185+IP188+IP193+IP199+IP203+IP208+IP216+IP221</f>
        <v>215627.0036</v>
      </c>
      <c r="IQ10" s="119">
        <f>IP10/IO10*100</f>
        <v>98.012274363636365</v>
      </c>
      <c r="IR10" s="117"/>
      <c r="IS10" s="117">
        <f>IS13+IS16+IS19+IS24+IS33+IS38+IS47+IS52+IS59+IS64+IS69+IS75+IS80+IS87+IS92+IS99+IS104+IS107+IS111+IS120+IS128+IS132+IS139+IS144+IS158+IS162+IS166+IS172+IS181+IS185+IS188+IS193+IS199+IS203+IS208+IS216+IS221</f>
        <v>20000</v>
      </c>
      <c r="IT10" s="117">
        <f>IT13+IT16+IT19+IT24+IT33+IT38+IT47+IT52+IT59+IT64+IT69+IT75+IT80+IT87+IT92+IT99+IT104+IT107+IT111+IT120+IT128+IT132+IT139+IT144+IT158+IT162+IT166+IT172+IT181+IT185+IT188+IT193+IT199+IT203+IT208+IT216+IT221</f>
        <v>20000</v>
      </c>
      <c r="IU10" s="119">
        <f>IT10/IS10*100</f>
        <v>100</v>
      </c>
      <c r="IV10" s="117"/>
      <c r="IW10" s="117">
        <f>IW13+IW16+IW19+IW24+IW33+IW38+IW47+IW52+IW59+IW64+IW69+IW75+IW80+IW87+IW92+IW99+IW104+IW107+IW111+IW120+IW128+IW132+IW139+IW144+IW158+IW162+IW166+IW172+IW181+IW185+IW188+IW193+IW199+IW203+IW208+IW216+IW221</f>
        <v>0</v>
      </c>
      <c r="IX10" s="117">
        <f>IX13+IX16+IX19+IX24+IX33+IX38+IX47+IX52+IX59+IX64+IX69+IX75+IX80+IX87+IX92+IX99+IX104+IX107+IX111+IX120+IX128+IX132+IX139+IX144+IX158+IX162+IX166+IX172+IX181+IX185+IX188+IX193+IX199+IX203+IX208+IX216+IX221</f>
        <v>0</v>
      </c>
      <c r="IY10" s="119"/>
      <c r="IZ10" s="117"/>
      <c r="JA10" s="117">
        <f>JA13+JA16+JA19+JA24+JA33+JA38+JA47+JA52+JA59+JA64+JA69+JA75+JA80+JA87+JA92+JA99+JA104+JA107+JA111+JA120+JA128+JA132+JA139+JA144+JA158+JA162+JA166+JA172+JA181+JA185+JA188+JA193+JA199+JA203+JA208+JA216+JA221</f>
        <v>918.27542999999991</v>
      </c>
      <c r="JB10" s="117">
        <f>JB13+JB16+JB19+JB24+JB33+JB38+JB47+JB52+JB59+JB64+JB69+JB75+JB80+JB87+JB92+JB99+JB104+JB107+JB111+JB120+JB128+JB132+JB139+JB144+JB158+JB162+JB166+JB172+JB181+JB185+JB188+JB193+JB199+JB203+JB208+JB216+JB221</f>
        <v>430.77239000000003</v>
      </c>
      <c r="JC10" s="119">
        <f>JB10/JA10*100</f>
        <v>46.91102211021807</v>
      </c>
      <c r="JD10" s="117"/>
      <c r="JE10" s="117">
        <f>JE13+JE16+JE19+JE24+JE33+JE38+JE47+JE52+JE59+JE64+JE69+JE75+JE80+JE87+JE92+JE99+JE104+JE107+JE111+JE120+JE128+JE132+JE139+JE144+JE158+JE162+JE166+JE172+JE181+JE185+JE188+JE193+JE199+JE203+JE208+JE216+JE221</f>
        <v>0</v>
      </c>
      <c r="JF10" s="117">
        <f>JF13+JF16+JF19+JF24+JF33+JF38+JF47+JF52+JF59+JF64+JF69+JF75+JF80+JF87+JF92+JF99+JF104+JF107+JF111+JF120+JF128+JF132+JF139+JF144+JF158+JF162+JF166+JF172+JF181+JF185+JF188+JF193+JF199+JF203+JF208+JF216+JF221</f>
        <v>0</v>
      </c>
      <c r="JG10" s="119"/>
      <c r="JH10" s="117"/>
      <c r="JI10" s="117">
        <f>JI13+JI16+JI19+JI24+JI33+JI38+JI47+JI52+JI59+JI64+JI69+JI75+JI80+JI87+JI92+JI99+JI104+JI107+JI111+JI120+JI128+JI132+JI139+JI144+JI158+JI162+JI166+JI172+JI181+JI185+JI188+JI193+JI199+JI203+JI208+JI216+JI221</f>
        <v>0</v>
      </c>
      <c r="JJ10" s="117">
        <f>JJ13+JJ16+JJ19+JJ24+JJ33+JJ38+JJ47+JJ52+JJ59+JJ64+JJ69+JJ75+JJ80+JJ87+JJ92+JJ99+JJ104+JJ107+JJ111+JJ120+JJ128+JJ132+JJ139+JJ144+JJ158+JJ162+JJ166+JJ172+JJ181+JJ185+JJ188+JJ193+JJ199+JJ203+JJ208+JJ216+JJ221</f>
        <v>0</v>
      </c>
      <c r="JK10" s="119"/>
      <c r="JL10" s="117"/>
      <c r="JM10" s="117">
        <f>JM13+JM16+JM19+JM24+JM33+JM38+JM47+JM52+JM59+JM64+JM69+JM75+JM80+JM87+JM92+JM99+JM104+JM107+JM111+JM120+JM128+JM132+JM139+JM144+JM158+JM162+JM166+JM172+JM181+JM185+JM188+JM193+JM199+JM203+JM208+JM216+JM221</f>
        <v>10000</v>
      </c>
      <c r="JN10" s="117">
        <f>JN13+JN16+JN19+JN24+JN33+JN38+JN47+JN52+JN59+JN64+JN69+JN75+JN80+JN87+JN92+JN99+JN104+JN107+JN111+JN120+JN128+JN132+JN139+JN144+JN158+JN162+JN166+JN172+JN181+JN185+JN188+JN193+JN199+JN203+JN208+JN216+JN221</f>
        <v>10000</v>
      </c>
      <c r="JO10" s="119">
        <f>JN10/JM10*100</f>
        <v>100</v>
      </c>
      <c r="JP10" s="117"/>
      <c r="JQ10" s="117">
        <f>JQ13+JQ16+JQ19+JQ24+JQ33+JQ38+JQ47+JQ52+JQ59+JQ64+JQ69+JQ75+JQ80+JQ87+JQ92+JQ99+JQ104+JQ107+JQ111+JQ120+JQ128+JQ132+JQ139+JQ144+JQ158+JQ162+JQ166+JQ172+JQ181+JQ185+JQ188+JQ193+JQ199+JQ203+JQ208+JQ216+JQ221</f>
        <v>0</v>
      </c>
      <c r="JR10" s="117">
        <f>JR13+JR16+JR19+JR24+JR33+JR38+JR47+JR52+JR59+JR64+JR69+JR75+JR80+JR87+JR92+JR99+JR104+JR107+JR111+JR120+JR128+JR132+JR139+JR144+JR158+JR162+JR166+JR172+JR181+JR185+JR188+JR193+JR199+JR203+JR208+JR216+JR221</f>
        <v>0</v>
      </c>
      <c r="JS10" s="119"/>
      <c r="JT10" s="117"/>
      <c r="JU10" s="117">
        <f>JU13+JU16+JU19+JU24+JU33+JU38+JU47+JU52+JU59+JU64+JU69+JU75+JU80+JU87+JU92+JU99+JU104+JU107+JU111+JU120+JU128+JU132+JU139+JU144+JU158+JU162+JU166+JU172+JU181+JU185+JU188+JU193+JU199+JU203+JU208+JU216+JU221</f>
        <v>13366.501</v>
      </c>
      <c r="JV10" s="117">
        <f>JV13+JV16+JV19+JV24+JV33+JV38+JV47+JV52+JV59+JV64+JV69+JV75+JV80+JV87+JV92+JV99+JV104+JV107+JV111+JV120+JV128+JV132+JV139+JV144+JV158+JV162+JV166+JV172+JV181+JV185+JV188+JV193+JV199+JV203+JV208+JV216+JV221</f>
        <v>13366.501</v>
      </c>
      <c r="JW10" s="119">
        <f>JV10/JU10*100</f>
        <v>100</v>
      </c>
      <c r="JX10" s="117"/>
      <c r="JY10" s="117">
        <f>JY13+JY16+JY19+JY24+JY33+JY38+JY47+JY52+JY59+JY64+JY69+JY75+JY80+JY87+JY92+JY99+JY104+JY107+JY111+JY120+JY128+JY132+JY139+JY144+JY158+JY162+JY166+JY172+JY181+JY185+JY188+JY193+JY199+JY203+JY208+JY216+JY221</f>
        <v>8633.7052399999993</v>
      </c>
      <c r="JZ10" s="117">
        <f>JZ13+JZ16+JZ19+JZ24+JZ33+JZ38+JZ47+JZ52+JZ59+JZ64+JZ69+JZ75+JZ80+JZ87+JZ92+JZ99+JZ104+JZ107+JZ111+JZ120+JZ128+JZ132+JZ139+JZ144+JZ158+JZ162+JZ166+JZ172+JZ181+JZ185+JZ188+JZ193+JZ199+JZ203+JZ208+JZ216+JZ221</f>
        <v>8633.7052399999993</v>
      </c>
      <c r="KA10" s="119">
        <f>JZ10/JY10*100</f>
        <v>100</v>
      </c>
      <c r="KB10" s="117"/>
      <c r="KC10" s="117">
        <f>KC13+KC16+KC19+KC24+KC33+KC38+KC47+KC52+KC59+KC64+KC69+KC75+KC80+KC87+KC92+KC99+KC104+KC107+KC111+KC120+KC128+KC132+KC139+KC144+KC158+KC162+KC166+KC172+KC181+KC185+KC188+KC193+KC199+KC203+KC208+KC216+KC221</f>
        <v>7111.8</v>
      </c>
      <c r="KD10" s="117">
        <f>KD13+KD16+KD19+KD24+KD33+KD38+KD47+KD52+KD59+KD64+KD69+KD75+KD80+KD87+KD92+KD99+KD104+KD107+KD111+KD120+KD128+KD132+KD139+KD144+KD158+KD162+KD166+KD172+KD181+KD185+KD188+KD193+KD199+KD203+KD208+KD216+KD221</f>
        <v>7111.8</v>
      </c>
      <c r="KE10" s="117">
        <f t="shared" ref="KE10:KE13" si="23">KD10/KC10*100</f>
        <v>100</v>
      </c>
      <c r="KF10" s="117"/>
      <c r="KG10" s="117">
        <f>KG13+KG16+KG19+KG24+KG33+KG38+KG47+KG52+KG59+KG64+KG69+KG75+KG80+KG87+KG92+KG99+KG104+KG107+KG111+KG120+KG128+KG132+KG139+KG144+KG158+KG162+KG166+KG172+KG181+KG185+KG188+KG193+KG199+KG203+KG208+KG216+KG221</f>
        <v>207838.144</v>
      </c>
      <c r="KH10" s="117">
        <f>KH13+KH16+KH19+KH24+KH33+KH38+KH47+KH52+KH59+KH64+KH69+KH75+KH80+KH87+KH92+KH99+KH104+KH107+KH111+KH120+KH128+KH132+KH139+KH144+KH158+KH162+KH166+KH172+KH181+KH185+KH188+KH193+KH199+KH203+KH208+KH216+KH221</f>
        <v>207838.144</v>
      </c>
      <c r="KI10" s="117">
        <f t="shared" ref="KI10:KI13" si="24">KH10/KG10*100</f>
        <v>100</v>
      </c>
      <c r="KJ10" s="117"/>
      <c r="KK10" s="117">
        <f>KK13+KK16+KK19+KK24+KK33+KK38+KK47+KK52+KK59+KK64+KK69+KK75+KK80+KK87+KK92+KK99+KK104+KK107+KK111+KK120+KK128+KK132+KK139+KK144+KK158+KK162+KK166+KK172+KK181+KK185+KK188+KK193+KK199+KK203+KK208+KK216+KK221</f>
        <v>14663.5</v>
      </c>
      <c r="KL10" s="117">
        <f>KL13+KL16+KL19+KL24+KL33+KL38+KL47+KL52+KL59+KL64+KL69+KL75+KL80+KL87+KL92+KL99+KL104+KL107+KL111+KL120+KL128+KL132+KL139+KL144+KL158+KL162+KL166+KL172+KL181+KL185+KL188+KL193+KL199+KL203+KL208+KL216+KL221</f>
        <v>14663.5</v>
      </c>
      <c r="KM10" s="117">
        <f t="shared" ref="KM10:KM11" si="25">KL10/KK10*100</f>
        <v>100</v>
      </c>
      <c r="KN10" s="117"/>
      <c r="KO10" s="117">
        <f>KO13+KO16+KO19+KO24+KO33+KO38+KO47+KO52+KO59+KO64+KO69+KO75+KO80+KO87+KO92+KO99+KO104+KO107+KO111+KO120+KO128+KO132+KO139+KO144+KO158+KO162+KO166+KO172+KO181+KO185+KO188+KO193+KO199+KO203+KO208+KO216+KO221</f>
        <v>1480</v>
      </c>
      <c r="KP10" s="117">
        <f>KP13+KP16+KP19+KP24+KP33+KP38+KP47+KP52+KP59+KP64+KP69+KP75+KP80+KP87+KP92+KP99+KP104+KP107+KP111+KP120+KP128+KP132+KP139+KP144+KP158+KP162+KP166+KP172+KP181+KP185+KP188+KP193+KP199+KP203+KP208+KP216+KP221</f>
        <v>1480</v>
      </c>
      <c r="KQ10" s="117">
        <f t="shared" ref="KQ10:KQ12" si="26">KP10/KO10*100</f>
        <v>100</v>
      </c>
      <c r="KR10" s="117"/>
      <c r="KS10" s="117">
        <f>KS13+KS16+KS19+KS24+KS33+KS38+KS47+KS52+KS59+KS64+KS69+KS75+KS80+KS87+KS92+KS99+KS104+KS107+KS111+KS120+KS128+KS132+KS139+KS144+KS158+KS162+KS166+KS172+KS181+KS185+KS188+KS193+KS199+KS203+KS208+KS216+KS221</f>
        <v>350</v>
      </c>
      <c r="KT10" s="117">
        <f>KT13+KT16+KT19+KT24+KT33+KT38+KT47+KT52+KT59+KT64+KT69+KT75+KT80+KT87+KT92+KT99+KT104+KT107+KT111+KT120+KT128+KT132+KT139+KT144+KT158+KT162+KT166+KT172+KT181+KT185+KT188+KT193+KT199+KT203+KT208+KT216+KT221</f>
        <v>350</v>
      </c>
      <c r="KU10" s="117">
        <f>KT10/KS10*100</f>
        <v>100</v>
      </c>
      <c r="KV10" s="117"/>
      <c r="KW10" s="117">
        <f>KW13+KW16+KW19+KW24+KW33+KW38+KW47+KW52+KW59+KW64+KW69+KW75+KW80+KW87+KW92+KW99+KW104+KW107+KW111+KW120+KW128+KW132+KW139+KW144+KW158+KW162+KW166+KW172+KW181+KW185+KW188+KW193+KW199+KW203+KW208+KW216+KW221</f>
        <v>200</v>
      </c>
      <c r="KX10" s="117">
        <f>KX13+KX16+KX19+KX24+KX33+KX38+KX47+KX52+KX59+KX64+KX69+KX75+KX80+KX87+KX92+KX99+KX104+KX107+KX111+KX120+KX128+KX132+KX139+KX144+KX158+KX162+KX166+KX172+KX181+KX185+KX188+KX193+KX199+KX203+KX208+KX216+KX221</f>
        <v>200</v>
      </c>
      <c r="KY10" s="117">
        <f t="shared" ref="KY10" si="27">KX10/KW10*100</f>
        <v>100</v>
      </c>
      <c r="KZ10" s="117"/>
      <c r="LA10" s="117">
        <f>LA13+LA16+LA19+LA24+LA33+LA38+LA47+LA52+LA59+LA64+LA69+LA75+LA80+LA87+LA92+LA99+LA104+LA107+LA111+LA120+LA128+LA132+LA139+LA144+LA158+LA162+LA166+LA172+LA181+LA185+LA188+LA193+LA199+LA203+LA208+LA216+LA221</f>
        <v>10364.041279999999</v>
      </c>
      <c r="LB10" s="117">
        <f>LB13+LB16+LB19+LB24+LB33+LB38+LB47+LB52+LB59+LB64+LB69+LB75+LB80+LB87+LB92+LB99+LB104+LB107+LB111+LB120+LB128+LB132+LB139+LB144+LB158+LB162+LB166+LB172+LB181+LB185+LB188+LB193+LB199+LB203+LB208+LB216+LB221</f>
        <v>10364.041279999999</v>
      </c>
      <c r="LC10" s="117">
        <f t="shared" ref="LC10" si="28">LB10/LA10*100</f>
        <v>100</v>
      </c>
      <c r="LD10" s="117"/>
      <c r="LE10" s="117">
        <f>LE13+LE16+LE19+LE24+LE33+LE38+LE47+LE52+LE59+LE64+LE69+LE75+LE80+LE87+LE92+LE99+LE104+LE107+LE111+LE120+LE128+LE132+LE139+LE144+LE158+LE162+LE166+LE172+LE181+LE185+LE188+LE193+LE199+LE203+LE208+LE216+LE221</f>
        <v>17739.038400000001</v>
      </c>
      <c r="LF10" s="117">
        <f>LF13+LF16+LF19+LF24+LF33+LF38+LF47+LF52+LF59+LF64+LF69+LF75+LF80+LF87+LF92+LF99+LF104+LF107+LF111+LF120+LF128+LF132+LF139+LF144+LF158+LF162+LF166+LF172+LF181+LF185+LF188+LF193+LF199+LF203+LF208+LF216+LF221</f>
        <v>17739.038400000001</v>
      </c>
      <c r="LG10" s="117">
        <f t="shared" ref="LG10:LG11" si="29">LF10/LE10*100</f>
        <v>100</v>
      </c>
      <c r="LH10" s="117"/>
      <c r="LI10" s="117">
        <f>LI13+LI16+LI19+LI24+LI33+LI38+LI47+LI52+LI59+LI64+LI69+LI75+LI80+LI87+LI92+LI99+LI104+LI107+LI111+LI120+LI128+LI132+LI139+LI144+LI158+LI162+LI166+LI172+LI181+LI185+LI188+LI193+LI199+LI203+LI208+LI216+LI221</f>
        <v>0</v>
      </c>
      <c r="LJ10" s="117">
        <f>LJ13+LJ16+LJ19+LJ24+LJ33+LJ38+LJ47+LJ52+LJ59+LJ64+LJ69+LJ75+LJ80+LJ87+LJ92+LJ99+LJ104+LJ107+LJ111+LJ120+LJ128+LJ132+LJ139+LJ144+LJ158+LJ162+LJ166+LJ172+LJ181+LJ185+LJ188+LJ193+LJ199+LJ203+LJ208+LJ216+LJ221</f>
        <v>0</v>
      </c>
      <c r="LK10" s="117"/>
      <c r="LL10" s="117"/>
      <c r="LM10" s="117">
        <f>LM13+LM16+LM19+LM24+LM33+LM38+LM47+LM52+LM59+LM64+LM69+LM75+LM80+LM87+LM92+LM99+LM104+LM107+LM111+LM120+LM128+LM132+LM139+LM144+LM158+LM162+LM166+LM172+LM181+LM185+LM188+LM193+LM199+LM203+LM208+LM216+LM221</f>
        <v>0</v>
      </c>
      <c r="LN10" s="117">
        <f>LN13+LN16+LN19+LN24+LN33+LN38+LN47+LN52+LN59+LN64+LN69+LN75+LN80+LN87+LN92+LN99+LN104+LN107+LN111+LN120+LN128+LN132+LN139+LN144+LN158+LN162+LN166+LN172+LN181+LN185+LN188+LN193+LN199+LN203+LN208+LN216+LN221</f>
        <v>0</v>
      </c>
      <c r="LO10" s="117"/>
      <c r="LP10" s="117"/>
      <c r="LQ10" s="117">
        <f>LQ13+LQ16+LQ19+LQ24+LQ33+LQ38+LQ47+LQ52+LQ59+LQ64+LQ69+LQ75+LQ80+LQ87+LQ92+LQ99+LQ104+LQ107+LQ111+LQ120+LQ128+LQ132+LQ139+LQ144+LQ158+LQ162+LQ166+LQ172+LQ181+LQ185+LQ188+LQ193+LQ199+LQ203+LQ208+LQ216+LQ221</f>
        <v>2355</v>
      </c>
      <c r="LR10" s="117">
        <f>LR13+LR16+LR19+LR24+LR33+LR38+LR47+LR52+LR59+LR64+LR69+LR75+LR80+LR87+LR92+LR99+LR104+LR107+LR111+LR120+LR128+LR132+LR139+LR144+LR158+LR162+LR166+LR172+LR181+LR185+LR188+LR193+LR199+LR203+LR208+LR216+LR221</f>
        <v>2355</v>
      </c>
      <c r="LS10" s="117">
        <f t="shared" ref="LS10:LS11" si="30">LR10/LQ10*100</f>
        <v>100</v>
      </c>
      <c r="LT10" s="117"/>
      <c r="LU10" s="117">
        <f>LU13+LU16+LU19+LU24+LU33+LU38+LU47+LU52+LU59+LU64+LU69+LU75+LU80+LU87+LU92+LU99+LU104+LU107+LU111+LU120+LU128+LU132+LU139+LU144+LU158+LU162+LU166+LU172+LU181+LU185+LU188+LU193+LU199+LU203+LU208+LU216+LU221</f>
        <v>0</v>
      </c>
      <c r="LV10" s="117">
        <f>LV13+LV16+LV19+LV24+LV33+LV38+LV47+LV52+LV59+LV64+LV69+LV75+LV80+LV87+LV92+LV99+LV104+LV107+LV111+LV120+LV128+LV132+LV139+LV144+LV158+LV162+LV166+LV172+LV181+LV185+LV188+LV193+LV199+LV203+LV208+LV216+LV221</f>
        <v>0</v>
      </c>
      <c r="LW10" s="117"/>
      <c r="LX10" s="117"/>
      <c r="LY10" s="117">
        <f>LY13+LY16+LY19+LY24+LY33+LY38+LY47+LY52+LY59+LY64+LY69+LY75+LY80+LY87+LY92+LY99+LY104+LY107+LY111+LY120+LY128+LY132+LY139+LY144+LY158+LY162+LY166+LY172+LY181+LY185+LY188+LY193+LY199+LY203+LY208+LY216+LY221</f>
        <v>28285.879999999997</v>
      </c>
      <c r="LZ10" s="117">
        <f>LZ13+LZ16+LZ19+LZ24+LZ33+LZ38+LZ47+LZ52+LZ59+LZ64+LZ69+LZ75+LZ80+LZ87+LZ92+LZ99+LZ104+LZ107+LZ111+LZ120+LZ128+LZ132+LZ139+LZ144+LZ158+LZ162+LZ166+LZ172+LZ181+LZ185+LZ188+LZ193+LZ199+LZ203+LZ208+LZ216+LZ221</f>
        <v>28285.879999999997</v>
      </c>
      <c r="MA10" s="117">
        <f t="shared" ref="MA10:MA11" si="31">LZ10/LY10*100</f>
        <v>100</v>
      </c>
      <c r="MB10" s="117"/>
      <c r="MC10" s="117">
        <f>MC13+MC16+MC19+MC24+MC33+MC38+MC47+MC52+MC59+MC64+MC69+MC75+MC80+MC87+MC92+MC99+MC104+MC107+MC111+MC120+MC128+MC132+MC139+MC144+MC158+MC162+MC166+MC172+MC181+MC185+MC188+MC193+MC199+MC203+MC208+MC216+MC221</f>
        <v>106090.31916000001</v>
      </c>
      <c r="MD10" s="117">
        <f>MD13+MD16+MD19+MD24+MD33+MD38+MD47+MD52+MD59+MD64+MD69+MD75+MD80+MD87+MD92+MD99+MD104+MD107+MD111+MD120+MD128+MD132+MD139+MD144+MD158+MD162+MD166+MD172+MD181+MD185+MD188+MD193+MD199+MD203+MD208+MD216+MD221</f>
        <v>106090.31916000001</v>
      </c>
      <c r="ME10" s="117">
        <f t="shared" ref="ME10:ME11" si="32">MD10/MC10*100</f>
        <v>100</v>
      </c>
      <c r="MF10" s="117"/>
      <c r="MG10" s="117">
        <f>MG13+MG16+MG19+MG24+MG33+MG38+MG47+MG52+MG59+MG64+MG69+MG75+MG80+MG87+MG92+MG99+MG104+MG107+MG111+MG120+MG128+MG132+MG139+MG144+MG158+MG162+MG166+MG172+MG181+MG185+MG188+MG193+MG199+MG203+MG208+MG216+MG221</f>
        <v>0</v>
      </c>
      <c r="MH10" s="117">
        <f>MH13+MH16+MH19+MH24+MH33+MH38+MH47+MH52+MH59+MH64+MH69+MH75+MH80+MH87+MH92+MH99+MH104+MH107+MH111+MH120+MH128+MH132+MH139+MH144+MH158+MH162+MH166+MH172+MH181+MH185+MH188+MH193+MH199+MH203+MH208+MH216+MH221</f>
        <v>0</v>
      </c>
      <c r="MI10" s="117"/>
      <c r="MJ10" s="117"/>
      <c r="MK10" s="117">
        <f>MK13+MK16+MK19+MK24+MK33+MK38+MK47+MK52+MK59+MK64+MK69+MK75+MK80+MK87+MK92+MK99+MK104+MK107+MK111+MK120+MK128+MK132+MK139+MK144+MK158+MK162+MK166+MK172+MK181+MK185+MK188+MK193+MK199+MK203+MK208+MK216+MK221</f>
        <v>11760</v>
      </c>
      <c r="ML10" s="117">
        <f>ML13+ML16+ML19+ML24+ML33+ML38+ML47+ML52+ML59+ML64+ML69+ML75+ML80+ML87+ML92+ML99+ML104+ML107+ML111+ML120+ML128+ML132+ML139+ML144+ML158+ML162+ML166+ML172+ML181+ML185+ML188+ML193+ML199+ML203+ML208+ML216+ML221</f>
        <v>11760</v>
      </c>
      <c r="MM10" s="117">
        <f t="shared" ref="MM10" si="33">ML10/MK10*100</f>
        <v>100</v>
      </c>
      <c r="MN10" s="117"/>
      <c r="MO10" s="117">
        <f t="shared" ref="MO10:MP10" si="34">MO13+MO16+MO19+MO24+MO33+MO38+MO47+MO52+MO59+MO64+MO69+MO75+MO80+MO87+MO92+MO99+MO104+MO107+MO111+MO120+MO128+MO132+MO139+MO144+MO158+MO162+MO166+MO172+MO181+MO185+MO188+MO193+MO199+MO203+MO208+MO216+MO221</f>
        <v>422364</v>
      </c>
      <c r="MP10" s="117">
        <f t="shared" si="34"/>
        <v>422364</v>
      </c>
      <c r="MQ10" s="117">
        <f>MP10/MO10*100</f>
        <v>100</v>
      </c>
      <c r="MR10" s="117"/>
      <c r="MS10" s="117">
        <f>MS13+MS16+MS19+MS24+MS33+MS38+MS47+MS52+MS59+MS64+MS69+MS75+MS80+MS87+MS92+MS99+MS104+MS107+MS111+MS120+MS128+MS132+MS139+MS144+MS158+MS162+MS166+MS172+MS181+MS185+MS188+MS193+MS199+MS203+MS208+MS216+MS221</f>
        <v>5000</v>
      </c>
      <c r="MT10" s="117">
        <f>MT13+MT16+MT19+MT24+MT33+MT38+MT47+MT52+MT59+MT64+MT69+MT75+MT80+MT87+MT92+MT99+MT104+MT107+MT111+MT120+MT128+MT132+MT139+MT144+MT158+MT162+MT166+MT172+MT181+MT185+MT188+MT193+MT199+MT203+MT208+MT216+MT221</f>
        <v>4999.5810000000001</v>
      </c>
      <c r="MU10" s="117">
        <f>MT10/MS10*100</f>
        <v>99.991619999999998</v>
      </c>
      <c r="MV10" s="117"/>
      <c r="MW10" s="117">
        <f>MW13+MW16+MW19+MW24+MW33+MW38+MW47+MW52+MW59+MW64+MW69+MW75+MW80+MW87+MW92+MW99+MW104+MW107+MW111+MW120+MW128+MW132+MW139+MW144+MW158+MW162+MW166+MW172+MW181+MW185+MW188+MW193+MW199+MW203+MW208+MW216+MW221</f>
        <v>60000.000000000007</v>
      </c>
      <c r="MX10" s="117">
        <f>MX13+MX16+MX19+MX24+MX33+MX38+MX47+MX52+MX59+MX64+MX69+MX75+MX80+MX87+MX92+MX99+MX104+MX107+MX111+MX120+MX128+MX132+MX139+MX144+MX158+MX162+MX166+MX172+MX181+MX185+MX188+MX193+MX199+MX203+MX208+MX216+MX221</f>
        <v>60000.000000000007</v>
      </c>
      <c r="MY10" s="119">
        <f>MX10/MW10*100</f>
        <v>100</v>
      </c>
      <c r="MZ10" s="117"/>
      <c r="NA10" s="117">
        <f>NA13+NA16+NA19+NA24+NA33+NA38+NA47+NA52+NA59+NA64+NA69+NA75+NA80+NA87+NA92+NA99+NA104+NA107+NA111+NA120+NA128+NA132+NA139+NA144+NA158+NA162+NA166+NA172+NA181+NA185+NA188+NA193+NA199+NA203+NA208+NA216+NA221</f>
        <v>60913.599999999991</v>
      </c>
      <c r="NB10" s="117">
        <f>NB13+NB16+NB19+NB24+NB33+NB38+NB47+NB52+NB59+NB64+NB69+NB75+NB80+NB87+NB92+NB99+NB104+NB107+NB111+NB120+NB128+NB132+NB139+NB144+NB158+NB162+NB166+NB172+NB181+NB185+NB188+NB193+NB199+NB203+NB208+NB216+NB221</f>
        <v>60913.599999999991</v>
      </c>
      <c r="NC10" s="119">
        <f>NB10/NA10*100</f>
        <v>100</v>
      </c>
      <c r="ND10" s="117"/>
      <c r="NE10" s="117">
        <f>NE13+NE16+NE19+NE24+NE33+NE38+NE47+NE52+NE59+NE64+NE69+NE75+NE80+NE87+NE92+NE99+NE104+NE107+NE111+NE120+NE128+NE132+NE139+NE144+NE158+NE162+NE166+NE172+NE181+NE185+NE188+NE193+NE199+NE203+NE208+NE216+NE221</f>
        <v>135</v>
      </c>
      <c r="NF10" s="117">
        <f>NF13+NF16+NF19+NF24+NF33+NF38+NF47+NF52+NF59+NF64+NF69+NF75+NF80+NF87+NF92+NF99+NF104+NF107+NF111+NF120+NF128+NF132+NF139+NF144+NF158+NF162+NF166+NF172+NF181+NF185+NF188+NF193+NF199+NF203+NF208+NF216+NF221</f>
        <v>135</v>
      </c>
      <c r="NG10" s="119">
        <f>NF10/NE10*100</f>
        <v>100</v>
      </c>
      <c r="NH10" s="117"/>
      <c r="NI10" s="117">
        <f>NI13+NI16+NI19+NI24+NI33+NI38+NI47+NI52+NI59+NI64+NI69+NI75+NI80+NI87+NI92+NI99+NI104+NI107+NI111+NI120+NI128+NI132+NI139+NI144+NI158+NI162+NI166+NI172+NI181+NI185+NI188+NI193+NI199+NI203+NI208+NI216+NI221</f>
        <v>250</v>
      </c>
      <c r="NJ10" s="117">
        <f>NJ13+NJ16+NJ19+NJ24+NJ33+NJ38+NJ47+NJ52+NJ59+NJ64+NJ69+NJ75+NJ80+NJ87+NJ92+NJ99+NJ104+NJ107+NJ111+NJ120+NJ128+NJ132+NJ139+NJ144+NJ158+NJ162+NJ166+NJ172+NJ181+NJ185+NJ188+NJ193+NJ199+NJ203+NJ208+NJ216+NJ221</f>
        <v>250</v>
      </c>
      <c r="NK10" s="119">
        <f>NJ10/NI10*100</f>
        <v>100</v>
      </c>
    </row>
    <row r="11" spans="1:375" s="5" customFormat="1" ht="31.5" x14ac:dyDescent="0.25">
      <c r="A11" s="115" t="s">
        <v>128</v>
      </c>
      <c r="B11" s="118">
        <f t="shared" ref="B11:B13" si="35">H11+L11+P11+T11+X11+AB11+AF11+AJ11+AN11+AR11+AV11+AZ11+BD11+BH11+BL11+BP11+BT11+BX11+CF11+CJ11+CN11+CR11+CV11+CZ11+DD11+DH11+DL11+DP11+DT11+DX11+EB11+EF11+EJ11+EN11+ER11+EV11+EZ11+FD11+FH11+FL11+FP11+FT11+FX11+GB11+GF11+GJ11+GN11+GR11+GV11+GZ11+HD11+HH11+HL11+HP11+HT11+HX11+IB11+IF11+IJ11+IN11+IR11+IV11+IZ11+JD11+JH11+JL11+JT11+JX11+KB11+KF11</f>
        <v>876144.36170000012</v>
      </c>
      <c r="C11" s="118">
        <f t="shared" ref="C11:C74" si="36">I11+M11+Q11+U11+Y11+AC11+AG11+AK11+AO11+AS11+AW11+BA11+BE11+BI11+BM11+BQ11+BU11+BY11+CC11+CG11+CK11+CO11+CS11+CW11+DA11+DE11+DI11+DM11+DQ11+DU11+DY11+EC11+EG11+EK11+EO11+ES11+EW11+FA11+FE11+FI11+FM11+FQ11+FU11+FY11+GC11+GG11+GK11+GO11+GS11+GW11+HA11+HE11+HI11+HM11+HQ11+HU11+HY11+IC11+IG11+IK11+IO11+IS11+IW11+JA11+JE11+JI11+JM11+JQ11+JU11+JY11+KC11+KG11+KK11+KO11+KS11+KW11+LA11+LE11+LI11+LM11+LQ11+LU11+LY11+MC11+MG11+MK11+MO11+MS11+MW11+NA11+NE11+NI11</f>
        <v>3150686.5848700004</v>
      </c>
      <c r="D11" s="118">
        <f t="shared" ref="D11:D13" si="37">I11+M11+Q11+U11+Y11+AC11+AG11+AK11+AO11+AS11+AW11+BA11+BE11+BI11+BM11+BQ11+BU11+BY11+CC11+CG11+CK11+CO11+CS11+CW11+DE11+DI11+DM11+DQ11+DU11+DY11+EC11+EG11+EK11+EO11+ES11+EW11+FA11+FE11+FI11+FM11+FQ11+FU11+FY11+GC11+GG11+GK11+GO11+GS11+GW11+HA11+HE11+HI11+HM11+HQ11+HU11+HY11+IC11+IG11+IK11+IO11+IS11+IW11+JA11+JE11+JI11+JM11+JQ11+MC11+MO11+MS11</f>
        <v>2731654.4162300006</v>
      </c>
      <c r="E11" s="118">
        <f t="shared" ref="E11:E13" si="38">DA11+JU11+JY11+KC11+KG11+KK11+KO11+KS11+KW11+LA11+LE11+LI11+LM11+LQ11+LU11+LY11+MG11+MK11+MW11+NA11+NE11+NI11</f>
        <v>419032.16863999999</v>
      </c>
      <c r="F11" s="118">
        <f t="shared" ref="F11:F12" si="39">J11+N11+R11+V11+Z11+AD11+AH11+AL11+AP11+AT11+AX11+BB11+BF11+BJ11+BN11+BR11+BV11+BZ11+CD11+CH11+CL11+CP11+CT11+CX11+DB11+DF11+DJ11+DN11+DR11+DV11+DZ11+ED11+EH11+EL11+EP11+ET11+EX11+FB11+FF11+FJ11+FN11+FR11+FV11+FZ11+GD11+GH11+GL11+GP11+GT11+GX11+HB11+HF11+HJ11+HN11+HR11+HV11+HZ11+ID11+IH11+IL11+IP11+IT11+IX11+JB11+JF11+JJ11+JN11+JR11+JV11+JZ11+KD11+KH11+KL11+KP11+KT11+KX11+LB11+LF11+LJ11+LN11+LR11+LV11+LZ11+MD11+MH11+ML11+MP11+MT11+MX11+NB11+NF11+NJ11</f>
        <v>3143150.9913399988</v>
      </c>
      <c r="G11" s="118">
        <f t="shared" si="0"/>
        <v>99.760826939556964</v>
      </c>
      <c r="H11" s="117">
        <f t="shared" ref="H11" si="40">H14+H17+H20+H25+H34+H39+H48+H53+H60+H65+H70+H76+H81+H88+H93+H100+H105+H108+H112+H121+H129+H133+H140+H145+H159+H163+H167+H173+H182+H186+H189+H194+H200+H204+H209+H217+H222</f>
        <v>100000</v>
      </c>
      <c r="I11" s="117">
        <f>I14+I17+I20+I25+I34+I39+I48+I53+I60+I65+I70+I76+I81+I88+I93+I100+I105+I108+I112+I121+I129+I133+I140+I145+I159+I163+I167+I173+I182+I186+I189+I194+I200+I204+I209+I217+I222</f>
        <v>150000</v>
      </c>
      <c r="J11" s="117">
        <f>J14+J17+J20+J25+J34+J39+J48+J53+J60+J65+J70+J76+J81+J88+J93+J100+J105+J108+J112+J121+J129+J133+J140+J145+J159+J163+J167+J173+J182+J186+J189+J194+J200+J204+J209+J217+J222</f>
        <v>150000</v>
      </c>
      <c r="K11" s="119">
        <f>J11/I11*100</f>
        <v>100</v>
      </c>
      <c r="L11" s="117">
        <f t="shared" ref="L11" si="41">L14+L17+L20+L25+L34+L39+L48+L53+L60+L65+L70+L76+L81+L88+L93+L100+L105+L108+L112+L121+L129+L133+L140+L145+L159+L163+L167+L173+L182+L186+L189+L194+L200+L204+L209+L217+L222</f>
        <v>36576.800000000003</v>
      </c>
      <c r="M11" s="117">
        <f>M14+M17+M20+M25+M34+M39+M48+M53+M60+M65+M70+M76+M81+M88+M93+M100+M105+M108+M112+M121+M129+M133+M140+M145+M159+M163+M167+M173+M182+M186+M189+M194+M200+M204+M209+M217+M222</f>
        <v>45721.3</v>
      </c>
      <c r="N11" s="117">
        <f>N14+N17+N20+N25+N34+N39+N48+N53+N60+N65+N70+N76+N81+N88+N93+N100+N105+N108+N112+N121+N129+N133+N140+N145+N159+N163+N167+N173+N182+N186+N189+N194+N200+N204+N209+N217+N222</f>
        <v>45721.3</v>
      </c>
      <c r="O11" s="119">
        <f>N11/M11*100</f>
        <v>100</v>
      </c>
      <c r="P11" s="117">
        <f t="shared" ref="P11" si="42">P14+P17+P20+P25+P34+P39+P48+P53+P60+P65+P70+P76+P81+P88+P93+P100+P105+P108+P112+P121+P129+P133+P140+P145+P159+P163+P167+P173+P182+P186+P189+P194+P200+P204+P209+P217+P222</f>
        <v>40469</v>
      </c>
      <c r="Q11" s="117">
        <f>Q14+Q17+Q20+Q25+Q34+Q39+Q48+Q53+Q60+Q65+Q70+Q76+Q81+Q88+Q93+Q100+Q105+Q108+Q112+Q121+Q129+Q133+Q140+Q145+Q159+Q163+Q167+Q173+Q182+Q186+Q189+Q194+Q200+Q204+Q209+Q217+Q222</f>
        <v>39815.5</v>
      </c>
      <c r="R11" s="117">
        <f>R14+R17+R20+R25+R34+R39+R48+R53+R60+R65+R70+R76+R81+R88+R93+R100+R105+R108+R112+R121+R129+R133+R140+R145+R159+R163+R167+R173+R182+R186+R189+R194+R200+R204+R209+R217+R222</f>
        <v>39811.130829999995</v>
      </c>
      <c r="S11" s="117">
        <f>R11/Q11*100</f>
        <v>99.989026459544633</v>
      </c>
      <c r="T11" s="117">
        <f t="shared" ref="T11" si="43">T14+T17+T20+T25+T34+T39+T48+T53+T60+T65+T70+T76+T81+T88+T93+T100+T105+T108+T112+T121+T129+T133+T140+T145+T159+T163+T167+T173+T182+T186+T189+T194+T200+T204+T209+T217+T222</f>
        <v>152089</v>
      </c>
      <c r="U11" s="117">
        <f>U14+U17+U20+U25+U34+U39+U48+U53+U60+U65+U70+U76+U81+U88+U93+U100+U105+U108+U112+U121+U129+U133+U140+U145+U159+U163+U167+U173+U182+U186+U189+U194+U200+U204+U209+U217+U222</f>
        <v>150582</v>
      </c>
      <c r="V11" s="117">
        <f>V14+V17+V20+V25+V34+V39+V48+V53+V60+V65+V70+V76+V81+V88+V93+V100+V105+V108+V112+V121+V129+V133+V140+V145+V159+V163+V167+V173+V182+V186+V189+V194+V200+V204+V209+V217+V222</f>
        <v>150581.42588</v>
      </c>
      <c r="W11" s="117">
        <f>V11/U11*100</f>
        <v>99.999618732650646</v>
      </c>
      <c r="X11" s="117">
        <f t="shared" ref="X11" si="44">X14+X17+X20+X25+X34+X39+X48+X53+X60+X65+X70+X76+X81+X88+X93+X100+X105+X108+X112+X121+X129+X133+X140+X145+X159+X163+X167+X173+X182+X186+X189+X194+X200+X204+X209+X217+X222</f>
        <v>33097</v>
      </c>
      <c r="Y11" s="117">
        <f>Y14+Y17+Y20+Y25+Y34+Y39+Y48+Y53+Y60+Y65+Y70+Y76+Y81+Y88+Y93+Y100+Y105+Y108+Y112+Y121+Y129+Y133+Y140+Y145+Y159+Y163+Y167+Y173+Y182+Y186+Y189+Y194+Y200+Y204+Y209+Y217+Y222</f>
        <v>32850</v>
      </c>
      <c r="Z11" s="117">
        <f>Z14+Z17+Z20+Z25+Z34+Z39+Z48+Z53+Z60+Z65+Z70+Z76+Z81+Z88+Z93+Z100+Z105+Z108+Z112+Z121+Z129+Z133+Z140+Z145+Z159+Z163+Z167+Z173+Z182+Z186+Z189+Z194+Z200+Z204+Z209+Z217+Z222</f>
        <v>32849.98605</v>
      </c>
      <c r="AA11" s="117">
        <f>Z11/Y11*100</f>
        <v>99.999957534246576</v>
      </c>
      <c r="AB11" s="117">
        <f t="shared" ref="AB11" si="45">AB14+AB17+AB20+AB25+AB34+AB39+AB48+AB53+AB60+AB65+AB70+AB76+AB81+AB88+AB93+AB100+AB105+AB108+AB112+AB121+AB129+AB133+AB140+AB145+AB159+AB163+AB167+AB173+AB182+AB186+AB189+AB194+AB200+AB204+AB209+AB217+AB222</f>
        <v>8138</v>
      </c>
      <c r="AC11" s="117">
        <f>AC14+AC17+AC20+AC25+AC34+AC39+AC48+AC53+AC60+AC65+AC70+AC76+AC81+AC88+AC93+AC100+AC105+AC108+AC112+AC121+AC129+AC133+AC140+AC145+AC159+AC163+AC167+AC173+AC182+AC186+AC189+AC194+AC200+AC204+AC209+AC217+AC222</f>
        <v>8138</v>
      </c>
      <c r="AD11" s="117">
        <f>AD14+AD17+AD20+AD25+AD34+AD39+AD48+AD53+AD60+AD65+AD70+AD76+AD81+AD88+AD93+AD100+AD105+AD108+AD112+AD121+AD129+AD133+AD140+AD145+AD159+AD163+AD167+AD173+AD182+AD186+AD189+AD194+AD200+AD204+AD209+AD217+AD222</f>
        <v>8138</v>
      </c>
      <c r="AE11" s="117">
        <f>AD11/AC11*100</f>
        <v>100</v>
      </c>
      <c r="AF11" s="117"/>
      <c r="AG11" s="117">
        <f>AG14+AG17+AG20+AG25+AG34+AG39+AG48+AG53+AG60+AG65+AG70+AG76+AG81+AG88+AG93+AG100+AG105+AG108+AG112+AG121+AG129+AG133+AG140+AG145+AG159+AG163+AG167+AG173+AG182+AG186+AG189+AG194+AG200+AG204+AG209+AG217+AG222</f>
        <v>568109.59999999986</v>
      </c>
      <c r="AH11" s="117">
        <f>AH14+AH17+AH20+AH25+AH34+AH39+AH48+AH53+AH60+AH65+AH70+AH76+AH81+AH88+AH93+AH100+AH105+AH108+AH112+AH121+AH129+AH133+AH140+AH145+AH159+AH163+AH167+AH173+AH182+AH186+AH189+AH194+AH200+AH204+AH209+AH217+AH222</f>
        <v>563958.02345999994</v>
      </c>
      <c r="AI11" s="117">
        <f>AH11/AG11*100</f>
        <v>99.269229645124824</v>
      </c>
      <c r="AJ11" s="117"/>
      <c r="AK11" s="117">
        <f>AK14+AK17+AK20+AK25+AK34+AK39+AK48+AK53+AK60+AK65+AK70+AK76+AK81+AK88+AK93+AK100+AK105+AK108+AK112+AK121+AK129+AK133+AK140+AK145+AK159+AK163+AK167+AK173+AK182+AK186+AK189+AK194+AK200+AK204+AK209+AK217+AK222</f>
        <v>27037.4</v>
      </c>
      <c r="AL11" s="117">
        <f>AL14+AL17+AL20+AL25+AL34+AL39+AL48+AL53+AL60+AL65+AL70+AL76+AL81+AL88+AL93+AL100+AL105+AL108+AL112+AL121+AL129+AL133+AL140+AL145+AL159+AL163+AL167+AL173+AL182+AL186+AL189+AL194+AL200+AL204+AL209+AL217+AL222</f>
        <v>27024.298140000006</v>
      </c>
      <c r="AM11" s="117">
        <f>AL11/AK11*100</f>
        <v>99.951541716289299</v>
      </c>
      <c r="AN11" s="119">
        <f>AN14+AN17+AN20+AN25+AN34+AN39+AN48+AN53+AN60+AN65+AN70+AN76+AN81+AN88+AN93+AN100+AN105+AN108+AN112+AN121+AN129+AN133+AN140+AN145+AN159+AN163+AN167+AN173+AN182+AN186+AN189+AN194+AN200+AN204+AN209+AN217+AN222</f>
        <v>0</v>
      </c>
      <c r="AO11" s="119">
        <f>AO14+AO17+AO20+AO25+AO34+AO39+AO48+AO53+AO60+AO65+AO70+AO76+AO81+AO88+AO93+AO100+AO105+AO108+AO112+AO121+AO129+AO133+AO140+AO145+AO159+AO163+AO167+AO173+AO182+AO186+AO189+AO194+AO200+AO204+AO209+AO217+AO222</f>
        <v>0</v>
      </c>
      <c r="AP11" s="119"/>
      <c r="AQ11" s="118"/>
      <c r="AR11" s="117">
        <f t="shared" si="8"/>
        <v>18000</v>
      </c>
      <c r="AS11" s="117">
        <f t="shared" si="8"/>
        <v>73655.53</v>
      </c>
      <c r="AT11" s="117">
        <f t="shared" si="8"/>
        <v>73655.53</v>
      </c>
      <c r="AU11" s="117">
        <f>AT11/AS11*100</f>
        <v>100</v>
      </c>
      <c r="AV11" s="117"/>
      <c r="AW11" s="117">
        <f>AW14+AW17+AW20+AW25+AW34+AW39+AW48+AW53+AW60+AW65+AW70+AW76+AW81+AW88+AW93+AW100+AW105+AW108+AW112+AW121+AW129+AW133+AW140+AW145+AW159+AW163+AW167+AW173+AW182+AW186+AW189+AW194+AW200+AW204+AW209+AW217+AW222</f>
        <v>9500</v>
      </c>
      <c r="AX11" s="117">
        <f>AX14+AX17+AX20+AX25+AX34+AX39+AX48+AX53+AX60+AX65+AX70+AX76+AX81+AX88+AX93+AX100+AX105+AX108+AX112+AX121+AX129+AX133+AX140+AX145+AX159+AX163+AX167+AX173+AX182+AX186+AX189+AX194+AX200+AX204+AX209+AX217+AX222</f>
        <v>9500</v>
      </c>
      <c r="AY11" s="117">
        <f>AX11/AW11*100</f>
        <v>100</v>
      </c>
      <c r="AZ11" s="117"/>
      <c r="BA11" s="117">
        <f>BA14+BA17+BA20+BA25+BA34+BA39+BA48+BA53+BA60+BA65+BA70+BA76+BA81+BA88+BA93+BA100+BA105+BA108+BA112+BA121+BA129+BA133+BA140+BA145+BA159+BA163+BA167+BA173+BA182+BA186+BA189+BA194+BA200+BA204+BA209+BA217+BA222</f>
        <v>203799.74393</v>
      </c>
      <c r="BB11" s="117">
        <f>BB14+BB17+BB20+BB25+BB34+BB39+BB48+BB53+BB60+BB65+BB70+BB76+BB81+BB88+BB93+BB100+BB105+BB108+BB112+BB121+BB129+BB133+BB140+BB145+BB159+BB163+BB167+BB173+BB182+BB186+BB189+BB194+BB200+BB204+BB209+BB217+BB222</f>
        <v>203764.74393</v>
      </c>
      <c r="BC11" s="117">
        <f>BB11/BA11*100</f>
        <v>99.982826278716018</v>
      </c>
      <c r="BD11" s="117">
        <f t="shared" ref="BD11" si="46">BD14+BD17+BD20+BD25+BD34+BD39+BD48+BD53+BD60+BD65+BD70+BD76+BD81+BD88+BD93+BD100+BD105+BD108+BD112+BD121+BD129+BD133+BD140+BD145+BD159+BD163+BD167+BD173+BD182+BD186+BD189+BD194+BD200+BD204+BD209+BD217+BD222</f>
        <v>0</v>
      </c>
      <c r="BE11" s="117">
        <f>BE14+BE17+BE20+BE25+BE34+BE39+BE48+BE53+BE60+BE65+BE70+BE76+BE81+BE88+BE93+BE100+BE105+BE108+BE112+BE121+BE129+BE133+BE140+BE145+BE159+BE163+BE167+BE173+BE182+BE186+BE189+BE194+BE200+BE204+BE209+BE217+BE222</f>
        <v>0</v>
      </c>
      <c r="BF11" s="117">
        <f>BF14+BF17+BF20+BF25+BF34+BF39+BF48+BF53+BF60+BF65+BF70+BF76+BF81+BF88+BF93+BF100+BF105+BF108+BF112+BF121+BF129+BF133+BF140+BF145+BF159+BF163+BF167+BF173+BF182+BF186+BF189+BF194+BF200+BF204+BF209+BF217+BF222</f>
        <v>0</v>
      </c>
      <c r="BG11" s="117"/>
      <c r="BH11" s="117">
        <f t="shared" si="10"/>
        <v>95173.109200000006</v>
      </c>
      <c r="BI11" s="117">
        <f t="shared" si="10"/>
        <v>94945.721300000005</v>
      </c>
      <c r="BJ11" s="117">
        <f t="shared" si="10"/>
        <v>92664.917499999996</v>
      </c>
      <c r="BK11" s="117">
        <f>BJ11/BI11*100</f>
        <v>97.597781375746933</v>
      </c>
      <c r="BL11" s="117"/>
      <c r="BM11" s="117">
        <f>BM14+BM17+BM20+BM25+BM34+BM39+BM48+BM53+BM60+BM65+BM70+BM76+BM81+BM88+BM93+BM100+BM105+BM108+BM112+BM121+BM129+BM133+BM140+BM145+BM159+BM163+BM167+BM173+BM182+BM186+BM189+BM194+BM200+BM204+BM209+BM217+BM222</f>
        <v>0</v>
      </c>
      <c r="BN11" s="117">
        <f>BN14+BN17+BN20+BN25+BN34+BN39+BN48+BN53+BN60+BN65+BN70+BN76+BN81+BN88+BN93+BN100+BN105+BN108+BN112+BN121+BN129+BN133+BN140+BN145+BN159+BN163+BN167+BN173+BN182+BN186+BN189+BN194+BN200+BN204+BN209+BN217+BN222</f>
        <v>0</v>
      </c>
      <c r="BO11" s="117"/>
      <c r="BP11" s="117"/>
      <c r="BQ11" s="117">
        <f>BQ14+BQ17+BQ20+BQ25+BQ34+BQ39+BQ48+BQ53+BQ60+BQ65+BQ70+BQ76+BQ81+BQ88+BQ93+BQ100+BQ105+BQ108+BQ112+BQ121+BQ129+BQ133+BQ140+BQ145+BQ159+BQ163+BQ167+BQ173+BQ182+BQ186+BQ189+BQ194+BQ200+BQ204+BQ209+BQ217+BQ222</f>
        <v>0</v>
      </c>
      <c r="BR11" s="117">
        <f>BR14+BR17+BR20+BR25+BR34+BR39+BR48+BR53+BR60+BR65+BR70+BR76+BR81+BR88+BR93+BR100+BR105+BR108+BR112+BR121+BR129+BR133+BR140+BR145+BR159+BR163+BR167+BR173+BR182+BR186+BR189+BR194+BR200+BR204+BR209+BR217+BR222</f>
        <v>0</v>
      </c>
      <c r="BS11" s="117"/>
      <c r="BT11" s="117"/>
      <c r="BU11" s="117">
        <f>BU14+BU17+BU20+BU25+BU34+BU39+BU48+BU53+BU60+BU65+BU70+BU76+BU81+BU88+BU93+BU100+BU105+BU108+BU112+BU121+BU129+BU133+BU140+BU145+BU159+BU163+BU167+BU173+BU182+BU186+BU189+BU194+BU200+BU204+BU209+BU217+BU222</f>
        <v>0</v>
      </c>
      <c r="BV11" s="117">
        <f>BV14+BV17+BV20+BV25+BV34+BV39+BV48+BV53+BV60+BV65+BV70+BV76+BV81+BV88+BV93+BV100+BV105+BV108+BV112+BV121+BV129+BV133+BV140+BV145+BV159+BV163+BV167+BV173+BV182+BV186+BV189+BV194+BV200+BV204+BV209+BV217+BV222</f>
        <v>0</v>
      </c>
      <c r="BW11" s="117"/>
      <c r="BX11" s="117"/>
      <c r="BY11" s="117">
        <f>BY14+BY17+BY20+BY25+BY34+BY39+BY48+BY53+BY60+BY65+BY70+BY76+BY81+BY88+BY93+BY100+BY105+BY108+BY112+BY121+BY129+BY133+BY140+BY145+BY159+BY163+BY167+BY173+BY182+BY186+BY189+BY194+BY200+BY204+BY209+BY217+BY222</f>
        <v>210885.3</v>
      </c>
      <c r="BZ11" s="117">
        <f>BZ14+BZ17+BZ20+BZ25+BZ34+BZ39+BZ48+BZ53+BZ60+BZ65+BZ70+BZ76+BZ81+BZ88+BZ93+BZ100+BZ105+BZ108+BZ112+BZ121+BZ129+BZ133+BZ140+BZ145+BZ159+BZ163+BZ167+BZ173+BZ182+BZ186+BZ189+BZ194+BZ200+BZ204+BZ209+BZ217+BZ222</f>
        <v>210885.3</v>
      </c>
      <c r="CA11" s="117">
        <f>BZ11/BY11*100</f>
        <v>100</v>
      </c>
      <c r="CB11" s="117"/>
      <c r="CC11" s="117">
        <f>CC14+CC17+CC20+CC25+CC34+CC39+CC48+CC53+CC60+CC65+CC70+CC76+CC81+CC88+CC93+CC100+CC105+CC108+CC112+CC121+CC129+CC133+CC140+CC145+CC159+CC163+CC167+CC173+CC182+CC186+CC189+CC194+CC200+CC204+CC209+CC217+CC222</f>
        <v>4386.9512100000002</v>
      </c>
      <c r="CD11" s="117">
        <f>CD14+CD17+CD20+CD25+CD34+CD39+CD48+CD53+CD60+CD65+CD70+CD76+CD81+CD88+CD93+CD100+CD105+CD108+CD112+CD121+CD129+CD133+CD140+CD145+CD159+CD163+CD167+CD173+CD182+CD186+CD189+CD194+CD200+CD204+CD209+CD217+CD222</f>
        <v>4386.9512100000002</v>
      </c>
      <c r="CE11" s="117">
        <f>CD11/CC11*100</f>
        <v>100</v>
      </c>
      <c r="CF11" s="117"/>
      <c r="CG11" s="117">
        <f>CG14+CG17+CG20+CG25+CG34+CG39+CG48+CG53+CG60+CG65+CG70+CG76+CG81+CG88+CG93+CG100+CG105+CG108+CG112+CG121+CG129+CG133+CG140+CG145+CG159+CG163+CG167+CG173+CG182+CG186+CG189+CG194+CG200+CG204+CG209+CG217+CG222</f>
        <v>50900</v>
      </c>
      <c r="CH11" s="117">
        <f>CH14+CH17+CH20+CH25+CH34+CH39+CH48+CH53+CH60+CH65+CH70+CH76+CH81+CH88+CH93+CH100+CH105+CH108+CH112+CH121+CH129+CH133+CH140+CH145+CH159+CH163+CH167+CH173+CH182+CH186+CH189+CH194+CH200+CH204+CH209+CH217+CH222</f>
        <v>50900</v>
      </c>
      <c r="CI11" s="117">
        <f>CH11/CG11*100</f>
        <v>100</v>
      </c>
      <c r="CJ11" s="117"/>
      <c r="CK11" s="117">
        <f>CK14+CK17+CK20+CK25+CK34+CK39+CK48+CK53+CK60+CK65+CK70+CK76+CK81+CK88+CK93+CK100+CK105+CK108+CK112+CK121+CK129+CK133+CK140+CK145+CK159+CK163+CK167+CK173+CK182+CK186+CK189+CK194+CK200+CK204+CK209+CK217+CK222</f>
        <v>16380.1</v>
      </c>
      <c r="CL11" s="117">
        <f>CL14+CL17+CL20+CL25+CL34+CL39+CL48+CL53+CL60+CL65+CL70+CL76+CL81+CL88+CL93+CL100+CL105+CL108+CL112+CL121+CL129+CL133+CL140+CL145+CL159+CL163+CL167+CL173+CL182+CL186+CL189+CL194+CL200+CL204+CL209+CL217+CL222</f>
        <v>16380.1</v>
      </c>
      <c r="CM11" s="117">
        <f>CL11/CK11*100</f>
        <v>100</v>
      </c>
      <c r="CN11" s="117"/>
      <c r="CO11" s="117">
        <f>CO14+CO17+CO20+CO25+CO34+CO39+CO48+CO53+CO60+CO65+CO70+CO76+CO81+CO88+CO93+CO100+CO105+CO108+CO112+CO121+CO129+CO133+CO140+CO145+CO159+CO163+CO167+CO173+CO182+CO186+CO189+CO194+CO200+CO204+CO209+CO217+CO222</f>
        <v>100000</v>
      </c>
      <c r="CP11" s="117">
        <f>CP14+CP17+CP20+CP25+CP34+CP39+CP48+CP53+CP60+CP65+CP70+CP76+CP81+CP88+CP93+CP100+CP105+CP108+CP112+CP121+CP129+CP133+CP140+CP145+CP159+CP163+CP167+CP173+CP182+CP186+CP189+CP194+CP200+CP204+CP209+CP217+CP222</f>
        <v>100000</v>
      </c>
      <c r="CQ11" s="117">
        <f>CP11/CO11*100</f>
        <v>100</v>
      </c>
      <c r="CR11" s="117">
        <f t="shared" si="11"/>
        <v>22204.000000000007</v>
      </c>
      <c r="CS11" s="117">
        <f t="shared" si="11"/>
        <v>22204.000000000007</v>
      </c>
      <c r="CT11" s="117">
        <f t="shared" si="11"/>
        <v>20650.356220000001</v>
      </c>
      <c r="CU11" s="117">
        <f>CT11/CS11*100</f>
        <v>93.002865339578435</v>
      </c>
      <c r="CV11" s="117"/>
      <c r="CW11" s="117"/>
      <c r="CX11" s="117"/>
      <c r="CY11" s="117"/>
      <c r="CZ11" s="117"/>
      <c r="DA11" s="117">
        <f>DA14+DA17+DA20+DA25+DA34+DA39+DA48+DA53+DA60+DA65+DA70+DA76+DA81+DA88+DA93+DA100+DA105+DA108+DA112+DA121+DA129+DA133+DA140+DA145+DA159+DA163+DA167+DA173+DA182+DA186+DA189+DA194+DA200+DA204+DA209+DA217+DA222</f>
        <v>0</v>
      </c>
      <c r="DB11" s="117">
        <f>DB14+DB17+DB20+DB25+DB34+DB39+DB48+DB53+DB60+DB65+DB70+DB76+DB81+DB88+DB93+DB100+DB105+DB108+DB112+DB121+DB129+DB133+DB140+DB145+DB159+DB163+DB167+DB173+DB182+DB186+DB189+DB194+DB200+DB204+DB209+DB217+DB222</f>
        <v>0</v>
      </c>
      <c r="DC11" s="117"/>
      <c r="DD11" s="117">
        <f t="shared" si="12"/>
        <v>17500</v>
      </c>
      <c r="DE11" s="117">
        <f t="shared" si="12"/>
        <v>17500</v>
      </c>
      <c r="DF11" s="117">
        <f t="shared" si="12"/>
        <v>17499.999680000001</v>
      </c>
      <c r="DG11" s="117">
        <f>DF11/DE11*100</f>
        <v>99.999998171428572</v>
      </c>
      <c r="DH11" s="117">
        <f t="shared" si="13"/>
        <v>0</v>
      </c>
      <c r="DI11" s="117">
        <f t="shared" si="13"/>
        <v>0</v>
      </c>
      <c r="DJ11" s="117">
        <f t="shared" si="13"/>
        <v>0</v>
      </c>
      <c r="DK11" s="117"/>
      <c r="DL11" s="117">
        <f t="shared" si="14"/>
        <v>0</v>
      </c>
      <c r="DM11" s="117">
        <f t="shared" si="14"/>
        <v>0</v>
      </c>
      <c r="DN11" s="117">
        <f t="shared" si="14"/>
        <v>0</v>
      </c>
      <c r="DO11" s="117"/>
      <c r="DP11" s="117"/>
      <c r="DQ11" s="117">
        <f>DQ14+DQ17+DQ20+DQ25+DQ34+DQ39+DQ48+DQ53+DQ60+DQ65+DQ70+DQ76+DQ81+DQ88+DQ93+DQ100+DQ105+DQ108+DQ112+DQ121+DQ129+DQ133+DQ140+DQ145+DQ159+DQ163+DQ167+DQ173+DQ182+DQ186+DQ189+DQ194+DQ200+DQ204+DQ209+DQ217+DQ222</f>
        <v>0</v>
      </c>
      <c r="DR11" s="117">
        <f>DR14+DR17+DR20+DR25+DR34+DR39+DR48+DR53+DR60+DR65+DR70+DR76+DR81+DR88+DR93+DR100+DR105+DR108+DR112+DR121+DR129+DR133+DR140+DR145+DR159+DR163+DR167+DR173+DR182+DR186+DR189+DR194+DR200+DR204+DR209+DR217+DR222</f>
        <v>0</v>
      </c>
      <c r="DS11" s="117"/>
      <c r="DT11" s="117"/>
      <c r="DU11" s="117">
        <f>DU14+DU17+DU20+DU25+DU34+DU39+DU48+DU53+DU60+DU65+DU70+DU76+DU81+DU88+DU93+DU100+DU105+DU108+DU112+DU121+DU129+DU133+DU140+DU145+DU159+DU163+DU167+DU173+DU182+DU186+DU189+DU194+DU200+DU204+DU209+DU217+DU222</f>
        <v>0</v>
      </c>
      <c r="DV11" s="117">
        <f>DV14+DV17+DV20+DV25+DV34+DV39+DV48+DV53+DV60+DV65+DV70+DV76+DV81+DV88+DV93+DV100+DV105+DV108+DV112+DV121+DV129+DV133+DV140+DV145+DV159+DV163+DV167+DV173+DV182+DV186+DV189+DV194+DV200+DV204+DV209+DV217+DV222</f>
        <v>0</v>
      </c>
      <c r="DW11" s="117"/>
      <c r="DX11" s="117"/>
      <c r="DY11" s="117">
        <f>DY14+DY17+DY20+DY25+DY34+DY39+DY48+DY53+DY60+DY65+DY70+DY76+DY81+DY88+DY93+DY100+DY105+DY108+DY112+DY121+DY129+DY133+DY140+DY145+DY159+DY163+DY167+DY173+DY182+DY186+DY189+DY194+DY200+DY204+DY209+DY217+DY222</f>
        <v>0</v>
      </c>
      <c r="DZ11" s="117">
        <f>DZ14+DZ17+DZ20+DZ25+DZ34+DZ39+DZ48+DZ53+DZ60+DZ65+DZ70+DZ76+DZ81+DZ88+DZ93+DZ100+DZ105+DZ108+DZ112+DZ121+DZ129+DZ133+DZ140+DZ145+DZ159+DZ163+DZ167+DZ173+DZ182+DZ186+DZ189+DZ194+DZ200+DZ204+DZ209+DZ217+DZ222</f>
        <v>0</v>
      </c>
      <c r="EA11" s="117"/>
      <c r="EB11" s="117">
        <f t="shared" si="15"/>
        <v>37000</v>
      </c>
      <c r="EC11" s="117">
        <f t="shared" si="15"/>
        <v>37000</v>
      </c>
      <c r="ED11" s="117">
        <f t="shared" si="15"/>
        <v>34778.391510000001</v>
      </c>
      <c r="EE11" s="117">
        <f>ED11/EC11*100</f>
        <v>93.995652729729727</v>
      </c>
      <c r="EF11" s="117">
        <f t="shared" si="16"/>
        <v>214415.70000000004</v>
      </c>
      <c r="EG11" s="117">
        <f t="shared" si="16"/>
        <v>251289.41070000004</v>
      </c>
      <c r="EH11" s="117">
        <f t="shared" si="16"/>
        <v>250748.50304000001</v>
      </c>
      <c r="EI11" s="117">
        <f>EH11/EG11*100</f>
        <v>99.784747133397602</v>
      </c>
      <c r="EJ11" s="117"/>
      <c r="EK11" s="117">
        <f>EK14+EK17+EK20+EK25+EK34+EK39+EK48+EK53+EK60+EK65+EK70+EK76+EK81+EK88+EK93+EK100+EK105+EK108+EK112+EK121+EK129+EK133+EK140+EK145+EK159+EK163+EK167+EK173+EK182+EK186+EK189+EK194+EK200+EK204+EK209+EK217+EK222</f>
        <v>0</v>
      </c>
      <c r="EL11" s="117">
        <f>EL14+EL17+EL20+EL25+EL34+EL39+EL48+EL53+EL60+EL65+EL70+EL76+EL81+EL88+EL93+EL100+EL105+EL108+EL112+EL121+EL129+EL133+EL140+EL145+EL159+EL163+EL167+EL173+EL182+EL186+EL189+EL194+EL200+EL204+EL209+EL217+EL222</f>
        <v>0</v>
      </c>
      <c r="EM11" s="117"/>
      <c r="EN11" s="117">
        <f t="shared" si="17"/>
        <v>0</v>
      </c>
      <c r="EO11" s="117">
        <f t="shared" si="17"/>
        <v>0</v>
      </c>
      <c r="EP11" s="117">
        <f t="shared" si="17"/>
        <v>0</v>
      </c>
      <c r="EQ11" s="117"/>
      <c r="ER11" s="117"/>
      <c r="ES11" s="117">
        <f>ES14+ES17+ES20+ES25+ES34+ES39+ES48+ES53+ES60+ES65+ES70+ES76+ES81+ES88+ES93+ES100+ES105+ES108+ES112+ES121+ES129+ES133+ES140+ES145+ES159+ES163+ES167+ES173+ES182+ES186+ES189+ES194+ES200+ES204+ES209+ES217+ES222</f>
        <v>0</v>
      </c>
      <c r="ET11" s="117">
        <f>ET14+ET17+ET20+ET25+ET34+ET39+ET48+ET53+ET60+ET65+ET70+ET76+ET81+ET88+ET93+ET100+ET105+ET108+ET112+ET121+ET129+ET133+ET140+ET145+ET159+ET163+ET167+ET173+ET182+ET186+ET189+ET194+ET200+ET204+ET209+ET217+ET222</f>
        <v>0</v>
      </c>
      <c r="EU11" s="117"/>
      <c r="EV11" s="117"/>
      <c r="EW11" s="117"/>
      <c r="EX11" s="117"/>
      <c r="EY11" s="117"/>
      <c r="EZ11" s="117"/>
      <c r="FA11" s="117">
        <f>FA14+FA17+FA20+FA25+FA34+FA39+FA48+FA53+FA60+FA65+FA70+FA76+FA81+FA88+FA93+FA100+FA105+FA108+FA112+FA121+FA129+FA133+FA140+FA145+FA159+FA163+FA167+FA173+FA182+FA186+FA189+FA194+FA200+FA204+FA209+FA217+FA222</f>
        <v>0</v>
      </c>
      <c r="FB11" s="117">
        <f>FB14+FB17+FB20+FB25+FB34+FB39+FB48+FB53+FB60+FB65+FB70+FB76+FB81+FB88+FB93+FB100+FB105+FB108+FB112+FB121+FB129+FB133+FB140+FB145+FB159+FB163+FB167+FB173+FB182+FB186+FB189+FB194+FB200+FB204+FB209+FB217+FB222</f>
        <v>0</v>
      </c>
      <c r="FC11" s="117"/>
      <c r="FD11" s="117"/>
      <c r="FE11" s="117">
        <f>FE14+FE17+FE20+FE25+FE34+FE39+FE48+FE53+FE60+FE65+FE70+FE76+FE81+FE88+FE93+FE100+FE105+FE108+FE112+FE121+FE129+FE133+FE140+FE145+FE159+FE163+FE167+FE173+FE182+FE186+FE189+FE194+FE200+FE204+FE209+FE217+FE222</f>
        <v>215793.82836000001</v>
      </c>
      <c r="FF11" s="117">
        <f>FF14+FF17+FF20+FF25+FF34+FF39+FF48+FF53+FF60+FF65+FF70+FF76+FF81+FF88+FF93+FF100+FF105+FF108+FF112+FF121+FF129+FF133+FF140+FF145+FF159+FF163+FF167+FF173+FF182+FF186+FF189+FF194+FF200+FF204+FF209+FF217+FF222</f>
        <v>202233.33383000002</v>
      </c>
      <c r="FG11" s="117">
        <f>FF11/FE11*100</f>
        <v>93.715995201040883</v>
      </c>
      <c r="FH11" s="117"/>
      <c r="FI11" s="117">
        <f>FI14+FI17+FI20+FI25+FI34+FI39+FI48+FI53+FI60+FI65+FI70+FI76+FI81+FI88+FI93+FI100+FI105+FI108+FI112+FI121+FI129+FI133+FI140+FI145+FI159+FI163+FI167+FI173+FI182+FI186+FI189+FI194+FI200+FI204+FI209+FI217+FI222</f>
        <v>76285.626959999994</v>
      </c>
      <c r="FJ11" s="117">
        <f>FJ14+FJ17+FJ20+FJ25+FJ34+FJ39+FJ48+FJ53+FJ60+FJ65+FJ70+FJ76+FJ81+FJ88+FJ93+FJ100+FJ105+FJ108+FJ112+FJ121+FJ129+FJ133+FJ140+FJ145+FJ159+FJ163+FJ167+FJ173+FJ182+FJ186+FJ189+FJ194+FJ200+FJ204+FJ209+FJ217+FJ222</f>
        <v>97285.626959999994</v>
      </c>
      <c r="FK11" s="117">
        <f>FJ11/FI11*100</f>
        <v>127.52812139960683</v>
      </c>
      <c r="FL11" s="117">
        <f t="shared" si="19"/>
        <v>30885</v>
      </c>
      <c r="FM11" s="117">
        <f t="shared" si="19"/>
        <v>26742.1</v>
      </c>
      <c r="FN11" s="117">
        <f t="shared" si="19"/>
        <v>26339.764719999996</v>
      </c>
      <c r="FO11" s="117">
        <f>FN11/FM11*100</f>
        <v>98.495498558452766</v>
      </c>
      <c r="FP11" s="117">
        <f t="shared" si="20"/>
        <v>0</v>
      </c>
      <c r="FQ11" s="117">
        <f t="shared" si="20"/>
        <v>0</v>
      </c>
      <c r="FR11" s="117">
        <f t="shared" si="20"/>
        <v>0</v>
      </c>
      <c r="FS11" s="117"/>
      <c r="FT11" s="117"/>
      <c r="FU11" s="117">
        <f>FU14+FU17+FU20+FU25+FU34+FU39+FU48+FU53+FU60+FU65+FU70+FU76+FU81+FU88+FU93+FU100+FU105+FU108+FU112+FU121+FU129+FU133+FU140+FU145+FU159+FU163+FU167+FU173+FU182+FU186+FU189+FU194+FU200+FU204+FU209+FU217+FU222</f>
        <v>0</v>
      </c>
      <c r="FV11" s="117">
        <f>FV14+FV17+FV20+FV25+FV34+FV39+FV48+FV53+FV60+FV65+FV70+FV76+FV81+FV88+FV93+FV100+FV105+FV108+FV112+FV121+FV129+FV133+FV140+FV145+FV159+FV163+FV167+FV173+FV182+FV186+FV189+FV194+FV200+FV204+FV209+FV217+FV222</f>
        <v>0</v>
      </c>
      <c r="FW11" s="117"/>
      <c r="FX11" s="117"/>
      <c r="FY11" s="117">
        <f>FY14+FY17+FY20+FY25+FY34+FY39+FY48+FY53+FY60+FY65+FY70+FY76+FY81+FY88+FY93+FY100+FY105+FY108+FY112+FY121+FY129+FY133+FY140+FY145+FY159+FY163+FY167+FY173+FY182+FY186+FY189+FY194+FY200+FY204+FY209+FY217+FY222</f>
        <v>0</v>
      </c>
      <c r="FZ11" s="117">
        <f>FZ14+FZ17+FZ20+FZ25+FZ34+FZ39+FZ48+FZ53+FZ60+FZ65+FZ70+FZ76+FZ81+FZ88+FZ93+FZ100+FZ105+FZ108+FZ112+FZ121+FZ129+FZ133+FZ140+FZ145+FZ159+FZ163+FZ167+FZ173+FZ182+FZ186+FZ189+FZ194+FZ200+FZ204+FZ209+FZ217+FZ222</f>
        <v>0</v>
      </c>
      <c r="GA11" s="117"/>
      <c r="GB11" s="117"/>
      <c r="GC11" s="117">
        <f>GC14+GC17+GC20+GC25+GC34+GC39+GC48+GC53+GC60+GC65+GC70+GC76+GC81+GC88+GC93+GC100+GC105+GC108+GC112+GC121+GC129+GC133+GC140+GC145+GC159+GC163+GC167+GC173+GC182+GC186+GC189+GC194+GC200+GC204+GC209+GC217+GC222</f>
        <v>0</v>
      </c>
      <c r="GD11" s="117">
        <f>GD14+GD17+GD20+GD25+GD34+GD39+GD48+GD53+GD60+GD65+GD70+GD76+GD81+GD88+GD93+GD100+GD105+GD108+GD112+GD121+GD129+GD133+GD140+GD145+GD159+GD163+GD167+GD173+GD182+GD186+GD189+GD194+GD200+GD204+GD209+GD217+GD222</f>
        <v>0</v>
      </c>
      <c r="GE11" s="117"/>
      <c r="GF11" s="117">
        <f t="shared" si="21"/>
        <v>49300.83249999999</v>
      </c>
      <c r="GG11" s="117">
        <f t="shared" si="21"/>
        <v>47151.329609999993</v>
      </c>
      <c r="GH11" s="117">
        <f t="shared" si="21"/>
        <v>46456.66584999999</v>
      </c>
      <c r="GI11" s="117">
        <f>GH11/GG11*100</f>
        <v>98.526735585728474</v>
      </c>
      <c r="GJ11" s="117">
        <f t="shared" si="22"/>
        <v>21295.919999999998</v>
      </c>
      <c r="GK11" s="117">
        <f t="shared" si="22"/>
        <v>21295.919999999998</v>
      </c>
      <c r="GL11" s="117">
        <f t="shared" si="22"/>
        <v>20702.38</v>
      </c>
      <c r="GM11" s="117">
        <f>GL11/GK11*100</f>
        <v>97.212893361733151</v>
      </c>
      <c r="GN11" s="117"/>
      <c r="GO11" s="117">
        <f>GO14+GO17+GO20+GO25+GO34+GO39+GO48+GO53+GO60+GO65+GO70+GO76+GO81+GO88+GO93+GO100+GO105+GO108+GO112+GO121+GO129+GO133+GO140+GO145+GO159+GO163+GO167+GO173+GO182+GO186+GO189+GO194+GO200+GO204+GO209+GO217+GO222</f>
        <v>1199.992</v>
      </c>
      <c r="GP11" s="117">
        <f>GP14+GP17+GP20+GP25+GP34+GP39+GP48+GP53+GP60+GP65+GP70+GP76+GP81+GP88+GP93+GP100+GP105+GP108+GP112+GP121+GP129+GP133+GP140+GP145+GP159+GP163+GP167+GP173+GP182+GP186+GP189+GP194+GP200+GP204+GP209+GP217+GP222</f>
        <v>1179.7299999999998</v>
      </c>
      <c r="GQ11" s="117">
        <f>GP11/GO11*100</f>
        <v>98.31148874325828</v>
      </c>
      <c r="GR11" s="117"/>
      <c r="GS11" s="117">
        <f>GS14+GS17+GS20+GS25+GS34+GS39+GS48+GS53+GS60+GS65+GS70+GS76+GS81+GS88+GS93+GS100+GS105+GS108+GS112+GS121+GS129+GS133+GS140+GS145+GS159+GS163+GS167+GS173+GS182+GS186+GS189+GS194+GS200+GS204+GS209+GS217+GS222</f>
        <v>35849.199999999997</v>
      </c>
      <c r="GT11" s="117">
        <f>GT14+GT17+GT20+GT25+GT34+GT39+GT48+GT53+GT60+GT65+GT70+GT76+GT81+GT88+GT93+GT100+GT105+GT108+GT112+GT121+GT129+GT133+GT140+GT145+GT159+GT163+GT167+GT173+GT182+GT186+GT189+GT194+GT200+GT204+GT209+GT217+GT222</f>
        <v>34964.261530000003</v>
      </c>
      <c r="GU11" s="119">
        <f>GT11/GS11*100</f>
        <v>97.531497299800293</v>
      </c>
      <c r="GV11" s="117"/>
      <c r="GW11" s="117">
        <f>GW14+GW17+GW20+GW25+GW34+GW39+GW48+GW53+GW60+GW65+GW70+GW76+GW81+GW88+GW93+GW100+GW105+GW108+GW112+GW121+GW129+GW133+GW140+GW145+GW159+GW163+GW167+GW173+GW182+GW186+GW189+GW194+GW200+GW204+GW209+GW217+GW222</f>
        <v>3761.3</v>
      </c>
      <c r="GX11" s="117">
        <f>GX14+GX17+GX20+GX25+GX34+GX39+GX48+GX53+GX60+GX65+GX70+GX76+GX81+GX88+GX93+GX100+GX105+GX108+GX112+GX121+GX129+GX133+GX140+GX145+GX159+GX163+GX167+GX173+GX182+GX186+GX189+GX194+GX200+GX204+GX209+GX217+GX222</f>
        <v>3761.2991499999998</v>
      </c>
      <c r="GY11" s="119">
        <f>GX11/GW11*100</f>
        <v>99.999977401430357</v>
      </c>
      <c r="GZ11" s="117"/>
      <c r="HA11" s="117">
        <f>HA14+HA17+HA20+HA25+HA34+HA39+HA48+HA53+HA60+HA65+HA70+HA76+HA81+HA88+HA93+HA100+HA105+HA108+HA112+HA121+HA129+HA133+HA140+HA145+HA159+HA163+HA167+HA173+HA182+HA186+HA189+HA194+HA200+HA204+HA209+HA217+HA222</f>
        <v>18336.099999999999</v>
      </c>
      <c r="HB11" s="117">
        <f>HB14+HB17+HB20+HB25+HB34+HB39+HB48+HB53+HB60+HB65+HB70+HB76+HB81+HB88+HB93+HB100+HB105+HB108+HB112+HB121+HB129+HB133+HB140+HB145+HB159+HB163+HB167+HB173+HB182+HB186+HB189+HB194+HB200+HB204+HB209+HB217+HB222</f>
        <v>17572.57618</v>
      </c>
      <c r="HC11" s="119">
        <f>HB11/HA11*100</f>
        <v>95.835953010727479</v>
      </c>
      <c r="HD11" s="117"/>
      <c r="HE11" s="117">
        <f>HE14+HE17+HE20+HE25+HE34+HE39+HE48+HE53+HE60+HE65+HE70+HE76+HE81+HE88+HE93+HE100+HE105+HE108+HE112+HE121+HE129+HE133+HE140+HE145+HE159+HE163+HE167+HE173+HE182+HE186+HE189+HE194+HE200+HE204+HE209+HE217+HE222</f>
        <v>1358.4</v>
      </c>
      <c r="HF11" s="117">
        <f>HF14+HF17+HF20+HF25+HF34+HF39+HF48+HF53+HF60+HF65+HF70+HF76+HF81+HF88+HF93+HF100+HF105+HF108+HF112+HF121+HF129+HF133+HF140+HF145+HF159+HF163+HF167+HF173+HF182+HF186+HF189+HF194+HF200+HF204+HF209+HF217+HF222</f>
        <v>1358.4</v>
      </c>
      <c r="HG11" s="119">
        <f>HF11/HE11*100</f>
        <v>100</v>
      </c>
      <c r="HH11" s="117"/>
      <c r="HI11" s="117">
        <f>HI14+HI17+HI20+HI25+HI34+HI39+HI48+HI53+HI60+HI65+HI70+HI76+HI81+HI88+HI93+HI100+HI105+HI108+HI112+HI121+HI129+HI133+HI140+HI145+HI159+HI163+HI167+HI173+HI182+HI186+HI189+HI194+HI200+HI204+HI209+HI217+HI222</f>
        <v>6538.306999999998</v>
      </c>
      <c r="HJ11" s="117">
        <f>HJ14+HJ17+HJ20+HJ25+HJ34+HJ39+HJ48+HJ53+HJ60+HJ65+HJ70+HJ76+HJ81+HJ88+HJ93+HJ100+HJ105+HJ108+HJ112+HJ121+HJ129+HJ133+HJ140+HJ145+HJ159+HJ163+HJ167+HJ173+HJ182+HJ186+HJ189+HJ194+HJ200+HJ204+HJ209+HJ217+HJ222</f>
        <v>6320.1669999999986</v>
      </c>
      <c r="HK11" s="119">
        <f>HJ11/HI11*100</f>
        <v>96.66366232114828</v>
      </c>
      <c r="HL11" s="117"/>
      <c r="HM11" s="117">
        <f>HM14+HM17+HM20+HM25+HM34+HM39+HM48+HM53+HM60+HM65+HM70+HM76+HM81+HM88+HM93+HM100+HM105+HM108+HM112+HM121+HM129+HM133+HM140+HM145+HM159+HM163+HM167+HM173+HM182+HM186+HM189+HM194+HM200+HM204+HM209+HM217+HM222</f>
        <v>4031.4359999999997</v>
      </c>
      <c r="HN11" s="117">
        <f>HN14+HN17+HN20+HN25+HN34+HN39+HN48+HN53+HN60+HN65+HN70+HN76+HN81+HN88+HN93+HN100+HN105+HN108+HN112+HN121+HN129+HN133+HN140+HN145+HN159+HN163+HN167+HN173+HN182+HN186+HN189+HN194+HN200+HN204+HN209+HN217+HN222</f>
        <v>4021.4408000000003</v>
      </c>
      <c r="HO11" s="119">
        <f>HN11/HM11*100</f>
        <v>99.752068493707966</v>
      </c>
      <c r="HP11" s="117"/>
      <c r="HQ11" s="117">
        <f>HQ14+HQ17+HQ20+HQ25+HQ34+HQ39+HQ48+HQ53+HQ60+HQ65+HQ70+HQ76+HQ81+HQ88+HQ93+HQ100+HQ105+HQ108+HQ112+HQ121+HQ129+HQ133+HQ140+HQ145+HQ159+HQ163+HQ167+HQ173+HQ182+HQ186+HQ189+HQ194+HQ200+HQ204+HQ209+HQ217+HQ222</f>
        <v>4500</v>
      </c>
      <c r="HR11" s="117">
        <f>HR14+HR17+HR20+HR25+HR34+HR39+HR48+HR53+HR60+HR65+HR70+HR76+HR81+HR88+HR93+HR100+HR105+HR108+HR112+HR121+HR129+HR133+HR140+HR145+HR159+HR163+HR167+HR173+HR182+HR186+HR189+HR194+HR200+HR204+HR209+HR217+HR222</f>
        <v>4500</v>
      </c>
      <c r="HS11" s="119">
        <f>HR11/HQ11*100</f>
        <v>100</v>
      </c>
      <c r="HT11" s="117"/>
      <c r="HU11" s="117">
        <f>HU14+HU17+HU20+HU25+HU34+HU39+HU48+HU53+HU60+HU65+HU70+HU76+HU81+HU88+HU93+HU100+HU105+HU108+HU112+HU121+HU129+HU133+HU140+HU145+HU159+HU163+HU167+HU173+HU182+HU186+HU189+HU194+HU200+HU204+HU209+HU217+HU222</f>
        <v>3000</v>
      </c>
      <c r="HV11" s="117">
        <f>HV14+HV17+HV20+HV25+HV34+HV39+HV48+HV53+HV60+HV65+HV70+HV76+HV81+HV88+HV93+HV100+HV105+HV108+HV112+HV121+HV129+HV133+HV140+HV145+HV159+HV163+HV167+HV173+HV182+HV186+HV189+HV194+HV200+HV204+HV209+HV217+HV222</f>
        <v>3000</v>
      </c>
      <c r="HW11" s="119">
        <f>HV11/HU11*100</f>
        <v>100</v>
      </c>
      <c r="HX11" s="117"/>
      <c r="HY11" s="117">
        <f>HY14+HY17+HY20+HY25+HY34+HY39+HY48+HY53+HY60+HY65+HY70+HY76+HY81+HY88+HY93+HY100+HY105+HY108+HY112+HY121+HY129+HY133+HY140+HY145+HY159+HY163+HY167+HY173+HY182+HY186+HY189+HY194+HY200+HY204+HY209+HY217+HY222</f>
        <v>6900</v>
      </c>
      <c r="HZ11" s="117">
        <f>HZ14+HZ17+HZ20+HZ25+HZ34+HZ39+HZ48+HZ53+HZ60+HZ65+HZ70+HZ76+HZ81+HZ88+HZ93+HZ100+HZ105+HZ108+HZ112+HZ121+HZ129+HZ133+HZ140+HZ145+HZ159+HZ163+HZ167+HZ173+HZ182+HZ186+HZ189+HZ194+HZ200+HZ204+HZ209+HZ217+HZ222</f>
        <v>6900</v>
      </c>
      <c r="IA11" s="119">
        <f>HZ11/HY11*100</f>
        <v>100</v>
      </c>
      <c r="IB11" s="117"/>
      <c r="IC11" s="117">
        <f>IC14+IC17+IC20+IC25+IC34+IC39+IC48+IC53+IC60+IC65+IC70+IC76+IC81+IC88+IC93+IC100+IC105+IC108+IC112+IC121+IC129+IC133+IC140+IC145+IC159+IC163+IC167+IC173+IC182+IC186+IC189+IC194+IC200+IC204+IC209+IC217+IC222</f>
        <v>320</v>
      </c>
      <c r="ID11" s="117">
        <f>ID14+ID17+ID20+ID25+ID34+ID39+ID48+ID53+ID60+ID65+ID70+ID76+ID81+ID88+ID93+ID100+ID105+ID108+ID112+ID121+ID129+ID133+ID140+ID145+ID159+ID163+ID167+ID173+ID182+ID186+ID189+ID194+ID200+ID204+ID209+ID217+ID222</f>
        <v>0</v>
      </c>
      <c r="IE11" s="119">
        <f>ID11/IC11*100</f>
        <v>0</v>
      </c>
      <c r="IF11" s="117"/>
      <c r="IG11" s="117">
        <f>IG14+IG17+IG20+IG25+IG34+IG39+IG48+IG53+IG60+IG65+IG70+IG76+IG81+IG88+IG93+IG100+IG105+IG108+IG112+IG121+IG129+IG133+IG140+IG145+IG159+IG163+IG167+IG173+IG182+IG186+IG189+IG194+IG200+IG204+IG209+IG217+IG222</f>
        <v>0</v>
      </c>
      <c r="IH11" s="117">
        <f>IH14+IH17+IH20+IH25+IH34+IH39+IH48+IH53+IH60+IH65+IH70+IH76+IH81+IH88+IH93+IH100+IH105+IH108+IH112+IH121+IH129+IH133+IH140+IH145+IH159+IH163+IH167+IH173+IH182+IH186+IH189+IH194+IH200+IH204+IH209+IH217+IH222</f>
        <v>0</v>
      </c>
      <c r="II11" s="119"/>
      <c r="IJ11" s="117"/>
      <c r="IK11" s="117">
        <f>IK14+IK17+IK20+IK25+IK34+IK39+IK48+IK53+IK60+IK65+IK70+IK76+IK81+IK88+IK93+IK100+IK105+IK108+IK112+IK121+IK129+IK133+IK140+IK145+IK159+IK163+IK167+IK173+IK182+IK186+IK189+IK194+IK200+IK204+IK209+IK217+IK222</f>
        <v>7800</v>
      </c>
      <c r="IL11" s="117">
        <f>IL14+IL17+IL20+IL25+IL34+IL39+IL48+IL53+IL60+IL65+IL70+IL76+IL81+IL88+IL93+IL100+IL105+IL108+IL112+IL121+IL129+IL133+IL140+IL145+IL159+IL163+IL167+IL173+IL182+IL186+IL189+IL194+IL200+IL204+IL209+IL217+IL222</f>
        <v>7533.9000699999997</v>
      </c>
      <c r="IM11" s="119">
        <f>IL11/IK11*100</f>
        <v>96.588462435897426</v>
      </c>
      <c r="IN11" s="117"/>
      <c r="IO11" s="117">
        <f>IO14+IO17+IO20+IO25+IO34+IO39+IO48+IO53+IO60+IO65+IO70+IO76+IO81+IO88+IO93+IO100+IO105+IO108+IO112+IO121+IO129+IO133+IO140+IO145+IO159+IO163+IO167+IO173+IO182+IO186+IO189+IO194+IO200+IO204+IO209+IO217+IO222</f>
        <v>0</v>
      </c>
      <c r="IP11" s="117">
        <f>IP14+IP17+IP20+IP25+IP34+IP39+IP48+IP53+IP60+IP65+IP70+IP76+IP81+IP88+IP93+IP100+IP105+IP108+IP112+IP121+IP129+IP133+IP140+IP145+IP159+IP163+IP167+IP173+IP182+IP186+IP189+IP194+IP200+IP204+IP209+IP217+IP222</f>
        <v>0</v>
      </c>
      <c r="IQ11" s="119"/>
      <c r="IR11" s="117"/>
      <c r="IS11" s="117">
        <f>IS14+IS17+IS20+IS25+IS34+IS39+IS48+IS53+IS60+IS65+IS70+IS76+IS81+IS88+IS93+IS100+IS105+IS108+IS112+IS121+IS129+IS133+IS140+IS145+IS159+IS163+IS167+IS173+IS182+IS186+IS189+IS194+IS200+IS204+IS209+IS217+IS222</f>
        <v>20000</v>
      </c>
      <c r="IT11" s="117">
        <f>IT14+IT17+IT20+IT25+IT34+IT39+IT48+IT53+IT60+IT65+IT70+IT76+IT81+IT88+IT93+IT100+IT105+IT108+IT112+IT121+IT129+IT133+IT140+IT145+IT159+IT163+IT167+IT173+IT182+IT186+IT189+IT194+IT200+IT204+IT209+IT217+IT222</f>
        <v>20000</v>
      </c>
      <c r="IU11" s="119">
        <f>IT11/IS11*100</f>
        <v>100</v>
      </c>
      <c r="IV11" s="117"/>
      <c r="IW11" s="117">
        <f>IW14+IW17+IW20+IW25+IW34+IW39+IW48+IW53+IW60+IW65+IW70+IW76+IW81+IW88+IW93+IW100+IW105+IW108+IW112+IW121+IW129+IW133+IW140+IW145+IW159+IW163+IW167+IW173+IW182+IW186+IW189+IW194+IW200+IW204+IW209+IW217+IW222</f>
        <v>0</v>
      </c>
      <c r="IX11" s="117">
        <f>IX14+IX17+IX20+IX25+IX34+IX39+IX48+IX53+IX60+IX65+IX70+IX76+IX81+IX88+IX93+IX100+IX105+IX108+IX112+IX121+IX129+IX133+IX140+IX145+IX159+IX163+IX167+IX173+IX182+IX186+IX189+IX194+IX200+IX204+IX209+IX217+IX222</f>
        <v>0</v>
      </c>
      <c r="IY11" s="119"/>
      <c r="IZ11" s="117"/>
      <c r="JA11" s="117">
        <f>JA14+JA17+JA20+JA25+JA34+JA39+JA48+JA53+JA60+JA65+JA70+JA76+JA81+JA88+JA93+JA100+JA105+JA108+JA112+JA121+JA129+JA133+JA140+JA145+JA159+JA163+JA167+JA173+JA182+JA186+JA189+JA194+JA200+JA204+JA209+JA217+JA222</f>
        <v>0</v>
      </c>
      <c r="JB11" s="117">
        <f>JB14+JB17+JB20+JB25+JB34+JB39+JB48+JB53+JB60+JB65+JB70+JB76+JB81+JB88+JB93+JB100+JB105+JB108+JB112+JB121+JB129+JB133+JB140+JB145+JB159+JB163+JB167+JB173+JB182+JB186+JB189+JB194+JB200+JB204+JB209+JB217+JB222</f>
        <v>0</v>
      </c>
      <c r="JC11" s="119"/>
      <c r="JD11" s="117"/>
      <c r="JE11" s="117">
        <f>JE14+JE17+JE20+JE25+JE34+JE39+JE48+JE53+JE60+JE65+JE70+JE76+JE81+JE88+JE93+JE100+JE105+JE108+JE112+JE121+JE129+JE133+JE140+JE145+JE159+JE163+JE167+JE173+JE182+JE186+JE189+JE194+JE200+JE204+JE209+JE217+JE222</f>
        <v>0</v>
      </c>
      <c r="JF11" s="117">
        <f>JF14+JF17+JF20+JF25+JF34+JF39+JF48+JF53+JF60+JF65+JF70+JF76+JF81+JF88+JF93+JF100+JF105+JF108+JF112+JF121+JF129+JF133+JF140+JF145+JF159+JF163+JF167+JF173+JF182+JF186+JF189+JF194+JF200+JF204+JF209+JF217+JF222</f>
        <v>0</v>
      </c>
      <c r="JG11" s="119"/>
      <c r="JH11" s="117"/>
      <c r="JI11" s="117">
        <f>JI14+JI17+JI20+JI25+JI34+JI39+JI48+JI53+JI60+JI65+JI70+JI76+JI81+JI88+JI93+JI100+JI105+JI108+JI112+JI121+JI129+JI133+JI140+JI145+JI159+JI163+JI167+JI173+JI182+JI186+JI189+JI194+JI200+JI204+JI209+JI217+JI222</f>
        <v>0</v>
      </c>
      <c r="JJ11" s="117">
        <f>JJ14+JJ17+JJ20+JJ25+JJ34+JJ39+JJ48+JJ53+JJ60+JJ65+JJ70+JJ76+JJ81+JJ88+JJ93+JJ100+JJ105+JJ108+JJ112+JJ121+JJ129+JJ133+JJ140+JJ145+JJ159+JJ163+JJ167+JJ173+JJ182+JJ186+JJ189+JJ194+JJ200+JJ204+JJ209+JJ217+JJ222</f>
        <v>0</v>
      </c>
      <c r="JK11" s="119"/>
      <c r="JL11" s="117"/>
      <c r="JM11" s="117">
        <f>JM14+JM17+JM20+JM25+JM34+JM39+JM48+JM53+JM60+JM65+JM70+JM76+JM81+JM88+JM93+JM100+JM105+JM108+JM112+JM121+JM129+JM133+JM140+JM145+JM159+JM163+JM167+JM173+JM182+JM186+JM189+JM194+JM200+JM204+JM209+JM217+JM222</f>
        <v>10000</v>
      </c>
      <c r="JN11" s="117">
        <f>JN14+JN17+JN20+JN25+JN34+JN39+JN48+JN53+JN60+JN65+JN70+JN76+JN81+JN88+JN93+JN100+JN105+JN108+JN112+JN121+JN129+JN133+JN140+JN145+JN159+JN163+JN167+JN173+JN182+JN186+JN189+JN194+JN200+JN204+JN209+JN217+JN222</f>
        <v>10000</v>
      </c>
      <c r="JO11" s="119">
        <f>JN11/JM11*100</f>
        <v>100</v>
      </c>
      <c r="JP11" s="117"/>
      <c r="JQ11" s="117">
        <f>JQ14+JQ17+JQ20+JQ25+JQ34+JQ39+JQ48+JQ53+JQ60+JQ65+JQ70+JQ76+JQ81+JQ88+JQ93+JQ100+JQ105+JQ108+JQ112+JQ121+JQ129+JQ133+JQ140+JQ145+JQ159+JQ163+JQ167+JQ173+JQ182+JQ186+JQ189+JQ194+JQ200+JQ204+JQ209+JQ217+JQ222</f>
        <v>0</v>
      </c>
      <c r="JR11" s="117">
        <f>JR14+JR17+JR20+JR25+JR34+JR39+JR48+JR53+JR60+JR65+JR70+JR76+JR81+JR88+JR93+JR100+JR105+JR108+JR112+JR121+JR129+JR133+JR140+JR145+JR159+JR163+JR167+JR173+JR182+JR186+JR189+JR194+JR200+JR204+JR209+JR217+JR222</f>
        <v>0</v>
      </c>
      <c r="JS11" s="119"/>
      <c r="JT11" s="117"/>
      <c r="JU11" s="117">
        <f>JU14+JU17+JU20+JU25+JU34+JU39+JU48+JU53+JU60+JU65+JU70+JU76+JU81+JU88+JU93+JU100+JU105+JU108+JU112+JU121+JU129+JU133+JU140+JU145+JU159+JU163+JU167+JU173+JU182+JU186+JU189+JU194+JU200+JU204+JU209+JU217+JU222</f>
        <v>13366.501</v>
      </c>
      <c r="JV11" s="117">
        <f>JV14+JV17+JV20+JV25+JV34+JV39+JV48+JV53+JV60+JV65+JV70+JV76+JV81+JV88+JV93+JV100+JV105+JV108+JV112+JV121+JV129+JV133+JV140+JV145+JV159+JV163+JV167+JV173+JV182+JV186+JV189+JV194+JV200+JV204+JV209+JV217+JV222</f>
        <v>13366.501</v>
      </c>
      <c r="JW11" s="119">
        <f>JV11/JU11*100</f>
        <v>100</v>
      </c>
      <c r="JX11" s="117"/>
      <c r="JY11" s="117">
        <f>JY14+JY17+JY20+JY25+JY34+JY39+JY48+JY53+JY60+JY65+JY70+JY76+JY81+JY88+JY93+JY100+JY105+JY108+JY112+JY121+JY129+JY133+JY140+JY145+JY159+JY163+JY167+JY173+JY182+JY186+JY189+JY194+JY200+JY204+JY209+JY217+JY222</f>
        <v>8633.7052399999993</v>
      </c>
      <c r="JZ11" s="117">
        <f>JZ14+JZ17+JZ20+JZ25+JZ34+JZ39+JZ48+JZ53+JZ60+JZ65+JZ70+JZ76+JZ81+JZ88+JZ93+JZ100+JZ105+JZ108+JZ112+JZ121+JZ129+JZ133+JZ140+JZ145+JZ159+JZ163+JZ167+JZ173+JZ182+JZ186+JZ189+JZ194+JZ200+JZ204+JZ209+JZ217+JZ222</f>
        <v>8633.7052399999993</v>
      </c>
      <c r="KA11" s="119">
        <f>JZ11/JY11*100</f>
        <v>100</v>
      </c>
      <c r="KB11" s="117"/>
      <c r="KC11" s="117">
        <f>KC14+KC17+KC20+KC25+KC34+KC39+KC48+KC53+KC60+KC65+KC70+KC76+KC81+KC88+KC93+KC100+KC105+KC108+KC112+KC121+KC129+KC133+KC140+KC145+KC159+KC163+KC167+KC173+KC182+KC186+KC189+KC194+KC200+KC204+KC209+KC217+KC222</f>
        <v>6201.8</v>
      </c>
      <c r="KD11" s="117">
        <f>KD14+KD17+KD20+KD25+KD34+KD39+KD48+KD53+KD60+KD65+KD70+KD76+KD81+KD88+KD93+KD100+KD105+KD108+KD112+KD121+KD129+KD133+KD140+KD145+KD159+KD163+KD167+KD173+KD182+KD186+KD189+KD194+KD200+KD204+KD209+KD217+KD222</f>
        <v>6201.8</v>
      </c>
      <c r="KE11" s="117">
        <f t="shared" si="23"/>
        <v>100</v>
      </c>
      <c r="KF11" s="117"/>
      <c r="KG11" s="117">
        <f>KG14+KG17+KG20+KG25+KG34+KG39+KG48+KG53+KG60+KG65+KG70+KG76+KG81+KG88+KG93+KG100+KG105+KG108+KG112+KG121+KG129+KG133+KG140+KG145+KG159+KG163+KG167+KG173+KG182+KG186+KG189+KG194+KG200+KG204+KG209+KG217+KG222</f>
        <v>207838.144</v>
      </c>
      <c r="KH11" s="117">
        <f>KH14+KH17+KH20+KH25+KH34+KH39+KH48+KH53+KH60+KH65+KH70+KH76+KH81+KH88+KH93+KH100+KH105+KH108+KH112+KH121+KH129+KH133+KH140+KH145+KH159+KH163+KH167+KH173+KH182+KH186+KH189+KH194+KH200+KH204+KH209+KH217+KH222</f>
        <v>207838.144</v>
      </c>
      <c r="KI11" s="117">
        <f t="shared" si="24"/>
        <v>100</v>
      </c>
      <c r="KJ11" s="117"/>
      <c r="KK11" s="117">
        <f>KK14+KK17+KK20+KK25+KK34+KK39+KK48+KK53+KK60+KK65+KK70+KK76+KK81+KK88+KK93+KK100+KK105+KK108+KK112+KK121+KK129+KK133+KK140+KK145+KK159+KK163+KK167+KK173+KK182+KK186+KK189+KK194+KK200+KK204+KK209+KK217+KK222</f>
        <v>14663.5</v>
      </c>
      <c r="KL11" s="117">
        <f>KL14+KL17+KL20+KL25+KL34+KL39+KL48+KL53+KL60+KL65+KL70+KL76+KL81+KL88+KL93+KL100+KL105+KL108+KL112+KL121+KL129+KL133+KL140+KL145+KL159+KL163+KL167+KL173+KL182+KL186+KL189+KL194+KL200+KL204+KL209+KL217+KL222</f>
        <v>14663.5</v>
      </c>
      <c r="KM11" s="117">
        <f t="shared" si="25"/>
        <v>100</v>
      </c>
      <c r="KN11" s="117"/>
      <c r="KO11" s="117">
        <f>KO14+KO17+KO20+KO25+KO34+KO39+KO48+KO53+KO60+KO65+KO70+KO76+KO81+KO88+KO93+KO100+KO105+KO108+KO112+KO121+KO129+KO133+KO140+KO145+KO159+KO163+KO167+KO173+KO182+KO186+KO189+KO194+KO200+KO204+KO209+KO217+KO222</f>
        <v>0</v>
      </c>
      <c r="KP11" s="117">
        <f>KP14+KP17+KP20+KP25+KP34+KP39+KP48+KP53+KP60+KP65+KP70+KP76+KP81+KP88+KP93+KP100+KP105+KP108+KP112+KP121+KP129+KP133+KP140+KP145+KP159+KP163+KP167+KP173+KP182+KP186+KP189+KP194+KP200+KP204+KP209+KP217+KP222</f>
        <v>0</v>
      </c>
      <c r="KQ11" s="117"/>
      <c r="KR11" s="117"/>
      <c r="KS11" s="117">
        <f>KS14+KS17+KS20+KS25+KS34+KS39+KS48+KS53+KS60+KS65+KS70+KS76+KS81+KS88+KS93+KS100+KS105+KS108+KS112+KS121+KS129+KS133+KS140+KS145+KS159+KS163+KS167+KS173+KS182+KS186+KS189+KS194+KS200+KS204+KS209+KS217+KS222</f>
        <v>0</v>
      </c>
      <c r="KT11" s="117">
        <f>KT14+KT17+KT20+KT25+KT34+KT39+KT48+KT53+KT60+KT65+KT70+KT76+KT81+KT88+KT93+KT100+KT105+KT108+KT112+KT121+KT129+KT133+KT140+KT145+KT159+KT163+KT167+KT173+KT182+KT186+KT189+KT194+KT200+KT204+KT209+KT217+KT222</f>
        <v>0</v>
      </c>
      <c r="KU11" s="117"/>
      <c r="KV11" s="117"/>
      <c r="KW11" s="117">
        <f>KW14+KW17+KW20+KW25+KW34+KW39+KW48+KW53+KW60+KW65+KW70+KW76+KW81+KW88+KW93+KW100+KW105+KW108+KW112+KW121+KW129+KW133+KW140+KW145+KW159+KW163+KW167+KW173+KW182+KW186+KW189+KW194+KW200+KW204+KW209+KW217+KW222</f>
        <v>0</v>
      </c>
      <c r="KX11" s="117">
        <f>KX14+KX17+KX20+KX25+KX34+KX39+KX48+KX53+KX60+KX65+KX70+KX76+KX81+KX88+KX93+KX100+KX105+KX108+KX112+KX121+KX129+KX133+KX140+KX145+KX159+KX163+KX167+KX173+KX182+KX186+KX189+KX194+KX200+KX204+KX209+KX217+KX222</f>
        <v>0</v>
      </c>
      <c r="KY11" s="117"/>
      <c r="KZ11" s="117"/>
      <c r="LA11" s="117">
        <f>LA14+LA17+LA20+LA25+LA34+LA39+LA48+LA53+LA60+LA65+LA70+LA76+LA81+LA88+LA93+LA100+LA105+LA108+LA112+LA121+LA129+LA133+LA140+LA145+LA159+LA163+LA167+LA173+LA182+LA186+LA189+LA194+LA200+LA204+LA209+LA217+LA222</f>
        <v>0</v>
      </c>
      <c r="LB11" s="117">
        <f>LB14+LB17+LB20+LB25+LB34+LB39+LB48+LB53+LB60+LB65+LB70+LB76+LB81+LB88+LB93+LB100+LB105+LB108+LB112+LB121+LB129+LB133+LB140+LB145+LB159+LB163+LB167+LB173+LB182+LB186+LB189+LB194+LB200+LB204+LB209+LB217+LB222</f>
        <v>0</v>
      </c>
      <c r="LC11" s="117"/>
      <c r="LD11" s="117"/>
      <c r="LE11" s="117">
        <f>LE14+LE17+LE20+LE25+LE34+LE39+LE48+LE53+LE60+LE65+LE70+LE76+LE81+LE88+LE93+LE100+LE105+LE108+LE112+LE121+LE129+LE133+LE140+LE145+LE159+LE163+LE167+LE173+LE182+LE186+LE189+LE194+LE200+LE204+LE209+LE217+LE222</f>
        <v>17739.038400000001</v>
      </c>
      <c r="LF11" s="117">
        <f>LF14+LF17+LF20+LF25+LF34+LF39+LF48+LF53+LF60+LF65+LF70+LF76+LF81+LF88+LF93+LF100+LF105+LF108+LF112+LF121+LF129+LF133+LF140+LF145+LF159+LF163+LF167+LF173+LF182+LF186+LF189+LF194+LF200+LF204+LF209+LF217+LF222</f>
        <v>17739.038400000001</v>
      </c>
      <c r="LG11" s="117">
        <f t="shared" si="29"/>
        <v>100</v>
      </c>
      <c r="LH11" s="117"/>
      <c r="LI11" s="117">
        <f>LI14+LI17+LI20+LI25+LI34+LI39+LI48+LI53+LI60+LI65+LI70+LI76+LI81+LI88+LI93+LI100+LI105+LI108+LI112+LI121+LI129+LI133+LI140+LI145+LI159+LI163+LI167+LI173+LI182+LI186+LI189+LI194+LI200+LI204+LI209+LI217+LI222</f>
        <v>0</v>
      </c>
      <c r="LJ11" s="117">
        <f>LJ14+LJ17+LJ20+LJ25+LJ34+LJ39+LJ48+LJ53+LJ60+LJ65+LJ70+LJ76+LJ81+LJ88+LJ93+LJ100+LJ105+LJ108+LJ112+LJ121+LJ129+LJ133+LJ140+LJ145+LJ159+LJ163+LJ167+LJ173+LJ182+LJ186+LJ189+LJ194+LJ200+LJ204+LJ209+LJ217+LJ222</f>
        <v>0</v>
      </c>
      <c r="LK11" s="117"/>
      <c r="LL11" s="117"/>
      <c r="LM11" s="117">
        <f>LM14+LM17+LM20+LM25+LM34+LM39+LM48+LM53+LM60+LM65+LM70+LM76+LM81+LM88+LM93+LM100+LM105+LM108+LM112+LM121+LM129+LM133+LM140+LM145+LM159+LM163+LM167+LM173+LM182+LM186+LM189+LM194+LM200+LM204+LM209+LM217+LM222</f>
        <v>0</v>
      </c>
      <c r="LN11" s="117">
        <f>LN14+LN17+LN20+LN25+LN34+LN39+LN48+LN53+LN60+LN65+LN70+LN76+LN81+LN88+LN93+LN100+LN105+LN108+LN112+LN121+LN129+LN133+LN140+LN145+LN159+LN163+LN167+LN173+LN182+LN186+LN189+LN194+LN200+LN204+LN209+LN217+LN222</f>
        <v>0</v>
      </c>
      <c r="LO11" s="117"/>
      <c r="LP11" s="117"/>
      <c r="LQ11" s="117">
        <f>LQ14+LQ17+LQ20+LQ25+LQ34+LQ39+LQ48+LQ53+LQ60+LQ65+LQ70+LQ76+LQ81+LQ88+LQ93+LQ100+LQ105+LQ108+LQ112+LQ121+LQ129+LQ133+LQ140+LQ145+LQ159+LQ163+LQ167+LQ173+LQ182+LQ186+LQ189+LQ194+LQ200+LQ204+LQ209+LQ217+LQ222</f>
        <v>1255</v>
      </c>
      <c r="LR11" s="117">
        <f>LR14+LR17+LR20+LR25+LR34+LR39+LR48+LR53+LR60+LR65+LR70+LR76+LR81+LR88+LR93+LR100+LR105+LR108+LR112+LR121+LR129+LR133+LR140+LR145+LR159+LR163+LR167+LR173+LR182+LR186+LR189+LR194+LR200+LR204+LR209+LR217+LR222</f>
        <v>1255</v>
      </c>
      <c r="LS11" s="117">
        <f t="shared" si="30"/>
        <v>100</v>
      </c>
      <c r="LT11" s="117"/>
      <c r="LU11" s="117">
        <f>LU14+LU17+LU20+LU25+LU34+LU39+LU48+LU53+LU60+LU65+LU70+LU76+LU81+LU88+LU93+LU100+LU105+LU108+LU112+LU121+LU129+LU133+LU140+LU145+LU159+LU163+LU167+LU173+LU182+LU186+LU189+LU194+LU200+LU204+LU209+LU217+LU222</f>
        <v>0</v>
      </c>
      <c r="LV11" s="117">
        <f>LV14+LV17+LV20+LV25+LV34+LV39+LV48+LV53+LV60+LV65+LV70+LV76+LV81+LV88+LV93+LV100+LV105+LV108+LV112+LV121+LV129+LV133+LV140+LV145+LV159+LV163+LV167+LV173+LV182+LV186+LV189+LV194+LV200+LV204+LV209+LV217+LV222</f>
        <v>0</v>
      </c>
      <c r="LW11" s="117"/>
      <c r="LX11" s="117"/>
      <c r="LY11" s="117">
        <f>LY14+LY17+LY20+LY25+LY34+LY39+LY48+LY53+LY60+LY65+LY70+LY76+LY81+LY88+LY93+LY100+LY105+LY108+LY112+LY121+LY129+LY133+LY140+LY145+LY159+LY163+LY167+LY173+LY182+LY186+LY189+LY194+LY200+LY204+LY209+LY217+LY222</f>
        <v>28285.879999999997</v>
      </c>
      <c r="LZ11" s="117">
        <f>LZ14+LZ17+LZ20+LZ25+LZ34+LZ39+LZ48+LZ53+LZ60+LZ65+LZ70+LZ76+LZ81+LZ88+LZ93+LZ100+LZ105+LZ108+LZ112+LZ121+LZ129+LZ133+LZ140+LZ145+LZ159+LZ163+LZ167+LZ173+LZ182+LZ186+LZ189+LZ194+LZ200+LZ204+LZ209+LZ217+LZ222</f>
        <v>28285.879999999997</v>
      </c>
      <c r="MA11" s="117">
        <f t="shared" si="31"/>
        <v>100</v>
      </c>
      <c r="MB11" s="117"/>
      <c r="MC11" s="117">
        <f>MC14+MC17+MC20+MC25+MC34+MC39+MC48+MC53+MC60+MC65+MC70+MC76+MC81+MC88+MC93+MC100+MC105+MC108+MC112+MC121+MC129+MC133+MC140+MC145+MC159+MC163+MC167+MC173+MC182+MC186+MC189+MC194+MC200+MC204+MC209+MC217+MC222</f>
        <v>106090.31916000001</v>
      </c>
      <c r="MD11" s="117">
        <f>MD14+MD17+MD20+MD25+MD34+MD39+MD48+MD53+MD60+MD65+MD70+MD76+MD81+MD88+MD93+MD100+MD105+MD108+MD112+MD121+MD129+MD133+MD140+MD145+MD159+MD163+MD167+MD173+MD182+MD186+MD189+MD194+MD200+MD204+MD209+MD217+MD222</f>
        <v>106090.31916000001</v>
      </c>
      <c r="ME11" s="117">
        <f t="shared" si="32"/>
        <v>100</v>
      </c>
      <c r="MF11" s="117"/>
      <c r="MG11" s="117">
        <f>MG14+MG17+MG20+MG25+MG34+MG39+MG48+MG53+MG60+MG65+MG70+MG76+MG81+MG88+MG93+MG100+MG105+MG108+MG112+MG121+MG129+MG133+MG140+MG145+MG159+MG163+MG167+MG173+MG182+MG186+MG189+MG194+MG200+MG204+MG209+MG217+MG222</f>
        <v>0</v>
      </c>
      <c r="MH11" s="117">
        <f>MH14+MH17+MH20+MH25+MH34+MH39+MH48+MH53+MH60+MH65+MH70+MH76+MH81+MH88+MH93+MH100+MH105+MH108+MH112+MH121+MH129+MH133+MH140+MH145+MH159+MH163+MH167+MH173+MH182+MH186+MH189+MH194+MH200+MH204+MH209+MH217+MH222</f>
        <v>0</v>
      </c>
      <c r="MI11" s="117"/>
      <c r="MJ11" s="117"/>
      <c r="MK11" s="117">
        <f>MK14+MK17+MK20+MK25+MK34+MK39+MK48+MK53+MK60+MK65+MK70+MK76+MK81+MK88+MK93+MK100+MK105+MK108+MK112+MK121+MK129+MK133+MK140+MK145+MK159+MK163+MK167+MK173+MK182+MK186+MK189+MK194+MK200+MK204+MK209+MK217+MK222</f>
        <v>0</v>
      </c>
      <c r="ML11" s="117">
        <f>ML14+ML17+ML20+ML25+ML34+ML39+ML48+ML53+ML60+ML65+ML70+ML76+ML81+ML88+ML93+ML100+ML105+ML108+ML112+ML121+ML129+ML133+ML140+ML145+ML159+ML163+ML167+ML173+ML182+ML186+ML189+ML194+ML200+ML204+ML209+ML217+ML222</f>
        <v>0</v>
      </c>
      <c r="MM11" s="117"/>
      <c r="MN11" s="117"/>
      <c r="MO11" s="117">
        <f t="shared" ref="MO11:MP11" si="47">MO14+MO17+MO20+MO25+MO34+MO39+MO48+MO53+MO60+MO65+MO70+MO76+MO81+MO88+MO93+MO100+MO105+MO108+MO112+MO121+MO129+MO133+MO140+MO145+MO159+MO163+MO167+MO173+MO182+MO186+MO189+MO194+MO200+MO204+MO209+MO217+MO222</f>
        <v>0</v>
      </c>
      <c r="MP11" s="117">
        <f t="shared" si="47"/>
        <v>0</v>
      </c>
      <c r="MQ11" s="117"/>
      <c r="MR11" s="117"/>
      <c r="MS11" s="117">
        <f>MS14+MS17+MS20+MS25+MS34+MS39+MS48+MS53+MS60+MS65+MS70+MS76+MS81+MS88+MS93+MS100+MS105+MS108+MS112+MS121+MS129+MS133+MS140+MS145+MS159+MS163+MS167+MS173+MS182+MS186+MS189+MS194+MS200+MS204+MS209+MS217+MS222</f>
        <v>0</v>
      </c>
      <c r="MT11" s="117">
        <f>MT14+MT17+MT20+MT25+MT34+MT39+MT48+MT53+MT60+MT65+MT70+MT76+MT81+MT88+MT93+MT100+MT105+MT108+MT112+MT121+MT129+MT133+MT140+MT145+MT159+MT163+MT167+MT173+MT182+MT186+MT189+MT194+MT200+MT204+MT209+MT217+MT222</f>
        <v>0</v>
      </c>
      <c r="MU11" s="117"/>
      <c r="MV11" s="117"/>
      <c r="MW11" s="117">
        <f>MW14+MW17+MW20+MW25+MW34+MW39+MW48+MW53+MW60+MW65+MW70+MW76+MW81+MW88+MW93+MW100+MW105+MW108+MW112+MW121+MW129+MW133+MW140+MW145+MW159+MW163+MW167+MW173+MW182+MW186+MW189+MW194+MW200+MW204+MW209+MW217+MW222</f>
        <v>60000.000000000007</v>
      </c>
      <c r="MX11" s="117">
        <f>MX14+MX17+MX20+MX25+MX34+MX39+MX48+MX53+MX60+MX65+MX70+MX76+MX81+MX88+MX93+MX100+MX105+MX108+MX112+MX121+MX129+MX133+MX140+MX145+MX159+MX163+MX167+MX173+MX182+MX186+MX189+MX194+MX200+MX204+MX209+MX217+MX222</f>
        <v>60000.000000000007</v>
      </c>
      <c r="MY11" s="119">
        <f>MX11/MW11*100</f>
        <v>100</v>
      </c>
      <c r="MZ11" s="117"/>
      <c r="NA11" s="117">
        <f>NA14+NA17+NA20+NA25+NA34+NA39+NA48+NA53+NA60+NA65+NA70+NA76+NA81+NA88+NA93+NA100+NA105+NA108+NA112+NA121+NA129+NA133+NA140+NA145+NA159+NA163+NA167+NA173+NA182+NA186+NA189+NA194+NA200+NA204+NA209+NA217+NA222</f>
        <v>60913.599999999991</v>
      </c>
      <c r="NB11" s="117">
        <f>NB14+NB17+NB20+NB25+NB34+NB39+NB48+NB53+NB60+NB65+NB70+NB76+NB81+NB88+NB93+NB100+NB105+NB108+NB112+NB121+NB129+NB133+NB140+NB145+NB159+NB163+NB167+NB173+NB182+NB186+NB189+NB194+NB200+NB204+NB209+NB217+NB222</f>
        <v>60913.599999999991</v>
      </c>
      <c r="NC11" s="119">
        <f>NB11/NA11*100</f>
        <v>100</v>
      </c>
      <c r="ND11" s="117"/>
      <c r="NE11" s="117">
        <f>NE14+NE17+NE20+NE25+NE34+NE39+NE48+NE53+NE60+NE65+NE70+NE76+NE81+NE88+NE93+NE100+NE105+NE108+NE112+NE121+NE129+NE133+NE140+NE145+NE159+NE163+NE167+NE173+NE182+NE186+NE189+NE194+NE200+NE204+NE209+NE217+NE222</f>
        <v>135</v>
      </c>
      <c r="NF11" s="117">
        <f>NF14+NF17+NF20+NF25+NF34+NF39+NF48+NF53+NF60+NF65+NF70+NF76+NF81+NF88+NF93+NF100+NF105+NF108+NF112+NF121+NF129+NF133+NF140+NF145+NF159+NF163+NF167+NF173+NF182+NF186+NF189+NF194+NF200+NF204+NF209+NF217+NF222</f>
        <v>135</v>
      </c>
      <c r="NG11" s="119">
        <f>NF11/NE11*100</f>
        <v>100</v>
      </c>
      <c r="NH11" s="117"/>
      <c r="NI11" s="117">
        <f>NI14+NI17+NI20+NI25+NI34+NI39+NI48+NI53+NI60+NI65+NI70+NI76+NI81+NI88+NI93+NI100+NI105+NI108+NI112+NI121+NI129+NI133+NI140+NI145+NI159+NI163+NI167+NI173+NI182+NI186+NI189+NI194+NI200+NI204+NI209+NI217+NI222</f>
        <v>0</v>
      </c>
      <c r="NJ11" s="117">
        <f>NJ14+NJ17+NJ20+NJ25+NJ34+NJ39+NJ48+NJ53+NJ60+NJ65+NJ70+NJ76+NJ81+NJ88+NJ93+NJ100+NJ105+NJ108+NJ112+NJ121+NJ129+NJ133+NJ140+NJ145+NJ159+NJ163+NJ167+NJ173+NJ182+NJ186+NJ189+NJ194+NJ200+NJ204+NJ209+NJ217+NJ222</f>
        <v>0</v>
      </c>
      <c r="NK11" s="119"/>
    </row>
    <row r="12" spans="1:375" ht="21" customHeight="1" x14ac:dyDescent="0.25">
      <c r="A12" s="115" t="s">
        <v>84</v>
      </c>
      <c r="B12" s="118">
        <f t="shared" si="35"/>
        <v>304780.09999999998</v>
      </c>
      <c r="C12" s="118">
        <f t="shared" si="36"/>
        <v>2345556.0625999998</v>
      </c>
      <c r="D12" s="118">
        <f t="shared" si="37"/>
        <v>2176863.0923699997</v>
      </c>
      <c r="E12" s="118">
        <f t="shared" si="38"/>
        <v>168692.97023000001</v>
      </c>
      <c r="F12" s="118">
        <f t="shared" si="39"/>
        <v>2334358.6738100001</v>
      </c>
      <c r="G12" s="118">
        <f t="shared" si="0"/>
        <v>99.522612613335383</v>
      </c>
      <c r="H12" s="118">
        <f>H15+H18+H21+H22+H23+H27+H30+H35+H36+H40+H41+H42+H43+H44+H46+H49+H51+H54+H56+H61+H67+H68+H71+H72+H74+H77+H82+H89+H91+H94+H95+H101+H102+H106+H109+H116+H122+H123+H124+H125+H126+H127+H130+H134+H136+H137+H141+H142+H143+H146+H147+H148+H149+H150+H151+H152+H153+H154+H155+H156+H157+H160+H164+H168+H169+H170+H171+H174+H184+H187+H192+H195+H196+H197+H198+H202+H205+H206+H207+H210+H212+H218+H220+H223+H224+H226+H227</f>
        <v>0</v>
      </c>
      <c r="I12" s="118">
        <f>I15+I18+I21+I22+I23+I27+I30+I35+I36+I40+I41+I42+I43+I44+I46+I49+I51+I54+I56+I61+I67+I68+I71+I72+I74+I77+I82+I89+I91+I94+I95+I101+I102+I106+I109+I116+I122+I123+I124+I125+I126+I127+I130+I134+I136+I137+I141+I142+I143+I146+I147+I148+I149+I150+I151+I152+I153+I154+I155+I156+I157+I160+I164+I168+I169+I170+I171+I174+I184+I187+I192+I195+I196+I197+I198+I202+I205+I206+I207+I210+I212+I218+I220+I223+I224+I226+I227</f>
        <v>0</v>
      </c>
      <c r="J12" s="118">
        <f>J15+J18+J21+J22+J23+J27+J30+J35+J36+J40+J41+J42+J43+J44+J46+J49+J51+J54+J56+J61+J67+J68+J71+J72+J74+J77+J82+J89+J91+J94+J95+J101+J102+J106+J109+J116+J122+J123+J124+J125+J126+J127+J130+J134+J136+J137+J141+J142+J143+J146+J147+J148+J149+J150+J151+J152+J153+J154+J155+J156+J157+J160+J164+J168+J169+J170+J171+J174+J184+J187+J192+J195+J196+J197+J198+J202+J205+J206+J207+J210+J212+J218+J220+J223+J224+J226+J227</f>
        <v>0</v>
      </c>
      <c r="K12" s="119"/>
      <c r="L12" s="118">
        <f>L15+L18+L21+L22+L23+L27+L30+L35+L36+L40+L41+L42+L43+L44+L46+L49+L51+L54+L56+L61+L67+L68+L71+L72+L74+L77+L82+L89+L91+L94+L95+L101+L102+L106+L109+L116+L122+L123+L124+L125+L126+L127+L130+L134+L136+L137+L141+L142+L143+L146+L147+L148+L149+L150+L151+L152+L153+L154+L155+L156+L157+L160+L164+L168+L169+L170+L171+L174+L184+L187+L192+L195+L196+L197+L198+L202+L205+L206+L207+L210+L212+L218+L220+L223+L224+L226+L227</f>
        <v>0</v>
      </c>
      <c r="M12" s="118">
        <f>M15+M18+M21+M22+M23+M27+M30+M35+M36+M40+M41+M42+M43+M44+M46+M49+M51+M54+M56+M61+M67+M68+M71+M72+M74+M77+M82+M89+M91+M94+M95+M101+M102+M106+M109+M116+M122+M123+M124+M125+M126+M127+M130+M134+M136+M137+M141+M142+M143+M146+M147+M148+M149+M150+M151+M152+M153+M154+M155+M156+M157+M160+M164+M168+M169+M170+M171+M174+M184+M187+M192+M195+M196+M197+M198+M202+M205+M206+M207+M210+M212+M218+M220+M223+M224+M226+M227</f>
        <v>0</v>
      </c>
      <c r="N12" s="118">
        <f>N15+N18+N21+N22+N23+N27+N30+N35+N36+N40+N41+N42+N43+N44+N46+N49+N51+N54+N56+N61+N67+N68+N71+N72+N74+N77+N82+N89+N91+N94+N95+N101+N102+N106+N109+N116+N122+N123+N124+N125+N126+N127+N130+N134+N136+N137+N141+N142+N143+N146+N147+N148+N149+N150+N151+N152+N153+N154+N155+N156+N157+N160+N164+N168+N169+N170+N171+N174+N184+N187+N192+N195+N196+N197+N198+N202+N205+N206+N207+N210+N212+N218+N220+N223+N224+N226+N227</f>
        <v>0</v>
      </c>
      <c r="O12" s="119"/>
      <c r="P12" s="118">
        <f>P15+P18+P21+P22+P23+P27+P30+P35+P36+P40+P41+P42+P43+P44+P46+P49+P51+P54+P56+P61+P67+P68+P71+P72+P74+P77+P82+P89+P91+P94+P95+P101+P102+P106+P109+P116+P122+P123+P124+P125+P126+P127+P130+P134+P136+P137+P141+P142+P143+P146+P147+P148+P149+P150+P151+P152+P153+P154+P155+P156+P157+P160+P164+P168+P169+P170+P171+P174+P184+P187+P192+P195+P196+P197+P198+P202+P205+P206+P207+P210+P212+P218+P220+P223+P224+P226+P227</f>
        <v>0</v>
      </c>
      <c r="Q12" s="118">
        <f>Q15+Q18+Q21+Q22+Q23+Q27+Q30+Q35+Q36+Q40+Q41+Q42+Q43+Q44+Q46+Q49+Q51+Q54+Q56+Q61+Q67+Q68+Q71+Q72+Q74+Q77+Q82+Q89+Q91+Q94+Q95+Q101+Q102+Q106+Q109+Q116+Q122+Q123+Q124+Q125+Q126+Q127+Q130+Q134+Q136+Q137+Q141+Q142+Q143+Q146+Q147+Q148+Q149+Q150+Q151+Q152+Q153+Q154+Q155+Q156+Q157+Q160+Q164+Q168+Q169+Q170+Q171+Q174+Q184+Q187+Q192+Q195+Q196+Q197+Q198+Q202+Q205+Q206+Q207+Q210+Q212+Q218+Q220+Q223+Q224+Q226+Q227</f>
        <v>0</v>
      </c>
      <c r="R12" s="118">
        <f>R15+R18+R21+R22+R23+R27+R30+R35+R36+R40+R41+R42+R43+R44+R46+R49+R51+R54+R56+R61+R67+R68+R71+R72+R74+R77+R82+R89+R91+R94+R95+R101+R102+R106+R109+R116+R122+R123+R124+R125+R126+R127+R130+R134+R136+R137+R141+R142+R143+R146+R147+R148+R149+R150+R151+R152+R153+R154+R155+R156+R157+R160+R164+R168+R169+R170+R171+R174+R184+R187+R192+R195+R196+R197+R198+R202+R205+R206+R207+R210+R212+R218+R220+R223+R224+R226+R227</f>
        <v>0</v>
      </c>
      <c r="S12" s="117"/>
      <c r="T12" s="118"/>
      <c r="U12" s="118"/>
      <c r="V12" s="118"/>
      <c r="W12" s="118"/>
      <c r="X12" s="118"/>
      <c r="Y12" s="118"/>
      <c r="Z12" s="118"/>
      <c r="AA12" s="118"/>
      <c r="AB12" s="118"/>
      <c r="AC12" s="118"/>
      <c r="AD12" s="118"/>
      <c r="AE12" s="118"/>
      <c r="AF12" s="118"/>
      <c r="AG12" s="118">
        <f>AG15+AG18+AG21+AG22+AG23+AG27+AG29+AG30+AG35+AG36+AG40+AG41+AG42+AG43+AG44+AG46+AG49+AG51+AG54+AG56+AG61+AG67+AG68+AG71+AG72+AG74+AG77+AG82+AG89+AG91+AG94+AG95+AG225+AG101+AG102+AG106+AG109+AG110+AG116+AG122+AG123+AG124+AG125+AG126+AG127+AG130+AG134+AG136+AG137+AG141+AG142+AG143+AG146+AG147+AG148+AG149+AG150+AG151+AG152+AG153+AG154+AG155+AG156+AG157+AG160+AG164+AG165+AG168+AG169+AG170+AG171+AG174+AG184+AG187+AG192+AG195+AG196+AG197+AG198+AG202+AG205+AG206+AG207+AG210+AG211+AG212+AG218+AG220+AG223+AG224+AG226+AG227</f>
        <v>0</v>
      </c>
      <c r="AH12" s="118">
        <f>AH15+AH18+AH21+AH22+AH23+AH27+AH29+AH30+AH35+AH36+AH40+AH41+AH42+AH43+AH44+AH46+AH49+AH51+AH54+AH56+AH61+AH67+AH68+AH71+AH72+AH74+AH77+AH82+AH89+AH91+AH94+AH95+AH225+AH101+AH102+AH106+AH109+AH110+AH116+AH122+AH123+AH124+AH125+AH126+AH127+AH130+AH134+AH136+AH137+AH141+AH142+AH143+AH146+AH147+AH148+AH149+AH150+AH151+AH152+AH153+AH154+AH155+AH156+AH157+AH160+AH164+AH165+AH168+AH169+AH170+AH171+AH174+AH184+AH187+AH192+AH195+AH196+AH197+AH198+AH202+AH205+AH206+AH207+AH210+AH211+AH212+AH218+AH220+AH223+AH224+AH226+AH227</f>
        <v>0</v>
      </c>
      <c r="AI12" s="117"/>
      <c r="AJ12" s="118"/>
      <c r="AK12" s="118">
        <f>AK15+AK18+AK21+AK22+AK23+AK27+AK29+AK30+AK35+AK36+AK40+AK41+AK42+AK43+AK44+AK46+AK49+AK51+AK54+AK56+AK61+AK67+AK68+AK71+AK72+AK74+AK77+AK82+AK89+AK91+AK94+AK95+AK225+AK101+AK102+AK106+AK109+AK110+AK116+AK122+AK123+AK124+AK125+AK126+AK127+AK130+AK134+AK136+AK137+AK141+AK142+AK143+AK146+AK147+AK148+AK149+AK150+AK151+AK152+AK153+AK154+AK155+AK156+AK157+AK160+AK164+AK165+AK168+AK169+AK170+AK171+AK174+AK184+AK187+AK192+AK195+AK196+AK197+AK198+AK202+AK205+AK206+AK207+AK210+AK211+AK212+AK218+AK220+AK223+AK224+AK226+AK227</f>
        <v>0</v>
      </c>
      <c r="AL12" s="118">
        <f>AL15+AL18+AL21+AL22+AL23+AL27+AL29+AL30+AL35+AL36+AL40+AL41+AL42+AL43+AL44+AL46+AL49+AL51+AL54+AL56+AL61+AL67+AL68+AL71+AL72+AL74+AL77+AL82+AL89+AL91+AL94+AL95+AL225+AL101+AL102+AL106+AL109+AL110+AL116+AL122+AL123+AL124+AL125+AL126+AL127+AL130+AL134+AL136+AL137+AL141+AL142+AL143+AL146+AL147+AL148+AL149+AL150+AL151+AL152+AL153+AL154+AL155+AL156+AL157+AL160+AL164+AL165+AL168+AL169+AL170+AL171+AL174+AL184+AL187+AL192+AL195+AL196+AL197+AL198+AL202+AL205+AL206+AL207+AL210+AL211+AL212+AL218+AL220+AL223+AL224+AL226+AL227</f>
        <v>0</v>
      </c>
      <c r="AM12" s="117"/>
      <c r="AN12" s="118">
        <f>AN15+AN18+AN21+AN22+AN23+AN27+AN29+AN30+AN35+AN36+AN40+AN41+AN42+AN43+AN44+AN46+AN49+AN51+AN54+AN56+AN61+AN67+AN68+AN71+AN72+AN74+AN77+AN82+AN89+AN91+AN94+AN95+AN225+AN101+AN102+AN106+AN109+AN110+AN116+AN122+AN123+AN124+AN125+AN126+AN127+AN130+AN134+AN136+AN137+AN141+AN142+AN143+AN146+AN147+AN148+AN149+AN150+AN151+AN152+AN153+AN154+AN155+AN156+AN157+AN160+AN164+AN165+AN168+AN169+AN170+AN171+AN174+AN184+AN187+AN192+AN195+AN196+AN197+AN198+AN202+AN205+AN206+AN207+AN210+AN211+AN212+AN218+AN220+AN223+AN224+AN226+AN227</f>
        <v>0</v>
      </c>
      <c r="AO12" s="118">
        <f>AO15+AO18+AO21+AO22+AO23+AO27+AO29+AO30+AO35+AO36+AO40+AO41+AO42+AO43+AO44+AO46+AO49+AO51+AO54+AO56+AO61+AO67+AO68+AO71+AO72+AO74+AO77+AO82+AO89+AO91+AO94+AO95+AO225+AO101+AO102+AO106+AO109+AO110+AO116+AO122+AO123+AO124+AO125+AO126+AO127+AO130+AO134+AO136+AO137+AO141+AO142+AO143+AO146+AO147+AO148+AO149+AO150+AO151+AO152+AO153+AO154+AO155+AO156+AO157+AO160+AO164+AO165+AO168+AO169+AO170+AO171+AO174+AO184+AO187+AO192+AO195+AO196+AO197+AO198+AO202+AO205+AO206+AO207+AO210+AO211+AO212+AO218+AO220+AO223+AO224+AO226+AO227</f>
        <v>150000</v>
      </c>
      <c r="AP12" s="118">
        <f>AP15+AP18+AP21+AP22+AP23+AP27+AP29+AP30+AP35+AP36+AP40+AP41+AP42+AP43+AP44+AP46+AP49+AP51+AP54+AP56+AP61+AP67+AP68+AP71+AP72+AP74+AP77+AP82+AP89+AP91+AP94+AP95+AP225+AP101+AP102+AP106+AP109+AP110+AP116+AP122+AP123+AP124+AP125+AP126+AP127+AP130+AP134+AP136+AP137+AP141+AP142+AP143+AP146+AP147+AP148+AP149+AP150+AP151+AP152+AP153+AP154+AP155+AP156+AP157+AP160+AP164+AP165+AP168+AP169+AP170+AP171+AP174+AP184+AP187+AP192+AP195+AP196+AP197+AP198+AP202+AP205+AP206+AP207+AP210+AP211+AP212+AP218+AP220+AP223+AP224+AP226+AP227</f>
        <v>150000</v>
      </c>
      <c r="AQ12" s="118">
        <f t="shared" si="7"/>
        <v>100</v>
      </c>
      <c r="AR12" s="118">
        <f>AR15+AR18+AR21+AR22+AR23+AR27+AR28+AR29+AR30+AR35+AR36+AR40+AR41+AR42+AR43+AR44+AR46+AR49+AR51+AR54+AR56+AR61+AR67+AR68+AR71+AR72+AR74+AR77+AR82+AR89+AR91+AR94+AR95+AR225+AR101+AR102+AR106+AR109+AR110+AR116+AR122+AR123+AR124+AR125+AR126+AR127+AR130+AR134+AR136+AR137+AR141+AR142+AR143+AR146+AR147+AR148+AR149+AR150+AR151+AR152+AR153+AR154+AR155+AR156+AR157+AR160+AR164+AR165+AR168+AR169+AR170+AR171+AR174+AR184+AR187+AR192+AR195+AR196+AR197+AR198+AR202+AR205+AR206+AR207+AR210+AR211+AR212+AR218+AR220+AR223+AR224+AR226+AR227</f>
        <v>500</v>
      </c>
      <c r="AS12" s="118">
        <f t="shared" ref="AS12:AT12" si="48">AS15+AS18+AS21+AS22+AS23+AS27+AS28+AS29+AS30+AS35+AS36+AS40+AS41+AS42+AS43+AS44+AS46+AS49+AS51+AS54+AS56+AS61+AS67+AS68+AS71+AS72+AS74+AS77+AS82+AS89+AS91+AS94+AS95+AS225+AS101+AS102+AS106+AS109+AS110+AS116+AS122+AS123+AS124+AS125+AS126+AS127+AS130+AS134+AS136+AS137+AS141+AS142+AS143+AS146+AS147+AS148+AS149+AS150+AS151+AS152+AS153+AS154+AS155+AS156+AS157+AS160+AS164+AS165+AS168+AS169+AS170+AS171+AS174+AS184+AS187+AS192+AS195+AS196+AS197+AS198+AS202+AS205+AS206+AS207+AS210+AS211+AS212+AS218+AS220+AS223+AS224+AS226+AS227</f>
        <v>500</v>
      </c>
      <c r="AT12" s="118">
        <f t="shared" si="48"/>
        <v>500</v>
      </c>
      <c r="AU12" s="117">
        <f>AT12/AS12*100</f>
        <v>100</v>
      </c>
      <c r="AV12" s="118"/>
      <c r="AW12" s="118">
        <f>AW15+AW18+AW21+AW22+AW23+AW27+AW29+AW30+AW35+AW36+AW40+AW41+AW42+AW43+AW44+AW46+AW49+AW51+AW54+AW56+AW61+AW67+AW68+AW71+AW72+AW74+AW77+AW82+AW89+AW91+AW94+AW95+AW225+AW101+AW102+AW106+AW109+AW110+AW116+AW122+AW123+AW124+AW125+AW126+AW127+AW130+AW134+AW136+AW137+AW141+AW142+AW143+AW146+AW147+AW148+AW149+AW150+AW151+AW152+AW153+AW154+AW155+AW156+AW157+AW160+AW164+AW165+AW168+AW169+AW170+AW171+AW174+AW184+AW187+AW192+AW195+AW196+AW197+AW198+AW202+AW205+AW206+AW207+AW210+AW211+AW212+AW218+AW220+AW223+AW224+AW226+AW227</f>
        <v>0</v>
      </c>
      <c r="AX12" s="118">
        <f>AX15+AX18+AX21+AX22+AX23+AX27+AX29+AX30+AX35+AX36+AX40+AX41+AX42+AX43+AX44+AX46+AX49+AX51+AX54+AX56+AX61+AX67+AX68+AX71+AX72+AX74+AX77+AX82+AX89+AX91+AX94+AX95+AX225+AX101+AX102+AX106+AX109+AX110+AX116+AX122+AX123+AX124+AX125+AX126+AX127+AX130+AX134+AX136+AX137+AX141+AX142+AX143+AX146+AX147+AX148+AX149+AX150+AX151+AX152+AX153+AX154+AX155+AX156+AX157+AX160+AX164+AX165+AX168+AX169+AX170+AX171+AX174+AX184+AX187+AX192+AX195+AX196+AX197+AX198+AX202+AX205+AX206+AX207+AX210+AX211+AX212+AX218+AX220+AX223+AX224+AX226+AX227</f>
        <v>0</v>
      </c>
      <c r="AY12" s="117"/>
      <c r="AZ12" s="118"/>
      <c r="BA12" s="118">
        <f>BA15+BA18+BA21+BA22+BA23+BA27+BA30+BA35+BA36+BA40+BA41+BA42+BA43+BA44+BA46+BA49+BA51+BA54+BA56+BA61+BA67+BA68+BA71+BA72+BA74+BA77+BA82+BA89+BA91+BA94+BA95+BA225+BA101+BA102+BA106+BA109+BA116+BA122+BA123+BA124+BA125+BA126+BA127+BA130+BA134+BA136+BA137+BA141+BA142+BA143+BA146+BA147+BA148+BA149+BA150+BA151+BA152+BA153+BA154+BA155+BA156+BA157+BA160+BA164+BA168+BA169+BA170+BA171+BA174+BA184+BA187+BA192+BA195+BA196+BA197+BA198+BA202+BA205+BA206+BA207+BA210+BA211+BA212+BA218+BA220+BA223+BA224+BA226+BA227</f>
        <v>0</v>
      </c>
      <c r="BB12" s="118">
        <f>BB15+BB18+BB21+BB22+BB23+BB27+BB30+BB35+BB36+BB40+BB41+BB42+BB43+BB44+BB46+BB49+BB51+BB54+BB56+BB61+BB67+BB68+BB71+BB72+BB74+BB77+BB82+BB89+BB91+BB94+BB95+BB225+BB101+BB102+BB106+BB109+BB116+BB122+BB123+BB124+BB125+BB126+BB127+BB130+BB134+BB136+BB137+BB141+BB142+BB143+BB146+BB147+BB148+BB149+BB150+BB151+BB152+BB153+BB154+BB155+BB156+BB157+BB160+BB164+BB168+BB169+BB170+BB171+BB174+BB184+BB187+BB192+BB195+BB196+BB197+BB198+BB202+BB205+BB206+BB207+BB210+BB211+BB212+BB218+BB220+BB223+BB224+BB226+BB227</f>
        <v>0</v>
      </c>
      <c r="BC12" s="117"/>
      <c r="BD12" s="118"/>
      <c r="BE12" s="118"/>
      <c r="BF12" s="118"/>
      <c r="BG12" s="118"/>
      <c r="BH12" s="118"/>
      <c r="BI12" s="118"/>
      <c r="BJ12" s="118"/>
      <c r="BK12" s="118"/>
      <c r="BL12" s="118"/>
      <c r="BM12" s="118"/>
      <c r="BN12" s="118"/>
      <c r="BO12" s="118"/>
      <c r="BP12" s="118"/>
      <c r="BQ12" s="118"/>
      <c r="BR12" s="118"/>
      <c r="BS12" s="117"/>
      <c r="BT12" s="118"/>
      <c r="BU12" s="118"/>
      <c r="BV12" s="118"/>
      <c r="BW12" s="118"/>
      <c r="BX12" s="118"/>
      <c r="BY12" s="117">
        <f>BY15+BY18+BY21+BY22+BY23+BY27+BY30+BY35+BY36+BY40+BY41+BY42+BY43+BY44+BY46+BY49+BY51+BY54+BY56+BY61+BY67+BY68+BY71+BY72+BY74+BY77+BY82+BY89+BY91+BY94+BY95+BY101+BY102+BY106+BY109+BY116+BY122+BY123+BY124+BY125+BY126+BY127+BY130+BY134+BY136+BY137+BY141+BY142+BY143+BY146+BY147+BY148+BY149+BY150+BY151+BY152+BY153+BY154+BY155+BY156+BY157+BY160+BY164+BY168+BY169+BY170+BY171+BY174+BY184+BY187+BY192+BY195+BY196+BY197+BY198+BY202+BY205+BY206+BY207+BY210+BY212+BY218+BY220+BY223+BY224+BY226+BY227</f>
        <v>0</v>
      </c>
      <c r="BZ12" s="118">
        <f>BZ15+BZ18+BZ21+BZ22+BZ23+BZ27+BZ30+BZ35+BZ36+BZ40+BZ41+BZ42+BZ43+BZ44+BZ46+BZ49+BZ51+BZ54+BZ56+BZ61+BZ67+BZ68+BZ71+BZ72+BZ74+BZ77+BZ82+BZ89+BZ91+BZ94+BZ95+BZ101+BZ102+BZ106+BZ109+BZ116+BZ122+BZ123+BZ124+BZ125+BZ126+BZ127+BZ130+BZ134+BZ136+BZ137+BZ141+BZ142+BZ143+BZ146+BZ147+BZ148+BZ149+BZ150+BZ151+BZ152+BZ153+BZ154+BZ155+BZ156+BZ157+BZ160+BZ164+BZ168+BZ169+BZ170+BZ171+BZ174+BZ184+BZ187+BZ192+BZ195+BZ196+BZ197+BZ198+BZ202+BZ205+BZ206+BZ207+BZ210+BZ212+BZ218+BZ220+BZ223+BZ224+BZ226+BZ227</f>
        <v>0</v>
      </c>
      <c r="CA12" s="118"/>
      <c r="CB12" s="118"/>
      <c r="CC12" s="117">
        <f>CC15+CC18+CC21+CC22+CC23+CC27+CC30+CC35+CC36+CC40+CC41+CC42+CC43+CC44+CC46+CC49+CC51+CC54+CC56+CC61+CC67+CC68+CC71+CC72+CC74+CC77+CC82+CC89+CC91+CC94+CC95+CC101+CC102+CC106+CC109+CC116+CC122+CC123+CC124+CC125+CC126+CC127+CC130+CC134+CC136+CC137+CC141+CC142+CC143+CC146+CC147+CC148+CC149+CC150+CC151+CC152+CC153+CC154+CC155+CC156+CC157+CC160+CC164+CC168+CC169+CC170+CC171+CC174+CC184+CC187+CC192+CC195+CC196+CC197+CC198+CC202+CC205+CC206+CC207+CC210+CC212+CC218+CC220+CC223+CC224+CC226+CC227</f>
        <v>0</v>
      </c>
      <c r="CD12" s="118">
        <f>CD15+CD18+CD21+CD22+CD23+CD27+CD30+CD35+CD36+CD40+CD41+CD42+CD43+CD44+CD46+CD49+CD51+CD54+CD56+CD61+CD67+CD68+CD71+CD72+CD74+CD77+CD82+CD89+CD91+CD94+CD95+CD101+CD102+CD106+CD109+CD116+CD122+CD123+CD124+CD125+CD126+CD127+CD130+CD134+CD136+CD137+CD141+CD142+CD143+CD146+CD147+CD148+CD149+CD150+CD151+CD152+CD153+CD154+CD155+CD156+CD157+CD160+CD164+CD168+CD169+CD170+CD171+CD174+CD184+CD187+CD192+CD195+CD196+CD197+CD198+CD202+CD205+CD206+CD207+CD210+CD212+CD218+CD220+CD223+CD224+CD226+CD227</f>
        <v>0</v>
      </c>
      <c r="CE12" s="118"/>
      <c r="CF12" s="117"/>
      <c r="CG12" s="118"/>
      <c r="CH12" s="118"/>
      <c r="CI12" s="118"/>
      <c r="CJ12" s="118"/>
      <c r="CK12" s="118"/>
      <c r="CL12" s="118"/>
      <c r="CM12" s="118"/>
      <c r="CN12" s="117"/>
      <c r="CO12" s="117">
        <f>CO15+CO18+CO21+CO22+CO23+CO27+CO30+CO35+CO36+CO40+CO41+CO42+CO43+CO44+CO46+CO49+CO51+CO54+CO56+CO61+CO67+CO68+CO71+CO72+CO74+CO77+CO82+CO89+CO91+CO94+CO95+CO101+CO102+CO106+CO109+CO116+CO122+CO123+CO124+CO125+CO126+CO127+CO130+CO134+CO136+CO137+CO141+CO142+CO143+CO146+CO147+CO148+CO149+CO150+CO151+CO152+CO153+CO154+CO155+CO156+CO157+CO160+CO164+CO168+CO169+CO170+CO171+CO174+CO184+CO187+CO192+CO195+CO196+CO197+CO198+CO202+CO205+CO206+CO207+CO210+CO212+CO218+CO220+CO223+CO224+CO226+CO227</f>
        <v>0</v>
      </c>
      <c r="CP12" s="118">
        <f>CP15+CP18+CP21+CP22+CP23+CP27+CP30+CP35+CP36+CP40+CP41+CP42+CP43+CP44+CP46+CP49+CP51+CP54+CP56+CP61+CP67+CP68+CP71+CP72+CP74+CP77+CP82+CP89+CP91+CP94+CP95+CP101+CP102+CP106+CP109+CP116+CP122+CP123+CP124+CP125+CP126+CP127+CP130+CP134+CP136+CP137+CP141+CP142+CP143+CP146+CP147+CP148+CP149+CP150+CP151+CP152+CP153+CP154+CP155+CP156+CP157+CP160+CP164+CP168+CP169+CP170+CP171+CP174+CP184+CP187+CP192+CP195+CP196+CP197+CP198+CP202+CP205+CP206+CP207+CP210+CP212+CP218+CP220+CP223+CP224+CP226+CP227</f>
        <v>0</v>
      </c>
      <c r="CQ12" s="117"/>
      <c r="CR12" s="117">
        <f>CR15+CR18+CR21+CR22+CR23+CR27+CR30+CR35+CR36+CR40+CR41+CR42+CR43+CR44+CR46+CR49+CR51+CR54+CR56+CR61+CR67+CR68+CR71+CR72+CR74+CR77+CR82+CR89+CR91+CR94+CR95+CR101+CR102+CR106+CR109+CR116+CR122+CR123+CR124+CR125+CR126+CR127+CR130+CR134+CR136+CR137+CR141+CR142+CR143+CR146+CR147+CR148+CR149+CR150+CR151+CR152+CR153+CR154+CR155+CR156+CR157+CR160+CR164+CR168+CR169+CR170+CR171+CR174+CR184+CR187+CR192+CR195+CR196+CR197+CR198+CR202+CR205+CR206+CR207+CR210+CR212+CR218+CR220+CR223+CR224+CR226+CR227</f>
        <v>0</v>
      </c>
      <c r="CS12" s="117">
        <f>CS15+CS18+CS21+CS22+CS23+CS27+CS30+CS35+CS36+CS40+CS41+CS42+CS43+CS44+CS46+CS49+CS51+CS54+CS56+CS61+CS67+CS68+CS71+CS72+CS74+CS77+CS82+CS89+CS91+CS94+CS95+CS101+CS102+CS106+CS109+CS116+CS122+CS123+CS124+CS125+CS126+CS127+CS130+CS134+CS136+CS137+CS141+CS142+CS143+CS146+CS147+CS148+CS149+CS150+CS151+CS152+CS153+CS154+CS155+CS156+CS157+CS160+CS164+CS168+CS169+CS170+CS171+CS174+CS184+CS187+CS192+CS195+CS196+CS197+CS198+CS202+CS205+CS206+CS207+CS210+CS212+CS218+CS220+CS223+CS224+CS226+CS227</f>
        <v>0</v>
      </c>
      <c r="CT12" s="117">
        <f>CT15+CT18+CT21+CT22+CT23+CT27+CT30+CT35+CT36+CT40+CT41+CT42+CT43+CT44+CT46+CT49+CT51+CT54+CT56+CT61+CT67+CT68+CT71+CT72+CT74+CT77+CT82+CT89+CT91+CT94+CT95+CT101+CT102+CT106+CT109+CT116+CT122+CT123+CT124+CT125+CT126+CT127+CT130+CT134+CT136+CT137+CT141+CT142+CT143+CT146+CT147+CT148+CT149+CT150+CT151+CT152+CT153+CT154+CT155+CT156+CT157+CT160+CT164+CT168+CT169+CT170+CT171+CT174+CT184+CT187+CT192+CT195+CT196+CT197+CT198+CT202+CT205+CT206+CT207+CT210+CT212+CT218+CT220+CT223+CT224+CT226+CT227</f>
        <v>0</v>
      </c>
      <c r="CU12" s="118"/>
      <c r="CV12" s="117"/>
      <c r="CW12" s="117"/>
      <c r="CX12" s="117"/>
      <c r="CY12" s="118"/>
      <c r="CZ12" s="117"/>
      <c r="DA12" s="117">
        <f>DA15+DA18+DA21+DA22+DA23+DA27+DA30+DA31+DA32+DA35+DA36+DA40+DA41+DA42+DA43+DA44++DA45+DA46+DA49+DA50+DA51+DA54+DA56+DA61+DA66+DA67+DA68+DA71+DA72+DA74+DA77+DA78+DA79+DA82+DA85+DA89+DA91+DA94+DA95+DA101+DA102+DA106+DA109+DA110+DA116+DA119+DA122+DA123+DA124+DA125+DA126+DA127+DA130+DA134+DA136+DA137+DA141+DA142+DA143+DA146+DA147+DA148+DA149+DA150+DA151+DA152+DA153+DA154+DA155+DA156+DA157+DA160+DA164+DA168+DA169+DA170+DA171+DA174+DA184+DA187+DA192+DA195+DA196+DA197+DA198+DA202+DA205+DA206+DA207+DA210+DA212+DA218+DA219+DA220+DA223+DA224+DA225+DA226+DA227</f>
        <v>142278.92895</v>
      </c>
      <c r="DB12" s="117">
        <f>DB15+DB18+DB21+DB22+DB23+DB27+DB30+DB31+DB32+DB35+DB36+DB40+DB41+DB42+DB43+DB44++DB45+DB46+DB49+DB50+DB51+DB54+DB56+DB61+DB66+DB67+DB68+DB71+DB72+DB74+DB77+DB78+DB79+DB82+DB85+DB89+DB91+DB94+DB95+DB101+DB102+DB106+DB109+DB110+DB116+DB119+DB122+DB123+DB124+DB125+DB126+DB127+DB130+DB134+DB136+DB137+DB141+DB142+DB143+DB146+DB147+DB148+DB149+DB150+DB151+DB152+DB153+DB154+DB155+DB156+DB157+DB160+DB164+DB168+DB169+DB170+DB171+DB174+DB184+DB187+DB192+DB195+DB196+DB197+DB198+DB202+DB205+DB206+DB207+DB210+DB212+DB218+DB219+DB220+DB223+DB224+DB225+DB226+DB227</f>
        <v>142278.92895</v>
      </c>
      <c r="DC12" s="117">
        <f t="shared" ref="DC12" si="49">DB12/DA12*100</f>
        <v>100</v>
      </c>
      <c r="DD12" s="117">
        <f>DD15+DD18+DD21+DD22+DD23+DD27+DD30+DD35+DD36+DD40+DD41+DD42+DD43+DD44+DD46+DD49+DD51+DD54+DD56+DD61+DD67+DD68+DD71+DD72+DD74+DD77+DD82+DD89+DD91+DD94+DD95+DD101+DD102+DD106+DD109+DD116+DD122+DD123+DD124+DD125+DD126+DD127+DD130+DD134+DD136+DD137+DD141+DD142+DD143+DD146+DD147+DD148+DD149+DD150+DD151+DD152+DD153+DD154+DD155+DD156+DD157+DD160+DD164+DD168+DD169+DD170+DD171+DD174+DD184+DD187+DD192+DD195+DD196+DD197+DD198+DD202+DD205+DD206+DD207+DD210+DD212+DD218+DD220+DD223+DD224+DD226+DD227</f>
        <v>0</v>
      </c>
      <c r="DE12" s="117">
        <f>DE15+DE18+DE21+DE22+DE23+DE27+DE30+DE35+DE36+DE40+DE41+DE42+DE43+DE44+DE46+DE49+DE51+DE54+DE56+DE61+DE67+DE68+DE71+DE72+DE74+DE77+DE82+DE89+DE91+DE94+DE95+DE101+DE102+DE106+DE109+DE116+DE122+DE123+DE124+DE125+DE126+DE127+DE130+DE134+DE136+DE137+DE141+DE142+DE143+DE146+DE147+DE148+DE149+DE150+DE151+DE152+DE153+DE154+DE155+DE156+DE157+DE160+DE164+DE168+DE169+DE170+DE171+DE174+DE184+DE187+DE192+DE195+DE196+DE197+DE198+DE202+DE205+DE206+DE207+DE210+DE212+DE218+DE220+DE223+DE224+DE226+DE227</f>
        <v>0</v>
      </c>
      <c r="DF12" s="117">
        <f>DF15+DF18+DF21+DF22+DF23+DF27+DF30+DF35+DF36+DF40+DF41+DF42+DF43+DF44+DF46+DF49+DF51+DF54+DF56+DF61+DF67+DF68+DF71+DF72+DF74+DF77+DF82+DF89+DF91+DF94+DF95+DF101+DF102+DF106+DF109+DF116+DF122+DF123+DF124+DF125+DF126+DF127+DF130+DF134+DF136+DF137+DF141+DF142+DF143+DF146+DF147+DF148+DF149+DF150+DF151+DF152+DF153+DF154+DF155+DF156+DF157+DF160+DF164+DF168+DF169+DF170+DF171+DF174+DF184+DF187+DF192+DF195+DF196+DF197+DF198+DF202+DF205+DF206+DF207+DF210+DF212+DF218+DF220+DF223+DF224+DF226+DF227</f>
        <v>0</v>
      </c>
      <c r="DG12" s="118"/>
      <c r="DH12" s="117">
        <f>DH15+DH18+DH21+DH22+DH23+DH27+DH30+DH35+DH36+DH40+DH41+DH42+DH43+DH44+DH46+DH49+DH51+DH54+DH56+DH61+DH67+DH68+DH71+DH72+DH74+DH77+DH82+DH89+DH91+DH94+DH95+DH101+DH102+DH106+DH109+DH116+DH122+DH123+DH124+DH125+DH126+DH127+DH130+DH134+DH136+DH137+DH141+DH142+DH143+DH146+DH147+DH148+DH149+DH150+DH151+DH152+DH153+DH154+DH155+DH156+DH157+DH160+DH164+DH168+DH169+DH170+DH171+DH174+DH184+DH187+DH192+DH195+DH196+DH197+DH198+DH202+DH205+DH206+DH207+DH210+DH212+DH218+DH220+DH223+DH224+DH226+DH227</f>
        <v>0</v>
      </c>
      <c r="DI12" s="117">
        <f>DI15+DI18+DI21+DI22+DI23+DI27+DI30+DI35+DI36+DI40+DI41+DI42+DI43+DI44+DI46+DI49+DI51+DI54+DI56+DI61+DI67+DI68+DI71+DI72+DI74+DI77+DI82+DI89+DI91+DI94+DI95+DI101+DI102+DI106+DI109+DI116+DI122+DI123+DI124+DI125+DI126+DI127+DI130+DI134+DI136+DI137+DI141+DI142+DI143+DI146+DI147+DI148+DI149+DI150+DI151+DI152+DI153+DI154+DI155+DI156+DI157+DI160+DI164+DI168+DI169+DI170+DI171+DI174+DI184+DI187+DI192+DI195+DI196+DI197+DI198+DI202+DI205+DI206+DI207+DI210+DI212+DI218+DI220+DI223+DI224+DI226+DI227</f>
        <v>0</v>
      </c>
      <c r="DJ12" s="117">
        <f>DJ15+DJ18+DJ21+DJ22+DJ23+DJ27+DJ30+DJ35+DJ36+DJ40+DJ41+DJ42+DJ43+DJ44+DJ46+DJ49+DJ51+DJ54+DJ56+DJ61+DJ67+DJ68+DJ71+DJ72+DJ74+DJ77+DJ82+DJ89+DJ91+DJ94+DJ95+DJ101+DJ102+DJ106+DJ109+DJ116+DJ122+DJ123+DJ124+DJ125+DJ126+DJ127+DJ130+DJ134+DJ136+DJ137+DJ141+DJ142+DJ143+DJ146+DJ147+DJ148+DJ149+DJ150+DJ151+DJ152+DJ153+DJ154+DJ155+DJ156+DJ157+DJ160+DJ164+DJ168+DJ169+DJ170+DJ171+DJ174+DJ184+DJ187+DJ192+DJ195+DJ196+DJ197+DJ198+DJ202+DJ205+DJ206+DJ207+DJ210+DJ212+DJ218+DJ220+DJ223+DJ224+DJ226+DJ227</f>
        <v>0</v>
      </c>
      <c r="DK12" s="118"/>
      <c r="DL12" s="117">
        <f>DL15+DL18+DL21+DL22+DL23+DL27+DL30+DL35+DL36+DL40+DL41+DL42+DL43+DL44+DL46+DL49+DL51+DL54+DL56+DL61+DL67+DL68+DL71+DL72+DL74+DL77+DL82+DL89+DL91+DL94+DL95+DL101+DL102+DL106+DL109+DL116+DL122+DL123+DL124+DL125+DL126+DL127+DL130+DL134+DL136+DL137+DL141+DL142+DL143+DL146+DL147+DL148+DL149+DL150+DL151+DL152+DL153+DL154+DL155+DL156+DL157+DL160+DL164+DL168+DL169+DL170+DL171+DL174+DL184+DL187+DL192+DL195+DL196+DL197+DL198+DL202+DL205+DL206+DL207+DL210+DL212+DL218+DL220+DL223+DL224+DL226+DL227</f>
        <v>0</v>
      </c>
      <c r="DM12" s="117">
        <f>DM15+DM18+DM21+DM22+DM23+DM27+DM30+DM35+DM36+DM40+DM41+DM42+DM43+DM44+DM46+DM49+DM51+DM54+DM56+DM61+DM67+DM68+DM71+DM72+DM74+DM77+DM82+DM89+DM91+DM94+DM95+DM101+DM102+DM106+DM109+DM116+DM122+DM123+DM124+DM125+DM126+DM127+DM130+DM134+DM136+DM137+DM141+DM142+DM143+DM146+DM147+DM148+DM149+DM150+DM151+DM152+DM153+DM154+DM155+DM156+DM157+DM160+DM164+DM168+DM169+DM170+DM171+DM174+DM184+DM187+DM192+DM195+DM196+DM197+DM198+DM202+DM205+DM206+DM207+DM210+DM212+DM218+DM220+DM223+DM224+DM226+DM227</f>
        <v>0</v>
      </c>
      <c r="DN12" s="117">
        <f>DN15+DN18+DN21+DN22+DN23+DN27+DN30+DN35+DN36+DN40+DN41+DN42+DN43+DN44+DN46+DN49+DN51+DN54+DN56+DN61+DN67+DN68+DN71+DN72+DN74+DN77+DN82+DN89+DN91+DN94+DN95+DN101+DN102+DN106+DN109+DN116+DN122+DN123+DN124+DN125+DN126+DN127+DN130+DN134+DN136+DN137+DN141+DN142+DN143+DN146+DN147+DN148+DN149+DN150+DN151+DN152+DN153+DN154+DN155+DN156+DN157+DN160+DN164+DN168+DN169+DN170+DN171+DN174+DN184+DN187+DN192+DN195+DN196+DN197+DN198+DN202+DN205+DN206+DN207+DN210+DN212+DN218+DN220+DN223+DN224+DN226+DN227</f>
        <v>0</v>
      </c>
      <c r="DO12" s="117"/>
      <c r="DP12" s="117"/>
      <c r="DQ12" s="117">
        <f>DQ15+DQ18+DQ21+DQ22+DQ23+DQ27+DQ30+DQ35+DQ36+DQ40+DQ41+DQ42+DQ43+DQ44+DQ46+DQ49+DQ51+DQ54+DQ56+DQ61+DQ67+DQ68+DQ71+DQ72+DQ74+DQ77+DQ82+DQ89+DQ91+DQ94+DQ95+DQ101+DQ102+DQ106+DQ109+DQ116+DQ122+DQ123+DQ124+DQ125+DQ126+DQ127+DQ130+DQ134+DQ136+DQ137+DQ141+DQ142+DQ143+DQ146+DQ147+DQ148+DQ149+DQ150+DQ151+DQ152+DQ153+DQ154+DQ155+DQ156+DQ157+DQ160+DQ164+DQ168+DQ169+DQ170+DQ171+DQ174+DQ184+DQ187+DQ192+DQ195+DQ196+DQ197+DQ198+DQ202+DQ205+DQ206+DQ207+DQ210+DQ212+DQ218+DQ220+DQ223+DQ224+DQ226+DQ227</f>
        <v>600000</v>
      </c>
      <c r="DR12" s="117">
        <f>DR15+DR18+DR21+DR22+DR23+DR27+DR30+DR35+DR36+DR40+DR41+DR42+DR43+DR44+DR46+DR49+DR51+DR54+DR56+DR61+DR67+DR68+DR71+DR72+DR74+DR77+DR82+DR89+DR91+DR94+DR95+DR101+DR102+DR106+DR109+DR116+DR122+DR123+DR124+DR125+DR126+DR127+DR130+DR134+DR136+DR137+DR141+DR142+DR143+DR146+DR147+DR148+DR149+DR150+DR151+DR152+DR153+DR154+DR155+DR156+DR157+DR160+DR164+DR168+DR169+DR170+DR171+DR174+DR184+DR187+DR192+DR195+DR196+DR197+DR198+DR202+DR205+DR206+DR207+DR210+DR212+DR218+DR220+DR223+DR224+DR226+DR227</f>
        <v>600000</v>
      </c>
      <c r="DS12" s="117">
        <f t="shared" ref="DS12" si="50">DR12/DQ12*100</f>
        <v>100</v>
      </c>
      <c r="DT12" s="118"/>
      <c r="DU12" s="118"/>
      <c r="DV12" s="118"/>
      <c r="DW12" s="118"/>
      <c r="DX12" s="118"/>
      <c r="DY12" s="118"/>
      <c r="DZ12" s="118"/>
      <c r="EA12" s="118"/>
      <c r="EB12" s="117">
        <f>EB15+EB18+EB21+EB22+EB23+EB27+EB30+EB35+EB36+EB40+EB41+EB42+EB43+EB44+EB46+EB49+EB51+EB54+EB56+EB61+EB67+EB68+EB71+EB72+EB74+EB77+EB82+EB89+EB91+EB94+EB95+EB101+EB102+EB106+EB109+EB116+EB122+EB123+EB124+EB125+EB126+EB127+EB130+EB134+EB136+EB137+EB141+EB142+EB143+EB146+EB147+EB148+EB149+EB150+EB151+EB152+EB153+EB154+EB155+EB156+EB157+EB160+EB164+EB168+EB169+EB170+EB171+EB174+EB184+EB187+EB192+EB195+EB196+EB197+EB198+EB202+EB205+EB206+EB207+EB210+EB212+EB218+EB220+EB223+EB224+EB226+EB227</f>
        <v>0</v>
      </c>
      <c r="EC12" s="117">
        <f>EC15+EC18+EC21+EC22+EC23+EC27+EC30+EC35+EC36+EC40+EC41+EC42+EC43+EC44+EC46+EC49+EC51+EC54+EC56+EC61+EC67+EC68+EC71+EC72+EC74+EC77+EC82+EC89+EC91+EC94+EC95+EC101+EC102+EC106+EC109+EC116+EC122+EC123+EC124+EC125+EC126+EC127+EC130+EC134+EC136+EC137+EC141+EC142+EC143+EC146+EC147+EC148+EC149+EC150+EC151+EC152+EC153+EC154+EC155+EC156+EC157+EC160+EC164+EC168+EC169+EC170+EC171+EC174+EC184+EC187+EC192+EC195+EC196+EC197+EC198+EC202+EC205+EC206+EC207+EC210+EC212+EC218+EC220+EC223+EC224+EC226+EC227</f>
        <v>0</v>
      </c>
      <c r="ED12" s="117">
        <f>ED15+ED18+ED21+ED22+ED23+ED27+ED30+ED35+ED36+ED40+ED41+ED42+ED43+ED44+ED46+ED49+ED51+ED54+ED56+ED61+ED67+ED68+ED71+ED72+ED74+ED77+ED82+ED89+ED91+ED94+ED95+ED101+ED102+ED106+ED109+ED116+ED122+ED123+ED124+ED125+ED126+ED127+ED130+ED134+ED136+ED137+ED141+ED142+ED143+ED146+ED147+ED148+ED149+ED150+ED151+ED152+ED153+ED154+ED155+ED156+ED157+ED160+ED164+ED168+ED169+ED170+ED171+ED174+ED184+ED187+ED192+ED195+ED196+ED197+ED198+ED202+ED205+ED206+ED207+ED210+ED212+ED218+ED220+ED223+ED224+ED226+ED227</f>
        <v>0</v>
      </c>
      <c r="EE12" s="118"/>
      <c r="EF12" s="117">
        <f>EF15+EF18+EF21+EF22+EF23+EF27+EF30+EF35+EF36+EF40+EF41+EF42+EF43+EF44+EF46+EF49+EF51+EF54+EF56+EF61+EF67+EF68+EF71+EF72+EF74+EF77+EF82+EF89+EF91+EF94+EF95+EF101+EF102+EF106+EF109+EF116+EF122+EF123+EF124+EF125+EF126+EF127+EF130+EF134+EF136+EF137+EF141+EF142+EF143+EF146+EF147+EF148+EF149+EF150+EF151+EF152+EF153+EF154+EF155+EF156+EF157+EF160+EF164+EF168+EF169+EF170+EF171+EF174+EF184+EF187+EF192+EF195+EF196+EF197+EF198+EF202+EF205+EF206+EF207+EF210+EF212+EF218+EF220+EF223+EF224+EF226+EF227</f>
        <v>0</v>
      </c>
      <c r="EG12" s="117">
        <f>EG15+EG18+EG21+EG22+EG23+EG27+EG30+EG35+EG36+EG40+EG41+EG42+EG43+EG44+EG46+EG49+EG51+EG54+EG56+EG61+EG67+EG68+EG71+EG72+EG74+EG77+EG82+EG89+EG91+EG94+EG95+EG101+EG102+EG106+EG109+EG116+EG122+EG123+EG124+EG125+EG126+EG127+EG130+EG134+EG136+EG137+EG141+EG142+EG143+EG146+EG147+EG148+EG149+EG150+EG151+EG152+EG153+EG154+EG155+EG156+EG157+EG160+EG164+EG168+EG169+EG170+EG171+EG174+EG184+EG187+EG192+EG195+EG196+EG197+EG198+EG202+EG205+EG206+EG207+EG210+EG212+EG218+EG220+EG223+EG224+EG226+EG227</f>
        <v>0</v>
      </c>
      <c r="EH12" s="117">
        <f>EH15+EH18+EH21+EH22+EH23+EH27+EH30+EH35+EH36+EH40+EH41+EH42+EH43+EH44+EH46+EH49+EH51+EH54+EH56+EH61+EH67+EH68+EH71+EH72+EH74+EH77+EH82+EH89+EH91+EH94+EH95+EH101+EH102+EH106+EH109+EH116+EH122+EH123+EH124+EH125+EH126+EH127+EH130+EH134+EH136+EH137+EH141+EH142+EH143+EH146+EH147+EH148+EH149+EH150+EH151+EH152+EH153+EH154+EH155+EH156+EH157+EH160+EH164+EH168+EH169+EH170+EH171+EH174+EH184+EH187+EH192+EH195+EH196+EH197+EH198+EH202+EH205+EH206+EH207+EH210+EH212+EH218+EH220+EH223+EH224+EH226+EH227</f>
        <v>0</v>
      </c>
      <c r="EI12" s="118"/>
      <c r="EJ12" s="117"/>
      <c r="EK12" s="117">
        <f>EK15+EK18+EK21+EK22+EK23+EK27+EK30+EK35+EK36+EK40+EK41+EK42+EK43+EK44+EK46+EK49+EK51+EK54+EK56+EK61+EK67+EK68+EK71+EK72+EK74+EK77+EK82+EK83+EK86+EK89+EK91+EK94+EK95+EK96+EK101+EK102+EK106+EK109+EK116+EK122+EK123+EK124+EK125+EK126+EK127+EK130+EK134+EK136+EK137+EK141+EK142+EK143+EK146+EK147+EK148+EK149+EK150+EK151+EK152+EK153+EK154+EK155+EK156+EK157+EK160+EK164+EK168+EK169+EK170+EK171+EK174+EK184+EK187+EK191+EK192+EK195+EK196+EK197+EK198+EK202+EK205+EK206+EK207+EK210+EK212+EK218++EK219+EK220+EK223+EK224+EK226+EK227</f>
        <v>303054.02961000003</v>
      </c>
      <c r="EL12" s="117">
        <f>EL15+EL18+EL21+EL22+EL23+EL27+EL30+EL35+EL36+EL40+EL41+EL42+EL43+EL44+EL46+EL49+EL51+EL54+EL56+EL61+EL67+EL68+EL71+EL72+EL74+EL77+EL82+EL83+EL86+EL89+EL91+EL94+EL95+EL96+EL101+EL102+EL106+EL109+EL116+EL122+EL123+EL124+EL125+EL126+EL127+EL130+EL134+EL136+EL137+EL141+EL142+EL143+EL146+EL147+EL148+EL149+EL150+EL151+EL152+EL153+EL154+EL155+EL156+EL157+EL160+EL164+EL168+EL169+EL170+EL171+EL174+EL184+EL187+EL191+EL192+EL195+EL196+EL197+EL198+EL202+EL205+EL206+EL207+EL210+EL212+EL218++EL219+EL220+EL223+EL224+EL226+EL227</f>
        <v>303054.02961000003</v>
      </c>
      <c r="EM12" s="117">
        <f>EL12/EK12*100</f>
        <v>100</v>
      </c>
      <c r="EN12" s="117">
        <f>EN15+EN18+EN21+EN22+EN23+EN27+EN30+EN35+EN36+EN40+EN41+EN42+EN43+EN44+EN46+EN49+EN51+EN54+EN56+EN61+EN62+EN63+EN67+EN68+EN71+EN72+EN74+EN77+EN82+EN83+EN86+EN89+EN91+EN94+EN95+EN96+EN101+EN102+EN106+EN109+EN116+EN122+EN123+EN124+EN125+EN126+EN127+EN130+EN131+EN134+EN136+EN137+EN141+EN142+EN143+EN146+EN147+EN148+EN149+EN150+EN151+EN152+EN153+EN154+EN155+EN156+EN157+EN160+EN164+EN165+EN168+EN169+EN170+EN171+EN174+EN184+EN187+EN191+EN192+EN195+EN196+EN197+EN198+EN202+EN205+EN206+EN207+EN210+EN212+EN218+EN220+EN223+EN224+EN226+EN227</f>
        <v>200000</v>
      </c>
      <c r="EO12" s="117">
        <f t="shared" ref="EO12:EP12" si="51">EO15+EO18+EO21+EO22+EO23+EO27+EO30+EO35+EO36+EO40+EO41+EO42+EO43+EO44+EO46+EO49+EO51+EO54+EO56+EO61+EO62+EO63+EO67+EO68+EO71+EO72+EO74+EO77+EO82+EO83+EO86+EO89+EO91+EO94+EO95+EO96+EO101+EO102+EO106+EO109+EO116+EO122+EO123+EO124+EO125+EO126+EO127+EO130+EO131+EO134+EO136+EO137+EO141+EO142+EO143+EO146+EO147+EO148+EO149+EO150+EO151+EO152+EO153+EO154+EO155+EO156+EO157+EO160+EO164+EO165+EO168+EO169+EO170+EO171+EO174+EO184+EO187+EO191+EO192+EO195+EO196+EO197+EO198+EO202+EO205+EO206+EO207+EO210+EO212+EO218+EO220+EO223+EO224+EO226+EO227</f>
        <v>203863.82276000001</v>
      </c>
      <c r="EP12" s="117">
        <f t="shared" si="51"/>
        <v>203195.62109</v>
      </c>
      <c r="EQ12" s="117">
        <f>EP12/EO12*100</f>
        <v>99.672231364567978</v>
      </c>
      <c r="ER12" s="117"/>
      <c r="ES12" s="117">
        <f>ES15+ES18+ES21+ES22+ES23+ES27+ES30+ES35+ES36+ES40+ES41+ES42+ES43+ES44+ES46+ES49+ES51+ES54+ES56+ES61+ES67+ES68+ES71+ES72+ES74+ES77+ES82+ES83+ES86+ES89+ES91+ES94+ES95+ES96+ES101+ES102+ES106+ES109+ES116+ES122+ES123+ES124+ES125+ES126+ES127+ES130+ES134+ES136+ES137+ES141+ES142+ES143+ES146+ES147+ES148+ES149+ES150+ES151+ES152+ES153+ES154+ES155+ES156+ES157+ES160+ES164+ES168+ES169+ES170+ES171+ES174+ES184+ES187+ES191+ES192+ES195+ES196+ES197+ES198+ES202+ES205+ES206+ES207+ES210+ES212+ES218+ES220+ES223+ES224+ES226+ES227</f>
        <v>50000</v>
      </c>
      <c r="ET12" s="117">
        <f>ET15+ET18+ET21+ET22+ET23+ET27+ET30+ET35+ET36+ET40+ET41+ET42+ET43+ET44+ET46+ET49+ET51+ET54+ET56+ET61+ET67+ET68+ET71+ET72+ET74+ET77+ET82+ET83+ET86+ET89+ET91+ET94+ET95+ET96+ET101+ET102+ET106+ET109+ET116+ET122+ET123+ET124+ET125+ET126+ET127+ET130+ET134+ET136+ET137+ET141+ET142+ET143+ET146+ET147+ET148+ET149+ET150+ET151+ET152+ET153+ET154+ET155+ET156+ET157+ET160+ET164+ET168+ET169+ET170+ET171+ET174+ET184+ET187+ET191+ET192+ET195+ET196+ET197+ET198+ET202+ET205+ET206+ET207+ET210+ET212+ET218+ET220+ET223+ET224+ET226+ET227</f>
        <v>50000</v>
      </c>
      <c r="EU12" s="117"/>
      <c r="EV12" s="117"/>
      <c r="EW12" s="117">
        <f t="shared" ref="EW12:EZ12" si="52">EW15+EW18+EW21+EW22+EW23+EW27+EW30+EW35+EW36+EW40+EW41+EW42+EW43+EW44+EW46+EW49+EW51+EW54+EW56+EW61+EW67+EW68+EW71+EW72+EW74+EW77+EW82+EW83+EW86+EW89+EW91+EW94+EW95+EW96+EW101+EW102+EW106+EW109+EW116+EW122+EW123+EW124+EW125+EW126+EW127+EW130+EW134+EW136+EW137+EW141+EW142+EW143+EW146+EW147+EW148+EW149+EW150+EW151+EW152+EW153+EW154+EW155+EW156+EW157+EW160+EW164+EW168+EW169+EW170+EW171+EW174+EW184+EW187+EW191+EW192+EW195+EW196+EW197+EW198+EW202+EW205+EW206+EW207+EW210+EW212+EW218+EW220+EW223+EW224+EW226+EW227</f>
        <v>2343.4212400000001</v>
      </c>
      <c r="EX12" s="117">
        <f t="shared" si="52"/>
        <v>2343.4212400000001</v>
      </c>
      <c r="EY12" s="117">
        <f t="shared" ref="EY12" si="53">EX12/EW12*100</f>
        <v>100</v>
      </c>
      <c r="EZ12" s="117">
        <f t="shared" si="52"/>
        <v>0</v>
      </c>
      <c r="FA12" s="117">
        <f>FA15+FA18+FA21+FA22+FA23+FA27+FA30+FA35+FA36+FA40+FA41+FA42+FA43+FA44+FA46+FA49+FA51+FA54+FA56+FA61+FA67+FA68+FA71+FA72+FA74+FA77+FA82+FA83+FA86+FA89+FA91+FA94+FA95+FA96+FA101+FA102+FA106+FA109+FA116+FA122+FA123+FA124+FA125+FA126+FA127+FA130+FA134+FA136+FA137+FA141+FA142+FA143+FA146+FA147+FA148+FA149+FA150+FA151+FA152+FA153+FA154+FA155+FA156+FA157+FA160+FA164+FA168+FA169+FA170+FA171+FA174+FA184+FA187+FA191+FA192+FA195+FA196+FA197+FA198+FA202+FA205+FA206+FA207+FA210+FA212+FA218+FA220+FA223+FA224+FA226+FA227</f>
        <v>17000</v>
      </c>
      <c r="FB12" s="117">
        <f>FB15+FB18+FB21+FB22+FB23+FB27+FB30+FB35+FB36+FB40+FB41+FB42+FB43+FB44+FB46+FB49+FB51+FB54+FB56+FB61+FB67+FB68+FB71+FB72+FB74+FB77+FB82+FB83+FB86+FB89+FB91+FB94+FB95+FB96+FB101+FB102+FB106+FB109+FB116+FB122+FB123+FB124+FB125+FB126+FB127+FB130+FB134+FB136+FB137+FB141+FB142+FB143+FB146+FB147+FB148+FB149+FB150+FB151+FB152+FB153+FB154+FB155+FB156+FB157+FB160+FB164+FB168+FB169+FB170+FB171+FB174+FB184+FB187+FB191+FB192+FB195+FB196+FB197+FB198+FB202+FB205+FB206+FB207+FB210+FB212+FB218+FB220+FB223+FB224+FB226+FB227</f>
        <v>17000</v>
      </c>
      <c r="FC12" s="117">
        <f>FB12/FA12*100</f>
        <v>100</v>
      </c>
      <c r="FD12" s="117"/>
      <c r="FE12" s="117">
        <f>FE15+FE18+FE21+FE22+FE23+FE27+FE30+FE35+FE36+FE40+FE41+FE42+FE43+FE44+FE46+FE49+FE51+FE54+FE56+FE61+FE67+FE68+FE71+FE72+FE74+FE77+FE82+FE83+FE86+FE89+FE91+FE94+FE95+FE96+FE101+FE102+FE106+FE109+FE116+FE122+FE123+FE124+FE125+FE126+FE127+FE130+FE134+FE136+FE137+FE141+FE142+FE143+FE146+FE147+FE148+FE149+FE150+FE151+FE152+FE153+FE154+FE155+FE156+FE157+FE160+FE164+FE168+FE169+FE170+FE171+FE174+FE184+FE187+FE191+FE192+FE195+FE196+FE197+FE198+FE202+FE205+FE206+FE207+FE210+FE212+FE218+FE220+FE223+FE224+FE226+FE227</f>
        <v>0</v>
      </c>
      <c r="FF12" s="117">
        <f>FF15+FF18+FF21+FF22+FF23+FF27+FF30+FF35+FF36+FF40+FF41+FF42+FF43+FF44+FF46+FF49+FF51+FF54+FF56+FF61+FF67+FF68+FF71+FF72+FF74+FF77+FF82+FF83+FF86+FF89+FF91+FF94+FF95+FF96+FF101+FF102+FF106+FF109+FF116+FF122+FF123+FF124+FF125+FF126+FF127+FF130+FF134+FF136+FF137+FF141+FF142+FF143+FF146+FF147+FF148+FF149+FF150+FF151+FF152+FF153+FF154+FF155+FF156+FF157+FF160+FF164+FF168+FF169+FF170+FF171+FF174+FF184+FF187+FF191+FF192+FF195+FF196+FF197+FF198+FF202+FF205+FF206+FF207+FF210+FF212+FF218+FF220+FF223+FF224+FF226+FF227</f>
        <v>0</v>
      </c>
      <c r="FG12" s="117"/>
      <c r="FH12" s="117"/>
      <c r="FI12" s="117">
        <f>FI15+FI18+FI21+FI22+FI23+FI27+FI30+FI35+FI36+FI40+FI41+FI42+FI43+FI44+FI46+FI49+FI51+FI54+FI56+FI61+FI67+FI68+FI71+FI72+FI74+FI77+FI82+FI83+FI86+FI89+FI91+FI94+FI95+FI96+FI101+FI102+FI106+FI109+FI116+FI122+FI123+FI124+FI125+FI126+FI127+FI130+FI134+FI136+FI137+FI141+FI142+FI143+FI146+FI147+FI148+FI149+FI150+FI151+FI152+FI153+FI154+FI155+FI156+FI157+FI160+FI164+FI168+FI169+FI170+FI171+FI174+FI184+FI187+FI191+FI192+FI195+FI196+FI197+FI198+FI202+FI205+FI206+FI207+FI210+FI212+FI218+FI220+FI223+FI224+FI226+FI227</f>
        <v>0</v>
      </c>
      <c r="FJ12" s="117">
        <f>FJ15+FJ18+FJ21+FJ22+FJ23+FJ27+FJ30+FJ35+FJ36+FJ40+FJ41+FJ42+FJ43+FJ44+FJ46+FJ49+FJ51+FJ54+FJ56+FJ61+FJ67+FJ68+FJ71+FJ72+FJ74+FJ77+FJ82+FJ83+FJ86+FJ89+FJ91+FJ94+FJ95+FJ96+FJ101+FJ102+FJ106+FJ109+FJ116+FJ122+FJ123+FJ124+FJ125+FJ126+FJ127+FJ130+FJ134+FJ136+FJ137+FJ141+FJ142+FJ143+FJ146+FJ147+FJ148+FJ149+FJ150+FJ151+FJ152+FJ153+FJ154+FJ155+FJ156+FJ157+FJ160+FJ164+FJ168+FJ169+FJ170+FJ171+FJ174+FJ184+FJ187+FJ191+FJ192+FJ195+FJ196+FJ197+FJ198+FJ202+FJ205+FJ206+FJ207+FJ210+FJ212+FJ218+FJ220+FJ223+FJ224+FJ226+FJ227</f>
        <v>0</v>
      </c>
      <c r="FK12" s="117"/>
      <c r="FL12" s="117">
        <f>FL15+FL18+FL21+FL22+FL23+FL27+FL30+FL35+FL36+FL40+FL41+FL42+FL43+FL44+FL46+FL49+FL51+FL54+FL56+FL61+FL67+FL68+FL71+FL72+FL74+FL77+FL82+FL83+FL86+FL89+FL91+FL94+FL95+FL96+FL101+FL102+FL106+FL109+FL116+FL122+FL123+FL124+FL125+FL126+FL127+FL130+FL134+FL136+FL137+FL141+FL142+FL143+FL146+FL147+FL148+FL149+FL150+FL151+FL152+FL153+FL154+FL155+FL156+FL157+FL160+FL164+FL168+FL169+FL170+FL171+FL174+FL184+FL187+FL191+FL192+FL195+FL196+FL197+FL198+FL202+FL205+FL206+FL207+FL210+FL212+FL218+FL220+FL223+FL224+FL226+FL227</f>
        <v>0</v>
      </c>
      <c r="FM12" s="117">
        <f>FM15+FM18+FM21+FM22+FM23+FM27+FM30+FM35+FM36+FM40+FM41+FM42+FM43+FM44+FM46+FM49+FM51+FM54+FM56+FM61+FM67+FM68+FM71+FM72+FM74+FM77+FM82+FM83+FM86+FM89+FM91+FM94+FM95+FM96+FM101+FM102+FM106+FM109+FM116+FM122+FM123+FM124+FM125+FM126+FM127+FM130+FM134+FM136+FM137+FM141+FM142+FM143+FM146+FM147+FM148+FM149+FM150+FM151+FM152+FM153+FM154+FM155+FM156+FM157+FM160+FM164+FM168+FM169+FM170+FM171+FM174+FM184+FM187+FM191+FM192+FM195+FM196+FM197+FM198+FM202+FM205+FM206+FM207+FM210+FM212+FM218+FM220+FM223+FM224+FM226+FM227</f>
        <v>0</v>
      </c>
      <c r="FN12" s="117">
        <f>FN15+FN18+FN21+FN22+FN23+FN27+FN30+FN35+FN36+FN40+FN41+FN42+FN43+FN44+FN46+FN49+FN51+FN54+FN56+FN61+FN67+FN68+FN71+FN72+FN74+FN77+FN82+FN83+FN86+FN89+FN91+FN94+FN95+FN96+FN101+FN102+FN106+FN109+FN116+FN122+FN123+FN124+FN125+FN126+FN127+FN130+FN134+FN136+FN137+FN141+FN142+FN143+FN146+FN147+FN148+FN149+FN150+FN151+FN152+FN153+FN154+FN155+FN156+FN157+FN160+FN164+FN168+FN169+FN170+FN171+FN174+FN184+FN187+FN191+FN192+FN195+FN196+FN197+FN198+FN202+FN205+FN206+FN207+FN210+FN212+FN218+FN220+FN223+FN224+FN226+FN227</f>
        <v>0</v>
      </c>
      <c r="FO12" s="117"/>
      <c r="FP12" s="117">
        <f>FP15+FP18+FP21+FP22+FP23+FP27+FP30+FP35+FP36+FP40+FP41+FP42+FP43+FP44+FP46+FP49+FP51+FP54+FP56+FP61+FP67+FP68+FP71+FP72+FP74+FP77+FP82+FP83+FP86+FP89+FP91+FP94+FP95+FP96+FP101+FP102+FP106+FP109+FP116+FP122+FP123+FP124+FP125+FP126+FP127+FP130+FP134+FP136+FP137+FP141+FP142+FP143+FP146+FP147+FP148+FP149+FP150+FP151+FP152+FP153+FP154+FP155+FP156+FP157+FP160+FP164+FP168+FP169+FP170+FP171+FP174+FP184+FP187+FP191+FP192+FP195+FP196+FP197+FP198+FP202+FP205+FP206+FP207+FP210+FP212+FP218+FP220+FP223+FP224+FP226+FP227</f>
        <v>0</v>
      </c>
      <c r="FQ12" s="117">
        <f>FQ15+FQ18+FQ21+FQ22+FQ23+FQ27+FQ30+FQ35+FQ36+FQ40+FQ41+FQ42+FQ43+FQ44+FQ46+FQ49+FQ51+FQ54+FQ56+FQ61+FQ67+FQ68+FQ71+FQ72+FQ74+FQ77+FQ82+FQ83+FQ86+FQ89+FQ91+FQ94+FQ95+FQ96+FQ101+FQ102+FQ106+FQ109+FQ116+FQ122+FQ123+FQ124+FQ125+FQ126+FQ127+FQ130+FQ134+FQ136+FQ137+FQ141+FQ142+FQ143+FQ146+FQ147+FQ148+FQ149+FQ150+FQ151+FQ152+FQ153+FQ154+FQ155+FQ156+FQ157+FQ160+FQ164+FQ168+FQ169+FQ170+FQ171+FQ174+FQ184+FQ187+FQ191+FQ192+FQ195+FQ196+FQ197+FQ198+FQ202+FQ205+FQ206+FQ207+FQ210+FQ212+FQ218+FQ220+FQ223+FQ224+FQ226+FQ227</f>
        <v>0</v>
      </c>
      <c r="FR12" s="117">
        <f>FR15+FR18+FR21+FR22+FR23+FR27+FR30+FR35+FR36+FR40+FR41+FR42+FR43+FR44+FR46+FR49+FR51+FR54+FR56+FR61+FR67+FR68+FR71+FR72+FR74+FR77+FR82+FR83+FR86+FR89+FR91+FR94+FR95+FR96+FR101+FR102+FR106+FR109+FR116+FR122+FR123+FR124+FR125+FR126+FR127+FR130+FR134+FR136+FR137+FR141+FR142+FR143+FR146+FR147+FR148+FR149+FR150+FR151+FR152+FR153+FR154+FR155+FR156+FR157+FR160+FR164+FR168+FR169+FR170+FR171+FR174+FR184+FR187+FR191+FR192+FR195+FR196+FR197+FR198+FR202+FR205+FR206+FR207+FR210+FR212+FR218+FR220+FR223+FR224+FR226+FR227</f>
        <v>0</v>
      </c>
      <c r="FS12" s="117"/>
      <c r="FT12" s="117">
        <f>FT15+FT18+FT21+FT22+FT23+FT27+FT30+FT35+FT36+FT37+FT40+FT41+FT42+FT43+FT44+FT46+FT49+FT51+FT54+FT56+FT61+FT67+FT68+FT71+FT72+FT74+FT77+FT82+FT83+FT86+FT89+FT91+FT94+FT95+FT96+FT101+FT102+FT106+FT109+FT116+FT122+FT123+FT124+FT125+FT126+FT127+FT130+FT134+FT136+FT137+FT141+FT142+FT143+FT146+FT147+FT148+FT149+FT150+FT151+FT152+FT153+FT154+FT155+FT156+FT157+FT160+FT164+FT168+FT169+FT170+FT171+FT174+FT184+FT187+FT191+FT192+FT195+FT196+FT197+FT198+FT202+FT205+FT206+FT207+FT210+FT212+FT218+FT220+FT223+FT224+FT226+FT227</f>
        <v>104280.1</v>
      </c>
      <c r="FU12" s="117">
        <f>FU15+FU18+FU21+FU22+FU23+FU27+FU30+FU35+FU36+FU37+FU40+FU41+FU42+FU43+FU44+FU46+FU49+FU51+FU54+FU56+FU61+FU67+FU68+FU71+FU72+FU74+FU77+FU82+FU83+FU86+FU89+FU91+FU94+FU95+FU96+FU101+FU102+FU106+FU109+FU116+FU122+FU123+FU124+FU125+FU126+FU127+FU130+FU134+FU136+FU137+FU141+FU142+FU143+FU146+FU147+FU148+FU149+FU150+FU151+FU152+FU153+FU154+FU155+FU156+FU157+FU160+FU164+FU168+FU169+FU170+FU171+FU174+FU184+FU187+FU191+FU192+FU195+FU196+FU197+FU198+FU202+FU205+FU206+FU207+FU210+FU212+FU218+FU220+FU223+FU224+FU226+FU227</f>
        <v>101819.54332999999</v>
      </c>
      <c r="FV12" s="117">
        <f>FV15+FV18+FV21+FV22+FV23+FV27+FV30+FV35+FV36+FV40+FV41+FV42+FV43+FV44+FV46+FV49+FV51+FV54+FV56+FV61+FV67+FV68+FV71+FV72+FV74+FV77+FV82+FV83+FV86+FV89+FV91+FV94+FV95+FV96+FV101+FV102+FV106+FV109+FV116+FV122+FV123+FV124+FV125+FV126+FV127+FV130+FV134+FV136+FV137+FV141+FV142+FV143+FV146+FV147+FV148+FV149+FV150+FV151+FV152+FV153+FV154+FV155+FV156+FV157+FV160+FV164+FV168+FV169+FV170+FV171+FV174+FV184+FV187+FV191+FV192+FV195+FV196+FV197+FV198+FV202+FV205+FV206+FV207+FV210+FV212+FV218+FV220+FV223+FV224+FV226+FV227</f>
        <v>96151.274649999992</v>
      </c>
      <c r="FW12" s="117">
        <f t="shared" ref="FW12" si="54">FV12/FU12*100</f>
        <v>94.433024845113493</v>
      </c>
      <c r="FX12" s="117"/>
      <c r="FY12" s="117">
        <f>FY15+FY18+FY21+FY22+FY23+FY27+FY30+FY35+FY36+FY40+FY41+FY42+FY43+FY44+FY46+FY49+FY51+FY54+FY56+FY61+FY67+FY68+FY71+FY72+FY74+FY77+FY82+FY83+FY86+FY89+FY91+FY94+FY95+FY96+FY101+FY102+FY106+FY109+FY116+FY122+FY123+FY124+FY125+FY126+FY127+FY130+FY134+FY136+FY137+FY141+FY142+FY143+FY146+FY147+FY148+FY149+FY150+FY151+FY152+FY153+FY154+FY155+FY156+FY157+FY160+FY164+FY168+FY169+FY170+FY171+FY174+FY184+FY187+FY191+FY192+FY195+FY196+FY197+FY198+FY202+FY205+FY206+FY207+FY210+FY212+FY218+FY220+FY223+FY224+FY226+FY227</f>
        <v>100000</v>
      </c>
      <c r="FZ12" s="117">
        <f>FZ15+FZ18+FZ21+FZ22+FZ23+FZ27+FZ30+FZ35+FZ36+FZ40+FZ41+FZ42+FZ43+FZ44+FZ46+FZ49+FZ51+FZ54+FZ56+FZ61+FZ67+FZ68+FZ71+FZ72+FZ74+FZ77+FZ82+FZ83+FZ86+FZ89+FZ91+FZ94+FZ95+FZ96+FZ101+FZ102+FZ106+FZ109+FZ116+FZ122+FZ123+FZ124+FZ125+FZ126+FZ127+FZ130+FZ134+FZ136+FZ137+FZ141+FZ142+FZ143+FZ146+FZ147+FZ148+FZ149+FZ150+FZ151+FZ152+FZ153+FZ154+FZ155+FZ156+FZ157+FZ160+FZ164+FZ168+FZ169+FZ170+FZ171+FZ174+FZ184+FZ187+FZ191+FZ192+FZ195+FZ196+FZ197+FZ198+FZ202+FZ205+FZ206+FZ207+FZ210+FZ212+FZ218+FZ220+FZ223+FZ224+FZ226+FZ227</f>
        <v>100000</v>
      </c>
      <c r="GA12" s="117">
        <f t="shared" ref="GA12" si="55">FZ12/FY12*100</f>
        <v>100</v>
      </c>
      <c r="GB12" s="117"/>
      <c r="GC12" s="117">
        <f>GC15+GC18+GC21+GC22+GC23+GC27+GC30+GC35+GC36+GC40+GC41+GC42+GC43+GC44+GC46+GC49+GC51+GC54+GC56+GC61+GC67+GC68+GC71+GC72+GC74+GC77+GC82+GC83+GC86+GC89+GC91+GC94+GC95+GC96+GC101+GC102+GC106+GC109+GC116+GC122+GC123+GC124+GC125+GC126+GC127+GC130+GC134+GC136+GC137+GC141+GC142+GC143+GC146+GC147+GC148+GC149+GC150+GC151+GC152+GC153+GC154+GC155+GC156+GC157+GC160+GC164+GC168+GC169+GC170+GC171+GC174+GC184+GC187+GC191+GC192+GC195+GC196+GC197+GC198+GC202+GC205+GC206+GC207+GC210+GC212+GC218+GC220+GC223+GC224+GC226+GC227</f>
        <v>0</v>
      </c>
      <c r="GD12" s="117">
        <f>GD15+GD18+GD21+GD22+GD23+GD27+GD30+GD35+GD36+GD40+GD41+GD42+GD43+GD44+GD46+GD49+GD51+GD54+GD56+GD61+GD67+GD68+GD71+GD72+GD74+GD77+GD82+GD83+GD86+GD89+GD91+GD94+GD95+GD96+GD101+GD102+GD106+GD109+GD116+GD122+GD123+GD124+GD125+GD126+GD127+GD130+GD134+GD136+GD137+GD141+GD142+GD143+GD146+GD147+GD148+GD149+GD150+GD151+GD152+GD153+GD154+GD155+GD156+GD157+GD160+GD164+GD168+GD169+GD170+GD171+GD174+GD184+GD187+GD191+GD192+GD195+GD196+GD197+GD198+GD202+GD205+GD206+GD207+GD210+GD212+GD218+GD220+GD223+GD224+GD226+GD227</f>
        <v>0</v>
      </c>
      <c r="GE12" s="117"/>
      <c r="GF12" s="117">
        <f>GF15+GF18+GF21+GF22+GF23+GF27+GF30+GF35+GF36+GF40+GF41+GF42+GF43+GF44+GF46+GF49+GF51+GF54+GF56+GF61+GF67+GF68+GF71+GF72+GF74+GF77+GF82+GF83+GF86+GF89+GF91+GF94+GF95+GF96+GF101+GF102+GF106+GF109+GF116+GF122+GF123+GF124+GF125+GF126+GF127+GF130+GF134+GF136+GF137+GF141+GF142+GF143+GF146+GF147+GF148+GF149+GF150+GF151+GF152+GF153+GF154+GF155+GF156+GF157+GF160+GF164+GF168+GF169+GF170+GF171+GF174+GF184+GF187+GF191+GF192+GF195+GF196+GF197+GF198+GF202+GF205+GF206+GF207+GF210+GF212+GF218+GF220+GF223+GF224+GF226+GF227</f>
        <v>0</v>
      </c>
      <c r="GG12" s="117">
        <f>GG15+GG18+GG21+GG22+GG23+GG27+GG30+GG35+GG36+GG40+GG41+GG42+GG43+GG44+GG46+GG49+GG51+GG54+GG56+GG61+GG67+GG68+GG71+GG72+GG74+GG77+GG82+GG83+GG86+GG89+GG91+GG94+GG95+GG96+GG101+GG102+GG106+GG109+GG116+GG122+GG123+GG124+GG125+GG126+GG127+GG130+GG134+GG136+GG137+GG141+GG142+GG143+GG146+GG147+GG148+GG149+GG150+GG151+GG152+GG153+GG154+GG155+GG156+GG157+GG160+GG164+GG168+GG169+GG170+GG171+GG174+GG184+GG187+GG191+GG192+GG195+GG196+GG197+GG198+GG202+GG205+GG206+GG207+GG210+GG212+GG218+GG220+GG223+GG224+GG226+GG227</f>
        <v>0</v>
      </c>
      <c r="GH12" s="117">
        <f>GH15+GH18+GH21+GH22+GH23+GH27+GH30+GH35+GH36+GH40+GH41+GH42+GH43+GH44+GH46+GH49+GH51+GH54+GH56+GH61+GH67+GH68+GH71+GH72+GH74+GH77+GH82+GH83+GH86+GH89+GH91+GH94+GH95+GH96+GH101+GH102+GH106+GH109+GH116+GH122+GH123+GH124+GH125+GH126+GH127+GH130+GH134+GH136+GH137+GH141+GH142+GH143+GH146+GH147+GH148+GH149+GH150+GH151+GH152+GH153+GH154+GH155+GH156+GH157+GH160+GH164+GH168+GH169+GH170+GH171+GH174+GH184+GH187+GH191+GH192+GH195+GH196+GH197+GH198+GH202+GH205+GH206+GH207+GH210+GH212+GH218+GH220+GH223+GH224+GH226+GH227</f>
        <v>0</v>
      </c>
      <c r="GI12" s="117"/>
      <c r="GJ12" s="117"/>
      <c r="GK12" s="117">
        <f>GK15+GK18+GK21+GK22+GK23+GK26+GK27+GK30+GK35+GK36+GK40+GK41+GK42+GK43+GK44+GK46+GK49+GK51+GK54+GK56+GK61+GK67+GK68+GK71+GK72+GK74+GK77+GK82+GK83+GK86+GK89+GK91+GK94+GK95+GK96+GK101+GK102+GK106+GK109+GK116+GK122+GK123+GK124+GK125+GK126+GK127+GK130+GK134+GK136+GK137+GK141+GK142+GK143+GK146+GK147+GK148+GK149+GK150+GK151+GK152+GK153+GK154+GK155+GK156+GK157+GK160+GK164+GK168+GK169+GK170+GK171+GK174+GK184+GK187+GK191+GK192+GK195+GK196+GK197+GK198+GK202+GK205+GK206+GK207+GK210+GK212+GK218+GK220+GK223+GK224+GK226+GK227</f>
        <v>0</v>
      </c>
      <c r="GL12" s="117">
        <f>GL15+GL18+GL21+GL22+GL23+GL26+GL27+GL30+GL35+GL36+GL40+GL41+GL42+GL43+GL44+GL46+GL49+GL51+GL54+GL56+GL61+GL67+GL68+GL71+GL72+GL74+GL77+GL82+GL83+GL86+GL89+GL91+GL94+GL95+GL96+GL101+GL102+GL106+GL109+GL116+GL122+GL123+GL124+GL125+GL126+GL127+GL130+GL134+GL136+GL137+GL141+GL142+GL143+GL146+GL147+GL148+GL149+GL150+GL151+GL152+GL153+GL154+GL155+GL156+GL157+GL160+GL164+GL168+GL169+GL170+GL171+GL174+GL184+GL187+GL191+GL192+GL195+GL196+GL197+GL198+GL202+GL205+GL206+GL207+GL210+GL212+GL218+GL220+GL223+GL224+GL226+GL227</f>
        <v>0</v>
      </c>
      <c r="GM12" s="117"/>
      <c r="GN12" s="117"/>
      <c r="GO12" s="117">
        <f>GO15+GO18+GO21+GO22+GO23+GO26+GO27+GO30+GO35+GO36+GO40+GO41+GO42+GO43+GO44+GO46+GO49+GO51+GO54+GO56+GO61+GO67+GO68+GO71+GO72+GO74+GO77+GO82+GO83+GO86+GO89+GO91+GO94+GO95+GO96+GO101+GO102+GO106+GO109+GO116+GO122+GO123+GO124+GO125+GO126+GO127+GO130+GO134+GO136+GO137+GO141+GO142+GO143+GO146+GO147+GO148+GO149+GO150+GO151+GO152+GO153+GO154+GO155+GO156+GO157+GO160+GO164+GO168+GO169+GO170+GO171+GO174+GO184+GO187+GO191+GO192+GO195+GO196+GO197+GO198+GO202+GO205+GO206+GO207+GO210+GO212+GO218+GO220+GO223+GO224+GO226+GO227</f>
        <v>0</v>
      </c>
      <c r="GP12" s="117">
        <f>GP15+GP18+GP21+GP22+GP23+GP26+GP27+GP30+GP35+GP36+GP40+GP41+GP42+GP43+GP44+GP46+GP49+GP51+GP54+GP56+GP61+GP67+GP68+GP71+GP72+GP74+GP77+GP82+GP83+GP86+GP89+GP91+GP94+GP95+GP96+GP101+GP102+GP106+GP109+GP116+GP122+GP123+GP124+GP125+GP126+GP127+GP130+GP134+GP136+GP137+GP141+GP142+GP143+GP146+GP147+GP148+GP149+GP150+GP151+GP152+GP153+GP154+GP155+GP156+GP157+GP160+GP164+GP168+GP169+GP170+GP171+GP174+GP184+GP187+GP191+GP192+GP195+GP196+GP197+GP198+GP202+GP205+GP206+GP207+GP210+GP212+GP218+GP220+GP223+GP224+GP226+GP227</f>
        <v>0</v>
      </c>
      <c r="GQ12" s="117"/>
      <c r="GR12" s="118"/>
      <c r="GS12" s="118">
        <f>GS15+GS18+GS21+GS22+GS23+GS27+GS30+GS35+GS36+GS40+GS41+GS42+GS43+GS44+GS46+GS49+GS51+GS54+GS56+GS61+GS67+GS68+GS71+GS72+GS74+GS77+GS82+GS89+GS91+GS94+GS95+GS101+GS102+GS106+GS109+GS116+GS122+GS123+GS124+GS125+GS126+GS127+GS130+GS134+GS136+GS137+GS141+GS142+GS143+GS146+GS147+GS148+GS149+GS150+GS151+GS152+GS153+GS154+GS155+GS156+GS157+GS160+GS164+GS168+GS169+GS170+GS171+GS174+GS184+GS187+GS192+GS195+GS196+GS197+GS198+GS202+GS205+GS206+GS207+GS210+GS212+GS218+GS220+GS223+GS224+GS226+GS227</f>
        <v>0</v>
      </c>
      <c r="GT12" s="118">
        <f>GT15+GT18+GT21+GT22+GT23+GT27+GT30+GT35+GT36+GT40+GT41+GT42+GT43+GT44+GT46+GT49+GT51+GT54+GT56+GT61+GT67+GT68+GT71+GT72+GT74+GT77+GT82+GT89+GT91+GT94+GT95+GT101+GT102+GT106+GT109+GT116+GT122+GT123+GT124+GT125+GT126+GT127+GT130+GT134+GT136+GT137+GT141+GT142+GT143+GT146+GT147+GT148+GT149+GT150+GT151+GT152+GT153+GT154+GT155+GT156+GT157+GT160+GT164+GT168+GT169+GT170+GT171+GT174+GT184+GT187+GT192+GT195+GT196+GT197+GT198+GT202+GT205+GT206+GT207+GT210+GT212+GT218+GT220+GT223+GT224+GT226+GT227</f>
        <v>0</v>
      </c>
      <c r="GU12" s="119"/>
      <c r="GV12" s="118"/>
      <c r="GW12" s="118">
        <f>GW15+GW18+GW21+GW22+GW23+GW27+GW30+GW35+GW36+GW40+GW41+GW42+GW43+GW44+GW46+GW49+GW51+GW54+GW56+GW61+GW67+GW68+GW71+GW72+GW74+GW77+GW82+GW89+GW91+GW94+GW95+GW101+GW102+GW106+GW109+GW116+GW122+GW123+GW124+GW125+GW126+GW127+GW130+GW134+GW136+GW137+GW141+GW142+GW143+GW146+GW147+GW148+GW149+GW150+GW151+GW152+GW153+GW154+GW155+GW156+GW157+GW160+GW164+GW168+GW169+GW170+GW171+GW174+GW184+GW187+GW192+GW195+GW196+GW197+GW198+GW202+GW205+GW206+GW207+GW210+GW212+GW218+GW220+GW223+GW224+GW226+GW227</f>
        <v>0</v>
      </c>
      <c r="GX12" s="118">
        <f>GX15+GX18+GX21+GX22+GX23+GX27+GX30+GX35+GX36+GX40+GX41+GX42+GX43+GX44+GX46+GX49+GX51+GX54+GX56+GX61+GX67+GX68+GX71+GX72+GX74+GX77+GX82+GX89+GX91+GX94+GX95+GX101+GX102+GX106+GX109+GX116+GX122+GX123+GX124+GX125+GX126+GX127+GX130+GX134+GX136+GX137+GX141+GX142+GX143+GX146+GX147+GX148+GX149+GX150+GX151+GX152+GX153+GX154+GX155+GX156+GX157+GX160+GX164+GX168+GX169+GX170+GX171+GX174+GX184+GX187+GX192+GX195+GX196+GX197+GX198+GX202+GX205+GX206+GX207+GX210+GX212+GX218+GX220+GX223+GX224+GX226+GX227</f>
        <v>0</v>
      </c>
      <c r="GY12" s="119"/>
      <c r="GZ12" s="118"/>
      <c r="HA12" s="118">
        <f>HA15+HA18+HA21+HA22+HA23+HA27+HA30+HA35+HA36+HA40+HA41+HA42+HA43+HA44+HA46+HA49+HA51+HA54+HA56+HA61+HA67+HA68+HA71+HA72+HA74+HA77+HA82+HA89+HA91+HA94+HA95+HA101+HA102+HA106+HA109+HA116+HA122+HA123+HA124+HA125+HA126+HA127+HA130+HA134+HA136+HA137+HA141+HA142+HA143+HA146+HA147+HA148+HA149+HA150+HA151+HA152+HA153+HA154+HA155+HA156+HA157+HA160+HA164+HA168+HA169+HA170+HA171+HA174+HA184+HA187+HA192+HA195+HA196+HA197+HA198+HA202+HA205+HA206+HA207+HA210+HA212+HA218+HA220+HA223+HA224+HA226+HA227</f>
        <v>0</v>
      </c>
      <c r="HB12" s="118">
        <f>HB15+HB18+HB21+HB22+HB23+HB27+HB30+HB35+HB36+HB40+HB41+HB42+HB43+HB44+HB46+HB49+HB51+HB54+HB56+HB61+HB67+HB68+HB71+HB72+HB74+HB77+HB82+HB89+HB91+HB94+HB95+HB101+HB102+HB106+HB109+HB116+HB122+HB123+HB124+HB125+HB126+HB127+HB130+HB134+HB136+HB137+HB141+HB142+HB143+HB146+HB147+HB148+HB149+HB150+HB151+HB152+HB153+HB154+HB155+HB156+HB157+HB160+HB164+HB168+HB169+HB170+HB171+HB174+HB184+HB187+HB192+HB195+HB196+HB197+HB198+HB202+HB205+HB206+HB207+HB210+HB212+HB218+HB220+HB223+HB224+HB226+HB227</f>
        <v>0</v>
      </c>
      <c r="HC12" s="119"/>
      <c r="HD12" s="118"/>
      <c r="HE12" s="118">
        <f>HE15+HE18+HE21+HE22+HE23+HE27+HE30+HE35+HE36+HE40+HE41+HE42+HE43+HE44+HE46+HE49+HE51+HE54+HE56+HE61+HE67+HE68+HE71+HE72+HE74+HE77+HE82+HE89+HE91+HE94+HE95+HE101+HE102+HE106+HE109+HE116+HE122+HE123+HE124+HE125+HE126+HE127+HE130+HE134+HE136+HE137+HE141+HE142+HE143+HE146+HE147+HE148+HE149+HE150+HE151+HE152+HE153+HE154+HE155+HE156+HE157+HE160+HE164+HE168+HE169+HE170+HE171+HE174+HE184+HE187+HE192+HE195+HE196+HE197+HE198+HE202+HE205+HE206+HE207+HE210+HE212+HE218+HE220+HE223+HE224+HE226+HE227</f>
        <v>0</v>
      </c>
      <c r="HF12" s="118">
        <f>HF15+HF18+HF21+HF22+HF23+HF27+HF30+HF35+HF36+HF40+HF41+HF42+HF43+HF44+HF46+HF49+HF51+HF54+HF56+HF61+HF67+HF68+HF71+HF72+HF74+HF77+HF82+HF89+HF91+HF94+HF95+HF101+HF102+HF106+HF109+HF116+HF122+HF123+HF124+HF125+HF126+HF127+HF130+HF134+HF136+HF137+HF141+HF142+HF143+HF146+HF147+HF148+HF149+HF150+HF151+HF152+HF153+HF154+HF155+HF156+HF157+HF160+HF164+HF168+HF169+HF170+HF171+HF174+HF184+HF187+HF192+HF195+HF196+HF197+HF198+HF202+HF205+HF206+HF207+HF210+HF212+HF218+HF220+HF223+HF224+HF226+HF227</f>
        <v>0</v>
      </c>
      <c r="HG12" s="119"/>
      <c r="HH12" s="118"/>
      <c r="HI12" s="118">
        <f>HI15+HI18+HI21+HI22+HI23+HI27+HI30+HI35+HI36+HI40+HI41+HI42+HI43+HI44+HI46+HI49+HI51+HI54+HI56+HI61+HI67+HI68+HI71+HI72+HI74+HI77+HI82+HI89+HI91+HI94+HI95+HI101+HI102+HI106+HI109+HI116+HI122+HI123+HI124+HI125+HI126+HI127+HI130+HI134+HI136+HI137+HI141+HI142+HI143+HI146+HI147+HI148+HI149+HI150+HI151+HI152+HI153+HI154+HI155+HI156+HI157+HI160+HI164+HI168+HI169+HI170+HI171+HI174+HI184+HI187+HI192+HI195+HI196+HI197+HI198+HI202+HI205+HI206+HI207+HI210+HI212+HI218+HI220+HI223+HI224+HI226+HI227</f>
        <v>0</v>
      </c>
      <c r="HJ12" s="118">
        <f>HJ15+HJ18+HJ21+HJ22+HJ23+HJ27+HJ30+HJ35+HJ36+HJ40+HJ41+HJ42+HJ43+HJ44+HJ46+HJ49+HJ51+HJ54+HJ56+HJ61+HJ67+HJ68+HJ71+HJ72+HJ74+HJ77+HJ82+HJ89+HJ91+HJ94+HJ95+HJ101+HJ102+HJ106+HJ109+HJ116+HJ122+HJ123+HJ124+HJ125+HJ126+HJ127+HJ130+HJ134+HJ136+HJ137+HJ141+HJ142+HJ143+HJ146+HJ147+HJ148+HJ149+HJ150+HJ151+HJ152+HJ153+HJ154+HJ155+HJ156+HJ157+HJ160+HJ164+HJ168+HJ169+HJ170+HJ171+HJ174+HJ184+HJ187+HJ192+HJ195+HJ196+HJ197+HJ198+HJ202+HJ205+HJ206+HJ207+HJ210+HJ212+HJ218+HJ220+HJ223+HJ224+HJ226+HJ227</f>
        <v>0</v>
      </c>
      <c r="HK12" s="119"/>
      <c r="HL12" s="118"/>
      <c r="HM12" s="118">
        <f>HM15+HM18+HM21+HM22+HM23+HM27+HM30+HM35+HM36+HM40+HM41+HM42+HM43+HM44+HM46+HM49+HM51+HM54+HM56+HM61+HM67+HM68+HM71+HM72+HM74+HM77+HM82+HM89+HM91+HM94+HM95+HM101+HM102+HM106+HM109+HM116+HM122+HM123+HM124+HM125+HM126+HM127+HM130+HM134+HM136+HM137+HM141+HM142+HM143+HM146+HM147+HM148+HM149+HM150+HM151+HM152+HM153+HM154+HM155+HM156+HM157+HM160+HM164+HM168+HM169+HM170+HM171+HM174+HM184+HM187+HM192+HM195+HM196+HM197+HM198+HM202+HM205+HM206+HM207+HM210+HM212+HM218+HM220+HM223+HM224+HM226+HM227</f>
        <v>0</v>
      </c>
      <c r="HN12" s="118">
        <f>HN15+HN18+HN21+HN22+HN23+HN27+HN30+HN35+HN36+HN40+HN41+HN42+HN43+HN44+HN46+HN49+HN51+HN54+HN56+HN61+HN67+HN68+HN71+HN72+HN74+HN77+HN82+HN89+HN91+HN94+HN95+HN101+HN102+HN106+HN109+HN116+HN122+HN123+HN124+HN125+HN126+HN127+HN130+HN134+HN136+HN137+HN141+HN142+HN143+HN146+HN147+HN148+HN149+HN150+HN151+HN152+HN153+HN154+HN155+HN156+HN157+HN160+HN164+HN168+HN169+HN170+HN171+HN174+HN184+HN187+HN192+HN195+HN196+HN197+HN198+HN202+HN205+HN206+HN207+HN210+HN212+HN218+HN220+HN223+HN224+HN226+HN227</f>
        <v>0</v>
      </c>
      <c r="HO12" s="119"/>
      <c r="HP12" s="118"/>
      <c r="HQ12" s="118">
        <f>HQ15+HQ18+HQ21+HQ22+HQ23+HQ27+HQ30+HQ35+HQ36+HQ40+HQ41+HQ42+HQ43+HQ44+HQ46+HQ49+HQ51+HQ54+HQ56+HQ61+HQ67+HQ68+HQ71+HQ72+HQ74+HQ77+HQ82+HQ89+HQ91+HQ94+HQ95+HQ101+HQ102+HQ106+HQ109+HQ116+HQ122+HQ123+HQ124+HQ125+HQ126+HQ127+HQ130+HQ134+HQ136+HQ137+HQ141+HQ142+HQ143+HQ146+HQ147+HQ148+HQ149+HQ150+HQ151+HQ152+HQ153+HQ154+HQ155+HQ156+HQ157+HQ160+HQ164+HQ168+HQ169+HQ170+HQ171+HQ174+HQ184+HQ187+HQ192+HQ195+HQ196+HQ197+HQ198+HQ202+HQ205+HQ206+HQ207+HQ210+HQ212+HQ218+HQ220+HQ223+HQ224+HQ226+HQ227</f>
        <v>0</v>
      </c>
      <c r="HR12" s="118">
        <f>HR15+HR18+HR21+HR22+HR23+HR27+HR30+HR35+HR36+HR40+HR41+HR42+HR43+HR44+HR46+HR49+HR51+HR54+HR56+HR61+HR67+HR68+HR71+HR72+HR74+HR77+HR82+HR89+HR91+HR94+HR95+HR101+HR102+HR106+HR109+HR116+HR122+HR123+HR124+HR125+HR126+HR127+HR130+HR134+HR136+HR137+HR141+HR142+HR143+HR146+HR147+HR148+HR149+HR150+HR151+HR152+HR153+HR154+HR155+HR156+HR157+HR160+HR164+HR168+HR169+HR170+HR171+HR174+HR184+HR187+HR192+HR195+HR196+HR197+HR198+HR202+HR205+HR206+HR207+HR210+HR212+HR218+HR220+HR223+HR224+HR226+HR227</f>
        <v>0</v>
      </c>
      <c r="HS12" s="119"/>
      <c r="HT12" s="118"/>
      <c r="HU12" s="118">
        <f>HU15+HU18+HU21+HU22+HU23+HU27+HU30+HU35+HU36+HU40+HU41+HU42+HU43+HU44+HU46+HU49+HU51+HU54+HU56+HU61+HU67+HU68+HU71+HU72+HU74+HU77+HU82+HU89+HU91+HU94+HU95+HU101+HU102+HU106+HU109+HU116+HU122+HU123+HU124+HU125+HU126+HU127+HU130+HU134+HU136+HU137+HU141+HU142+HU143+HU146+HU147+HU148+HU149+HU150+HU151+HU152+HU153+HU154+HU155+HU156+HU157+HU160+HU164+HU168+HU169+HU170+HU171+HU174+HU184+HU187+HU192+HU195+HU196+HU197+HU198+HU202+HU205+HU206+HU207+HU210+HU212+HU218+HU220+HU223+HU224+HU226+HU227</f>
        <v>0</v>
      </c>
      <c r="HV12" s="118">
        <f>HV15+HV18+HV21+HV22+HV23+HV27+HV30+HV35+HV36+HV40+HV41+HV42+HV43+HV44+HV46+HV49+HV51+HV54+HV56+HV61+HV67+HV68+HV71+HV72+HV74+HV77+HV82+HV89+HV91+HV94+HV95+HV101+HV102+HV106+HV109+HV116+HV122+HV123+HV124+HV125+HV126+HV127+HV130+HV134+HV136+HV137+HV141+HV142+HV143+HV146+HV147+HV148+HV149+HV150+HV151+HV152+HV153+HV154+HV155+HV156+HV157+HV160+HV164+HV168+HV169+HV170+HV171+HV174+HV184+HV187+HV192+HV195+HV196+HV197+HV198+HV202+HV205+HV206+HV207+HV210+HV212+HV218+HV220+HV223+HV224+HV226+HV227</f>
        <v>0</v>
      </c>
      <c r="HW12" s="119"/>
      <c r="HX12" s="118"/>
      <c r="HY12" s="118">
        <f>HY15+HY18+HY21+HY22+HY23+HY27+HY30+HY35+HY36+HY40+HY41+HY42+HY43+HY44+HY46+HY49+HY51+HY54+HY56+HY61+HY67+HY68+HY71+HY72+HY74+HY77+HY82+HY89+HY91+HY94+HY95+HY101+HY102+HY106+HY109+HY116+HY122+HY123+HY124+HY125+HY126+HY127+HY130+HY134+HY136+HY137+HY141+HY142+HY143+HY146+HY147+HY148+HY149+HY150+HY151+HY152+HY153+HY154+HY155+HY156+HY157+HY160+HY164+HY168+HY169+HY170+HY171+HY174+HY184+HY187+HY192+HY195+HY196+HY197+HY198+HY202+HY205+HY206+HY207+HY210+HY212+HY218+HY220+HY223+HY224+HY226+HY227</f>
        <v>0</v>
      </c>
      <c r="HZ12" s="118">
        <f>HZ15+HZ18+HZ21+HZ22+HZ23+HZ27+HZ30+HZ35+HZ36+HZ40+HZ41+HZ42+HZ43+HZ44+HZ46+HZ49+HZ51+HZ54+HZ56+HZ61+HZ67+HZ68+HZ71+HZ72+HZ74+HZ77+HZ82+HZ89+HZ91+HZ94+HZ95+HZ101+HZ102+HZ106+HZ109+HZ116+HZ122+HZ123+HZ124+HZ125+HZ126+HZ127+HZ130+HZ134+HZ136+HZ137+HZ141+HZ142+HZ143+HZ146+HZ147+HZ148+HZ149+HZ150+HZ151+HZ152+HZ153+HZ154+HZ155+HZ156+HZ157+HZ160+HZ164+HZ168+HZ169+HZ170+HZ171+HZ174+HZ184+HZ187+HZ192+HZ195+HZ196+HZ197+HZ198+HZ202+HZ205+HZ206+HZ207+HZ210+HZ212+HZ218+HZ220+HZ223+HZ224+HZ226+HZ227</f>
        <v>0</v>
      </c>
      <c r="IA12" s="119"/>
      <c r="IB12" s="118"/>
      <c r="IC12" s="118">
        <f>IC15+IC18+IC21+IC22+IC23+IC27+IC30+IC35+IC36+IC40+IC41+IC42+IC43+IC44+IC46+IC49+IC51+IC54+IC56+IC61+IC67+IC68+IC71+IC72+IC74+IC77+IC82+IC89+IC91+IC94+IC95+IC101+IC102+IC106+IC109+IC116+IC122+IC123+IC124+IC125+IC126+IC127+IC130+IC134+IC136+IC137+IC141+IC142+IC143+IC146+IC147+IC148+IC149+IC150+IC151+IC152+IC153+IC154+IC155+IC156+IC157+IC160+IC164+IC168+IC169+IC170+IC171+IC174+IC184+IC187+IC192+IC195+IC196+IC197+IC198+IC202+IC205+IC206+IC207+IC210+IC212+IC218+IC220+IC223+IC224+IC226+IC227</f>
        <v>0</v>
      </c>
      <c r="ID12" s="118">
        <f>ID15+ID18+ID21+ID22+ID23+ID27+ID30+ID35+ID36+ID40+ID41+ID42+ID43+ID44+ID46+ID49+ID51+ID54+ID56+ID61+ID67+ID68+ID71+ID72+ID74+ID77+ID82+ID89+ID91+ID94+ID95+ID101+ID102+ID106+ID109+ID116+ID122+ID123+ID124+ID125+ID126+ID127+ID130+ID134+ID136+ID137+ID141+ID142+ID143+ID146+ID147+ID148+ID149+ID150+ID151+ID152+ID153+ID154+ID155+ID156+ID157+ID160+ID164+ID168+ID169+ID170+ID171+ID174+ID184+ID187+ID192+ID195+ID196+ID197+ID198+ID202+ID205+ID206+ID207+ID210+ID212+ID218+ID220+ID223+ID224+ID226+ID227</f>
        <v>0</v>
      </c>
      <c r="IE12" s="119"/>
      <c r="IF12" s="118"/>
      <c r="IG12" s="118">
        <f>IG15+IG18+IG21+IG22+IG23+IG27+IG30+IG35+IG36+IG40+IG41+IG42+IG43+IG44+IG46+IG49+IG51+IG54+IG56+IG61+IG67+IG68+IG71+IG72+IG74+IG77+IG82+IG89+IG91+IG94+IG95+IG101+IG102+IG106+IG109+IG116+IG122+IG123+IG124+IG125+IG126+IG127+IG130+IG134+IG136+IG137+IG141+IG142+IG143+IG146+IG147+IG148+IG149+IG150+IG151+IG152+IG153+IG154+IG155+IG156+IG157+IG160+IG164+IG168+IG169+IG170+IG171+IG174+IG184+IG187+IG192+IG195+IG196+IG197+IG198+IG202+IG205+IG206+IG207+IG210+IG212+IG218+IG220+IG223+IG224+IG226+IG227</f>
        <v>0</v>
      </c>
      <c r="IH12" s="118">
        <f>IH15+IH18+IH21+IH22+IH23+IH27+IH30+IH35+IH36+IH40+IH41+IH42+IH43+IH44+IH46+IH49+IH51+IH54+IH56+IH61+IH67+IH68+IH71+IH72+IH74+IH77+IH82+IH89+IH91+IH94+IH95+IH101+IH102+IH106+IH109+IH116+IH122+IH123+IH124+IH125+IH126+IH127+IH130+IH134+IH136+IH137+IH141+IH142+IH143+IH146+IH147+IH148+IH149+IH150+IH151+IH152+IH153+IH154+IH155+IH156+IH157+IH160+IH164+IH168+IH169+IH170+IH171+IH174+IH184+IH187+IH192+IH195+IH196+IH197+IH198+IH202+IH205+IH206+IH207+IH210+IH212+IH218+IH220+IH223+IH224+IH226+IH227</f>
        <v>0</v>
      </c>
      <c r="II12" s="119"/>
      <c r="IJ12" s="118"/>
      <c r="IK12" s="118">
        <f>IK15+IK18+IK21+IK22+IK23+IK27+IK30+IK35+IK36+IK40+IK41+IK42+IK43+IK44+IK46+IK49+IK51+IK54+IK56+IK61+IK67+IK68+IK71+IK72+IK74+IK77+IK82+IK89+IK91+IK94+IK95+IK101+IK102+IK106+IK109+IK116+IK122+IK123+IK124+IK125+IK126+IK127+IK130+IK134+IK136+IK137+IK141+IK142+IK143+IK146+IK147+IK148+IK149+IK150+IK151+IK152+IK153+IK154+IK155+IK156+IK157+IK160+IK164+IK168+IK169+IK170+IK171+IK174+IK184+IK187+IK192+IK195+IK196+IK197+IK198+IK202+IK205+IK206+IK207+IK210+IK212+IK218+IK220+IK223+IK224+IK226+IK227</f>
        <v>0</v>
      </c>
      <c r="IL12" s="118">
        <f>IL15+IL18+IL21+IL22+IL23+IL27+IL30+IL35+IL36+IL40+IL41+IL42+IL43+IL44+IL46+IL49+IL51+IL54+IL56+IL61+IL67+IL68+IL71+IL72+IL74+IL77+IL82+IL89+IL91+IL94+IL95+IL101+IL102+IL106+IL109+IL116+IL122+IL123+IL124+IL125+IL126+IL127+IL130+IL134+IL136+IL137+IL141+IL142+IL143+IL146+IL147+IL148+IL149+IL150+IL151+IL152+IL153+IL154+IL155+IL156+IL157+IL160+IL164+IL168+IL169+IL170+IL171+IL174+IL184+IL187+IL192+IL195+IL196+IL197+IL198+IL202+IL205+IL206+IL207+IL210+IL212+IL218+IL220+IL223+IL224+IL226+IL227</f>
        <v>0</v>
      </c>
      <c r="IM12" s="119"/>
      <c r="IN12" s="118"/>
      <c r="IO12" s="118">
        <f>IO15+IO18+IO21+IO22+IO23+IO27+IO30+IO35+IO36+IO40+IO41+IO42+IO43+IO44+IO46+IO49+IO51+IO54+IO56+IO61+IO67+IO68+IO71+IO72+IO74+IO77+IO82+IO89+IO91+IO94+IO95+IO101+IO102+IO106+IO109+IO116+IO122+IO123+IO124+IO125+IO126+IO127+IO130+IO134+IO136+IO137+IO141+IO142+IO143+IO146+IO147+IO148+IO149+IO150+IO151+IO152+IO153+IO154+IO155+IO156+IO157+IO160+IO164+IO168+IO169+IO170+IO171+IO174+IO184+IO187+IO192+IO195+IO196+IO197+IO198+IO202+IO205+IO206+IO207+IO210+IO212+IO218+IO220+IO223+IO224+IO226+IO227</f>
        <v>220000</v>
      </c>
      <c r="IP12" s="118">
        <f>IP15+IP18+IP21+IP22+IP23+IP27+IP30+IP35+IP36+IP40+IP41+IP42+IP43+IP44+IP46+IP49+IP51+IP54+IP56+IP61+IP67+IP68+IP71+IP72+IP74+IP77+IP82+IP89+IP91+IP94+IP95+IP101+IP102+IP106+IP109+IP116+IP122+IP123+IP124+IP125+IP126+IP127+IP130+IP134+IP136+IP137+IP141+IP142+IP143+IP146+IP147+IP148+IP149+IP150+IP151+IP152+IP153+IP154+IP155+IP156+IP157+IP160+IP164+IP168+IP169+IP170+IP171+IP174+IP184+IP187+IP192+IP195+IP196+IP197+IP198+IP202+IP205+IP206+IP207+IP210+IP212+IP218+IP220+IP223+IP224+IP226+IP227</f>
        <v>215627.0036</v>
      </c>
      <c r="IQ12" s="119">
        <f t="shared" ref="IQ12" si="56">IP12/IO12*100</f>
        <v>98.012274363636365</v>
      </c>
      <c r="IR12" s="118"/>
      <c r="IS12" s="118">
        <f>IS15+IS18+IS21+IS22+IS23+IS27+IS30+IS35+IS36+IS40+IS41+IS42+IS43+IS44+IS46+IS49+IS51+IS54+IS56+IS61+IS67+IS68+IS71+IS72+IS74+IS77+IS82+IS89+IS91+IS94+IS95+IS101+IS102+IS106+IS109+IS116+IS122+IS123+IS124+IS125+IS126+IS127+IS130+IS134+IS136+IS137+IS141+IS142+IS143+IS146+IS147+IS148+IS149+IS150+IS151+IS152+IS153+IS154+IS155+IS156+IS157+IS160+IS164+IS168+IS169+IS170+IS171+IS174+IS184+IS187+IS192+IS195+IS196+IS197+IS198+IS202+IS205+IS206+IS207+IS210+IS212+IS218+IS220+IS223+IS224+IS226+IS227</f>
        <v>0</v>
      </c>
      <c r="IT12" s="118">
        <f>IT15+IT18+IT21+IT22+IT23+IT27+IT30+IT35+IT36+IT40+IT41+IT42+IT43+IT44+IT46+IT49+IT51+IT54+IT56+IT61+IT67+IT68+IT71+IT72+IT74+IT77+IT82+IT89+IT91+IT94+IT95+IT101+IT102+IT106+IT109+IT116+IT122+IT123+IT124+IT125+IT126+IT127+IT130+IT134+IT136+IT137+IT141+IT142+IT143+IT146+IT147+IT148+IT149+IT150+IT151+IT152+IT153+IT154+IT155+IT156+IT157+IT160+IT164+IT168+IT169+IT170+IT171+IT174+IT184+IT187+IT192+IT195+IT196+IT197+IT198+IT202+IT205+IT206+IT207+IT210+IT212+IT218+IT220+IT223+IT224+IT226+IT227</f>
        <v>0</v>
      </c>
      <c r="IU12" s="119"/>
      <c r="IV12" s="118"/>
      <c r="IW12" s="118">
        <f>IW15+IW18+IW21+IW22+IW23+IW27+IW30+IW35+IW36+IW40+IW41+IW42+IW43+IW44+IW46+IW49+IW51+IW54+IW56+IW61+IW67+IW68+IW71+IW72+IW74+IW77+IW82+IW89+IW91+IW94+IW95+IW101+IW102+IW106+IW109+IW116+IW122+IW123+IW124+IW125+IW126+IW127+IW130+IW134+IW136+IW137+IW141+IW142+IW143+IW146+IW147+IW148+IW149+IW150+IW151+IW152+IW153+IW154+IW155+IW156+IW157+IW160+IW164+IW168+IW169+IW170+IW171+IW174+IW184+IW187+IW192+IW195+IW196+IW197+IW198+IW202+IW205+IW206+IW207+IW210+IW212+IW218+IW220+IW223+IW224+IW226+IW227</f>
        <v>0</v>
      </c>
      <c r="IX12" s="118">
        <f>IX15+IX18+IX21+IX22+IX23+IX27+IX30+IX35+IX36+IX40+IX41+IX42+IX43+IX44+IX46+IX49+IX51+IX54+IX56+IX61+IX67+IX68+IX71+IX72+IX74+IX77+IX82+IX89+IX91+IX94+IX95+IX101+IX102+IX106+IX109+IX116+IX122+IX123+IX124+IX125+IX126+IX127+IX130+IX134+IX136+IX137+IX141+IX142+IX143+IX146+IX147+IX148+IX149+IX150+IX151+IX152+IX153+IX154+IX155+IX156+IX157+IX160+IX164+IX168+IX169+IX170+IX171+IX174+IX184+IX187+IX192+IX195+IX196+IX197+IX198+IX202+IX205+IX206+IX207+IX210+IX212+IX218+IX220+IX223+IX224+IX226+IX227</f>
        <v>0</v>
      </c>
      <c r="IY12" s="119"/>
      <c r="IZ12" s="118"/>
      <c r="JA12" s="118">
        <f>JA15+JA18+JA21+JA22+JA23+JA27+JA30+JA35+JA36+JA40+JA41+JA42+JA43+JA44+JA46+JA49+JA51+JA54+JA56+JA61+JA67+JA68+JA71+JA72+JA74+JA77+JA82+JA89+JA91+JA94+JA95+JA101+JA102+JA106+JA109+JA116+JA122+JA123+JA124+JA125+JA126+JA127+JA130+JA134+JA136+JA137+JA141+JA142+JA143+JA146+JA147+JA148+JA149+JA150+JA151+JA152+JA153+JA154+JA155+JA156+JA157+JA160+JA164+JA168+JA169+JA170+JA171+JA174+JA184+JA187+JA192+JA195+JA196+JA197+JA198+JA202+JA205+JA206+JA207+JA210+JA212+JA218+JA220+JA223+JA224+JA226+JA227</f>
        <v>918.27542999999991</v>
      </c>
      <c r="JB12" s="118">
        <f>JB15+JB18+JB21+JB22+JB23+JB27+JB30+JB35+JB36+JB40+JB41+JB42+JB43+JB44+JB46+JB49+JB51+JB54+JB56+JB61+JB67+JB68+JB71+JB72+JB74+JB77+JB82+JB89+JB91+JB94+JB95+JB101+JB102+JB106+JB109+JB116+JB122+JB123+JB124+JB125+JB126+JB127+JB130+JB134+JB136+JB137+JB141+JB142+JB143+JB146+JB147+JB148+JB149+JB150+JB151+JB152+JB153+JB154+JB155+JB156+JB157+JB160+JB164+JB168+JB169+JB170+JB171+JB174+JB184+JB187+JB192+JB195+JB196+JB197+JB198+JB202+JB205+JB206+JB207+JB210+JB212+JB218+JB220+JB223+JB224+JB226+JB227</f>
        <v>430.77239000000003</v>
      </c>
      <c r="JC12" s="119">
        <f t="shared" ref="JC12" si="57">JB12/JA12*100</f>
        <v>46.91102211021807</v>
      </c>
      <c r="JD12" s="118"/>
      <c r="JE12" s="118">
        <f>JE15+JE18+JE21+JE22+JE23+JE27+JE30+JE35+JE36+JE40+JE41+JE42+JE43+JE44+JE46+JE49+JE51+JE54+JE56+JE61+JE67+JE68+JE71+JE72+JE74+JE77+JE82+JE89+JE91+JE94+JE95+JE101+JE102+JE106+JE109+JE116+JE122+JE123+JE124+JE125+JE126+JE127+JE130+JE134+JE136+JE137+JE141+JE142+JE143+JE146+JE147+JE148+JE149+JE150+JE151+JE152+JE153+JE154+JE155+JE156+JE157+JE160+JE164+JE168+JE169+JE170+JE171+JE174+JE184+JE187+JE192+JE195+JE196+JE197+JE198+JE202+JE205+JE206+JE207+JE210+JE212+JE218+JE220+JE223+JE224+JE226+JE227</f>
        <v>0</v>
      </c>
      <c r="JF12" s="118">
        <f>JF15+JF18+JF21+JF22+JF23+JF27+JF30+JF35+JF36+JF40+JF41+JF42+JF43+JF44+JF46+JF49+JF51+JF54+JF56+JF61+JF67+JF68+JF71+JF72+JF74+JF77+JF82+JF89+JF91+JF94+JF95+JF101+JF102+JF106+JF109+JF116+JF122+JF123+JF124+JF125+JF126+JF127+JF130+JF134+JF136+JF137+JF141+JF142+JF143+JF146+JF147+JF148+JF149+JF150+JF151+JF152+JF153+JF154+JF155+JF156+JF157+JF160+JF164+JF168+JF169+JF170+JF171+JF174+JF184+JF187+JF192+JF195+JF196+JF197+JF198+JF202+JF205+JF206+JF207+JF210+JF212+JF218+JF220+JF223+JF224+JF226+JF227</f>
        <v>0</v>
      </c>
      <c r="JG12" s="119"/>
      <c r="JH12" s="118"/>
      <c r="JI12" s="118">
        <f>JI15+JI18+JI21+JI22+JI23+JI27+JI30+JI35+JI36+JI40+JI41+JI42+JI43+JI44+JI46+JI49+JI51+JI54+JI56+JI61+JI67+JI68+JI71+JI72+JI74+JI77+JI82+JI89+JI91+JI94+JI95+JI101+JI102+JI106+JI109+JI116+JI122+JI123+JI124+JI125+JI126+JI127+JI130+JI134+JI136+JI137+JI141+JI142+JI143+JI146+JI147+JI148+JI149+JI150+JI151+JI152+JI153+JI154+JI155+JI156+JI157+JI160+JI164+JI168+JI169+JI170+JI171+JI174+JI184+JI187+JI192+JI195+JI196+JI197+JI198+JI202+JI205+JI206+JI207+JI210+JI212+JI218+JI220+JI223+JI224+JI226+JI227</f>
        <v>0</v>
      </c>
      <c r="JJ12" s="118">
        <f>JJ15+JJ18+JJ21+JJ22+JJ23+JJ27+JJ30+JJ35+JJ36+JJ40+JJ41+JJ42+JJ43+JJ44+JJ46+JJ49+JJ51+JJ54+JJ56+JJ61+JJ67+JJ68+JJ71+JJ72+JJ74+JJ77+JJ82+JJ89+JJ91+JJ94+JJ95+JJ101+JJ102+JJ106+JJ109+JJ116+JJ122+JJ123+JJ124+JJ125+JJ126+JJ127+JJ130+JJ134+JJ136+JJ137+JJ141+JJ142+JJ143+JJ146+JJ147+JJ148+JJ149+JJ150+JJ151+JJ152+JJ153+JJ154+JJ155+JJ156+JJ157+JJ160+JJ164+JJ168+JJ169+JJ170+JJ171+JJ174+JJ184+JJ187+JJ192+JJ195+JJ196+JJ197+JJ198+JJ202+JJ205+JJ206+JJ207+JJ210+JJ212+JJ218+JJ220+JJ223+JJ224+JJ226+JJ227</f>
        <v>0</v>
      </c>
      <c r="JK12" s="119"/>
      <c r="JL12" s="118"/>
      <c r="JM12" s="118">
        <f>JM15+JM18+JM21+JM22+JM23+JM27+JM30+JM35+JM36+JM40+JM41+JM42+JM43+JM44+JM46+JM49+JM51+JM54+JM56+JM61+JM67+JM68+JM71+JM72+JM74+JM77+JM82+JM89+JM91+JM94+JM95+JM101+JM102+JM106+JM109+JM116+JM122+JM123+JM124+JM125+JM126+JM127+JM130+JM134+JM136+JM137+JM141+JM142+JM143+JM146+JM147+JM148+JM149+JM150+JM151+JM152+JM153+JM154+JM155+JM156+JM157+JM160+JM164+JM168+JM169+JM170+JM171+JM174+JM184+JM187+JM192+JM195+JM196+JM197+JM198+JM202+JM205+JM206+JM207+JM210+JM212+JM218+JM220+JM223+JM224+JM226+JM227</f>
        <v>0</v>
      </c>
      <c r="JN12" s="118">
        <f>JN15+JN18+JN21+JN22+JN23+JN27+JN30+JN35+JN36+JN40+JN41+JN42+JN43+JN44+JN46+JN49+JN51+JN54+JN56+JN61+JN67+JN68+JN71+JN72+JN74+JN77+JN82+JN89+JN91+JN94+JN95+JN101+JN102+JN106+JN109+JN116+JN122+JN123+JN124+JN125+JN126+JN127+JN130+JN134+JN136+JN137+JN141+JN142+JN143+JN146+JN147+JN148+JN149+JN150+JN151+JN152+JN153+JN154+JN155+JN156+JN157+JN160+JN164+JN168+JN169+JN170+JN171+JN174+JN184+JN187+JN192+JN195+JN196+JN197+JN198+JN202+JN205+JN206+JN207+JN210+JN212+JN218+JN220+JN223+JN224+JN226+JN227</f>
        <v>0</v>
      </c>
      <c r="JO12" s="119"/>
      <c r="JP12" s="118"/>
      <c r="JQ12" s="118">
        <f>JQ15+JQ18+JQ21+JQ22+JQ23+JQ27+JQ30+JQ35+JQ36+JQ40+JQ41+JQ42+JQ43+JQ44+JQ46+JQ49+JQ51+JQ54+JQ56+JQ61+JQ67+JQ68+JQ71+JQ72+JQ74+JQ77+JQ82+JQ89+JQ91+JQ94+JQ95+JQ101+JQ102+JQ106+JQ109+JQ116+JQ122+JQ123+JQ124+JQ125+JQ126+JQ127+JQ130+JQ134+JQ136+JQ137+JQ141+JQ142+JQ143+JQ146+JQ147+JQ148+JQ149+JQ150+JQ151+JQ152+JQ153+JQ154+JQ155+JQ156+JQ157+JQ160+JQ164+JQ168+JQ169+JQ170+JQ171+JQ174+JQ184+JQ187+JQ192+JQ195+JQ196+JQ197+JQ198+JQ202+JQ205+JQ206+JQ207+JQ210+JQ212+JQ218+JQ220+JQ223+JQ224+JQ226+JQ227</f>
        <v>0</v>
      </c>
      <c r="JR12" s="118">
        <f>JR15+JR18+JR21+JR22+JR23+JR27+JR30+JR35+JR36+JR40+JR41+JR42+JR43+JR44+JR46+JR49+JR51+JR54+JR56+JR61+JR67+JR68+JR71+JR72+JR74+JR77+JR82+JR89+JR91+JR94+JR95+JR101+JR102+JR106+JR109+JR116+JR122+JR123+JR124+JR125+JR126+JR127+JR130+JR134+JR136+JR137+JR141+JR142+JR143+JR146+JR147+JR148+JR149+JR150+JR151+JR152+JR153+JR154+JR155+JR156+JR157+JR160+JR164+JR168+JR169+JR170+JR171+JR174+JR184+JR187+JR192+JR195+JR196+JR197+JR198+JR202+JR205+JR206+JR207+JR210+JR212+JR218+JR220+JR223+JR224+JR226+JR227</f>
        <v>0</v>
      </c>
      <c r="JS12" s="119"/>
      <c r="JT12" s="118"/>
      <c r="JU12" s="118">
        <f>JU15+JU18+JU21+JU22+JU23+JU27+JU30+JU35+JU36+JU40+JU41+JU42+JU43+JU44+JU46+JU49+JU51+JU54+JU56+JU61+JU67+JU68+JU71+JU72+JU74+JU77+JU82+JU89+JU91+JU94+JU95+JU101+JU102+JU106+JU109+JU116+JU122+JU123+JU124+JU125+JU126+JU127+JU130+JU134+JU136+JU137+JU141+JU142+JU143+JU146+JU147+JU148+JU149+JU150+JU151+JU152+JU153+JU154+JU155+JU156+JU157+JU160+JU164+JU168+JU169+JU170+JU171+JU174+JU184+JU187+JU192+JU195+JU196+JU197+JU198+JU202+JU205+JU206+JU207+JU210+JU212+JU218+JU220+JU223+JU224+JU226+JU227</f>
        <v>0</v>
      </c>
      <c r="JV12" s="118">
        <f>JV15+JV18+JV21+JV22+JV23+JV27+JV30+JV35+JV36+JV40+JV41+JV42+JV43+JV44+JV46+JV49+JV51+JV54+JV56+JV61+JV67+JV68+JV71+JV72+JV74+JV77+JV82+JV89+JV91+JV94+JV95+JV101+JV102+JV106+JV109+JV116+JV122+JV123+JV124+JV125+JV126+JV127+JV130+JV134+JV136+JV137+JV141+JV142+JV143+JV146+JV147+JV148+JV149+JV150+JV151+JV152+JV153+JV154+JV155+JV156+JV157+JV160+JV164+JV168+JV169+JV170+JV171+JV174+JV184+JV187+JV192+JV195+JV196+JV197+JV198+JV202+JV205+JV206+JV207+JV210+JV212+JV218+JV220+JV223+JV224+JV226+JV227</f>
        <v>0</v>
      </c>
      <c r="JW12" s="119"/>
      <c r="JX12" s="118"/>
      <c r="JY12" s="118">
        <f>JY15+JY18+JY21+JY22+JY23+JY27+JY30+JY35+JY36+JY40+JY41+JY42+JY43+JY44+JY46+JY49+JY51+JY54+JY56+JY61+JY67+JY68+JY71+JY72+JY74+JY77+JY82+JY89+JY91+JY94+JY95+JY101+JY102+JY106+JY109+JY116+JY122+JY123+JY124+JY125+JY126+JY127+JY130+JY134+JY136+JY137+JY141+JY142+JY143+JY146+JY147+JY148+JY149+JY150+JY151+JY152+JY153+JY154+JY155+JY156+JY157+JY160+JY164+JY168+JY169+JY170+JY171+JY174+JY184+JY187+JY192+JY195+JY196+JY197+JY198+JY202+JY205+JY206+JY207+JY210+JY212+JY218+JY220+JY223+JY224+JY226+JY227</f>
        <v>0</v>
      </c>
      <c r="JZ12" s="118">
        <f>JZ15+JZ18+JZ21+JZ22+JZ23+JZ27+JZ30+JZ35+JZ36+JZ40+JZ41+JZ42+JZ43+JZ44+JZ46+JZ49+JZ51+JZ54+JZ56+JZ61+JZ67+JZ68+JZ71+JZ72+JZ74+JZ77+JZ82+JZ89+JZ91+JZ94+JZ95+JZ101+JZ102+JZ106+JZ109+JZ116+JZ122+JZ123+JZ124+JZ125+JZ126+JZ127+JZ130+JZ134+JZ136+JZ137+JZ141+JZ142+JZ143+JZ146+JZ147+JZ148+JZ149+JZ150+JZ151+JZ152+JZ153+JZ154+JZ155+JZ156+JZ157+JZ160+JZ164+JZ168+JZ169+JZ170+JZ171+JZ174+JZ184+JZ187+JZ192+JZ195+JZ196+JZ197+JZ198+JZ202+JZ205+JZ206+JZ207+JZ210+JZ212+JZ218+JZ220+JZ223+JZ224+JZ226+JZ227</f>
        <v>0</v>
      </c>
      <c r="KA12" s="119"/>
      <c r="KB12" s="118"/>
      <c r="KC12" s="118">
        <f>KC15+KC18+KC21+KC22+KC23+KC27+KC30+KC35+KC36+KC40+KC41+KC42+KC43+KC44+KC46+KC49+KC51+KC54+KC56+KC61+KC67+KC68+KC71+KC72+KC74+KC77+KC82+KC89+KC91+KC94+KC95+KC101+KC102+KC106+KC109+KC116+KC122+KC123+KC124+KC125+KC126+KC127+KC130+KC134+KC136+KC137+KC141+KC142+KC143+KC146+KC147+KC148+KC149+KC150+KC151+KC152+KC153+KC154+KC155+KC156+KC157+KC160+KC164+KC168+KC169+KC170+KC171+KC174+KC184+KC187+KC192+KC195+KC196+KC197+KC198+KC202+KC205+KC206+KC207+KC210+KC212+KC218+KC220+KC223+KC224+KC226+KC227</f>
        <v>910</v>
      </c>
      <c r="KD12" s="118">
        <f>KD15+KD18+KD21+KD22+KD23+KD27+KD30+KD35+KD36+KD40+KD41+KD42+KD43+KD44+KD46+KD49+KD51+KD54+KD56+KD61+KD67+KD68+KD71+KD72+KD74+KD77+KD82+KD89+KD91+KD94+KD95+KD101+KD102+KD106+KD109+KD116+KD122+KD123+KD124+KD125+KD126+KD127+KD130+KD134+KD136+KD137+KD141+KD142+KD143+KD146+KD147+KD148+KD149+KD150+KD151+KD152+KD153+KD154+KD155+KD156+KD157+KD160+KD164+KD168+KD169+KD170+KD171+KD174+KD184+KD187+KD192+KD195+KD196+KD197+KD198+KD202+KD205+KD206+KD207+KD210+KD212+KD218+KD220+KD223+KD224+KD226+KD227</f>
        <v>910</v>
      </c>
      <c r="KE12" s="117">
        <f t="shared" si="23"/>
        <v>100</v>
      </c>
      <c r="KF12" s="118"/>
      <c r="KG12" s="118">
        <f>KG15+KG18+KG21+KG22+KG23+KG27+KG30+KG35+KG36+KG40+KG41+KG42+KG43+KG44+KG46+KG49+KG51+KG54+KG56+KG61+KG67+KG68+KG71+KG72+KG74+KG77+KG82+KG89+KG91+KG94+KG95+KG101+KG102+KG106+KG109+KG116+KG122+KG123+KG124+KG125+KG126+KG127+KG130+KG134+KG136+KG137+KG141+KG142+KG143+KG146+KG147+KG148+KG149+KG150+KG151+KG152+KG153+KG154+KG155+KG156+KG157+KG160+KG164+KG168+KG169+KG170+KG171+KG174+KG184+KG187+KG192+KG195+KG196+KG197+KG198+KG202+KG205+KG206+KG207+KG210+KG212+KG218+KG220+KG223+KG224+KG226+KG227</f>
        <v>0</v>
      </c>
      <c r="KH12" s="118">
        <f>KH15+KH18+KH21+KH22+KH23+KH27+KH30+KH35+KH36+KH40+KH41+KH42+KH43+KH44+KH46+KH49+KH51+KH54+KH56+KH61+KH67+KH68+KH71+KH72+KH74+KH77+KH82+KH89+KH91+KH94+KH95+KH101+KH102+KH106+KH109+KH116+KH122+KH123+KH124+KH125+KH126+KH127+KH130+KH134+KH136+KH137+KH141+KH142+KH143+KH146+KH147+KH148+KH149+KH150+KH151+KH152+KH153+KH154+KH155+KH156+KH157+KH160+KH164+KH168+KH169+KH170+KH171+KH174+KH184+KH187+KH192+KH195+KH196+KH197+KH198+KH202+KH205+KH206+KH207+KH210+KH212+KH218+KH220+KH223+KH224+KH226+KH227</f>
        <v>0</v>
      </c>
      <c r="KI12" s="117"/>
      <c r="KJ12" s="118"/>
      <c r="KK12" s="118">
        <f>KK15+KK18+KK21+KK22+KK23+KK27+KK30+KK35+KK36+KK40+KK41+KK42+KK43+KK44+KK46+KK49+KK51+KK54+KK56+KK61+KK67+KK68+KK71+KK72+KK74+KK77+KK82+KK89+KK91+KK94+KK95+KK101+KK102+KK106+KK109+KK116+KK122+KK123+KK124+KK125+KK126+KK127+KK130+KK134+KK136+KK137+KK141+KK142+KK143+KK146+KK147+KK148+KK149+KK150+KK151+KK152+KK153+KK154+KK155+KK156+KK157+KK160+KK164+KK168+KK169+KK170+KK171+KK174+KK184+KK187+KK192+KK195+KK196+KK197+KK198+KK202+KK205+KK206+KK207+KK210+KK212+KK218+KK220+KK223+KK224+KK226+KK227</f>
        <v>0</v>
      </c>
      <c r="KL12" s="118">
        <f>KL15+KL18+KL21+KL22+KL23+KL27+KL30+KL35+KL36+KL40+KL41+KL42+KL43+KL44+KL46+KL49+KL51+KL54+KL56+KL61+KL67+KL68+KL71+KL72+KL74+KL77+KL82+KL89+KL91+KL94+KL95+KL101+KL102+KL106+KL109+KL116+KL122+KL123+KL124+KL125+KL126+KL127+KL130+KL134+KL136+KL137+KL141+KL142+KL143+KL146+KL147+KL148+KL149+KL150+KL151+KL152+KL153+KL154+KL155+KL156+KL157+KL160+KL164+KL168+KL169+KL170+KL171+KL174+KL184+KL187+KL192+KL195+KL196+KL197+KL198+KL202+KL205+KL206+KL207+KL210+KL212+KL218+KL220+KL223+KL224+KL226+KL227</f>
        <v>0</v>
      </c>
      <c r="KM12" s="117"/>
      <c r="KN12" s="118"/>
      <c r="KO12" s="118">
        <f>KO15+KO18+KO21+KO22+KO23+KO27+KO30+KO35+KO36+KO37+KO40+KO41+KO42+KO43+KO44+KO46+KO49+KO51+KO54+KO56+KO61+KO67+KO68+KO71+KO72+KO74+KO77+KO82+KO89+KO90+KO91+KO94+KO95+KO101+KO102+KO106+KO109+KO116+KO122+KO123+KO124+KO125+KO126+KO127+KO130+KO134+KO136+KO137+KO141+KO142+KO143+KO146+KO147+KO148+KO149+KO150+KO151+KO152+KO153+KO154+KO155+KO156+KO157+KO160+KO164+KO168+KO169+KO170+KO171+KO174+KO184+KO187+KO192+KO195+KO196+KO197+KO198+KO202+KO205+KO206+KO207+KO210+KO212+KO218+KO220+KO223+KO224+KO226+KO227</f>
        <v>1480</v>
      </c>
      <c r="KP12" s="118">
        <f>KP15+KP18+KP21+KP22+KP23+KP27+KP30+KP35+KP36+KP37+KP40+KP41+KP42+KP43+KP44+KP46+KP49+KP51+KP54+KP56+KP61+KP67+KP68+KP71+KP72+KP74+KP77+KP82+KP89+KP90+KP91+KP94+KP95+KP101+KP102+KP106+KP109+KP116+KP122+KP123+KP124+KP125+KP126+KP127+KP130+KP134+KP136+KP137+KP141+KP142+KP143+KP146+KP147+KP148+KP149+KP150+KP151+KP152+KP153+KP154+KP155+KP156+KP157+KP160+KP164+KP168+KP169+KP170+KP171+KP174+KP184+KP187+KP192+KP195+KP196+KP197+KP198+KP202+KP205+KP206+KP207+KP210+KP212+KP218+KP220+KP223+KP224+KP226+KP227</f>
        <v>1480</v>
      </c>
      <c r="KQ12" s="117">
        <f t="shared" si="26"/>
        <v>100</v>
      </c>
      <c r="KR12" s="118"/>
      <c r="KS12" s="118">
        <f>KS15+KS18+KS21+KS22+KS23+KS27+KS30+KS35+KS36+KS37+KS40+KS41+KS42+KS43+KS44+KS46+KS49+KS51+KS54+KS56+KS61+KS67+KS68+KS71+KS72+KS74+KS77+KS82+KS89+KS90+KS91+KS94+KS95+KS101+KS102+KS106+KS109+KS116+KS122+KS123+KS124+KS125+KS126+KS127+KS130+KS134+KS136+KS137+KS141+KS142+KS143+KS146+KS147+KS148+KS149+KS150+KS151+KS152+KS153+KS154+KS155+KS156+KS157+KS160+KS164+KS168+KS169+KS170+KS171+KS174+KS184+KS187+KS192+KS195+KS196+KS197+KS198+KS202+KS205+KS206+KS207+KS210+KS212+KS218+KS220+KS223+KS224+KS226+KS227</f>
        <v>350</v>
      </c>
      <c r="KT12" s="118">
        <f>KT15+KT18+KT21+KT22+KT23+KT27+KT30+KT35+KT36+KT37+KT40+KT41+KT42+KT43+KT44+KT46+KT49+KT51+KT54+KT56+KT61+KT67+KT68+KT71+KT72+KT74+KT77+KT82+KT89+KT90+KT91+KT94+KT95+KT101+KT102+KT106+KT109+KT116+KT122+KT123+KT124+KT125+KT126+KT127+KT130+KT134+KT136+KT137+KT141+KT142+KT143+KT146+KT147+KT148+KT149+KT150+KT151+KT152+KT153+KT154+KT155+KT156+KT157+KT160+KT164+KT168+KT169+KT170+KT171+KT174+KT184+KT187+KT192+KT195+KT196+KT197+KT198+KT202+KT205+KT206+KT207+KT210+KT212+KT218+KT220+KT223+KT224+KT226+KT227</f>
        <v>350</v>
      </c>
      <c r="KU12" s="117">
        <f t="shared" ref="KU12" si="58">KT12/KS12*100</f>
        <v>100</v>
      </c>
      <c r="KV12" s="118"/>
      <c r="KW12" s="118">
        <f>KW15+KW18+KW21+KW22+KW23+KW27+KW30+KW35+KW36+KW37+KW40+KW41+KW42+KW43+KW44+KW46+KW49+KW51+KW54+KW56+KW61+KW67+KW68+KW71+KW72+KW74+KW77+KW82+KW89+KW90+KW91+KW94+KW95+KW101+KW102+KW106+KW109+KW116+KW122+KW123+KW124+KW125+KW126+KW127+KW130+KW134+KW136+KW137+KW141+KW142+KW143+KW146+KW147+KW148+KW149+KW150+KW151+KW152+KW153+KW154+KW155+KW156+KW157+KW160+KW164+KW168+KW169+KW170+KW171+KW174+KW184+KW187+KW192+KW195+KW196+KW197+KW198+KW202+KW205+KW206+KW207+KW210+KW212+KW218+KW220+KW223+KW224+KW226+KW227</f>
        <v>200</v>
      </c>
      <c r="KX12" s="118">
        <f>KX15+KX18+KX21+KX22+KX23+KX27+KX30+KX35+KX36+KX37+KX40+KX41+KX42+KX43+KX44+KX46+KX49+KX51+KX54+KX56+KX61+KX67+KX68+KX71+KX72+KX74+KX77+KX82+KX89+KX90+KX91+KX94+KX95+KX101+KX102+KX106+KX109+KX116+KX122+KX123+KX124+KX125+KX126+KX127+KX130+KX134+KX136+KX137+KX141+KX142+KX143+KX146+KX147+KX148+KX149+KX150+KX151+KX152+KX153+KX154+KX155+KX156+KX157+KX160+KX164+KX168+KX169+KX170+KX171+KX174+KX184+KX187+KX192+KX195+KX196+KX197+KX198+KX202+KX205+KX206+KX207+KX210+KX212+KX218+KX220+KX223+KX224+KX226+KX227</f>
        <v>200</v>
      </c>
      <c r="KY12" s="117">
        <f>KX12/KW12*100</f>
        <v>100</v>
      </c>
      <c r="KZ12" s="118"/>
      <c r="LA12" s="118">
        <f>LA15+LA18+LA21+LA22+LA23+LA27+LA30+LA35+LA36+LA37+LA40+LA41+LA42+LA43+LA44+LA46+LA49+LA51+LA54+LA56+LA61+LA67+LA68+LA71+LA72+LA74+LA77+LA82+LA89+LA90+LA91+LA94+LA95+LA101+LA102+LA106+LA109+LA116+LA122+LA123+LA124+LA125+LA126+LA127+LA130+LA134+LA136+LA137+LA141+LA142+LA143+LA146+LA147+LA148+LA149+LA150+LA151+LA152+LA153+LA154+LA155+LA156+LA157+LA160+LA164+LA168+LA169+LA170+LA171+LA174+LA184+LA187+LA192+LA195+LA196+LA197+LA198+LA202+LA205+LA206+LA207+LA210+LA212+LA218+LA220+LA223+LA224+LA226+LA227</f>
        <v>10364.041279999999</v>
      </c>
      <c r="LB12" s="118">
        <f>LB15+LB18+LB21+LB22+LB23+LB27+LB30+LB35+LB36+LB37+LB40+LB41+LB42+LB43+LB44+LB46+LB49+LB51+LB54+LB56+LB61+LB67+LB68+LB71+LB72+LB74+LB77+LB82+LB89+LB90+LB91+LB94+LB95+LB101+LB102+LB106+LB109+LB116+LB122+LB123+LB124+LB125+LB126+LB127+LB130+LB134+LB136+LB137+LB141+LB142+LB143+LB146+LB147+LB148+LB149+LB150+LB151+LB152+LB153+LB154+LB155+LB156+LB157+LB160+LB164+LB168+LB169+LB170+LB171+LB174+LB184+LB187+LB192+LB195+LB196+LB197+LB198+LB202+LB205+LB206+LB207+LB210+LB212+LB218+LB220+LB223+LB224+LB226+LB227</f>
        <v>10364.041279999999</v>
      </c>
      <c r="LC12" s="117">
        <f>LB12/LA12*100</f>
        <v>100</v>
      </c>
      <c r="LD12" s="118"/>
      <c r="LE12" s="118">
        <f>LE15+LE18+LE21+LE22+LE23+LE27+LE30+LE35+LE36+LE37+LE40+LE41+LE42+LE43+LE44+LE46+LE49+LE51+LE54+LE56+LE61+LE67+LE68+LE71+LE72+LE74+LE77+LE82+LE89+LE90+LE91+LE94+LE95+LE101+LE102+LE106+LE109+LE116+LE122+LE123+LE124+LE125+LE126+LE127+LE130+LE134+LE136+LE137+LE141+LE142+LE143+LE146+LE147+LE148+LE149+LE150+LE151+LE152+LE153+LE154+LE155+LE156+LE157+LE160+LE164+LE168+LE169+LE170+LE171+LE174+LE184+LE187+LE192+LE195+LE196+LE197+LE198+LE202+LE205+LE206+LE207+LE210+LE212+LE218+LE220+LE223+LE224+LE226+LE227</f>
        <v>0</v>
      </c>
      <c r="LF12" s="118">
        <f>LF15+LF18+LF21+LF22+LF23+LF27+LF30+LF35+LF36+LF37+LF40+LF41+LF42+LF43+LF44+LF46+LF49+LF51+LF54+LF56+LF61+LF67+LF68+LF71+LF72+LF74+LF77+LF82+LF89+LF90+LF91+LF94+LF95+LF101+LF102+LF106+LF109+LF116+LF122+LF123+LF124+LF125+LF126+LF127+LF130+LF134+LF136+LF137+LF141+LF142+LF143+LF146+LF147+LF148+LF149+LF150+LF151+LF152+LF153+LF154+LF155+LF156+LF157+LF160+LF164+LF168+LF169+LF170+LF171+LF174+LF184+LF187+LF192+LF195+LF196+LF197+LF198+LF202+LF205+LF206+LF207+LF210+LF212+LF218+LF220+LF223+LF224+LF226+LF227</f>
        <v>0</v>
      </c>
      <c r="LG12" s="117"/>
      <c r="LH12" s="118"/>
      <c r="LI12" s="118">
        <f>LI15+LI18+LI21+LI22+LI23+LI27+LI30+LI35+LI36+LI37+LI40+LI41+LI42+LI43+LI44+LI46+LI49+LI51+LI54+LI56+LI61+LI67+LI68+LI71+LI72+LI74+LI77+LI82+LI89+LI90+LI91+LI94+LI95+LI101+LI102+LI106+LI109+LI116+LI122+LI123+LI124+LI125+LI126+LI127+LI130+LI134+LI136+LI137+LI141+LI142+LI143+LI146+LI147+LI148+LI149+LI150+LI151+LI152+LI153+LI154+LI155+LI156+LI157+LI160+LI164+LI168+LI169+LI170+LI171+LI174+LI184+LI187+LI192+LI195+LI196+LI197+LI198+LI202+LI205+LI206+LI207+LI210+LI212+LI218+LI220+LI223+LI224+LI226+LI227</f>
        <v>0</v>
      </c>
      <c r="LJ12" s="118">
        <f>LJ15+LJ18+LJ21+LJ22+LJ23+LJ27+LJ30+LJ35+LJ36+LJ37+LJ40+LJ41+LJ42+LJ43+LJ44+LJ46+LJ49+LJ51+LJ54+LJ56+LJ61+LJ67+LJ68+LJ71+LJ72+LJ74+LJ77+LJ82+LJ89+LJ90+LJ91+LJ94+LJ95+LJ101+LJ102+LJ106+LJ109+LJ116+LJ122+LJ123+LJ124+LJ125+LJ126+LJ127+LJ130+LJ134+LJ136+LJ137+LJ141+LJ142+LJ143+LJ146+LJ147+LJ148+LJ149+LJ150+LJ151+LJ152+LJ153+LJ154+LJ155+LJ156+LJ157+LJ160+LJ164+LJ168+LJ169+LJ170+LJ171+LJ174+LJ184+LJ187+LJ192+LJ195+LJ196+LJ197+LJ198+LJ202+LJ205+LJ206+LJ207+LJ210+LJ212+LJ218+LJ220+LJ223+LJ224+LJ226+LJ227</f>
        <v>0</v>
      </c>
      <c r="LK12" s="117"/>
      <c r="LL12" s="118"/>
      <c r="LM12" s="118">
        <f>LM15+LM18+LM21+LM22+LM23+LM27+LM30+LM35+LM36+LM37+LM40+LM41+LM42+LM43+LM44+LM46+LM49+LM51+LM54+LM56+LM61+LM67+LM68+LM71+LM72+LM74+LM77+LM82+LM89+LM90+LM91+LM94+LM95+LM101+LM102+LM106+LM109+LM116+LM122+LM123+LM124+LM125+LM126+LM127+LM130+LM134+LM136+LM137+LM141+LM142+LM143+LM146+LM147+LM148+LM149+LM150+LM151+LM152+LM153+LM154+LM155+LM156+LM157+LM160+LM164+LM168+LM169+LM170+LM171+LM174+LM184+LM187+LM192+LM195+LM196+LM197+LM198+LM202+LM205+LM206+LM207+LM210+LM212+LM218+LM220+LM223+LM224+LM226+LM227</f>
        <v>0</v>
      </c>
      <c r="LN12" s="118">
        <f>LN15+LN18+LN21+LN22+LN23+LN27+LN30+LN35+LN36+LN37+LN40+LN41+LN42+LN43+LN44+LN46+LN49+LN51+LN54+LN56+LN61+LN67+LN68+LN71+LN72+LN74+LN77+LN82+LN89+LN90+LN91+LN94+LN95+LN101+LN102+LN106+LN109+LN116+LN122+LN123+LN124+LN125+LN126+LN127+LN130+LN134+LN136+LN137+LN141+LN142+LN143+LN146+LN147+LN148+LN149+LN150+LN151+LN152+LN153+LN154+LN155+LN156+LN157+LN160+LN164+LN168+LN169+LN170+LN171+LN174+LN184+LN187+LN192+LN195+LN196+LN197+LN198+LN202+LN205+LN206+LN207+LN210+LN212+LN218+LN220+LN223+LN224+LN226+LN227</f>
        <v>0</v>
      </c>
      <c r="LO12" s="117"/>
      <c r="LP12" s="118"/>
      <c r="LQ12" s="118">
        <f>LQ15+LQ18+LQ21+LQ22+LQ23+LQ27+LQ30+LQ35+LQ36+LQ37+LQ40+LQ41+LQ42+LQ43+LQ44+LQ46+LQ49+LQ51+LQ54+LQ56+LQ61+LQ67+LQ68+LQ71+LQ72+LQ74+LQ77+LQ82+LQ89+LQ90+LQ91+LQ94+LQ95+LQ101+LQ102+LQ106+LQ109+LQ116+LQ122+LQ123+LQ124+LQ125+LQ126+LQ127+LQ130+LQ134+LQ136+LQ137+LQ141+LQ142+LQ143+LQ146+LQ147+LQ148+LQ149+LQ150+LQ151+LQ152+LQ153+LQ154+LQ155+LQ156+LQ157+LQ160+LQ164+LQ168+LQ169+LQ170+LQ171+LQ174+LQ184+LQ187+LQ192+LQ195+LQ196+LQ197+LQ198+LQ202+LQ205+LQ206+LQ207+LQ210+LQ212+LQ218+LQ220+LQ223+LQ224+LQ226+LQ227</f>
        <v>1100</v>
      </c>
      <c r="LR12" s="118">
        <f>LR15+LR18+LR21+LR22+LR23+LR27+LR30+LR35+LR36+LR37+LR40+LR41+LR42+LR43+LR44+LR46+LR49+LR51+LR54+LR56+LR61+LR67+LR68+LR71+LR72+LR74+LR77+LR82+LR89+LR90+LR91+LR94+LR95+LR101+LR102+LR106+LR109+LR116+LR122+LR123+LR124+LR125+LR126+LR127+LR130+LR134+LR136+LR137+LR141+LR142+LR143+LR146+LR147+LR148+LR149+LR150+LR151+LR152+LR153+LR154+LR155+LR156+LR157+LR160+LR164+LR168+LR169+LR170+LR171+LR174+LR184+LR187+LR192+LR195+LR196+LR197+LR198+LR202+LR205+LR206+LR207+LR210+LR212+LR218+LR220+LR223+LR224+LR226+LR227</f>
        <v>1100</v>
      </c>
      <c r="LS12" s="117">
        <f>LR12/LQ12*100</f>
        <v>100</v>
      </c>
      <c r="LT12" s="118"/>
      <c r="LU12" s="118">
        <f>LU15+LU18+LU21+LU22+LU23+LU27+LU30+LU35+LU36+LU37+LU40+LU41+LU42+LU43+LU44+LU46+LU49+LU51+LU54+LU56+LU61+LU67+LU68+LU71+LU72+LU74+LU77+LU82+LU89+LU90+LU91+LU94+LU95+LU101+LU102+LU106+LU109+LU116+LU122+LU123+LU124+LU125+LU126+LU127+LU130+LU134+LU136+LU137+LU141+LU142+LU143+LU146+LU147+LU148+LU149+LU150+LU151+LU152+LU153+LU154+LU155+LU156+LU157+LU160+LU164+LU168+LU169+LU170+LU171+LU174+LU184+LU187+LU192+LU195+LU196+LU197+LU198+LU202+LU205+LU206+LU207+LU210+LU212+LU218+LU220+LU223+LU224+LU226+LU227</f>
        <v>0</v>
      </c>
      <c r="LV12" s="118">
        <f>LV15+LV18+LV21+LV22+LV23+LV27+LV30+LV35+LV36+LV37+LV40+LV41+LV42+LV43+LV44+LV46+LV49+LV51+LV54+LV56+LV61+LV67+LV68+LV71+LV72+LV74+LV77+LV82+LV89+LV90+LV91+LV94+LV95+LV101+LV102+LV106+LV109+LV116+LV122+LV123+LV124+LV125+LV126+LV127+LV130+LV134+LV136+LV137+LV141+LV142+LV143+LV146+LV147+LV148+LV149+LV150+LV151+LV152+LV153+LV154+LV155+LV156+LV157+LV160+LV164+LV168+LV169+LV170+LV171+LV174+LV184+LV187+LV192+LV195+LV196+LV197+LV198+LV202+LV205+LV206+LV207+LV210+LV212+LV218+LV220+LV223+LV224+LV226+LV227</f>
        <v>0</v>
      </c>
      <c r="LW12" s="117"/>
      <c r="LX12" s="118"/>
      <c r="LY12" s="118">
        <f>LY15+LY18+LY21+LY22+LY23+LY27+LY30+LY35+LY36+LY37+LY40+LY41+LY42+LY43+LY44+LY46+LY49+LY51+LY54+LY56+LY61+LY67+LY68+LY71+LY72+LY74+LY77+LY82+LY89+LY90+LY91+LY94+LY95+LY101+LY102+LY106+LY109+LY116+LY122+LY123+LY124+LY125+LY126+LY127+LY130+LY134+LY136+LY137+LY141+LY142+LY143+LY146+LY147+LY148+LY149+LY150+LY151+LY152+LY153+LY154+LY155+LY156+LY157+LY160+LY164+LY168+LY169+LY170+LY171+LY174+LY184+LY187+LY192+LY195+LY196+LY197+LY198+LY202+LY205+LY206+LY207+LY210+LY212+LY218+LY220+LY223+LY224+LY226+LY227</f>
        <v>0</v>
      </c>
      <c r="LZ12" s="118">
        <f>LZ15+LZ18+LZ21+LZ22+LZ23+LZ27+LZ30+LZ35+LZ36+LZ37+LZ40+LZ41+LZ42+LZ43+LZ44+LZ46+LZ49+LZ51+LZ54+LZ56+LZ61+LZ67+LZ68+LZ71+LZ72+LZ74+LZ77+LZ82+LZ89+LZ90+LZ91+LZ94+LZ95+LZ101+LZ102+LZ106+LZ109+LZ116+LZ122+LZ123+LZ124+LZ125+LZ126+LZ127+LZ130+LZ134+LZ136+LZ137+LZ141+LZ142+LZ143+LZ146+LZ147+LZ148+LZ149+LZ150+LZ151+LZ152+LZ153+LZ154+LZ155+LZ156+LZ157+LZ160+LZ164+LZ168+LZ169+LZ170+LZ171+LZ174+LZ184+LZ187+LZ192+LZ195+LZ196+LZ197+LZ198+LZ202+LZ205+LZ206+LZ207+LZ210+LZ212+LZ218+LZ220+LZ223+LZ224+LZ226+LZ227</f>
        <v>0</v>
      </c>
      <c r="MA12" s="117"/>
      <c r="MB12" s="118"/>
      <c r="MC12" s="118">
        <f>MC15+MC18+MC21+MC22+MC23+MC27+MC30+MC35+MC36+MC40+MC41+MC42+MC43+MC44+MC46+MC49+MC51+MC54+MC56+MC61+MC67+MC68+MC71+MC72+MC74+MC77+MC82+MC89+MC91+MC94+MC95+MC101+MC102+MC106+MC109+MC116+MC122+MC123+MC124+MC125+MC126+MC127+MC130+MC134+MC136+MC137+MC141+MC142+MC143+MC146+MC147+MC148+MC149+MC150+MC151+MC152+MC153+MC154+MC155+MC156+MC157+MC160+MC164+MC168+MC169+MC170+MC171+MC174+MC184+MC187+MC192+MC195+MC196+MC197+MC198+MC202+MC205+MC206+MC207+MC210+MC212+MC218+MC220+MC223+MC224+MC226+MC227</f>
        <v>0</v>
      </c>
      <c r="MD12" s="118">
        <f>MD15+MD18+MD21+MD22+MD23+MD27+MD30+MD35+MD36+MD40+MD41+MD42+MD43+MD44+MD46+MD49+MD51+MD54+MD56+MD61+MD67+MD68+MD71+MD72+MD74+MD77+MD82+MD89+MD91+MD94+MD95+MD101+MD102+MD106+MD109+MD116+MD122+MD123+MD124+MD125+MD126+MD127+MD130+MD134+MD136+MD137+MD141+MD142+MD143+MD146+MD147+MD148+MD149+MD150+MD151+MD152+MD153+MD154+MD155+MD156+MD157+MD160+MD164+MD168+MD169+MD170+MD171+MD174+MD184+MD187+MD192+MD195+MD196+MD197+MD198+MD202+MD205+MD206+MD207+MD210+MD212+MD218+MD220+MD223+MD224+MD226+MD227</f>
        <v>0</v>
      </c>
      <c r="ME12" s="117"/>
      <c r="MF12" s="118"/>
      <c r="MG12" s="118">
        <f>MG15+MG18+MG21+MG22+MG23+MG27+MG30+MG35+MG36+MG40+MG41+MG42+MG43+MG44+MG46+MG49+MG51+MG54+MG56+MG61+MG67+MG68+MG71+MG72+MG74+MG77+MG82+MG89+MG91+MG94+MG95+MG101+MG102+MG106+MG109+MG116+MG122+MG123+MG124+MG125+MG126+MG127+MG130+MG134+MG136+MG137+MG141+MG142+MG143+MG146+MG147+MG148+MG149+MG150+MG151+MG152+MG153+MG154+MG155+MG156+MG157+MG160+MG164+MG168+MG169+MG170+MG171+MG174+MG184+MG187+MG192+MG195+MG196+MG197+MG198+MG202+MG205+MG206+MG207+MG210+MG212+MG218+MG220+MG223+MG224+MG226+MG227</f>
        <v>0</v>
      </c>
      <c r="MH12" s="118">
        <f>MH15+MH18+MH21+MH22+MH23+MH27+MH30+MH35+MH36+MH40+MH41+MH42+MH43+MH44+MH46+MH49+MH51+MH54+MH56+MH61+MH67+MH68+MH71+MH72+MH74+MH77+MH82+MH89+MH91+MH94+MH95+MH101+MH102+MH106+MH109+MH116+MH122+MH123+MH124+MH125+MH126+MH127+MH130+MH134+MH136+MH137+MH141+MH142+MH143+MH146+MH147+MH148+MH149+MH150+MH151+MH152+MH153+MH154+MH155+MH156+MH157+MH160+MH164+MH168+MH169+MH170+MH171+MH174+MH184+MH187+MH192+MH195+MH196+MH197+MH198+MH202+MH205+MH206+MH207+MH210+MH212+MH218+MH220+MH223+MH224+MH226+MH227</f>
        <v>0</v>
      </c>
      <c r="MI12" s="117"/>
      <c r="MJ12" s="118"/>
      <c r="MK12" s="118">
        <f>MK15+MK18+MK21+MK22+MK23+MK27+MK30+MK35+MK36+MK40+MK41+MK42+MK43+MK44+MK46+MK49+MK51+MK54+MK56+MK61+MK67+MK68+MK71+MK72+MK74+MK77+MK82+MK89+MK91+MK94+MK95+MK101+MK102+MK106+MK109+MK116+MK122+MK123+MK124+MK125+MK126+MK127+MK130+MK134+MK136+MK137+MK141+MK142+MK143+MK146+MK147+MK148+MK149+MK150+MK151+MK152+MK153+MK154+MK155+MK156+MK157+MK160+MK164+MK168+MK169+MK170+MK171+MK174+MK184+MK187+MK192+MK195+MK196+MK197+MK198+MK202+MK205+MK206+MK207+MK210+MK212+MK218+MK220+MK223+MK224+MK226+MK227</f>
        <v>11760</v>
      </c>
      <c r="ML12" s="118">
        <f>ML15+ML18+ML21+ML22+ML23+ML27+ML30+ML35+ML36+ML40+ML41+ML42+ML43+ML44+ML46+ML49+ML51+ML54+ML56+ML61+ML67+ML68+ML71+ML72+ML74+ML77+ML82+ML89+ML91+ML94+ML95+ML101+ML102+ML106+ML109+ML116+ML122+ML123+ML124+ML125+ML126+ML127+ML130+ML134+ML136+ML137+ML141+ML142+ML143+ML146+ML147+ML148+ML149+ML150+ML151+ML152+ML153+ML154+ML155+ML156+ML157+ML160+ML164+ML168+ML169+ML170+ML171+ML174+ML184+ML187+ML192+ML195+ML196+ML197+ML198+ML202+ML205+ML206+ML207+ML210+ML212+ML218+ML220+ML223+ML224+ML226+ML227</f>
        <v>11760</v>
      </c>
      <c r="MM12" s="117">
        <f t="shared" ref="MM12" si="59">ML12/MK12*100</f>
        <v>100</v>
      </c>
      <c r="MN12" s="118"/>
      <c r="MO12" s="118">
        <f t="shared" ref="MO12:MP12" si="60">MO15+MO18+MO21+MO22+MO23+MO27+MO28+MO29+MO30+MO35+MO36+MO40+MO41+MO42+MO43+MO44+MO46+MO49+MO51+MO54+MO56+MO61+MO67+MO68+MO71+MO72+MO74+MO77+MO82+MO89+MO91+MO94+MO95+MO225+MO101+MO102+MO106+MO109+MO110+MO116+MO122+MO123+MO124+MO125+MO126+MO127+MO130+MO134+MO136+MO137+MO141+MO142+MO143+MO146+MO147+MO148+MO149+MO150+MO151+MO152+MO153+MO154+MO155+MO156+MO157+MO160+MO164+MO165+MO168+MO169+MO170+MO171+MO174+MO184+MO187+MO192+MO195+MO196+MO197+MO198+MO202+MO205+MO206+MO207+MO210+MO211+MO212+MO218+MO220+MO223+MO224+MO226+MO227</f>
        <v>422364</v>
      </c>
      <c r="MP12" s="118">
        <f t="shared" si="60"/>
        <v>422364</v>
      </c>
      <c r="MQ12" s="117">
        <f>MP12/MO12*100</f>
        <v>100</v>
      </c>
      <c r="MR12" s="117"/>
      <c r="MS12" s="117">
        <f>MS15+MS18+MS21+MS22+MS23+MS27+MS30+MS35+MS36+MS40+MS41+MS42+MS43+MS44+MS46+MS49+MS51+MS54+MS56+MS58+MS61+MS67+MS68+MS71+MS72+MS74+MS77+MS82+MS83+MS84+MS86+MS89+MS91+MS94+MS95+MS96+MS101+MS102+MS106+MS109+MS110+MS116+MS122+MS123+MS124+MS125+MS126+MS127+MS130+MS134+MS136+MS137+MS141+MS142+MS143+MS146+MS147+MS148+MS149+MS150+MS151+MS152+MS153+MS154+MS155+MS156+MS157+MS160+MS164+MS168+MS169+MS170+MS171+MS174+MS184+MS187+MS191+MS192+MS195+MS196+MS197+MS198+MS201+MS202+MS205+MS206+MS207+MS210+MS212+MS218+MS220+MS223+MS224+MS225+MS226+MS227</f>
        <v>5000</v>
      </c>
      <c r="MT12" s="117">
        <f>MT15+MT18+MT21+MT22+MT23+MT27+MT30+MT35+MT36+MT40+MT41+MT42+MT43+MT44+MT46+MT49+MT51+MT54+MT56+MT58+MT61+MT67+MT68+MT71+MT72+MT74+MT77+MT82+MT83+MT84+MT86+MT89+MT91+MT94+MT95+MT96+MT101+MT102+MT106+MT109+MT110+MT116+MT122+MT123+MT124+MT125+MT126+MT127+MT130+MT134+MT136+MT137+MT141+MT142+MT143+MT146+MT147+MT148+MT149+MT150+MT151+MT152+MT153+MT154+MT155+MT156+MT157+MT160+MT164+MT168+MT169+MT170+MT171+MT174+MT184+MT187+MT191+MT192+MT195+MT196+MT197+MT198+MT201+MT202+MT205+MT206+MT207+MT210+MT212+MT218+MT220+MT223+MT224+MT225+MT226+MT227</f>
        <v>4999.5810000000001</v>
      </c>
      <c r="MU12" s="117">
        <f>MT12/MS12*100</f>
        <v>99.991619999999998</v>
      </c>
      <c r="MV12" s="118"/>
      <c r="MW12" s="118">
        <f>MW15+MW18+MW21+MW22+MW23+MW27+MW30+MW35+MW36+MW40+MW41+MW42+MW43+MW44+MW46+MW49+MW51+MW54+MW56+MW61+MW67+MW68+MW71+MW72+MW74+MW77+MW82+MW89+MW91+MW94+MW95+MW101+MW102+MW106+MW109+MW116+MW122+MW123+MW124+MW125+MW126+MW127+MW130+MW134+MW136+MW137+MW141+MW142+MW143+MW146+MW147+MW148+MW149+MW150+MW151+MW152+MW153+MW154+MW155+MW156+MW157+MW160+MW164+MW168+MW169+MW170+MW171+MW174+MW184+MW187+MW192+MW195+MW196+MW197+MW198+MW202+MW205+MW206+MW207+MW210+MW212+MW218+MW220+MW223+MW224+MW226+MW227</f>
        <v>0</v>
      </c>
      <c r="MX12" s="118">
        <f>MX15+MX18+MX21+MX22+MX23+MX27+MX30+MX35+MX36+MX40+MX41+MX42+MX43+MX44+MX46+MX49+MX51+MX54+MX56+MX61+MX67+MX68+MX71+MX72+MX74+MX77+MX82+MX89+MX91+MX94+MX95+MX101+MX102+MX106+MX109+MX116+MX122+MX123+MX124+MX125+MX126+MX127+MX130+MX134+MX136+MX137+MX141+MX142+MX143+MX146+MX147+MX148+MX149+MX150+MX151+MX152+MX153+MX154+MX155+MX156+MX157+MX160+MX164+MX168+MX169+MX170+MX171+MX174+MX184+MX187+MX192+MX195+MX196+MX197+MX198+MX202+MX205+MX206+MX207+MX210+MX212+MX218+MX220+MX223+MX224+MX226+MX227</f>
        <v>0</v>
      </c>
      <c r="MY12" s="119"/>
      <c r="MZ12" s="118"/>
      <c r="NA12" s="118">
        <f>NA15+NA18+NA21+NA22+NA23+NA27+NA30+NA35+NA36+NA40+NA41+NA42+NA43+NA44+NA46+NA49+NA51+NA54+NA56+NA61+NA67+NA68+NA71+NA72+NA74+NA77+NA82+NA89+NA91+NA94+NA95+NA101+NA102+NA106+NA109+NA116+NA122+NA123+NA124+NA125+NA126+NA127+NA130+NA134+NA136+NA137+NA141+NA142+NA143+NA146+NA147+NA148+NA149+NA150+NA151+NA152+NA153+NA154+NA155+NA156+NA157+NA160+NA164+NA168+NA169+NA170+NA171+NA174+NA184+NA187+NA192+NA195+NA196+NA197+NA198+NA202+NA205+NA206+NA207+NA210+NA212+NA218+NA220+NA223+NA224+NA226+NA227</f>
        <v>0</v>
      </c>
      <c r="NB12" s="118">
        <f>NB15+NB18+NB21+NB22+NB23+NB27+NB30+NB35+NB36+NB40+NB41+NB42+NB43+NB44+NB46+NB49+NB51+NB54+NB56+NB61+NB67+NB68+NB71+NB72+NB74+NB77+NB82+NB89+NB91+NB94+NB95+NB101+NB102+NB106+NB109+NB116+NB122+NB123+NB124+NB125+NB126+NB127+NB130+NB134+NB136+NB137+NB141+NB142+NB143+NB146+NB147+NB148+NB149+NB150+NB151+NB152+NB153+NB154+NB155+NB156+NB157+NB160+NB164+NB168+NB169+NB170+NB171+NB174+NB184+NB187+NB192+NB195+NB196+NB197+NB198+NB202+NB205+NB206+NB207+NB210+NB212+NB218+NB220+NB223+NB224+NB226+NB227</f>
        <v>0</v>
      </c>
      <c r="NC12" s="119"/>
      <c r="ND12" s="118"/>
      <c r="NE12" s="118">
        <f>NE15+NE18+NE21+NE22+NE23+NE27+NE30+NE35+NE36+NE40+NE41+NE42+NE43+NE44+NE46+NE49+NE51+NE54+NE56+NE61+NE67+NE68+NE71+NE72+NE74+NE77+NE82+NE89+NE91+NE94+NE95+NE101+NE102+NE106+NE109+NE116+NE122+NE123+NE124+NE125+NE126+NE127+NE130+NE134+NE136+NE137+NE141+NE142+NE143+NE146+NE147+NE148+NE149+NE150+NE151+NE152+NE153+NE154+NE155+NE156+NE157+NE160+NE164+NE168+NE169+NE170+NE171+NE174+NE184+NE187+NE192+NE195+NE196+NE197+NE198+NE202+NE205+NE206+NE207+NE210+NE212+NE218+NE220+NE223+NE224+NE226+NE227</f>
        <v>0</v>
      </c>
      <c r="NF12" s="118">
        <f>NF15+NF18+NF21+NF22+NF23+NF27+NF30+NF35+NF36+NF40+NF41+NF42+NF43+NF44+NF46+NF49+NF51+NF54+NF56+NF61+NF67+NF68+NF71+NF72+NF74+NF77+NF82+NF89+NF91+NF94+NF95+NF101+NF102+NF106+NF109+NF116+NF122+NF123+NF124+NF125+NF126+NF127+NF130+NF134+NF136+NF137+NF141+NF142+NF143+NF146+NF147+NF148+NF149+NF150+NF151+NF152+NF153+NF154+NF155+NF156+NF157+NF160+NF164+NF168+NF169+NF170+NF171+NF174+NF184+NF187+NF192+NF195+NF196+NF197+NF198+NF202+NF205+NF206+NF207+NF210+NF212+NF218+NF220+NF223+NF224+NF226+NF227</f>
        <v>0</v>
      </c>
      <c r="NG12" s="119"/>
      <c r="NH12" s="118"/>
      <c r="NI12" s="118">
        <f>NI15+NI18+NI21+NI22+NI23+NI27+NI30+NI35+NI36+NI40+NI41+NI42+NI43+NI44+NI46+NI49+NI51+NI54+NI56+NI61+NI67+NI68+NI71+NI72+NI74+NI77+NI82+NI89+NI91+NI94+NI95+NI101+NI102+NI106+NI109+NI116+NI122+NI123+NI124+NI125+NI126+NI127+NI130+NI134+NI136+NI137+NI141+NI142+NI143+NI146+NI147+NI148+NI149+NI150+NI151+NI152+NI153+NI154+NI155+NI156+NI157+NI160+NI164+NI168+NI169+NI170+NI171+NI174+NI184+NI187+NI192+NI195+NI196+NI197+NI198+NI202+NI205+NI206+NI207+NI210+NI212+NI218+NI220+NI223+NI224+NI226+NI227</f>
        <v>250</v>
      </c>
      <c r="NJ12" s="118">
        <f>NJ15+NJ18+NJ21+NJ22+NJ23+NJ27+NJ30+NJ35+NJ36+NJ40+NJ41+NJ42+NJ43+NJ44+NJ46+NJ49+NJ51+NJ54+NJ56+NJ61+NJ67+NJ68+NJ71+NJ72+NJ74+NJ77+NJ82+NJ89+NJ91+NJ94+NJ95+NJ101+NJ102+NJ106+NJ109+NJ116+NJ122+NJ123+NJ124+NJ125+NJ126+NJ127+NJ130+NJ134+NJ136+NJ137+NJ141+NJ142+NJ143+NJ146+NJ147+NJ148+NJ149+NJ150+NJ151+NJ152+NJ153+NJ154+NJ155+NJ156+NJ157+NJ160+NJ164+NJ168+NJ169+NJ170+NJ171+NJ174+NJ184+NJ187+NJ192+NJ195+NJ196+NJ197+NJ198+NJ202+NJ205+NJ206+NJ207+NJ210+NJ212+NJ218+NJ220+NJ223+NJ224+NJ226+NJ227</f>
        <v>250</v>
      </c>
      <c r="NK12" s="119">
        <f>NJ12/NI12*100</f>
        <v>100</v>
      </c>
    </row>
    <row r="13" spans="1:375" s="5" customFormat="1" ht="31.5" x14ac:dyDescent="0.25">
      <c r="A13" s="129" t="s">
        <v>118</v>
      </c>
      <c r="B13" s="77">
        <f t="shared" si="35"/>
        <v>37112.764799999997</v>
      </c>
      <c r="C13" s="77">
        <f t="shared" si="36"/>
        <v>174949.18631999998</v>
      </c>
      <c r="D13" s="77">
        <f t="shared" si="37"/>
        <v>54884.386319999998</v>
      </c>
      <c r="E13" s="77">
        <f t="shared" si="38"/>
        <v>120064.79999999999</v>
      </c>
      <c r="F13" s="77">
        <f>J13+N13+R13+V13+Z13+AD13+AH13+AL13+AP13+AT13+AX13+BB13+BF13+BJ13+BN13+BR13+BV13+BZ13+CD13+CH13+CL13+CP13+CT13+CX13+DB13+DF13+DJ13+DN13+DR13+DV13+DZ13+ED13+EH13+EL13+EP13+ET13+EX13+FB13+FF13+FJ13+FN13+FR13+FV13+FZ13+GD13+GH13+GL13+GP13+GT13+GX13+HB13+HF13+HJ13+HN13+HR13+HV13+HZ13+ID13+IH13+IL13+IP13+IT13+IX13+JB13+JF13+JJ13+JN13+JR13+JV13+JZ13+KD13+KH13+KL13+KP13+KT13+KX13+LB13+LF13+LJ13+LN13+LR13+LV13+LZ13+MD13+MH13+ML13+MP13+MT13+MX13+NB13+NF13+NJ13</f>
        <v>174121.43995</v>
      </c>
      <c r="G13" s="73">
        <f t="shared" si="0"/>
        <v>99.526864692879485</v>
      </c>
      <c r="H13" s="72">
        <f>H14+H15</f>
        <v>0</v>
      </c>
      <c r="I13" s="72">
        <f>I14+I15</f>
        <v>0</v>
      </c>
      <c r="J13" s="72">
        <f>J14+J15</f>
        <v>0</v>
      </c>
      <c r="K13" s="73"/>
      <c r="L13" s="72">
        <f t="shared" ref="L13" si="61">L14+L15</f>
        <v>891.4</v>
      </c>
      <c r="M13" s="72">
        <f t="shared" ref="M13:N13" si="62">M14+M15</f>
        <v>1114.3</v>
      </c>
      <c r="N13" s="72">
        <f t="shared" si="62"/>
        <v>1114.3</v>
      </c>
      <c r="O13" s="72">
        <f>N13/M13*100</f>
        <v>100</v>
      </c>
      <c r="P13" s="72">
        <f>P14+P15</f>
        <v>364</v>
      </c>
      <c r="Q13" s="72">
        <f>Q14+Q15</f>
        <v>364</v>
      </c>
      <c r="R13" s="72">
        <f>R14+R15</f>
        <v>364</v>
      </c>
      <c r="S13" s="72">
        <f>R13/Q13*100</f>
        <v>100</v>
      </c>
      <c r="T13" s="72">
        <f>T14+T15</f>
        <v>1614</v>
      </c>
      <c r="U13" s="72">
        <f>U14+U15</f>
        <v>1614</v>
      </c>
      <c r="V13" s="72">
        <f>V14+V15</f>
        <v>1614</v>
      </c>
      <c r="W13" s="72">
        <f>V13/U13*100</f>
        <v>100</v>
      </c>
      <c r="X13" s="72">
        <f>X14+X15</f>
        <v>886</v>
      </c>
      <c r="Y13" s="72">
        <f>Y14+Y15</f>
        <v>886</v>
      </c>
      <c r="Z13" s="72">
        <f>Z14+Z15</f>
        <v>886</v>
      </c>
      <c r="AA13" s="72">
        <f>Z13/Y13*100</f>
        <v>100</v>
      </c>
      <c r="AB13" s="72">
        <f>AB14+AB15</f>
        <v>0</v>
      </c>
      <c r="AC13" s="72">
        <f>AC14+AC15</f>
        <v>0</v>
      </c>
      <c r="AD13" s="72">
        <f>AD14+AD15</f>
        <v>0</v>
      </c>
      <c r="AE13" s="72"/>
      <c r="AF13" s="72"/>
      <c r="AG13" s="72">
        <f>AG14+AG15</f>
        <v>14717.2</v>
      </c>
      <c r="AH13" s="72">
        <f>AH14+AH15</f>
        <v>14508.109259999999</v>
      </c>
      <c r="AI13" s="72">
        <f>AH13/AG13*100</f>
        <v>98.579276356915713</v>
      </c>
      <c r="AJ13" s="72"/>
      <c r="AK13" s="72">
        <f>AK14+AK15</f>
        <v>640</v>
      </c>
      <c r="AL13" s="72">
        <f>AL14+AL15</f>
        <v>640</v>
      </c>
      <c r="AM13" s="72">
        <f>AL13/AK13*100</f>
        <v>100</v>
      </c>
      <c r="AN13" s="72">
        <f t="shared" ref="AN13" si="63">AN14+AN15</f>
        <v>0</v>
      </c>
      <c r="AO13" s="72">
        <f t="shared" ref="AO13:AQ13" si="64">AO14+AO15</f>
        <v>0</v>
      </c>
      <c r="AP13" s="72">
        <f t="shared" si="64"/>
        <v>0</v>
      </c>
      <c r="AQ13" s="72">
        <f t="shared" si="64"/>
        <v>0</v>
      </c>
      <c r="AR13" s="72">
        <f>AR14+AR15</f>
        <v>500</v>
      </c>
      <c r="AS13" s="72">
        <f>AS14+AS15</f>
        <v>500</v>
      </c>
      <c r="AT13" s="72">
        <f>AT14+AT15</f>
        <v>500</v>
      </c>
      <c r="AU13" s="72">
        <f>AT13/AS13*100</f>
        <v>100</v>
      </c>
      <c r="AV13" s="72"/>
      <c r="AW13" s="72">
        <f>AW14+AW15</f>
        <v>0</v>
      </c>
      <c r="AX13" s="72">
        <f>AX14+AX15</f>
        <v>0</v>
      </c>
      <c r="AY13" s="72"/>
      <c r="AZ13" s="72"/>
      <c r="BA13" s="72">
        <f>BA14+BA15</f>
        <v>0</v>
      </c>
      <c r="BB13" s="72">
        <f>BB14+BB15</f>
        <v>0</v>
      </c>
      <c r="BC13" s="72"/>
      <c r="BD13" s="72"/>
      <c r="BE13" s="72"/>
      <c r="BF13" s="72"/>
      <c r="BG13" s="72"/>
      <c r="BH13" s="72">
        <f>BH14+BH15</f>
        <v>1539.8971000000001</v>
      </c>
      <c r="BI13" s="72">
        <f>BI14+BI15</f>
        <v>1539.8971000000001</v>
      </c>
      <c r="BJ13" s="72">
        <f>BJ14+BJ15</f>
        <v>1539.8971000000001</v>
      </c>
      <c r="BK13" s="72">
        <f>BJ13/BI13*100</f>
        <v>100</v>
      </c>
      <c r="BL13" s="72"/>
      <c r="BM13" s="72">
        <f>BM14+BM15</f>
        <v>0</v>
      </c>
      <c r="BN13" s="72">
        <f>BN14+BN15</f>
        <v>0</v>
      </c>
      <c r="BO13" s="72"/>
      <c r="BP13" s="72"/>
      <c r="BQ13" s="72">
        <f>BQ14+BQ15</f>
        <v>0</v>
      </c>
      <c r="BR13" s="72">
        <f>BR14+BR15</f>
        <v>0</v>
      </c>
      <c r="BS13" s="72"/>
      <c r="BT13" s="72"/>
      <c r="BU13" s="72">
        <f>BU14+BU15</f>
        <v>0</v>
      </c>
      <c r="BV13" s="72">
        <f>BV14+BV15</f>
        <v>0</v>
      </c>
      <c r="BW13" s="72"/>
      <c r="BX13" s="72"/>
      <c r="BY13" s="72">
        <f>BY14+BY15</f>
        <v>0</v>
      </c>
      <c r="BZ13" s="72">
        <f>BZ14+BZ15</f>
        <v>0</v>
      </c>
      <c r="CA13" s="72"/>
      <c r="CB13" s="72"/>
      <c r="CC13" s="72">
        <f>CC14+CC15</f>
        <v>0</v>
      </c>
      <c r="CD13" s="72">
        <f>CD14+CD15</f>
        <v>0</v>
      </c>
      <c r="CE13" s="72"/>
      <c r="CF13" s="72"/>
      <c r="CG13" s="72">
        <f>CG14+CG15</f>
        <v>0</v>
      </c>
      <c r="CH13" s="72">
        <f>CH14+CH15</f>
        <v>0</v>
      </c>
      <c r="CI13" s="72"/>
      <c r="CJ13" s="72"/>
      <c r="CK13" s="72">
        <f>CK14+CK15</f>
        <v>0</v>
      </c>
      <c r="CL13" s="72">
        <f>CL14+CL15</f>
        <v>0</v>
      </c>
      <c r="CM13" s="72"/>
      <c r="CN13" s="72"/>
      <c r="CO13" s="72">
        <f>CO14+CO15</f>
        <v>0</v>
      </c>
      <c r="CP13" s="72">
        <f>CP14+CP15</f>
        <v>0</v>
      </c>
      <c r="CQ13" s="72"/>
      <c r="CR13" s="72">
        <f>CR14+CR15</f>
        <v>634.4</v>
      </c>
      <c r="CS13" s="72">
        <f>CS14+CS15</f>
        <v>634.4</v>
      </c>
      <c r="CT13" s="72">
        <f>CT14+CT15</f>
        <v>609.33437000000004</v>
      </c>
      <c r="CU13" s="72">
        <f>CT13/CS13*100</f>
        <v>96.048923392181592</v>
      </c>
      <c r="CV13" s="72"/>
      <c r="CW13" s="72"/>
      <c r="CX13" s="72"/>
      <c r="CY13" s="72"/>
      <c r="CZ13" s="72"/>
      <c r="DA13" s="72">
        <f>DA14+DA15</f>
        <v>7500</v>
      </c>
      <c r="DB13" s="72">
        <f>DB14+DB15</f>
        <v>7500</v>
      </c>
      <c r="DC13" s="72">
        <f>DB13/DA13*100</f>
        <v>100</v>
      </c>
      <c r="DD13" s="72">
        <f>DD14+DD15</f>
        <v>250</v>
      </c>
      <c r="DE13" s="72">
        <f>DE14+DE15</f>
        <v>250</v>
      </c>
      <c r="DF13" s="72">
        <f>DF14+DF15</f>
        <v>250</v>
      </c>
      <c r="DG13" s="72">
        <f t="shared" ref="DG13:DG75" si="65">DF13/DE13*100</f>
        <v>100</v>
      </c>
      <c r="DH13" s="72">
        <f>DH14+DH15</f>
        <v>0</v>
      </c>
      <c r="DI13" s="72">
        <f>DI14+DI15</f>
        <v>0</v>
      </c>
      <c r="DJ13" s="72">
        <f>DJ14+DJ15</f>
        <v>0</v>
      </c>
      <c r="DK13" s="72"/>
      <c r="DL13" s="72">
        <f>DL14+DL15</f>
        <v>0</v>
      </c>
      <c r="DM13" s="72">
        <f>DM14+DM15</f>
        <v>0</v>
      </c>
      <c r="DN13" s="72">
        <f>DN14+DN15</f>
        <v>0</v>
      </c>
      <c r="DO13" s="72"/>
      <c r="DP13" s="72"/>
      <c r="DQ13" s="72">
        <f>DQ14+DQ15</f>
        <v>0</v>
      </c>
      <c r="DR13" s="72">
        <f>DR14+DR15</f>
        <v>0</v>
      </c>
      <c r="DS13" s="72"/>
      <c r="DT13" s="72"/>
      <c r="DU13" s="72">
        <f>DU14+DU15</f>
        <v>0</v>
      </c>
      <c r="DV13" s="72">
        <f>DV14+DV15</f>
        <v>0</v>
      </c>
      <c r="DW13" s="72"/>
      <c r="DX13" s="72"/>
      <c r="DY13" s="72">
        <f>DY14+DY15</f>
        <v>0</v>
      </c>
      <c r="DZ13" s="72">
        <f>DZ14+DZ15</f>
        <v>0</v>
      </c>
      <c r="EA13" s="72"/>
      <c r="EB13" s="72">
        <f>EB14+EB15</f>
        <v>1000</v>
      </c>
      <c r="EC13" s="72">
        <f>EC14+EC15</f>
        <v>1000</v>
      </c>
      <c r="ED13" s="72">
        <f>ED14+ED15</f>
        <v>1000</v>
      </c>
      <c r="EE13" s="72">
        <f>ED13/EC13*100</f>
        <v>100</v>
      </c>
      <c r="EF13" s="72">
        <f>EF14+EF15</f>
        <v>1919.9</v>
      </c>
      <c r="EG13" s="72">
        <f>EG14+EG15</f>
        <v>2337.4</v>
      </c>
      <c r="EH13" s="72">
        <f>EH14+EH15</f>
        <v>2337.4</v>
      </c>
      <c r="EI13" s="72">
        <f>EH13/EG13*100</f>
        <v>100</v>
      </c>
      <c r="EJ13" s="72"/>
      <c r="EK13" s="72">
        <f>EK14+EK15</f>
        <v>0</v>
      </c>
      <c r="EL13" s="72">
        <f>EL14+EL15</f>
        <v>0</v>
      </c>
      <c r="EM13" s="72"/>
      <c r="EN13" s="72">
        <f>EN14+EN15</f>
        <v>5000</v>
      </c>
      <c r="EO13" s="72">
        <f>EO14+EO15</f>
        <v>5000</v>
      </c>
      <c r="EP13" s="72">
        <f>EP14+EP15</f>
        <v>5000</v>
      </c>
      <c r="EQ13" s="72">
        <f t="shared" ref="EQ13:EQ19" si="66">EP13/EO13*100</f>
        <v>100</v>
      </c>
      <c r="ER13" s="72"/>
      <c r="ES13" s="72">
        <f>ES14+ES15</f>
        <v>0</v>
      </c>
      <c r="ET13" s="72">
        <f>ET14+ET15</f>
        <v>0</v>
      </c>
      <c r="EU13" s="72"/>
      <c r="EV13" s="72"/>
      <c r="EW13" s="72"/>
      <c r="EX13" s="72"/>
      <c r="EY13" s="72"/>
      <c r="EZ13" s="72"/>
      <c r="FA13" s="72">
        <f>FA14+FA15</f>
        <v>0</v>
      </c>
      <c r="FB13" s="72">
        <f>FB14+FB15</f>
        <v>0</v>
      </c>
      <c r="FC13" s="72"/>
      <c r="FD13" s="72"/>
      <c r="FE13" s="72">
        <f>FE14+FE15</f>
        <v>0</v>
      </c>
      <c r="FF13" s="72">
        <f>FF14+FF15</f>
        <v>0</v>
      </c>
      <c r="FG13" s="72"/>
      <c r="FH13" s="72"/>
      <c r="FI13" s="72">
        <f>FI14+FI15</f>
        <v>0</v>
      </c>
      <c r="FJ13" s="72">
        <f>FJ14+FJ15</f>
        <v>0</v>
      </c>
      <c r="FK13" s="72"/>
      <c r="FL13" s="72">
        <f>FL14+FL15</f>
        <v>417.9</v>
      </c>
      <c r="FM13" s="72">
        <f>FM14+FM15</f>
        <v>306.10000000000002</v>
      </c>
      <c r="FN13" s="72">
        <f>FN14+FN15</f>
        <v>306.10000000000002</v>
      </c>
      <c r="FO13" s="72">
        <f t="shared" ref="FO13:FO14" si="67">FN13/FM13*100</f>
        <v>100</v>
      </c>
      <c r="FP13" s="72"/>
      <c r="FQ13" s="72"/>
      <c r="FR13" s="72"/>
      <c r="FS13" s="72"/>
      <c r="FT13" s="72"/>
      <c r="FU13" s="72">
        <f>FU14+FU15</f>
        <v>0</v>
      </c>
      <c r="FV13" s="72">
        <f>FV14+FV15</f>
        <v>0</v>
      </c>
      <c r="FW13" s="72"/>
      <c r="FX13" s="72"/>
      <c r="FY13" s="72">
        <f>FY14+FY15</f>
        <v>0</v>
      </c>
      <c r="FZ13" s="72">
        <f>FZ14+FZ15</f>
        <v>0</v>
      </c>
      <c r="GA13" s="72"/>
      <c r="GB13" s="72"/>
      <c r="GC13" s="72">
        <f>GC14+GC15</f>
        <v>0</v>
      </c>
      <c r="GD13" s="72">
        <f>GD14+GD15</f>
        <v>0</v>
      </c>
      <c r="GE13" s="72"/>
      <c r="GF13" s="72">
        <f>GF14+GF15</f>
        <v>799.34769999999992</v>
      </c>
      <c r="GG13" s="72">
        <f>GG14+GG15</f>
        <v>799.34769999999992</v>
      </c>
      <c r="GH13" s="72">
        <f>GH14+GH15</f>
        <v>799.34769999999992</v>
      </c>
      <c r="GI13" s="72">
        <f t="shared" ref="GI13:GI19" si="68">GH13/GG13*100</f>
        <v>100</v>
      </c>
      <c r="GJ13" s="72">
        <f>GJ14+GJ15</f>
        <v>21295.919999999998</v>
      </c>
      <c r="GK13" s="72">
        <f>GK14+GK15</f>
        <v>21295.919999999998</v>
      </c>
      <c r="GL13" s="72">
        <f>GL14+GL15</f>
        <v>20702.38</v>
      </c>
      <c r="GM13" s="72">
        <f>GL13/GK13*100</f>
        <v>97.212893361733151</v>
      </c>
      <c r="GN13" s="72"/>
      <c r="GO13" s="72">
        <f>GO14+GO15</f>
        <v>72.099999999999994</v>
      </c>
      <c r="GP13" s="72">
        <f>GP14+GP15</f>
        <v>72.05</v>
      </c>
      <c r="GQ13" s="72">
        <f>GP13/GO13*100</f>
        <v>99.930651872399451</v>
      </c>
      <c r="GR13" s="72"/>
      <c r="GS13" s="72">
        <f t="shared" ref="GS13:GT13" si="69">GS14+GS15</f>
        <v>0</v>
      </c>
      <c r="GT13" s="72">
        <f t="shared" si="69"/>
        <v>0</v>
      </c>
      <c r="GU13" s="72"/>
      <c r="GV13" s="72"/>
      <c r="GW13" s="72">
        <f t="shared" ref="GW13:GX13" si="70">GW14+GW15</f>
        <v>0</v>
      </c>
      <c r="GX13" s="72">
        <f t="shared" si="70"/>
        <v>0</v>
      </c>
      <c r="GY13" s="72"/>
      <c r="GZ13" s="72"/>
      <c r="HA13" s="72">
        <f t="shared" ref="HA13:HB13" si="71">HA14+HA15</f>
        <v>0</v>
      </c>
      <c r="HB13" s="72">
        <f t="shared" si="71"/>
        <v>0</v>
      </c>
      <c r="HC13" s="72"/>
      <c r="HD13" s="72"/>
      <c r="HE13" s="72">
        <f t="shared" ref="HE13:HF13" si="72">HE14+HE15</f>
        <v>0</v>
      </c>
      <c r="HF13" s="72">
        <f t="shared" si="72"/>
        <v>0</v>
      </c>
      <c r="HG13" s="72"/>
      <c r="HH13" s="72"/>
      <c r="HI13" s="72">
        <f t="shared" ref="HI13:HJ13" si="73">HI14+HI15</f>
        <v>130.5</v>
      </c>
      <c r="HJ13" s="72">
        <f t="shared" si="73"/>
        <v>130.5</v>
      </c>
      <c r="HK13" s="72">
        <f>HJ13/HI13*100</f>
        <v>100</v>
      </c>
      <c r="HL13" s="72"/>
      <c r="HM13" s="72">
        <f t="shared" ref="HM13:HN13" si="74">HM14+HM15</f>
        <v>0</v>
      </c>
      <c r="HN13" s="72">
        <f t="shared" si="74"/>
        <v>0</v>
      </c>
      <c r="HO13" s="72"/>
      <c r="HP13" s="72"/>
      <c r="HQ13" s="72">
        <f t="shared" ref="HQ13:HR13" si="75">HQ14+HQ15</f>
        <v>0</v>
      </c>
      <c r="HR13" s="72">
        <f t="shared" si="75"/>
        <v>0</v>
      </c>
      <c r="HS13" s="72"/>
      <c r="HT13" s="72"/>
      <c r="HU13" s="72">
        <f t="shared" ref="HU13:HV13" si="76">HU14+HU15</f>
        <v>0</v>
      </c>
      <c r="HV13" s="72">
        <f t="shared" si="76"/>
        <v>0</v>
      </c>
      <c r="HW13" s="72"/>
      <c r="HX13" s="72"/>
      <c r="HY13" s="72">
        <f t="shared" ref="HY13:HZ13" si="77">HY14+HY15</f>
        <v>0</v>
      </c>
      <c r="HZ13" s="72">
        <f t="shared" si="77"/>
        <v>0</v>
      </c>
      <c r="IA13" s="72"/>
      <c r="IB13" s="72"/>
      <c r="IC13" s="72">
        <f t="shared" ref="IC13:ID13" si="78">IC14+IC15</f>
        <v>0</v>
      </c>
      <c r="ID13" s="72">
        <f t="shared" si="78"/>
        <v>0</v>
      </c>
      <c r="IE13" s="72"/>
      <c r="IF13" s="72"/>
      <c r="IG13" s="72">
        <f t="shared" ref="IG13:IH13" si="79">IG14+IG15</f>
        <v>0</v>
      </c>
      <c r="IH13" s="72">
        <f t="shared" si="79"/>
        <v>0</v>
      </c>
      <c r="II13" s="72"/>
      <c r="IJ13" s="72"/>
      <c r="IK13" s="72">
        <f t="shared" ref="IK13:IL13" si="80">IK14+IK15</f>
        <v>0</v>
      </c>
      <c r="IL13" s="72">
        <f t="shared" si="80"/>
        <v>0</v>
      </c>
      <c r="IM13" s="72"/>
      <c r="IN13" s="72"/>
      <c r="IO13" s="72">
        <f t="shared" ref="IO13:IP13" si="81">IO14+IO15</f>
        <v>0</v>
      </c>
      <c r="IP13" s="72">
        <f t="shared" si="81"/>
        <v>0</v>
      </c>
      <c r="IQ13" s="72"/>
      <c r="IR13" s="72"/>
      <c r="IS13" s="72">
        <f t="shared" ref="IS13:IT13" si="82">IS14+IS15</f>
        <v>0</v>
      </c>
      <c r="IT13" s="72">
        <f t="shared" si="82"/>
        <v>0</v>
      </c>
      <c r="IU13" s="72"/>
      <c r="IV13" s="72"/>
      <c r="IW13" s="72">
        <f t="shared" ref="IW13:IX13" si="83">IW14+IW15</f>
        <v>0</v>
      </c>
      <c r="IX13" s="72">
        <f t="shared" si="83"/>
        <v>0</v>
      </c>
      <c r="IY13" s="72"/>
      <c r="IZ13" s="72"/>
      <c r="JA13" s="72">
        <f t="shared" ref="JA13:JB13" si="84">JA14+JA15</f>
        <v>0</v>
      </c>
      <c r="JB13" s="72">
        <f t="shared" si="84"/>
        <v>0</v>
      </c>
      <c r="JC13" s="72"/>
      <c r="JD13" s="72"/>
      <c r="JE13" s="72">
        <f t="shared" ref="JE13:JF13" si="85">JE14+JE15</f>
        <v>0</v>
      </c>
      <c r="JF13" s="72">
        <f t="shared" si="85"/>
        <v>0</v>
      </c>
      <c r="JG13" s="72"/>
      <c r="JH13" s="72"/>
      <c r="JI13" s="72">
        <f t="shared" ref="JI13:JJ13" si="86">JI14+JI15</f>
        <v>0</v>
      </c>
      <c r="JJ13" s="72">
        <f t="shared" si="86"/>
        <v>0</v>
      </c>
      <c r="JK13" s="72"/>
      <c r="JL13" s="72"/>
      <c r="JM13" s="72">
        <f t="shared" ref="JM13:JN13" si="87">JM14+JM15</f>
        <v>0</v>
      </c>
      <c r="JN13" s="72">
        <f t="shared" si="87"/>
        <v>0</v>
      </c>
      <c r="JO13" s="72"/>
      <c r="JP13" s="72"/>
      <c r="JQ13" s="72">
        <f t="shared" ref="JQ13:JR13" si="88">JQ14+JQ15</f>
        <v>0</v>
      </c>
      <c r="JR13" s="72">
        <f t="shared" si="88"/>
        <v>0</v>
      </c>
      <c r="JS13" s="72"/>
      <c r="JT13" s="72"/>
      <c r="JU13" s="72">
        <f t="shared" ref="JU13:JV13" si="89">JU14+JU15</f>
        <v>0</v>
      </c>
      <c r="JV13" s="72">
        <f t="shared" si="89"/>
        <v>0</v>
      </c>
      <c r="JW13" s="72"/>
      <c r="JX13" s="72"/>
      <c r="JY13" s="72">
        <f t="shared" ref="JY13:JZ13" si="90">JY14+JY15</f>
        <v>0</v>
      </c>
      <c r="JZ13" s="72">
        <f t="shared" si="90"/>
        <v>0</v>
      </c>
      <c r="KA13" s="72"/>
      <c r="KB13" s="72"/>
      <c r="KC13" s="72">
        <f t="shared" ref="KC13:KD13" si="91">KC14+KC15</f>
        <v>167.5</v>
      </c>
      <c r="KD13" s="72">
        <f t="shared" si="91"/>
        <v>167.5</v>
      </c>
      <c r="KE13" s="72">
        <f t="shared" si="23"/>
        <v>100</v>
      </c>
      <c r="KF13" s="72"/>
      <c r="KG13" s="72">
        <f t="shared" ref="KG13:KH13" si="92">KG14+KG15</f>
        <v>69974.98</v>
      </c>
      <c r="KH13" s="72">
        <f t="shared" si="92"/>
        <v>69974.98</v>
      </c>
      <c r="KI13" s="72">
        <f t="shared" si="24"/>
        <v>100</v>
      </c>
      <c r="KJ13" s="72"/>
      <c r="KK13" s="72">
        <f t="shared" ref="KK13:KL13" si="93">KK14+KK15</f>
        <v>142.5</v>
      </c>
      <c r="KL13" s="72">
        <f t="shared" si="93"/>
        <v>142.5</v>
      </c>
      <c r="KM13" s="72">
        <f t="shared" ref="KM13" si="94">KL13/KK13*100</f>
        <v>100</v>
      </c>
      <c r="KN13" s="72"/>
      <c r="KO13" s="72">
        <f t="shared" ref="KO13:KP13" si="95">KO14+KO15</f>
        <v>0</v>
      </c>
      <c r="KP13" s="72">
        <f t="shared" si="95"/>
        <v>0</v>
      </c>
      <c r="KQ13" s="72"/>
      <c r="KR13" s="72"/>
      <c r="KS13" s="72">
        <f t="shared" ref="KS13:KT13" si="96">KS14+KS15</f>
        <v>0</v>
      </c>
      <c r="KT13" s="72">
        <f t="shared" si="96"/>
        <v>0</v>
      </c>
      <c r="KU13" s="72"/>
      <c r="KV13" s="72"/>
      <c r="KW13" s="72">
        <f t="shared" ref="KW13:KX13" si="97">KW14+KW15</f>
        <v>0</v>
      </c>
      <c r="KX13" s="72">
        <f t="shared" si="97"/>
        <v>0</v>
      </c>
      <c r="KY13" s="72"/>
      <c r="KZ13" s="72"/>
      <c r="LA13" s="72">
        <f t="shared" ref="LA13:LB13" si="98">LA14+LA15</f>
        <v>0</v>
      </c>
      <c r="LB13" s="72">
        <f t="shared" si="98"/>
        <v>0</v>
      </c>
      <c r="LC13" s="72"/>
      <c r="LD13" s="72"/>
      <c r="LE13" s="72">
        <f t="shared" ref="LE13:LF13" si="99">LE14+LE15</f>
        <v>998.92</v>
      </c>
      <c r="LF13" s="72">
        <f t="shared" si="99"/>
        <v>998.92</v>
      </c>
      <c r="LG13" s="72">
        <f>LF13/LE13*100</f>
        <v>100</v>
      </c>
      <c r="LH13" s="72"/>
      <c r="LI13" s="72">
        <f t="shared" ref="LI13:LJ13" si="100">LI14+LI15</f>
        <v>0</v>
      </c>
      <c r="LJ13" s="72">
        <f t="shared" si="100"/>
        <v>0</v>
      </c>
      <c r="LK13" s="72"/>
      <c r="LL13" s="72"/>
      <c r="LM13" s="72">
        <f t="shared" ref="LM13:LN13" si="101">LM14+LM15</f>
        <v>0</v>
      </c>
      <c r="LN13" s="72">
        <f t="shared" si="101"/>
        <v>0</v>
      </c>
      <c r="LO13" s="72"/>
      <c r="LP13" s="72"/>
      <c r="LQ13" s="72">
        <f t="shared" ref="LQ13:LR13" si="102">LQ14+LQ15</f>
        <v>35</v>
      </c>
      <c r="LR13" s="72">
        <f t="shared" si="102"/>
        <v>35</v>
      </c>
      <c r="LS13" s="72">
        <f>LR13/LQ13*100</f>
        <v>100</v>
      </c>
      <c r="LT13" s="72"/>
      <c r="LU13" s="72">
        <f t="shared" ref="LU13:LV13" si="103">LU14+LU15</f>
        <v>0</v>
      </c>
      <c r="LV13" s="72">
        <f t="shared" si="103"/>
        <v>0</v>
      </c>
      <c r="LW13" s="72"/>
      <c r="LX13" s="72"/>
      <c r="LY13" s="72">
        <f t="shared" ref="LY13:LZ13" si="104">LY14+LY15</f>
        <v>0</v>
      </c>
      <c r="LZ13" s="72">
        <f t="shared" si="104"/>
        <v>0</v>
      </c>
      <c r="MA13" s="72"/>
      <c r="MB13" s="72"/>
      <c r="MC13" s="72">
        <f t="shared" ref="MC13:MD13" si="105">MC14+MC15</f>
        <v>933.22152000000006</v>
      </c>
      <c r="MD13" s="72">
        <f t="shared" si="105"/>
        <v>933.22152000000006</v>
      </c>
      <c r="ME13" s="72">
        <f t="shared" ref="ME13" si="106">MD13/MC13*100</f>
        <v>100</v>
      </c>
      <c r="MF13" s="72"/>
      <c r="MG13" s="72">
        <f t="shared" ref="MG13:MH13" si="107">MG14+MG15</f>
        <v>0</v>
      </c>
      <c r="MH13" s="72">
        <f t="shared" si="107"/>
        <v>0</v>
      </c>
      <c r="MI13" s="72"/>
      <c r="MJ13" s="72"/>
      <c r="MK13" s="72">
        <f t="shared" ref="MK13:ML13" si="108">MK14+MK15</f>
        <v>0</v>
      </c>
      <c r="ML13" s="72">
        <f t="shared" si="108"/>
        <v>0</v>
      </c>
      <c r="MM13" s="72"/>
      <c r="MN13" s="72"/>
      <c r="MO13" s="72">
        <f>MO14+MO15</f>
        <v>0</v>
      </c>
      <c r="MP13" s="72">
        <f>MP14+MP15</f>
        <v>0</v>
      </c>
      <c r="MQ13" s="72"/>
      <c r="MR13" s="72"/>
      <c r="MS13" s="72">
        <f>MS14+MS15</f>
        <v>750</v>
      </c>
      <c r="MT13" s="72">
        <f>MT14+MT15</f>
        <v>750</v>
      </c>
      <c r="MU13" s="72">
        <f t="shared" ref="MU13:MU15" si="109">MT13/MS13*100</f>
        <v>100</v>
      </c>
      <c r="MV13" s="72"/>
      <c r="MW13" s="72">
        <f t="shared" ref="MW13:MX13" si="110">MW14+MW15</f>
        <v>41160.9</v>
      </c>
      <c r="MX13" s="72">
        <f t="shared" si="110"/>
        <v>41160.9</v>
      </c>
      <c r="MY13" s="72">
        <f>MX13/MW13*100</f>
        <v>100</v>
      </c>
      <c r="MZ13" s="72"/>
      <c r="NA13" s="72">
        <f t="shared" ref="NA13:NB13" si="111">NA14+NA15</f>
        <v>0</v>
      </c>
      <c r="NB13" s="72">
        <f t="shared" si="111"/>
        <v>0</v>
      </c>
      <c r="NC13" s="72"/>
      <c r="ND13" s="72"/>
      <c r="NE13" s="72">
        <f t="shared" ref="NE13:NF13" si="112">NE14+NE15</f>
        <v>85</v>
      </c>
      <c r="NF13" s="72">
        <f t="shared" si="112"/>
        <v>85</v>
      </c>
      <c r="NG13" s="220">
        <f t="shared" ref="NG13:NG14" si="113">NF13/NE13*100</f>
        <v>100</v>
      </c>
      <c r="NH13" s="72"/>
      <c r="NI13" s="72">
        <f t="shared" ref="NI13:NJ13" si="114">NI14+NI15</f>
        <v>0</v>
      </c>
      <c r="NJ13" s="72">
        <f t="shared" si="114"/>
        <v>0</v>
      </c>
      <c r="NK13" s="72"/>
    </row>
    <row r="14" spans="1:375" ht="31.5" x14ac:dyDescent="0.25">
      <c r="A14" s="130" t="s">
        <v>117</v>
      </c>
      <c r="B14" s="78">
        <f t="shared" ref="B14:B77" si="115">H14+L14+P14+T14+X14+AB14+AF14+AJ14+AN14+AR14+AV14+AZ14+BD14+BH14+BL14+BP14+BT14+BX14+CF14+CJ14+CN14+CR14+CV14+CZ14+DD14+DH14+DL14+DP14+DT14+DX14+EB14+EF14+EJ14+EN14+ER14+EV14+EZ14+FD14+FH14+FL14+FP14+FT14+FX14+GB14+GF14+GJ14+GN14+GR14+GV14+GZ14+HD14+HH14+HL14+HP14+HT14+HX14+IB14+IF14+IJ14+IN14+IR14+IV14+IZ14+JD14+JH14+JL14+JT14+JX14+KB14+KF14</f>
        <v>32112.764799999997</v>
      </c>
      <c r="C14" s="78">
        <f t="shared" si="36"/>
        <v>161699.18632000001</v>
      </c>
      <c r="D14" s="78">
        <f t="shared" ref="D14:D77" si="116">I14+M14+Q14+U14+Y14+AC14+AG14+AK14+AO14+AS14+AW14+BA14+BE14+BI14+BM14+BQ14+BU14+BY14+CC14+CG14+CK14+CO14+CS14+CW14+DE14+DI14+DM14+DQ14+DU14+DY14+EC14+EG14+EK14+EO14+ES14+EW14+FA14+FE14+FI14+FM14+FQ14+FU14+FY14+GC14+GG14+GK14+GO14+GS14+GW14+HA14+HE14+HI14+HM14+HQ14+HU14+HY14+IC14+IG14+IK14+IO14+IS14+IW14+JA14+JE14+JI14+JM14+JQ14+MC14+MO14+MS14</f>
        <v>49134.386319999998</v>
      </c>
      <c r="E14" s="78">
        <f t="shared" ref="E14:E77" si="117">DA14+JU14+JY14+KC14+KG14+KK14+KO14+KS14+KW14+LA14+LE14+LI14+LM14+LQ14+LU14+LY14+MG14+MK14+MW14+NA14+NE14+NI14</f>
        <v>112564.79999999999</v>
      </c>
      <c r="F14" s="78">
        <f t="shared" ref="F14:F77" si="118">J14+N14+R14+V14+Z14+AD14+AH14+AL14+AP14+AT14+AX14+BB14+BF14+BJ14+BN14+BR14+BV14+BZ14+CD14+CH14+CL14+CP14+CT14+CX14+DB14+DF14+DJ14+DN14+DR14+DV14+DZ14+ED14+EH14+EL14+EP14+ET14+EX14+FB14+FF14+FJ14+FN14+FR14+FV14+FZ14+GD14+GH14+GL14+GP14+GT14+GX14+HB14+HF14+HJ14+HN14+HR14+HV14+HZ14+ID14+IH14+IL14+IP14+IT14+IX14+JB14+JF14+JJ14+JN14+JR14+JV14+JZ14+KD14+KH14+KL14+KP14+KT14+KX14+LB14+LF14+LJ14+LN14+LR14+LV14+LZ14+MD14+MH14+ML14+MP14+MT14+MX14+NB14+NF14+NJ14</f>
        <v>160871.43995</v>
      </c>
      <c r="G14" s="74">
        <f t="shared" si="0"/>
        <v>99.488094907069041</v>
      </c>
      <c r="H14" s="74"/>
      <c r="I14" s="74"/>
      <c r="J14" s="74"/>
      <c r="K14" s="74"/>
      <c r="L14" s="74">
        <v>891.4</v>
      </c>
      <c r="M14" s="74">
        <v>1114.3</v>
      </c>
      <c r="N14" s="74">
        <v>1114.3</v>
      </c>
      <c r="O14" s="75">
        <f>N14/M14*100</f>
        <v>100</v>
      </c>
      <c r="P14" s="114">
        <v>364</v>
      </c>
      <c r="Q14" s="114">
        <v>364</v>
      </c>
      <c r="R14" s="134">
        <v>364</v>
      </c>
      <c r="S14" s="75">
        <f>R14/Q14*100</f>
        <v>100</v>
      </c>
      <c r="T14" s="99">
        <v>1614</v>
      </c>
      <c r="U14" s="99">
        <v>1614</v>
      </c>
      <c r="V14" s="99">
        <v>1614</v>
      </c>
      <c r="W14" s="75">
        <f>V14/U14*100</f>
        <v>100</v>
      </c>
      <c r="X14" s="285">
        <v>886</v>
      </c>
      <c r="Y14" s="286">
        <v>886</v>
      </c>
      <c r="Z14" s="286">
        <v>886</v>
      </c>
      <c r="AA14" s="75">
        <f>Z14/Y14*100</f>
        <v>100</v>
      </c>
      <c r="AB14" s="322"/>
      <c r="AC14" s="322"/>
      <c r="AD14" s="322"/>
      <c r="AE14" s="75"/>
      <c r="AF14" s="322"/>
      <c r="AG14" s="322">
        <v>14717.2</v>
      </c>
      <c r="AH14" s="322">
        <v>14508.109259999999</v>
      </c>
      <c r="AI14" s="75">
        <f>AH14/AG14*100</f>
        <v>98.579276356915713</v>
      </c>
      <c r="AJ14" s="322"/>
      <c r="AK14" s="322">
        <v>640</v>
      </c>
      <c r="AL14" s="322">
        <v>640</v>
      </c>
      <c r="AM14" s="75">
        <f>AL14/AK14*100</f>
        <v>100</v>
      </c>
      <c r="AN14" s="74"/>
      <c r="AO14" s="74"/>
      <c r="AP14" s="74"/>
      <c r="AQ14" s="75"/>
      <c r="AR14" s="322">
        <v>500</v>
      </c>
      <c r="AS14" s="322">
        <v>500</v>
      </c>
      <c r="AT14" s="322">
        <v>500</v>
      </c>
      <c r="AU14" s="75">
        <f>AT14/AS14*100</f>
        <v>100</v>
      </c>
      <c r="AV14" s="322"/>
      <c r="AW14" s="322"/>
      <c r="AX14" s="322"/>
      <c r="AY14" s="75"/>
      <c r="AZ14" s="75"/>
      <c r="BA14" s="322"/>
      <c r="BB14" s="322"/>
      <c r="BC14" s="75"/>
      <c r="BD14" s="322"/>
      <c r="BE14" s="322"/>
      <c r="BF14" s="322"/>
      <c r="BG14" s="75"/>
      <c r="BH14" s="322">
        <v>1539.8971000000001</v>
      </c>
      <c r="BI14" s="322">
        <v>1539.8971000000001</v>
      </c>
      <c r="BJ14" s="322">
        <v>1539.8971000000001</v>
      </c>
      <c r="BK14" s="75">
        <f>BJ14/BI14*100</f>
        <v>100</v>
      </c>
      <c r="BL14" s="75"/>
      <c r="BM14" s="322"/>
      <c r="BN14" s="322"/>
      <c r="BO14" s="75"/>
      <c r="BP14" s="75"/>
      <c r="BQ14" s="322"/>
      <c r="BR14" s="322"/>
      <c r="BS14" s="75"/>
      <c r="BT14" s="75"/>
      <c r="BU14" s="322"/>
      <c r="BV14" s="322"/>
      <c r="BW14" s="75"/>
      <c r="BX14" s="75"/>
      <c r="BY14" s="322"/>
      <c r="BZ14" s="322"/>
      <c r="CA14" s="75"/>
      <c r="CB14" s="75"/>
      <c r="CC14" s="322"/>
      <c r="CD14" s="322"/>
      <c r="CE14" s="75"/>
      <c r="CF14" s="322"/>
      <c r="CG14" s="322"/>
      <c r="CH14" s="322"/>
      <c r="CI14" s="75"/>
      <c r="CJ14" s="75"/>
      <c r="CK14" s="322"/>
      <c r="CL14" s="322"/>
      <c r="CM14" s="75"/>
      <c r="CN14" s="75"/>
      <c r="CO14" s="322"/>
      <c r="CP14" s="322"/>
      <c r="CQ14" s="75"/>
      <c r="CR14" s="322">
        <v>634.4</v>
      </c>
      <c r="CS14" s="322">
        <v>634.4</v>
      </c>
      <c r="CT14" s="322">
        <v>609.33437000000004</v>
      </c>
      <c r="CU14" s="75">
        <f>CT14/CS14*100</f>
        <v>96.048923392181592</v>
      </c>
      <c r="CV14" s="75"/>
      <c r="CW14" s="322"/>
      <c r="CX14" s="322"/>
      <c r="CY14" s="75"/>
      <c r="CZ14" s="75"/>
      <c r="DA14" s="322"/>
      <c r="DB14" s="322"/>
      <c r="DC14" s="75"/>
      <c r="DD14" s="322">
        <v>250</v>
      </c>
      <c r="DE14" s="322">
        <v>250</v>
      </c>
      <c r="DF14" s="322">
        <v>250</v>
      </c>
      <c r="DG14" s="75">
        <f t="shared" si="65"/>
        <v>100</v>
      </c>
      <c r="DH14" s="322"/>
      <c r="DI14" s="322"/>
      <c r="DJ14" s="322"/>
      <c r="DK14" s="75"/>
      <c r="DL14" s="322"/>
      <c r="DM14" s="322"/>
      <c r="DN14" s="322">
        <v>0</v>
      </c>
      <c r="DO14" s="75"/>
      <c r="DP14" s="322"/>
      <c r="DQ14" s="322"/>
      <c r="DR14" s="322">
        <v>0</v>
      </c>
      <c r="DS14" s="75"/>
      <c r="DT14" s="75"/>
      <c r="DU14" s="322"/>
      <c r="DV14" s="322"/>
      <c r="DW14" s="75"/>
      <c r="DX14" s="75"/>
      <c r="DY14" s="322"/>
      <c r="DZ14" s="322"/>
      <c r="EA14" s="75"/>
      <c r="EB14" s="322">
        <v>1000</v>
      </c>
      <c r="EC14" s="322">
        <v>1000</v>
      </c>
      <c r="ED14" s="322">
        <v>1000</v>
      </c>
      <c r="EE14" s="75">
        <f>ED14/EC14*100</f>
        <v>100</v>
      </c>
      <c r="EF14" s="322">
        <v>1919.9</v>
      </c>
      <c r="EG14" s="322">
        <v>2337.4</v>
      </c>
      <c r="EH14" s="322">
        <v>2337.4</v>
      </c>
      <c r="EI14" s="75">
        <f>EH14/EG14*100</f>
        <v>100</v>
      </c>
      <c r="EJ14" s="322"/>
      <c r="EK14" s="322"/>
      <c r="EL14" s="322"/>
      <c r="EM14" s="75"/>
      <c r="EN14" s="322"/>
      <c r="EO14" s="322"/>
      <c r="EP14" s="322"/>
      <c r="EQ14" s="75"/>
      <c r="ER14" s="322"/>
      <c r="ES14" s="322"/>
      <c r="ET14" s="322"/>
      <c r="EU14" s="75"/>
      <c r="EV14" s="75"/>
      <c r="EW14" s="75"/>
      <c r="EX14" s="75"/>
      <c r="EY14" s="75"/>
      <c r="EZ14" s="322"/>
      <c r="FA14" s="322"/>
      <c r="FB14" s="322"/>
      <c r="FC14" s="75"/>
      <c r="FD14" s="322"/>
      <c r="FE14" s="322"/>
      <c r="FF14" s="322"/>
      <c r="FG14" s="75"/>
      <c r="FH14" s="322"/>
      <c r="FI14" s="322"/>
      <c r="FJ14" s="322"/>
      <c r="FK14" s="75"/>
      <c r="FL14" s="322">
        <v>417.9</v>
      </c>
      <c r="FM14" s="322">
        <v>306.10000000000002</v>
      </c>
      <c r="FN14" s="322">
        <v>306.10000000000002</v>
      </c>
      <c r="FO14" s="75">
        <f t="shared" si="67"/>
        <v>100</v>
      </c>
      <c r="FP14" s="322"/>
      <c r="FQ14" s="322"/>
      <c r="FR14" s="322"/>
      <c r="FS14" s="75"/>
      <c r="FT14" s="322"/>
      <c r="FU14" s="322"/>
      <c r="FV14" s="322"/>
      <c r="FW14" s="75"/>
      <c r="FX14" s="322"/>
      <c r="FY14" s="322"/>
      <c r="FZ14" s="322"/>
      <c r="GA14" s="75"/>
      <c r="GB14" s="322"/>
      <c r="GC14" s="322"/>
      <c r="GD14" s="322"/>
      <c r="GE14" s="75"/>
      <c r="GF14" s="329">
        <v>799.34769999999992</v>
      </c>
      <c r="GG14" s="329">
        <v>799.34769999999992</v>
      </c>
      <c r="GH14" s="322">
        <v>799.34769999999992</v>
      </c>
      <c r="GI14" s="75">
        <f t="shared" si="68"/>
        <v>100</v>
      </c>
      <c r="GJ14" s="322">
        <v>21295.919999999998</v>
      </c>
      <c r="GK14" s="322">
        <v>21295.919999999998</v>
      </c>
      <c r="GL14" s="322">
        <v>20702.38</v>
      </c>
      <c r="GM14" s="75">
        <f t="shared" ref="GM14" si="119">GL14/GK14*100</f>
        <v>97.212893361733151</v>
      </c>
      <c r="GN14" s="322"/>
      <c r="GO14" s="75">
        <v>72.099999999999994</v>
      </c>
      <c r="GP14" s="75">
        <v>72.05</v>
      </c>
      <c r="GQ14" s="75">
        <f t="shared" ref="GQ14" si="120">GP14/GO14*100</f>
        <v>99.930651872399451</v>
      </c>
      <c r="GR14" s="74"/>
      <c r="GS14" s="74"/>
      <c r="GT14" s="74"/>
      <c r="GU14" s="75"/>
      <c r="GV14" s="74"/>
      <c r="GW14" s="74"/>
      <c r="GX14" s="74"/>
      <c r="GY14" s="75"/>
      <c r="GZ14" s="74"/>
      <c r="HA14" s="74"/>
      <c r="HB14" s="74"/>
      <c r="HC14" s="75"/>
      <c r="HD14" s="74"/>
      <c r="HE14" s="74"/>
      <c r="HF14" s="74"/>
      <c r="HG14" s="75"/>
      <c r="HH14" s="74"/>
      <c r="HI14" s="74">
        <v>130.5</v>
      </c>
      <c r="HJ14" s="74">
        <v>130.5</v>
      </c>
      <c r="HK14" s="75">
        <f>HJ14/HI14*100</f>
        <v>100</v>
      </c>
      <c r="HL14" s="74"/>
      <c r="HM14" s="74"/>
      <c r="HN14" s="74">
        <v>0</v>
      </c>
      <c r="HO14" s="75"/>
      <c r="HP14" s="74"/>
      <c r="HQ14" s="74"/>
      <c r="HR14" s="74">
        <v>0</v>
      </c>
      <c r="HS14" s="75"/>
      <c r="HT14" s="74"/>
      <c r="HU14" s="74"/>
      <c r="HV14" s="74">
        <v>0</v>
      </c>
      <c r="HW14" s="75"/>
      <c r="HX14" s="74"/>
      <c r="HY14" s="74"/>
      <c r="HZ14" s="74">
        <v>0</v>
      </c>
      <c r="IA14" s="75"/>
      <c r="IB14" s="74"/>
      <c r="IC14" s="74"/>
      <c r="ID14" s="74">
        <v>0</v>
      </c>
      <c r="IE14" s="75"/>
      <c r="IF14" s="74"/>
      <c r="IG14" s="74"/>
      <c r="IH14" s="74">
        <v>0</v>
      </c>
      <c r="II14" s="75"/>
      <c r="IJ14" s="74"/>
      <c r="IK14" s="74"/>
      <c r="IL14" s="74">
        <v>0</v>
      </c>
      <c r="IM14" s="75"/>
      <c r="IN14" s="74"/>
      <c r="IO14" s="74"/>
      <c r="IP14" s="74">
        <v>0</v>
      </c>
      <c r="IQ14" s="75"/>
      <c r="IR14" s="74"/>
      <c r="IS14" s="74"/>
      <c r="IT14" s="74">
        <v>0</v>
      </c>
      <c r="IU14" s="75"/>
      <c r="IV14" s="74"/>
      <c r="IW14" s="74"/>
      <c r="IX14" s="74">
        <v>0</v>
      </c>
      <c r="IY14" s="75"/>
      <c r="IZ14" s="74"/>
      <c r="JA14" s="74"/>
      <c r="JB14" s="74">
        <v>0</v>
      </c>
      <c r="JC14" s="75"/>
      <c r="JD14" s="74"/>
      <c r="JE14" s="74"/>
      <c r="JF14" s="74">
        <v>0</v>
      </c>
      <c r="JG14" s="75"/>
      <c r="JH14" s="74"/>
      <c r="JI14" s="74"/>
      <c r="JJ14" s="74">
        <v>0</v>
      </c>
      <c r="JK14" s="75"/>
      <c r="JL14" s="74"/>
      <c r="JM14" s="74"/>
      <c r="JN14" s="74">
        <v>0</v>
      </c>
      <c r="JO14" s="75"/>
      <c r="JP14" s="74"/>
      <c r="JQ14" s="74"/>
      <c r="JR14" s="74">
        <v>0</v>
      </c>
      <c r="JS14" s="75"/>
      <c r="JT14" s="74"/>
      <c r="JU14" s="74"/>
      <c r="JV14" s="74">
        <v>0</v>
      </c>
      <c r="JW14" s="75"/>
      <c r="JX14" s="74"/>
      <c r="JY14" s="74"/>
      <c r="JZ14" s="74">
        <v>0</v>
      </c>
      <c r="KA14" s="75"/>
      <c r="KB14" s="74"/>
      <c r="KC14" s="74">
        <v>167.5</v>
      </c>
      <c r="KD14" s="74">
        <v>167.5</v>
      </c>
      <c r="KE14" s="75">
        <f>KD14/KC14*100</f>
        <v>100</v>
      </c>
      <c r="KF14" s="74"/>
      <c r="KG14" s="74">
        <v>69974.98</v>
      </c>
      <c r="KH14" s="74">
        <v>69974.98</v>
      </c>
      <c r="KI14" s="75">
        <f>KH14/KG14*100</f>
        <v>100</v>
      </c>
      <c r="KJ14" s="74"/>
      <c r="KK14" s="74">
        <v>142.5</v>
      </c>
      <c r="KL14" s="74">
        <v>142.5</v>
      </c>
      <c r="KM14" s="75">
        <f>KL14/KK14*100</f>
        <v>100</v>
      </c>
      <c r="KN14" s="74"/>
      <c r="KO14" s="74"/>
      <c r="KP14" s="74"/>
      <c r="KQ14" s="75"/>
      <c r="KR14" s="74"/>
      <c r="KS14" s="74"/>
      <c r="KT14" s="74"/>
      <c r="KU14" s="75"/>
      <c r="KV14" s="74"/>
      <c r="KW14" s="74"/>
      <c r="KX14" s="74"/>
      <c r="KY14" s="75"/>
      <c r="KZ14" s="74"/>
      <c r="LA14" s="74"/>
      <c r="LB14" s="74"/>
      <c r="LC14" s="75"/>
      <c r="LD14" s="74"/>
      <c r="LE14" s="74">
        <v>998.92</v>
      </c>
      <c r="LF14" s="74">
        <v>998.92</v>
      </c>
      <c r="LG14" s="75">
        <f>LF14/LE14*100</f>
        <v>100</v>
      </c>
      <c r="LH14" s="74"/>
      <c r="LI14" s="74"/>
      <c r="LJ14" s="74"/>
      <c r="LK14" s="75"/>
      <c r="LL14" s="74"/>
      <c r="LM14" s="74"/>
      <c r="LN14" s="74"/>
      <c r="LO14" s="75"/>
      <c r="LP14" s="74"/>
      <c r="LQ14" s="74">
        <v>35</v>
      </c>
      <c r="LR14" s="74">
        <v>35</v>
      </c>
      <c r="LS14" s="75">
        <f>LR14/LQ14*100</f>
        <v>100</v>
      </c>
      <c r="LT14" s="74"/>
      <c r="LU14" s="74"/>
      <c r="LV14" s="74"/>
      <c r="LW14" s="75"/>
      <c r="LX14" s="74"/>
      <c r="LY14" s="74"/>
      <c r="LZ14" s="74"/>
      <c r="MA14" s="75"/>
      <c r="MB14" s="74"/>
      <c r="MC14" s="74">
        <v>933.22152000000006</v>
      </c>
      <c r="MD14" s="74">
        <v>933.22152000000006</v>
      </c>
      <c r="ME14" s="75">
        <f>MD14/MC14*100</f>
        <v>100</v>
      </c>
      <c r="MF14" s="74"/>
      <c r="MG14" s="74"/>
      <c r="MH14" s="74"/>
      <c r="MI14" s="75"/>
      <c r="MJ14" s="74"/>
      <c r="MK14" s="74"/>
      <c r="ML14" s="74"/>
      <c r="MM14" s="75"/>
      <c r="MN14" s="322"/>
      <c r="MO14" s="322"/>
      <c r="MP14" s="322"/>
      <c r="MQ14" s="75"/>
      <c r="MR14" s="322"/>
      <c r="MS14" s="322"/>
      <c r="MT14" s="322"/>
      <c r="MU14" s="75"/>
      <c r="MV14" s="74"/>
      <c r="MW14" s="74">
        <v>41160.9</v>
      </c>
      <c r="MX14" s="74">
        <v>41160.9</v>
      </c>
      <c r="MY14" s="75">
        <f>MX14/MW14*100</f>
        <v>100</v>
      </c>
      <c r="MZ14" s="74"/>
      <c r="NA14" s="74"/>
      <c r="NB14" s="74"/>
      <c r="NC14" s="75"/>
      <c r="ND14" s="74"/>
      <c r="NE14" s="74">
        <v>85</v>
      </c>
      <c r="NF14" s="74">
        <v>85</v>
      </c>
      <c r="NG14" s="222">
        <f t="shared" si="113"/>
        <v>100</v>
      </c>
      <c r="NH14" s="74"/>
      <c r="NI14" s="74"/>
      <c r="NJ14" s="74"/>
      <c r="NK14" s="75"/>
    </row>
    <row r="15" spans="1:375" ht="15.75" x14ac:dyDescent="0.25">
      <c r="A15" s="130" t="s">
        <v>119</v>
      </c>
      <c r="B15" s="78">
        <f t="shared" si="115"/>
        <v>5000</v>
      </c>
      <c r="C15" s="78">
        <f t="shared" si="36"/>
        <v>13250</v>
      </c>
      <c r="D15" s="78">
        <f t="shared" si="116"/>
        <v>5750</v>
      </c>
      <c r="E15" s="78">
        <f t="shared" si="117"/>
        <v>7500</v>
      </c>
      <c r="F15" s="78">
        <f t="shared" si="118"/>
        <v>13250</v>
      </c>
      <c r="G15" s="74">
        <f t="shared" si="0"/>
        <v>100</v>
      </c>
      <c r="H15" s="72"/>
      <c r="I15" s="72"/>
      <c r="J15" s="72"/>
      <c r="K15" s="74"/>
      <c r="L15" s="72"/>
      <c r="M15" s="72"/>
      <c r="N15" s="72"/>
      <c r="O15" s="75"/>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5"/>
      <c r="BT15" s="72"/>
      <c r="BU15" s="72"/>
      <c r="BV15" s="72"/>
      <c r="BW15" s="75"/>
      <c r="BX15" s="72"/>
      <c r="BY15" s="72"/>
      <c r="BZ15" s="72"/>
      <c r="CA15" s="72"/>
      <c r="CB15" s="72"/>
      <c r="CC15" s="72"/>
      <c r="CD15" s="72"/>
      <c r="CE15" s="72"/>
      <c r="CF15" s="322"/>
      <c r="CG15" s="72"/>
      <c r="CH15" s="72"/>
      <c r="CI15" s="72"/>
      <c r="CJ15" s="72"/>
      <c r="CK15" s="72"/>
      <c r="CL15" s="72"/>
      <c r="CM15" s="72"/>
      <c r="CN15" s="75"/>
      <c r="CO15" s="72"/>
      <c r="CP15" s="72"/>
      <c r="CQ15" s="75"/>
      <c r="CR15" s="72"/>
      <c r="CS15" s="72"/>
      <c r="CT15" s="72"/>
      <c r="CU15" s="75"/>
      <c r="CV15" s="75"/>
      <c r="CW15" s="72"/>
      <c r="CX15" s="72"/>
      <c r="CY15" s="75"/>
      <c r="CZ15" s="75"/>
      <c r="DA15" s="75">
        <v>7500</v>
      </c>
      <c r="DB15" s="75">
        <v>7500</v>
      </c>
      <c r="DC15" s="75">
        <f>DB15/DA15*100</f>
        <v>100</v>
      </c>
      <c r="DD15" s="72"/>
      <c r="DE15" s="72"/>
      <c r="DF15" s="72"/>
      <c r="DG15" s="75"/>
      <c r="DH15" s="72"/>
      <c r="DI15" s="72"/>
      <c r="DJ15" s="72"/>
      <c r="DK15" s="75"/>
      <c r="DL15" s="72"/>
      <c r="DM15" s="72"/>
      <c r="DN15" s="72"/>
      <c r="DO15" s="75"/>
      <c r="DP15" s="72"/>
      <c r="DQ15" s="72"/>
      <c r="DR15" s="72"/>
      <c r="DS15" s="75"/>
      <c r="DT15" s="72"/>
      <c r="DU15" s="72"/>
      <c r="DV15" s="72"/>
      <c r="DW15" s="72"/>
      <c r="DX15" s="72"/>
      <c r="DY15" s="72"/>
      <c r="DZ15" s="72"/>
      <c r="EA15" s="72"/>
      <c r="EB15" s="72"/>
      <c r="EC15" s="72"/>
      <c r="ED15" s="72"/>
      <c r="EE15" s="75"/>
      <c r="EF15" s="72"/>
      <c r="EG15" s="72"/>
      <c r="EH15" s="72"/>
      <c r="EI15" s="75"/>
      <c r="EJ15" s="72"/>
      <c r="EK15" s="72"/>
      <c r="EL15" s="72"/>
      <c r="EM15" s="75"/>
      <c r="EN15" s="75">
        <v>5000</v>
      </c>
      <c r="EO15" s="75">
        <v>5000</v>
      </c>
      <c r="EP15" s="75">
        <v>5000</v>
      </c>
      <c r="EQ15" s="75">
        <f t="shared" si="66"/>
        <v>100</v>
      </c>
      <c r="ER15" s="72"/>
      <c r="ES15" s="72"/>
      <c r="ET15" s="72"/>
      <c r="EU15" s="75"/>
      <c r="EV15" s="75"/>
      <c r="EW15" s="75"/>
      <c r="EX15" s="75"/>
      <c r="EY15" s="75"/>
      <c r="EZ15" s="72"/>
      <c r="FA15" s="72"/>
      <c r="FB15" s="72"/>
      <c r="FC15" s="75"/>
      <c r="FD15" s="72"/>
      <c r="FE15" s="72"/>
      <c r="FF15" s="72"/>
      <c r="FG15" s="75"/>
      <c r="FH15" s="72"/>
      <c r="FI15" s="72"/>
      <c r="FJ15" s="72"/>
      <c r="FK15" s="75"/>
      <c r="FL15" s="72"/>
      <c r="FM15" s="72"/>
      <c r="FN15" s="72"/>
      <c r="FO15" s="75"/>
      <c r="FP15" s="72"/>
      <c r="FQ15" s="72"/>
      <c r="FR15" s="72"/>
      <c r="FS15" s="75"/>
      <c r="FT15" s="72"/>
      <c r="FU15" s="72"/>
      <c r="FV15" s="72"/>
      <c r="FW15" s="75"/>
      <c r="FX15" s="72"/>
      <c r="FY15" s="72"/>
      <c r="FZ15" s="72"/>
      <c r="GA15" s="75"/>
      <c r="GB15" s="72"/>
      <c r="GC15" s="72"/>
      <c r="GD15" s="72"/>
      <c r="GE15" s="75"/>
      <c r="GF15" s="72"/>
      <c r="GG15" s="72"/>
      <c r="GH15" s="72"/>
      <c r="GI15" s="75"/>
      <c r="GJ15" s="72"/>
      <c r="GK15" s="72"/>
      <c r="GL15" s="72"/>
      <c r="GM15" s="75"/>
      <c r="GN15" s="72"/>
      <c r="GO15" s="72"/>
      <c r="GP15" s="72"/>
      <c r="GQ15" s="75"/>
      <c r="GR15" s="72"/>
      <c r="GS15" s="72"/>
      <c r="GT15" s="72"/>
      <c r="GU15" s="75"/>
      <c r="GV15" s="72"/>
      <c r="GW15" s="72"/>
      <c r="GX15" s="72"/>
      <c r="GY15" s="75"/>
      <c r="GZ15" s="72"/>
      <c r="HA15" s="72"/>
      <c r="HB15" s="72"/>
      <c r="HC15" s="75"/>
      <c r="HD15" s="72"/>
      <c r="HE15" s="72"/>
      <c r="HF15" s="72"/>
      <c r="HG15" s="75"/>
      <c r="HH15" s="72"/>
      <c r="HI15" s="72"/>
      <c r="HJ15" s="72"/>
      <c r="HK15" s="75"/>
      <c r="HL15" s="72"/>
      <c r="HM15" s="72"/>
      <c r="HN15" s="72"/>
      <c r="HO15" s="75"/>
      <c r="HP15" s="72"/>
      <c r="HQ15" s="72"/>
      <c r="HR15" s="72"/>
      <c r="HS15" s="75"/>
      <c r="HT15" s="72"/>
      <c r="HU15" s="72"/>
      <c r="HV15" s="72"/>
      <c r="HW15" s="75"/>
      <c r="HX15" s="72"/>
      <c r="HY15" s="72"/>
      <c r="HZ15" s="72"/>
      <c r="IA15" s="75"/>
      <c r="IB15" s="72"/>
      <c r="IC15" s="72"/>
      <c r="ID15" s="72"/>
      <c r="IE15" s="75"/>
      <c r="IF15" s="72"/>
      <c r="IG15" s="72"/>
      <c r="IH15" s="72"/>
      <c r="II15" s="75"/>
      <c r="IJ15" s="72"/>
      <c r="IK15" s="72"/>
      <c r="IL15" s="72"/>
      <c r="IM15" s="75"/>
      <c r="IN15" s="72"/>
      <c r="IO15" s="72"/>
      <c r="IP15" s="72"/>
      <c r="IQ15" s="75"/>
      <c r="IR15" s="72"/>
      <c r="IS15" s="72"/>
      <c r="IT15" s="72"/>
      <c r="IU15" s="75"/>
      <c r="IV15" s="72"/>
      <c r="IW15" s="72"/>
      <c r="IX15" s="72"/>
      <c r="IY15" s="75"/>
      <c r="IZ15" s="72"/>
      <c r="JA15" s="72"/>
      <c r="JB15" s="72"/>
      <c r="JC15" s="75"/>
      <c r="JD15" s="72"/>
      <c r="JE15" s="72"/>
      <c r="JF15" s="72"/>
      <c r="JG15" s="75"/>
      <c r="JH15" s="72"/>
      <c r="JI15" s="72"/>
      <c r="JJ15" s="72"/>
      <c r="JK15" s="75"/>
      <c r="JL15" s="72"/>
      <c r="JM15" s="72"/>
      <c r="JN15" s="72"/>
      <c r="JO15" s="75"/>
      <c r="JP15" s="72"/>
      <c r="JQ15" s="72"/>
      <c r="JR15" s="72"/>
      <c r="JS15" s="75"/>
      <c r="JT15" s="72"/>
      <c r="JU15" s="72"/>
      <c r="JV15" s="72"/>
      <c r="JW15" s="75"/>
      <c r="JX15" s="72"/>
      <c r="JY15" s="72"/>
      <c r="JZ15" s="72"/>
      <c r="KA15" s="75"/>
      <c r="KB15" s="72"/>
      <c r="KC15" s="72"/>
      <c r="KD15" s="72"/>
      <c r="KE15" s="75"/>
      <c r="KF15" s="72"/>
      <c r="KG15" s="72"/>
      <c r="KH15" s="72"/>
      <c r="KI15" s="75"/>
      <c r="KJ15" s="72"/>
      <c r="KK15" s="72"/>
      <c r="KL15" s="72"/>
      <c r="KM15" s="75"/>
      <c r="KN15" s="72"/>
      <c r="KO15" s="72"/>
      <c r="KP15" s="72"/>
      <c r="KQ15" s="75"/>
      <c r="KR15" s="72"/>
      <c r="KS15" s="72"/>
      <c r="KT15" s="72"/>
      <c r="KU15" s="75"/>
      <c r="KV15" s="72"/>
      <c r="KW15" s="72"/>
      <c r="KX15" s="72"/>
      <c r="KY15" s="75"/>
      <c r="KZ15" s="72"/>
      <c r="LA15" s="72"/>
      <c r="LB15" s="72"/>
      <c r="LC15" s="75"/>
      <c r="LD15" s="72"/>
      <c r="LE15" s="72"/>
      <c r="LF15" s="72"/>
      <c r="LG15" s="75"/>
      <c r="LH15" s="72"/>
      <c r="LI15" s="72"/>
      <c r="LJ15" s="72"/>
      <c r="LK15" s="75"/>
      <c r="LL15" s="72"/>
      <c r="LM15" s="72"/>
      <c r="LN15" s="72"/>
      <c r="LO15" s="75"/>
      <c r="LP15" s="72"/>
      <c r="LQ15" s="72"/>
      <c r="LR15" s="72"/>
      <c r="LS15" s="75"/>
      <c r="LT15" s="72"/>
      <c r="LU15" s="72"/>
      <c r="LV15" s="72"/>
      <c r="LW15" s="75"/>
      <c r="LX15" s="72"/>
      <c r="LY15" s="72"/>
      <c r="LZ15" s="72"/>
      <c r="MA15" s="75"/>
      <c r="MB15" s="72"/>
      <c r="MC15" s="72"/>
      <c r="MD15" s="72"/>
      <c r="ME15" s="75"/>
      <c r="MF15" s="72"/>
      <c r="MG15" s="72"/>
      <c r="MH15" s="72"/>
      <c r="MI15" s="75"/>
      <c r="MJ15" s="72"/>
      <c r="MK15" s="72"/>
      <c r="ML15" s="72"/>
      <c r="MM15" s="75"/>
      <c r="MN15" s="72"/>
      <c r="MO15" s="72"/>
      <c r="MP15" s="72"/>
      <c r="MQ15" s="72"/>
      <c r="MR15" s="72"/>
      <c r="MS15" s="75">
        <v>750</v>
      </c>
      <c r="MT15" s="75">
        <v>750</v>
      </c>
      <c r="MU15" s="75">
        <f t="shared" si="109"/>
        <v>100</v>
      </c>
      <c r="MV15" s="72"/>
      <c r="MW15" s="72"/>
      <c r="MX15" s="72"/>
      <c r="MY15" s="75"/>
      <c r="MZ15" s="72"/>
      <c r="NA15" s="72"/>
      <c r="NB15" s="72"/>
      <c r="NC15" s="75"/>
      <c r="ND15" s="72"/>
      <c r="NE15" s="72"/>
      <c r="NF15" s="72"/>
      <c r="NG15" s="75"/>
      <c r="NH15" s="72"/>
      <c r="NI15" s="72"/>
      <c r="NJ15" s="72"/>
      <c r="NK15" s="75"/>
    </row>
    <row r="16" spans="1:375" s="5" customFormat="1" ht="31.5" x14ac:dyDescent="0.25">
      <c r="A16" s="129" t="s">
        <v>121</v>
      </c>
      <c r="B16" s="77">
        <f t="shared" si="115"/>
        <v>17552.155999999999</v>
      </c>
      <c r="C16" s="77">
        <f t="shared" si="36"/>
        <v>32529.758570000002</v>
      </c>
      <c r="D16" s="77">
        <f t="shared" si="116"/>
        <v>28985.844570000001</v>
      </c>
      <c r="E16" s="77">
        <f t="shared" si="117"/>
        <v>3543.9140000000002</v>
      </c>
      <c r="F16" s="77">
        <f t="shared" si="118"/>
        <v>32113.54607</v>
      </c>
      <c r="G16" s="73">
        <f t="shared" si="0"/>
        <v>98.720517709640049</v>
      </c>
      <c r="H16" s="72">
        <f>H17+H18</f>
        <v>0</v>
      </c>
      <c r="I16" s="72">
        <f>I17+I18</f>
        <v>0</v>
      </c>
      <c r="J16" s="72">
        <f>J17+J18</f>
        <v>0</v>
      </c>
      <c r="K16" s="73"/>
      <c r="L16" s="72">
        <f>L17+L18</f>
        <v>1540.4</v>
      </c>
      <c r="M16" s="72">
        <f>M17+M18</f>
        <v>1925.5</v>
      </c>
      <c r="N16" s="72">
        <f>N17+N18</f>
        <v>1925.5</v>
      </c>
      <c r="O16" s="72">
        <f>N16/M16*100</f>
        <v>100</v>
      </c>
      <c r="P16" s="72">
        <f>P17+P18</f>
        <v>467</v>
      </c>
      <c r="Q16" s="72">
        <f>Q17+Q18</f>
        <v>467</v>
      </c>
      <c r="R16" s="72">
        <f>R17+R18</f>
        <v>467</v>
      </c>
      <c r="S16" s="72">
        <f>R16/Q16*100</f>
        <v>100</v>
      </c>
      <c r="T16" s="72">
        <f>T17+T18</f>
        <v>2251</v>
      </c>
      <c r="U16" s="72">
        <f>U17+U18</f>
        <v>2251</v>
      </c>
      <c r="V16" s="72">
        <f>V17+V18</f>
        <v>2251</v>
      </c>
      <c r="W16" s="72">
        <f>V16/U16*100</f>
        <v>100</v>
      </c>
      <c r="X16" s="72">
        <f>X17+X18</f>
        <v>1170</v>
      </c>
      <c r="Y16" s="72">
        <f>Y17+Y18</f>
        <v>1170</v>
      </c>
      <c r="Z16" s="72">
        <f>Z17+Z18</f>
        <v>1170</v>
      </c>
      <c r="AA16" s="72">
        <f>Z16/Y16*100</f>
        <v>100</v>
      </c>
      <c r="AB16" s="72">
        <f>AB17+AB18</f>
        <v>0</v>
      </c>
      <c r="AC16" s="72">
        <f>AC17+AC18</f>
        <v>0</v>
      </c>
      <c r="AD16" s="72">
        <f>AD17+AD18</f>
        <v>0</v>
      </c>
      <c r="AE16" s="72"/>
      <c r="AF16" s="72"/>
      <c r="AG16" s="72">
        <f>AG17+AG18</f>
        <v>8346.2000000000007</v>
      </c>
      <c r="AH16" s="72">
        <f>AH17+AH18</f>
        <v>8346.2000000000007</v>
      </c>
      <c r="AI16" s="72">
        <f>AH16/AG16*100</f>
        <v>100</v>
      </c>
      <c r="AJ16" s="72"/>
      <c r="AK16" s="72">
        <f>AK17+AK18</f>
        <v>640</v>
      </c>
      <c r="AL16" s="72">
        <f>AL17+AL18</f>
        <v>640</v>
      </c>
      <c r="AM16" s="72">
        <f>AL16/AK16*100</f>
        <v>100</v>
      </c>
      <c r="AN16" s="72">
        <f t="shared" ref="AN16" si="121">AN17+AN18</f>
        <v>0</v>
      </c>
      <c r="AO16" s="72">
        <f t="shared" ref="AO16:AQ16" si="122">AO17+AO18</f>
        <v>0</v>
      </c>
      <c r="AP16" s="72">
        <f t="shared" si="122"/>
        <v>0</v>
      </c>
      <c r="AQ16" s="72">
        <f t="shared" si="122"/>
        <v>0</v>
      </c>
      <c r="AR16" s="72">
        <f>AR17+AR18</f>
        <v>500</v>
      </c>
      <c r="AS16" s="72">
        <f>AS17+AS18</f>
        <v>500</v>
      </c>
      <c r="AT16" s="72">
        <f>AT17+AT18</f>
        <v>500</v>
      </c>
      <c r="AU16" s="72">
        <f>AT16/AS16*100</f>
        <v>100</v>
      </c>
      <c r="AV16" s="72"/>
      <c r="AW16" s="72">
        <f>AW17+AW18</f>
        <v>0</v>
      </c>
      <c r="AX16" s="72">
        <f>AX17+AX18</f>
        <v>0</v>
      </c>
      <c r="AY16" s="72"/>
      <c r="AZ16" s="72"/>
      <c r="BA16" s="72">
        <f>BA17+BA18</f>
        <v>0</v>
      </c>
      <c r="BB16" s="72">
        <f>BB17+BB18</f>
        <v>0</v>
      </c>
      <c r="BC16" s="72"/>
      <c r="BD16" s="72"/>
      <c r="BE16" s="72"/>
      <c r="BF16" s="72"/>
      <c r="BG16" s="72"/>
      <c r="BH16" s="72">
        <f>BH17+BH18</f>
        <v>1642.2443999999998</v>
      </c>
      <c r="BI16" s="72">
        <f>BI17+BI18</f>
        <v>1642.2443999999998</v>
      </c>
      <c r="BJ16" s="72">
        <f>BJ17+BJ18</f>
        <v>1642.2443999999998</v>
      </c>
      <c r="BK16" s="72">
        <f>BJ16/BI16*100</f>
        <v>100</v>
      </c>
      <c r="BL16" s="72"/>
      <c r="BM16" s="72">
        <f>BM17+BM18</f>
        <v>0</v>
      </c>
      <c r="BN16" s="72">
        <f>BN17+BN18</f>
        <v>0</v>
      </c>
      <c r="BO16" s="72"/>
      <c r="BP16" s="72"/>
      <c r="BQ16" s="72">
        <f>BQ17+BQ18</f>
        <v>0</v>
      </c>
      <c r="BR16" s="72">
        <f>BR17+BR18</f>
        <v>0</v>
      </c>
      <c r="BS16" s="72"/>
      <c r="BT16" s="72"/>
      <c r="BU16" s="72">
        <f>BU17+BU18</f>
        <v>0</v>
      </c>
      <c r="BV16" s="72">
        <f>BV17+BV18</f>
        <v>0</v>
      </c>
      <c r="BW16" s="72"/>
      <c r="BX16" s="72"/>
      <c r="BY16" s="72">
        <f>BY17+BY18</f>
        <v>0</v>
      </c>
      <c r="BZ16" s="72">
        <f>BZ17+BZ18</f>
        <v>0</v>
      </c>
      <c r="CA16" s="72"/>
      <c r="CB16" s="72"/>
      <c r="CC16" s="72">
        <f>CC17+CC18</f>
        <v>0</v>
      </c>
      <c r="CD16" s="72">
        <f>CD17+CD18</f>
        <v>0</v>
      </c>
      <c r="CE16" s="72"/>
      <c r="CF16" s="343"/>
      <c r="CG16" s="72">
        <f>CG17+CG18</f>
        <v>0</v>
      </c>
      <c r="CH16" s="72">
        <f>CH17+CH18</f>
        <v>0</v>
      </c>
      <c r="CI16" s="72"/>
      <c r="CJ16" s="72"/>
      <c r="CK16" s="72">
        <f>CK17+CK18</f>
        <v>0</v>
      </c>
      <c r="CL16" s="72">
        <f>CL17+CL18</f>
        <v>0</v>
      </c>
      <c r="CM16" s="72"/>
      <c r="CN16" s="72"/>
      <c r="CO16" s="72">
        <f>CO17+CO18</f>
        <v>0</v>
      </c>
      <c r="CP16" s="72">
        <f>CP17+CP18</f>
        <v>0</v>
      </c>
      <c r="CQ16" s="72"/>
      <c r="CR16" s="72">
        <f>CR17+CR18</f>
        <v>634.4</v>
      </c>
      <c r="CS16" s="72">
        <f>CS17+CS18</f>
        <v>634.4</v>
      </c>
      <c r="CT16" s="72">
        <f>CT17+CT18</f>
        <v>634.4</v>
      </c>
      <c r="CU16" s="72">
        <f>CT16/CS16*100</f>
        <v>100</v>
      </c>
      <c r="CV16" s="72"/>
      <c r="CW16" s="72"/>
      <c r="CX16" s="72"/>
      <c r="CY16" s="72"/>
      <c r="CZ16" s="72"/>
      <c r="DA16" s="72"/>
      <c r="DB16" s="72"/>
      <c r="DC16" s="72"/>
      <c r="DD16" s="72">
        <f>DD17+DD18</f>
        <v>500</v>
      </c>
      <c r="DE16" s="72">
        <f>DE17+DE18</f>
        <v>500</v>
      </c>
      <c r="DF16" s="72">
        <f>DF17+DF18</f>
        <v>500</v>
      </c>
      <c r="DG16" s="72">
        <f t="shared" si="65"/>
        <v>100</v>
      </c>
      <c r="DH16" s="72">
        <f>DH17+DH18</f>
        <v>0</v>
      </c>
      <c r="DI16" s="72">
        <f>DI17+DI18</f>
        <v>0</v>
      </c>
      <c r="DJ16" s="72">
        <f>DJ17+DJ18</f>
        <v>0</v>
      </c>
      <c r="DK16" s="72"/>
      <c r="DL16" s="72">
        <f>DL17+DL18</f>
        <v>0</v>
      </c>
      <c r="DM16" s="72">
        <f>DM17+DM18</f>
        <v>0</v>
      </c>
      <c r="DN16" s="72">
        <f>DN17+DN18</f>
        <v>0</v>
      </c>
      <c r="DO16" s="72"/>
      <c r="DP16" s="72"/>
      <c r="DQ16" s="72">
        <f>DQ17+DQ18</f>
        <v>0</v>
      </c>
      <c r="DR16" s="72">
        <f>DR17+DR18</f>
        <v>0</v>
      </c>
      <c r="DS16" s="72"/>
      <c r="DT16" s="72"/>
      <c r="DU16" s="72">
        <f>DU17+DU18</f>
        <v>0</v>
      </c>
      <c r="DV16" s="72">
        <f>DV17+DV18</f>
        <v>0</v>
      </c>
      <c r="DW16" s="72"/>
      <c r="DX16" s="72"/>
      <c r="DY16" s="72">
        <f>DY17+DY18</f>
        <v>0</v>
      </c>
      <c r="DZ16" s="72">
        <f>DZ17+DZ18</f>
        <v>0</v>
      </c>
      <c r="EA16" s="72"/>
      <c r="EB16" s="72">
        <f>EB17+EB18</f>
        <v>1000</v>
      </c>
      <c r="EC16" s="72">
        <f>EC17+EC18</f>
        <v>1000</v>
      </c>
      <c r="ED16" s="72">
        <f>ED17+ED18</f>
        <v>901.06163000000004</v>
      </c>
      <c r="EE16" s="72">
        <f>ED16/EC16*100</f>
        <v>90.106163000000009</v>
      </c>
      <c r="EF16" s="72">
        <f>EF17+EF18</f>
        <v>1290.0999999999999</v>
      </c>
      <c r="EG16" s="72">
        <f>EG17+EG18</f>
        <v>1910.1</v>
      </c>
      <c r="EH16" s="72">
        <f>EH17+EH18</f>
        <v>1910.1</v>
      </c>
      <c r="EI16" s="72">
        <f>EH16/EG16*100</f>
        <v>100</v>
      </c>
      <c r="EJ16" s="72"/>
      <c r="EK16" s="72">
        <f>EK17+EK18</f>
        <v>0</v>
      </c>
      <c r="EL16" s="72">
        <f>EL17+EL18</f>
        <v>0</v>
      </c>
      <c r="EM16" s="72"/>
      <c r="EN16" s="72">
        <f>EN17+EN18</f>
        <v>5000</v>
      </c>
      <c r="EO16" s="72">
        <f>EO17+EO18</f>
        <v>5000</v>
      </c>
      <c r="EP16" s="72">
        <f>EP17+EP18</f>
        <v>4742.2280999999994</v>
      </c>
      <c r="EQ16" s="72">
        <f t="shared" si="66"/>
        <v>94.844561999999982</v>
      </c>
      <c r="ER16" s="72"/>
      <c r="ES16" s="72">
        <f>ES17+ES18</f>
        <v>0</v>
      </c>
      <c r="ET16" s="72">
        <f>ET17+ET18</f>
        <v>0</v>
      </c>
      <c r="EU16" s="72"/>
      <c r="EV16" s="72"/>
      <c r="EW16" s="72"/>
      <c r="EX16" s="72"/>
      <c r="EY16" s="72"/>
      <c r="EZ16" s="72"/>
      <c r="FA16" s="72">
        <f>FA17+FA18</f>
        <v>0</v>
      </c>
      <c r="FB16" s="72">
        <f>FB17+FB18</f>
        <v>0</v>
      </c>
      <c r="FC16" s="72"/>
      <c r="FD16" s="72"/>
      <c r="FE16" s="72">
        <f>FE17+FE18</f>
        <v>0</v>
      </c>
      <c r="FF16" s="72">
        <f>FF17+FF18</f>
        <v>0</v>
      </c>
      <c r="FG16" s="72"/>
      <c r="FH16" s="72"/>
      <c r="FI16" s="72">
        <f>FI17+FI18</f>
        <v>0</v>
      </c>
      <c r="FJ16" s="72">
        <f>FJ17+FJ18</f>
        <v>0</v>
      </c>
      <c r="FK16" s="72"/>
      <c r="FL16" s="72">
        <f>FL17+FL18</f>
        <v>553</v>
      </c>
      <c r="FM16" s="72">
        <f>FM17+FM18</f>
        <v>538</v>
      </c>
      <c r="FN16" s="72">
        <f>FN17+FN18</f>
        <v>537.96</v>
      </c>
      <c r="FO16" s="72">
        <f t="shared" ref="FO16:FO25" si="123">FN16/FM16*100</f>
        <v>99.992565055762086</v>
      </c>
      <c r="FP16" s="72"/>
      <c r="FQ16" s="72"/>
      <c r="FR16" s="72"/>
      <c r="FS16" s="72"/>
      <c r="FT16" s="72"/>
      <c r="FU16" s="72">
        <f>FU17+FU18</f>
        <v>0</v>
      </c>
      <c r="FV16" s="72">
        <f>FV17+FV18</f>
        <v>0</v>
      </c>
      <c r="FW16" s="72"/>
      <c r="FX16" s="72"/>
      <c r="FY16" s="72">
        <f>FY17+FY18</f>
        <v>0</v>
      </c>
      <c r="FZ16" s="72">
        <f>FZ17+FZ18</f>
        <v>0</v>
      </c>
      <c r="GA16" s="72"/>
      <c r="GB16" s="72"/>
      <c r="GC16" s="72">
        <f>GC17+GC18</f>
        <v>0</v>
      </c>
      <c r="GD16" s="72">
        <f>GD17+GD18</f>
        <v>0</v>
      </c>
      <c r="GE16" s="72"/>
      <c r="GF16" s="72">
        <f>GF17+GF18</f>
        <v>1004.0115999999999</v>
      </c>
      <c r="GG16" s="72">
        <f>GG17+GG18</f>
        <v>1001.90592</v>
      </c>
      <c r="GH16" s="72">
        <f>GH17+GH18</f>
        <v>998.86314000000004</v>
      </c>
      <c r="GI16" s="72">
        <f t="shared" si="68"/>
        <v>99.696300826329093</v>
      </c>
      <c r="GJ16" s="72"/>
      <c r="GK16" s="72">
        <f>GK17+GK18</f>
        <v>0</v>
      </c>
      <c r="GL16" s="72">
        <f>GL17+GL18</f>
        <v>0</v>
      </c>
      <c r="GM16" s="72"/>
      <c r="GN16" s="72"/>
      <c r="GO16" s="72">
        <f>GO17+GO18</f>
        <v>0</v>
      </c>
      <c r="GP16" s="72">
        <f>GP17+GP18</f>
        <v>0</v>
      </c>
      <c r="GQ16" s="72"/>
      <c r="GR16" s="72"/>
      <c r="GS16" s="72">
        <f>GS17+GS18</f>
        <v>0</v>
      </c>
      <c r="GT16" s="72">
        <f>GT17+GT18</f>
        <v>0</v>
      </c>
      <c r="GU16" s="72"/>
      <c r="GV16" s="72"/>
      <c r="GW16" s="72">
        <f>GW17+GW18</f>
        <v>0</v>
      </c>
      <c r="GX16" s="72">
        <f>GX17+GX18</f>
        <v>0</v>
      </c>
      <c r="GY16" s="72"/>
      <c r="GZ16" s="72"/>
      <c r="HA16" s="72">
        <f>HA17+HA18</f>
        <v>0</v>
      </c>
      <c r="HB16" s="72">
        <f>HB17+HB18</f>
        <v>0</v>
      </c>
      <c r="HC16" s="72"/>
      <c r="HD16" s="72"/>
      <c r="HE16" s="72">
        <f>HE17+HE18</f>
        <v>0</v>
      </c>
      <c r="HF16" s="72">
        <f>HF17+HF18</f>
        <v>0</v>
      </c>
      <c r="HG16" s="72"/>
      <c r="HH16" s="72"/>
      <c r="HI16" s="72">
        <f>HI17+HI18</f>
        <v>130.5</v>
      </c>
      <c r="HJ16" s="72">
        <f>HJ17+HJ18</f>
        <v>130.5</v>
      </c>
      <c r="HK16" s="72">
        <f>HJ16/HI16*100</f>
        <v>100</v>
      </c>
      <c r="HL16" s="72"/>
      <c r="HM16" s="72">
        <f>HM17+HM18</f>
        <v>0</v>
      </c>
      <c r="HN16" s="72">
        <f>HN17+HN18</f>
        <v>0</v>
      </c>
      <c r="HO16" s="72"/>
      <c r="HP16" s="72"/>
      <c r="HQ16" s="72">
        <f>HQ17+HQ18</f>
        <v>0</v>
      </c>
      <c r="HR16" s="72">
        <f>HR17+HR18</f>
        <v>0</v>
      </c>
      <c r="HS16" s="72"/>
      <c r="HT16" s="72"/>
      <c r="HU16" s="72">
        <f>HU17+HU18</f>
        <v>0</v>
      </c>
      <c r="HV16" s="72">
        <f>HV17+HV18</f>
        <v>0</v>
      </c>
      <c r="HW16" s="72"/>
      <c r="HX16" s="72"/>
      <c r="HY16" s="72">
        <f>HY17+HY18</f>
        <v>0</v>
      </c>
      <c r="HZ16" s="72">
        <f>HZ17+HZ18</f>
        <v>0</v>
      </c>
      <c r="IA16" s="72"/>
      <c r="IB16" s="72"/>
      <c r="IC16" s="72">
        <f>IC17+IC18</f>
        <v>0</v>
      </c>
      <c r="ID16" s="72">
        <f>ID17+ID18</f>
        <v>0</v>
      </c>
      <c r="IE16" s="72"/>
      <c r="IF16" s="72"/>
      <c r="IG16" s="72">
        <f>IG17+IG18</f>
        <v>0</v>
      </c>
      <c r="IH16" s="72">
        <f>IH17+IH18</f>
        <v>0</v>
      </c>
      <c r="II16" s="72"/>
      <c r="IJ16" s="72"/>
      <c r="IK16" s="72">
        <f>IK17+IK18</f>
        <v>0</v>
      </c>
      <c r="IL16" s="72">
        <f>IL17+IL18</f>
        <v>0</v>
      </c>
      <c r="IM16" s="72"/>
      <c r="IN16" s="72"/>
      <c r="IO16" s="72">
        <f>IO17+IO18</f>
        <v>0</v>
      </c>
      <c r="IP16" s="72">
        <f>IP17+IP18</f>
        <v>0</v>
      </c>
      <c r="IQ16" s="72"/>
      <c r="IR16" s="72"/>
      <c r="IS16" s="72">
        <f>IS17+IS18</f>
        <v>0</v>
      </c>
      <c r="IT16" s="72">
        <f>IT17+IT18</f>
        <v>0</v>
      </c>
      <c r="IU16" s="72"/>
      <c r="IV16" s="72"/>
      <c r="IW16" s="72">
        <f>IW17+IW18</f>
        <v>0</v>
      </c>
      <c r="IX16" s="72">
        <f>IX17+IX18</f>
        <v>0</v>
      </c>
      <c r="IY16" s="72"/>
      <c r="IZ16" s="72"/>
      <c r="JA16" s="72">
        <f>JA17+JA18</f>
        <v>56.419449999999998</v>
      </c>
      <c r="JB16" s="72">
        <f>JB17+JB18</f>
        <v>0</v>
      </c>
      <c r="JC16" s="72"/>
      <c r="JD16" s="72"/>
      <c r="JE16" s="72">
        <f>JE17+JE18</f>
        <v>0</v>
      </c>
      <c r="JF16" s="72">
        <f>JF17+JF18</f>
        <v>0</v>
      </c>
      <c r="JG16" s="72"/>
      <c r="JH16" s="72"/>
      <c r="JI16" s="72">
        <f>JI17+JI18</f>
        <v>0</v>
      </c>
      <c r="JJ16" s="72">
        <f>JJ17+JJ18</f>
        <v>0</v>
      </c>
      <c r="JK16" s="72"/>
      <c r="JL16" s="72"/>
      <c r="JM16" s="72">
        <f>JM17+JM18</f>
        <v>0</v>
      </c>
      <c r="JN16" s="72">
        <f>JN17+JN18</f>
        <v>0</v>
      </c>
      <c r="JO16" s="72"/>
      <c r="JP16" s="72"/>
      <c r="JQ16" s="72">
        <f>JQ17+JQ18</f>
        <v>0</v>
      </c>
      <c r="JR16" s="72">
        <f>JR17+JR18</f>
        <v>0</v>
      </c>
      <c r="JS16" s="72"/>
      <c r="JT16" s="72"/>
      <c r="JU16" s="72">
        <f>JU17+JU18</f>
        <v>3043.9140000000002</v>
      </c>
      <c r="JV16" s="72">
        <f>JV17+JV18</f>
        <v>3043.9140000000002</v>
      </c>
      <c r="JW16" s="72">
        <f>JV16/JU16*100</f>
        <v>100</v>
      </c>
      <c r="JX16" s="72"/>
      <c r="JY16" s="72">
        <f>JY17+JY18</f>
        <v>0</v>
      </c>
      <c r="JZ16" s="72">
        <f>JZ17+JZ18</f>
        <v>0</v>
      </c>
      <c r="KA16" s="72"/>
      <c r="KB16" s="72"/>
      <c r="KC16" s="72">
        <f>KC17+KC18</f>
        <v>0</v>
      </c>
      <c r="KD16" s="72">
        <f>KD17+KD18</f>
        <v>0</v>
      </c>
      <c r="KE16" s="72"/>
      <c r="KF16" s="72"/>
      <c r="KG16" s="72">
        <f>KG17+KG18</f>
        <v>0</v>
      </c>
      <c r="KH16" s="72">
        <f>KH17+KH18</f>
        <v>0</v>
      </c>
      <c r="KI16" s="72"/>
      <c r="KJ16" s="72"/>
      <c r="KK16" s="72">
        <f>KK17+KK18</f>
        <v>500</v>
      </c>
      <c r="KL16" s="72">
        <f>KL17+KL18</f>
        <v>500</v>
      </c>
      <c r="KM16" s="72">
        <f t="shared" ref="KM16:KM60" si="124">KL16/KK16*100</f>
        <v>100</v>
      </c>
      <c r="KN16" s="72"/>
      <c r="KO16" s="72">
        <f>KO17+KO18</f>
        <v>0</v>
      </c>
      <c r="KP16" s="72">
        <f>KP17+KP18</f>
        <v>0</v>
      </c>
      <c r="KQ16" s="72"/>
      <c r="KR16" s="72"/>
      <c r="KS16" s="72">
        <f>KS17+KS18</f>
        <v>0</v>
      </c>
      <c r="KT16" s="72">
        <f>KT17+KT18</f>
        <v>0</v>
      </c>
      <c r="KU16" s="72"/>
      <c r="KV16" s="72"/>
      <c r="KW16" s="72">
        <f>KW17+KW18</f>
        <v>0</v>
      </c>
      <c r="KX16" s="72">
        <f>KX17+KX18</f>
        <v>0</v>
      </c>
      <c r="KY16" s="72"/>
      <c r="KZ16" s="72"/>
      <c r="LA16" s="72">
        <f>LA17+LA18</f>
        <v>0</v>
      </c>
      <c r="LB16" s="72">
        <f>LB17+LB18</f>
        <v>0</v>
      </c>
      <c r="LC16" s="72"/>
      <c r="LD16" s="72"/>
      <c r="LE16" s="72">
        <f>LE17+LE18</f>
        <v>0</v>
      </c>
      <c r="LF16" s="72">
        <f>LF17+LF18</f>
        <v>0</v>
      </c>
      <c r="LG16" s="72"/>
      <c r="LH16" s="72"/>
      <c r="LI16" s="72">
        <f>LI17+LI18</f>
        <v>0</v>
      </c>
      <c r="LJ16" s="72">
        <f>LJ17+LJ18</f>
        <v>0</v>
      </c>
      <c r="LK16" s="72"/>
      <c r="LL16" s="72"/>
      <c r="LM16" s="72">
        <f>LM17+LM18</f>
        <v>0</v>
      </c>
      <c r="LN16" s="72">
        <f>LN17+LN18</f>
        <v>0</v>
      </c>
      <c r="LO16" s="72"/>
      <c r="LP16" s="72"/>
      <c r="LQ16" s="72">
        <f>LQ17+LQ18</f>
        <v>0</v>
      </c>
      <c r="LR16" s="72">
        <f>LR17+LR18</f>
        <v>0</v>
      </c>
      <c r="LS16" s="72"/>
      <c r="LT16" s="72"/>
      <c r="LU16" s="72">
        <f>LU17+LU18</f>
        <v>0</v>
      </c>
      <c r="LV16" s="72">
        <f>LV17+LV18</f>
        <v>0</v>
      </c>
      <c r="LW16" s="72"/>
      <c r="LX16" s="72"/>
      <c r="LY16" s="72">
        <f>LY17+LY18</f>
        <v>0</v>
      </c>
      <c r="LZ16" s="72">
        <f>LZ17+LZ18</f>
        <v>0</v>
      </c>
      <c r="MA16" s="72"/>
      <c r="MB16" s="72"/>
      <c r="MC16" s="72">
        <f>MC17+MC18</f>
        <v>1272.5748000000001</v>
      </c>
      <c r="MD16" s="72">
        <f>MD17+MD18</f>
        <v>1272.5748000000001</v>
      </c>
      <c r="ME16" s="72">
        <f t="shared" ref="ME16:ME17" si="125">MD16/MC16*100</f>
        <v>100</v>
      </c>
      <c r="MF16" s="72"/>
      <c r="MG16" s="72">
        <f>MG17+MG18</f>
        <v>0</v>
      </c>
      <c r="MH16" s="72">
        <f>MH17+MH18</f>
        <v>0</v>
      </c>
      <c r="MI16" s="72"/>
      <c r="MJ16" s="72"/>
      <c r="MK16" s="72">
        <f>MK17+MK18</f>
        <v>0</v>
      </c>
      <c r="ML16" s="72">
        <f>ML17+ML18</f>
        <v>0</v>
      </c>
      <c r="MM16" s="72"/>
      <c r="MN16" s="72"/>
      <c r="MO16" s="72"/>
      <c r="MP16" s="72"/>
      <c r="MQ16" s="72"/>
      <c r="MR16" s="72"/>
      <c r="MS16" s="72"/>
      <c r="MT16" s="72"/>
      <c r="MU16" s="72"/>
      <c r="MV16" s="72"/>
      <c r="MW16" s="72"/>
      <c r="MX16" s="72"/>
      <c r="MY16" s="72"/>
      <c r="MZ16" s="72"/>
      <c r="NA16" s="72"/>
      <c r="NB16" s="72"/>
      <c r="NC16" s="72"/>
      <c r="ND16" s="72"/>
      <c r="NE16" s="72"/>
      <c r="NF16" s="72"/>
      <c r="NG16" s="72"/>
      <c r="NH16" s="72"/>
      <c r="NI16" s="72"/>
      <c r="NJ16" s="72"/>
      <c r="NK16" s="72"/>
    </row>
    <row r="17" spans="1:375" ht="31.5" x14ac:dyDescent="0.25">
      <c r="A17" s="130" t="s">
        <v>120</v>
      </c>
      <c r="B17" s="78">
        <f t="shared" si="115"/>
        <v>12552.155999999999</v>
      </c>
      <c r="C17" s="78">
        <f t="shared" si="36"/>
        <v>27473.339120000001</v>
      </c>
      <c r="D17" s="78">
        <f t="shared" si="116"/>
        <v>23929.42512</v>
      </c>
      <c r="E17" s="78">
        <f t="shared" si="117"/>
        <v>3543.9140000000002</v>
      </c>
      <c r="F17" s="78">
        <f t="shared" si="118"/>
        <v>27371.31797</v>
      </c>
      <c r="G17" s="74">
        <f t="shared" si="0"/>
        <v>99.628653985034774</v>
      </c>
      <c r="H17" s="74"/>
      <c r="I17" s="74"/>
      <c r="J17" s="74"/>
      <c r="K17" s="74"/>
      <c r="L17" s="74">
        <v>1540.4</v>
      </c>
      <c r="M17" s="74">
        <v>1925.5</v>
      </c>
      <c r="N17" s="74">
        <v>1925.5</v>
      </c>
      <c r="O17" s="75">
        <f>N17/M17*100</f>
        <v>100</v>
      </c>
      <c r="P17" s="114">
        <v>467</v>
      </c>
      <c r="Q17" s="114">
        <v>467</v>
      </c>
      <c r="R17" s="134">
        <v>467</v>
      </c>
      <c r="S17" s="75">
        <f>R17/Q17*100</f>
        <v>100</v>
      </c>
      <c r="T17" s="99">
        <v>2251</v>
      </c>
      <c r="U17" s="247">
        <v>2251</v>
      </c>
      <c r="V17" s="247">
        <v>2251</v>
      </c>
      <c r="W17" s="75">
        <f>V17/U17*100</f>
        <v>100</v>
      </c>
      <c r="X17" s="285">
        <v>1170</v>
      </c>
      <c r="Y17" s="287">
        <v>1170</v>
      </c>
      <c r="Z17" s="287">
        <v>1170</v>
      </c>
      <c r="AA17" s="75">
        <f>Z17/Y17*100</f>
        <v>100</v>
      </c>
      <c r="AB17" s="322"/>
      <c r="AC17" s="322"/>
      <c r="AD17" s="322"/>
      <c r="AE17" s="75"/>
      <c r="AF17" s="322"/>
      <c r="AG17" s="322">
        <v>8346.2000000000007</v>
      </c>
      <c r="AH17" s="322">
        <v>8346.2000000000007</v>
      </c>
      <c r="AI17" s="75">
        <f>AH17/AG17*100</f>
        <v>100</v>
      </c>
      <c r="AJ17" s="322"/>
      <c r="AK17" s="322">
        <v>640</v>
      </c>
      <c r="AL17" s="322">
        <v>640</v>
      </c>
      <c r="AM17" s="75">
        <f>AL17/AK17*100</f>
        <v>100</v>
      </c>
      <c r="AN17" s="74"/>
      <c r="AO17" s="74"/>
      <c r="AP17" s="74"/>
      <c r="AQ17" s="75"/>
      <c r="AR17" s="322">
        <v>500</v>
      </c>
      <c r="AS17" s="322">
        <v>500</v>
      </c>
      <c r="AT17" s="322">
        <v>500</v>
      </c>
      <c r="AU17" s="75">
        <f>AT17/AS17*100</f>
        <v>100</v>
      </c>
      <c r="AV17" s="322"/>
      <c r="AW17" s="322"/>
      <c r="AX17" s="322"/>
      <c r="AY17" s="75"/>
      <c r="AZ17" s="75"/>
      <c r="BA17" s="322"/>
      <c r="BB17" s="322"/>
      <c r="BC17" s="75"/>
      <c r="BD17" s="322"/>
      <c r="BE17" s="322"/>
      <c r="BF17" s="322"/>
      <c r="BG17" s="75"/>
      <c r="BH17" s="322">
        <v>1642.2443999999998</v>
      </c>
      <c r="BI17" s="322">
        <v>1642.2443999999998</v>
      </c>
      <c r="BJ17" s="322">
        <v>1642.2443999999998</v>
      </c>
      <c r="BK17" s="75">
        <f>BJ17/BI17*100</f>
        <v>100</v>
      </c>
      <c r="BL17" s="75"/>
      <c r="BM17" s="322"/>
      <c r="BN17" s="322"/>
      <c r="BO17" s="75"/>
      <c r="BP17" s="75"/>
      <c r="BQ17" s="322"/>
      <c r="BR17" s="322"/>
      <c r="BS17" s="75"/>
      <c r="BT17" s="75"/>
      <c r="BU17" s="322"/>
      <c r="BV17" s="322"/>
      <c r="BW17" s="75"/>
      <c r="BX17" s="75"/>
      <c r="BY17" s="322"/>
      <c r="BZ17" s="322"/>
      <c r="CA17" s="75"/>
      <c r="CB17" s="75"/>
      <c r="CC17" s="322"/>
      <c r="CD17" s="322"/>
      <c r="CE17" s="75"/>
      <c r="CF17" s="322"/>
      <c r="CG17" s="322"/>
      <c r="CH17" s="322"/>
      <c r="CI17" s="75"/>
      <c r="CJ17" s="75"/>
      <c r="CK17" s="322"/>
      <c r="CL17" s="322"/>
      <c r="CM17" s="75"/>
      <c r="CN17" s="75"/>
      <c r="CO17" s="322"/>
      <c r="CP17" s="322"/>
      <c r="CQ17" s="75"/>
      <c r="CR17" s="322">
        <v>634.4</v>
      </c>
      <c r="CS17" s="322">
        <v>634.4</v>
      </c>
      <c r="CT17" s="322">
        <v>634.4</v>
      </c>
      <c r="CU17" s="75">
        <f>CT17/CS17*100</f>
        <v>100</v>
      </c>
      <c r="CV17" s="75"/>
      <c r="CW17" s="322"/>
      <c r="CX17" s="322"/>
      <c r="CY17" s="75"/>
      <c r="CZ17" s="75"/>
      <c r="DA17" s="322"/>
      <c r="DB17" s="322"/>
      <c r="DC17" s="75"/>
      <c r="DD17" s="322">
        <v>500</v>
      </c>
      <c r="DE17" s="322">
        <v>500</v>
      </c>
      <c r="DF17" s="322">
        <v>500</v>
      </c>
      <c r="DG17" s="75">
        <f t="shared" si="65"/>
        <v>100</v>
      </c>
      <c r="DH17" s="322"/>
      <c r="DI17" s="322"/>
      <c r="DJ17" s="322">
        <v>0</v>
      </c>
      <c r="DK17" s="75"/>
      <c r="DL17" s="322"/>
      <c r="DM17" s="322"/>
      <c r="DN17" s="322"/>
      <c r="DO17" s="75"/>
      <c r="DP17" s="322"/>
      <c r="DQ17" s="322"/>
      <c r="DR17" s="322"/>
      <c r="DS17" s="75"/>
      <c r="DT17" s="75"/>
      <c r="DU17" s="322"/>
      <c r="DV17" s="322"/>
      <c r="DW17" s="75"/>
      <c r="DX17" s="75"/>
      <c r="DY17" s="322"/>
      <c r="DZ17" s="322"/>
      <c r="EA17" s="75"/>
      <c r="EB17" s="322">
        <v>1000</v>
      </c>
      <c r="EC17" s="322">
        <v>1000</v>
      </c>
      <c r="ED17" s="322">
        <v>901.06163000000004</v>
      </c>
      <c r="EE17" s="75">
        <f>ED17/EC17*100</f>
        <v>90.106163000000009</v>
      </c>
      <c r="EF17" s="322">
        <v>1290.0999999999999</v>
      </c>
      <c r="EG17" s="322">
        <v>1910.1</v>
      </c>
      <c r="EH17" s="322">
        <v>1910.1</v>
      </c>
      <c r="EI17" s="75">
        <f>EH17/EG17*100</f>
        <v>100</v>
      </c>
      <c r="EJ17" s="322"/>
      <c r="EK17" s="322"/>
      <c r="EL17" s="322"/>
      <c r="EM17" s="75"/>
      <c r="EN17" s="322"/>
      <c r="EO17" s="322"/>
      <c r="EP17" s="322"/>
      <c r="EQ17" s="75"/>
      <c r="ER17" s="322"/>
      <c r="ES17" s="322"/>
      <c r="ET17" s="322"/>
      <c r="EU17" s="75"/>
      <c r="EV17" s="75"/>
      <c r="EW17" s="75"/>
      <c r="EX17" s="75"/>
      <c r="EY17" s="75"/>
      <c r="EZ17" s="322"/>
      <c r="FA17" s="322"/>
      <c r="FB17" s="322"/>
      <c r="FC17" s="75"/>
      <c r="FD17" s="322"/>
      <c r="FE17" s="322"/>
      <c r="FF17" s="322"/>
      <c r="FG17" s="75"/>
      <c r="FH17" s="322"/>
      <c r="FI17" s="322"/>
      <c r="FJ17" s="322"/>
      <c r="FK17" s="75"/>
      <c r="FL17" s="322">
        <v>553</v>
      </c>
      <c r="FM17" s="322">
        <v>538</v>
      </c>
      <c r="FN17" s="322">
        <v>537.96</v>
      </c>
      <c r="FO17" s="75">
        <f t="shared" si="123"/>
        <v>99.992565055762086</v>
      </c>
      <c r="FP17" s="322"/>
      <c r="FQ17" s="322"/>
      <c r="FR17" s="322"/>
      <c r="FS17" s="75"/>
      <c r="FT17" s="322"/>
      <c r="FU17" s="322"/>
      <c r="FV17" s="322"/>
      <c r="FW17" s="75"/>
      <c r="FX17" s="322"/>
      <c r="FY17" s="322"/>
      <c r="FZ17" s="322"/>
      <c r="GA17" s="75"/>
      <c r="GB17" s="322"/>
      <c r="GC17" s="322"/>
      <c r="GD17" s="322"/>
      <c r="GE17" s="75"/>
      <c r="GF17" s="322">
        <v>1004.0115999999999</v>
      </c>
      <c r="GG17" s="322">
        <v>1001.90592</v>
      </c>
      <c r="GH17" s="322">
        <v>998.86314000000004</v>
      </c>
      <c r="GI17" s="75">
        <f t="shared" si="68"/>
        <v>99.696300826329093</v>
      </c>
      <c r="GJ17" s="322"/>
      <c r="GK17" s="322"/>
      <c r="GL17" s="322"/>
      <c r="GM17" s="75"/>
      <c r="GN17" s="322"/>
      <c r="GO17" s="322"/>
      <c r="GP17" s="322"/>
      <c r="GQ17" s="75"/>
      <c r="GR17" s="74"/>
      <c r="GS17" s="74"/>
      <c r="GT17" s="74"/>
      <c r="GU17" s="75"/>
      <c r="GV17" s="74"/>
      <c r="GW17" s="74"/>
      <c r="GX17" s="74"/>
      <c r="GY17" s="75"/>
      <c r="GZ17" s="74"/>
      <c r="HA17" s="74"/>
      <c r="HB17" s="74"/>
      <c r="HC17" s="75"/>
      <c r="HD17" s="74"/>
      <c r="HE17" s="74"/>
      <c r="HF17" s="74"/>
      <c r="HG17" s="75"/>
      <c r="HH17" s="74"/>
      <c r="HI17" s="74">
        <v>130.5</v>
      </c>
      <c r="HJ17" s="74">
        <v>130.5</v>
      </c>
      <c r="HK17" s="75">
        <f>HJ17/HI17*100</f>
        <v>100</v>
      </c>
      <c r="HL17" s="74"/>
      <c r="HM17" s="74"/>
      <c r="HN17" s="74">
        <v>0</v>
      </c>
      <c r="HO17" s="75"/>
      <c r="HP17" s="74"/>
      <c r="HQ17" s="74"/>
      <c r="HR17" s="74">
        <v>0</v>
      </c>
      <c r="HS17" s="75"/>
      <c r="HT17" s="74"/>
      <c r="HU17" s="74"/>
      <c r="HV17" s="74">
        <v>0</v>
      </c>
      <c r="HW17" s="75"/>
      <c r="HX17" s="74"/>
      <c r="HY17" s="74"/>
      <c r="HZ17" s="74">
        <v>0</v>
      </c>
      <c r="IA17" s="75"/>
      <c r="IB17" s="74"/>
      <c r="IC17" s="74"/>
      <c r="ID17" s="74">
        <v>0</v>
      </c>
      <c r="IE17" s="75"/>
      <c r="IF17" s="74"/>
      <c r="IG17" s="74"/>
      <c r="IH17" s="74">
        <v>0</v>
      </c>
      <c r="II17" s="75"/>
      <c r="IJ17" s="74"/>
      <c r="IK17" s="74"/>
      <c r="IL17" s="74">
        <v>0</v>
      </c>
      <c r="IM17" s="75"/>
      <c r="IN17" s="74"/>
      <c r="IO17" s="74"/>
      <c r="IP17" s="74">
        <v>0</v>
      </c>
      <c r="IQ17" s="75"/>
      <c r="IR17" s="74"/>
      <c r="IS17" s="74"/>
      <c r="IT17" s="74">
        <v>0</v>
      </c>
      <c r="IU17" s="75"/>
      <c r="IV17" s="74"/>
      <c r="IW17" s="74"/>
      <c r="IX17" s="74">
        <v>0</v>
      </c>
      <c r="IY17" s="75"/>
      <c r="IZ17" s="74"/>
      <c r="JA17" s="74"/>
      <c r="JB17" s="74">
        <v>0</v>
      </c>
      <c r="JC17" s="75"/>
      <c r="JD17" s="74"/>
      <c r="JE17" s="74"/>
      <c r="JF17" s="74">
        <v>0</v>
      </c>
      <c r="JG17" s="75"/>
      <c r="JH17" s="74"/>
      <c r="JI17" s="74"/>
      <c r="JJ17" s="74">
        <v>0</v>
      </c>
      <c r="JK17" s="75"/>
      <c r="JL17" s="74"/>
      <c r="JM17" s="74"/>
      <c r="JN17" s="74">
        <v>0</v>
      </c>
      <c r="JO17" s="75"/>
      <c r="JP17" s="74"/>
      <c r="JQ17" s="74"/>
      <c r="JR17" s="74">
        <v>0</v>
      </c>
      <c r="JS17" s="75"/>
      <c r="JT17" s="74"/>
      <c r="JU17" s="74">
        <v>3043.9140000000002</v>
      </c>
      <c r="JV17" s="74">
        <v>3043.9140000000002</v>
      </c>
      <c r="JW17" s="75">
        <f>JV17/JU17*100</f>
        <v>100</v>
      </c>
      <c r="JX17" s="74"/>
      <c r="JY17" s="74"/>
      <c r="JZ17" s="74">
        <v>0</v>
      </c>
      <c r="KA17" s="75"/>
      <c r="KB17" s="74"/>
      <c r="KC17" s="74"/>
      <c r="KD17" s="74">
        <v>0</v>
      </c>
      <c r="KE17" s="75"/>
      <c r="KF17" s="74"/>
      <c r="KG17" s="74"/>
      <c r="KH17" s="74">
        <v>0</v>
      </c>
      <c r="KI17" s="75"/>
      <c r="KJ17" s="74"/>
      <c r="KK17" s="74">
        <v>500</v>
      </c>
      <c r="KL17" s="74">
        <v>500</v>
      </c>
      <c r="KM17" s="75">
        <f t="shared" si="124"/>
        <v>100</v>
      </c>
      <c r="KN17" s="74"/>
      <c r="KO17" s="74"/>
      <c r="KP17" s="74"/>
      <c r="KQ17" s="75"/>
      <c r="KR17" s="74"/>
      <c r="KS17" s="74"/>
      <c r="KT17" s="74"/>
      <c r="KU17" s="75"/>
      <c r="KV17" s="74"/>
      <c r="KW17" s="74"/>
      <c r="KX17" s="74"/>
      <c r="KY17" s="75"/>
      <c r="KZ17" s="74"/>
      <c r="LA17" s="74"/>
      <c r="LB17" s="74"/>
      <c r="LC17" s="75"/>
      <c r="LD17" s="74"/>
      <c r="LE17" s="74"/>
      <c r="LF17" s="74"/>
      <c r="LG17" s="75"/>
      <c r="LH17" s="74"/>
      <c r="LI17" s="74"/>
      <c r="LJ17" s="74"/>
      <c r="LK17" s="75"/>
      <c r="LL17" s="74"/>
      <c r="LM17" s="74"/>
      <c r="LN17" s="74"/>
      <c r="LO17" s="75"/>
      <c r="LP17" s="74"/>
      <c r="LQ17" s="74"/>
      <c r="LR17" s="74"/>
      <c r="LS17" s="75"/>
      <c r="LT17" s="74"/>
      <c r="LU17" s="74"/>
      <c r="LV17" s="74"/>
      <c r="LW17" s="75"/>
      <c r="LX17" s="74"/>
      <c r="LY17" s="74"/>
      <c r="LZ17" s="74"/>
      <c r="MA17" s="75"/>
      <c r="MB17" s="74"/>
      <c r="MC17" s="74">
        <v>1272.5748000000001</v>
      </c>
      <c r="MD17" s="74">
        <v>1272.5748000000001</v>
      </c>
      <c r="ME17" s="75">
        <f t="shared" si="125"/>
        <v>100</v>
      </c>
      <c r="MF17" s="74"/>
      <c r="MG17" s="74"/>
      <c r="MH17" s="74"/>
      <c r="MI17" s="75"/>
      <c r="MJ17" s="74"/>
      <c r="MK17" s="74"/>
      <c r="ML17" s="74"/>
      <c r="MM17" s="75"/>
      <c r="MN17" s="322"/>
      <c r="MO17" s="322"/>
      <c r="MP17" s="322"/>
      <c r="MQ17" s="75"/>
      <c r="MR17" s="322"/>
      <c r="MS17" s="322"/>
      <c r="MT17" s="322"/>
      <c r="MU17" s="75"/>
      <c r="MV17" s="74"/>
      <c r="MW17" s="74"/>
      <c r="MX17" s="74"/>
      <c r="MY17" s="75"/>
      <c r="MZ17" s="74"/>
      <c r="NA17" s="74"/>
      <c r="NB17" s="74"/>
      <c r="NC17" s="75"/>
      <c r="ND17" s="74"/>
      <c r="NE17" s="74"/>
      <c r="NF17" s="74"/>
      <c r="NG17" s="75"/>
      <c r="NH17" s="74"/>
      <c r="NI17" s="74"/>
      <c r="NJ17" s="74"/>
      <c r="NK17" s="75"/>
    </row>
    <row r="18" spans="1:375" ht="15.75" x14ac:dyDescent="0.25">
      <c r="A18" s="130" t="s">
        <v>122</v>
      </c>
      <c r="B18" s="78">
        <f t="shared" si="115"/>
        <v>5000</v>
      </c>
      <c r="C18" s="78">
        <f t="shared" si="36"/>
        <v>5056.4194500000003</v>
      </c>
      <c r="D18" s="78">
        <f t="shared" si="116"/>
        <v>5056.4194500000003</v>
      </c>
      <c r="E18" s="78">
        <f t="shared" si="117"/>
        <v>0</v>
      </c>
      <c r="F18" s="78">
        <f t="shared" si="118"/>
        <v>4742.2280999999994</v>
      </c>
      <c r="G18" s="74">
        <f t="shared" si="0"/>
        <v>93.786287844454819</v>
      </c>
      <c r="H18" s="77"/>
      <c r="I18" s="77"/>
      <c r="J18" s="77"/>
      <c r="K18" s="74"/>
      <c r="L18" s="77"/>
      <c r="M18" s="77"/>
      <c r="N18" s="77"/>
      <c r="O18" s="75"/>
      <c r="P18" s="77"/>
      <c r="Q18" s="77"/>
      <c r="R18" s="77"/>
      <c r="S18" s="75"/>
      <c r="T18" s="77"/>
      <c r="U18" s="77"/>
      <c r="V18" s="77"/>
      <c r="W18" s="75"/>
      <c r="X18" s="77"/>
      <c r="Y18" s="77"/>
      <c r="Z18" s="77"/>
      <c r="AA18" s="75"/>
      <c r="AB18" s="77"/>
      <c r="AC18" s="77"/>
      <c r="AD18" s="77"/>
      <c r="AE18" s="75"/>
      <c r="AF18" s="77"/>
      <c r="AG18" s="77"/>
      <c r="AH18" s="77"/>
      <c r="AI18" s="75"/>
      <c r="AJ18" s="77"/>
      <c r="AK18" s="77"/>
      <c r="AL18" s="77"/>
      <c r="AM18" s="75"/>
      <c r="AN18" s="77"/>
      <c r="AO18" s="77"/>
      <c r="AP18" s="77"/>
      <c r="AQ18" s="77"/>
      <c r="AR18" s="77"/>
      <c r="AS18" s="77"/>
      <c r="AT18" s="77"/>
      <c r="AU18" s="75"/>
      <c r="AV18" s="77"/>
      <c r="AW18" s="77"/>
      <c r="AX18" s="77"/>
      <c r="AY18" s="75"/>
      <c r="AZ18" s="75"/>
      <c r="BA18" s="77"/>
      <c r="BB18" s="77"/>
      <c r="BC18" s="75"/>
      <c r="BD18" s="77"/>
      <c r="BE18" s="77"/>
      <c r="BF18" s="77"/>
      <c r="BG18" s="75"/>
      <c r="BH18" s="77"/>
      <c r="BI18" s="77"/>
      <c r="BJ18" s="77"/>
      <c r="BK18" s="75"/>
      <c r="BL18" s="75"/>
      <c r="BM18" s="78"/>
      <c r="BN18" s="77"/>
      <c r="BO18" s="75"/>
      <c r="BP18" s="75"/>
      <c r="BQ18" s="78"/>
      <c r="BR18" s="77"/>
      <c r="BS18" s="75"/>
      <c r="BT18" s="75"/>
      <c r="BU18" s="78"/>
      <c r="BV18" s="77"/>
      <c r="BW18" s="75"/>
      <c r="BX18" s="75"/>
      <c r="BY18" s="78"/>
      <c r="BZ18" s="78"/>
      <c r="CA18" s="75"/>
      <c r="CB18" s="75"/>
      <c r="CC18" s="78"/>
      <c r="CD18" s="78"/>
      <c r="CE18" s="75"/>
      <c r="CF18" s="322"/>
      <c r="CG18" s="78"/>
      <c r="CH18" s="77"/>
      <c r="CI18" s="75"/>
      <c r="CJ18" s="75"/>
      <c r="CK18" s="78"/>
      <c r="CL18" s="77"/>
      <c r="CM18" s="75"/>
      <c r="CN18" s="75"/>
      <c r="CO18" s="78"/>
      <c r="CP18" s="78">
        <v>0</v>
      </c>
      <c r="CQ18" s="75"/>
      <c r="CR18" s="78"/>
      <c r="CS18" s="78"/>
      <c r="CT18" s="78"/>
      <c r="CU18" s="75"/>
      <c r="CV18" s="75"/>
      <c r="CW18" s="78"/>
      <c r="CX18" s="78"/>
      <c r="CY18" s="75"/>
      <c r="CZ18" s="75"/>
      <c r="DA18" s="78"/>
      <c r="DB18" s="78"/>
      <c r="DC18" s="75"/>
      <c r="DD18" s="78"/>
      <c r="DE18" s="78"/>
      <c r="DF18" s="78"/>
      <c r="DG18" s="75"/>
      <c r="DH18" s="78"/>
      <c r="DI18" s="78"/>
      <c r="DJ18" s="78"/>
      <c r="DK18" s="75"/>
      <c r="DL18" s="78"/>
      <c r="DM18" s="78"/>
      <c r="DN18" s="78"/>
      <c r="DO18" s="75"/>
      <c r="DP18" s="78"/>
      <c r="DQ18" s="78"/>
      <c r="DR18" s="78"/>
      <c r="DS18" s="75"/>
      <c r="DT18" s="75"/>
      <c r="DU18" s="78"/>
      <c r="DV18" s="77"/>
      <c r="DW18" s="75"/>
      <c r="DX18" s="75"/>
      <c r="DY18" s="78"/>
      <c r="DZ18" s="77"/>
      <c r="EA18" s="75"/>
      <c r="EB18" s="78"/>
      <c r="EC18" s="78"/>
      <c r="ED18" s="78"/>
      <c r="EE18" s="75"/>
      <c r="EF18" s="78"/>
      <c r="EG18" s="78"/>
      <c r="EH18" s="78"/>
      <c r="EI18" s="75"/>
      <c r="EJ18" s="78"/>
      <c r="EK18" s="78"/>
      <c r="EL18" s="78"/>
      <c r="EM18" s="75"/>
      <c r="EN18" s="78">
        <v>5000</v>
      </c>
      <c r="EO18" s="78">
        <v>5000</v>
      </c>
      <c r="EP18" s="78">
        <v>4742.2280999999994</v>
      </c>
      <c r="EQ18" s="75">
        <f t="shared" si="66"/>
        <v>94.844561999999982</v>
      </c>
      <c r="ER18" s="78"/>
      <c r="ES18" s="78"/>
      <c r="ET18" s="78"/>
      <c r="EU18" s="75"/>
      <c r="EV18" s="75"/>
      <c r="EW18" s="75"/>
      <c r="EX18" s="75"/>
      <c r="EY18" s="75"/>
      <c r="EZ18" s="78"/>
      <c r="FA18" s="78"/>
      <c r="FB18" s="78"/>
      <c r="FC18" s="75"/>
      <c r="FD18" s="78"/>
      <c r="FE18" s="78"/>
      <c r="FF18" s="78"/>
      <c r="FG18" s="75"/>
      <c r="FH18" s="78"/>
      <c r="FI18" s="78"/>
      <c r="FJ18" s="78"/>
      <c r="FK18" s="75"/>
      <c r="FL18" s="78"/>
      <c r="FM18" s="78"/>
      <c r="FN18" s="78"/>
      <c r="FO18" s="75"/>
      <c r="FP18" s="78"/>
      <c r="FQ18" s="78"/>
      <c r="FR18" s="78"/>
      <c r="FS18" s="75"/>
      <c r="FT18" s="78"/>
      <c r="FU18" s="78"/>
      <c r="FV18" s="78"/>
      <c r="FW18" s="75"/>
      <c r="FX18" s="78"/>
      <c r="FY18" s="78"/>
      <c r="FZ18" s="78"/>
      <c r="GA18" s="75"/>
      <c r="GB18" s="78"/>
      <c r="GC18" s="78"/>
      <c r="GD18" s="78"/>
      <c r="GE18" s="75"/>
      <c r="GF18" s="78"/>
      <c r="GG18" s="78"/>
      <c r="GH18" s="78"/>
      <c r="GI18" s="75"/>
      <c r="GJ18" s="78"/>
      <c r="GK18" s="78"/>
      <c r="GL18" s="78"/>
      <c r="GM18" s="75"/>
      <c r="GN18" s="78"/>
      <c r="GO18" s="78"/>
      <c r="GP18" s="78"/>
      <c r="GQ18" s="75"/>
      <c r="GR18" s="77"/>
      <c r="GS18" s="77"/>
      <c r="GT18" s="77"/>
      <c r="GU18" s="75"/>
      <c r="GV18" s="77"/>
      <c r="GW18" s="77"/>
      <c r="GX18" s="77"/>
      <c r="GY18" s="75"/>
      <c r="GZ18" s="77"/>
      <c r="HA18" s="77"/>
      <c r="HB18" s="77"/>
      <c r="HC18" s="75"/>
      <c r="HD18" s="77"/>
      <c r="HE18" s="77"/>
      <c r="HF18" s="77"/>
      <c r="HG18" s="75"/>
      <c r="HH18" s="77"/>
      <c r="HI18" s="77"/>
      <c r="HJ18" s="77"/>
      <c r="HK18" s="75"/>
      <c r="HL18" s="77"/>
      <c r="HM18" s="77"/>
      <c r="HN18" s="77"/>
      <c r="HO18" s="75"/>
      <c r="HP18" s="77"/>
      <c r="HQ18" s="77"/>
      <c r="HR18" s="77"/>
      <c r="HS18" s="75"/>
      <c r="HT18" s="77"/>
      <c r="HU18" s="77"/>
      <c r="HV18" s="77"/>
      <c r="HW18" s="75"/>
      <c r="HX18" s="77"/>
      <c r="HY18" s="77"/>
      <c r="HZ18" s="77"/>
      <c r="IA18" s="75"/>
      <c r="IB18" s="77"/>
      <c r="IC18" s="77"/>
      <c r="ID18" s="77"/>
      <c r="IE18" s="75"/>
      <c r="IF18" s="77"/>
      <c r="IG18" s="77"/>
      <c r="IH18" s="77"/>
      <c r="II18" s="75"/>
      <c r="IJ18" s="77"/>
      <c r="IK18" s="77"/>
      <c r="IL18" s="77"/>
      <c r="IM18" s="75"/>
      <c r="IN18" s="77"/>
      <c r="IO18" s="77"/>
      <c r="IP18" s="77"/>
      <c r="IQ18" s="75"/>
      <c r="IR18" s="77"/>
      <c r="IS18" s="77"/>
      <c r="IT18" s="77"/>
      <c r="IU18" s="75"/>
      <c r="IV18" s="77"/>
      <c r="IW18" s="77"/>
      <c r="IX18" s="77"/>
      <c r="IY18" s="75"/>
      <c r="IZ18" s="77"/>
      <c r="JA18" s="74">
        <v>56.419449999999998</v>
      </c>
      <c r="JB18" s="77"/>
      <c r="JC18" s="75"/>
      <c r="JD18" s="77"/>
      <c r="JE18" s="77"/>
      <c r="JF18" s="77"/>
      <c r="JG18" s="75"/>
      <c r="JH18" s="77"/>
      <c r="JI18" s="77"/>
      <c r="JJ18" s="77"/>
      <c r="JK18" s="75"/>
      <c r="JL18" s="77"/>
      <c r="JM18" s="77"/>
      <c r="JN18" s="77"/>
      <c r="JO18" s="75"/>
      <c r="JP18" s="77"/>
      <c r="JQ18" s="77"/>
      <c r="JR18" s="77"/>
      <c r="JS18" s="75"/>
      <c r="JT18" s="77"/>
      <c r="JU18" s="77"/>
      <c r="JV18" s="77"/>
      <c r="JW18" s="75"/>
      <c r="JX18" s="77"/>
      <c r="JY18" s="77"/>
      <c r="JZ18" s="77"/>
      <c r="KA18" s="75"/>
      <c r="KB18" s="77"/>
      <c r="KC18" s="77"/>
      <c r="KD18" s="77"/>
      <c r="KE18" s="75"/>
      <c r="KF18" s="77"/>
      <c r="KG18" s="77"/>
      <c r="KH18" s="77"/>
      <c r="KI18" s="75"/>
      <c r="KJ18" s="77"/>
      <c r="KK18" s="77"/>
      <c r="KL18" s="77"/>
      <c r="KM18" s="75"/>
      <c r="KN18" s="77"/>
      <c r="KO18" s="77"/>
      <c r="KP18" s="77"/>
      <c r="KQ18" s="75"/>
      <c r="KR18" s="77"/>
      <c r="KS18" s="77"/>
      <c r="KT18" s="77"/>
      <c r="KU18" s="75"/>
      <c r="KV18" s="77"/>
      <c r="KW18" s="77"/>
      <c r="KX18" s="77"/>
      <c r="KY18" s="75"/>
      <c r="KZ18" s="77"/>
      <c r="LA18" s="77"/>
      <c r="LB18" s="77"/>
      <c r="LC18" s="75"/>
      <c r="LD18" s="77"/>
      <c r="LE18" s="77"/>
      <c r="LF18" s="77"/>
      <c r="LG18" s="75"/>
      <c r="LH18" s="77"/>
      <c r="LI18" s="77"/>
      <c r="LJ18" s="77"/>
      <c r="LK18" s="75"/>
      <c r="LL18" s="77"/>
      <c r="LM18" s="77"/>
      <c r="LN18" s="77"/>
      <c r="LO18" s="75"/>
      <c r="LP18" s="77"/>
      <c r="LQ18" s="77"/>
      <c r="LR18" s="77"/>
      <c r="LS18" s="75"/>
      <c r="LT18" s="77"/>
      <c r="LU18" s="77"/>
      <c r="LV18" s="77"/>
      <c r="LW18" s="75"/>
      <c r="LX18" s="77"/>
      <c r="LY18" s="77"/>
      <c r="LZ18" s="77"/>
      <c r="MA18" s="75"/>
      <c r="MB18" s="77"/>
      <c r="MC18" s="77"/>
      <c r="MD18" s="77"/>
      <c r="ME18" s="75"/>
      <c r="MF18" s="77"/>
      <c r="MG18" s="77"/>
      <c r="MH18" s="77"/>
      <c r="MI18" s="75"/>
      <c r="MJ18" s="77"/>
      <c r="MK18" s="77"/>
      <c r="ML18" s="77"/>
      <c r="MM18" s="75"/>
      <c r="MN18" s="77"/>
      <c r="MO18" s="77"/>
      <c r="MP18" s="77"/>
      <c r="MQ18" s="75"/>
      <c r="MR18" s="78"/>
      <c r="MS18" s="78"/>
      <c r="MT18" s="78"/>
      <c r="MU18" s="75"/>
      <c r="MV18" s="77"/>
      <c r="MW18" s="77"/>
      <c r="MX18" s="77"/>
      <c r="MY18" s="75"/>
      <c r="MZ18" s="77"/>
      <c r="NA18" s="77"/>
      <c r="NB18" s="77"/>
      <c r="NC18" s="75"/>
      <c r="ND18" s="77"/>
      <c r="NE18" s="77"/>
      <c r="NF18" s="77"/>
      <c r="NG18" s="75"/>
      <c r="NH18" s="77"/>
      <c r="NI18" s="77"/>
      <c r="NJ18" s="77"/>
      <c r="NK18" s="75"/>
    </row>
    <row r="19" spans="1:375" s="5" customFormat="1" ht="31.5" x14ac:dyDescent="0.25">
      <c r="A19" s="129" t="s">
        <v>124</v>
      </c>
      <c r="B19" s="77">
        <f t="shared" si="115"/>
        <v>28771.322600000003</v>
      </c>
      <c r="C19" s="77">
        <f t="shared" si="36"/>
        <v>172221.87383999999</v>
      </c>
      <c r="D19" s="77">
        <f t="shared" si="116"/>
        <v>171521.87383999999</v>
      </c>
      <c r="E19" s="77">
        <f t="shared" si="117"/>
        <v>700</v>
      </c>
      <c r="F19" s="77">
        <f t="shared" si="118"/>
        <v>171025.37041</v>
      </c>
      <c r="G19" s="73">
        <f t="shared" si="0"/>
        <v>99.305254667527549</v>
      </c>
      <c r="H19" s="77">
        <f>H20+H21+H22+H23</f>
        <v>6250</v>
      </c>
      <c r="I19" s="77">
        <f>I20+I21+I22+I23</f>
        <v>13800</v>
      </c>
      <c r="J19" s="77">
        <f>J20+J21+J22+J23</f>
        <v>13800</v>
      </c>
      <c r="K19" s="73">
        <f>J19/I19*100</f>
        <v>100</v>
      </c>
      <c r="L19" s="77">
        <f t="shared" ref="L19" si="126">L20+L21+L22+L23</f>
        <v>1400.4</v>
      </c>
      <c r="M19" s="77">
        <f t="shared" ref="M19:N19" si="127">M20+M21+M22+M23</f>
        <v>1750.5</v>
      </c>
      <c r="N19" s="77">
        <f t="shared" si="127"/>
        <v>1750.5</v>
      </c>
      <c r="O19" s="72">
        <f>N19/M19*100</f>
        <v>100</v>
      </c>
      <c r="P19" s="77">
        <f>P20+P21+P22+P23</f>
        <v>0</v>
      </c>
      <c r="Q19" s="77">
        <f>Q20+Q21+Q22+Q23</f>
        <v>0</v>
      </c>
      <c r="R19" s="77">
        <f>R20+R21+R22+R23</f>
        <v>0</v>
      </c>
      <c r="S19" s="72"/>
      <c r="T19" s="77">
        <f>T20+T21+T22+T23</f>
        <v>4432</v>
      </c>
      <c r="U19" s="77">
        <f>U20+U21+U22+U23</f>
        <v>4432</v>
      </c>
      <c r="V19" s="77">
        <f>V20+V21+V22+V23</f>
        <v>4432</v>
      </c>
      <c r="W19" s="72">
        <f>V19/U19*100</f>
        <v>100</v>
      </c>
      <c r="X19" s="77">
        <f>X20+X21+X22+X23</f>
        <v>968</v>
      </c>
      <c r="Y19" s="77">
        <f>Y20+Y21+Y22+Y23</f>
        <v>968</v>
      </c>
      <c r="Z19" s="77">
        <f>Z20+Z21+Z22+Z23</f>
        <v>968</v>
      </c>
      <c r="AA19" s="72">
        <f>Z19/Y19*100</f>
        <v>100</v>
      </c>
      <c r="AB19" s="77">
        <f>AB20+AB21+AB22+AB23</f>
        <v>0</v>
      </c>
      <c r="AC19" s="77">
        <f>AC20+AC21+AC22+AC23</f>
        <v>0</v>
      </c>
      <c r="AD19" s="77">
        <f>AD20+AD21+AD22+AD23</f>
        <v>0</v>
      </c>
      <c r="AE19" s="72"/>
      <c r="AF19" s="77"/>
      <c r="AG19" s="77">
        <f>AG20+AG21+AG22+AG23</f>
        <v>31332</v>
      </c>
      <c r="AH19" s="77">
        <f>AH20+AH21+AH22+AH23</f>
        <v>31203.884249999999</v>
      </c>
      <c r="AI19" s="72">
        <f>AH19/AG19*100</f>
        <v>99.591102546916886</v>
      </c>
      <c r="AJ19" s="77"/>
      <c r="AK19" s="77">
        <f>AK20+AK21+AK22+AK23</f>
        <v>1200</v>
      </c>
      <c r="AL19" s="77">
        <f>AL20+AL21+AL22+AL23</f>
        <v>1200</v>
      </c>
      <c r="AM19" s="72">
        <f>AL19/AK19*100</f>
        <v>100</v>
      </c>
      <c r="AN19" s="77">
        <f t="shared" ref="AN19" si="128">AN20+AN21+AN22+AN23</f>
        <v>0</v>
      </c>
      <c r="AO19" s="77">
        <f t="shared" ref="AO19:AQ19" si="129">AO20+AO21+AO22+AO23</f>
        <v>0</v>
      </c>
      <c r="AP19" s="77">
        <f t="shared" si="129"/>
        <v>0</v>
      </c>
      <c r="AQ19" s="77">
        <f t="shared" si="129"/>
        <v>0</v>
      </c>
      <c r="AR19" s="77">
        <f>AR20+AR21+AR22+AR23</f>
        <v>500</v>
      </c>
      <c r="AS19" s="77">
        <f>AS20+AS21+AS22+AS23</f>
        <v>500</v>
      </c>
      <c r="AT19" s="77">
        <f>AT20+AT21+AT22+AT23</f>
        <v>500</v>
      </c>
      <c r="AU19" s="72">
        <f>AT19/AS19*100</f>
        <v>100</v>
      </c>
      <c r="AV19" s="77"/>
      <c r="AW19" s="77">
        <f>AW20+AW21+AW22+AW23</f>
        <v>0</v>
      </c>
      <c r="AX19" s="77">
        <f>AX20+AX21+AX22+AX23</f>
        <v>0</v>
      </c>
      <c r="AY19" s="72"/>
      <c r="AZ19" s="72"/>
      <c r="BA19" s="77">
        <f>BA20+BA21+BA22+BA23</f>
        <v>0</v>
      </c>
      <c r="BB19" s="77">
        <f>BB20+BB21+BB22+BB23</f>
        <v>0</v>
      </c>
      <c r="BC19" s="72"/>
      <c r="BD19" s="77"/>
      <c r="BE19" s="77"/>
      <c r="BF19" s="77"/>
      <c r="BG19" s="72"/>
      <c r="BH19" s="77">
        <f>BH20+BH21+BH22+BH23</f>
        <v>2172.8159999999998</v>
      </c>
      <c r="BI19" s="77">
        <f>BI20+BI21+BI22+BI23</f>
        <v>2172.8159999999998</v>
      </c>
      <c r="BJ19" s="77">
        <f>BJ20+BJ21+BJ22+BJ23</f>
        <v>2122.5900699999997</v>
      </c>
      <c r="BK19" s="72">
        <f>BJ19/BI19*100</f>
        <v>97.688440714722276</v>
      </c>
      <c r="BL19" s="72"/>
      <c r="BM19" s="77">
        <f>BM20+BM21+BM22+BM23</f>
        <v>0</v>
      </c>
      <c r="BN19" s="77">
        <f>BN20+BN21+BN22+BN23</f>
        <v>0</v>
      </c>
      <c r="BO19" s="72"/>
      <c r="BP19" s="72"/>
      <c r="BQ19" s="77">
        <f>BQ20+BQ21+BQ22+BQ23</f>
        <v>0</v>
      </c>
      <c r="BR19" s="77">
        <f>BR20+BR21+BR22+BR23</f>
        <v>0</v>
      </c>
      <c r="BS19" s="72"/>
      <c r="BT19" s="72"/>
      <c r="BU19" s="77">
        <f>BU20+BU21+BU22+BU23</f>
        <v>0</v>
      </c>
      <c r="BV19" s="77">
        <f>BV20+BV21+BV22+BV23</f>
        <v>0</v>
      </c>
      <c r="BW19" s="72"/>
      <c r="BX19" s="72"/>
      <c r="BY19" s="77">
        <f>BY20+BY21+BY22+BY23</f>
        <v>0</v>
      </c>
      <c r="BZ19" s="77">
        <f>BZ20+BZ21+BZ22+BZ23</f>
        <v>0</v>
      </c>
      <c r="CA19" s="72"/>
      <c r="CB19" s="72"/>
      <c r="CC19" s="77">
        <f>CC20+CC21+CC22+CC23</f>
        <v>0</v>
      </c>
      <c r="CD19" s="77">
        <f>CD20+CD21+CD22+CD23</f>
        <v>0</v>
      </c>
      <c r="CE19" s="72"/>
      <c r="CF19" s="343"/>
      <c r="CG19" s="77">
        <f>CG20+CG21+CG22+CG23</f>
        <v>0</v>
      </c>
      <c r="CH19" s="77">
        <f>CH20+CH21+CH22+CH23</f>
        <v>0</v>
      </c>
      <c r="CI19" s="72"/>
      <c r="CJ19" s="72"/>
      <c r="CK19" s="77">
        <f>CK20+CK21+CK22+CK23</f>
        <v>0</v>
      </c>
      <c r="CL19" s="77">
        <f>CL20+CL21+CL22+CL23</f>
        <v>0</v>
      </c>
      <c r="CM19" s="72"/>
      <c r="CN19" s="72"/>
      <c r="CO19" s="77">
        <f>CO20+CO21+CO22+CO23</f>
        <v>100000</v>
      </c>
      <c r="CP19" s="77">
        <f>CP20+CP21+CP22+CP23</f>
        <v>100000</v>
      </c>
      <c r="CQ19" s="72">
        <f>CP19/CO19*100</f>
        <v>100</v>
      </c>
      <c r="CR19" s="77">
        <f>CR20+CR21+CR22+CR23</f>
        <v>634.4</v>
      </c>
      <c r="CS19" s="77">
        <f>CS20+CS21+CS22+CS23</f>
        <v>634.4</v>
      </c>
      <c r="CT19" s="77">
        <f>CT20+CT21+CT22+CT23</f>
        <v>634.4</v>
      </c>
      <c r="CU19" s="72">
        <f>CT19/CS19*100</f>
        <v>100</v>
      </c>
      <c r="CV19" s="72"/>
      <c r="CW19" s="77"/>
      <c r="CX19" s="77"/>
      <c r="CY19" s="72"/>
      <c r="CZ19" s="72"/>
      <c r="DA19" s="77"/>
      <c r="DB19" s="77"/>
      <c r="DC19" s="72"/>
      <c r="DD19" s="77">
        <f>DD20+DD21+DD22+DD23</f>
        <v>500</v>
      </c>
      <c r="DE19" s="77">
        <f>DE20+DE21+DE22+DE23</f>
        <v>500</v>
      </c>
      <c r="DF19" s="77">
        <f>DF20+DF21+DF22+DF23</f>
        <v>500</v>
      </c>
      <c r="DG19" s="72">
        <f t="shared" si="65"/>
        <v>100</v>
      </c>
      <c r="DH19" s="77">
        <f>DH20+DH21+DH22+DH23</f>
        <v>0</v>
      </c>
      <c r="DI19" s="77">
        <f>DI20+DI21+DI22+DI23</f>
        <v>0</v>
      </c>
      <c r="DJ19" s="77">
        <f>DJ20+DJ21+DJ22+DJ23</f>
        <v>0</v>
      </c>
      <c r="DK19" s="72"/>
      <c r="DL19" s="77">
        <f>DL20+DL21+DL22+DL23</f>
        <v>0</v>
      </c>
      <c r="DM19" s="77">
        <f>DM20+DM21+DM22+DM23</f>
        <v>0</v>
      </c>
      <c r="DN19" s="77">
        <f>DN20+DN21+DN22+DN23</f>
        <v>0</v>
      </c>
      <c r="DO19" s="72"/>
      <c r="DP19" s="77"/>
      <c r="DQ19" s="77">
        <f>DQ20+DQ21+DQ22+DQ23</f>
        <v>0</v>
      </c>
      <c r="DR19" s="77">
        <f>DR20+DR21+DR22+DR23</f>
        <v>0</v>
      </c>
      <c r="DS19" s="72"/>
      <c r="DT19" s="72"/>
      <c r="DU19" s="77">
        <f>DU20+DU21+DU22+DU23</f>
        <v>0</v>
      </c>
      <c r="DV19" s="77">
        <f>DV20+DV21+DV22+DV23</f>
        <v>0</v>
      </c>
      <c r="DW19" s="72"/>
      <c r="DX19" s="72"/>
      <c r="DY19" s="77">
        <f>DY20+DY21+DY22+DY23</f>
        <v>0</v>
      </c>
      <c r="DZ19" s="77">
        <f>DZ20+DZ21+DZ22+DZ23</f>
        <v>0</v>
      </c>
      <c r="EA19" s="72"/>
      <c r="EB19" s="77">
        <f>EB20+EB21+EB22+EB23</f>
        <v>1000</v>
      </c>
      <c r="EC19" s="77">
        <f>EC20+EC21+EC22+EC23</f>
        <v>1000</v>
      </c>
      <c r="ED19" s="77">
        <f>ED20+ED21+ED22+ED23</f>
        <v>0</v>
      </c>
      <c r="EE19" s="72">
        <f>ED19/EC19*100</f>
        <v>0</v>
      </c>
      <c r="EF19" s="77">
        <f>EF20+EF21+EF22+EF23</f>
        <v>4204</v>
      </c>
      <c r="EG19" s="77">
        <f>EG20+EG21+EG22+EG23</f>
        <v>4379.7859200000003</v>
      </c>
      <c r="EH19" s="77">
        <f>EH20+EH21+EH22+EH23</f>
        <v>4379.7859200000003</v>
      </c>
      <c r="EI19" s="72">
        <f t="shared" ref="EI19:EI20" si="130">EH19/EG19*100</f>
        <v>100</v>
      </c>
      <c r="EJ19" s="77"/>
      <c r="EK19" s="77">
        <f>EK20+EK21+EK22+EK23</f>
        <v>0</v>
      </c>
      <c r="EL19" s="77">
        <f>EL20+EL21+EL22+EL23</f>
        <v>0</v>
      </c>
      <c r="EM19" s="72"/>
      <c r="EN19" s="77">
        <f>EN20+EN21+EN22+EN23</f>
        <v>5000</v>
      </c>
      <c r="EO19" s="77">
        <f>EO20+EO21+EO22+EO23</f>
        <v>5000</v>
      </c>
      <c r="EP19" s="77">
        <f>EP20+EP21+EP22+EP23</f>
        <v>5000</v>
      </c>
      <c r="EQ19" s="72">
        <f t="shared" si="66"/>
        <v>100</v>
      </c>
      <c r="ER19" s="77"/>
      <c r="ES19" s="77">
        <f>ES20+ES21+ES22+ES23</f>
        <v>0</v>
      </c>
      <c r="ET19" s="77">
        <f>ET20+ET21+ET22+ET23</f>
        <v>0</v>
      </c>
      <c r="EU19" s="72"/>
      <c r="EV19" s="72"/>
      <c r="EW19" s="72"/>
      <c r="EX19" s="72"/>
      <c r="EY19" s="72"/>
      <c r="EZ19" s="77"/>
      <c r="FA19" s="77">
        <f>FA20+FA21+FA22+FA23</f>
        <v>0</v>
      </c>
      <c r="FB19" s="77">
        <f>FB20+FB21+FB22+FB23</f>
        <v>0</v>
      </c>
      <c r="FC19" s="72"/>
      <c r="FD19" s="77"/>
      <c r="FE19" s="77">
        <f>FE20+FE21+FE22+FE23</f>
        <v>0</v>
      </c>
      <c r="FF19" s="77">
        <f>FF20+FF21+FF22+FF23</f>
        <v>0</v>
      </c>
      <c r="FG19" s="72"/>
      <c r="FH19" s="77"/>
      <c r="FI19" s="77">
        <f>FI20+FI21+FI22+FI23</f>
        <v>0</v>
      </c>
      <c r="FJ19" s="77">
        <f>FJ20+FJ21+FJ22+FJ23</f>
        <v>0</v>
      </c>
      <c r="FK19" s="72"/>
      <c r="FL19" s="77">
        <f>FL20+FL21+FL22+FL23</f>
        <v>474</v>
      </c>
      <c r="FM19" s="77">
        <f>FM20+FM21+FM22+FM23</f>
        <v>568.5</v>
      </c>
      <c r="FN19" s="77">
        <f>FN20+FN21+FN22+FN23</f>
        <v>550.33825000000002</v>
      </c>
      <c r="FO19" s="72">
        <f t="shared" si="123"/>
        <v>96.805321020228675</v>
      </c>
      <c r="FP19" s="77"/>
      <c r="FQ19" s="77"/>
      <c r="FR19" s="77"/>
      <c r="FS19" s="72"/>
      <c r="FT19" s="77"/>
      <c r="FU19" s="77">
        <f>FU20+FU21+FU22+FU23</f>
        <v>0</v>
      </c>
      <c r="FV19" s="77">
        <f>FV20+FV21+FV22+FV23</f>
        <v>0</v>
      </c>
      <c r="FW19" s="72"/>
      <c r="FX19" s="77"/>
      <c r="FY19" s="77">
        <f>FY20+FY21+FY22+FY23</f>
        <v>0</v>
      </c>
      <c r="FZ19" s="77">
        <f>FZ20+FZ21+FZ22+FZ23</f>
        <v>0</v>
      </c>
      <c r="GA19" s="72"/>
      <c r="GB19" s="77"/>
      <c r="GC19" s="77">
        <f>GC20+GC21+GC22+GC23</f>
        <v>0</v>
      </c>
      <c r="GD19" s="77">
        <f>GD20+GD21+GD22+GD23</f>
        <v>0</v>
      </c>
      <c r="GE19" s="72"/>
      <c r="GF19" s="77">
        <f>GF20+GF21+GF22+GF23</f>
        <v>1235.7066</v>
      </c>
      <c r="GG19" s="77">
        <f>GG20+GG21+GG22+GG23</f>
        <v>1125.97</v>
      </c>
      <c r="GH19" s="77">
        <f>GH20+GH21+GH22+GH23</f>
        <v>1125.97</v>
      </c>
      <c r="GI19" s="72">
        <f t="shared" si="68"/>
        <v>100</v>
      </c>
      <c r="GJ19" s="77"/>
      <c r="GK19" s="77">
        <f>GK20+GK21+GK22+GK23</f>
        <v>0</v>
      </c>
      <c r="GL19" s="77">
        <f>GL20+GL21+GL22+GL23</f>
        <v>0</v>
      </c>
      <c r="GM19" s="72"/>
      <c r="GN19" s="77"/>
      <c r="GO19" s="77">
        <f>GO20+GO21+GO22+GO23</f>
        <v>0</v>
      </c>
      <c r="GP19" s="77">
        <f>GP20+GP21+GP22+GP23</f>
        <v>0</v>
      </c>
      <c r="GQ19" s="72"/>
      <c r="GR19" s="77"/>
      <c r="GS19" s="77">
        <f t="shared" ref="GS19:GT19" si="131">GS20+GS21+GS22+GS23</f>
        <v>0</v>
      </c>
      <c r="GT19" s="77">
        <f t="shared" si="131"/>
        <v>0</v>
      </c>
      <c r="GU19" s="72"/>
      <c r="GV19" s="77"/>
      <c r="GW19" s="77">
        <f t="shared" ref="GW19:GX19" si="132">GW20+GW21+GW22+GW23</f>
        <v>0</v>
      </c>
      <c r="GX19" s="77">
        <f t="shared" si="132"/>
        <v>0</v>
      </c>
      <c r="GY19" s="72"/>
      <c r="GZ19" s="77"/>
      <c r="HA19" s="77">
        <f t="shared" ref="HA19:HB19" si="133">HA20+HA21+HA22+HA23</f>
        <v>0</v>
      </c>
      <c r="HB19" s="77">
        <f t="shared" si="133"/>
        <v>0</v>
      </c>
      <c r="HC19" s="72"/>
      <c r="HD19" s="77"/>
      <c r="HE19" s="77">
        <f t="shared" ref="HE19:HF19" si="134">HE20+HE21+HE22+HE23</f>
        <v>0</v>
      </c>
      <c r="HF19" s="77">
        <f t="shared" si="134"/>
        <v>0</v>
      </c>
      <c r="HG19" s="72"/>
      <c r="HH19" s="77"/>
      <c r="HI19" s="77">
        <f t="shared" ref="HI19:HJ19" si="135">HI20+HI21+HI22+HI23</f>
        <v>234.9</v>
      </c>
      <c r="HJ19" s="77">
        <f t="shared" si="135"/>
        <v>234.9</v>
      </c>
      <c r="HK19" s="72">
        <f>HJ19/HI19*100</f>
        <v>100</v>
      </c>
      <c r="HL19" s="77"/>
      <c r="HM19" s="77">
        <f t="shared" ref="HM19:HN19" si="136">HM20+HM21+HM22+HM23</f>
        <v>0</v>
      </c>
      <c r="HN19" s="77">
        <f t="shared" si="136"/>
        <v>0</v>
      </c>
      <c r="HO19" s="72"/>
      <c r="HP19" s="77"/>
      <c r="HQ19" s="77">
        <f t="shared" ref="HQ19:HR19" si="137">HQ20+HQ21+HQ22+HQ23</f>
        <v>0</v>
      </c>
      <c r="HR19" s="77">
        <f t="shared" si="137"/>
        <v>0</v>
      </c>
      <c r="HS19" s="72"/>
      <c r="HT19" s="77"/>
      <c r="HU19" s="77">
        <f t="shared" ref="HU19:HV19" si="138">HU20+HU21+HU22+HU23</f>
        <v>0</v>
      </c>
      <c r="HV19" s="77">
        <f t="shared" si="138"/>
        <v>0</v>
      </c>
      <c r="HW19" s="72"/>
      <c r="HX19" s="77"/>
      <c r="HY19" s="77">
        <f t="shared" ref="HY19:HZ19" si="139">HY20+HY21+HY22+HY23</f>
        <v>0</v>
      </c>
      <c r="HZ19" s="77">
        <f t="shared" si="139"/>
        <v>0</v>
      </c>
      <c r="IA19" s="72"/>
      <c r="IB19" s="77"/>
      <c r="IC19" s="77">
        <f t="shared" ref="IC19:ID19" si="140">IC20+IC21+IC22+IC23</f>
        <v>0</v>
      </c>
      <c r="ID19" s="77">
        <f t="shared" si="140"/>
        <v>0</v>
      </c>
      <c r="IE19" s="72"/>
      <c r="IF19" s="77"/>
      <c r="IG19" s="77">
        <f t="shared" ref="IG19:IH19" si="141">IG20+IG21+IG22+IG23</f>
        <v>0</v>
      </c>
      <c r="IH19" s="77">
        <f t="shared" si="141"/>
        <v>0</v>
      </c>
      <c r="II19" s="72"/>
      <c r="IJ19" s="77"/>
      <c r="IK19" s="77">
        <f t="shared" ref="IK19:IL19" si="142">IK20+IK21+IK22+IK23</f>
        <v>0</v>
      </c>
      <c r="IL19" s="77">
        <f t="shared" si="142"/>
        <v>0</v>
      </c>
      <c r="IM19" s="72"/>
      <c r="IN19" s="77"/>
      <c r="IO19" s="77">
        <f t="shared" ref="IO19:IP19" si="143">IO20+IO21+IO22+IO23</f>
        <v>0</v>
      </c>
      <c r="IP19" s="77">
        <f t="shared" si="143"/>
        <v>0</v>
      </c>
      <c r="IQ19" s="72"/>
      <c r="IR19" s="77"/>
      <c r="IS19" s="77">
        <f t="shared" ref="IS19:IT19" si="144">IS20+IS21+IS22+IS23</f>
        <v>0</v>
      </c>
      <c r="IT19" s="77">
        <f t="shared" si="144"/>
        <v>0</v>
      </c>
      <c r="IU19" s="72"/>
      <c r="IV19" s="77"/>
      <c r="IW19" s="77">
        <f t="shared" ref="IW19:IX19" si="145">IW20+IW21+IW22+IW23</f>
        <v>0</v>
      </c>
      <c r="IX19" s="77">
        <f t="shared" si="145"/>
        <v>0</v>
      </c>
      <c r="IY19" s="72"/>
      <c r="IZ19" s="77"/>
      <c r="JA19" s="77">
        <f t="shared" ref="JA19:JB19" si="146">JA20+JA21+JA22+JA23</f>
        <v>0</v>
      </c>
      <c r="JB19" s="77">
        <f t="shared" si="146"/>
        <v>0</v>
      </c>
      <c r="JC19" s="72"/>
      <c r="JD19" s="77"/>
      <c r="JE19" s="77">
        <f t="shared" ref="JE19:JF19" si="147">JE20+JE21+JE22+JE23</f>
        <v>0</v>
      </c>
      <c r="JF19" s="77">
        <f t="shared" si="147"/>
        <v>0</v>
      </c>
      <c r="JG19" s="72"/>
      <c r="JH19" s="77"/>
      <c r="JI19" s="77">
        <f t="shared" ref="JI19:JJ19" si="148">JI20+JI21+JI22+JI23</f>
        <v>0</v>
      </c>
      <c r="JJ19" s="77">
        <f t="shared" si="148"/>
        <v>0</v>
      </c>
      <c r="JK19" s="72"/>
      <c r="JL19" s="77"/>
      <c r="JM19" s="77">
        <f t="shared" ref="JM19:JN19" si="149">JM20+JM21+JM22+JM23</f>
        <v>0</v>
      </c>
      <c r="JN19" s="77">
        <f t="shared" si="149"/>
        <v>0</v>
      </c>
      <c r="JO19" s="72"/>
      <c r="JP19" s="77"/>
      <c r="JQ19" s="77">
        <f t="shared" ref="JQ19:JR19" si="150">JQ20+JQ21+JQ22+JQ23</f>
        <v>0</v>
      </c>
      <c r="JR19" s="77">
        <f t="shared" si="150"/>
        <v>0</v>
      </c>
      <c r="JS19" s="72"/>
      <c r="JT19" s="77"/>
      <c r="JU19" s="77">
        <f t="shared" ref="JU19:JV19" si="151">JU20+JU21+JU22+JU23</f>
        <v>0</v>
      </c>
      <c r="JV19" s="77">
        <f t="shared" si="151"/>
        <v>0</v>
      </c>
      <c r="JW19" s="72"/>
      <c r="JX19" s="77"/>
      <c r="JY19" s="77">
        <f t="shared" ref="JY19:JZ19" si="152">JY20+JY21+JY22+JY23</f>
        <v>0</v>
      </c>
      <c r="JZ19" s="77">
        <f t="shared" si="152"/>
        <v>0</v>
      </c>
      <c r="KA19" s="72"/>
      <c r="KB19" s="77"/>
      <c r="KC19" s="77">
        <f t="shared" ref="KC19:KD19" si="153">KC20+KC21+KC22+KC23</f>
        <v>100</v>
      </c>
      <c r="KD19" s="77">
        <f t="shared" si="153"/>
        <v>100</v>
      </c>
      <c r="KE19" s="72">
        <f t="shared" ref="KE19:KE20" si="154">KD19/KC19*100</f>
        <v>100</v>
      </c>
      <c r="KF19" s="77"/>
      <c r="KG19" s="77">
        <f t="shared" ref="KG19:KH19" si="155">KG20+KG21+KG22+KG23</f>
        <v>0</v>
      </c>
      <c r="KH19" s="77">
        <f t="shared" si="155"/>
        <v>0</v>
      </c>
      <c r="KI19" s="72"/>
      <c r="KJ19" s="77"/>
      <c r="KK19" s="77">
        <f t="shared" ref="KK19:KL19" si="156">KK20+KK21+KK22+KK23</f>
        <v>600</v>
      </c>
      <c r="KL19" s="77">
        <f t="shared" si="156"/>
        <v>600</v>
      </c>
      <c r="KM19" s="72">
        <f t="shared" si="124"/>
        <v>100</v>
      </c>
      <c r="KN19" s="77"/>
      <c r="KO19" s="77">
        <f t="shared" ref="KO19:KP19" si="157">KO20+KO21+KO22+KO23</f>
        <v>0</v>
      </c>
      <c r="KP19" s="77">
        <f t="shared" si="157"/>
        <v>0</v>
      </c>
      <c r="KQ19" s="72"/>
      <c r="KR19" s="77"/>
      <c r="KS19" s="77">
        <f t="shared" ref="KS19:KT19" si="158">KS20+KS21+KS22+KS23</f>
        <v>0</v>
      </c>
      <c r="KT19" s="77">
        <f t="shared" si="158"/>
        <v>0</v>
      </c>
      <c r="KU19" s="72"/>
      <c r="KV19" s="77"/>
      <c r="KW19" s="77">
        <f t="shared" ref="KW19:KX19" si="159">KW20+KW21+KW22+KW23</f>
        <v>0</v>
      </c>
      <c r="KX19" s="77">
        <f t="shared" si="159"/>
        <v>0</v>
      </c>
      <c r="KY19" s="72"/>
      <c r="KZ19" s="77"/>
      <c r="LA19" s="77">
        <f t="shared" ref="LA19:LB19" si="160">LA20+LA21+LA22+LA23</f>
        <v>0</v>
      </c>
      <c r="LB19" s="77">
        <f t="shared" si="160"/>
        <v>0</v>
      </c>
      <c r="LC19" s="72"/>
      <c r="LD19" s="77"/>
      <c r="LE19" s="77">
        <f t="shared" ref="LE19:LF19" si="161">LE20+LE21+LE22+LE23</f>
        <v>0</v>
      </c>
      <c r="LF19" s="77">
        <f t="shared" si="161"/>
        <v>0</v>
      </c>
      <c r="LG19" s="72"/>
      <c r="LH19" s="77"/>
      <c r="LI19" s="77">
        <f t="shared" ref="LI19:LJ19" si="162">LI20+LI21+LI22+LI23</f>
        <v>0</v>
      </c>
      <c r="LJ19" s="77">
        <f t="shared" si="162"/>
        <v>0</v>
      </c>
      <c r="LK19" s="72"/>
      <c r="LL19" s="77"/>
      <c r="LM19" s="77">
        <f t="shared" ref="LM19:LN19" si="163">LM20+LM21+LM22+LM23</f>
        <v>0</v>
      </c>
      <c r="LN19" s="77">
        <f t="shared" si="163"/>
        <v>0</v>
      </c>
      <c r="LO19" s="72"/>
      <c r="LP19" s="77"/>
      <c r="LQ19" s="77">
        <f t="shared" ref="LQ19:LR19" si="164">LQ20+LQ21+LQ22+LQ23</f>
        <v>0</v>
      </c>
      <c r="LR19" s="77">
        <f t="shared" si="164"/>
        <v>0</v>
      </c>
      <c r="LS19" s="72"/>
      <c r="LT19" s="77"/>
      <c r="LU19" s="77">
        <f t="shared" ref="LU19:LV19" si="165">LU20+LU21+LU22+LU23</f>
        <v>0</v>
      </c>
      <c r="LV19" s="77">
        <f t="shared" si="165"/>
        <v>0</v>
      </c>
      <c r="LW19" s="72"/>
      <c r="LX19" s="77"/>
      <c r="LY19" s="77">
        <f t="shared" ref="LY19:LZ19" si="166">LY20+LY21+LY22+LY23</f>
        <v>0</v>
      </c>
      <c r="LZ19" s="77">
        <f t="shared" si="166"/>
        <v>0</v>
      </c>
      <c r="MA19" s="72"/>
      <c r="MB19" s="77"/>
      <c r="MC19" s="77">
        <f t="shared" ref="MC19:MD19" si="167">MC20+MC21+MC22+MC23</f>
        <v>1923.0019199999999</v>
      </c>
      <c r="MD19" s="77">
        <f t="shared" si="167"/>
        <v>1923.0019199999999</v>
      </c>
      <c r="ME19" s="72">
        <f t="shared" ref="ME19:ME20" si="168">MD19/MC19*100</f>
        <v>100</v>
      </c>
      <c r="MF19" s="77"/>
      <c r="MG19" s="77">
        <f t="shared" ref="MG19:MH19" si="169">MG20+MG21+MG22+MG23</f>
        <v>0</v>
      </c>
      <c r="MH19" s="77">
        <f t="shared" si="169"/>
        <v>0</v>
      </c>
      <c r="MI19" s="72"/>
      <c r="MJ19" s="77"/>
      <c r="MK19" s="77">
        <f t="shared" ref="MK19:ML19" si="170">MK20+MK21+MK22+MK23</f>
        <v>0</v>
      </c>
      <c r="ML19" s="77">
        <f t="shared" si="170"/>
        <v>0</v>
      </c>
      <c r="MM19" s="72"/>
      <c r="MN19" s="77"/>
      <c r="MO19" s="77"/>
      <c r="MP19" s="77"/>
      <c r="MQ19" s="72"/>
      <c r="MR19" s="77"/>
      <c r="MS19" s="77"/>
      <c r="MT19" s="77"/>
      <c r="MU19" s="72"/>
      <c r="MV19" s="77"/>
      <c r="MW19" s="77"/>
      <c r="MX19" s="77"/>
      <c r="MY19" s="72"/>
      <c r="MZ19" s="77"/>
      <c r="NA19" s="77"/>
      <c r="NB19" s="77"/>
      <c r="NC19" s="72"/>
      <c r="ND19" s="77"/>
      <c r="NE19" s="77"/>
      <c r="NF19" s="77"/>
      <c r="NG19" s="72"/>
      <c r="NH19" s="77"/>
      <c r="NI19" s="77"/>
      <c r="NJ19" s="77"/>
      <c r="NK19" s="72"/>
    </row>
    <row r="20" spans="1:375" ht="21.75" customHeight="1" x14ac:dyDescent="0.25">
      <c r="A20" s="15" t="s">
        <v>123</v>
      </c>
      <c r="B20" s="78">
        <f t="shared" si="115"/>
        <v>23771.322600000003</v>
      </c>
      <c r="C20" s="78">
        <f t="shared" si="36"/>
        <v>167221.87383999999</v>
      </c>
      <c r="D20" s="78">
        <f t="shared" si="116"/>
        <v>166521.87383999999</v>
      </c>
      <c r="E20" s="78">
        <f t="shared" si="117"/>
        <v>700</v>
      </c>
      <c r="F20" s="78">
        <f t="shared" si="118"/>
        <v>166025.37041</v>
      </c>
      <c r="G20" s="74">
        <f t="shared" si="0"/>
        <v>99.284481507996489</v>
      </c>
      <c r="H20" s="74">
        <v>6250</v>
      </c>
      <c r="I20" s="74">
        <v>13800</v>
      </c>
      <c r="J20" s="74">
        <v>13800</v>
      </c>
      <c r="K20" s="74">
        <f>J20/I20*100</f>
        <v>100</v>
      </c>
      <c r="L20" s="74">
        <v>1400.4</v>
      </c>
      <c r="M20" s="74">
        <v>1750.5</v>
      </c>
      <c r="N20" s="74">
        <v>1750.5</v>
      </c>
      <c r="O20" s="75">
        <f>N20/M20*100</f>
        <v>100</v>
      </c>
      <c r="P20" s="74"/>
      <c r="Q20" s="74"/>
      <c r="R20" s="74"/>
      <c r="S20" s="75"/>
      <c r="T20" s="99">
        <v>4432</v>
      </c>
      <c r="U20" s="248">
        <v>4432</v>
      </c>
      <c r="V20" s="248">
        <v>4432</v>
      </c>
      <c r="W20" s="75">
        <f>V20/U20*100</f>
        <v>100</v>
      </c>
      <c r="X20" s="285">
        <v>968</v>
      </c>
      <c r="Y20" s="288">
        <v>968</v>
      </c>
      <c r="Z20" s="288">
        <v>968</v>
      </c>
      <c r="AA20" s="75">
        <f>Z20/Y20*100</f>
        <v>100</v>
      </c>
      <c r="AB20" s="322"/>
      <c r="AC20" s="322"/>
      <c r="AD20" s="322"/>
      <c r="AE20" s="75"/>
      <c r="AF20" s="78"/>
      <c r="AG20" s="78">
        <v>31332</v>
      </c>
      <c r="AH20" s="322">
        <v>31203.884249999999</v>
      </c>
      <c r="AI20" s="75">
        <f>AH20/AG20*100</f>
        <v>99.591102546916886</v>
      </c>
      <c r="AJ20" s="78"/>
      <c r="AK20" s="78">
        <v>1200</v>
      </c>
      <c r="AL20" s="322">
        <v>1200</v>
      </c>
      <c r="AM20" s="75">
        <f>AL20/AK20*100</f>
        <v>100</v>
      </c>
      <c r="AN20" s="74"/>
      <c r="AO20" s="74"/>
      <c r="AP20" s="74"/>
      <c r="AQ20" s="75"/>
      <c r="AR20" s="78">
        <v>500</v>
      </c>
      <c r="AS20" s="78">
        <v>500</v>
      </c>
      <c r="AT20" s="322">
        <v>500</v>
      </c>
      <c r="AU20" s="75">
        <f>AT20/AS20*100</f>
        <v>100</v>
      </c>
      <c r="AV20" s="78"/>
      <c r="AW20" s="78"/>
      <c r="AX20" s="322"/>
      <c r="AY20" s="75"/>
      <c r="AZ20" s="75"/>
      <c r="BA20" s="322"/>
      <c r="BB20" s="322"/>
      <c r="BC20" s="75"/>
      <c r="BD20" s="322"/>
      <c r="BE20" s="322"/>
      <c r="BF20" s="322"/>
      <c r="BG20" s="75"/>
      <c r="BH20" s="322">
        <v>2172.8159999999998</v>
      </c>
      <c r="BI20" s="322">
        <v>2172.8159999999998</v>
      </c>
      <c r="BJ20" s="74">
        <v>2122.5900699999997</v>
      </c>
      <c r="BK20" s="75">
        <f>BJ20/BI20*100</f>
        <v>97.688440714722276</v>
      </c>
      <c r="BL20" s="75"/>
      <c r="BM20" s="322"/>
      <c r="BN20" s="322"/>
      <c r="BO20" s="75"/>
      <c r="BP20" s="75"/>
      <c r="BQ20" s="322"/>
      <c r="BR20" s="322"/>
      <c r="BS20" s="75"/>
      <c r="BT20" s="75"/>
      <c r="BU20" s="322"/>
      <c r="BV20" s="322"/>
      <c r="BW20" s="75"/>
      <c r="BX20" s="75"/>
      <c r="BY20" s="322"/>
      <c r="BZ20" s="322"/>
      <c r="CA20" s="75"/>
      <c r="CB20" s="75"/>
      <c r="CC20" s="322"/>
      <c r="CD20" s="322"/>
      <c r="CE20" s="75"/>
      <c r="CF20" s="322"/>
      <c r="CG20" s="322"/>
      <c r="CH20" s="322"/>
      <c r="CI20" s="75"/>
      <c r="CJ20" s="75"/>
      <c r="CK20" s="322"/>
      <c r="CL20" s="322"/>
      <c r="CM20" s="75"/>
      <c r="CN20" s="75"/>
      <c r="CO20" s="322">
        <v>100000</v>
      </c>
      <c r="CP20" s="322">
        <v>100000</v>
      </c>
      <c r="CQ20" s="75">
        <f>CP20/CO20*100</f>
        <v>100</v>
      </c>
      <c r="CR20" s="322">
        <v>634.4</v>
      </c>
      <c r="CS20" s="322">
        <v>634.4</v>
      </c>
      <c r="CT20" s="322">
        <v>634.4</v>
      </c>
      <c r="CU20" s="75">
        <f>CT20/CS20*100</f>
        <v>100</v>
      </c>
      <c r="CV20" s="75"/>
      <c r="CW20" s="322"/>
      <c r="CX20" s="322"/>
      <c r="CY20" s="75"/>
      <c r="CZ20" s="75"/>
      <c r="DA20" s="322"/>
      <c r="DB20" s="322"/>
      <c r="DC20" s="75"/>
      <c r="DD20" s="322">
        <v>500</v>
      </c>
      <c r="DE20" s="322">
        <v>500</v>
      </c>
      <c r="DF20" s="322">
        <v>500</v>
      </c>
      <c r="DG20" s="75">
        <f t="shared" si="65"/>
        <v>100</v>
      </c>
      <c r="DH20" s="322"/>
      <c r="DI20" s="322"/>
      <c r="DJ20" s="322"/>
      <c r="DK20" s="75"/>
      <c r="DL20" s="322"/>
      <c r="DM20" s="322"/>
      <c r="DN20" s="322"/>
      <c r="DO20" s="75"/>
      <c r="DP20" s="322"/>
      <c r="DQ20" s="322"/>
      <c r="DR20" s="322">
        <v>0</v>
      </c>
      <c r="DS20" s="75"/>
      <c r="DT20" s="75"/>
      <c r="DU20" s="322"/>
      <c r="DV20" s="322"/>
      <c r="DW20" s="75"/>
      <c r="DX20" s="75"/>
      <c r="DY20" s="322"/>
      <c r="DZ20" s="322"/>
      <c r="EA20" s="75"/>
      <c r="EB20" s="322">
        <v>1000</v>
      </c>
      <c r="EC20" s="322">
        <v>1000</v>
      </c>
      <c r="ED20" s="322">
        <v>0</v>
      </c>
      <c r="EE20" s="75">
        <f>ED20/EC20*100</f>
        <v>0</v>
      </c>
      <c r="EF20" s="322">
        <v>4204</v>
      </c>
      <c r="EG20" s="322">
        <v>4379.7859200000003</v>
      </c>
      <c r="EH20" s="322">
        <v>4379.7859200000003</v>
      </c>
      <c r="EI20" s="75">
        <f t="shared" si="130"/>
        <v>100</v>
      </c>
      <c r="EJ20" s="322"/>
      <c r="EK20" s="322"/>
      <c r="EL20" s="322"/>
      <c r="EM20" s="75"/>
      <c r="EN20" s="322"/>
      <c r="EO20" s="322"/>
      <c r="EP20" s="322"/>
      <c r="EQ20" s="75"/>
      <c r="ER20" s="322"/>
      <c r="ES20" s="322"/>
      <c r="ET20" s="322"/>
      <c r="EU20" s="75"/>
      <c r="EV20" s="75"/>
      <c r="EW20" s="75"/>
      <c r="EX20" s="75"/>
      <c r="EY20" s="75"/>
      <c r="EZ20" s="322"/>
      <c r="FA20" s="322"/>
      <c r="FB20" s="322"/>
      <c r="FC20" s="75"/>
      <c r="FD20" s="322"/>
      <c r="FE20" s="322"/>
      <c r="FF20" s="322"/>
      <c r="FG20" s="75"/>
      <c r="FH20" s="322"/>
      <c r="FI20" s="322"/>
      <c r="FJ20" s="322"/>
      <c r="FK20" s="75"/>
      <c r="FL20" s="322">
        <v>474</v>
      </c>
      <c r="FM20" s="322">
        <v>568.5</v>
      </c>
      <c r="FN20" s="322">
        <v>550.33825000000002</v>
      </c>
      <c r="FO20" s="75">
        <f t="shared" si="123"/>
        <v>96.805321020228675</v>
      </c>
      <c r="FP20" s="322"/>
      <c r="FQ20" s="322"/>
      <c r="FR20" s="322"/>
      <c r="FS20" s="75"/>
      <c r="FT20" s="322"/>
      <c r="FU20" s="322"/>
      <c r="FV20" s="322"/>
      <c r="FW20" s="75"/>
      <c r="FX20" s="322"/>
      <c r="FY20" s="322"/>
      <c r="FZ20" s="322"/>
      <c r="GA20" s="75"/>
      <c r="GB20" s="322"/>
      <c r="GC20" s="322"/>
      <c r="GD20" s="322"/>
      <c r="GE20" s="75"/>
      <c r="GF20" s="322">
        <v>1235.7066</v>
      </c>
      <c r="GG20" s="322">
        <v>1125.97</v>
      </c>
      <c r="GH20" s="322">
        <v>1125.97</v>
      </c>
      <c r="GI20" s="75">
        <f>GH20/GG20*100</f>
        <v>100</v>
      </c>
      <c r="GJ20" s="322"/>
      <c r="GK20" s="322"/>
      <c r="GL20" s="322"/>
      <c r="GM20" s="75"/>
      <c r="GN20" s="322"/>
      <c r="GO20" s="322"/>
      <c r="GP20" s="322"/>
      <c r="GQ20" s="75"/>
      <c r="GR20" s="74"/>
      <c r="GS20" s="74"/>
      <c r="GT20" s="74"/>
      <c r="GU20" s="75"/>
      <c r="GV20" s="74"/>
      <c r="GW20" s="74"/>
      <c r="GX20" s="74"/>
      <c r="GY20" s="75"/>
      <c r="GZ20" s="74"/>
      <c r="HA20" s="74"/>
      <c r="HB20" s="74"/>
      <c r="HC20" s="75"/>
      <c r="HD20" s="74"/>
      <c r="HE20" s="74"/>
      <c r="HF20" s="74"/>
      <c r="HG20" s="75"/>
      <c r="HH20" s="74"/>
      <c r="HI20" s="74">
        <v>234.9</v>
      </c>
      <c r="HJ20" s="74">
        <v>234.9</v>
      </c>
      <c r="HK20" s="75">
        <f>HJ20/HI20*100</f>
        <v>100</v>
      </c>
      <c r="HL20" s="74"/>
      <c r="HM20" s="74"/>
      <c r="HN20" s="74">
        <v>0</v>
      </c>
      <c r="HO20" s="75"/>
      <c r="HP20" s="74"/>
      <c r="HQ20" s="74"/>
      <c r="HR20" s="74">
        <v>0</v>
      </c>
      <c r="HS20" s="75"/>
      <c r="HT20" s="74"/>
      <c r="HU20" s="74"/>
      <c r="HV20" s="74">
        <v>0</v>
      </c>
      <c r="HW20" s="75"/>
      <c r="HX20" s="74"/>
      <c r="HY20" s="74"/>
      <c r="HZ20" s="74">
        <v>0</v>
      </c>
      <c r="IA20" s="75"/>
      <c r="IB20" s="74"/>
      <c r="IC20" s="74"/>
      <c r="ID20" s="74">
        <v>0</v>
      </c>
      <c r="IE20" s="75"/>
      <c r="IF20" s="74"/>
      <c r="IG20" s="74"/>
      <c r="IH20" s="74">
        <v>0</v>
      </c>
      <c r="II20" s="75"/>
      <c r="IJ20" s="74"/>
      <c r="IK20" s="74"/>
      <c r="IL20" s="74">
        <v>0</v>
      </c>
      <c r="IM20" s="75"/>
      <c r="IN20" s="74"/>
      <c r="IO20" s="74"/>
      <c r="IP20" s="74">
        <v>0</v>
      </c>
      <c r="IQ20" s="75"/>
      <c r="IR20" s="74"/>
      <c r="IS20" s="74"/>
      <c r="IT20" s="74">
        <v>0</v>
      </c>
      <c r="IU20" s="75"/>
      <c r="IV20" s="74"/>
      <c r="IW20" s="74"/>
      <c r="IX20" s="74">
        <v>0</v>
      </c>
      <c r="IY20" s="75"/>
      <c r="IZ20" s="74"/>
      <c r="JA20" s="74"/>
      <c r="JB20" s="74">
        <v>0</v>
      </c>
      <c r="JC20" s="75"/>
      <c r="JD20" s="74"/>
      <c r="JE20" s="74"/>
      <c r="JF20" s="74">
        <v>0</v>
      </c>
      <c r="JG20" s="75"/>
      <c r="JH20" s="74"/>
      <c r="JI20" s="74"/>
      <c r="JJ20" s="74">
        <v>0</v>
      </c>
      <c r="JK20" s="75"/>
      <c r="JL20" s="74"/>
      <c r="JM20" s="74"/>
      <c r="JN20" s="74">
        <v>0</v>
      </c>
      <c r="JO20" s="75"/>
      <c r="JP20" s="74"/>
      <c r="JQ20" s="74"/>
      <c r="JR20" s="74">
        <v>0</v>
      </c>
      <c r="JS20" s="75"/>
      <c r="JT20" s="74"/>
      <c r="JU20" s="74"/>
      <c r="JV20" s="74">
        <v>0</v>
      </c>
      <c r="JW20" s="75"/>
      <c r="JX20" s="74"/>
      <c r="JY20" s="74"/>
      <c r="JZ20" s="74">
        <v>0</v>
      </c>
      <c r="KA20" s="75"/>
      <c r="KB20" s="74"/>
      <c r="KC20" s="74">
        <v>100</v>
      </c>
      <c r="KD20" s="74">
        <v>100</v>
      </c>
      <c r="KE20" s="75">
        <f t="shared" si="154"/>
        <v>100</v>
      </c>
      <c r="KF20" s="74"/>
      <c r="KG20" s="74"/>
      <c r="KH20" s="74">
        <v>0</v>
      </c>
      <c r="KI20" s="75"/>
      <c r="KJ20" s="74"/>
      <c r="KK20" s="74">
        <v>600</v>
      </c>
      <c r="KL20" s="74">
        <v>600</v>
      </c>
      <c r="KM20" s="75">
        <f t="shared" si="124"/>
        <v>100</v>
      </c>
      <c r="KN20" s="74"/>
      <c r="KO20" s="74"/>
      <c r="KP20" s="74"/>
      <c r="KQ20" s="75"/>
      <c r="KR20" s="74"/>
      <c r="KS20" s="74"/>
      <c r="KT20" s="74"/>
      <c r="KU20" s="75"/>
      <c r="KV20" s="74"/>
      <c r="KW20" s="74"/>
      <c r="KX20" s="74"/>
      <c r="KY20" s="75"/>
      <c r="KZ20" s="74"/>
      <c r="LA20" s="74"/>
      <c r="LB20" s="74"/>
      <c r="LC20" s="75"/>
      <c r="LD20" s="74"/>
      <c r="LE20" s="74"/>
      <c r="LF20" s="74"/>
      <c r="LG20" s="75"/>
      <c r="LH20" s="74"/>
      <c r="LI20" s="74"/>
      <c r="LJ20" s="74"/>
      <c r="LK20" s="75"/>
      <c r="LL20" s="74"/>
      <c r="LM20" s="74"/>
      <c r="LN20" s="74"/>
      <c r="LO20" s="75"/>
      <c r="LP20" s="74"/>
      <c r="LQ20" s="74"/>
      <c r="LR20" s="74"/>
      <c r="LS20" s="75"/>
      <c r="LT20" s="74"/>
      <c r="LU20" s="74"/>
      <c r="LV20" s="74"/>
      <c r="LW20" s="75"/>
      <c r="LX20" s="74"/>
      <c r="LY20" s="74"/>
      <c r="LZ20" s="74"/>
      <c r="MA20" s="75"/>
      <c r="MB20" s="74"/>
      <c r="MC20" s="74">
        <v>1923.0019199999999</v>
      </c>
      <c r="MD20" s="74">
        <v>1923.0019199999999</v>
      </c>
      <c r="ME20" s="75">
        <f t="shared" si="168"/>
        <v>100</v>
      </c>
      <c r="MF20" s="74"/>
      <c r="MG20" s="74"/>
      <c r="MH20" s="74"/>
      <c r="MI20" s="75"/>
      <c r="MJ20" s="74"/>
      <c r="MK20" s="74"/>
      <c r="ML20" s="74"/>
      <c r="MM20" s="75"/>
      <c r="MN20" s="78"/>
      <c r="MO20" s="78"/>
      <c r="MP20" s="322"/>
      <c r="MQ20" s="75"/>
      <c r="MR20" s="322"/>
      <c r="MS20" s="322"/>
      <c r="MT20" s="322"/>
      <c r="MU20" s="75"/>
      <c r="MV20" s="74"/>
      <c r="MW20" s="74"/>
      <c r="MX20" s="74"/>
      <c r="MY20" s="75"/>
      <c r="MZ20" s="74"/>
      <c r="NA20" s="74"/>
      <c r="NB20" s="74"/>
      <c r="NC20" s="75"/>
      <c r="ND20" s="74"/>
      <c r="NE20" s="74"/>
      <c r="NF20" s="74"/>
      <c r="NG20" s="75"/>
      <c r="NH20" s="74"/>
      <c r="NI20" s="74"/>
      <c r="NJ20" s="74"/>
      <c r="NK20" s="75"/>
    </row>
    <row r="21" spans="1:375" ht="15.75" x14ac:dyDescent="0.25">
      <c r="A21" s="130" t="s">
        <v>125</v>
      </c>
      <c r="B21" s="78">
        <f t="shared" si="115"/>
        <v>5000</v>
      </c>
      <c r="C21" s="78">
        <f t="shared" si="36"/>
        <v>5000</v>
      </c>
      <c r="D21" s="78">
        <f t="shared" si="116"/>
        <v>5000</v>
      </c>
      <c r="E21" s="78">
        <f t="shared" si="117"/>
        <v>0</v>
      </c>
      <c r="F21" s="78">
        <f t="shared" si="118"/>
        <v>5000</v>
      </c>
      <c r="G21" s="74">
        <f t="shared" si="0"/>
        <v>100</v>
      </c>
      <c r="H21" s="77"/>
      <c r="I21" s="77"/>
      <c r="J21" s="77"/>
      <c r="K21" s="77"/>
      <c r="L21" s="77"/>
      <c r="M21" s="77"/>
      <c r="N21" s="77"/>
      <c r="O21" s="77"/>
      <c r="P21" s="77"/>
      <c r="Q21" s="77"/>
      <c r="R21" s="77"/>
      <c r="S21" s="75"/>
      <c r="T21" s="77"/>
      <c r="U21" s="77"/>
      <c r="V21" s="77"/>
      <c r="W21" s="75"/>
      <c r="X21" s="77"/>
      <c r="Y21" s="77"/>
      <c r="Z21" s="77"/>
      <c r="AA21" s="75"/>
      <c r="AB21" s="77"/>
      <c r="AC21" s="77"/>
      <c r="AD21" s="77"/>
      <c r="AE21" s="75"/>
      <c r="AF21" s="77"/>
      <c r="AG21" s="77"/>
      <c r="AH21" s="77"/>
      <c r="AI21" s="75"/>
      <c r="AJ21" s="77"/>
      <c r="AK21" s="77"/>
      <c r="AL21" s="77"/>
      <c r="AM21" s="75"/>
      <c r="AN21" s="77"/>
      <c r="AO21" s="77"/>
      <c r="AP21" s="77"/>
      <c r="AQ21" s="77"/>
      <c r="AR21" s="77"/>
      <c r="AS21" s="77"/>
      <c r="AT21" s="77"/>
      <c r="AU21" s="75"/>
      <c r="AV21" s="77"/>
      <c r="AW21" s="77"/>
      <c r="AX21" s="77"/>
      <c r="AY21" s="75"/>
      <c r="AZ21" s="75"/>
      <c r="BA21" s="77"/>
      <c r="BB21" s="77"/>
      <c r="BC21" s="75"/>
      <c r="BD21" s="77"/>
      <c r="BE21" s="77"/>
      <c r="BF21" s="77"/>
      <c r="BG21" s="75"/>
      <c r="BH21" s="77"/>
      <c r="BI21" s="77"/>
      <c r="BJ21" s="77"/>
      <c r="BK21" s="75"/>
      <c r="BL21" s="75"/>
      <c r="BM21" s="77"/>
      <c r="BN21" s="77"/>
      <c r="BO21" s="75"/>
      <c r="BP21" s="75"/>
      <c r="BQ21" s="77"/>
      <c r="BR21" s="77"/>
      <c r="BS21" s="75"/>
      <c r="BT21" s="75"/>
      <c r="BU21" s="77"/>
      <c r="BV21" s="77"/>
      <c r="BW21" s="75"/>
      <c r="BX21" s="75"/>
      <c r="BY21" s="78"/>
      <c r="BZ21" s="77"/>
      <c r="CA21" s="75"/>
      <c r="CB21" s="75"/>
      <c r="CC21" s="78"/>
      <c r="CD21" s="77"/>
      <c r="CE21" s="75"/>
      <c r="CF21" s="322"/>
      <c r="CG21" s="77"/>
      <c r="CH21" s="77"/>
      <c r="CI21" s="75"/>
      <c r="CJ21" s="75"/>
      <c r="CK21" s="77"/>
      <c r="CL21" s="77"/>
      <c r="CM21" s="75"/>
      <c r="CN21" s="75"/>
      <c r="CO21" s="78"/>
      <c r="CP21" s="77"/>
      <c r="CQ21" s="75"/>
      <c r="CR21" s="78"/>
      <c r="CS21" s="78"/>
      <c r="CT21" s="78"/>
      <c r="CU21" s="75"/>
      <c r="CV21" s="75"/>
      <c r="CW21" s="78"/>
      <c r="CX21" s="78"/>
      <c r="CY21" s="75"/>
      <c r="CZ21" s="75"/>
      <c r="DA21" s="78"/>
      <c r="DB21" s="78"/>
      <c r="DC21" s="75"/>
      <c r="DD21" s="78"/>
      <c r="DE21" s="78"/>
      <c r="DF21" s="78"/>
      <c r="DG21" s="75"/>
      <c r="DH21" s="78"/>
      <c r="DI21" s="78"/>
      <c r="DJ21" s="78"/>
      <c r="DK21" s="75"/>
      <c r="DL21" s="78"/>
      <c r="DM21" s="78"/>
      <c r="DN21" s="78"/>
      <c r="DO21" s="75"/>
      <c r="DP21" s="78"/>
      <c r="DQ21" s="78"/>
      <c r="DR21" s="78"/>
      <c r="DS21" s="75"/>
      <c r="DT21" s="75"/>
      <c r="DU21" s="77"/>
      <c r="DV21" s="77"/>
      <c r="DW21" s="75"/>
      <c r="DX21" s="75"/>
      <c r="DY21" s="77"/>
      <c r="DZ21" s="77"/>
      <c r="EA21" s="75"/>
      <c r="EB21" s="78"/>
      <c r="EC21" s="78"/>
      <c r="ED21" s="78"/>
      <c r="EE21" s="75"/>
      <c r="EF21" s="78"/>
      <c r="EG21" s="78"/>
      <c r="EH21" s="78"/>
      <c r="EI21" s="75"/>
      <c r="EJ21" s="78"/>
      <c r="EK21" s="78"/>
      <c r="EL21" s="78"/>
      <c r="EM21" s="75"/>
      <c r="EN21" s="78">
        <v>5000</v>
      </c>
      <c r="EO21" s="78">
        <v>5000</v>
      </c>
      <c r="EP21" s="78">
        <v>5000</v>
      </c>
      <c r="EQ21" s="75">
        <f>EP21/EO21*100</f>
        <v>100</v>
      </c>
      <c r="ER21" s="78"/>
      <c r="ES21" s="78"/>
      <c r="ET21" s="78"/>
      <c r="EU21" s="75"/>
      <c r="EV21" s="75"/>
      <c r="EW21" s="75"/>
      <c r="EX21" s="75"/>
      <c r="EY21" s="75"/>
      <c r="EZ21" s="78"/>
      <c r="FA21" s="78"/>
      <c r="FB21" s="78"/>
      <c r="FC21" s="75"/>
      <c r="FD21" s="78"/>
      <c r="FE21" s="78"/>
      <c r="FF21" s="78"/>
      <c r="FG21" s="75"/>
      <c r="FH21" s="78"/>
      <c r="FI21" s="78"/>
      <c r="FJ21" s="78"/>
      <c r="FK21" s="75"/>
      <c r="FL21" s="78"/>
      <c r="FM21" s="78"/>
      <c r="FN21" s="78"/>
      <c r="FO21" s="75"/>
      <c r="FP21" s="78"/>
      <c r="FQ21" s="78"/>
      <c r="FR21" s="78"/>
      <c r="FS21" s="75"/>
      <c r="FT21" s="78"/>
      <c r="FU21" s="78"/>
      <c r="FV21" s="78"/>
      <c r="FW21" s="75"/>
      <c r="FX21" s="78"/>
      <c r="FY21" s="78"/>
      <c r="FZ21" s="78"/>
      <c r="GA21" s="75"/>
      <c r="GB21" s="78"/>
      <c r="GC21" s="78"/>
      <c r="GD21" s="78"/>
      <c r="GE21" s="75"/>
      <c r="GF21" s="78"/>
      <c r="GG21" s="78"/>
      <c r="GH21" s="78"/>
      <c r="GI21" s="75"/>
      <c r="GJ21" s="78"/>
      <c r="GK21" s="78"/>
      <c r="GL21" s="78"/>
      <c r="GM21" s="75"/>
      <c r="GN21" s="78"/>
      <c r="GO21" s="78"/>
      <c r="GP21" s="78"/>
      <c r="GQ21" s="75"/>
      <c r="GR21" s="77"/>
      <c r="GS21" s="77"/>
      <c r="GT21" s="77"/>
      <c r="GU21" s="77"/>
      <c r="GV21" s="77"/>
      <c r="GW21" s="77"/>
      <c r="GX21" s="77"/>
      <c r="GY21" s="77"/>
      <c r="GZ21" s="77"/>
      <c r="HA21" s="77"/>
      <c r="HB21" s="77"/>
      <c r="HC21" s="77"/>
      <c r="HD21" s="77"/>
      <c r="HE21" s="77"/>
      <c r="HF21" s="77"/>
      <c r="HG21" s="77"/>
      <c r="HH21" s="77"/>
      <c r="HI21" s="77"/>
      <c r="HJ21" s="77"/>
      <c r="HK21" s="77"/>
      <c r="HL21" s="77"/>
      <c r="HM21" s="77"/>
      <c r="HN21" s="77"/>
      <c r="HO21" s="77"/>
      <c r="HP21" s="77"/>
      <c r="HQ21" s="77"/>
      <c r="HR21" s="77"/>
      <c r="HS21" s="77"/>
      <c r="HT21" s="77"/>
      <c r="HU21" s="77"/>
      <c r="HV21" s="77"/>
      <c r="HW21" s="77"/>
      <c r="HX21" s="77"/>
      <c r="HY21" s="77"/>
      <c r="HZ21" s="77"/>
      <c r="IA21" s="77"/>
      <c r="IB21" s="77"/>
      <c r="IC21" s="77"/>
      <c r="ID21" s="77"/>
      <c r="IE21" s="77"/>
      <c r="IF21" s="77"/>
      <c r="IG21" s="77"/>
      <c r="IH21" s="77"/>
      <c r="II21" s="77"/>
      <c r="IJ21" s="77"/>
      <c r="IK21" s="77"/>
      <c r="IL21" s="77"/>
      <c r="IM21" s="77"/>
      <c r="IN21" s="77"/>
      <c r="IO21" s="77"/>
      <c r="IP21" s="77"/>
      <c r="IQ21" s="77"/>
      <c r="IR21" s="77"/>
      <c r="IS21" s="77"/>
      <c r="IT21" s="77"/>
      <c r="IU21" s="77"/>
      <c r="IV21" s="77"/>
      <c r="IW21" s="77"/>
      <c r="IX21" s="77"/>
      <c r="IY21" s="77"/>
      <c r="IZ21" s="77"/>
      <c r="JA21" s="77"/>
      <c r="JB21" s="77"/>
      <c r="JC21" s="77"/>
      <c r="JD21" s="77"/>
      <c r="JE21" s="77"/>
      <c r="JF21" s="77"/>
      <c r="JG21" s="77"/>
      <c r="JH21" s="77"/>
      <c r="JI21" s="77"/>
      <c r="JJ21" s="77"/>
      <c r="JK21" s="77"/>
      <c r="JL21" s="77"/>
      <c r="JM21" s="77"/>
      <c r="JN21" s="77"/>
      <c r="JO21" s="77"/>
      <c r="JP21" s="77"/>
      <c r="JQ21" s="77"/>
      <c r="JR21" s="77"/>
      <c r="JS21" s="77"/>
      <c r="JT21" s="77"/>
      <c r="JU21" s="77"/>
      <c r="JV21" s="77"/>
      <c r="JW21" s="77"/>
      <c r="JX21" s="77"/>
      <c r="JY21" s="77"/>
      <c r="JZ21" s="77"/>
      <c r="KA21" s="77"/>
      <c r="KB21" s="77"/>
      <c r="KC21" s="77"/>
      <c r="KD21" s="77"/>
      <c r="KE21" s="75"/>
      <c r="KF21" s="77"/>
      <c r="KG21" s="77"/>
      <c r="KH21" s="77"/>
      <c r="KI21" s="75"/>
      <c r="KJ21" s="77"/>
      <c r="KK21" s="77"/>
      <c r="KL21" s="77"/>
      <c r="KM21" s="75"/>
      <c r="KN21" s="77"/>
      <c r="KO21" s="77"/>
      <c r="KP21" s="77"/>
      <c r="KQ21" s="75"/>
      <c r="KR21" s="77"/>
      <c r="KS21" s="77"/>
      <c r="KT21" s="77"/>
      <c r="KU21" s="75"/>
      <c r="KV21" s="77"/>
      <c r="KW21" s="77"/>
      <c r="KX21" s="77"/>
      <c r="KY21" s="75"/>
      <c r="KZ21" s="77"/>
      <c r="LA21" s="77"/>
      <c r="LB21" s="77"/>
      <c r="LC21" s="75"/>
      <c r="LD21" s="77"/>
      <c r="LE21" s="77"/>
      <c r="LF21" s="77"/>
      <c r="LG21" s="75"/>
      <c r="LH21" s="77"/>
      <c r="LI21" s="77"/>
      <c r="LJ21" s="77"/>
      <c r="LK21" s="75"/>
      <c r="LL21" s="77"/>
      <c r="LM21" s="77"/>
      <c r="LN21" s="77"/>
      <c r="LO21" s="75"/>
      <c r="LP21" s="77"/>
      <c r="LQ21" s="77"/>
      <c r="LR21" s="77"/>
      <c r="LS21" s="75"/>
      <c r="LT21" s="77"/>
      <c r="LU21" s="77"/>
      <c r="LV21" s="77"/>
      <c r="LW21" s="75"/>
      <c r="LX21" s="77"/>
      <c r="LY21" s="77"/>
      <c r="LZ21" s="77"/>
      <c r="MA21" s="75"/>
      <c r="MB21" s="77"/>
      <c r="MC21" s="77"/>
      <c r="MD21" s="77"/>
      <c r="ME21" s="75"/>
      <c r="MF21" s="77"/>
      <c r="MG21" s="77"/>
      <c r="MH21" s="77"/>
      <c r="MI21" s="75"/>
      <c r="MJ21" s="77"/>
      <c r="MK21" s="77"/>
      <c r="ML21" s="77"/>
      <c r="MM21" s="75"/>
      <c r="MN21" s="77"/>
      <c r="MO21" s="77"/>
      <c r="MP21" s="77"/>
      <c r="MQ21" s="75"/>
      <c r="MR21" s="78"/>
      <c r="MS21" s="78"/>
      <c r="MT21" s="78"/>
      <c r="MU21" s="75"/>
      <c r="MV21" s="77"/>
      <c r="MW21" s="77"/>
      <c r="MX21" s="77"/>
      <c r="MY21" s="77"/>
      <c r="MZ21" s="77"/>
      <c r="NA21" s="77"/>
      <c r="NB21" s="77"/>
      <c r="NC21" s="77"/>
      <c r="ND21" s="77"/>
      <c r="NE21" s="77"/>
      <c r="NF21" s="77"/>
      <c r="NG21" s="77"/>
      <c r="NH21" s="77"/>
      <c r="NI21" s="77"/>
      <c r="NJ21" s="77"/>
      <c r="NK21" s="77"/>
    </row>
    <row r="22" spans="1:375" ht="15.75" x14ac:dyDescent="0.25">
      <c r="A22" s="130" t="s">
        <v>126</v>
      </c>
      <c r="B22" s="78">
        <f t="shared" si="115"/>
        <v>0</v>
      </c>
      <c r="C22" s="78">
        <f t="shared" si="36"/>
        <v>0</v>
      </c>
      <c r="D22" s="78">
        <f t="shared" si="116"/>
        <v>0</v>
      </c>
      <c r="E22" s="78">
        <f t="shared" si="117"/>
        <v>0</v>
      </c>
      <c r="F22" s="78">
        <f t="shared" si="118"/>
        <v>0</v>
      </c>
      <c r="G22" s="74"/>
      <c r="H22" s="77"/>
      <c r="I22" s="77"/>
      <c r="J22" s="77"/>
      <c r="K22" s="77"/>
      <c r="L22" s="77"/>
      <c r="M22" s="77"/>
      <c r="N22" s="77"/>
      <c r="O22" s="77"/>
      <c r="P22" s="77"/>
      <c r="Q22" s="77"/>
      <c r="R22" s="77"/>
      <c r="S22" s="75"/>
      <c r="T22" s="77"/>
      <c r="U22" s="77"/>
      <c r="V22" s="77"/>
      <c r="W22" s="75"/>
      <c r="X22" s="77"/>
      <c r="Y22" s="77"/>
      <c r="Z22" s="77"/>
      <c r="AA22" s="75"/>
      <c r="AB22" s="77"/>
      <c r="AC22" s="77"/>
      <c r="AD22" s="77"/>
      <c r="AE22" s="75"/>
      <c r="AF22" s="77"/>
      <c r="AG22" s="77"/>
      <c r="AH22" s="77"/>
      <c r="AI22" s="75"/>
      <c r="AJ22" s="77"/>
      <c r="AK22" s="77"/>
      <c r="AL22" s="77"/>
      <c r="AM22" s="75"/>
      <c r="AN22" s="77"/>
      <c r="AO22" s="77"/>
      <c r="AP22" s="77"/>
      <c r="AQ22" s="77"/>
      <c r="AR22" s="77"/>
      <c r="AS22" s="77"/>
      <c r="AT22" s="77"/>
      <c r="AU22" s="75"/>
      <c r="AV22" s="77"/>
      <c r="AW22" s="77"/>
      <c r="AX22" s="77"/>
      <c r="AY22" s="75"/>
      <c r="AZ22" s="75"/>
      <c r="BA22" s="77"/>
      <c r="BB22" s="77"/>
      <c r="BC22" s="75"/>
      <c r="BD22" s="77"/>
      <c r="BE22" s="77"/>
      <c r="BF22" s="77"/>
      <c r="BG22" s="75"/>
      <c r="BH22" s="77"/>
      <c r="BI22" s="77"/>
      <c r="BJ22" s="77"/>
      <c r="BK22" s="75"/>
      <c r="BL22" s="75"/>
      <c r="BM22" s="77"/>
      <c r="BN22" s="77"/>
      <c r="BO22" s="75"/>
      <c r="BP22" s="75"/>
      <c r="BQ22" s="77"/>
      <c r="BR22" s="77"/>
      <c r="BS22" s="75"/>
      <c r="BT22" s="75"/>
      <c r="BU22" s="77"/>
      <c r="BV22" s="77"/>
      <c r="BW22" s="75"/>
      <c r="BX22" s="75"/>
      <c r="BY22" s="77"/>
      <c r="BZ22" s="77"/>
      <c r="CA22" s="75"/>
      <c r="CB22" s="75"/>
      <c r="CC22" s="77"/>
      <c r="CD22" s="77"/>
      <c r="CE22" s="75"/>
      <c r="CF22" s="322"/>
      <c r="CG22" s="77"/>
      <c r="CH22" s="77"/>
      <c r="CI22" s="75"/>
      <c r="CJ22" s="75"/>
      <c r="CK22" s="77"/>
      <c r="CL22" s="77"/>
      <c r="CM22" s="75"/>
      <c r="CN22" s="75"/>
      <c r="CO22" s="77"/>
      <c r="CP22" s="77"/>
      <c r="CQ22" s="75"/>
      <c r="CR22" s="77"/>
      <c r="CS22" s="77"/>
      <c r="CT22" s="77"/>
      <c r="CU22" s="75"/>
      <c r="CV22" s="75"/>
      <c r="CW22" s="77"/>
      <c r="CX22" s="77"/>
      <c r="CY22" s="75"/>
      <c r="CZ22" s="75"/>
      <c r="DA22" s="77"/>
      <c r="DB22" s="77"/>
      <c r="DC22" s="75"/>
      <c r="DD22" s="77"/>
      <c r="DE22" s="77"/>
      <c r="DF22" s="77"/>
      <c r="DG22" s="75"/>
      <c r="DH22" s="77"/>
      <c r="DI22" s="77"/>
      <c r="DJ22" s="77"/>
      <c r="DK22" s="75"/>
      <c r="DL22" s="77"/>
      <c r="DM22" s="77"/>
      <c r="DN22" s="77"/>
      <c r="DO22" s="75"/>
      <c r="DP22" s="77"/>
      <c r="DQ22" s="77"/>
      <c r="DR22" s="77"/>
      <c r="DS22" s="75"/>
      <c r="DT22" s="75"/>
      <c r="DU22" s="77"/>
      <c r="DV22" s="77"/>
      <c r="DW22" s="75"/>
      <c r="DX22" s="75"/>
      <c r="DY22" s="77"/>
      <c r="DZ22" s="77"/>
      <c r="EA22" s="75"/>
      <c r="EB22" s="77"/>
      <c r="EC22" s="77"/>
      <c r="ED22" s="77"/>
      <c r="EE22" s="75"/>
      <c r="EF22" s="77"/>
      <c r="EG22" s="77"/>
      <c r="EH22" s="77"/>
      <c r="EI22" s="75"/>
      <c r="EJ22" s="77"/>
      <c r="EK22" s="77"/>
      <c r="EL22" s="77"/>
      <c r="EM22" s="75"/>
      <c r="EN22" s="77"/>
      <c r="EO22" s="77"/>
      <c r="EP22" s="77"/>
      <c r="EQ22" s="75"/>
      <c r="ER22" s="77"/>
      <c r="ES22" s="77"/>
      <c r="ET22" s="77"/>
      <c r="EU22" s="75"/>
      <c r="EV22" s="75"/>
      <c r="EW22" s="75"/>
      <c r="EX22" s="75"/>
      <c r="EY22" s="75"/>
      <c r="EZ22" s="77"/>
      <c r="FA22" s="77"/>
      <c r="FB22" s="77"/>
      <c r="FC22" s="75"/>
      <c r="FD22" s="77"/>
      <c r="FE22" s="77"/>
      <c r="FF22" s="77"/>
      <c r="FG22" s="75"/>
      <c r="FH22" s="77"/>
      <c r="FI22" s="77"/>
      <c r="FJ22" s="77"/>
      <c r="FK22" s="75"/>
      <c r="FL22" s="77"/>
      <c r="FM22" s="77"/>
      <c r="FN22" s="77"/>
      <c r="FO22" s="75"/>
      <c r="FP22" s="77"/>
      <c r="FQ22" s="77"/>
      <c r="FR22" s="77"/>
      <c r="FS22" s="75"/>
      <c r="FT22" s="77"/>
      <c r="FU22" s="77"/>
      <c r="FV22" s="77"/>
      <c r="FW22" s="75"/>
      <c r="FX22" s="77"/>
      <c r="FY22" s="77"/>
      <c r="FZ22" s="77"/>
      <c r="GA22" s="75"/>
      <c r="GB22" s="77"/>
      <c r="GC22" s="77"/>
      <c r="GD22" s="77"/>
      <c r="GE22" s="75"/>
      <c r="GF22" s="77"/>
      <c r="GG22" s="77"/>
      <c r="GH22" s="77"/>
      <c r="GI22" s="75"/>
      <c r="GJ22" s="77"/>
      <c r="GK22" s="77"/>
      <c r="GL22" s="77"/>
      <c r="GM22" s="75"/>
      <c r="GN22" s="77"/>
      <c r="GO22" s="77"/>
      <c r="GP22" s="77"/>
      <c r="GQ22" s="75"/>
      <c r="GR22" s="77"/>
      <c r="GS22" s="77"/>
      <c r="GT22" s="77"/>
      <c r="GU22" s="77"/>
      <c r="GV22" s="77"/>
      <c r="GW22" s="77"/>
      <c r="GX22" s="77"/>
      <c r="GY22" s="77"/>
      <c r="GZ22" s="77"/>
      <c r="HA22" s="77"/>
      <c r="HB22" s="77"/>
      <c r="HC22" s="77"/>
      <c r="HD22" s="77"/>
      <c r="HE22" s="77"/>
      <c r="HF22" s="77"/>
      <c r="HG22" s="77"/>
      <c r="HH22" s="77"/>
      <c r="HI22" s="77"/>
      <c r="HJ22" s="77"/>
      <c r="HK22" s="77"/>
      <c r="HL22" s="77"/>
      <c r="HM22" s="77"/>
      <c r="HN22" s="77"/>
      <c r="HO22" s="77"/>
      <c r="HP22" s="77"/>
      <c r="HQ22" s="77"/>
      <c r="HR22" s="77"/>
      <c r="HS22" s="77"/>
      <c r="HT22" s="77"/>
      <c r="HU22" s="77"/>
      <c r="HV22" s="77"/>
      <c r="HW22" s="77"/>
      <c r="HX22" s="77"/>
      <c r="HY22" s="77"/>
      <c r="HZ22" s="77"/>
      <c r="IA22" s="77"/>
      <c r="IB22" s="77"/>
      <c r="IC22" s="77"/>
      <c r="ID22" s="77"/>
      <c r="IE22" s="77"/>
      <c r="IF22" s="77"/>
      <c r="IG22" s="77"/>
      <c r="IH22" s="77"/>
      <c r="II22" s="77"/>
      <c r="IJ22" s="77"/>
      <c r="IK22" s="77"/>
      <c r="IL22" s="77"/>
      <c r="IM22" s="77"/>
      <c r="IN22" s="77"/>
      <c r="IO22" s="77"/>
      <c r="IP22" s="77"/>
      <c r="IQ22" s="77"/>
      <c r="IR22" s="77"/>
      <c r="IS22" s="77"/>
      <c r="IT22" s="77"/>
      <c r="IU22" s="77"/>
      <c r="IV22" s="77"/>
      <c r="IW22" s="77"/>
      <c r="IX22" s="77"/>
      <c r="IY22" s="77"/>
      <c r="IZ22" s="77"/>
      <c r="JA22" s="77"/>
      <c r="JB22" s="77"/>
      <c r="JC22" s="77"/>
      <c r="JD22" s="77"/>
      <c r="JE22" s="77"/>
      <c r="JF22" s="77"/>
      <c r="JG22" s="77"/>
      <c r="JH22" s="77"/>
      <c r="JI22" s="77"/>
      <c r="JJ22" s="77"/>
      <c r="JK22" s="77"/>
      <c r="JL22" s="77"/>
      <c r="JM22" s="77"/>
      <c r="JN22" s="77"/>
      <c r="JO22" s="77"/>
      <c r="JP22" s="77"/>
      <c r="JQ22" s="77"/>
      <c r="JR22" s="77"/>
      <c r="JS22" s="77"/>
      <c r="JT22" s="77"/>
      <c r="JU22" s="77"/>
      <c r="JV22" s="77"/>
      <c r="JW22" s="77"/>
      <c r="JX22" s="77"/>
      <c r="JY22" s="77"/>
      <c r="JZ22" s="77"/>
      <c r="KA22" s="77"/>
      <c r="KB22" s="77"/>
      <c r="KC22" s="77"/>
      <c r="KD22" s="77"/>
      <c r="KE22" s="75"/>
      <c r="KF22" s="77"/>
      <c r="KG22" s="77"/>
      <c r="KH22" s="77"/>
      <c r="KI22" s="75"/>
      <c r="KJ22" s="77"/>
      <c r="KK22" s="77"/>
      <c r="KL22" s="77"/>
      <c r="KM22" s="75"/>
      <c r="KN22" s="77"/>
      <c r="KO22" s="77"/>
      <c r="KP22" s="77"/>
      <c r="KQ22" s="75"/>
      <c r="KR22" s="77"/>
      <c r="KS22" s="77"/>
      <c r="KT22" s="77"/>
      <c r="KU22" s="75"/>
      <c r="KV22" s="77"/>
      <c r="KW22" s="77"/>
      <c r="KX22" s="77"/>
      <c r="KY22" s="75"/>
      <c r="KZ22" s="77"/>
      <c r="LA22" s="77"/>
      <c r="LB22" s="77"/>
      <c r="LC22" s="75"/>
      <c r="LD22" s="77"/>
      <c r="LE22" s="77"/>
      <c r="LF22" s="77"/>
      <c r="LG22" s="75"/>
      <c r="LH22" s="77"/>
      <c r="LI22" s="77"/>
      <c r="LJ22" s="77"/>
      <c r="LK22" s="75"/>
      <c r="LL22" s="77"/>
      <c r="LM22" s="77"/>
      <c r="LN22" s="77"/>
      <c r="LO22" s="75"/>
      <c r="LP22" s="77"/>
      <c r="LQ22" s="77"/>
      <c r="LR22" s="77"/>
      <c r="LS22" s="75"/>
      <c r="LT22" s="77"/>
      <c r="LU22" s="77"/>
      <c r="LV22" s="77"/>
      <c r="LW22" s="75"/>
      <c r="LX22" s="77"/>
      <c r="LY22" s="77"/>
      <c r="LZ22" s="77"/>
      <c r="MA22" s="75"/>
      <c r="MB22" s="77"/>
      <c r="MC22" s="77"/>
      <c r="MD22" s="77"/>
      <c r="ME22" s="75"/>
      <c r="MF22" s="77"/>
      <c r="MG22" s="77"/>
      <c r="MH22" s="77"/>
      <c r="MI22" s="75"/>
      <c r="MJ22" s="77"/>
      <c r="MK22" s="77"/>
      <c r="ML22" s="77"/>
      <c r="MM22" s="75"/>
      <c r="MN22" s="77"/>
      <c r="MO22" s="77"/>
      <c r="MP22" s="77"/>
      <c r="MQ22" s="75"/>
      <c r="MR22" s="77"/>
      <c r="MS22" s="77"/>
      <c r="MT22" s="77"/>
      <c r="MU22" s="75"/>
      <c r="MV22" s="77"/>
      <c r="MW22" s="77"/>
      <c r="MX22" s="77"/>
      <c r="MY22" s="77"/>
      <c r="MZ22" s="77"/>
      <c r="NA22" s="77"/>
      <c r="NB22" s="77"/>
      <c r="NC22" s="77"/>
      <c r="ND22" s="77"/>
      <c r="NE22" s="77"/>
      <c r="NF22" s="77"/>
      <c r="NG22" s="77"/>
      <c r="NH22" s="77"/>
      <c r="NI22" s="77"/>
      <c r="NJ22" s="77"/>
      <c r="NK22" s="77"/>
    </row>
    <row r="23" spans="1:375" ht="15.75" x14ac:dyDescent="0.25">
      <c r="A23" s="130" t="s">
        <v>127</v>
      </c>
      <c r="B23" s="78">
        <f t="shared" si="115"/>
        <v>0</v>
      </c>
      <c r="C23" s="78">
        <f t="shared" si="36"/>
        <v>0</v>
      </c>
      <c r="D23" s="78">
        <f t="shared" si="116"/>
        <v>0</v>
      </c>
      <c r="E23" s="78">
        <f t="shared" si="117"/>
        <v>0</v>
      </c>
      <c r="F23" s="78">
        <f t="shared" si="118"/>
        <v>0</v>
      </c>
      <c r="G23" s="74"/>
      <c r="H23" s="77"/>
      <c r="I23" s="77"/>
      <c r="J23" s="77"/>
      <c r="K23" s="77"/>
      <c r="L23" s="77"/>
      <c r="M23" s="77"/>
      <c r="N23" s="77"/>
      <c r="O23" s="77"/>
      <c r="P23" s="77"/>
      <c r="Q23" s="77"/>
      <c r="R23" s="77"/>
      <c r="S23" s="75"/>
      <c r="T23" s="77"/>
      <c r="U23" s="77"/>
      <c r="V23" s="77"/>
      <c r="W23" s="75"/>
      <c r="X23" s="77"/>
      <c r="Y23" s="77"/>
      <c r="Z23" s="77"/>
      <c r="AA23" s="75"/>
      <c r="AB23" s="77"/>
      <c r="AC23" s="77"/>
      <c r="AD23" s="77"/>
      <c r="AE23" s="75"/>
      <c r="AF23" s="77"/>
      <c r="AG23" s="77"/>
      <c r="AH23" s="77"/>
      <c r="AI23" s="75"/>
      <c r="AJ23" s="77"/>
      <c r="AK23" s="77"/>
      <c r="AL23" s="77"/>
      <c r="AM23" s="75"/>
      <c r="AN23" s="77"/>
      <c r="AO23" s="77"/>
      <c r="AP23" s="77"/>
      <c r="AQ23" s="77"/>
      <c r="AR23" s="77"/>
      <c r="AS23" s="77"/>
      <c r="AT23" s="77"/>
      <c r="AU23" s="75"/>
      <c r="AV23" s="77"/>
      <c r="AW23" s="77"/>
      <c r="AX23" s="77"/>
      <c r="AY23" s="75"/>
      <c r="AZ23" s="75"/>
      <c r="BA23" s="77"/>
      <c r="BB23" s="77"/>
      <c r="BC23" s="75"/>
      <c r="BD23" s="77"/>
      <c r="BE23" s="77"/>
      <c r="BF23" s="77"/>
      <c r="BG23" s="75"/>
      <c r="BH23" s="77"/>
      <c r="BI23" s="77"/>
      <c r="BJ23" s="77"/>
      <c r="BK23" s="75"/>
      <c r="BL23" s="75"/>
      <c r="BM23" s="77"/>
      <c r="BN23" s="77"/>
      <c r="BO23" s="75"/>
      <c r="BP23" s="75"/>
      <c r="BQ23" s="77"/>
      <c r="BR23" s="77"/>
      <c r="BS23" s="75"/>
      <c r="BT23" s="75"/>
      <c r="BU23" s="77"/>
      <c r="BV23" s="77"/>
      <c r="BW23" s="75"/>
      <c r="BX23" s="75"/>
      <c r="BY23" s="77"/>
      <c r="BZ23" s="77"/>
      <c r="CA23" s="75"/>
      <c r="CB23" s="75"/>
      <c r="CC23" s="77"/>
      <c r="CD23" s="77"/>
      <c r="CE23" s="75"/>
      <c r="CF23" s="322"/>
      <c r="CG23" s="77"/>
      <c r="CH23" s="77"/>
      <c r="CI23" s="75"/>
      <c r="CJ23" s="75"/>
      <c r="CK23" s="77"/>
      <c r="CL23" s="77"/>
      <c r="CM23" s="75"/>
      <c r="CN23" s="75"/>
      <c r="CO23" s="77"/>
      <c r="CP23" s="77"/>
      <c r="CQ23" s="75"/>
      <c r="CR23" s="77"/>
      <c r="CS23" s="77"/>
      <c r="CT23" s="77"/>
      <c r="CU23" s="75"/>
      <c r="CV23" s="75"/>
      <c r="CW23" s="77"/>
      <c r="CX23" s="77"/>
      <c r="CY23" s="75"/>
      <c r="CZ23" s="75"/>
      <c r="DA23" s="77"/>
      <c r="DB23" s="77"/>
      <c r="DC23" s="75"/>
      <c r="DD23" s="77"/>
      <c r="DE23" s="77"/>
      <c r="DF23" s="77"/>
      <c r="DG23" s="75"/>
      <c r="DH23" s="77"/>
      <c r="DI23" s="77"/>
      <c r="DJ23" s="77"/>
      <c r="DK23" s="75"/>
      <c r="DL23" s="77"/>
      <c r="DM23" s="77"/>
      <c r="DN23" s="77"/>
      <c r="DO23" s="75"/>
      <c r="DP23" s="77"/>
      <c r="DQ23" s="77"/>
      <c r="DR23" s="77"/>
      <c r="DS23" s="75"/>
      <c r="DT23" s="75"/>
      <c r="DU23" s="77"/>
      <c r="DV23" s="77"/>
      <c r="DW23" s="75"/>
      <c r="DX23" s="75"/>
      <c r="DY23" s="77"/>
      <c r="DZ23" s="77"/>
      <c r="EA23" s="75"/>
      <c r="EB23" s="77"/>
      <c r="EC23" s="77"/>
      <c r="ED23" s="77"/>
      <c r="EE23" s="75"/>
      <c r="EF23" s="77"/>
      <c r="EG23" s="77"/>
      <c r="EH23" s="77"/>
      <c r="EI23" s="75"/>
      <c r="EJ23" s="77"/>
      <c r="EK23" s="77"/>
      <c r="EL23" s="77"/>
      <c r="EM23" s="75"/>
      <c r="EN23" s="77"/>
      <c r="EO23" s="77"/>
      <c r="EP23" s="77"/>
      <c r="EQ23" s="75"/>
      <c r="ER23" s="77"/>
      <c r="ES23" s="77"/>
      <c r="ET23" s="77"/>
      <c r="EU23" s="75"/>
      <c r="EV23" s="75"/>
      <c r="EW23" s="75"/>
      <c r="EX23" s="75"/>
      <c r="EY23" s="75"/>
      <c r="EZ23" s="77"/>
      <c r="FA23" s="77"/>
      <c r="FB23" s="77"/>
      <c r="FC23" s="75"/>
      <c r="FD23" s="77"/>
      <c r="FE23" s="77"/>
      <c r="FF23" s="77"/>
      <c r="FG23" s="75"/>
      <c r="FH23" s="77"/>
      <c r="FI23" s="77"/>
      <c r="FJ23" s="77"/>
      <c r="FK23" s="75"/>
      <c r="FL23" s="77"/>
      <c r="FM23" s="77"/>
      <c r="FN23" s="77"/>
      <c r="FO23" s="75"/>
      <c r="FP23" s="77"/>
      <c r="FQ23" s="77"/>
      <c r="FR23" s="77"/>
      <c r="FS23" s="75"/>
      <c r="FT23" s="77"/>
      <c r="FU23" s="77"/>
      <c r="FV23" s="77"/>
      <c r="FW23" s="75"/>
      <c r="FX23" s="77"/>
      <c r="FY23" s="77"/>
      <c r="FZ23" s="77"/>
      <c r="GA23" s="75"/>
      <c r="GB23" s="77"/>
      <c r="GC23" s="77"/>
      <c r="GD23" s="77"/>
      <c r="GE23" s="75"/>
      <c r="GF23" s="77"/>
      <c r="GG23" s="77"/>
      <c r="GH23" s="77"/>
      <c r="GI23" s="75"/>
      <c r="GJ23" s="77"/>
      <c r="GK23" s="77"/>
      <c r="GL23" s="77"/>
      <c r="GM23" s="75"/>
      <c r="GN23" s="77"/>
      <c r="GO23" s="77"/>
      <c r="GP23" s="77"/>
      <c r="GQ23" s="75"/>
      <c r="GR23" s="77"/>
      <c r="GS23" s="77"/>
      <c r="GT23" s="77"/>
      <c r="GU23" s="77"/>
      <c r="GV23" s="77"/>
      <c r="GW23" s="77"/>
      <c r="GX23" s="77"/>
      <c r="GY23" s="77"/>
      <c r="GZ23" s="77"/>
      <c r="HA23" s="77"/>
      <c r="HB23" s="77"/>
      <c r="HC23" s="77"/>
      <c r="HD23" s="77"/>
      <c r="HE23" s="77"/>
      <c r="HF23" s="77"/>
      <c r="HG23" s="77"/>
      <c r="HH23" s="77"/>
      <c r="HI23" s="77"/>
      <c r="HJ23" s="77"/>
      <c r="HK23" s="77"/>
      <c r="HL23" s="77"/>
      <c r="HM23" s="77"/>
      <c r="HN23" s="77"/>
      <c r="HO23" s="77"/>
      <c r="HP23" s="77"/>
      <c r="HQ23" s="77"/>
      <c r="HR23" s="77"/>
      <c r="HS23" s="77"/>
      <c r="HT23" s="77"/>
      <c r="HU23" s="77"/>
      <c r="HV23" s="77"/>
      <c r="HW23" s="77"/>
      <c r="HX23" s="77"/>
      <c r="HY23" s="77"/>
      <c r="HZ23" s="77"/>
      <c r="IA23" s="77"/>
      <c r="IB23" s="77"/>
      <c r="IC23" s="77"/>
      <c r="ID23" s="77"/>
      <c r="IE23" s="77"/>
      <c r="IF23" s="77"/>
      <c r="IG23" s="77"/>
      <c r="IH23" s="77"/>
      <c r="II23" s="77"/>
      <c r="IJ23" s="77"/>
      <c r="IK23" s="77"/>
      <c r="IL23" s="77"/>
      <c r="IM23" s="77"/>
      <c r="IN23" s="77"/>
      <c r="IO23" s="77"/>
      <c r="IP23" s="77"/>
      <c r="IQ23" s="77"/>
      <c r="IR23" s="77"/>
      <c r="IS23" s="77"/>
      <c r="IT23" s="77"/>
      <c r="IU23" s="77"/>
      <c r="IV23" s="77"/>
      <c r="IW23" s="77"/>
      <c r="IX23" s="77"/>
      <c r="IY23" s="77"/>
      <c r="IZ23" s="77"/>
      <c r="JA23" s="77"/>
      <c r="JB23" s="77"/>
      <c r="JC23" s="77"/>
      <c r="JD23" s="77"/>
      <c r="JE23" s="77"/>
      <c r="JF23" s="77"/>
      <c r="JG23" s="77"/>
      <c r="JH23" s="77"/>
      <c r="JI23" s="77"/>
      <c r="JJ23" s="77"/>
      <c r="JK23" s="77"/>
      <c r="JL23" s="77"/>
      <c r="JM23" s="77"/>
      <c r="JN23" s="77"/>
      <c r="JO23" s="77"/>
      <c r="JP23" s="77"/>
      <c r="JQ23" s="77"/>
      <c r="JR23" s="77"/>
      <c r="JS23" s="77"/>
      <c r="JT23" s="77"/>
      <c r="JU23" s="77"/>
      <c r="JV23" s="77"/>
      <c r="JW23" s="77"/>
      <c r="JX23" s="77"/>
      <c r="JY23" s="77"/>
      <c r="JZ23" s="77"/>
      <c r="KA23" s="77"/>
      <c r="KB23" s="77"/>
      <c r="KC23" s="77"/>
      <c r="KD23" s="77"/>
      <c r="KE23" s="75"/>
      <c r="KF23" s="77"/>
      <c r="KG23" s="77"/>
      <c r="KH23" s="77"/>
      <c r="KI23" s="75"/>
      <c r="KJ23" s="77"/>
      <c r="KK23" s="77"/>
      <c r="KL23" s="77"/>
      <c r="KM23" s="75"/>
      <c r="KN23" s="77"/>
      <c r="KO23" s="77"/>
      <c r="KP23" s="77"/>
      <c r="KQ23" s="75"/>
      <c r="KR23" s="77"/>
      <c r="KS23" s="77"/>
      <c r="KT23" s="77"/>
      <c r="KU23" s="75"/>
      <c r="KV23" s="77"/>
      <c r="KW23" s="77"/>
      <c r="KX23" s="77"/>
      <c r="KY23" s="75"/>
      <c r="KZ23" s="77"/>
      <c r="LA23" s="77"/>
      <c r="LB23" s="77"/>
      <c r="LC23" s="75"/>
      <c r="LD23" s="77"/>
      <c r="LE23" s="77"/>
      <c r="LF23" s="77"/>
      <c r="LG23" s="75"/>
      <c r="LH23" s="77"/>
      <c r="LI23" s="77"/>
      <c r="LJ23" s="77"/>
      <c r="LK23" s="75"/>
      <c r="LL23" s="77"/>
      <c r="LM23" s="77"/>
      <c r="LN23" s="77"/>
      <c r="LO23" s="75"/>
      <c r="LP23" s="77"/>
      <c r="LQ23" s="77"/>
      <c r="LR23" s="77"/>
      <c r="LS23" s="75"/>
      <c r="LT23" s="77"/>
      <c r="LU23" s="77"/>
      <c r="LV23" s="77"/>
      <c r="LW23" s="75"/>
      <c r="LX23" s="77"/>
      <c r="LY23" s="77"/>
      <c r="LZ23" s="77"/>
      <c r="MA23" s="75"/>
      <c r="MB23" s="77"/>
      <c r="MC23" s="77"/>
      <c r="MD23" s="77"/>
      <c r="ME23" s="75"/>
      <c r="MF23" s="77"/>
      <c r="MG23" s="77"/>
      <c r="MH23" s="77"/>
      <c r="MI23" s="75"/>
      <c r="MJ23" s="77"/>
      <c r="MK23" s="77"/>
      <c r="ML23" s="77"/>
      <c r="MM23" s="75"/>
      <c r="MN23" s="77"/>
      <c r="MO23" s="77"/>
      <c r="MP23" s="77"/>
      <c r="MQ23" s="75"/>
      <c r="MR23" s="77"/>
      <c r="MS23" s="77"/>
      <c r="MT23" s="77"/>
      <c r="MU23" s="75"/>
      <c r="MV23" s="77"/>
      <c r="MW23" s="77"/>
      <c r="MX23" s="77"/>
      <c r="MY23" s="77"/>
      <c r="MZ23" s="77"/>
      <c r="NA23" s="77"/>
      <c r="NB23" s="77"/>
      <c r="NC23" s="77"/>
      <c r="ND23" s="77"/>
      <c r="NE23" s="77"/>
      <c r="NF23" s="77"/>
      <c r="NG23" s="77"/>
      <c r="NH23" s="77"/>
      <c r="NI23" s="77"/>
      <c r="NJ23" s="77"/>
      <c r="NK23" s="77"/>
    </row>
    <row r="24" spans="1:375" s="5" customFormat="1" ht="31.5" x14ac:dyDescent="0.25">
      <c r="A24" s="452" t="s">
        <v>132</v>
      </c>
      <c r="B24" s="77">
        <f t="shared" si="115"/>
        <v>15642.5838</v>
      </c>
      <c r="C24" s="77">
        <f t="shared" si="36"/>
        <v>111752.89633</v>
      </c>
      <c r="D24" s="77">
        <f t="shared" si="116"/>
        <v>93189.650309999997</v>
      </c>
      <c r="E24" s="77">
        <f t="shared" si="117"/>
        <v>18563.246019999999</v>
      </c>
      <c r="F24" s="77">
        <f t="shared" si="118"/>
        <v>111443.10023</v>
      </c>
      <c r="G24" s="73">
        <f>F24/C24*100</f>
        <v>99.722784723999283</v>
      </c>
      <c r="H24" s="73">
        <f>H25+H27+H30</f>
        <v>0</v>
      </c>
      <c r="I24" s="73">
        <f>I25+I27+I30</f>
        <v>0</v>
      </c>
      <c r="J24" s="73">
        <f>J25+J27+J30</f>
        <v>0</v>
      </c>
      <c r="K24" s="73">
        <f>K25+K27+K30</f>
        <v>0</v>
      </c>
      <c r="L24" s="73">
        <f t="shared" ref="L24" si="171">L25+L27+L30</f>
        <v>1186.5999999999999</v>
      </c>
      <c r="M24" s="73">
        <f t="shared" ref="M24:N24" si="172">M25+M27+M30</f>
        <v>1483.3</v>
      </c>
      <c r="N24" s="73">
        <f t="shared" si="172"/>
        <v>1483.3</v>
      </c>
      <c r="O24" s="72">
        <f>N24/M24*100</f>
        <v>100</v>
      </c>
      <c r="P24" s="73">
        <f>P25+P27+P30</f>
        <v>696</v>
      </c>
      <c r="Q24" s="73">
        <f>Q25+Q27+Q30</f>
        <v>688</v>
      </c>
      <c r="R24" s="73">
        <f>R25+R27+R30</f>
        <v>688</v>
      </c>
      <c r="S24" s="72">
        <f>R24/Q24*100</f>
        <v>100</v>
      </c>
      <c r="T24" s="73">
        <f>T25+T27+T30</f>
        <v>2593</v>
      </c>
      <c r="U24" s="73">
        <f>U25+U27+U30</f>
        <v>2593</v>
      </c>
      <c r="V24" s="73">
        <f>V25+V27+V30</f>
        <v>2593</v>
      </c>
      <c r="W24" s="72">
        <f>V24/U24*100</f>
        <v>100</v>
      </c>
      <c r="X24" s="73">
        <f>X25+X27+X30</f>
        <v>287</v>
      </c>
      <c r="Y24" s="73">
        <f>Y25+Y27+Y30</f>
        <v>287</v>
      </c>
      <c r="Z24" s="73">
        <f>Z25+Z27+Z30</f>
        <v>287</v>
      </c>
      <c r="AA24" s="72">
        <f>Z24/Y24*100</f>
        <v>100</v>
      </c>
      <c r="AB24" s="73">
        <f>AB25+AB27+AB30</f>
        <v>0</v>
      </c>
      <c r="AC24" s="73">
        <f>AC25+AC27+AC30</f>
        <v>0</v>
      </c>
      <c r="AD24" s="73">
        <f>AD25+AD27+AD30</f>
        <v>0</v>
      </c>
      <c r="AE24" s="72"/>
      <c r="AF24" s="73"/>
      <c r="AG24" s="73">
        <f>AG25+AG27+AG30+AG29+AG28</f>
        <v>19911.099999999999</v>
      </c>
      <c r="AH24" s="73">
        <f>AH25+AH27+AH30+AH29+AH28</f>
        <v>19911.099999999999</v>
      </c>
      <c r="AI24" s="72">
        <f>AH24/AG24*100</f>
        <v>100</v>
      </c>
      <c r="AJ24" s="73"/>
      <c r="AK24" s="73">
        <f>AK25+AK27+AK30+AK29+AK28</f>
        <v>800</v>
      </c>
      <c r="AL24" s="73">
        <f>AL25+AL27+AL30+AL29+AL28</f>
        <v>800</v>
      </c>
      <c r="AM24" s="72">
        <f>AL24/AK24*100</f>
        <v>100</v>
      </c>
      <c r="AN24" s="73">
        <f t="shared" ref="AN24" si="173">AN25+AN27+AN30</f>
        <v>0</v>
      </c>
      <c r="AO24" s="73">
        <f t="shared" ref="AO24:AQ24" si="174">AO25+AO27+AO30</f>
        <v>0</v>
      </c>
      <c r="AP24" s="73">
        <f t="shared" si="174"/>
        <v>0</v>
      </c>
      <c r="AQ24" s="73">
        <f t="shared" si="174"/>
        <v>0</v>
      </c>
      <c r="AR24" s="73">
        <f>AR25+AR27+AR30+AR29+AR28</f>
        <v>500</v>
      </c>
      <c r="AS24" s="73">
        <f>AS25+AS27+AS30+AS29+AS28</f>
        <v>500</v>
      </c>
      <c r="AT24" s="73">
        <f>AT25+AT27+AT30+AT29+AT28</f>
        <v>500</v>
      </c>
      <c r="AU24" s="72">
        <f>AT24/AS24*100</f>
        <v>100</v>
      </c>
      <c r="AV24" s="73"/>
      <c r="AW24" s="73">
        <f>AW25+AW27+AW30+AW29+AW28</f>
        <v>0</v>
      </c>
      <c r="AX24" s="73">
        <f>AX25+AX27+AX30+AX29+AX28</f>
        <v>0</v>
      </c>
      <c r="AY24" s="72"/>
      <c r="AZ24" s="72"/>
      <c r="BA24" s="73">
        <f>BA25+BA27+BA30</f>
        <v>0</v>
      </c>
      <c r="BB24" s="73">
        <f>BB25+BB27+BB30</f>
        <v>0</v>
      </c>
      <c r="BC24" s="72"/>
      <c r="BD24" s="73"/>
      <c r="BE24" s="73"/>
      <c r="BF24" s="73"/>
      <c r="BG24" s="72"/>
      <c r="BH24" s="73">
        <f>BH25+BH27+BH30</f>
        <v>2273.8772000000004</v>
      </c>
      <c r="BI24" s="73">
        <f>BI25+BI27+BI30</f>
        <v>2273.8772000000004</v>
      </c>
      <c r="BJ24" s="73">
        <f>BJ25+BJ27+BJ30</f>
        <v>2160.24386</v>
      </c>
      <c r="BK24" s="72">
        <f>BJ24/BI24*100</f>
        <v>95.002661533349283</v>
      </c>
      <c r="BL24" s="72"/>
      <c r="BM24" s="73">
        <f>BM25+BM27+BM30</f>
        <v>0</v>
      </c>
      <c r="BN24" s="73">
        <f>BN25+BN27+BN30</f>
        <v>0</v>
      </c>
      <c r="BO24" s="72"/>
      <c r="BP24" s="72"/>
      <c r="BQ24" s="73">
        <f>BQ25+BQ27+BQ30</f>
        <v>0</v>
      </c>
      <c r="BR24" s="73">
        <f>BR25+BR27+BR30</f>
        <v>0</v>
      </c>
      <c r="BS24" s="72"/>
      <c r="BT24" s="72"/>
      <c r="BU24" s="73">
        <f>BU25+BU27+BU30</f>
        <v>0</v>
      </c>
      <c r="BV24" s="73">
        <f>BV25+BV27+BV30</f>
        <v>0</v>
      </c>
      <c r="BW24" s="72"/>
      <c r="BX24" s="72"/>
      <c r="BY24" s="73">
        <f>BY25+BY27+BY30</f>
        <v>0</v>
      </c>
      <c r="BZ24" s="73">
        <f>BZ25+BZ27+BZ30</f>
        <v>0</v>
      </c>
      <c r="CA24" s="72"/>
      <c r="CB24" s="72"/>
      <c r="CC24" s="73">
        <f>CC25+CC27+CC30</f>
        <v>0</v>
      </c>
      <c r="CD24" s="73">
        <f>CD25+CD27+CD30</f>
        <v>0</v>
      </c>
      <c r="CE24" s="72"/>
      <c r="CF24" s="343"/>
      <c r="CG24" s="73">
        <f>CG25+CG27+CG30</f>
        <v>0</v>
      </c>
      <c r="CH24" s="73">
        <f>CH25+CH27+CH30</f>
        <v>0</v>
      </c>
      <c r="CI24" s="72"/>
      <c r="CJ24" s="72"/>
      <c r="CK24" s="73">
        <f>CK25+CK27+CK30</f>
        <v>0</v>
      </c>
      <c r="CL24" s="73">
        <f>CL25+CL27+CL30</f>
        <v>0</v>
      </c>
      <c r="CM24" s="72"/>
      <c r="CN24" s="72"/>
      <c r="CO24" s="73">
        <f>CO25+CO27+CO30</f>
        <v>0</v>
      </c>
      <c r="CP24" s="73">
        <f>CP25+CP27+CP30</f>
        <v>0</v>
      </c>
      <c r="CQ24" s="72"/>
      <c r="CR24" s="73">
        <f>CR25+CR27+CR30</f>
        <v>634.4</v>
      </c>
      <c r="CS24" s="73">
        <f>CS25+CS27+CS30</f>
        <v>634.4</v>
      </c>
      <c r="CT24" s="73">
        <f>CT25+CT27+CT30</f>
        <v>506.37741999999997</v>
      </c>
      <c r="CU24" s="72">
        <f>CT24/CS24*100</f>
        <v>79.819895964691042</v>
      </c>
      <c r="CV24" s="72"/>
      <c r="CW24" s="73"/>
      <c r="CX24" s="73"/>
      <c r="CY24" s="72"/>
      <c r="CZ24" s="72"/>
      <c r="DA24" s="73">
        <f>SUM(DA25:DA32)</f>
        <v>17801.176019999999</v>
      </c>
      <c r="DB24" s="73">
        <f>SUM(DB25:DB32)</f>
        <v>17801.176019999999</v>
      </c>
      <c r="DC24" s="72">
        <f t="shared" ref="DC24" si="175">DB24/DA24*100</f>
        <v>100</v>
      </c>
      <c r="DD24" s="73">
        <f>DD25+DD27+DD30</f>
        <v>250</v>
      </c>
      <c r="DE24" s="73">
        <f>DE25+DE27+DE30</f>
        <v>250</v>
      </c>
      <c r="DF24" s="73">
        <f>DF25+DF27+DF30</f>
        <v>250</v>
      </c>
      <c r="DG24" s="72">
        <f t="shared" si="65"/>
        <v>100</v>
      </c>
      <c r="DH24" s="73">
        <f>DH25+DH27+DH30</f>
        <v>0</v>
      </c>
      <c r="DI24" s="73">
        <f>DI25+DI27+DI30</f>
        <v>0</v>
      </c>
      <c r="DJ24" s="73">
        <f>DJ25+DJ27+DJ30</f>
        <v>0</v>
      </c>
      <c r="DK24" s="72"/>
      <c r="DL24" s="73">
        <f>DL25+DL27+DL30</f>
        <v>0</v>
      </c>
      <c r="DM24" s="73">
        <f>DM25+DM27+DM30</f>
        <v>0</v>
      </c>
      <c r="DN24" s="73">
        <f>DN25+DN27+DN30</f>
        <v>0</v>
      </c>
      <c r="DO24" s="72"/>
      <c r="DP24" s="73"/>
      <c r="DQ24" s="73">
        <f>DQ25+DQ27+DQ30</f>
        <v>0</v>
      </c>
      <c r="DR24" s="73">
        <f>DR25+DR27+DR30</f>
        <v>0</v>
      </c>
      <c r="DS24" s="72"/>
      <c r="DT24" s="72"/>
      <c r="DU24" s="73">
        <f>DU25+DU27+DU30</f>
        <v>0</v>
      </c>
      <c r="DV24" s="73">
        <f>DV25+DV27+DV30</f>
        <v>0</v>
      </c>
      <c r="DW24" s="72"/>
      <c r="DX24" s="72"/>
      <c r="DY24" s="73">
        <f>DY25+DY27+DY30</f>
        <v>0</v>
      </c>
      <c r="DZ24" s="73">
        <f>DZ25+DZ27+DZ30</f>
        <v>0</v>
      </c>
      <c r="EA24" s="72"/>
      <c r="EB24" s="73">
        <f>EB25+EB27+EB30</f>
        <v>1000</v>
      </c>
      <c r="EC24" s="73">
        <f>EC25+EC27+EC30</f>
        <v>1000</v>
      </c>
      <c r="ED24" s="73">
        <f>ED25+ED27+ED30</f>
        <v>1000</v>
      </c>
      <c r="EE24" s="72">
        <f>ED24/EC24*100</f>
        <v>100</v>
      </c>
      <c r="EF24" s="73">
        <f>EF25+EF27+EF30</f>
        <v>3564</v>
      </c>
      <c r="EG24" s="73">
        <f>EG25+EG27+EG30</f>
        <v>5558.4579999999996</v>
      </c>
      <c r="EH24" s="73">
        <f>EH25+EH27+EH30</f>
        <v>5558.4579999999996</v>
      </c>
      <c r="EI24" s="72">
        <f>EH24/EG24*100</f>
        <v>100</v>
      </c>
      <c r="EJ24" s="73"/>
      <c r="EK24" s="73">
        <f>EK25+EK27+EK30</f>
        <v>0</v>
      </c>
      <c r="EL24" s="73">
        <f>EL25+EL27+EL30</f>
        <v>0</v>
      </c>
      <c r="EM24" s="72"/>
      <c r="EN24" s="73">
        <f>EN25+EN27+EN30</f>
        <v>0</v>
      </c>
      <c r="EO24" s="73">
        <f>EO25+EO27+EO30</f>
        <v>0</v>
      </c>
      <c r="EP24" s="73">
        <f>EP25+EP27+EP30</f>
        <v>0</v>
      </c>
      <c r="EQ24" s="72"/>
      <c r="ER24" s="73"/>
      <c r="ES24" s="73">
        <f>ES25+ES27+ES30</f>
        <v>0</v>
      </c>
      <c r="ET24" s="73">
        <f>ET25+ET27+ET30</f>
        <v>0</v>
      </c>
      <c r="EU24" s="72"/>
      <c r="EV24" s="72"/>
      <c r="EW24" s="72"/>
      <c r="EX24" s="72"/>
      <c r="EY24" s="72"/>
      <c r="EZ24" s="73"/>
      <c r="FA24" s="73">
        <f>FA25+FA27+FA30</f>
        <v>0</v>
      </c>
      <c r="FB24" s="73">
        <f>FB25+FB27+FB30</f>
        <v>0</v>
      </c>
      <c r="FC24" s="72"/>
      <c r="FD24" s="73"/>
      <c r="FE24" s="73">
        <f>FE25+FE27+FE30</f>
        <v>27743.827309999997</v>
      </c>
      <c r="FF24" s="73">
        <f>FF25+FF27+FF30</f>
        <v>27684.686539999999</v>
      </c>
      <c r="FG24" s="72">
        <f>FF24/FE24*100</f>
        <v>99.786832691325614</v>
      </c>
      <c r="FH24" s="73"/>
      <c r="FI24" s="73">
        <f>FI25+FI27+FI30</f>
        <v>15295.2</v>
      </c>
      <c r="FJ24" s="73">
        <f>FJ25+FJ27+FJ30</f>
        <v>15295.2</v>
      </c>
      <c r="FK24" s="72">
        <f>FJ24/FI24*100</f>
        <v>100</v>
      </c>
      <c r="FL24" s="73">
        <f>FL25+FL27+FL30</f>
        <v>1422</v>
      </c>
      <c r="FM24" s="73">
        <f>FM25+FM27+FM30</f>
        <v>1180</v>
      </c>
      <c r="FN24" s="73">
        <f>FN25+FN27+FN30</f>
        <v>1180</v>
      </c>
      <c r="FO24" s="72">
        <f t="shared" si="123"/>
        <v>100</v>
      </c>
      <c r="FP24" s="73"/>
      <c r="FQ24" s="73"/>
      <c r="FR24" s="73"/>
      <c r="FS24" s="72"/>
      <c r="FT24" s="73"/>
      <c r="FU24" s="73">
        <f>FU25+FU27+FU30</f>
        <v>0</v>
      </c>
      <c r="FV24" s="73">
        <f>FV25+FV27+FV30</f>
        <v>0</v>
      </c>
      <c r="FW24" s="72"/>
      <c r="FX24" s="73"/>
      <c r="FY24" s="73">
        <f>FY25+FY27+FY30</f>
        <v>0</v>
      </c>
      <c r="FZ24" s="73">
        <f>FZ25+FZ27+FZ30</f>
        <v>0</v>
      </c>
      <c r="GA24" s="72"/>
      <c r="GB24" s="73"/>
      <c r="GC24" s="73">
        <f>GC25+GC27+GC30</f>
        <v>0</v>
      </c>
      <c r="GD24" s="73">
        <f>GD25+GD27+GD30</f>
        <v>0</v>
      </c>
      <c r="GE24" s="72"/>
      <c r="GF24" s="73">
        <f>GF25+GF27+GF30</f>
        <v>1235.7066</v>
      </c>
      <c r="GG24" s="73">
        <f>GG25+GG27+GG30</f>
        <v>1182.72</v>
      </c>
      <c r="GH24" s="73">
        <f>GH25+GH27+GH30</f>
        <v>1173.7205900000001</v>
      </c>
      <c r="GI24" s="72">
        <f t="shared" ref="GI24:GI93" si="176">GH24/GG24*100</f>
        <v>99.239092092803034</v>
      </c>
      <c r="GJ24" s="73"/>
      <c r="GK24" s="73">
        <f>SUM(GK25:GK30)</f>
        <v>0</v>
      </c>
      <c r="GL24" s="73">
        <f>SUM(GL25:GL30)</f>
        <v>0</v>
      </c>
      <c r="GM24" s="72"/>
      <c r="GN24" s="73"/>
      <c r="GO24" s="73">
        <f>SUM(GO25:GO30)</f>
        <v>0</v>
      </c>
      <c r="GP24" s="73">
        <f>SUM(GP25:GP30)</f>
        <v>0</v>
      </c>
      <c r="GQ24" s="72"/>
      <c r="GR24" s="73"/>
      <c r="GS24" s="73">
        <f t="shared" ref="GS24:GT24" si="177">GS25+GS27+GS30</f>
        <v>0</v>
      </c>
      <c r="GT24" s="73">
        <f t="shared" si="177"/>
        <v>0</v>
      </c>
      <c r="GU24" s="72"/>
      <c r="GV24" s="73"/>
      <c r="GW24" s="73">
        <f t="shared" ref="GW24:GX24" si="178">GW25+GW27+GW30</f>
        <v>0</v>
      </c>
      <c r="GX24" s="73">
        <f t="shared" si="178"/>
        <v>0</v>
      </c>
      <c r="GY24" s="72"/>
      <c r="GZ24" s="73"/>
      <c r="HA24" s="73">
        <f t="shared" ref="HA24:HB24" si="179">HA25+HA27+HA30</f>
        <v>0</v>
      </c>
      <c r="HB24" s="73">
        <f t="shared" si="179"/>
        <v>0</v>
      </c>
      <c r="HC24" s="72"/>
      <c r="HD24" s="73"/>
      <c r="HE24" s="73">
        <f t="shared" ref="HE24:HF24" si="180">HE25+HE27+HE30</f>
        <v>0</v>
      </c>
      <c r="HF24" s="73">
        <f t="shared" si="180"/>
        <v>0</v>
      </c>
      <c r="HG24" s="72"/>
      <c r="HH24" s="73"/>
      <c r="HI24" s="73">
        <f t="shared" ref="HI24:HJ24" si="181">HI25+HI27+HI30</f>
        <v>182.7</v>
      </c>
      <c r="HJ24" s="73">
        <f t="shared" si="181"/>
        <v>182.7</v>
      </c>
      <c r="HK24" s="72">
        <f>HJ24/HI24*100</f>
        <v>100</v>
      </c>
      <c r="HL24" s="73"/>
      <c r="HM24" s="73">
        <f t="shared" ref="HM24:HN24" si="182">HM25+HM27+HM30</f>
        <v>0</v>
      </c>
      <c r="HN24" s="73">
        <f t="shared" si="182"/>
        <v>0</v>
      </c>
      <c r="HO24" s="72"/>
      <c r="HP24" s="73"/>
      <c r="HQ24" s="73">
        <f t="shared" ref="HQ24:HR24" si="183">HQ25+HQ27+HQ30</f>
        <v>0</v>
      </c>
      <c r="HR24" s="73">
        <f t="shared" si="183"/>
        <v>0</v>
      </c>
      <c r="HS24" s="72"/>
      <c r="HT24" s="73"/>
      <c r="HU24" s="73">
        <f t="shared" ref="HU24:HV24" si="184">HU25+HU27+HU30</f>
        <v>0</v>
      </c>
      <c r="HV24" s="73">
        <f t="shared" si="184"/>
        <v>0</v>
      </c>
      <c r="HW24" s="72"/>
      <c r="HX24" s="73"/>
      <c r="HY24" s="73">
        <f t="shared" ref="HY24:HZ24" si="185">HY25+HY27+HY30</f>
        <v>0</v>
      </c>
      <c r="HZ24" s="73">
        <f t="shared" si="185"/>
        <v>0</v>
      </c>
      <c r="IA24" s="72"/>
      <c r="IB24" s="73"/>
      <c r="IC24" s="73">
        <f t="shared" ref="IC24:ID24" si="186">IC25+IC27+IC30</f>
        <v>0</v>
      </c>
      <c r="ID24" s="73">
        <f t="shared" si="186"/>
        <v>0</v>
      </c>
      <c r="IE24" s="72"/>
      <c r="IF24" s="73"/>
      <c r="IG24" s="73">
        <f t="shared" ref="IG24:IH24" si="187">IG25+IG27+IG30</f>
        <v>0</v>
      </c>
      <c r="IH24" s="73">
        <f t="shared" si="187"/>
        <v>0</v>
      </c>
      <c r="II24" s="72"/>
      <c r="IJ24" s="73"/>
      <c r="IK24" s="73">
        <f t="shared" ref="IK24:IL24" si="188">IK25+IK27+IK30</f>
        <v>0</v>
      </c>
      <c r="IL24" s="73">
        <f t="shared" si="188"/>
        <v>0</v>
      </c>
      <c r="IM24" s="72"/>
      <c r="IN24" s="73"/>
      <c r="IO24" s="73">
        <f t="shared" ref="IO24:IP24" si="189">IO25+IO27+IO30</f>
        <v>0</v>
      </c>
      <c r="IP24" s="73">
        <f t="shared" si="189"/>
        <v>0</v>
      </c>
      <c r="IQ24" s="72"/>
      <c r="IR24" s="73"/>
      <c r="IS24" s="73">
        <f t="shared" ref="IS24:IT24" si="190">IS25+IS27+IS30</f>
        <v>0</v>
      </c>
      <c r="IT24" s="73">
        <f t="shared" si="190"/>
        <v>0</v>
      </c>
      <c r="IU24" s="72"/>
      <c r="IV24" s="73"/>
      <c r="IW24" s="73">
        <f t="shared" ref="IW24:IX24" si="191">IW25+IW27+IW30</f>
        <v>0</v>
      </c>
      <c r="IX24" s="73">
        <f t="shared" si="191"/>
        <v>0</v>
      </c>
      <c r="IY24" s="72"/>
      <c r="IZ24" s="73"/>
      <c r="JA24" s="73">
        <f t="shared" ref="JA24:JB24" si="192">JA25+JA27+JA30</f>
        <v>0</v>
      </c>
      <c r="JB24" s="73">
        <f t="shared" si="192"/>
        <v>0</v>
      </c>
      <c r="JC24" s="72"/>
      <c r="JD24" s="73"/>
      <c r="JE24" s="73">
        <f t="shared" ref="JE24:JF24" si="193">JE25+JE27+JE30</f>
        <v>0</v>
      </c>
      <c r="JF24" s="73">
        <f t="shared" si="193"/>
        <v>0</v>
      </c>
      <c r="JG24" s="72"/>
      <c r="JH24" s="73"/>
      <c r="JI24" s="73">
        <f t="shared" ref="JI24:JJ24" si="194">JI25+JI27+JI30</f>
        <v>0</v>
      </c>
      <c r="JJ24" s="73">
        <f t="shared" si="194"/>
        <v>0</v>
      </c>
      <c r="JK24" s="72"/>
      <c r="JL24" s="73"/>
      <c r="JM24" s="73">
        <f t="shared" ref="JM24:JN24" si="195">JM25+JM27+JM30</f>
        <v>10000</v>
      </c>
      <c r="JN24" s="73">
        <f t="shared" si="195"/>
        <v>10000</v>
      </c>
      <c r="JO24" s="72">
        <f>JN24/JM24*100</f>
        <v>100</v>
      </c>
      <c r="JP24" s="73"/>
      <c r="JQ24" s="73">
        <f t="shared" ref="JQ24:JR24" si="196">JQ25+JQ27+JQ30</f>
        <v>0</v>
      </c>
      <c r="JR24" s="73">
        <f t="shared" si="196"/>
        <v>0</v>
      </c>
      <c r="JS24" s="72"/>
      <c r="JT24" s="73"/>
      <c r="JU24" s="73">
        <f t="shared" ref="JU24:JV24" si="197">JU25+JU27+JU30</f>
        <v>0</v>
      </c>
      <c r="JV24" s="73">
        <f t="shared" si="197"/>
        <v>0</v>
      </c>
      <c r="JW24" s="72"/>
      <c r="JX24" s="73"/>
      <c r="JY24" s="73">
        <f t="shared" ref="JY24:JZ24" si="198">JY25+JY27+JY30</f>
        <v>0</v>
      </c>
      <c r="JZ24" s="73">
        <f t="shared" si="198"/>
        <v>0</v>
      </c>
      <c r="KA24" s="72"/>
      <c r="KB24" s="73"/>
      <c r="KC24" s="73">
        <f t="shared" ref="KC24:KD24" si="199">KC25+KC27+KC30</f>
        <v>78</v>
      </c>
      <c r="KD24" s="73">
        <f t="shared" si="199"/>
        <v>78</v>
      </c>
      <c r="KE24" s="72">
        <f t="shared" ref="KE24:KE81" si="200">KD24/KC24*100</f>
        <v>100</v>
      </c>
      <c r="KF24" s="73"/>
      <c r="KG24" s="73">
        <f t="shared" ref="KG24:KH24" si="201">KG25+KG27+KG30</f>
        <v>0</v>
      </c>
      <c r="KH24" s="73">
        <f t="shared" si="201"/>
        <v>0</v>
      </c>
      <c r="KI24" s="72"/>
      <c r="KJ24" s="73"/>
      <c r="KK24" s="73">
        <f t="shared" ref="KK24:KL24" si="202">KK25+KK27+KK30</f>
        <v>124</v>
      </c>
      <c r="KL24" s="73">
        <f t="shared" si="202"/>
        <v>124</v>
      </c>
      <c r="KM24" s="72">
        <f t="shared" si="124"/>
        <v>100</v>
      </c>
      <c r="KN24" s="73"/>
      <c r="KO24" s="73">
        <f t="shared" ref="KO24:KP24" si="203">KO25+KO27+KO30</f>
        <v>0</v>
      </c>
      <c r="KP24" s="73">
        <f t="shared" si="203"/>
        <v>0</v>
      </c>
      <c r="KQ24" s="72"/>
      <c r="KR24" s="73"/>
      <c r="KS24" s="73">
        <f t="shared" ref="KS24:KT24" si="204">KS25+KS27+KS30</f>
        <v>0</v>
      </c>
      <c r="KT24" s="73">
        <f t="shared" si="204"/>
        <v>0</v>
      </c>
      <c r="KU24" s="72"/>
      <c r="KV24" s="73"/>
      <c r="KW24" s="73">
        <f t="shared" ref="KW24:KX24" si="205">KW25+KW27+KW30</f>
        <v>0</v>
      </c>
      <c r="KX24" s="73">
        <f t="shared" si="205"/>
        <v>0</v>
      </c>
      <c r="KY24" s="72"/>
      <c r="KZ24" s="73"/>
      <c r="LA24" s="73">
        <f t="shared" ref="LA24:LB24" si="206">LA25+LA27+LA30</f>
        <v>0</v>
      </c>
      <c r="LB24" s="73">
        <f t="shared" si="206"/>
        <v>0</v>
      </c>
      <c r="LC24" s="72"/>
      <c r="LD24" s="73"/>
      <c r="LE24" s="73">
        <f t="shared" ref="LE24:LF24" si="207">LE25+LE27+LE30</f>
        <v>560.07000000000005</v>
      </c>
      <c r="LF24" s="73">
        <f t="shared" si="207"/>
        <v>560.07000000000005</v>
      </c>
      <c r="LG24" s="72">
        <f>LF24/LE24*100</f>
        <v>100</v>
      </c>
      <c r="LH24" s="73"/>
      <c r="LI24" s="73">
        <f t="shared" ref="LI24:LJ24" si="208">LI25+LI27+LI30</f>
        <v>0</v>
      </c>
      <c r="LJ24" s="73">
        <f t="shared" si="208"/>
        <v>0</v>
      </c>
      <c r="LK24" s="72"/>
      <c r="LL24" s="73"/>
      <c r="LM24" s="73">
        <f t="shared" ref="LM24:LN24" si="209">LM25+LM27+LM30</f>
        <v>0</v>
      </c>
      <c r="LN24" s="73">
        <f t="shared" si="209"/>
        <v>0</v>
      </c>
      <c r="LO24" s="72"/>
      <c r="LP24" s="73"/>
      <c r="LQ24" s="73">
        <f t="shared" ref="LQ24:LR24" si="210">LQ25+LQ27+LQ30</f>
        <v>0</v>
      </c>
      <c r="LR24" s="73">
        <f t="shared" si="210"/>
        <v>0</v>
      </c>
      <c r="LS24" s="72"/>
      <c r="LT24" s="73"/>
      <c r="LU24" s="73">
        <f t="shared" ref="LU24:LV24" si="211">LU25+LU27+LU30</f>
        <v>0</v>
      </c>
      <c r="LV24" s="73">
        <f t="shared" si="211"/>
        <v>0</v>
      </c>
      <c r="LW24" s="72"/>
      <c r="LX24" s="73"/>
      <c r="LY24" s="73">
        <f t="shared" ref="LY24:LZ24" si="212">LY25+LY27+LY30</f>
        <v>0</v>
      </c>
      <c r="LZ24" s="73">
        <f t="shared" si="212"/>
        <v>0</v>
      </c>
      <c r="MA24" s="72"/>
      <c r="MB24" s="73"/>
      <c r="MC24" s="73">
        <f t="shared" ref="MC24:MD24" si="213">MC25+MC27+MC30</f>
        <v>1626.0678</v>
      </c>
      <c r="MD24" s="73">
        <f t="shared" si="213"/>
        <v>1626.0678</v>
      </c>
      <c r="ME24" s="72">
        <f t="shared" ref="ME24:ME34" si="214">MD24/MC24*100</f>
        <v>100</v>
      </c>
      <c r="MF24" s="73"/>
      <c r="MG24" s="73">
        <f t="shared" ref="MG24:MH24" si="215">MG25+MG27+MG30</f>
        <v>0</v>
      </c>
      <c r="MH24" s="73">
        <f t="shared" si="215"/>
        <v>0</v>
      </c>
      <c r="MI24" s="72"/>
      <c r="MJ24" s="73"/>
      <c r="MK24" s="73">
        <f t="shared" ref="MK24:ML24" si="216">MK25+MK27+MK30</f>
        <v>0</v>
      </c>
      <c r="ML24" s="73">
        <f t="shared" si="216"/>
        <v>0</v>
      </c>
      <c r="MM24" s="72"/>
      <c r="MN24" s="73"/>
      <c r="MO24" s="73"/>
      <c r="MP24" s="73"/>
      <c r="MQ24" s="72"/>
      <c r="MR24" s="73"/>
      <c r="MS24" s="73"/>
      <c r="MT24" s="73"/>
      <c r="MU24" s="72"/>
      <c r="MV24" s="73"/>
      <c r="MW24" s="73"/>
      <c r="MX24" s="73"/>
      <c r="MY24" s="72"/>
      <c r="MZ24" s="73"/>
      <c r="NA24" s="73"/>
      <c r="NB24" s="73"/>
      <c r="NC24" s="72"/>
      <c r="ND24" s="73"/>
      <c r="NE24" s="73"/>
      <c r="NF24" s="73"/>
      <c r="NG24" s="72"/>
      <c r="NH24" s="73"/>
      <c r="NI24" s="73"/>
      <c r="NJ24" s="73"/>
      <c r="NK24" s="72"/>
    </row>
    <row r="25" spans="1:375" ht="31.5" customHeight="1" x14ac:dyDescent="0.25">
      <c r="A25" s="130" t="s">
        <v>131</v>
      </c>
      <c r="B25" s="78">
        <f t="shared" si="115"/>
        <v>15142.5838</v>
      </c>
      <c r="C25" s="78">
        <f t="shared" si="36"/>
        <v>93451.720310000004</v>
      </c>
      <c r="D25" s="78">
        <f t="shared" si="116"/>
        <v>92689.650309999997</v>
      </c>
      <c r="E25" s="78">
        <f t="shared" si="117"/>
        <v>762.07</v>
      </c>
      <c r="F25" s="78">
        <f t="shared" si="118"/>
        <v>93141.924209999997</v>
      </c>
      <c r="G25" s="74">
        <f>F25/C25*100</f>
        <v>99.668496097265674</v>
      </c>
      <c r="H25" s="74"/>
      <c r="I25" s="74"/>
      <c r="J25" s="74"/>
      <c r="K25" s="74"/>
      <c r="L25" s="74">
        <v>1186.5999999999999</v>
      </c>
      <c r="M25" s="74">
        <v>1483.3</v>
      </c>
      <c r="N25" s="74">
        <v>1483.3</v>
      </c>
      <c r="O25" s="75">
        <f>N25/M25*100</f>
        <v>100</v>
      </c>
      <c r="P25" s="114">
        <v>696</v>
      </c>
      <c r="Q25" s="114">
        <v>688</v>
      </c>
      <c r="R25" s="134">
        <v>688</v>
      </c>
      <c r="S25" s="75">
        <f>R25/Q25*100</f>
        <v>100</v>
      </c>
      <c r="T25" s="99">
        <v>2593</v>
      </c>
      <c r="U25" s="249">
        <v>2593</v>
      </c>
      <c r="V25" s="249">
        <v>2593</v>
      </c>
      <c r="W25" s="75">
        <f>V25/U25*100</f>
        <v>100</v>
      </c>
      <c r="X25" s="285">
        <v>287</v>
      </c>
      <c r="Y25" s="289">
        <v>287</v>
      </c>
      <c r="Z25" s="289">
        <v>287</v>
      </c>
      <c r="AA25" s="75">
        <f>Z25/Y25*100</f>
        <v>100</v>
      </c>
      <c r="AB25" s="322"/>
      <c r="AC25" s="322"/>
      <c r="AD25" s="322"/>
      <c r="AE25" s="75"/>
      <c r="AF25" s="322"/>
      <c r="AG25" s="322">
        <v>19911.099999999999</v>
      </c>
      <c r="AH25" s="322">
        <v>19911.099999999999</v>
      </c>
      <c r="AI25" s="75">
        <f t="shared" ref="AI25" si="217">AH25/AG25*100</f>
        <v>100</v>
      </c>
      <c r="AJ25" s="322"/>
      <c r="AK25" s="322">
        <v>800</v>
      </c>
      <c r="AL25" s="322">
        <v>800</v>
      </c>
      <c r="AM25" s="75">
        <f t="shared" ref="AM25" si="218">AL25/AK25*100</f>
        <v>100</v>
      </c>
      <c r="AN25" s="74"/>
      <c r="AO25" s="74"/>
      <c r="AP25" s="74"/>
      <c r="AQ25" s="75"/>
      <c r="AR25" s="322"/>
      <c r="AS25" s="322"/>
      <c r="AT25" s="322"/>
      <c r="AU25" s="75"/>
      <c r="AV25" s="322"/>
      <c r="AW25" s="322"/>
      <c r="AX25" s="322"/>
      <c r="AY25" s="75"/>
      <c r="AZ25" s="75"/>
      <c r="BA25" s="322"/>
      <c r="BB25" s="322"/>
      <c r="BC25" s="75"/>
      <c r="BD25" s="322"/>
      <c r="BE25" s="322"/>
      <c r="BF25" s="322"/>
      <c r="BG25" s="75"/>
      <c r="BH25" s="322">
        <v>2273.8772000000004</v>
      </c>
      <c r="BI25" s="322">
        <v>2273.8772000000004</v>
      </c>
      <c r="BJ25" s="322">
        <v>2160.24386</v>
      </c>
      <c r="BK25" s="75">
        <f>BJ25/BI25*100</f>
        <v>95.002661533349283</v>
      </c>
      <c r="BL25" s="75"/>
      <c r="BM25" s="322"/>
      <c r="BN25" s="322"/>
      <c r="BO25" s="75"/>
      <c r="BP25" s="75"/>
      <c r="BQ25" s="322"/>
      <c r="BR25" s="322"/>
      <c r="BS25" s="75"/>
      <c r="BT25" s="75"/>
      <c r="BU25" s="322"/>
      <c r="BV25" s="322"/>
      <c r="BW25" s="75"/>
      <c r="BX25" s="75"/>
      <c r="BY25" s="322"/>
      <c r="BZ25" s="322"/>
      <c r="CA25" s="75"/>
      <c r="CB25" s="75"/>
      <c r="CC25" s="322"/>
      <c r="CD25" s="322"/>
      <c r="CE25" s="75"/>
      <c r="CF25" s="322"/>
      <c r="CG25" s="322"/>
      <c r="CH25" s="322"/>
      <c r="CI25" s="75"/>
      <c r="CJ25" s="75"/>
      <c r="CK25" s="322"/>
      <c r="CL25" s="322"/>
      <c r="CM25" s="75"/>
      <c r="CN25" s="75"/>
      <c r="CO25" s="322"/>
      <c r="CP25" s="322"/>
      <c r="CQ25" s="75"/>
      <c r="CR25" s="322">
        <v>634.4</v>
      </c>
      <c r="CS25" s="322">
        <v>634.4</v>
      </c>
      <c r="CT25" s="322">
        <v>506.37741999999997</v>
      </c>
      <c r="CU25" s="75">
        <f>CT25/CS25*100</f>
        <v>79.819895964691042</v>
      </c>
      <c r="CV25" s="75"/>
      <c r="CW25" s="322"/>
      <c r="CX25" s="322"/>
      <c r="CY25" s="75"/>
      <c r="CZ25" s="75"/>
      <c r="DA25" s="322"/>
      <c r="DB25" s="322"/>
      <c r="DC25" s="75"/>
      <c r="DD25" s="322">
        <v>250</v>
      </c>
      <c r="DE25" s="322">
        <v>250</v>
      </c>
      <c r="DF25" s="322">
        <v>250</v>
      </c>
      <c r="DG25" s="75">
        <f t="shared" si="65"/>
        <v>100</v>
      </c>
      <c r="DH25" s="322"/>
      <c r="DI25" s="322"/>
      <c r="DJ25" s="322">
        <v>0</v>
      </c>
      <c r="DK25" s="75"/>
      <c r="DL25" s="322"/>
      <c r="DM25" s="322"/>
      <c r="DN25" s="322">
        <v>0</v>
      </c>
      <c r="DO25" s="75"/>
      <c r="DP25" s="322"/>
      <c r="DQ25" s="322"/>
      <c r="DR25" s="322">
        <v>0</v>
      </c>
      <c r="DS25" s="75"/>
      <c r="DT25" s="75"/>
      <c r="DU25" s="322"/>
      <c r="DV25" s="322"/>
      <c r="DW25" s="75"/>
      <c r="DX25" s="75"/>
      <c r="DY25" s="322"/>
      <c r="DZ25" s="322"/>
      <c r="EA25" s="75"/>
      <c r="EB25" s="322">
        <v>1000</v>
      </c>
      <c r="EC25" s="322">
        <v>1000</v>
      </c>
      <c r="ED25" s="322">
        <v>1000</v>
      </c>
      <c r="EE25" s="75">
        <f>ED25/EC25*100</f>
        <v>100</v>
      </c>
      <c r="EF25" s="322">
        <v>3564</v>
      </c>
      <c r="EG25" s="322">
        <v>5558.4579999999996</v>
      </c>
      <c r="EH25" s="322">
        <v>5558.4579999999996</v>
      </c>
      <c r="EI25" s="75">
        <f>EH25/EG25*100</f>
        <v>100</v>
      </c>
      <c r="EJ25" s="322"/>
      <c r="EK25" s="322"/>
      <c r="EL25" s="322"/>
      <c r="EM25" s="75"/>
      <c r="EN25" s="322"/>
      <c r="EO25" s="322"/>
      <c r="EP25" s="322"/>
      <c r="EQ25" s="75"/>
      <c r="ER25" s="322"/>
      <c r="ES25" s="322"/>
      <c r="ET25" s="322"/>
      <c r="EU25" s="75"/>
      <c r="EV25" s="75"/>
      <c r="EW25" s="75"/>
      <c r="EX25" s="75"/>
      <c r="EY25" s="75"/>
      <c r="EZ25" s="322"/>
      <c r="FA25" s="322"/>
      <c r="FB25" s="322"/>
      <c r="FC25" s="75"/>
      <c r="FD25" s="322"/>
      <c r="FE25" s="322">
        <v>27743.827309999997</v>
      </c>
      <c r="FF25" s="322">
        <v>27684.686539999999</v>
      </c>
      <c r="FG25" s="75">
        <f>FF25/FE25*100</f>
        <v>99.786832691325614</v>
      </c>
      <c r="FH25" s="322"/>
      <c r="FI25" s="322">
        <v>15295.2</v>
      </c>
      <c r="FJ25" s="322">
        <v>15295.2</v>
      </c>
      <c r="FK25" s="75">
        <f>FJ25/FI25*100</f>
        <v>100</v>
      </c>
      <c r="FL25" s="322">
        <v>1422</v>
      </c>
      <c r="FM25" s="322">
        <v>1180</v>
      </c>
      <c r="FN25" s="322">
        <v>1180</v>
      </c>
      <c r="FO25" s="75">
        <f t="shared" si="123"/>
        <v>100</v>
      </c>
      <c r="FP25" s="322"/>
      <c r="FQ25" s="322"/>
      <c r="FR25" s="322"/>
      <c r="FS25" s="75"/>
      <c r="FT25" s="322"/>
      <c r="FU25" s="322"/>
      <c r="FV25" s="322"/>
      <c r="FW25" s="75"/>
      <c r="FX25" s="322"/>
      <c r="FY25" s="322"/>
      <c r="FZ25" s="322"/>
      <c r="GA25" s="75"/>
      <c r="GB25" s="322"/>
      <c r="GC25" s="322"/>
      <c r="GD25" s="322"/>
      <c r="GE25" s="75"/>
      <c r="GF25" s="322">
        <v>1235.7066</v>
      </c>
      <c r="GG25" s="322">
        <v>1182.72</v>
      </c>
      <c r="GH25" s="322">
        <v>1173.7205900000001</v>
      </c>
      <c r="GI25" s="75">
        <f t="shared" si="176"/>
        <v>99.239092092803034</v>
      </c>
      <c r="GJ25" s="322"/>
      <c r="GK25" s="322"/>
      <c r="GL25" s="322"/>
      <c r="GM25" s="75"/>
      <c r="GN25" s="322"/>
      <c r="GO25" s="322"/>
      <c r="GP25" s="322"/>
      <c r="GQ25" s="75"/>
      <c r="GR25" s="74"/>
      <c r="GS25" s="74"/>
      <c r="GT25" s="74"/>
      <c r="GU25" s="75"/>
      <c r="GV25" s="74"/>
      <c r="GW25" s="74"/>
      <c r="GX25" s="74"/>
      <c r="GY25" s="75"/>
      <c r="GZ25" s="74"/>
      <c r="HA25" s="74"/>
      <c r="HB25" s="74"/>
      <c r="HC25" s="75"/>
      <c r="HD25" s="74"/>
      <c r="HE25" s="74"/>
      <c r="HF25" s="74"/>
      <c r="HG25" s="75"/>
      <c r="HH25" s="74"/>
      <c r="HI25" s="74">
        <v>182.7</v>
      </c>
      <c r="HJ25" s="74">
        <v>182.7</v>
      </c>
      <c r="HK25" s="75">
        <f>HJ25/HI25*100</f>
        <v>100</v>
      </c>
      <c r="HL25" s="74"/>
      <c r="HM25" s="74"/>
      <c r="HN25" s="74">
        <v>0</v>
      </c>
      <c r="HO25" s="75"/>
      <c r="HP25" s="74"/>
      <c r="HQ25" s="74"/>
      <c r="HR25" s="74">
        <v>0</v>
      </c>
      <c r="HS25" s="75"/>
      <c r="HT25" s="74"/>
      <c r="HU25" s="74"/>
      <c r="HV25" s="74">
        <v>0</v>
      </c>
      <c r="HW25" s="75"/>
      <c r="HX25" s="74"/>
      <c r="HY25" s="74"/>
      <c r="HZ25" s="74">
        <v>0</v>
      </c>
      <c r="IA25" s="75"/>
      <c r="IB25" s="74"/>
      <c r="IC25" s="74"/>
      <c r="ID25" s="74">
        <v>0</v>
      </c>
      <c r="IE25" s="75"/>
      <c r="IF25" s="74"/>
      <c r="IG25" s="74"/>
      <c r="IH25" s="74">
        <v>0</v>
      </c>
      <c r="II25" s="75"/>
      <c r="IJ25" s="74"/>
      <c r="IK25" s="74"/>
      <c r="IL25" s="74">
        <v>0</v>
      </c>
      <c r="IM25" s="75"/>
      <c r="IN25" s="74"/>
      <c r="IO25" s="74"/>
      <c r="IP25" s="74">
        <v>0</v>
      </c>
      <c r="IQ25" s="75"/>
      <c r="IR25" s="74"/>
      <c r="IS25" s="74"/>
      <c r="IT25" s="74">
        <v>0</v>
      </c>
      <c r="IU25" s="75"/>
      <c r="IV25" s="74"/>
      <c r="IW25" s="74"/>
      <c r="IX25" s="74">
        <v>0</v>
      </c>
      <c r="IY25" s="75"/>
      <c r="IZ25" s="74"/>
      <c r="JA25" s="74"/>
      <c r="JB25" s="74">
        <v>0</v>
      </c>
      <c r="JC25" s="75"/>
      <c r="JD25" s="74"/>
      <c r="JE25" s="74"/>
      <c r="JF25" s="74">
        <v>0</v>
      </c>
      <c r="JG25" s="75"/>
      <c r="JH25" s="74"/>
      <c r="JI25" s="74"/>
      <c r="JJ25" s="74">
        <v>0</v>
      </c>
      <c r="JK25" s="75"/>
      <c r="JL25" s="74"/>
      <c r="JM25" s="74">
        <v>10000</v>
      </c>
      <c r="JN25" s="74">
        <v>10000</v>
      </c>
      <c r="JO25" s="75">
        <f>JN25/JM25*100</f>
        <v>100</v>
      </c>
      <c r="JP25" s="74"/>
      <c r="JQ25" s="74"/>
      <c r="JR25" s="74"/>
      <c r="JS25" s="75"/>
      <c r="JT25" s="74"/>
      <c r="JU25" s="74"/>
      <c r="JV25" s="74">
        <v>0</v>
      </c>
      <c r="JW25" s="75"/>
      <c r="JX25" s="74"/>
      <c r="JY25" s="74"/>
      <c r="JZ25" s="74">
        <v>0</v>
      </c>
      <c r="KA25" s="75"/>
      <c r="KB25" s="74"/>
      <c r="KC25" s="74">
        <v>78</v>
      </c>
      <c r="KD25" s="74">
        <v>78</v>
      </c>
      <c r="KE25" s="75">
        <f t="shared" si="200"/>
        <v>100</v>
      </c>
      <c r="KF25" s="74"/>
      <c r="KG25" s="74"/>
      <c r="KH25" s="74"/>
      <c r="KI25" s="75"/>
      <c r="KJ25" s="74"/>
      <c r="KK25" s="74">
        <v>124</v>
      </c>
      <c r="KL25" s="74">
        <v>124</v>
      </c>
      <c r="KM25" s="75">
        <f t="shared" si="124"/>
        <v>100</v>
      </c>
      <c r="KN25" s="74"/>
      <c r="KO25" s="74"/>
      <c r="KP25" s="74"/>
      <c r="KQ25" s="75"/>
      <c r="KR25" s="74"/>
      <c r="KS25" s="74"/>
      <c r="KT25" s="74"/>
      <c r="KU25" s="75"/>
      <c r="KV25" s="74"/>
      <c r="KW25" s="74"/>
      <c r="KX25" s="74"/>
      <c r="KY25" s="75"/>
      <c r="KZ25" s="74"/>
      <c r="LA25" s="74"/>
      <c r="LB25" s="74"/>
      <c r="LC25" s="75"/>
      <c r="LD25" s="74"/>
      <c r="LE25" s="74">
        <v>560.07000000000005</v>
      </c>
      <c r="LF25" s="74">
        <v>560.07000000000005</v>
      </c>
      <c r="LG25" s="75">
        <f>LF25/LE25*100</f>
        <v>100</v>
      </c>
      <c r="LH25" s="74"/>
      <c r="LI25" s="74"/>
      <c r="LJ25" s="74"/>
      <c r="LK25" s="75"/>
      <c r="LL25" s="74"/>
      <c r="LM25" s="74"/>
      <c r="LN25" s="74"/>
      <c r="LO25" s="75"/>
      <c r="LP25" s="74"/>
      <c r="LQ25" s="74"/>
      <c r="LR25" s="74"/>
      <c r="LS25" s="75"/>
      <c r="LT25" s="74"/>
      <c r="LU25" s="74"/>
      <c r="LV25" s="74"/>
      <c r="LW25" s="75"/>
      <c r="LX25" s="74"/>
      <c r="LY25" s="74"/>
      <c r="LZ25" s="74"/>
      <c r="MA25" s="75"/>
      <c r="MB25" s="74"/>
      <c r="MC25" s="74">
        <v>1626.0678</v>
      </c>
      <c r="MD25" s="74">
        <v>1626.0678</v>
      </c>
      <c r="ME25" s="75">
        <f t="shared" si="214"/>
        <v>100</v>
      </c>
      <c r="MF25" s="74"/>
      <c r="MG25" s="74"/>
      <c r="MH25" s="74"/>
      <c r="MI25" s="75"/>
      <c r="MJ25" s="74"/>
      <c r="MK25" s="74"/>
      <c r="ML25" s="74"/>
      <c r="MM25" s="75"/>
      <c r="MN25" s="322"/>
      <c r="MO25" s="322"/>
      <c r="MP25" s="322"/>
      <c r="MQ25" s="75"/>
      <c r="MR25" s="322"/>
      <c r="MS25" s="322"/>
      <c r="MT25" s="322"/>
      <c r="MU25" s="75"/>
      <c r="MV25" s="74"/>
      <c r="MW25" s="74"/>
      <c r="MX25" s="74"/>
      <c r="MY25" s="75"/>
      <c r="MZ25" s="74"/>
      <c r="NA25" s="74"/>
      <c r="NB25" s="74"/>
      <c r="NC25" s="75"/>
      <c r="ND25" s="74"/>
      <c r="NE25" s="74"/>
      <c r="NF25" s="74"/>
      <c r="NG25" s="75"/>
      <c r="NH25" s="74"/>
      <c r="NI25" s="74"/>
      <c r="NJ25" s="74"/>
      <c r="NK25" s="75"/>
    </row>
    <row r="26" spans="1:375" ht="21.75" customHeight="1" x14ac:dyDescent="0.25">
      <c r="A26" s="15" t="s">
        <v>295</v>
      </c>
      <c r="B26" s="78">
        <f t="shared" si="115"/>
        <v>0</v>
      </c>
      <c r="C26" s="78">
        <f t="shared" si="36"/>
        <v>0</v>
      </c>
      <c r="D26" s="78">
        <f t="shared" si="116"/>
        <v>0</v>
      </c>
      <c r="E26" s="78">
        <f t="shared" si="117"/>
        <v>0</v>
      </c>
      <c r="F26" s="78">
        <f t="shared" si="118"/>
        <v>0</v>
      </c>
      <c r="G26" s="74"/>
      <c r="H26" s="74"/>
      <c r="I26" s="74"/>
      <c r="J26" s="74"/>
      <c r="K26" s="74"/>
      <c r="L26" s="74"/>
      <c r="M26" s="74"/>
      <c r="N26" s="74"/>
      <c r="O26" s="75"/>
      <c r="P26" s="99"/>
      <c r="Q26" s="99"/>
      <c r="R26" s="99"/>
      <c r="S26" s="75"/>
      <c r="T26" s="99"/>
      <c r="U26" s="99"/>
      <c r="V26" s="99"/>
      <c r="W26" s="75"/>
      <c r="X26" s="285"/>
      <c r="Y26" s="285"/>
      <c r="Z26" s="285"/>
      <c r="AA26" s="75"/>
      <c r="AB26" s="322"/>
      <c r="AC26" s="322"/>
      <c r="AD26" s="322"/>
      <c r="AE26" s="75"/>
      <c r="AF26" s="322"/>
      <c r="AG26" s="322"/>
      <c r="AH26" s="322"/>
      <c r="AI26" s="75"/>
      <c r="AJ26" s="322"/>
      <c r="AK26" s="322"/>
      <c r="AL26" s="322"/>
      <c r="AM26" s="75"/>
      <c r="AN26" s="74"/>
      <c r="AO26" s="74"/>
      <c r="AP26" s="74"/>
      <c r="AQ26" s="75"/>
      <c r="AR26" s="322"/>
      <c r="AS26" s="322"/>
      <c r="AT26" s="322"/>
      <c r="AU26" s="75"/>
      <c r="AV26" s="322"/>
      <c r="AW26" s="322"/>
      <c r="AX26" s="322"/>
      <c r="AY26" s="75"/>
      <c r="AZ26" s="75"/>
      <c r="BA26" s="322"/>
      <c r="BB26" s="322"/>
      <c r="BC26" s="75"/>
      <c r="BD26" s="322"/>
      <c r="BE26" s="322"/>
      <c r="BF26" s="322"/>
      <c r="BG26" s="75"/>
      <c r="BH26" s="322"/>
      <c r="BI26" s="322"/>
      <c r="BJ26" s="322"/>
      <c r="BK26" s="75"/>
      <c r="BL26" s="75"/>
      <c r="BM26" s="322"/>
      <c r="BN26" s="322"/>
      <c r="BO26" s="75"/>
      <c r="BP26" s="75"/>
      <c r="BQ26" s="322"/>
      <c r="BR26" s="322"/>
      <c r="BS26" s="75"/>
      <c r="BT26" s="75"/>
      <c r="BU26" s="322"/>
      <c r="BV26" s="322"/>
      <c r="BW26" s="75"/>
      <c r="BX26" s="75"/>
      <c r="BY26" s="322"/>
      <c r="BZ26" s="322"/>
      <c r="CA26" s="75"/>
      <c r="CB26" s="75"/>
      <c r="CC26" s="322"/>
      <c r="CD26" s="322"/>
      <c r="CE26" s="75"/>
      <c r="CF26" s="322"/>
      <c r="CG26" s="322"/>
      <c r="CH26" s="322"/>
      <c r="CI26" s="75"/>
      <c r="CJ26" s="75"/>
      <c r="CK26" s="322"/>
      <c r="CL26" s="322"/>
      <c r="CM26" s="75"/>
      <c r="CN26" s="75"/>
      <c r="CO26" s="322"/>
      <c r="CP26" s="322"/>
      <c r="CQ26" s="75"/>
      <c r="CR26" s="322"/>
      <c r="CS26" s="322"/>
      <c r="CT26" s="322"/>
      <c r="CU26" s="75"/>
      <c r="CV26" s="75"/>
      <c r="CW26" s="322"/>
      <c r="CX26" s="322"/>
      <c r="CY26" s="75"/>
      <c r="CZ26" s="75"/>
      <c r="DA26" s="322"/>
      <c r="DB26" s="322"/>
      <c r="DC26" s="75"/>
      <c r="DD26" s="322"/>
      <c r="DE26" s="322"/>
      <c r="DF26" s="322"/>
      <c r="DG26" s="75"/>
      <c r="DH26" s="322"/>
      <c r="DI26" s="322"/>
      <c r="DJ26" s="322"/>
      <c r="DK26" s="75"/>
      <c r="DL26" s="322"/>
      <c r="DM26" s="322"/>
      <c r="DN26" s="322"/>
      <c r="DO26" s="75"/>
      <c r="DP26" s="322"/>
      <c r="DQ26" s="322"/>
      <c r="DR26" s="322"/>
      <c r="DS26" s="75"/>
      <c r="DT26" s="75"/>
      <c r="DU26" s="322"/>
      <c r="DV26" s="322"/>
      <c r="DW26" s="75"/>
      <c r="DX26" s="75"/>
      <c r="DY26" s="322"/>
      <c r="DZ26" s="322"/>
      <c r="EA26" s="75"/>
      <c r="EB26" s="322"/>
      <c r="EC26" s="322"/>
      <c r="ED26" s="322"/>
      <c r="EE26" s="75"/>
      <c r="EF26" s="322"/>
      <c r="EG26" s="322"/>
      <c r="EH26" s="322"/>
      <c r="EI26" s="75"/>
      <c r="EJ26" s="322"/>
      <c r="EK26" s="322"/>
      <c r="EL26" s="322"/>
      <c r="EM26" s="75"/>
      <c r="EN26" s="322"/>
      <c r="EO26" s="322"/>
      <c r="EP26" s="322"/>
      <c r="EQ26" s="75"/>
      <c r="ER26" s="322"/>
      <c r="ES26" s="322"/>
      <c r="ET26" s="322"/>
      <c r="EU26" s="75"/>
      <c r="EV26" s="75"/>
      <c r="EW26" s="75"/>
      <c r="EX26" s="75"/>
      <c r="EY26" s="75"/>
      <c r="EZ26" s="322"/>
      <c r="FA26" s="322"/>
      <c r="FB26" s="322"/>
      <c r="FC26" s="75"/>
      <c r="FD26" s="322"/>
      <c r="FE26" s="322"/>
      <c r="FF26" s="322"/>
      <c r="FG26" s="75"/>
      <c r="FH26" s="322"/>
      <c r="FI26" s="322"/>
      <c r="FJ26" s="322"/>
      <c r="FK26" s="75"/>
      <c r="FL26" s="322"/>
      <c r="FM26" s="322"/>
      <c r="FN26" s="322"/>
      <c r="FO26" s="75"/>
      <c r="FP26" s="322"/>
      <c r="FQ26" s="322"/>
      <c r="FR26" s="322"/>
      <c r="FS26" s="75"/>
      <c r="FT26" s="322"/>
      <c r="FU26" s="322"/>
      <c r="FV26" s="322"/>
      <c r="FW26" s="75"/>
      <c r="FX26" s="322"/>
      <c r="FY26" s="322"/>
      <c r="FZ26" s="322"/>
      <c r="GA26" s="75"/>
      <c r="GB26" s="322"/>
      <c r="GC26" s="322"/>
      <c r="GD26" s="322"/>
      <c r="GE26" s="75"/>
      <c r="GF26" s="322"/>
      <c r="GG26" s="322"/>
      <c r="GH26" s="322"/>
      <c r="GI26" s="75"/>
      <c r="GJ26" s="322"/>
      <c r="GK26" s="322"/>
      <c r="GL26" s="322"/>
      <c r="GM26" s="75"/>
      <c r="GN26" s="322"/>
      <c r="GO26" s="322"/>
      <c r="GP26" s="322"/>
      <c r="GQ26" s="75"/>
      <c r="GR26" s="74"/>
      <c r="GS26" s="74"/>
      <c r="GT26" s="74"/>
      <c r="GU26" s="75"/>
      <c r="GV26" s="74"/>
      <c r="GW26" s="74"/>
      <c r="GX26" s="74"/>
      <c r="GY26" s="75"/>
      <c r="GZ26" s="74"/>
      <c r="HA26" s="74"/>
      <c r="HB26" s="74"/>
      <c r="HC26" s="75"/>
      <c r="HD26" s="74"/>
      <c r="HE26" s="74"/>
      <c r="HF26" s="74"/>
      <c r="HG26" s="75"/>
      <c r="HH26" s="74"/>
      <c r="HI26" s="74"/>
      <c r="HJ26" s="74"/>
      <c r="HK26" s="75"/>
      <c r="HL26" s="74"/>
      <c r="HM26" s="74"/>
      <c r="HN26" s="74"/>
      <c r="HO26" s="75"/>
      <c r="HP26" s="74"/>
      <c r="HQ26" s="74"/>
      <c r="HR26" s="74"/>
      <c r="HS26" s="75"/>
      <c r="HT26" s="74"/>
      <c r="HU26" s="74"/>
      <c r="HV26" s="74"/>
      <c r="HW26" s="75"/>
      <c r="HX26" s="74"/>
      <c r="HY26" s="74"/>
      <c r="HZ26" s="74"/>
      <c r="IA26" s="75"/>
      <c r="IB26" s="74"/>
      <c r="IC26" s="74"/>
      <c r="ID26" s="74"/>
      <c r="IE26" s="75"/>
      <c r="IF26" s="74"/>
      <c r="IG26" s="74"/>
      <c r="IH26" s="74"/>
      <c r="II26" s="75"/>
      <c r="IJ26" s="74"/>
      <c r="IK26" s="74"/>
      <c r="IL26" s="74"/>
      <c r="IM26" s="75"/>
      <c r="IN26" s="74"/>
      <c r="IO26" s="74"/>
      <c r="IP26" s="74"/>
      <c r="IQ26" s="75"/>
      <c r="IR26" s="74"/>
      <c r="IS26" s="74"/>
      <c r="IT26" s="74"/>
      <c r="IU26" s="75"/>
      <c r="IV26" s="74"/>
      <c r="IW26" s="74"/>
      <c r="IX26" s="74"/>
      <c r="IY26" s="75"/>
      <c r="IZ26" s="74"/>
      <c r="JA26" s="74"/>
      <c r="JB26" s="74"/>
      <c r="JC26" s="75"/>
      <c r="JD26" s="74"/>
      <c r="JE26" s="74"/>
      <c r="JF26" s="74"/>
      <c r="JG26" s="75"/>
      <c r="JH26" s="74"/>
      <c r="JI26" s="74"/>
      <c r="JJ26" s="74"/>
      <c r="JK26" s="75"/>
      <c r="JL26" s="74"/>
      <c r="JM26" s="74"/>
      <c r="JN26" s="74"/>
      <c r="JO26" s="75"/>
      <c r="JP26" s="74"/>
      <c r="JQ26" s="74"/>
      <c r="JR26" s="74"/>
      <c r="JS26" s="75"/>
      <c r="JT26" s="74"/>
      <c r="JU26" s="74"/>
      <c r="JV26" s="74"/>
      <c r="JW26" s="75"/>
      <c r="JX26" s="74"/>
      <c r="JY26" s="74"/>
      <c r="JZ26" s="74"/>
      <c r="KA26" s="75"/>
      <c r="KB26" s="74"/>
      <c r="KC26" s="74"/>
      <c r="KD26" s="74"/>
      <c r="KE26" s="75"/>
      <c r="KF26" s="74"/>
      <c r="KG26" s="74"/>
      <c r="KH26" s="74"/>
      <c r="KI26" s="75"/>
      <c r="KJ26" s="74"/>
      <c r="KK26" s="74"/>
      <c r="KL26" s="74"/>
      <c r="KM26" s="75"/>
      <c r="KN26" s="74"/>
      <c r="KO26" s="74"/>
      <c r="KP26" s="74"/>
      <c r="KQ26" s="75"/>
      <c r="KR26" s="74"/>
      <c r="KS26" s="74"/>
      <c r="KT26" s="74"/>
      <c r="KU26" s="75"/>
      <c r="KV26" s="74"/>
      <c r="KW26" s="74"/>
      <c r="KX26" s="74"/>
      <c r="KY26" s="75"/>
      <c r="KZ26" s="74"/>
      <c r="LA26" s="74"/>
      <c r="LB26" s="74"/>
      <c r="LC26" s="75"/>
      <c r="LD26" s="74"/>
      <c r="LE26" s="74"/>
      <c r="LF26" s="74"/>
      <c r="LG26" s="75"/>
      <c r="LH26" s="74"/>
      <c r="LI26" s="74"/>
      <c r="LJ26" s="74"/>
      <c r="LK26" s="75"/>
      <c r="LL26" s="74"/>
      <c r="LM26" s="74"/>
      <c r="LN26" s="74"/>
      <c r="LO26" s="75"/>
      <c r="LP26" s="74"/>
      <c r="LQ26" s="74"/>
      <c r="LR26" s="74"/>
      <c r="LS26" s="75"/>
      <c r="LT26" s="74"/>
      <c r="LU26" s="74"/>
      <c r="LV26" s="74"/>
      <c r="LW26" s="75"/>
      <c r="LX26" s="74"/>
      <c r="LY26" s="74"/>
      <c r="LZ26" s="74"/>
      <c r="MA26" s="75"/>
      <c r="MB26" s="74"/>
      <c r="MC26" s="74"/>
      <c r="MD26" s="74"/>
      <c r="ME26" s="75"/>
      <c r="MF26" s="74"/>
      <c r="MG26" s="74"/>
      <c r="MH26" s="74"/>
      <c r="MI26" s="75"/>
      <c r="MJ26" s="74"/>
      <c r="MK26" s="74"/>
      <c r="ML26" s="74"/>
      <c r="MM26" s="75"/>
      <c r="MN26" s="322"/>
      <c r="MO26" s="322"/>
      <c r="MP26" s="322"/>
      <c r="MQ26" s="75"/>
      <c r="MR26" s="322"/>
      <c r="MS26" s="322"/>
      <c r="MT26" s="322"/>
      <c r="MU26" s="75"/>
      <c r="MV26" s="74"/>
      <c r="MW26" s="74"/>
      <c r="MX26" s="74"/>
      <c r="MY26" s="75"/>
      <c r="MZ26" s="74"/>
      <c r="NA26" s="74"/>
      <c r="NB26" s="74"/>
      <c r="NC26" s="75"/>
      <c r="ND26" s="74"/>
      <c r="NE26" s="74"/>
      <c r="NF26" s="74"/>
      <c r="NG26" s="75"/>
      <c r="NH26" s="74"/>
      <c r="NI26" s="74"/>
      <c r="NJ26" s="74"/>
      <c r="NK26" s="75"/>
    </row>
    <row r="27" spans="1:375" ht="18.75" customHeight="1" x14ac:dyDescent="0.25">
      <c r="A27" s="130" t="s">
        <v>130</v>
      </c>
      <c r="B27" s="78">
        <f t="shared" si="115"/>
        <v>0</v>
      </c>
      <c r="C27" s="78">
        <f t="shared" si="36"/>
        <v>10362.376910000001</v>
      </c>
      <c r="D27" s="78">
        <f t="shared" si="116"/>
        <v>0</v>
      </c>
      <c r="E27" s="78">
        <f t="shared" si="117"/>
        <v>10362.376910000001</v>
      </c>
      <c r="F27" s="78">
        <f t="shared" si="118"/>
        <v>10362.376910000001</v>
      </c>
      <c r="G27" s="74">
        <f>F27/C27*100</f>
        <v>100</v>
      </c>
      <c r="H27" s="77"/>
      <c r="I27" s="77"/>
      <c r="J27" s="77"/>
      <c r="K27" s="77"/>
      <c r="L27" s="77"/>
      <c r="M27" s="77"/>
      <c r="N27" s="77"/>
      <c r="O27" s="77"/>
      <c r="P27" s="77"/>
      <c r="Q27" s="77"/>
      <c r="R27" s="77"/>
      <c r="S27" s="75"/>
      <c r="T27" s="77"/>
      <c r="U27" s="77"/>
      <c r="V27" s="77"/>
      <c r="W27" s="75"/>
      <c r="X27" s="77"/>
      <c r="Y27" s="77"/>
      <c r="Z27" s="77"/>
      <c r="AA27" s="75"/>
      <c r="AB27" s="77"/>
      <c r="AC27" s="77"/>
      <c r="AD27" s="77"/>
      <c r="AE27" s="75"/>
      <c r="AF27" s="77"/>
      <c r="AG27" s="77"/>
      <c r="AH27" s="77"/>
      <c r="AI27" s="75"/>
      <c r="AJ27" s="77"/>
      <c r="AK27" s="77"/>
      <c r="AL27" s="77"/>
      <c r="AM27" s="75"/>
      <c r="AN27" s="77"/>
      <c r="AO27" s="77"/>
      <c r="AP27" s="77"/>
      <c r="AQ27" s="77"/>
      <c r="AR27" s="77"/>
      <c r="AS27" s="77"/>
      <c r="AT27" s="77"/>
      <c r="AU27" s="75"/>
      <c r="AV27" s="77"/>
      <c r="AW27" s="77"/>
      <c r="AX27" s="77"/>
      <c r="AY27" s="75"/>
      <c r="AZ27" s="75"/>
      <c r="BA27" s="78"/>
      <c r="BB27" s="77"/>
      <c r="BC27" s="75"/>
      <c r="BD27" s="77"/>
      <c r="BE27" s="77"/>
      <c r="BF27" s="77"/>
      <c r="BG27" s="75"/>
      <c r="BH27" s="77"/>
      <c r="BI27" s="77"/>
      <c r="BJ27" s="77"/>
      <c r="BK27" s="75"/>
      <c r="BL27" s="75"/>
      <c r="BM27" s="77"/>
      <c r="BN27" s="77"/>
      <c r="BO27" s="75"/>
      <c r="BP27" s="75"/>
      <c r="BQ27" s="77"/>
      <c r="BR27" s="77"/>
      <c r="BS27" s="75"/>
      <c r="BT27" s="75"/>
      <c r="BU27" s="77"/>
      <c r="BV27" s="77"/>
      <c r="BW27" s="75"/>
      <c r="BX27" s="75"/>
      <c r="BY27" s="77"/>
      <c r="BZ27" s="77"/>
      <c r="CA27" s="75"/>
      <c r="CB27" s="75"/>
      <c r="CC27" s="77"/>
      <c r="CD27" s="77"/>
      <c r="CE27" s="75"/>
      <c r="CF27" s="322"/>
      <c r="CG27" s="77"/>
      <c r="CH27" s="77"/>
      <c r="CI27" s="75"/>
      <c r="CJ27" s="75"/>
      <c r="CK27" s="77"/>
      <c r="CL27" s="77"/>
      <c r="CM27" s="75"/>
      <c r="CN27" s="75"/>
      <c r="CO27" s="77"/>
      <c r="CP27" s="77"/>
      <c r="CQ27" s="75"/>
      <c r="CR27" s="77"/>
      <c r="CS27" s="77"/>
      <c r="CT27" s="77"/>
      <c r="CU27" s="75"/>
      <c r="CV27" s="75"/>
      <c r="CW27" s="77"/>
      <c r="CX27" s="77"/>
      <c r="CY27" s="75"/>
      <c r="CZ27" s="75"/>
      <c r="DA27" s="78">
        <v>10362.376910000001</v>
      </c>
      <c r="DB27" s="78">
        <v>10362.376910000001</v>
      </c>
      <c r="DC27" s="75">
        <f>DB27/DA27*100</f>
        <v>100</v>
      </c>
      <c r="DD27" s="77"/>
      <c r="DE27" s="77"/>
      <c r="DF27" s="77"/>
      <c r="DG27" s="75"/>
      <c r="DH27" s="77"/>
      <c r="DI27" s="77"/>
      <c r="DJ27" s="77"/>
      <c r="DK27" s="75"/>
      <c r="DL27" s="77"/>
      <c r="DM27" s="77"/>
      <c r="DN27" s="77"/>
      <c r="DO27" s="75"/>
      <c r="DP27" s="77"/>
      <c r="DQ27" s="77"/>
      <c r="DR27" s="77"/>
      <c r="DS27" s="75"/>
      <c r="DT27" s="75"/>
      <c r="DU27" s="77"/>
      <c r="DV27" s="77"/>
      <c r="DW27" s="75"/>
      <c r="DX27" s="75"/>
      <c r="DY27" s="77"/>
      <c r="DZ27" s="77"/>
      <c r="EA27" s="75"/>
      <c r="EB27" s="77"/>
      <c r="EC27" s="77"/>
      <c r="ED27" s="77"/>
      <c r="EE27" s="75"/>
      <c r="EF27" s="77"/>
      <c r="EG27" s="77"/>
      <c r="EH27" s="77"/>
      <c r="EI27" s="75"/>
      <c r="EJ27" s="77"/>
      <c r="EK27" s="78"/>
      <c r="EL27" s="77"/>
      <c r="EM27" s="75"/>
      <c r="EN27" s="78"/>
      <c r="EO27" s="78"/>
      <c r="EP27" s="77"/>
      <c r="EQ27" s="75"/>
      <c r="ER27" s="77"/>
      <c r="ES27" s="78"/>
      <c r="ET27" s="77"/>
      <c r="EU27" s="75"/>
      <c r="EV27" s="75"/>
      <c r="EW27" s="75"/>
      <c r="EX27" s="75"/>
      <c r="EY27" s="75"/>
      <c r="EZ27" s="77"/>
      <c r="FA27" s="78"/>
      <c r="FB27" s="77"/>
      <c r="FC27" s="75"/>
      <c r="FD27" s="77"/>
      <c r="FE27" s="78"/>
      <c r="FF27" s="77"/>
      <c r="FG27" s="75"/>
      <c r="FH27" s="77"/>
      <c r="FI27" s="78"/>
      <c r="FJ27" s="77"/>
      <c r="FK27" s="75"/>
      <c r="FL27" s="77"/>
      <c r="FM27" s="77"/>
      <c r="FN27" s="77"/>
      <c r="FO27" s="75"/>
      <c r="FP27" s="77"/>
      <c r="FQ27" s="77"/>
      <c r="FR27" s="77"/>
      <c r="FS27" s="75"/>
      <c r="FT27" s="77"/>
      <c r="FU27" s="78"/>
      <c r="FV27" s="77"/>
      <c r="FW27" s="75"/>
      <c r="FX27" s="77"/>
      <c r="FY27" s="78"/>
      <c r="FZ27" s="77"/>
      <c r="GA27" s="75"/>
      <c r="GB27" s="77"/>
      <c r="GC27" s="78"/>
      <c r="GD27" s="77"/>
      <c r="GE27" s="75"/>
      <c r="GF27" s="78"/>
      <c r="GG27" s="78"/>
      <c r="GH27" s="77"/>
      <c r="GI27" s="75"/>
      <c r="GJ27" s="77"/>
      <c r="GK27" s="78"/>
      <c r="GL27" s="77"/>
      <c r="GM27" s="75"/>
      <c r="GN27" s="77"/>
      <c r="GO27" s="78"/>
      <c r="GP27" s="77"/>
      <c r="GQ27" s="75"/>
      <c r="GR27" s="77"/>
      <c r="GS27" s="77"/>
      <c r="GT27" s="77"/>
      <c r="GU27" s="77"/>
      <c r="GV27" s="77"/>
      <c r="GW27" s="77"/>
      <c r="GX27" s="77"/>
      <c r="GY27" s="77"/>
      <c r="GZ27" s="77"/>
      <c r="HA27" s="77"/>
      <c r="HB27" s="77"/>
      <c r="HC27" s="77"/>
      <c r="HD27" s="77"/>
      <c r="HE27" s="77"/>
      <c r="HF27" s="77"/>
      <c r="HG27" s="77"/>
      <c r="HH27" s="77"/>
      <c r="HI27" s="77"/>
      <c r="HJ27" s="77"/>
      <c r="HK27" s="77"/>
      <c r="HL27" s="77"/>
      <c r="HM27" s="77"/>
      <c r="HN27" s="77"/>
      <c r="HO27" s="77"/>
      <c r="HP27" s="77"/>
      <c r="HQ27" s="77"/>
      <c r="HR27" s="77"/>
      <c r="HS27" s="77"/>
      <c r="HT27" s="77"/>
      <c r="HU27" s="77"/>
      <c r="HV27" s="77"/>
      <c r="HW27" s="77"/>
      <c r="HX27" s="77"/>
      <c r="HY27" s="77"/>
      <c r="HZ27" s="77"/>
      <c r="IA27" s="77"/>
      <c r="IB27" s="77"/>
      <c r="IC27" s="77"/>
      <c r="ID27" s="77"/>
      <c r="IE27" s="77"/>
      <c r="IF27" s="77"/>
      <c r="IG27" s="77"/>
      <c r="IH27" s="77"/>
      <c r="II27" s="77"/>
      <c r="IJ27" s="77"/>
      <c r="IK27" s="77"/>
      <c r="IL27" s="77"/>
      <c r="IM27" s="77"/>
      <c r="IN27" s="77"/>
      <c r="IO27" s="77"/>
      <c r="IP27" s="77"/>
      <c r="IQ27" s="77"/>
      <c r="IR27" s="77"/>
      <c r="IS27" s="77"/>
      <c r="IT27" s="77"/>
      <c r="IU27" s="77"/>
      <c r="IV27" s="77"/>
      <c r="IW27" s="77"/>
      <c r="IX27" s="77"/>
      <c r="IY27" s="77"/>
      <c r="IZ27" s="77"/>
      <c r="JA27" s="77"/>
      <c r="JB27" s="77"/>
      <c r="JC27" s="77"/>
      <c r="JD27" s="77"/>
      <c r="JE27" s="77"/>
      <c r="JF27" s="77"/>
      <c r="JG27" s="77"/>
      <c r="JH27" s="77"/>
      <c r="JI27" s="77"/>
      <c r="JJ27" s="77"/>
      <c r="JK27" s="77"/>
      <c r="JL27" s="77"/>
      <c r="JM27" s="77"/>
      <c r="JN27" s="77"/>
      <c r="JO27" s="77"/>
      <c r="JP27" s="77"/>
      <c r="JQ27" s="77"/>
      <c r="JR27" s="77"/>
      <c r="JS27" s="77"/>
      <c r="JT27" s="77"/>
      <c r="JU27" s="77"/>
      <c r="JV27" s="77"/>
      <c r="JW27" s="77"/>
      <c r="JX27" s="77"/>
      <c r="JY27" s="77"/>
      <c r="JZ27" s="77"/>
      <c r="KA27" s="77"/>
      <c r="KB27" s="77"/>
      <c r="KC27" s="77"/>
      <c r="KD27" s="77"/>
      <c r="KE27" s="75"/>
      <c r="KF27" s="77"/>
      <c r="KG27" s="77"/>
      <c r="KH27" s="77"/>
      <c r="KI27" s="75"/>
      <c r="KJ27" s="77"/>
      <c r="KK27" s="77"/>
      <c r="KL27" s="77"/>
      <c r="KM27" s="75"/>
      <c r="KN27" s="77"/>
      <c r="KO27" s="77"/>
      <c r="KP27" s="77"/>
      <c r="KQ27" s="75"/>
      <c r="KR27" s="77"/>
      <c r="KS27" s="77"/>
      <c r="KT27" s="77"/>
      <c r="KU27" s="75"/>
      <c r="KV27" s="77"/>
      <c r="KW27" s="77"/>
      <c r="KX27" s="77"/>
      <c r="KY27" s="75"/>
      <c r="KZ27" s="77"/>
      <c r="LA27" s="77"/>
      <c r="LB27" s="77"/>
      <c r="LC27" s="75"/>
      <c r="LD27" s="77"/>
      <c r="LE27" s="77"/>
      <c r="LF27" s="77"/>
      <c r="LG27" s="75"/>
      <c r="LH27" s="77"/>
      <c r="LI27" s="77"/>
      <c r="LJ27" s="77"/>
      <c r="LK27" s="75"/>
      <c r="LL27" s="77"/>
      <c r="LM27" s="77"/>
      <c r="LN27" s="77"/>
      <c r="LO27" s="75"/>
      <c r="LP27" s="77"/>
      <c r="LQ27" s="77"/>
      <c r="LR27" s="77"/>
      <c r="LS27" s="75"/>
      <c r="LT27" s="77"/>
      <c r="LU27" s="77"/>
      <c r="LV27" s="77"/>
      <c r="LW27" s="75"/>
      <c r="LX27" s="77"/>
      <c r="LY27" s="77"/>
      <c r="LZ27" s="77"/>
      <c r="MA27" s="75"/>
      <c r="MB27" s="77"/>
      <c r="MC27" s="77"/>
      <c r="MD27" s="77"/>
      <c r="ME27" s="75"/>
      <c r="MF27" s="77"/>
      <c r="MG27" s="77"/>
      <c r="MH27" s="77"/>
      <c r="MI27" s="75"/>
      <c r="MJ27" s="77"/>
      <c r="MK27" s="77"/>
      <c r="ML27" s="77"/>
      <c r="MM27" s="75"/>
      <c r="MN27" s="77"/>
      <c r="MO27" s="77"/>
      <c r="MP27" s="77"/>
      <c r="MQ27" s="75"/>
      <c r="MR27" s="77"/>
      <c r="MS27" s="77"/>
      <c r="MT27" s="77"/>
      <c r="MU27" s="75"/>
      <c r="MV27" s="77"/>
      <c r="MW27" s="77"/>
      <c r="MX27" s="77"/>
      <c r="MY27" s="77"/>
      <c r="MZ27" s="77"/>
      <c r="NA27" s="77"/>
      <c r="NB27" s="77"/>
      <c r="NC27" s="77"/>
      <c r="ND27" s="77"/>
      <c r="NE27" s="77"/>
      <c r="NF27" s="77"/>
      <c r="NG27" s="77"/>
      <c r="NH27" s="77"/>
      <c r="NI27" s="77"/>
      <c r="NJ27" s="77"/>
      <c r="NK27" s="77"/>
    </row>
    <row r="28" spans="1:375" ht="18.75" customHeight="1" x14ac:dyDescent="0.25">
      <c r="A28" s="130" t="s">
        <v>296</v>
      </c>
      <c r="B28" s="78">
        <f t="shared" si="115"/>
        <v>500</v>
      </c>
      <c r="C28" s="78">
        <f t="shared" si="36"/>
        <v>500</v>
      </c>
      <c r="D28" s="78">
        <f t="shared" si="116"/>
        <v>500</v>
      </c>
      <c r="E28" s="78">
        <f t="shared" si="117"/>
        <v>0</v>
      </c>
      <c r="F28" s="78">
        <f t="shared" si="118"/>
        <v>500</v>
      </c>
      <c r="G28" s="74">
        <f>F28/C28*100</f>
        <v>100</v>
      </c>
      <c r="H28" s="77"/>
      <c r="I28" s="77"/>
      <c r="J28" s="77"/>
      <c r="K28" s="77"/>
      <c r="L28" s="77"/>
      <c r="M28" s="77"/>
      <c r="N28" s="77"/>
      <c r="O28" s="77"/>
      <c r="P28" s="77"/>
      <c r="Q28" s="77"/>
      <c r="R28" s="77"/>
      <c r="S28" s="75"/>
      <c r="T28" s="77"/>
      <c r="U28" s="77"/>
      <c r="V28" s="77"/>
      <c r="W28" s="75"/>
      <c r="X28" s="77"/>
      <c r="Y28" s="77"/>
      <c r="Z28" s="77"/>
      <c r="AA28" s="75"/>
      <c r="AB28" s="77"/>
      <c r="AC28" s="77"/>
      <c r="AD28" s="77"/>
      <c r="AE28" s="75"/>
      <c r="AF28" s="78"/>
      <c r="AG28" s="78"/>
      <c r="AH28" s="77">
        <v>0</v>
      </c>
      <c r="AI28" s="75"/>
      <c r="AJ28" s="78"/>
      <c r="AK28" s="78"/>
      <c r="AL28" s="77">
        <v>0</v>
      </c>
      <c r="AM28" s="75"/>
      <c r="AN28" s="77"/>
      <c r="AO28" s="77"/>
      <c r="AP28" s="77"/>
      <c r="AQ28" s="77"/>
      <c r="AR28" s="78">
        <v>500</v>
      </c>
      <c r="AS28" s="78">
        <v>500</v>
      </c>
      <c r="AT28" s="77">
        <v>500</v>
      </c>
      <c r="AU28" s="75">
        <f>AT28/AS28*100</f>
        <v>100</v>
      </c>
      <c r="AV28" s="78"/>
      <c r="AW28" s="78"/>
      <c r="AX28" s="77">
        <v>0</v>
      </c>
      <c r="AY28" s="75"/>
      <c r="AZ28" s="75"/>
      <c r="BA28" s="78"/>
      <c r="BB28" s="77"/>
      <c r="BC28" s="75"/>
      <c r="BD28" s="77"/>
      <c r="BE28" s="77"/>
      <c r="BF28" s="77"/>
      <c r="BG28" s="75"/>
      <c r="BH28" s="77"/>
      <c r="BI28" s="77"/>
      <c r="BJ28" s="77"/>
      <c r="BK28" s="75"/>
      <c r="BL28" s="75"/>
      <c r="BM28" s="77"/>
      <c r="BN28" s="77"/>
      <c r="BO28" s="75"/>
      <c r="BP28" s="75"/>
      <c r="BQ28" s="77"/>
      <c r="BR28" s="77"/>
      <c r="BS28" s="75"/>
      <c r="BT28" s="75"/>
      <c r="BU28" s="77"/>
      <c r="BV28" s="77"/>
      <c r="BW28" s="75"/>
      <c r="BX28" s="75"/>
      <c r="BY28" s="77"/>
      <c r="BZ28" s="77"/>
      <c r="CA28" s="75"/>
      <c r="CB28" s="75"/>
      <c r="CC28" s="77"/>
      <c r="CD28" s="77"/>
      <c r="CE28" s="75"/>
      <c r="CF28" s="322"/>
      <c r="CG28" s="77"/>
      <c r="CH28" s="77"/>
      <c r="CI28" s="75"/>
      <c r="CJ28" s="75"/>
      <c r="CK28" s="77"/>
      <c r="CL28" s="77"/>
      <c r="CM28" s="75"/>
      <c r="CN28" s="75"/>
      <c r="CO28" s="77"/>
      <c r="CP28" s="77"/>
      <c r="CQ28" s="75"/>
      <c r="CR28" s="77"/>
      <c r="CS28" s="77"/>
      <c r="CT28" s="77"/>
      <c r="CU28" s="75"/>
      <c r="CV28" s="75"/>
      <c r="CW28" s="77"/>
      <c r="CX28" s="77"/>
      <c r="CY28" s="75"/>
      <c r="CZ28" s="75"/>
      <c r="DA28" s="77"/>
      <c r="DB28" s="77"/>
      <c r="DC28" s="75"/>
      <c r="DD28" s="77"/>
      <c r="DE28" s="77"/>
      <c r="DF28" s="77"/>
      <c r="DG28" s="75"/>
      <c r="DH28" s="77"/>
      <c r="DI28" s="77"/>
      <c r="DJ28" s="77"/>
      <c r="DK28" s="75"/>
      <c r="DL28" s="77"/>
      <c r="DM28" s="77"/>
      <c r="DN28" s="77"/>
      <c r="DO28" s="75"/>
      <c r="DP28" s="77"/>
      <c r="DQ28" s="77"/>
      <c r="DR28" s="77"/>
      <c r="DS28" s="75"/>
      <c r="DT28" s="75"/>
      <c r="DU28" s="77"/>
      <c r="DV28" s="77"/>
      <c r="DW28" s="75"/>
      <c r="DX28" s="75"/>
      <c r="DY28" s="77"/>
      <c r="DZ28" s="77"/>
      <c r="EA28" s="75"/>
      <c r="EB28" s="77"/>
      <c r="EC28" s="77"/>
      <c r="ED28" s="77"/>
      <c r="EE28" s="75"/>
      <c r="EF28" s="77"/>
      <c r="EG28" s="77"/>
      <c r="EH28" s="77"/>
      <c r="EI28" s="75"/>
      <c r="EJ28" s="77"/>
      <c r="EK28" s="78"/>
      <c r="EL28" s="77"/>
      <c r="EM28" s="75"/>
      <c r="EN28" s="78"/>
      <c r="EO28" s="78"/>
      <c r="EP28" s="77"/>
      <c r="EQ28" s="75"/>
      <c r="ER28" s="77"/>
      <c r="ES28" s="78"/>
      <c r="ET28" s="77"/>
      <c r="EU28" s="75"/>
      <c r="EV28" s="75"/>
      <c r="EW28" s="75"/>
      <c r="EX28" s="75"/>
      <c r="EY28" s="75"/>
      <c r="EZ28" s="77"/>
      <c r="FA28" s="78"/>
      <c r="FB28" s="77"/>
      <c r="FC28" s="75"/>
      <c r="FD28" s="77"/>
      <c r="FE28" s="78"/>
      <c r="FF28" s="77"/>
      <c r="FG28" s="75"/>
      <c r="FH28" s="77"/>
      <c r="FI28" s="78"/>
      <c r="FJ28" s="77"/>
      <c r="FK28" s="75"/>
      <c r="FL28" s="77"/>
      <c r="FM28" s="77"/>
      <c r="FN28" s="77"/>
      <c r="FO28" s="75"/>
      <c r="FP28" s="77"/>
      <c r="FQ28" s="77"/>
      <c r="FR28" s="77"/>
      <c r="FS28" s="75"/>
      <c r="FT28" s="77"/>
      <c r="FU28" s="78"/>
      <c r="FV28" s="77"/>
      <c r="FW28" s="75"/>
      <c r="FX28" s="77"/>
      <c r="FY28" s="78"/>
      <c r="FZ28" s="77"/>
      <c r="GA28" s="75"/>
      <c r="GB28" s="77"/>
      <c r="GC28" s="78"/>
      <c r="GD28" s="77"/>
      <c r="GE28" s="75"/>
      <c r="GF28" s="78"/>
      <c r="GG28" s="78"/>
      <c r="GH28" s="77"/>
      <c r="GI28" s="75"/>
      <c r="GJ28" s="77"/>
      <c r="GK28" s="78"/>
      <c r="GL28" s="77"/>
      <c r="GM28" s="75"/>
      <c r="GN28" s="77"/>
      <c r="GO28" s="78"/>
      <c r="GP28" s="77"/>
      <c r="GQ28" s="75"/>
      <c r="GR28" s="77"/>
      <c r="GS28" s="77"/>
      <c r="GT28" s="77"/>
      <c r="GU28" s="77"/>
      <c r="GV28" s="77"/>
      <c r="GW28" s="77"/>
      <c r="GX28" s="77"/>
      <c r="GY28" s="77"/>
      <c r="GZ28" s="77"/>
      <c r="HA28" s="77"/>
      <c r="HB28" s="77"/>
      <c r="HC28" s="77"/>
      <c r="HD28" s="77"/>
      <c r="HE28" s="77"/>
      <c r="HF28" s="77"/>
      <c r="HG28" s="77"/>
      <c r="HH28" s="77"/>
      <c r="HI28" s="77"/>
      <c r="HJ28" s="77"/>
      <c r="HK28" s="77"/>
      <c r="HL28" s="77"/>
      <c r="HM28" s="77"/>
      <c r="HN28" s="77"/>
      <c r="HO28" s="77"/>
      <c r="HP28" s="77"/>
      <c r="HQ28" s="77"/>
      <c r="HR28" s="77"/>
      <c r="HS28" s="77"/>
      <c r="HT28" s="77"/>
      <c r="HU28" s="77"/>
      <c r="HV28" s="77"/>
      <c r="HW28" s="77"/>
      <c r="HX28" s="77"/>
      <c r="HY28" s="77"/>
      <c r="HZ28" s="77"/>
      <c r="IA28" s="77"/>
      <c r="IB28" s="77"/>
      <c r="IC28" s="77"/>
      <c r="ID28" s="77"/>
      <c r="IE28" s="77"/>
      <c r="IF28" s="77"/>
      <c r="IG28" s="77"/>
      <c r="IH28" s="77"/>
      <c r="II28" s="77"/>
      <c r="IJ28" s="77"/>
      <c r="IK28" s="77"/>
      <c r="IL28" s="77"/>
      <c r="IM28" s="77"/>
      <c r="IN28" s="77"/>
      <c r="IO28" s="77"/>
      <c r="IP28" s="77"/>
      <c r="IQ28" s="77"/>
      <c r="IR28" s="77"/>
      <c r="IS28" s="77"/>
      <c r="IT28" s="77"/>
      <c r="IU28" s="77"/>
      <c r="IV28" s="77"/>
      <c r="IW28" s="77"/>
      <c r="IX28" s="77"/>
      <c r="IY28" s="77"/>
      <c r="IZ28" s="77"/>
      <c r="JA28" s="77"/>
      <c r="JB28" s="77"/>
      <c r="JC28" s="77"/>
      <c r="JD28" s="77"/>
      <c r="JE28" s="77"/>
      <c r="JF28" s="77"/>
      <c r="JG28" s="77"/>
      <c r="JH28" s="77"/>
      <c r="JI28" s="77"/>
      <c r="JJ28" s="77"/>
      <c r="JK28" s="77"/>
      <c r="JL28" s="77"/>
      <c r="JM28" s="77"/>
      <c r="JN28" s="77"/>
      <c r="JO28" s="77"/>
      <c r="JP28" s="77"/>
      <c r="JQ28" s="77"/>
      <c r="JR28" s="77"/>
      <c r="JS28" s="77"/>
      <c r="JT28" s="77"/>
      <c r="JU28" s="77"/>
      <c r="JV28" s="77"/>
      <c r="JW28" s="77"/>
      <c r="JX28" s="77"/>
      <c r="JY28" s="77"/>
      <c r="JZ28" s="77"/>
      <c r="KA28" s="77"/>
      <c r="KB28" s="77"/>
      <c r="KC28" s="77"/>
      <c r="KD28" s="77"/>
      <c r="KE28" s="75"/>
      <c r="KF28" s="77"/>
      <c r="KG28" s="77"/>
      <c r="KH28" s="77"/>
      <c r="KI28" s="75"/>
      <c r="KJ28" s="77"/>
      <c r="KK28" s="77"/>
      <c r="KL28" s="77"/>
      <c r="KM28" s="75"/>
      <c r="KN28" s="77"/>
      <c r="KO28" s="77"/>
      <c r="KP28" s="77"/>
      <c r="KQ28" s="75"/>
      <c r="KR28" s="77"/>
      <c r="KS28" s="77"/>
      <c r="KT28" s="77"/>
      <c r="KU28" s="75"/>
      <c r="KV28" s="77"/>
      <c r="KW28" s="77"/>
      <c r="KX28" s="77"/>
      <c r="KY28" s="75"/>
      <c r="KZ28" s="77"/>
      <c r="LA28" s="77"/>
      <c r="LB28" s="77"/>
      <c r="LC28" s="75"/>
      <c r="LD28" s="77"/>
      <c r="LE28" s="77"/>
      <c r="LF28" s="77"/>
      <c r="LG28" s="75"/>
      <c r="LH28" s="77"/>
      <c r="LI28" s="77"/>
      <c r="LJ28" s="77"/>
      <c r="LK28" s="75"/>
      <c r="LL28" s="77"/>
      <c r="LM28" s="77"/>
      <c r="LN28" s="77"/>
      <c r="LO28" s="75"/>
      <c r="LP28" s="77"/>
      <c r="LQ28" s="77"/>
      <c r="LR28" s="77"/>
      <c r="LS28" s="75"/>
      <c r="LT28" s="77"/>
      <c r="LU28" s="77"/>
      <c r="LV28" s="77"/>
      <c r="LW28" s="75"/>
      <c r="LX28" s="77"/>
      <c r="LY28" s="77"/>
      <c r="LZ28" s="77"/>
      <c r="MA28" s="75"/>
      <c r="MB28" s="77"/>
      <c r="MC28" s="77"/>
      <c r="MD28" s="77"/>
      <c r="ME28" s="75"/>
      <c r="MF28" s="77"/>
      <c r="MG28" s="77"/>
      <c r="MH28" s="77"/>
      <c r="MI28" s="75"/>
      <c r="MJ28" s="77"/>
      <c r="MK28" s="77"/>
      <c r="ML28" s="77"/>
      <c r="MM28" s="75"/>
      <c r="MN28" s="78"/>
      <c r="MO28" s="78"/>
      <c r="MP28" s="77"/>
      <c r="MQ28" s="75"/>
      <c r="MR28" s="77"/>
      <c r="MS28" s="77"/>
      <c r="MT28" s="77"/>
      <c r="MU28" s="75"/>
      <c r="MV28" s="77"/>
      <c r="MW28" s="77"/>
      <c r="MX28" s="77"/>
      <c r="MY28" s="77"/>
      <c r="MZ28" s="77"/>
      <c r="NA28" s="77"/>
      <c r="NB28" s="77"/>
      <c r="NC28" s="77"/>
      <c r="ND28" s="77"/>
      <c r="NE28" s="77"/>
      <c r="NF28" s="77"/>
      <c r="NG28" s="77"/>
      <c r="NH28" s="77"/>
      <c r="NI28" s="77"/>
      <c r="NJ28" s="77"/>
      <c r="NK28" s="77"/>
    </row>
    <row r="29" spans="1:375" ht="18.75" customHeight="1" x14ac:dyDescent="0.25">
      <c r="A29" s="130" t="s">
        <v>221</v>
      </c>
      <c r="B29" s="78">
        <f t="shared" si="115"/>
        <v>0</v>
      </c>
      <c r="C29" s="78">
        <f t="shared" si="36"/>
        <v>0</v>
      </c>
      <c r="D29" s="78">
        <f t="shared" si="116"/>
        <v>0</v>
      </c>
      <c r="E29" s="78">
        <f t="shared" si="117"/>
        <v>0</v>
      </c>
      <c r="F29" s="78">
        <f t="shared" si="118"/>
        <v>0</v>
      </c>
      <c r="G29" s="74"/>
      <c r="H29" s="77"/>
      <c r="I29" s="77"/>
      <c r="J29" s="77"/>
      <c r="K29" s="77"/>
      <c r="L29" s="77"/>
      <c r="M29" s="77"/>
      <c r="N29" s="77"/>
      <c r="O29" s="77"/>
      <c r="P29" s="77"/>
      <c r="Q29" s="77"/>
      <c r="R29" s="77"/>
      <c r="S29" s="75"/>
      <c r="T29" s="77"/>
      <c r="U29" s="77"/>
      <c r="V29" s="77"/>
      <c r="W29" s="75"/>
      <c r="X29" s="77"/>
      <c r="Y29" s="77"/>
      <c r="Z29" s="77"/>
      <c r="AA29" s="75"/>
      <c r="AB29" s="77"/>
      <c r="AC29" s="77"/>
      <c r="AD29" s="77"/>
      <c r="AE29" s="75"/>
      <c r="AF29" s="78"/>
      <c r="AG29" s="78"/>
      <c r="AH29" s="78"/>
      <c r="AI29" s="75"/>
      <c r="AJ29" s="78"/>
      <c r="AK29" s="78"/>
      <c r="AL29" s="78"/>
      <c r="AM29" s="75"/>
      <c r="AN29" s="77"/>
      <c r="AO29" s="77"/>
      <c r="AP29" s="77"/>
      <c r="AQ29" s="77"/>
      <c r="AR29" s="78"/>
      <c r="AS29" s="78"/>
      <c r="AT29" s="78"/>
      <c r="AU29" s="75"/>
      <c r="AV29" s="78"/>
      <c r="AW29" s="78"/>
      <c r="AX29" s="78"/>
      <c r="AY29" s="75"/>
      <c r="AZ29" s="75"/>
      <c r="BA29" s="78"/>
      <c r="BB29" s="77"/>
      <c r="BC29" s="75"/>
      <c r="BD29" s="77"/>
      <c r="BE29" s="77"/>
      <c r="BF29" s="77"/>
      <c r="BG29" s="75"/>
      <c r="BH29" s="77"/>
      <c r="BI29" s="77"/>
      <c r="BJ29" s="77"/>
      <c r="BK29" s="75"/>
      <c r="BL29" s="75"/>
      <c r="BM29" s="77"/>
      <c r="BN29" s="77"/>
      <c r="BO29" s="75"/>
      <c r="BP29" s="75"/>
      <c r="BQ29" s="77"/>
      <c r="BR29" s="77"/>
      <c r="BS29" s="75"/>
      <c r="BT29" s="75"/>
      <c r="BU29" s="77"/>
      <c r="BV29" s="77"/>
      <c r="BW29" s="75"/>
      <c r="BX29" s="75"/>
      <c r="BY29" s="77"/>
      <c r="BZ29" s="77"/>
      <c r="CA29" s="75"/>
      <c r="CB29" s="75"/>
      <c r="CC29" s="77"/>
      <c r="CD29" s="77"/>
      <c r="CE29" s="75"/>
      <c r="CF29" s="322"/>
      <c r="CG29" s="77"/>
      <c r="CH29" s="77"/>
      <c r="CI29" s="75"/>
      <c r="CJ29" s="75"/>
      <c r="CK29" s="77"/>
      <c r="CL29" s="77"/>
      <c r="CM29" s="75"/>
      <c r="CN29" s="75"/>
      <c r="CO29" s="77"/>
      <c r="CP29" s="77"/>
      <c r="CQ29" s="75"/>
      <c r="CR29" s="77"/>
      <c r="CS29" s="77"/>
      <c r="CT29" s="77"/>
      <c r="CU29" s="75"/>
      <c r="CV29" s="75"/>
      <c r="CW29" s="77"/>
      <c r="CX29" s="77"/>
      <c r="CY29" s="75"/>
      <c r="CZ29" s="75"/>
      <c r="DA29" s="77"/>
      <c r="DB29" s="77"/>
      <c r="DC29" s="75"/>
      <c r="DD29" s="77"/>
      <c r="DE29" s="77"/>
      <c r="DF29" s="77"/>
      <c r="DG29" s="75"/>
      <c r="DH29" s="77"/>
      <c r="DI29" s="77"/>
      <c r="DJ29" s="77"/>
      <c r="DK29" s="75"/>
      <c r="DL29" s="77"/>
      <c r="DM29" s="77"/>
      <c r="DN29" s="77"/>
      <c r="DO29" s="75"/>
      <c r="DP29" s="77"/>
      <c r="DQ29" s="77"/>
      <c r="DR29" s="77"/>
      <c r="DS29" s="75"/>
      <c r="DT29" s="75"/>
      <c r="DU29" s="77"/>
      <c r="DV29" s="77"/>
      <c r="DW29" s="75"/>
      <c r="DX29" s="75"/>
      <c r="DY29" s="77"/>
      <c r="DZ29" s="77"/>
      <c r="EA29" s="75"/>
      <c r="EB29" s="77"/>
      <c r="EC29" s="77"/>
      <c r="ED29" s="77"/>
      <c r="EE29" s="75"/>
      <c r="EF29" s="77"/>
      <c r="EG29" s="77"/>
      <c r="EH29" s="77"/>
      <c r="EI29" s="75"/>
      <c r="EJ29" s="77"/>
      <c r="EK29" s="77"/>
      <c r="EL29" s="77"/>
      <c r="EM29" s="75"/>
      <c r="EN29" s="77"/>
      <c r="EO29" s="77"/>
      <c r="EP29" s="77"/>
      <c r="EQ29" s="75"/>
      <c r="ER29" s="77"/>
      <c r="ES29" s="77"/>
      <c r="ET29" s="77"/>
      <c r="EU29" s="75"/>
      <c r="EV29" s="75"/>
      <c r="EW29" s="75"/>
      <c r="EX29" s="75"/>
      <c r="EY29" s="75"/>
      <c r="EZ29" s="77"/>
      <c r="FA29" s="77"/>
      <c r="FB29" s="77"/>
      <c r="FC29" s="75"/>
      <c r="FD29" s="77"/>
      <c r="FE29" s="77"/>
      <c r="FF29" s="77"/>
      <c r="FG29" s="75"/>
      <c r="FH29" s="77"/>
      <c r="FI29" s="77"/>
      <c r="FJ29" s="77"/>
      <c r="FK29" s="75"/>
      <c r="FL29" s="77"/>
      <c r="FM29" s="77"/>
      <c r="FN29" s="77"/>
      <c r="FO29" s="75"/>
      <c r="FP29" s="77"/>
      <c r="FQ29" s="77"/>
      <c r="FR29" s="77"/>
      <c r="FS29" s="75"/>
      <c r="FT29" s="77"/>
      <c r="FU29" s="77"/>
      <c r="FV29" s="77"/>
      <c r="FW29" s="75"/>
      <c r="FX29" s="77"/>
      <c r="FY29" s="77"/>
      <c r="FZ29" s="77"/>
      <c r="GA29" s="75"/>
      <c r="GB29" s="77"/>
      <c r="GC29" s="77"/>
      <c r="GD29" s="77"/>
      <c r="GE29" s="75"/>
      <c r="GF29" s="77"/>
      <c r="GG29" s="77"/>
      <c r="GH29" s="77"/>
      <c r="GI29" s="75"/>
      <c r="GJ29" s="77"/>
      <c r="GK29" s="77"/>
      <c r="GL29" s="77"/>
      <c r="GM29" s="75"/>
      <c r="GN29" s="77"/>
      <c r="GO29" s="77"/>
      <c r="GP29" s="77"/>
      <c r="GQ29" s="75"/>
      <c r="GR29" s="77"/>
      <c r="GS29" s="77"/>
      <c r="GT29" s="77"/>
      <c r="GU29" s="77"/>
      <c r="GV29" s="77"/>
      <c r="GW29" s="77"/>
      <c r="GX29" s="77"/>
      <c r="GY29" s="77"/>
      <c r="GZ29" s="77"/>
      <c r="HA29" s="77"/>
      <c r="HB29" s="77"/>
      <c r="HC29" s="77"/>
      <c r="HD29" s="77"/>
      <c r="HE29" s="77"/>
      <c r="HF29" s="77"/>
      <c r="HG29" s="77"/>
      <c r="HH29" s="77"/>
      <c r="HI29" s="77"/>
      <c r="HJ29" s="77"/>
      <c r="HK29" s="77"/>
      <c r="HL29" s="77"/>
      <c r="HM29" s="77"/>
      <c r="HN29" s="77"/>
      <c r="HO29" s="77"/>
      <c r="HP29" s="77"/>
      <c r="HQ29" s="77"/>
      <c r="HR29" s="77"/>
      <c r="HS29" s="77"/>
      <c r="HT29" s="77"/>
      <c r="HU29" s="77"/>
      <c r="HV29" s="77"/>
      <c r="HW29" s="77"/>
      <c r="HX29" s="77"/>
      <c r="HY29" s="77"/>
      <c r="HZ29" s="77"/>
      <c r="IA29" s="77"/>
      <c r="IB29" s="77"/>
      <c r="IC29" s="77"/>
      <c r="ID29" s="77"/>
      <c r="IE29" s="77"/>
      <c r="IF29" s="77"/>
      <c r="IG29" s="77"/>
      <c r="IH29" s="77"/>
      <c r="II29" s="77"/>
      <c r="IJ29" s="77"/>
      <c r="IK29" s="77"/>
      <c r="IL29" s="77"/>
      <c r="IM29" s="77"/>
      <c r="IN29" s="77"/>
      <c r="IO29" s="77"/>
      <c r="IP29" s="77"/>
      <c r="IQ29" s="77"/>
      <c r="IR29" s="77"/>
      <c r="IS29" s="77"/>
      <c r="IT29" s="77"/>
      <c r="IU29" s="77"/>
      <c r="IV29" s="77"/>
      <c r="IW29" s="77"/>
      <c r="IX29" s="77"/>
      <c r="IY29" s="77"/>
      <c r="IZ29" s="77"/>
      <c r="JA29" s="77"/>
      <c r="JB29" s="77"/>
      <c r="JC29" s="77"/>
      <c r="JD29" s="77"/>
      <c r="JE29" s="77"/>
      <c r="JF29" s="77"/>
      <c r="JG29" s="77"/>
      <c r="JH29" s="77"/>
      <c r="JI29" s="77"/>
      <c r="JJ29" s="77"/>
      <c r="JK29" s="77"/>
      <c r="JL29" s="77"/>
      <c r="JM29" s="77"/>
      <c r="JN29" s="77"/>
      <c r="JO29" s="77"/>
      <c r="JP29" s="77"/>
      <c r="JQ29" s="77"/>
      <c r="JR29" s="77"/>
      <c r="JS29" s="77"/>
      <c r="JT29" s="77"/>
      <c r="JU29" s="77"/>
      <c r="JV29" s="77"/>
      <c r="JW29" s="77"/>
      <c r="JX29" s="77"/>
      <c r="JY29" s="77"/>
      <c r="JZ29" s="77"/>
      <c r="KA29" s="77"/>
      <c r="KB29" s="77"/>
      <c r="KC29" s="77"/>
      <c r="KD29" s="77"/>
      <c r="KE29" s="75"/>
      <c r="KF29" s="77"/>
      <c r="KG29" s="77"/>
      <c r="KH29" s="77"/>
      <c r="KI29" s="75"/>
      <c r="KJ29" s="77"/>
      <c r="KK29" s="77"/>
      <c r="KL29" s="77"/>
      <c r="KM29" s="75"/>
      <c r="KN29" s="77"/>
      <c r="KO29" s="77"/>
      <c r="KP29" s="77"/>
      <c r="KQ29" s="75"/>
      <c r="KR29" s="77"/>
      <c r="KS29" s="77"/>
      <c r="KT29" s="77"/>
      <c r="KU29" s="75"/>
      <c r="KV29" s="77"/>
      <c r="KW29" s="77"/>
      <c r="KX29" s="77"/>
      <c r="KY29" s="75"/>
      <c r="KZ29" s="77"/>
      <c r="LA29" s="77"/>
      <c r="LB29" s="77"/>
      <c r="LC29" s="75"/>
      <c r="LD29" s="77"/>
      <c r="LE29" s="77"/>
      <c r="LF29" s="77"/>
      <c r="LG29" s="75"/>
      <c r="LH29" s="77"/>
      <c r="LI29" s="77"/>
      <c r="LJ29" s="77"/>
      <c r="LK29" s="75"/>
      <c r="LL29" s="77"/>
      <c r="LM29" s="77"/>
      <c r="LN29" s="77"/>
      <c r="LO29" s="75"/>
      <c r="LP29" s="77"/>
      <c r="LQ29" s="77"/>
      <c r="LR29" s="77"/>
      <c r="LS29" s="75"/>
      <c r="LT29" s="77"/>
      <c r="LU29" s="77"/>
      <c r="LV29" s="77"/>
      <c r="LW29" s="75"/>
      <c r="LX29" s="77"/>
      <c r="LY29" s="77"/>
      <c r="LZ29" s="77"/>
      <c r="MA29" s="75"/>
      <c r="MB29" s="77"/>
      <c r="MC29" s="77"/>
      <c r="MD29" s="77"/>
      <c r="ME29" s="75"/>
      <c r="MF29" s="77"/>
      <c r="MG29" s="77"/>
      <c r="MH29" s="77"/>
      <c r="MI29" s="75"/>
      <c r="MJ29" s="77"/>
      <c r="MK29" s="77"/>
      <c r="ML29" s="77"/>
      <c r="MM29" s="75"/>
      <c r="MN29" s="78"/>
      <c r="MO29" s="78"/>
      <c r="MP29" s="78"/>
      <c r="MQ29" s="75"/>
      <c r="MR29" s="77"/>
      <c r="MS29" s="77"/>
      <c r="MT29" s="77"/>
      <c r="MU29" s="75"/>
      <c r="MV29" s="77"/>
      <c r="MW29" s="77"/>
      <c r="MX29" s="77"/>
      <c r="MY29" s="77"/>
      <c r="MZ29" s="77"/>
      <c r="NA29" s="77"/>
      <c r="NB29" s="77"/>
      <c r="NC29" s="77"/>
      <c r="ND29" s="77"/>
      <c r="NE29" s="77"/>
      <c r="NF29" s="77"/>
      <c r="NG29" s="77"/>
      <c r="NH29" s="77"/>
      <c r="NI29" s="77"/>
      <c r="NJ29" s="77"/>
      <c r="NK29" s="77"/>
    </row>
    <row r="30" spans="1:375" ht="18.75" customHeight="1" x14ac:dyDescent="0.25">
      <c r="A30" s="130" t="s">
        <v>137</v>
      </c>
      <c r="B30" s="78">
        <f t="shared" si="115"/>
        <v>0</v>
      </c>
      <c r="C30" s="78">
        <f t="shared" si="36"/>
        <v>0</v>
      </c>
      <c r="D30" s="78">
        <f t="shared" si="116"/>
        <v>0</v>
      </c>
      <c r="E30" s="78">
        <f t="shared" si="117"/>
        <v>0</v>
      </c>
      <c r="F30" s="78">
        <f t="shared" si="118"/>
        <v>0</v>
      </c>
      <c r="G30" s="74"/>
      <c r="H30" s="78"/>
      <c r="I30" s="78"/>
      <c r="J30" s="78"/>
      <c r="K30" s="77"/>
      <c r="L30" s="77"/>
      <c r="M30" s="77"/>
      <c r="N30" s="77"/>
      <c r="O30" s="77"/>
      <c r="P30" s="77"/>
      <c r="Q30" s="77"/>
      <c r="R30" s="77"/>
      <c r="S30" s="75"/>
      <c r="T30" s="77"/>
      <c r="U30" s="77"/>
      <c r="V30" s="77"/>
      <c r="W30" s="75"/>
      <c r="X30" s="77"/>
      <c r="Y30" s="77"/>
      <c r="Z30" s="77"/>
      <c r="AA30" s="75"/>
      <c r="AB30" s="77"/>
      <c r="AC30" s="77"/>
      <c r="AD30" s="77"/>
      <c r="AE30" s="75"/>
      <c r="AF30" s="78"/>
      <c r="AG30" s="78"/>
      <c r="AH30" s="78"/>
      <c r="AI30" s="75"/>
      <c r="AJ30" s="78"/>
      <c r="AK30" s="78"/>
      <c r="AL30" s="78"/>
      <c r="AM30" s="75"/>
      <c r="AN30" s="77"/>
      <c r="AO30" s="77"/>
      <c r="AP30" s="77"/>
      <c r="AQ30" s="77"/>
      <c r="AR30" s="78"/>
      <c r="AS30" s="78"/>
      <c r="AT30" s="78"/>
      <c r="AU30" s="75"/>
      <c r="AV30" s="78"/>
      <c r="AW30" s="78"/>
      <c r="AX30" s="78"/>
      <c r="AY30" s="75"/>
      <c r="AZ30" s="75"/>
      <c r="BA30" s="77"/>
      <c r="BB30" s="77"/>
      <c r="BC30" s="75"/>
      <c r="BD30" s="78"/>
      <c r="BE30" s="78"/>
      <c r="BF30" s="77"/>
      <c r="BG30" s="75"/>
      <c r="BH30" s="78"/>
      <c r="BI30" s="78"/>
      <c r="BJ30" s="78"/>
      <c r="BK30" s="75"/>
      <c r="BL30" s="75"/>
      <c r="BM30" s="78"/>
      <c r="BN30" s="77"/>
      <c r="BO30" s="75"/>
      <c r="BP30" s="75"/>
      <c r="BQ30" s="78"/>
      <c r="BR30" s="77"/>
      <c r="BS30" s="75"/>
      <c r="BT30" s="75"/>
      <c r="BU30" s="78"/>
      <c r="BV30" s="77"/>
      <c r="BW30" s="75"/>
      <c r="BX30" s="75"/>
      <c r="BY30" s="78"/>
      <c r="BZ30" s="77"/>
      <c r="CA30" s="75"/>
      <c r="CB30" s="75"/>
      <c r="CC30" s="78"/>
      <c r="CD30" s="77"/>
      <c r="CE30" s="75"/>
      <c r="CF30" s="322"/>
      <c r="CG30" s="78"/>
      <c r="CH30" s="77"/>
      <c r="CI30" s="75"/>
      <c r="CJ30" s="75"/>
      <c r="CK30" s="78"/>
      <c r="CL30" s="77"/>
      <c r="CM30" s="75"/>
      <c r="CN30" s="75"/>
      <c r="CO30" s="78"/>
      <c r="CP30" s="77"/>
      <c r="CQ30" s="75"/>
      <c r="CR30" s="78"/>
      <c r="CS30" s="78"/>
      <c r="CT30" s="78"/>
      <c r="CU30" s="75"/>
      <c r="CV30" s="75"/>
      <c r="CW30" s="78"/>
      <c r="CX30" s="78"/>
      <c r="CY30" s="75"/>
      <c r="CZ30" s="75"/>
      <c r="DA30" s="78"/>
      <c r="DB30" s="78"/>
      <c r="DC30" s="75"/>
      <c r="DD30" s="78"/>
      <c r="DE30" s="78"/>
      <c r="DF30" s="78"/>
      <c r="DG30" s="75"/>
      <c r="DH30" s="78"/>
      <c r="DI30" s="78"/>
      <c r="DJ30" s="78"/>
      <c r="DK30" s="75"/>
      <c r="DL30" s="78"/>
      <c r="DM30" s="78"/>
      <c r="DN30" s="78"/>
      <c r="DO30" s="75"/>
      <c r="DP30" s="78"/>
      <c r="DQ30" s="78"/>
      <c r="DR30" s="78"/>
      <c r="DS30" s="75"/>
      <c r="DT30" s="75"/>
      <c r="DU30" s="78"/>
      <c r="DV30" s="77"/>
      <c r="DW30" s="75"/>
      <c r="DX30" s="75"/>
      <c r="DY30" s="78"/>
      <c r="DZ30" s="77"/>
      <c r="EA30" s="75"/>
      <c r="EB30" s="78"/>
      <c r="EC30" s="78"/>
      <c r="ED30" s="78"/>
      <c r="EE30" s="75"/>
      <c r="EF30" s="78"/>
      <c r="EG30" s="78"/>
      <c r="EH30" s="78"/>
      <c r="EI30" s="75"/>
      <c r="EJ30" s="78"/>
      <c r="EK30" s="78"/>
      <c r="EL30" s="78"/>
      <c r="EM30" s="75"/>
      <c r="EN30" s="78"/>
      <c r="EO30" s="78"/>
      <c r="EP30" s="78"/>
      <c r="EQ30" s="75"/>
      <c r="ER30" s="78"/>
      <c r="ES30" s="78"/>
      <c r="ET30" s="78"/>
      <c r="EU30" s="75"/>
      <c r="EV30" s="75"/>
      <c r="EW30" s="75"/>
      <c r="EX30" s="75"/>
      <c r="EY30" s="75"/>
      <c r="EZ30" s="78"/>
      <c r="FA30" s="78"/>
      <c r="FB30" s="78"/>
      <c r="FC30" s="75"/>
      <c r="FD30" s="78"/>
      <c r="FE30" s="78"/>
      <c r="FF30" s="78"/>
      <c r="FG30" s="75"/>
      <c r="FH30" s="78"/>
      <c r="FI30" s="78"/>
      <c r="FJ30" s="78"/>
      <c r="FK30" s="75"/>
      <c r="FL30" s="78"/>
      <c r="FM30" s="78"/>
      <c r="FN30" s="78"/>
      <c r="FO30" s="75"/>
      <c r="FP30" s="78"/>
      <c r="FQ30" s="78"/>
      <c r="FR30" s="78"/>
      <c r="FS30" s="75"/>
      <c r="FT30" s="78"/>
      <c r="FU30" s="78"/>
      <c r="FV30" s="78"/>
      <c r="FW30" s="75"/>
      <c r="FX30" s="78"/>
      <c r="FY30" s="78"/>
      <c r="FZ30" s="78"/>
      <c r="GA30" s="75"/>
      <c r="GB30" s="78"/>
      <c r="GC30" s="78"/>
      <c r="GD30" s="78"/>
      <c r="GE30" s="75"/>
      <c r="GF30" s="78"/>
      <c r="GG30" s="78"/>
      <c r="GH30" s="78"/>
      <c r="GI30" s="75"/>
      <c r="GJ30" s="78"/>
      <c r="GK30" s="78"/>
      <c r="GL30" s="78"/>
      <c r="GM30" s="75"/>
      <c r="GN30" s="78"/>
      <c r="GO30" s="78"/>
      <c r="GP30" s="78"/>
      <c r="GQ30" s="75"/>
      <c r="GR30" s="77"/>
      <c r="GS30" s="77"/>
      <c r="GT30" s="77"/>
      <c r="GU30" s="77"/>
      <c r="GV30" s="77"/>
      <c r="GW30" s="77"/>
      <c r="GX30" s="77"/>
      <c r="GY30" s="77"/>
      <c r="GZ30" s="77"/>
      <c r="HA30" s="77"/>
      <c r="HB30" s="77"/>
      <c r="HC30" s="77"/>
      <c r="HD30" s="77"/>
      <c r="HE30" s="77"/>
      <c r="HF30" s="77"/>
      <c r="HG30" s="77"/>
      <c r="HH30" s="77"/>
      <c r="HI30" s="77"/>
      <c r="HJ30" s="77"/>
      <c r="HK30" s="77"/>
      <c r="HL30" s="77"/>
      <c r="HM30" s="77"/>
      <c r="HN30" s="77"/>
      <c r="HO30" s="77"/>
      <c r="HP30" s="77"/>
      <c r="HQ30" s="77"/>
      <c r="HR30" s="77"/>
      <c r="HS30" s="77"/>
      <c r="HT30" s="77"/>
      <c r="HU30" s="77"/>
      <c r="HV30" s="77"/>
      <c r="HW30" s="77"/>
      <c r="HX30" s="77"/>
      <c r="HY30" s="77"/>
      <c r="HZ30" s="77"/>
      <c r="IA30" s="77"/>
      <c r="IB30" s="77"/>
      <c r="IC30" s="77"/>
      <c r="ID30" s="77"/>
      <c r="IE30" s="77"/>
      <c r="IF30" s="77"/>
      <c r="IG30" s="77"/>
      <c r="IH30" s="77"/>
      <c r="II30" s="77"/>
      <c r="IJ30" s="77"/>
      <c r="IK30" s="77"/>
      <c r="IL30" s="77"/>
      <c r="IM30" s="77"/>
      <c r="IN30" s="77"/>
      <c r="IO30" s="77"/>
      <c r="IP30" s="77"/>
      <c r="IQ30" s="77"/>
      <c r="IR30" s="77"/>
      <c r="IS30" s="77"/>
      <c r="IT30" s="77"/>
      <c r="IU30" s="77"/>
      <c r="IV30" s="77"/>
      <c r="IW30" s="77"/>
      <c r="IX30" s="77"/>
      <c r="IY30" s="77"/>
      <c r="IZ30" s="77"/>
      <c r="JA30" s="77"/>
      <c r="JB30" s="77"/>
      <c r="JC30" s="77"/>
      <c r="JD30" s="77"/>
      <c r="JE30" s="77"/>
      <c r="JF30" s="77"/>
      <c r="JG30" s="77"/>
      <c r="JH30" s="77"/>
      <c r="JI30" s="77"/>
      <c r="JJ30" s="77"/>
      <c r="JK30" s="77"/>
      <c r="JL30" s="77"/>
      <c r="JM30" s="77"/>
      <c r="JN30" s="77"/>
      <c r="JO30" s="77"/>
      <c r="JP30" s="77"/>
      <c r="JQ30" s="77"/>
      <c r="JR30" s="77"/>
      <c r="JS30" s="77"/>
      <c r="JT30" s="77"/>
      <c r="JU30" s="77"/>
      <c r="JV30" s="77"/>
      <c r="JW30" s="77"/>
      <c r="JX30" s="77"/>
      <c r="JY30" s="77"/>
      <c r="JZ30" s="77"/>
      <c r="KA30" s="77"/>
      <c r="KB30" s="77"/>
      <c r="KC30" s="77"/>
      <c r="KD30" s="77"/>
      <c r="KE30" s="75"/>
      <c r="KF30" s="77"/>
      <c r="KG30" s="77"/>
      <c r="KH30" s="77"/>
      <c r="KI30" s="75"/>
      <c r="KJ30" s="77"/>
      <c r="KK30" s="77"/>
      <c r="KL30" s="77"/>
      <c r="KM30" s="75"/>
      <c r="KN30" s="77"/>
      <c r="KO30" s="77"/>
      <c r="KP30" s="77"/>
      <c r="KQ30" s="75"/>
      <c r="KR30" s="77"/>
      <c r="KS30" s="77"/>
      <c r="KT30" s="77"/>
      <c r="KU30" s="75"/>
      <c r="KV30" s="77"/>
      <c r="KW30" s="77"/>
      <c r="KX30" s="77"/>
      <c r="KY30" s="75"/>
      <c r="KZ30" s="77"/>
      <c r="LA30" s="77"/>
      <c r="LB30" s="77"/>
      <c r="LC30" s="75"/>
      <c r="LD30" s="77"/>
      <c r="LE30" s="77"/>
      <c r="LF30" s="77"/>
      <c r="LG30" s="75"/>
      <c r="LH30" s="77"/>
      <c r="LI30" s="77"/>
      <c r="LJ30" s="77"/>
      <c r="LK30" s="75"/>
      <c r="LL30" s="77"/>
      <c r="LM30" s="77"/>
      <c r="LN30" s="77"/>
      <c r="LO30" s="75"/>
      <c r="LP30" s="77"/>
      <c r="LQ30" s="77"/>
      <c r="LR30" s="77"/>
      <c r="LS30" s="75"/>
      <c r="LT30" s="77"/>
      <c r="LU30" s="77"/>
      <c r="LV30" s="77"/>
      <c r="LW30" s="75"/>
      <c r="LX30" s="77"/>
      <c r="LY30" s="77"/>
      <c r="LZ30" s="77"/>
      <c r="MA30" s="75"/>
      <c r="MB30" s="77"/>
      <c r="MC30" s="77"/>
      <c r="MD30" s="77"/>
      <c r="ME30" s="75"/>
      <c r="MF30" s="77"/>
      <c r="MG30" s="77"/>
      <c r="MH30" s="77"/>
      <c r="MI30" s="75"/>
      <c r="MJ30" s="77"/>
      <c r="MK30" s="77"/>
      <c r="ML30" s="77"/>
      <c r="MM30" s="75"/>
      <c r="MN30" s="78"/>
      <c r="MO30" s="78"/>
      <c r="MP30" s="78"/>
      <c r="MQ30" s="75"/>
      <c r="MR30" s="78"/>
      <c r="MS30" s="78"/>
      <c r="MT30" s="78"/>
      <c r="MU30" s="75"/>
      <c r="MV30" s="77"/>
      <c r="MW30" s="77"/>
      <c r="MX30" s="77"/>
      <c r="MY30" s="77"/>
      <c r="MZ30" s="77"/>
      <c r="NA30" s="77"/>
      <c r="NB30" s="77"/>
      <c r="NC30" s="77"/>
      <c r="ND30" s="77"/>
      <c r="NE30" s="77"/>
      <c r="NF30" s="77"/>
      <c r="NG30" s="77"/>
      <c r="NH30" s="77"/>
      <c r="NI30" s="77"/>
      <c r="NJ30" s="77"/>
      <c r="NK30" s="77"/>
    </row>
    <row r="31" spans="1:375" ht="18.75" customHeight="1" x14ac:dyDescent="0.25">
      <c r="A31" s="130" t="s">
        <v>298</v>
      </c>
      <c r="B31" s="78">
        <f t="shared" si="115"/>
        <v>0</v>
      </c>
      <c r="C31" s="78">
        <f t="shared" si="36"/>
        <v>1720.1286200000002</v>
      </c>
      <c r="D31" s="78">
        <f t="shared" si="116"/>
        <v>0</v>
      </c>
      <c r="E31" s="78">
        <f t="shared" si="117"/>
        <v>1720.1286200000002</v>
      </c>
      <c r="F31" s="78">
        <f t="shared" si="118"/>
        <v>1720.1286200000002</v>
      </c>
      <c r="G31" s="74">
        <f t="shared" ref="G31:G40" si="219">F31/C31*100</f>
        <v>100</v>
      </c>
      <c r="H31" s="78"/>
      <c r="I31" s="78"/>
      <c r="J31" s="78"/>
      <c r="K31" s="77"/>
      <c r="L31" s="77"/>
      <c r="M31" s="77"/>
      <c r="N31" s="77"/>
      <c r="O31" s="77"/>
      <c r="P31" s="77"/>
      <c r="Q31" s="77"/>
      <c r="R31" s="77"/>
      <c r="S31" s="75"/>
      <c r="T31" s="77"/>
      <c r="U31" s="77"/>
      <c r="V31" s="77"/>
      <c r="W31" s="75"/>
      <c r="X31" s="77"/>
      <c r="Y31" s="77"/>
      <c r="Z31" s="77"/>
      <c r="AA31" s="75"/>
      <c r="AB31" s="77"/>
      <c r="AC31" s="77"/>
      <c r="AD31" s="77"/>
      <c r="AE31" s="75"/>
      <c r="AF31" s="78"/>
      <c r="AG31" s="78"/>
      <c r="AH31" s="78"/>
      <c r="AI31" s="75"/>
      <c r="AJ31" s="78"/>
      <c r="AK31" s="78"/>
      <c r="AL31" s="78"/>
      <c r="AM31" s="75"/>
      <c r="AN31" s="77"/>
      <c r="AO31" s="77"/>
      <c r="AP31" s="77"/>
      <c r="AQ31" s="77"/>
      <c r="AR31" s="78"/>
      <c r="AS31" s="78"/>
      <c r="AT31" s="78"/>
      <c r="AU31" s="75"/>
      <c r="AV31" s="78"/>
      <c r="AW31" s="78"/>
      <c r="AX31" s="78"/>
      <c r="AY31" s="75"/>
      <c r="AZ31" s="75"/>
      <c r="BA31" s="77"/>
      <c r="BB31" s="77"/>
      <c r="BC31" s="75"/>
      <c r="BD31" s="78"/>
      <c r="BE31" s="78"/>
      <c r="BF31" s="77"/>
      <c r="BG31" s="75"/>
      <c r="BH31" s="78"/>
      <c r="BI31" s="78"/>
      <c r="BJ31" s="78"/>
      <c r="BK31" s="75"/>
      <c r="BL31" s="75"/>
      <c r="BM31" s="78"/>
      <c r="BN31" s="77"/>
      <c r="BO31" s="75"/>
      <c r="BP31" s="75"/>
      <c r="BQ31" s="78"/>
      <c r="BR31" s="77"/>
      <c r="BS31" s="75"/>
      <c r="BT31" s="75"/>
      <c r="BU31" s="78"/>
      <c r="BV31" s="77"/>
      <c r="BW31" s="75"/>
      <c r="BX31" s="75"/>
      <c r="BY31" s="78"/>
      <c r="BZ31" s="77"/>
      <c r="CA31" s="75"/>
      <c r="CB31" s="75"/>
      <c r="CC31" s="78"/>
      <c r="CD31" s="77"/>
      <c r="CE31" s="75"/>
      <c r="CF31" s="322"/>
      <c r="CG31" s="78"/>
      <c r="CH31" s="77"/>
      <c r="CI31" s="75"/>
      <c r="CJ31" s="75"/>
      <c r="CK31" s="78"/>
      <c r="CL31" s="77"/>
      <c r="CM31" s="75"/>
      <c r="CN31" s="75"/>
      <c r="CO31" s="78"/>
      <c r="CP31" s="77"/>
      <c r="CQ31" s="75"/>
      <c r="CR31" s="78"/>
      <c r="CS31" s="78"/>
      <c r="CT31" s="78"/>
      <c r="CU31" s="75"/>
      <c r="CV31" s="75"/>
      <c r="CW31" s="78"/>
      <c r="CX31" s="78"/>
      <c r="CY31" s="75"/>
      <c r="CZ31" s="75"/>
      <c r="DA31" s="78">
        <v>1720.1286200000002</v>
      </c>
      <c r="DB31" s="78">
        <v>1720.1286200000002</v>
      </c>
      <c r="DC31" s="75">
        <f t="shared" ref="DC31:DC32" si="220">DB31/DA31*100</f>
        <v>100</v>
      </c>
      <c r="DD31" s="78"/>
      <c r="DE31" s="78"/>
      <c r="DF31" s="78"/>
      <c r="DG31" s="75"/>
      <c r="DH31" s="78"/>
      <c r="DI31" s="78"/>
      <c r="DJ31" s="78"/>
      <c r="DK31" s="75"/>
      <c r="DL31" s="78"/>
      <c r="DM31" s="78"/>
      <c r="DN31" s="78"/>
      <c r="DO31" s="75"/>
      <c r="DP31" s="78"/>
      <c r="DQ31" s="78"/>
      <c r="DR31" s="78"/>
      <c r="DS31" s="75"/>
      <c r="DT31" s="75"/>
      <c r="DU31" s="78"/>
      <c r="DV31" s="77"/>
      <c r="DW31" s="75"/>
      <c r="DX31" s="75"/>
      <c r="DY31" s="78"/>
      <c r="DZ31" s="77"/>
      <c r="EA31" s="75"/>
      <c r="EB31" s="78"/>
      <c r="EC31" s="78"/>
      <c r="ED31" s="78"/>
      <c r="EE31" s="75"/>
      <c r="EF31" s="78"/>
      <c r="EG31" s="78"/>
      <c r="EH31" s="78"/>
      <c r="EI31" s="75"/>
      <c r="EJ31" s="78"/>
      <c r="EK31" s="78"/>
      <c r="EL31" s="78"/>
      <c r="EM31" s="75"/>
      <c r="EN31" s="78"/>
      <c r="EO31" s="78"/>
      <c r="EP31" s="78"/>
      <c r="EQ31" s="75"/>
      <c r="ER31" s="78"/>
      <c r="ES31" s="78"/>
      <c r="ET31" s="78"/>
      <c r="EU31" s="75"/>
      <c r="EV31" s="75"/>
      <c r="EW31" s="75"/>
      <c r="EX31" s="75"/>
      <c r="EY31" s="75"/>
      <c r="EZ31" s="78"/>
      <c r="FA31" s="78"/>
      <c r="FB31" s="78"/>
      <c r="FC31" s="75"/>
      <c r="FD31" s="78"/>
      <c r="FE31" s="78"/>
      <c r="FF31" s="78"/>
      <c r="FG31" s="75"/>
      <c r="FH31" s="78"/>
      <c r="FI31" s="78"/>
      <c r="FJ31" s="78"/>
      <c r="FK31" s="75"/>
      <c r="FL31" s="78"/>
      <c r="FM31" s="78"/>
      <c r="FN31" s="78"/>
      <c r="FO31" s="75"/>
      <c r="FP31" s="78"/>
      <c r="FQ31" s="78"/>
      <c r="FR31" s="78"/>
      <c r="FS31" s="75"/>
      <c r="FT31" s="78"/>
      <c r="FU31" s="78"/>
      <c r="FV31" s="78"/>
      <c r="FW31" s="75"/>
      <c r="FX31" s="78"/>
      <c r="FY31" s="78"/>
      <c r="FZ31" s="78"/>
      <c r="GA31" s="75"/>
      <c r="GB31" s="78"/>
      <c r="GC31" s="78"/>
      <c r="GD31" s="78"/>
      <c r="GE31" s="75"/>
      <c r="GF31" s="78"/>
      <c r="GG31" s="78"/>
      <c r="GH31" s="78"/>
      <c r="GI31" s="75"/>
      <c r="GJ31" s="78"/>
      <c r="GK31" s="78"/>
      <c r="GL31" s="78"/>
      <c r="GM31" s="75"/>
      <c r="GN31" s="78"/>
      <c r="GO31" s="78"/>
      <c r="GP31" s="78"/>
      <c r="GQ31" s="75"/>
      <c r="GR31" s="77"/>
      <c r="GS31" s="77"/>
      <c r="GT31" s="77"/>
      <c r="GU31" s="77"/>
      <c r="GV31" s="77"/>
      <c r="GW31" s="77"/>
      <c r="GX31" s="77"/>
      <c r="GY31" s="77"/>
      <c r="GZ31" s="77"/>
      <c r="HA31" s="77"/>
      <c r="HB31" s="77"/>
      <c r="HC31" s="77"/>
      <c r="HD31" s="77"/>
      <c r="HE31" s="77"/>
      <c r="HF31" s="77"/>
      <c r="HG31" s="77"/>
      <c r="HH31" s="77"/>
      <c r="HI31" s="77"/>
      <c r="HJ31" s="77"/>
      <c r="HK31" s="77"/>
      <c r="HL31" s="77"/>
      <c r="HM31" s="77"/>
      <c r="HN31" s="77"/>
      <c r="HO31" s="77"/>
      <c r="HP31" s="77"/>
      <c r="HQ31" s="77"/>
      <c r="HR31" s="77"/>
      <c r="HS31" s="77"/>
      <c r="HT31" s="77"/>
      <c r="HU31" s="77"/>
      <c r="HV31" s="77"/>
      <c r="HW31" s="77"/>
      <c r="HX31" s="77"/>
      <c r="HY31" s="77"/>
      <c r="HZ31" s="77"/>
      <c r="IA31" s="77"/>
      <c r="IB31" s="77"/>
      <c r="IC31" s="77"/>
      <c r="ID31" s="77"/>
      <c r="IE31" s="77"/>
      <c r="IF31" s="77"/>
      <c r="IG31" s="77"/>
      <c r="IH31" s="77"/>
      <c r="II31" s="77"/>
      <c r="IJ31" s="77"/>
      <c r="IK31" s="77"/>
      <c r="IL31" s="77"/>
      <c r="IM31" s="77"/>
      <c r="IN31" s="77"/>
      <c r="IO31" s="77"/>
      <c r="IP31" s="77"/>
      <c r="IQ31" s="77"/>
      <c r="IR31" s="77"/>
      <c r="IS31" s="77"/>
      <c r="IT31" s="77"/>
      <c r="IU31" s="77"/>
      <c r="IV31" s="77"/>
      <c r="IW31" s="77"/>
      <c r="IX31" s="77"/>
      <c r="IY31" s="77"/>
      <c r="IZ31" s="77"/>
      <c r="JA31" s="77"/>
      <c r="JB31" s="77"/>
      <c r="JC31" s="77"/>
      <c r="JD31" s="77"/>
      <c r="JE31" s="77"/>
      <c r="JF31" s="77"/>
      <c r="JG31" s="77"/>
      <c r="JH31" s="77"/>
      <c r="JI31" s="77"/>
      <c r="JJ31" s="77"/>
      <c r="JK31" s="77"/>
      <c r="JL31" s="77"/>
      <c r="JM31" s="77"/>
      <c r="JN31" s="77"/>
      <c r="JO31" s="77"/>
      <c r="JP31" s="77"/>
      <c r="JQ31" s="77"/>
      <c r="JR31" s="77"/>
      <c r="JS31" s="77"/>
      <c r="JT31" s="77"/>
      <c r="JU31" s="77"/>
      <c r="JV31" s="77"/>
      <c r="JW31" s="77"/>
      <c r="JX31" s="77"/>
      <c r="JY31" s="77"/>
      <c r="JZ31" s="77"/>
      <c r="KA31" s="77"/>
      <c r="KB31" s="77"/>
      <c r="KC31" s="77"/>
      <c r="KD31" s="77"/>
      <c r="KE31" s="75"/>
      <c r="KF31" s="77"/>
      <c r="KG31" s="77"/>
      <c r="KH31" s="77"/>
      <c r="KI31" s="75"/>
      <c r="KJ31" s="77"/>
      <c r="KK31" s="77"/>
      <c r="KL31" s="77"/>
      <c r="KM31" s="75"/>
      <c r="KN31" s="77"/>
      <c r="KO31" s="77"/>
      <c r="KP31" s="77"/>
      <c r="KQ31" s="75"/>
      <c r="KR31" s="77"/>
      <c r="KS31" s="77"/>
      <c r="KT31" s="77"/>
      <c r="KU31" s="75"/>
      <c r="KV31" s="77"/>
      <c r="KW31" s="77"/>
      <c r="KX31" s="77"/>
      <c r="KY31" s="75"/>
      <c r="KZ31" s="77"/>
      <c r="LA31" s="77"/>
      <c r="LB31" s="77"/>
      <c r="LC31" s="75"/>
      <c r="LD31" s="77"/>
      <c r="LE31" s="77"/>
      <c r="LF31" s="77"/>
      <c r="LG31" s="75"/>
      <c r="LH31" s="77"/>
      <c r="LI31" s="77"/>
      <c r="LJ31" s="77"/>
      <c r="LK31" s="75"/>
      <c r="LL31" s="77"/>
      <c r="LM31" s="77"/>
      <c r="LN31" s="77"/>
      <c r="LO31" s="75"/>
      <c r="LP31" s="77"/>
      <c r="LQ31" s="77"/>
      <c r="LR31" s="77"/>
      <c r="LS31" s="75"/>
      <c r="LT31" s="77"/>
      <c r="LU31" s="77"/>
      <c r="LV31" s="77"/>
      <c r="LW31" s="75"/>
      <c r="LX31" s="77"/>
      <c r="LY31" s="77"/>
      <c r="LZ31" s="77"/>
      <c r="MA31" s="75"/>
      <c r="MB31" s="77"/>
      <c r="MC31" s="77"/>
      <c r="MD31" s="77"/>
      <c r="ME31" s="75"/>
      <c r="MF31" s="77"/>
      <c r="MG31" s="77"/>
      <c r="MH31" s="77"/>
      <c r="MI31" s="75"/>
      <c r="MJ31" s="77"/>
      <c r="MK31" s="77"/>
      <c r="ML31" s="77"/>
      <c r="MM31" s="75"/>
      <c r="MN31" s="78"/>
      <c r="MO31" s="78"/>
      <c r="MP31" s="78"/>
      <c r="MQ31" s="75"/>
      <c r="MR31" s="78"/>
      <c r="MS31" s="78"/>
      <c r="MT31" s="78"/>
      <c r="MU31" s="75"/>
      <c r="MV31" s="77"/>
      <c r="MW31" s="77"/>
      <c r="MX31" s="77"/>
      <c r="MY31" s="77"/>
      <c r="MZ31" s="77"/>
      <c r="NA31" s="77"/>
      <c r="NB31" s="77"/>
      <c r="NC31" s="77"/>
      <c r="ND31" s="77"/>
      <c r="NE31" s="77"/>
      <c r="NF31" s="77"/>
      <c r="NG31" s="77"/>
      <c r="NH31" s="77"/>
      <c r="NI31" s="77"/>
      <c r="NJ31" s="77"/>
      <c r="NK31" s="77"/>
    </row>
    <row r="32" spans="1:375" ht="18.75" customHeight="1" x14ac:dyDescent="0.25">
      <c r="A32" s="130" t="s">
        <v>300</v>
      </c>
      <c r="B32" s="78">
        <f t="shared" si="115"/>
        <v>0</v>
      </c>
      <c r="C32" s="78">
        <f t="shared" si="36"/>
        <v>5718.6704900000004</v>
      </c>
      <c r="D32" s="78">
        <f t="shared" si="116"/>
        <v>0</v>
      </c>
      <c r="E32" s="78">
        <f t="shared" si="117"/>
        <v>5718.6704900000004</v>
      </c>
      <c r="F32" s="78">
        <f t="shared" si="118"/>
        <v>5718.6704900000004</v>
      </c>
      <c r="G32" s="74">
        <f t="shared" si="219"/>
        <v>100</v>
      </c>
      <c r="H32" s="78"/>
      <c r="I32" s="78"/>
      <c r="J32" s="78"/>
      <c r="K32" s="77"/>
      <c r="L32" s="77"/>
      <c r="M32" s="77"/>
      <c r="N32" s="77"/>
      <c r="O32" s="77"/>
      <c r="P32" s="77"/>
      <c r="Q32" s="77"/>
      <c r="R32" s="77"/>
      <c r="S32" s="75"/>
      <c r="T32" s="77"/>
      <c r="U32" s="77"/>
      <c r="V32" s="77"/>
      <c r="W32" s="75"/>
      <c r="X32" s="77"/>
      <c r="Y32" s="77"/>
      <c r="Z32" s="77"/>
      <c r="AA32" s="75"/>
      <c r="AB32" s="77"/>
      <c r="AC32" s="77"/>
      <c r="AD32" s="77"/>
      <c r="AE32" s="75"/>
      <c r="AF32" s="78"/>
      <c r="AG32" s="78"/>
      <c r="AH32" s="78"/>
      <c r="AI32" s="75"/>
      <c r="AJ32" s="78"/>
      <c r="AK32" s="78"/>
      <c r="AL32" s="78"/>
      <c r="AM32" s="75"/>
      <c r="AN32" s="77"/>
      <c r="AO32" s="77"/>
      <c r="AP32" s="77"/>
      <c r="AQ32" s="77"/>
      <c r="AR32" s="78"/>
      <c r="AS32" s="78"/>
      <c r="AT32" s="78"/>
      <c r="AU32" s="75"/>
      <c r="AV32" s="78"/>
      <c r="AW32" s="78"/>
      <c r="AX32" s="78"/>
      <c r="AY32" s="75"/>
      <c r="AZ32" s="75"/>
      <c r="BA32" s="77"/>
      <c r="BB32" s="77"/>
      <c r="BC32" s="75"/>
      <c r="BD32" s="78"/>
      <c r="BE32" s="78"/>
      <c r="BF32" s="77"/>
      <c r="BG32" s="75"/>
      <c r="BH32" s="78"/>
      <c r="BI32" s="78"/>
      <c r="BJ32" s="78"/>
      <c r="BK32" s="75"/>
      <c r="BL32" s="75"/>
      <c r="BM32" s="78"/>
      <c r="BN32" s="77"/>
      <c r="BO32" s="75"/>
      <c r="BP32" s="75"/>
      <c r="BQ32" s="78"/>
      <c r="BR32" s="77"/>
      <c r="BS32" s="75"/>
      <c r="BT32" s="75"/>
      <c r="BU32" s="78"/>
      <c r="BV32" s="77"/>
      <c r="BW32" s="75"/>
      <c r="BX32" s="75"/>
      <c r="BY32" s="78"/>
      <c r="BZ32" s="77"/>
      <c r="CA32" s="75"/>
      <c r="CB32" s="75"/>
      <c r="CC32" s="78"/>
      <c r="CD32" s="77"/>
      <c r="CE32" s="75"/>
      <c r="CF32" s="322"/>
      <c r="CG32" s="78"/>
      <c r="CH32" s="77"/>
      <c r="CI32" s="75"/>
      <c r="CJ32" s="75"/>
      <c r="CK32" s="78"/>
      <c r="CL32" s="77"/>
      <c r="CM32" s="75"/>
      <c r="CN32" s="75"/>
      <c r="CO32" s="78"/>
      <c r="CP32" s="77"/>
      <c r="CQ32" s="75"/>
      <c r="CR32" s="78"/>
      <c r="CS32" s="78"/>
      <c r="CT32" s="78"/>
      <c r="CU32" s="75"/>
      <c r="CV32" s="75"/>
      <c r="CW32" s="78"/>
      <c r="CX32" s="78"/>
      <c r="CY32" s="75"/>
      <c r="CZ32" s="75"/>
      <c r="DA32" s="78">
        <v>5718.6704900000004</v>
      </c>
      <c r="DB32" s="78">
        <v>5718.6704900000004</v>
      </c>
      <c r="DC32" s="75">
        <f t="shared" si="220"/>
        <v>100</v>
      </c>
      <c r="DD32" s="78"/>
      <c r="DE32" s="78"/>
      <c r="DF32" s="78"/>
      <c r="DG32" s="75"/>
      <c r="DH32" s="78"/>
      <c r="DI32" s="78"/>
      <c r="DJ32" s="78"/>
      <c r="DK32" s="75"/>
      <c r="DL32" s="78"/>
      <c r="DM32" s="78"/>
      <c r="DN32" s="78"/>
      <c r="DO32" s="75"/>
      <c r="DP32" s="78"/>
      <c r="DQ32" s="78"/>
      <c r="DR32" s="78"/>
      <c r="DS32" s="75"/>
      <c r="DT32" s="75"/>
      <c r="DU32" s="78"/>
      <c r="DV32" s="77"/>
      <c r="DW32" s="75"/>
      <c r="DX32" s="75"/>
      <c r="DY32" s="78"/>
      <c r="DZ32" s="77"/>
      <c r="EA32" s="75"/>
      <c r="EB32" s="78"/>
      <c r="EC32" s="78"/>
      <c r="ED32" s="78"/>
      <c r="EE32" s="75"/>
      <c r="EF32" s="78"/>
      <c r="EG32" s="78"/>
      <c r="EH32" s="78"/>
      <c r="EI32" s="75"/>
      <c r="EJ32" s="78"/>
      <c r="EK32" s="78"/>
      <c r="EL32" s="78"/>
      <c r="EM32" s="75"/>
      <c r="EN32" s="78"/>
      <c r="EO32" s="78"/>
      <c r="EP32" s="78"/>
      <c r="EQ32" s="75"/>
      <c r="ER32" s="78"/>
      <c r="ES32" s="78"/>
      <c r="ET32" s="78"/>
      <c r="EU32" s="75"/>
      <c r="EV32" s="75"/>
      <c r="EW32" s="75"/>
      <c r="EX32" s="75"/>
      <c r="EY32" s="75"/>
      <c r="EZ32" s="78"/>
      <c r="FA32" s="78"/>
      <c r="FB32" s="78"/>
      <c r="FC32" s="75"/>
      <c r="FD32" s="78"/>
      <c r="FE32" s="78"/>
      <c r="FF32" s="78"/>
      <c r="FG32" s="75"/>
      <c r="FH32" s="78"/>
      <c r="FI32" s="78"/>
      <c r="FJ32" s="78"/>
      <c r="FK32" s="75"/>
      <c r="FL32" s="78"/>
      <c r="FM32" s="78"/>
      <c r="FN32" s="78"/>
      <c r="FO32" s="75"/>
      <c r="FP32" s="78"/>
      <c r="FQ32" s="78"/>
      <c r="FR32" s="78"/>
      <c r="FS32" s="75"/>
      <c r="FT32" s="78"/>
      <c r="FU32" s="78"/>
      <c r="FV32" s="78"/>
      <c r="FW32" s="75"/>
      <c r="FX32" s="78"/>
      <c r="FY32" s="78"/>
      <c r="FZ32" s="78"/>
      <c r="GA32" s="75"/>
      <c r="GB32" s="78"/>
      <c r="GC32" s="78"/>
      <c r="GD32" s="78"/>
      <c r="GE32" s="75"/>
      <c r="GF32" s="78"/>
      <c r="GG32" s="78"/>
      <c r="GH32" s="78"/>
      <c r="GI32" s="75"/>
      <c r="GJ32" s="78"/>
      <c r="GK32" s="78"/>
      <c r="GL32" s="78"/>
      <c r="GM32" s="75"/>
      <c r="GN32" s="78"/>
      <c r="GO32" s="78"/>
      <c r="GP32" s="78"/>
      <c r="GQ32" s="75"/>
      <c r="GR32" s="77"/>
      <c r="GS32" s="77"/>
      <c r="GT32" s="77"/>
      <c r="GU32" s="77"/>
      <c r="GV32" s="77"/>
      <c r="GW32" s="77"/>
      <c r="GX32" s="77"/>
      <c r="GY32" s="77"/>
      <c r="GZ32" s="77"/>
      <c r="HA32" s="77"/>
      <c r="HB32" s="77"/>
      <c r="HC32" s="77"/>
      <c r="HD32" s="77"/>
      <c r="HE32" s="77"/>
      <c r="HF32" s="77"/>
      <c r="HG32" s="77"/>
      <c r="HH32" s="77"/>
      <c r="HI32" s="77"/>
      <c r="HJ32" s="77"/>
      <c r="HK32" s="77"/>
      <c r="HL32" s="77"/>
      <c r="HM32" s="77"/>
      <c r="HN32" s="77"/>
      <c r="HO32" s="77"/>
      <c r="HP32" s="77"/>
      <c r="HQ32" s="77"/>
      <c r="HR32" s="77"/>
      <c r="HS32" s="77"/>
      <c r="HT32" s="77"/>
      <c r="HU32" s="77"/>
      <c r="HV32" s="77"/>
      <c r="HW32" s="77"/>
      <c r="HX32" s="77"/>
      <c r="HY32" s="77"/>
      <c r="HZ32" s="77"/>
      <c r="IA32" s="77"/>
      <c r="IB32" s="77"/>
      <c r="IC32" s="77"/>
      <c r="ID32" s="77"/>
      <c r="IE32" s="77"/>
      <c r="IF32" s="77"/>
      <c r="IG32" s="77"/>
      <c r="IH32" s="77"/>
      <c r="II32" s="77"/>
      <c r="IJ32" s="77"/>
      <c r="IK32" s="77"/>
      <c r="IL32" s="77"/>
      <c r="IM32" s="77"/>
      <c r="IN32" s="77"/>
      <c r="IO32" s="77"/>
      <c r="IP32" s="77"/>
      <c r="IQ32" s="77"/>
      <c r="IR32" s="77"/>
      <c r="IS32" s="77"/>
      <c r="IT32" s="77"/>
      <c r="IU32" s="77"/>
      <c r="IV32" s="77"/>
      <c r="IW32" s="77"/>
      <c r="IX32" s="77"/>
      <c r="IY32" s="77"/>
      <c r="IZ32" s="77"/>
      <c r="JA32" s="77"/>
      <c r="JB32" s="77"/>
      <c r="JC32" s="77"/>
      <c r="JD32" s="77"/>
      <c r="JE32" s="77"/>
      <c r="JF32" s="77"/>
      <c r="JG32" s="77"/>
      <c r="JH32" s="77"/>
      <c r="JI32" s="77"/>
      <c r="JJ32" s="77"/>
      <c r="JK32" s="77"/>
      <c r="JL32" s="77"/>
      <c r="JM32" s="77"/>
      <c r="JN32" s="77"/>
      <c r="JO32" s="77"/>
      <c r="JP32" s="77"/>
      <c r="JQ32" s="77"/>
      <c r="JR32" s="77"/>
      <c r="JS32" s="77"/>
      <c r="JT32" s="77"/>
      <c r="JU32" s="77"/>
      <c r="JV32" s="77"/>
      <c r="JW32" s="77"/>
      <c r="JX32" s="77"/>
      <c r="JY32" s="77"/>
      <c r="JZ32" s="77"/>
      <c r="KA32" s="77"/>
      <c r="KB32" s="77"/>
      <c r="KC32" s="77"/>
      <c r="KD32" s="77"/>
      <c r="KE32" s="75"/>
      <c r="KF32" s="77"/>
      <c r="KG32" s="77"/>
      <c r="KH32" s="77"/>
      <c r="KI32" s="75"/>
      <c r="KJ32" s="77"/>
      <c r="KK32" s="77"/>
      <c r="KL32" s="77"/>
      <c r="KM32" s="75"/>
      <c r="KN32" s="77"/>
      <c r="KO32" s="77"/>
      <c r="KP32" s="77"/>
      <c r="KQ32" s="75"/>
      <c r="KR32" s="77"/>
      <c r="KS32" s="77"/>
      <c r="KT32" s="77"/>
      <c r="KU32" s="75"/>
      <c r="KV32" s="77"/>
      <c r="KW32" s="77"/>
      <c r="KX32" s="77"/>
      <c r="KY32" s="75"/>
      <c r="KZ32" s="77"/>
      <c r="LA32" s="77"/>
      <c r="LB32" s="77"/>
      <c r="LC32" s="75"/>
      <c r="LD32" s="77"/>
      <c r="LE32" s="77"/>
      <c r="LF32" s="77"/>
      <c r="LG32" s="75"/>
      <c r="LH32" s="77"/>
      <c r="LI32" s="77"/>
      <c r="LJ32" s="77"/>
      <c r="LK32" s="75"/>
      <c r="LL32" s="77"/>
      <c r="LM32" s="77"/>
      <c r="LN32" s="77"/>
      <c r="LO32" s="75"/>
      <c r="LP32" s="77"/>
      <c r="LQ32" s="77"/>
      <c r="LR32" s="77"/>
      <c r="LS32" s="75"/>
      <c r="LT32" s="77"/>
      <c r="LU32" s="77"/>
      <c r="LV32" s="77"/>
      <c r="LW32" s="75"/>
      <c r="LX32" s="77"/>
      <c r="LY32" s="77"/>
      <c r="LZ32" s="77"/>
      <c r="MA32" s="75"/>
      <c r="MB32" s="77"/>
      <c r="MC32" s="77"/>
      <c r="MD32" s="77"/>
      <c r="ME32" s="75"/>
      <c r="MF32" s="77"/>
      <c r="MG32" s="77"/>
      <c r="MH32" s="77"/>
      <c r="MI32" s="75"/>
      <c r="MJ32" s="77"/>
      <c r="MK32" s="77"/>
      <c r="ML32" s="77"/>
      <c r="MM32" s="75"/>
      <c r="MN32" s="78"/>
      <c r="MO32" s="78"/>
      <c r="MP32" s="78"/>
      <c r="MQ32" s="75"/>
      <c r="MR32" s="78"/>
      <c r="MS32" s="78"/>
      <c r="MT32" s="78"/>
      <c r="MU32" s="75"/>
      <c r="MV32" s="77"/>
      <c r="MW32" s="77"/>
      <c r="MX32" s="77"/>
      <c r="MY32" s="77"/>
      <c r="MZ32" s="77"/>
      <c r="NA32" s="77"/>
      <c r="NB32" s="77"/>
      <c r="NC32" s="77"/>
      <c r="ND32" s="77"/>
      <c r="NE32" s="77"/>
      <c r="NF32" s="77"/>
      <c r="NG32" s="77"/>
      <c r="NH32" s="77"/>
      <c r="NI32" s="77"/>
      <c r="NJ32" s="77"/>
      <c r="NK32" s="77"/>
    </row>
    <row r="33" spans="1:375" s="5" customFormat="1" ht="33" customHeight="1" x14ac:dyDescent="0.25">
      <c r="A33" s="129" t="s">
        <v>136</v>
      </c>
      <c r="B33" s="77">
        <f t="shared" si="115"/>
        <v>122838.02799999999</v>
      </c>
      <c r="C33" s="77">
        <f t="shared" si="36"/>
        <v>791209.64889999991</v>
      </c>
      <c r="D33" s="77">
        <f t="shared" si="116"/>
        <v>779398.42089999991</v>
      </c>
      <c r="E33" s="77">
        <f t="shared" si="117"/>
        <v>11811.227999999999</v>
      </c>
      <c r="F33" s="77">
        <f t="shared" si="118"/>
        <v>783757.43426999997</v>
      </c>
      <c r="G33" s="73">
        <f t="shared" si="219"/>
        <v>99.058123894171331</v>
      </c>
      <c r="H33" s="73">
        <f>H34+H35+H36</f>
        <v>0</v>
      </c>
      <c r="I33" s="73">
        <f>I34+I35+I36</f>
        <v>1997</v>
      </c>
      <c r="J33" s="73">
        <f>J34+J35+J36</f>
        <v>1997</v>
      </c>
      <c r="K33" s="73"/>
      <c r="L33" s="73">
        <f t="shared" ref="L33" si="221">L34+L35+L36</f>
        <v>1412</v>
      </c>
      <c r="M33" s="73">
        <f t="shared" ref="M33:N33" si="222">M34+M35+M36</f>
        <v>1765</v>
      </c>
      <c r="N33" s="73">
        <f t="shared" si="222"/>
        <v>1765</v>
      </c>
      <c r="O33" s="72">
        <f>N33/M33*100</f>
        <v>100</v>
      </c>
      <c r="P33" s="73">
        <f>P34+P35+P36</f>
        <v>6936</v>
      </c>
      <c r="Q33" s="73">
        <f>Q34+Q35+Q36</f>
        <v>6936</v>
      </c>
      <c r="R33" s="73">
        <f>R34+R35+R36</f>
        <v>6936</v>
      </c>
      <c r="S33" s="72">
        <f>R33/Q33*100</f>
        <v>100</v>
      </c>
      <c r="T33" s="73">
        <f>T34+T35+T36</f>
        <v>21044</v>
      </c>
      <c r="U33" s="73">
        <f>U34+U35+U36</f>
        <v>20993</v>
      </c>
      <c r="V33" s="73">
        <f>V34+V35+V36</f>
        <v>20993</v>
      </c>
      <c r="W33" s="72">
        <f>V33/U33*100</f>
        <v>100</v>
      </c>
      <c r="X33" s="73">
        <f>X34+X35+X36</f>
        <v>1750</v>
      </c>
      <c r="Y33" s="73">
        <f>Y34+Y35+Y36</f>
        <v>1750</v>
      </c>
      <c r="Z33" s="73">
        <f>Z34+Z35+Z36</f>
        <v>1750</v>
      </c>
      <c r="AA33" s="72">
        <f>Z33/Y33*100</f>
        <v>100</v>
      </c>
      <c r="AB33" s="73">
        <f>AB34+AB35+AB36</f>
        <v>2068</v>
      </c>
      <c r="AC33" s="73">
        <f>AC34+AC35+AC36</f>
        <v>2068</v>
      </c>
      <c r="AD33" s="73">
        <f>AD34+AD35+AD36</f>
        <v>2068</v>
      </c>
      <c r="AE33" s="72">
        <f>AD33/AC33*100</f>
        <v>100</v>
      </c>
      <c r="AF33" s="73"/>
      <c r="AG33" s="73">
        <f>AG34+AG35+AG36</f>
        <v>21147.200000000001</v>
      </c>
      <c r="AH33" s="73">
        <f>AH34+AH35+AH36</f>
        <v>20875.932739999997</v>
      </c>
      <c r="AI33" s="72">
        <f>AH33/AG33*100</f>
        <v>98.717242660966917</v>
      </c>
      <c r="AJ33" s="73"/>
      <c r="AK33" s="73">
        <f>AK34+AK35+AK36</f>
        <v>880</v>
      </c>
      <c r="AL33" s="73">
        <f>AL34+AL35+AL36</f>
        <v>880</v>
      </c>
      <c r="AM33" s="72">
        <f>AL33/AK33*100</f>
        <v>100</v>
      </c>
      <c r="AN33" s="73">
        <f t="shared" ref="AN33" si="223">AN34+AN35+AN36</f>
        <v>0</v>
      </c>
      <c r="AO33" s="73">
        <f t="shared" ref="AO33:AQ33" si="224">AO34+AO35+AO36</f>
        <v>150000</v>
      </c>
      <c r="AP33" s="73">
        <f t="shared" si="224"/>
        <v>150000</v>
      </c>
      <c r="AQ33" s="73">
        <f t="shared" si="224"/>
        <v>100</v>
      </c>
      <c r="AR33" s="73">
        <f>AR34+AR35+AR36</f>
        <v>500</v>
      </c>
      <c r="AS33" s="73">
        <f>AS34+AS35+AS36</f>
        <v>500</v>
      </c>
      <c r="AT33" s="73">
        <f>AT34+AT35+AT36</f>
        <v>500</v>
      </c>
      <c r="AU33" s="72">
        <f>AT33/AS33*100</f>
        <v>100</v>
      </c>
      <c r="AV33" s="73"/>
      <c r="AW33" s="73">
        <f>AW34+AW35+AW36</f>
        <v>0</v>
      </c>
      <c r="AX33" s="73">
        <f>AX34+AX35+AX36</f>
        <v>0</v>
      </c>
      <c r="AY33" s="72"/>
      <c r="AZ33" s="72"/>
      <c r="BA33" s="73">
        <f>BA34+BA35+BA36</f>
        <v>0</v>
      </c>
      <c r="BB33" s="73">
        <f>BB34+BB35+BB36</f>
        <v>0</v>
      </c>
      <c r="BC33" s="72"/>
      <c r="BD33" s="73"/>
      <c r="BE33" s="73"/>
      <c r="BF33" s="73"/>
      <c r="BG33" s="72"/>
      <c r="BH33" s="73">
        <f>BH34+BH35+BH36</f>
        <v>8893.3865000000005</v>
      </c>
      <c r="BI33" s="73">
        <f>BI34+BI35+BI36</f>
        <v>8893.3865000000005</v>
      </c>
      <c r="BJ33" s="73">
        <f>BJ34+BJ35+BJ36</f>
        <v>8369.7824799999999</v>
      </c>
      <c r="BK33" s="72">
        <f>BJ33/BI33*100</f>
        <v>94.112433773118937</v>
      </c>
      <c r="BL33" s="72"/>
      <c r="BM33" s="73">
        <f>BM34+BM35+BM36</f>
        <v>0</v>
      </c>
      <c r="BN33" s="73">
        <f>BN34+BN35+BN36</f>
        <v>0</v>
      </c>
      <c r="BO33" s="72"/>
      <c r="BP33" s="72"/>
      <c r="BQ33" s="73">
        <f>BQ34+BQ35+BQ36</f>
        <v>0</v>
      </c>
      <c r="BR33" s="73">
        <f>BR34+BR35+BR36</f>
        <v>0</v>
      </c>
      <c r="BS33" s="72"/>
      <c r="BT33" s="72"/>
      <c r="BU33" s="73">
        <f>BU34+BU35+BU36</f>
        <v>0</v>
      </c>
      <c r="BV33" s="73">
        <f>BV34+BV35+BV36</f>
        <v>0</v>
      </c>
      <c r="BW33" s="72"/>
      <c r="BX33" s="72"/>
      <c r="BY33" s="73">
        <f>BY34+BY35+BY36</f>
        <v>0</v>
      </c>
      <c r="BZ33" s="73">
        <f>BZ34+BZ35+BZ36</f>
        <v>0</v>
      </c>
      <c r="CA33" s="72"/>
      <c r="CB33" s="72"/>
      <c r="CC33" s="73">
        <f>CC34+CC35+CC36</f>
        <v>0</v>
      </c>
      <c r="CD33" s="73">
        <f>CD34+CD35+CD36</f>
        <v>0</v>
      </c>
      <c r="CE33" s="72"/>
      <c r="CF33" s="343"/>
      <c r="CG33" s="73">
        <f>CG34+CG35+CG36</f>
        <v>0</v>
      </c>
      <c r="CH33" s="73">
        <f>CH34+CH35+CH36</f>
        <v>0</v>
      </c>
      <c r="CI33" s="72"/>
      <c r="CJ33" s="72"/>
      <c r="CK33" s="73">
        <f>CK34+CK35+CK36</f>
        <v>0</v>
      </c>
      <c r="CL33" s="73">
        <f>CL34+CL35+CL36</f>
        <v>0</v>
      </c>
      <c r="CM33" s="72"/>
      <c r="CN33" s="72"/>
      <c r="CO33" s="73">
        <f>CO34+CO35+CO36</f>
        <v>0</v>
      </c>
      <c r="CP33" s="73">
        <f>CP34+CP35+CP36</f>
        <v>0</v>
      </c>
      <c r="CQ33" s="72"/>
      <c r="CR33" s="73">
        <f>CR34+CR35+CR36</f>
        <v>0</v>
      </c>
      <c r="CS33" s="73">
        <f>CS34+CS35+CS36</f>
        <v>0</v>
      </c>
      <c r="CT33" s="73">
        <f>CT34+CT35+CT36</f>
        <v>0</v>
      </c>
      <c r="CU33" s="72"/>
      <c r="CV33" s="72"/>
      <c r="CW33" s="73"/>
      <c r="CX33" s="73"/>
      <c r="CY33" s="72"/>
      <c r="CZ33" s="72"/>
      <c r="DA33" s="73"/>
      <c r="DB33" s="73"/>
      <c r="DC33" s="72"/>
      <c r="DD33" s="73">
        <f>DD34+DD35+DD36</f>
        <v>1000</v>
      </c>
      <c r="DE33" s="73">
        <f>DE34+DE35+DE36</f>
        <v>1000</v>
      </c>
      <c r="DF33" s="73">
        <f>DF34+DF35+DF36</f>
        <v>1000</v>
      </c>
      <c r="DG33" s="72">
        <f t="shared" si="65"/>
        <v>100</v>
      </c>
      <c r="DH33" s="73">
        <f>DH34+DH35+DH36</f>
        <v>0</v>
      </c>
      <c r="DI33" s="73">
        <f>DI34+DI35+DI36</f>
        <v>0</v>
      </c>
      <c r="DJ33" s="73">
        <f>DJ34+DJ35+DJ36</f>
        <v>0</v>
      </c>
      <c r="DK33" s="72"/>
      <c r="DL33" s="73">
        <f>DL34+DL35+DL36</f>
        <v>0</v>
      </c>
      <c r="DM33" s="73">
        <f>DM34+DM35+DM36</f>
        <v>0</v>
      </c>
      <c r="DN33" s="73">
        <f>DN34+DN35+DN36</f>
        <v>0</v>
      </c>
      <c r="DO33" s="72"/>
      <c r="DP33" s="73"/>
      <c r="DQ33" s="73">
        <f>DQ34+DQ35+DQ36</f>
        <v>250000</v>
      </c>
      <c r="DR33" s="73">
        <f>DR34+DR35+DR36</f>
        <v>250000</v>
      </c>
      <c r="DS33" s="72">
        <f t="shared" ref="DS33" si="225">DR33/DQ33*100</f>
        <v>100</v>
      </c>
      <c r="DT33" s="72"/>
      <c r="DU33" s="73">
        <f>DU34+DU35+DU36</f>
        <v>0</v>
      </c>
      <c r="DV33" s="73">
        <f>DV34+DV35+DV36</f>
        <v>0</v>
      </c>
      <c r="DW33" s="72"/>
      <c r="DX33" s="72"/>
      <c r="DY33" s="73">
        <f>DY34+DY35+DY36</f>
        <v>0</v>
      </c>
      <c r="DZ33" s="73">
        <f>DZ34+DZ35+DZ36</f>
        <v>0</v>
      </c>
      <c r="EA33" s="72"/>
      <c r="EB33" s="73">
        <f>EB34+EB35+EB36</f>
        <v>1000</v>
      </c>
      <c r="EC33" s="73">
        <f>EC34+EC35+EC36</f>
        <v>1000</v>
      </c>
      <c r="ED33" s="73">
        <f>ED34+ED35+ED36</f>
        <v>954</v>
      </c>
      <c r="EE33" s="72">
        <f t="shared" ref="EE33:EE34" si="226">ED33/EC33*100</f>
        <v>95.399999999999991</v>
      </c>
      <c r="EF33" s="73">
        <f>EF34+EF35+EF36</f>
        <v>28119.3</v>
      </c>
      <c r="EG33" s="73">
        <f>EG34+EG35+EG36</f>
        <v>33079.404199999997</v>
      </c>
      <c r="EH33" s="73">
        <f>EH34+EH35+EH36</f>
        <v>33079.4</v>
      </c>
      <c r="EI33" s="72">
        <f t="shared" ref="EI33:EI34" si="227">EH33/EG33*100</f>
        <v>99.999987303277976</v>
      </c>
      <c r="EJ33" s="73"/>
      <c r="EK33" s="73">
        <f>EK34+EK35+EK36</f>
        <v>110000</v>
      </c>
      <c r="EL33" s="73">
        <f>EL34+EL35+EL36</f>
        <v>110000</v>
      </c>
      <c r="EM33" s="72">
        <f t="shared" ref="EM33:EM40" si="228">EL33/EK33*100</f>
        <v>100</v>
      </c>
      <c r="EN33" s="73">
        <f>EN34+EN35+EN36</f>
        <v>15600</v>
      </c>
      <c r="EO33" s="73">
        <f>EO34+EO35+EO36</f>
        <v>15600</v>
      </c>
      <c r="EP33" s="73">
        <f>EP34+EP35+EP36</f>
        <v>15600</v>
      </c>
      <c r="EQ33" s="72">
        <f t="shared" ref="EQ33" si="229">EP33/EO33*100</f>
        <v>100</v>
      </c>
      <c r="ER33" s="73"/>
      <c r="ES33" s="73">
        <f>ES34+ES35+ES36</f>
        <v>0</v>
      </c>
      <c r="ET33" s="73">
        <f>ET34+ET35+ET36</f>
        <v>0</v>
      </c>
      <c r="EU33" s="72"/>
      <c r="EV33" s="72"/>
      <c r="EW33" s="72"/>
      <c r="EX33" s="72"/>
      <c r="EY33" s="72"/>
      <c r="EZ33" s="73"/>
      <c r="FA33" s="73">
        <f>FA34+FA35+FA36</f>
        <v>0</v>
      </c>
      <c r="FB33" s="73">
        <f>FB34+FB35+FB36</f>
        <v>0</v>
      </c>
      <c r="FC33" s="72"/>
      <c r="FD33" s="73"/>
      <c r="FE33" s="73">
        <f>FE34+FE35+FE36</f>
        <v>0</v>
      </c>
      <c r="FF33" s="73">
        <f>FF34+FF35+FF36</f>
        <v>0</v>
      </c>
      <c r="FG33" s="72"/>
      <c r="FH33" s="73"/>
      <c r="FI33" s="73">
        <f>FI34+FI35+FI36</f>
        <v>0</v>
      </c>
      <c r="FJ33" s="73">
        <f>FJ34+FJ35+FJ36</f>
        <v>0</v>
      </c>
      <c r="FK33" s="72"/>
      <c r="FL33" s="73">
        <f>FL34+FL35+FL36</f>
        <v>987.5</v>
      </c>
      <c r="FM33" s="73">
        <f>FM34+FM35+FM36</f>
        <v>955.5</v>
      </c>
      <c r="FN33" s="73">
        <f>FN34+FN35+FN36</f>
        <v>947.80056999999999</v>
      </c>
      <c r="FO33" s="72">
        <f t="shared" ref="FO33:FO34" si="230">FN33/FM33*100</f>
        <v>99.19419884877027</v>
      </c>
      <c r="FP33" s="73"/>
      <c r="FQ33" s="73"/>
      <c r="FR33" s="73"/>
      <c r="FS33" s="72"/>
      <c r="FT33" s="73">
        <f>FT34+FT35+FT36+FT37</f>
        <v>29280.1</v>
      </c>
      <c r="FU33" s="73">
        <f>FU34+FU35+FU36+FU37</f>
        <v>19265.000679999997</v>
      </c>
      <c r="FV33" s="73">
        <f>FV34+FV35+FV36</f>
        <v>13596.732</v>
      </c>
      <c r="FW33" s="72">
        <f t="shared" ref="FW33:FW35" si="231">FV33/FU33*100</f>
        <v>70.57737617479286</v>
      </c>
      <c r="FX33" s="73"/>
      <c r="FY33" s="73">
        <f>FY34+FY35+FY36</f>
        <v>0</v>
      </c>
      <c r="FZ33" s="73">
        <f>FZ34+FZ35+FZ36</f>
        <v>0</v>
      </c>
      <c r="GA33" s="72"/>
      <c r="GB33" s="73"/>
      <c r="GC33" s="73">
        <f>GC34+GC35+GC36</f>
        <v>0</v>
      </c>
      <c r="GD33" s="73">
        <f>GD34+GD35+GD36</f>
        <v>0</v>
      </c>
      <c r="GE33" s="72"/>
      <c r="GF33" s="73">
        <f>GF34+GF35+GF36</f>
        <v>4247.7415000000001</v>
      </c>
      <c r="GG33" s="73">
        <f>GG34+GG35+GG36</f>
        <v>3860.627</v>
      </c>
      <c r="GH33" s="73">
        <f>GH34+GH35+GH36</f>
        <v>3834.85707</v>
      </c>
      <c r="GI33" s="72">
        <f t="shared" si="176"/>
        <v>99.332493659708646</v>
      </c>
      <c r="GJ33" s="73"/>
      <c r="GK33" s="73">
        <f>GK34+GK35+GK36</f>
        <v>0</v>
      </c>
      <c r="GL33" s="73">
        <f>GL34+GL35+GL36</f>
        <v>0</v>
      </c>
      <c r="GM33" s="72"/>
      <c r="GN33" s="73"/>
      <c r="GO33" s="73">
        <f>GO34+GO35+GO36</f>
        <v>0</v>
      </c>
      <c r="GP33" s="73">
        <f>GP34+GP35+GP36</f>
        <v>0</v>
      </c>
      <c r="GQ33" s="72"/>
      <c r="GR33" s="73"/>
      <c r="GS33" s="73">
        <f t="shared" ref="GS33:GT33" si="232">GS34+GS35+GS36</f>
        <v>0</v>
      </c>
      <c r="GT33" s="73">
        <f t="shared" si="232"/>
        <v>0</v>
      </c>
      <c r="GU33" s="72"/>
      <c r="GV33" s="73"/>
      <c r="GW33" s="73">
        <f t="shared" ref="GW33:GX33" si="233">GW34+GW35+GW36</f>
        <v>0</v>
      </c>
      <c r="GX33" s="73">
        <f t="shared" si="233"/>
        <v>0</v>
      </c>
      <c r="GY33" s="72"/>
      <c r="GZ33" s="73"/>
      <c r="HA33" s="73">
        <f t="shared" ref="HA33:HB33" si="234">HA34+HA35+HA36</f>
        <v>10600</v>
      </c>
      <c r="HB33" s="73">
        <f t="shared" si="234"/>
        <v>9877.4916099999991</v>
      </c>
      <c r="HC33" s="72">
        <f>HB33/HA33*100</f>
        <v>93.183883113207543</v>
      </c>
      <c r="HD33" s="73"/>
      <c r="HE33" s="73">
        <f t="shared" ref="HE33:HF33" si="235">HE34+HE35+HE36</f>
        <v>679.2</v>
      </c>
      <c r="HF33" s="73">
        <f t="shared" si="235"/>
        <v>679.2</v>
      </c>
      <c r="HG33" s="72">
        <f>HF33/HE33*100</f>
        <v>100</v>
      </c>
      <c r="HH33" s="73"/>
      <c r="HI33" s="73">
        <f t="shared" ref="HI33:HJ33" si="236">HI34+HI35+HI36</f>
        <v>521.92200000000003</v>
      </c>
      <c r="HJ33" s="73">
        <f t="shared" si="236"/>
        <v>521.92200000000003</v>
      </c>
      <c r="HK33" s="72">
        <f>HJ33/HI33*100</f>
        <v>100</v>
      </c>
      <c r="HL33" s="73"/>
      <c r="HM33" s="73">
        <f t="shared" ref="HM33:HN33" si="237">HM34+HM35+HM36</f>
        <v>0</v>
      </c>
      <c r="HN33" s="73">
        <f t="shared" si="237"/>
        <v>0</v>
      </c>
      <c r="HO33" s="72"/>
      <c r="HP33" s="73"/>
      <c r="HQ33" s="73">
        <f t="shared" ref="HQ33:HR33" si="238">HQ34+HQ35+HQ36</f>
        <v>0</v>
      </c>
      <c r="HR33" s="73">
        <f t="shared" si="238"/>
        <v>0</v>
      </c>
      <c r="HS33" s="72"/>
      <c r="HT33" s="73"/>
      <c r="HU33" s="73">
        <f t="shared" ref="HU33:HV33" si="239">HU34+HU35+HU36</f>
        <v>0</v>
      </c>
      <c r="HV33" s="73">
        <f t="shared" si="239"/>
        <v>0</v>
      </c>
      <c r="HW33" s="72"/>
      <c r="HX33" s="73"/>
      <c r="HY33" s="73">
        <f t="shared" ref="HY33:HZ33" si="240">HY34+HY35+HY36</f>
        <v>0</v>
      </c>
      <c r="HZ33" s="73">
        <f t="shared" si="240"/>
        <v>0</v>
      </c>
      <c r="IA33" s="72"/>
      <c r="IB33" s="73"/>
      <c r="IC33" s="73">
        <f t="shared" ref="IC33:ID33" si="241">IC34+IC35+IC36</f>
        <v>0</v>
      </c>
      <c r="ID33" s="73">
        <f t="shared" si="241"/>
        <v>0</v>
      </c>
      <c r="IE33" s="72"/>
      <c r="IF33" s="73"/>
      <c r="IG33" s="73">
        <f t="shared" ref="IG33:IH33" si="242">IG34+IG35+IG36</f>
        <v>0</v>
      </c>
      <c r="IH33" s="73">
        <f t="shared" si="242"/>
        <v>0</v>
      </c>
      <c r="II33" s="72"/>
      <c r="IJ33" s="73"/>
      <c r="IK33" s="73">
        <f t="shared" ref="IK33:IL33" si="243">IK34+IK35+IK36</f>
        <v>0</v>
      </c>
      <c r="IL33" s="73">
        <f t="shared" si="243"/>
        <v>0</v>
      </c>
      <c r="IM33" s="72"/>
      <c r="IN33" s="73"/>
      <c r="IO33" s="73">
        <f t="shared" ref="IO33:IP33" si="244">IO34+IO35+IO36</f>
        <v>0</v>
      </c>
      <c r="IP33" s="73">
        <f t="shared" si="244"/>
        <v>0</v>
      </c>
      <c r="IQ33" s="72"/>
      <c r="IR33" s="73"/>
      <c r="IS33" s="73">
        <f t="shared" ref="IS33:IT33" si="245">IS34+IS35+IS36</f>
        <v>0</v>
      </c>
      <c r="IT33" s="73">
        <f t="shared" si="245"/>
        <v>0</v>
      </c>
      <c r="IU33" s="72"/>
      <c r="IV33" s="73"/>
      <c r="IW33" s="73">
        <f t="shared" ref="IW33:IX33" si="246">IW34+IW35+IW36</f>
        <v>0</v>
      </c>
      <c r="IX33" s="73">
        <f t="shared" si="246"/>
        <v>0</v>
      </c>
      <c r="IY33" s="72"/>
      <c r="IZ33" s="73"/>
      <c r="JA33" s="73">
        <f t="shared" ref="JA33:JB33" si="247">JA34+JA35+JA36</f>
        <v>296.65815999999995</v>
      </c>
      <c r="JB33" s="73">
        <f t="shared" si="247"/>
        <v>109.98444000000001</v>
      </c>
      <c r="JC33" s="77">
        <f t="shared" ref="JC33" si="248">JB33/JA33*100</f>
        <v>37.074469820752618</v>
      </c>
      <c r="JD33" s="73"/>
      <c r="JE33" s="73">
        <f t="shared" ref="JE33:JF33" si="249">JE34+JE35+JE36</f>
        <v>0</v>
      </c>
      <c r="JF33" s="73">
        <f t="shared" si="249"/>
        <v>0</v>
      </c>
      <c r="JG33" s="72"/>
      <c r="JH33" s="73"/>
      <c r="JI33" s="73">
        <f t="shared" ref="JI33:JJ33" si="250">JI34+JI35+JI36</f>
        <v>0</v>
      </c>
      <c r="JJ33" s="73">
        <f t="shared" si="250"/>
        <v>0</v>
      </c>
      <c r="JK33" s="72"/>
      <c r="JL33" s="73"/>
      <c r="JM33" s="73">
        <f t="shared" ref="JM33:JN33" si="251">JM34+JM35+JM36</f>
        <v>0</v>
      </c>
      <c r="JN33" s="73">
        <f t="shared" si="251"/>
        <v>0</v>
      </c>
      <c r="JO33" s="72"/>
      <c r="JP33" s="73"/>
      <c r="JQ33" s="73">
        <f t="shared" ref="JQ33:JR33" si="252">JQ34+JQ35+JQ36</f>
        <v>0</v>
      </c>
      <c r="JR33" s="73">
        <f t="shared" si="252"/>
        <v>0</v>
      </c>
      <c r="JS33" s="72"/>
      <c r="JT33" s="73"/>
      <c r="JU33" s="73">
        <f t="shared" ref="JU33:JV33" si="253">JU34+JU35+JU36</f>
        <v>715.22799999999995</v>
      </c>
      <c r="JV33" s="73">
        <f t="shared" si="253"/>
        <v>715.22799999999995</v>
      </c>
      <c r="JW33" s="72">
        <f>JV33/JU33*100</f>
        <v>100</v>
      </c>
      <c r="JX33" s="73"/>
      <c r="JY33" s="73">
        <f t="shared" ref="JY33:JZ33" si="254">JY34+JY35+JY36</f>
        <v>0</v>
      </c>
      <c r="JZ33" s="73">
        <f t="shared" si="254"/>
        <v>0</v>
      </c>
      <c r="KA33" s="72"/>
      <c r="KB33" s="73"/>
      <c r="KC33" s="73">
        <f t="shared" ref="KC33:KD33" si="255">KC34+KC35+KC36</f>
        <v>1060</v>
      </c>
      <c r="KD33" s="73">
        <f t="shared" si="255"/>
        <v>1060</v>
      </c>
      <c r="KE33" s="72">
        <f t="shared" si="200"/>
        <v>100</v>
      </c>
      <c r="KF33" s="73"/>
      <c r="KG33" s="73">
        <f t="shared" ref="KG33:KH33" si="256">KG34+KG35+KG36</f>
        <v>8466</v>
      </c>
      <c r="KH33" s="73">
        <f t="shared" si="256"/>
        <v>8466</v>
      </c>
      <c r="KI33" s="72">
        <f t="shared" ref="KI33:KI34" si="257">KH33/KG33*100</f>
        <v>100</v>
      </c>
      <c r="KJ33" s="73"/>
      <c r="KK33" s="73">
        <f t="shared" ref="KK33:KL33" si="258">KK34+KK35+KK36</f>
        <v>100</v>
      </c>
      <c r="KL33" s="73">
        <f t="shared" si="258"/>
        <v>100</v>
      </c>
      <c r="KM33" s="72">
        <f t="shared" si="124"/>
        <v>100</v>
      </c>
      <c r="KN33" s="73"/>
      <c r="KO33" s="73">
        <f>SUM(KO34:KO37)</f>
        <v>600</v>
      </c>
      <c r="KP33" s="73">
        <f>SUM(KP34:KP37)</f>
        <v>600</v>
      </c>
      <c r="KQ33" s="72">
        <f t="shared" ref="KQ33:KQ37" si="259">KP33/KO33*100</f>
        <v>100</v>
      </c>
      <c r="KR33" s="73"/>
      <c r="KS33" s="73">
        <f>SUM(KS34:KS37)</f>
        <v>0</v>
      </c>
      <c r="KT33" s="73">
        <f>SUM(KT34:KT37)</f>
        <v>0</v>
      </c>
      <c r="KU33" s="72"/>
      <c r="KV33" s="73"/>
      <c r="KW33" s="73">
        <f>SUM(KW34:KW37)</f>
        <v>0</v>
      </c>
      <c r="KX33" s="73">
        <f>SUM(KX34:KX37)</f>
        <v>0</v>
      </c>
      <c r="KY33" s="72"/>
      <c r="KZ33" s="73"/>
      <c r="LA33" s="73">
        <f>SUM(LA34:LA37)</f>
        <v>0</v>
      </c>
      <c r="LB33" s="73">
        <f>SUM(LB34:LB37)</f>
        <v>0</v>
      </c>
      <c r="LC33" s="72"/>
      <c r="LD33" s="73"/>
      <c r="LE33" s="73">
        <f>SUM(LE34:LE37)</f>
        <v>0</v>
      </c>
      <c r="LF33" s="73">
        <f>SUM(LF34:LF37)</f>
        <v>0</v>
      </c>
      <c r="LG33" s="72"/>
      <c r="LH33" s="73"/>
      <c r="LI33" s="73">
        <f>SUM(LI34:LI37)</f>
        <v>0</v>
      </c>
      <c r="LJ33" s="73">
        <f>SUM(LJ34:LJ37)</f>
        <v>0</v>
      </c>
      <c r="LK33" s="72"/>
      <c r="LL33" s="73"/>
      <c r="LM33" s="73">
        <f>SUM(LM34:LM37)</f>
        <v>0</v>
      </c>
      <c r="LN33" s="73">
        <f>SUM(LN34:LN37)</f>
        <v>0</v>
      </c>
      <c r="LO33" s="72"/>
      <c r="LP33" s="73"/>
      <c r="LQ33" s="73">
        <f>SUM(LQ34:LQ37)</f>
        <v>670</v>
      </c>
      <c r="LR33" s="73">
        <f>SUM(LR34:LR37)</f>
        <v>670</v>
      </c>
      <c r="LS33" s="72">
        <f>LR33/LQ33*100</f>
        <v>100</v>
      </c>
      <c r="LT33" s="73"/>
      <c r="LU33" s="73">
        <f>SUM(LU34:LU37)</f>
        <v>0</v>
      </c>
      <c r="LV33" s="73">
        <f>SUM(LV34:LV37)</f>
        <v>0</v>
      </c>
      <c r="LW33" s="72"/>
      <c r="LX33" s="73"/>
      <c r="LY33" s="73">
        <f>SUM(LY34:LY37)</f>
        <v>0</v>
      </c>
      <c r="LZ33" s="73">
        <f>SUM(LZ34:LZ37)</f>
        <v>0</v>
      </c>
      <c r="MA33" s="72"/>
      <c r="MB33" s="73"/>
      <c r="MC33" s="73">
        <f t="shared" ref="MC33:MD33" si="260">MC34+MC35+MC36</f>
        <v>15030.522359999999</v>
      </c>
      <c r="MD33" s="73">
        <f t="shared" si="260"/>
        <v>15030.522359999999</v>
      </c>
      <c r="ME33" s="72">
        <f t="shared" si="214"/>
        <v>100</v>
      </c>
      <c r="MF33" s="73"/>
      <c r="MG33" s="73">
        <f t="shared" ref="MG33:MH33" si="261">MG34+MG35+MG36</f>
        <v>0</v>
      </c>
      <c r="MH33" s="73">
        <f t="shared" si="261"/>
        <v>0</v>
      </c>
      <c r="MI33" s="72"/>
      <c r="MJ33" s="73"/>
      <c r="MK33" s="73">
        <f t="shared" ref="MK33:ML33" si="262">MK34+MK35+MK36</f>
        <v>0</v>
      </c>
      <c r="ML33" s="73">
        <f t="shared" si="262"/>
        <v>0</v>
      </c>
      <c r="MM33" s="72"/>
      <c r="MN33" s="73"/>
      <c r="MO33" s="73">
        <f>MO34+MO35+MO36</f>
        <v>100000</v>
      </c>
      <c r="MP33" s="73">
        <f>MP34+MP35+MP36</f>
        <v>100000</v>
      </c>
      <c r="MQ33" s="72">
        <f>MP33/MO33*100</f>
        <v>100</v>
      </c>
      <c r="MR33" s="73"/>
      <c r="MS33" s="73">
        <f>MS34+MS35+MS36</f>
        <v>580</v>
      </c>
      <c r="MT33" s="73">
        <f>MT34+MT35+MT36</f>
        <v>579.58100000000002</v>
      </c>
      <c r="MU33" s="72">
        <f t="shared" ref="MU33:MU36" si="263">MT33/MS33*100</f>
        <v>99.927758620689659</v>
      </c>
      <c r="MV33" s="73"/>
      <c r="MW33" s="73"/>
      <c r="MX33" s="73"/>
      <c r="MY33" s="72"/>
      <c r="MZ33" s="73"/>
      <c r="NA33" s="73"/>
      <c r="NB33" s="73"/>
      <c r="NC33" s="72"/>
      <c r="ND33" s="73"/>
      <c r="NE33" s="73"/>
      <c r="NF33" s="73"/>
      <c r="NG33" s="72"/>
      <c r="NH33" s="73"/>
      <c r="NI33" s="73">
        <f>NI34+NI35+NI36</f>
        <v>200</v>
      </c>
      <c r="NJ33" s="73">
        <f>NJ34+NJ35+NJ36</f>
        <v>200</v>
      </c>
      <c r="NK33" s="77">
        <f t="shared" ref="NK33" si="264">NJ33/NI33*100</f>
        <v>100</v>
      </c>
    </row>
    <row r="34" spans="1:375" ht="24" customHeight="1" x14ac:dyDescent="0.25">
      <c r="A34" s="453" t="s">
        <v>135</v>
      </c>
      <c r="B34" s="78">
        <f t="shared" si="115"/>
        <v>77957.928</v>
      </c>
      <c r="C34" s="78">
        <f t="shared" si="36"/>
        <v>143857.99005999998</v>
      </c>
      <c r="D34" s="78">
        <f t="shared" si="116"/>
        <v>133656.76205999998</v>
      </c>
      <c r="E34" s="78">
        <f t="shared" si="117"/>
        <v>10201.227999999999</v>
      </c>
      <c r="F34" s="78">
        <f t="shared" si="118"/>
        <v>142261.13683</v>
      </c>
      <c r="G34" s="74">
        <f t="shared" si="219"/>
        <v>98.889979465628599</v>
      </c>
      <c r="H34" s="74"/>
      <c r="I34" s="74">
        <v>1997</v>
      </c>
      <c r="J34" s="74">
        <v>1997</v>
      </c>
      <c r="K34" s="74"/>
      <c r="L34" s="74">
        <v>1412</v>
      </c>
      <c r="M34" s="74">
        <v>1765</v>
      </c>
      <c r="N34" s="74">
        <v>1765</v>
      </c>
      <c r="O34" s="75">
        <f>N34/M34*100</f>
        <v>100</v>
      </c>
      <c r="P34" s="114">
        <v>6936</v>
      </c>
      <c r="Q34" s="114">
        <v>6936</v>
      </c>
      <c r="R34" s="134">
        <v>6936</v>
      </c>
      <c r="S34" s="75">
        <f>R34/Q34*100</f>
        <v>100</v>
      </c>
      <c r="T34" s="99">
        <v>21044</v>
      </c>
      <c r="U34" s="250">
        <v>20993</v>
      </c>
      <c r="V34" s="250">
        <v>20993</v>
      </c>
      <c r="W34" s="75">
        <f>V34/U34*100</f>
        <v>100</v>
      </c>
      <c r="X34" s="285">
        <v>1750</v>
      </c>
      <c r="Y34" s="290">
        <v>1750</v>
      </c>
      <c r="Z34" s="290">
        <v>1750</v>
      </c>
      <c r="AA34" s="75">
        <f>Z34/Y34*100</f>
        <v>100</v>
      </c>
      <c r="AB34" s="74">
        <v>2068</v>
      </c>
      <c r="AC34" s="74">
        <v>2068</v>
      </c>
      <c r="AD34" s="74">
        <v>2068</v>
      </c>
      <c r="AE34" s="75">
        <f>AD34/AC34*100</f>
        <v>100</v>
      </c>
      <c r="AF34" s="322"/>
      <c r="AG34" s="322">
        <v>21147.200000000001</v>
      </c>
      <c r="AH34" s="322">
        <v>20875.932739999997</v>
      </c>
      <c r="AI34" s="75">
        <f>AH34/AG34*100</f>
        <v>98.717242660966917</v>
      </c>
      <c r="AJ34" s="322"/>
      <c r="AK34" s="322">
        <v>880</v>
      </c>
      <c r="AL34" s="322">
        <v>880</v>
      </c>
      <c r="AM34" s="75">
        <f>AL34/AK34*100</f>
        <v>100</v>
      </c>
      <c r="AN34" s="74"/>
      <c r="AO34" s="74"/>
      <c r="AP34" s="74"/>
      <c r="AQ34" s="75"/>
      <c r="AR34" s="322">
        <v>500</v>
      </c>
      <c r="AS34" s="322">
        <v>500</v>
      </c>
      <c r="AT34" s="322">
        <v>500</v>
      </c>
      <c r="AU34" s="75">
        <f>AT34/AS34*100</f>
        <v>100</v>
      </c>
      <c r="AV34" s="322"/>
      <c r="AW34" s="322"/>
      <c r="AX34" s="322"/>
      <c r="AY34" s="75"/>
      <c r="AZ34" s="75"/>
      <c r="BA34" s="322"/>
      <c r="BB34" s="322"/>
      <c r="BC34" s="75"/>
      <c r="BD34" s="322"/>
      <c r="BE34" s="322"/>
      <c r="BF34" s="322"/>
      <c r="BG34" s="75"/>
      <c r="BH34" s="322">
        <v>8893.3865000000005</v>
      </c>
      <c r="BI34" s="322">
        <v>8893.3865000000005</v>
      </c>
      <c r="BJ34" s="322">
        <v>8369.7824799999999</v>
      </c>
      <c r="BK34" s="75">
        <f>BJ34/BI34*100</f>
        <v>94.112433773118937</v>
      </c>
      <c r="BL34" s="75"/>
      <c r="BM34" s="322"/>
      <c r="BN34" s="322"/>
      <c r="BO34" s="75"/>
      <c r="BP34" s="75"/>
      <c r="BQ34" s="322"/>
      <c r="BR34" s="322"/>
      <c r="BS34" s="75"/>
      <c r="BT34" s="75"/>
      <c r="BU34" s="322"/>
      <c r="BV34" s="322"/>
      <c r="BW34" s="75"/>
      <c r="BX34" s="75"/>
      <c r="BY34" s="322"/>
      <c r="BZ34" s="322"/>
      <c r="CA34" s="75"/>
      <c r="CB34" s="75"/>
      <c r="CC34" s="322"/>
      <c r="CD34" s="322"/>
      <c r="CE34" s="75"/>
      <c r="CF34" s="322"/>
      <c r="CG34" s="322"/>
      <c r="CH34" s="322"/>
      <c r="CI34" s="75"/>
      <c r="CJ34" s="75"/>
      <c r="CK34" s="322"/>
      <c r="CL34" s="322"/>
      <c r="CM34" s="75"/>
      <c r="CN34" s="75"/>
      <c r="CO34" s="322"/>
      <c r="CP34" s="322"/>
      <c r="CQ34" s="75"/>
      <c r="CR34" s="322"/>
      <c r="CS34" s="322"/>
      <c r="CT34" s="322"/>
      <c r="CU34" s="75"/>
      <c r="CV34" s="75"/>
      <c r="CW34" s="322"/>
      <c r="CX34" s="322"/>
      <c r="CY34" s="75"/>
      <c r="CZ34" s="75"/>
      <c r="DA34" s="322"/>
      <c r="DB34" s="322"/>
      <c r="DC34" s="75"/>
      <c r="DD34" s="322">
        <v>1000</v>
      </c>
      <c r="DE34" s="322">
        <v>1000</v>
      </c>
      <c r="DF34" s="322">
        <v>1000</v>
      </c>
      <c r="DG34" s="75">
        <f t="shared" si="65"/>
        <v>100</v>
      </c>
      <c r="DH34" s="322"/>
      <c r="DI34" s="322"/>
      <c r="DJ34" s="322"/>
      <c r="DK34" s="75"/>
      <c r="DL34" s="322"/>
      <c r="DM34" s="322"/>
      <c r="DN34" s="322"/>
      <c r="DO34" s="75"/>
      <c r="DP34" s="322"/>
      <c r="DQ34" s="322"/>
      <c r="DR34" s="322"/>
      <c r="DS34" s="75"/>
      <c r="DT34" s="75"/>
      <c r="DU34" s="322"/>
      <c r="DV34" s="322"/>
      <c r="DW34" s="75"/>
      <c r="DX34" s="75"/>
      <c r="DY34" s="322"/>
      <c r="DZ34" s="322"/>
      <c r="EA34" s="75"/>
      <c r="EB34" s="322">
        <v>1000</v>
      </c>
      <c r="EC34" s="322">
        <v>1000</v>
      </c>
      <c r="ED34" s="322">
        <v>954</v>
      </c>
      <c r="EE34" s="75">
        <f t="shared" si="226"/>
        <v>95.399999999999991</v>
      </c>
      <c r="EF34" s="322">
        <v>28119.3</v>
      </c>
      <c r="EG34" s="322">
        <v>33079.404199999997</v>
      </c>
      <c r="EH34" s="322">
        <v>33079.4</v>
      </c>
      <c r="EI34" s="75">
        <f t="shared" si="227"/>
        <v>99.999987303277976</v>
      </c>
      <c r="EJ34" s="322"/>
      <c r="EK34" s="322"/>
      <c r="EL34" s="322"/>
      <c r="EM34" s="75"/>
      <c r="EN34" s="322"/>
      <c r="EO34" s="322"/>
      <c r="EP34" s="322"/>
      <c r="EQ34" s="75"/>
      <c r="ER34" s="322"/>
      <c r="ES34" s="322"/>
      <c r="ET34" s="322"/>
      <c r="EU34" s="75"/>
      <c r="EV34" s="75"/>
      <c r="EW34" s="75"/>
      <c r="EX34" s="75"/>
      <c r="EY34" s="75"/>
      <c r="EZ34" s="322"/>
      <c r="FA34" s="322"/>
      <c r="FB34" s="322"/>
      <c r="FC34" s="75"/>
      <c r="FD34" s="322"/>
      <c r="FE34" s="322"/>
      <c r="FF34" s="322"/>
      <c r="FG34" s="75"/>
      <c r="FH34" s="322"/>
      <c r="FI34" s="322"/>
      <c r="FJ34" s="322"/>
      <c r="FK34" s="75"/>
      <c r="FL34" s="322">
        <v>987.5</v>
      </c>
      <c r="FM34" s="322">
        <v>955.5</v>
      </c>
      <c r="FN34" s="322">
        <v>947.80056999999999</v>
      </c>
      <c r="FO34" s="75">
        <f t="shared" si="230"/>
        <v>99.19419884877027</v>
      </c>
      <c r="FP34" s="322"/>
      <c r="FQ34" s="322"/>
      <c r="FR34" s="322"/>
      <c r="FS34" s="75"/>
      <c r="FT34" s="322"/>
      <c r="FU34" s="322"/>
      <c r="FV34" s="322"/>
      <c r="FW34" s="75"/>
      <c r="FX34" s="322"/>
      <c r="FY34" s="322"/>
      <c r="FZ34" s="322"/>
      <c r="GA34" s="75"/>
      <c r="GB34" s="322"/>
      <c r="GC34" s="322"/>
      <c r="GD34" s="322"/>
      <c r="GE34" s="75"/>
      <c r="GF34" s="322">
        <v>4247.7415000000001</v>
      </c>
      <c r="GG34" s="322">
        <v>3860.627</v>
      </c>
      <c r="GH34" s="322">
        <v>3834.85707</v>
      </c>
      <c r="GI34" s="75">
        <f t="shared" si="176"/>
        <v>99.332493659708646</v>
      </c>
      <c r="GJ34" s="322"/>
      <c r="GK34" s="322"/>
      <c r="GL34" s="322"/>
      <c r="GM34" s="75"/>
      <c r="GN34" s="322"/>
      <c r="GO34" s="322"/>
      <c r="GP34" s="322">
        <v>0</v>
      </c>
      <c r="GQ34" s="75"/>
      <c r="GR34" s="74"/>
      <c r="GS34" s="74"/>
      <c r="GT34" s="74"/>
      <c r="GU34" s="75"/>
      <c r="GV34" s="74"/>
      <c r="GW34" s="74"/>
      <c r="GX34" s="74"/>
      <c r="GY34" s="75"/>
      <c r="GZ34" s="74"/>
      <c r="HA34" s="74">
        <v>10600</v>
      </c>
      <c r="HB34" s="74">
        <v>9877.4916099999991</v>
      </c>
      <c r="HC34" s="75">
        <f>HB34/HA34*100</f>
        <v>93.183883113207543</v>
      </c>
      <c r="HD34" s="74"/>
      <c r="HE34" s="74">
        <v>679.2</v>
      </c>
      <c r="HF34" s="74">
        <v>679.2</v>
      </c>
      <c r="HG34" s="75">
        <f>HF34/HE34*100</f>
        <v>100</v>
      </c>
      <c r="HH34" s="74"/>
      <c r="HI34" s="74">
        <v>521.92200000000003</v>
      </c>
      <c r="HJ34" s="74">
        <v>521.92200000000003</v>
      </c>
      <c r="HK34" s="75">
        <f>HJ34/HI34*100</f>
        <v>100</v>
      </c>
      <c r="HL34" s="74"/>
      <c r="HM34" s="74"/>
      <c r="HN34" s="74">
        <v>0</v>
      </c>
      <c r="HO34" s="75"/>
      <c r="HP34" s="74"/>
      <c r="HQ34" s="74"/>
      <c r="HR34" s="74">
        <v>0</v>
      </c>
      <c r="HS34" s="75"/>
      <c r="HT34" s="74"/>
      <c r="HU34" s="74"/>
      <c r="HV34" s="74">
        <v>0</v>
      </c>
      <c r="HW34" s="75"/>
      <c r="HX34" s="74"/>
      <c r="HY34" s="74"/>
      <c r="HZ34" s="74">
        <v>0</v>
      </c>
      <c r="IA34" s="75"/>
      <c r="IB34" s="74"/>
      <c r="IC34" s="74"/>
      <c r="ID34" s="74">
        <v>0</v>
      </c>
      <c r="IE34" s="75"/>
      <c r="IF34" s="74"/>
      <c r="IG34" s="74"/>
      <c r="IH34" s="74">
        <v>0</v>
      </c>
      <c r="II34" s="75"/>
      <c r="IJ34" s="74"/>
      <c r="IK34" s="74"/>
      <c r="IL34" s="74">
        <v>0</v>
      </c>
      <c r="IM34" s="75"/>
      <c r="IN34" s="74"/>
      <c r="IO34" s="74"/>
      <c r="IP34" s="74">
        <v>0</v>
      </c>
      <c r="IQ34" s="75"/>
      <c r="IR34" s="74"/>
      <c r="IS34" s="74"/>
      <c r="IT34" s="74">
        <v>0</v>
      </c>
      <c r="IU34" s="75"/>
      <c r="IV34" s="74"/>
      <c r="IW34" s="74"/>
      <c r="IX34" s="74">
        <v>0</v>
      </c>
      <c r="IY34" s="75"/>
      <c r="IZ34" s="74"/>
      <c r="JA34" s="74"/>
      <c r="JB34" s="74">
        <v>0</v>
      </c>
      <c r="JC34" s="78"/>
      <c r="JD34" s="74"/>
      <c r="JE34" s="74"/>
      <c r="JF34" s="74">
        <v>0</v>
      </c>
      <c r="JG34" s="75"/>
      <c r="JH34" s="74"/>
      <c r="JI34" s="74"/>
      <c r="JJ34" s="74">
        <v>0</v>
      </c>
      <c r="JK34" s="75"/>
      <c r="JL34" s="74"/>
      <c r="JM34" s="74"/>
      <c r="JN34" s="74">
        <v>0</v>
      </c>
      <c r="JO34" s="75"/>
      <c r="JP34" s="74"/>
      <c r="JQ34" s="74"/>
      <c r="JR34" s="74">
        <v>0</v>
      </c>
      <c r="JS34" s="75"/>
      <c r="JT34" s="74"/>
      <c r="JU34" s="74">
        <v>715.22799999999995</v>
      </c>
      <c r="JV34" s="74">
        <v>715.22799999999995</v>
      </c>
      <c r="JW34" s="75">
        <f>JV34/JU34*100</f>
        <v>100</v>
      </c>
      <c r="JX34" s="74"/>
      <c r="JY34" s="74"/>
      <c r="JZ34" s="74">
        <v>0</v>
      </c>
      <c r="KA34" s="75"/>
      <c r="KB34" s="74"/>
      <c r="KC34" s="74">
        <v>350</v>
      </c>
      <c r="KD34" s="74">
        <v>350</v>
      </c>
      <c r="KE34" s="75">
        <f t="shared" si="200"/>
        <v>100</v>
      </c>
      <c r="KF34" s="74"/>
      <c r="KG34" s="74">
        <v>8466</v>
      </c>
      <c r="KH34" s="74">
        <v>8466</v>
      </c>
      <c r="KI34" s="75">
        <f t="shared" si="257"/>
        <v>100</v>
      </c>
      <c r="KJ34" s="74"/>
      <c r="KK34" s="74">
        <v>100</v>
      </c>
      <c r="KL34" s="74">
        <v>100</v>
      </c>
      <c r="KM34" s="75">
        <f t="shared" si="124"/>
        <v>100</v>
      </c>
      <c r="KN34" s="74"/>
      <c r="KO34" s="74"/>
      <c r="KP34" s="74"/>
      <c r="KQ34" s="75"/>
      <c r="KR34" s="74"/>
      <c r="KS34" s="74"/>
      <c r="KT34" s="74"/>
      <c r="KU34" s="75"/>
      <c r="KV34" s="74"/>
      <c r="KW34" s="74"/>
      <c r="KX34" s="74"/>
      <c r="KY34" s="75"/>
      <c r="KZ34" s="74"/>
      <c r="LA34" s="74"/>
      <c r="LB34" s="74"/>
      <c r="LC34" s="75"/>
      <c r="LD34" s="74"/>
      <c r="LE34" s="74"/>
      <c r="LF34" s="74"/>
      <c r="LG34" s="75"/>
      <c r="LH34" s="74"/>
      <c r="LI34" s="74"/>
      <c r="LJ34" s="74"/>
      <c r="LK34" s="75"/>
      <c r="LL34" s="74"/>
      <c r="LM34" s="74"/>
      <c r="LN34" s="74"/>
      <c r="LO34" s="75"/>
      <c r="LP34" s="74"/>
      <c r="LQ34" s="74">
        <v>570</v>
      </c>
      <c r="LR34" s="74">
        <v>570</v>
      </c>
      <c r="LS34" s="75">
        <f>LR34/LQ34*100</f>
        <v>100</v>
      </c>
      <c r="LT34" s="74"/>
      <c r="LU34" s="74"/>
      <c r="LV34" s="74"/>
      <c r="LW34" s="75"/>
      <c r="LX34" s="74"/>
      <c r="LY34" s="74"/>
      <c r="LZ34" s="74"/>
      <c r="MA34" s="75"/>
      <c r="MB34" s="74"/>
      <c r="MC34" s="74">
        <v>15030.522359999999</v>
      </c>
      <c r="MD34" s="74">
        <v>15030.522359999999</v>
      </c>
      <c r="ME34" s="75">
        <f t="shared" si="214"/>
        <v>100</v>
      </c>
      <c r="MF34" s="74"/>
      <c r="MG34" s="74"/>
      <c r="MH34" s="74"/>
      <c r="MI34" s="75"/>
      <c r="MJ34" s="74"/>
      <c r="MK34" s="74"/>
      <c r="ML34" s="74"/>
      <c r="MM34" s="75"/>
      <c r="MN34" s="322"/>
      <c r="MO34" s="322"/>
      <c r="MP34" s="322"/>
      <c r="MQ34" s="75"/>
      <c r="MR34" s="322"/>
      <c r="MS34" s="322"/>
      <c r="MT34" s="322"/>
      <c r="MU34" s="75"/>
      <c r="MV34" s="74"/>
      <c r="MW34" s="74"/>
      <c r="MX34" s="74"/>
      <c r="MY34" s="75"/>
      <c r="MZ34" s="74"/>
      <c r="NA34" s="74"/>
      <c r="NB34" s="74"/>
      <c r="NC34" s="75"/>
      <c r="ND34" s="74"/>
      <c r="NE34" s="74"/>
      <c r="NF34" s="74"/>
      <c r="NG34" s="75"/>
      <c r="NH34" s="74"/>
      <c r="NI34" s="74"/>
      <c r="NJ34" s="74"/>
      <c r="NK34" s="78"/>
    </row>
    <row r="35" spans="1:375" ht="15.75" x14ac:dyDescent="0.25">
      <c r="A35" s="453" t="s">
        <v>133</v>
      </c>
      <c r="B35" s="78">
        <f t="shared" si="115"/>
        <v>28316.6</v>
      </c>
      <c r="C35" s="78">
        <f t="shared" si="36"/>
        <v>641033.79015999998</v>
      </c>
      <c r="D35" s="78">
        <f t="shared" si="116"/>
        <v>640023.79015999998</v>
      </c>
      <c r="E35" s="78">
        <f t="shared" si="117"/>
        <v>1010</v>
      </c>
      <c r="F35" s="78">
        <f t="shared" si="118"/>
        <v>640646.29743999999</v>
      </c>
      <c r="G35" s="74">
        <f t="shared" si="219"/>
        <v>99.939551904135456</v>
      </c>
      <c r="H35" s="77"/>
      <c r="I35" s="77"/>
      <c r="J35" s="77"/>
      <c r="K35" s="74"/>
      <c r="L35" s="78"/>
      <c r="M35" s="78"/>
      <c r="N35" s="78"/>
      <c r="O35" s="77"/>
      <c r="P35" s="78"/>
      <c r="Q35" s="78"/>
      <c r="R35" s="77"/>
      <c r="S35" s="75"/>
      <c r="T35" s="78"/>
      <c r="U35" s="78"/>
      <c r="V35" s="78"/>
      <c r="W35" s="75"/>
      <c r="X35" s="78"/>
      <c r="Y35" s="78"/>
      <c r="Z35" s="78"/>
      <c r="AA35" s="75"/>
      <c r="AB35" s="78"/>
      <c r="AC35" s="78"/>
      <c r="AD35" s="78"/>
      <c r="AE35" s="75"/>
      <c r="AF35" s="78"/>
      <c r="AG35" s="78"/>
      <c r="AH35" s="78"/>
      <c r="AI35" s="75"/>
      <c r="AJ35" s="78"/>
      <c r="AK35" s="78"/>
      <c r="AL35" s="78"/>
      <c r="AM35" s="75"/>
      <c r="AN35" s="78"/>
      <c r="AO35" s="78">
        <v>150000</v>
      </c>
      <c r="AP35" s="78">
        <v>150000</v>
      </c>
      <c r="AQ35" s="78">
        <f>AP35/AO35*100</f>
        <v>100</v>
      </c>
      <c r="AR35" s="78"/>
      <c r="AS35" s="78"/>
      <c r="AT35" s="78"/>
      <c r="AU35" s="75"/>
      <c r="AV35" s="78"/>
      <c r="AW35" s="78"/>
      <c r="AX35" s="78"/>
      <c r="AY35" s="75"/>
      <c r="AZ35" s="75"/>
      <c r="BA35" s="78"/>
      <c r="BB35" s="78"/>
      <c r="BC35" s="75"/>
      <c r="BD35" s="78"/>
      <c r="BE35" s="78"/>
      <c r="BF35" s="77"/>
      <c r="BG35" s="75"/>
      <c r="BH35" s="78"/>
      <c r="BI35" s="78"/>
      <c r="BJ35" s="78"/>
      <c r="BK35" s="75"/>
      <c r="BL35" s="75"/>
      <c r="BM35" s="78"/>
      <c r="BN35" s="77"/>
      <c r="BO35" s="75"/>
      <c r="BP35" s="75"/>
      <c r="BQ35" s="78"/>
      <c r="BR35" s="77"/>
      <c r="BS35" s="75"/>
      <c r="BT35" s="75"/>
      <c r="BU35" s="78"/>
      <c r="BV35" s="77"/>
      <c r="BW35" s="75"/>
      <c r="BX35" s="75"/>
      <c r="BY35" s="78"/>
      <c r="BZ35" s="77"/>
      <c r="CA35" s="75"/>
      <c r="CB35" s="75"/>
      <c r="CC35" s="78"/>
      <c r="CD35" s="77"/>
      <c r="CE35" s="75"/>
      <c r="CF35" s="322"/>
      <c r="CG35" s="78"/>
      <c r="CH35" s="77"/>
      <c r="CI35" s="75"/>
      <c r="CJ35" s="75"/>
      <c r="CK35" s="78"/>
      <c r="CL35" s="77"/>
      <c r="CM35" s="75"/>
      <c r="CN35" s="75"/>
      <c r="CO35" s="78"/>
      <c r="CP35" s="78"/>
      <c r="CQ35" s="75"/>
      <c r="CR35" s="78"/>
      <c r="CS35" s="78"/>
      <c r="CT35" s="78"/>
      <c r="CU35" s="75"/>
      <c r="CV35" s="75"/>
      <c r="CW35" s="78"/>
      <c r="CX35" s="78"/>
      <c r="CY35" s="75"/>
      <c r="CZ35" s="75"/>
      <c r="DA35" s="78"/>
      <c r="DB35" s="78"/>
      <c r="DC35" s="75"/>
      <c r="DD35" s="78"/>
      <c r="DE35" s="78"/>
      <c r="DF35" s="78"/>
      <c r="DG35" s="75"/>
      <c r="DH35" s="78"/>
      <c r="DI35" s="78"/>
      <c r="DJ35" s="78"/>
      <c r="DK35" s="75"/>
      <c r="DL35" s="78"/>
      <c r="DM35" s="78"/>
      <c r="DN35" s="78"/>
      <c r="DO35" s="75"/>
      <c r="DP35" s="78"/>
      <c r="DQ35" s="78">
        <v>250000</v>
      </c>
      <c r="DR35" s="78">
        <v>250000</v>
      </c>
      <c r="DS35" s="75">
        <f t="shared" ref="DS35" si="265">DR35/DQ35*100</f>
        <v>100</v>
      </c>
      <c r="DT35" s="75"/>
      <c r="DU35" s="78"/>
      <c r="DV35" s="77"/>
      <c r="DW35" s="75"/>
      <c r="DX35" s="75"/>
      <c r="DY35" s="78"/>
      <c r="DZ35" s="77"/>
      <c r="EA35" s="75"/>
      <c r="EB35" s="78"/>
      <c r="EC35" s="78"/>
      <c r="ED35" s="78"/>
      <c r="EE35" s="75"/>
      <c r="EF35" s="78"/>
      <c r="EG35" s="78"/>
      <c r="EH35" s="78"/>
      <c r="EI35" s="75"/>
      <c r="EJ35" s="78"/>
      <c r="EK35" s="78">
        <v>110000</v>
      </c>
      <c r="EL35" s="78">
        <v>110000</v>
      </c>
      <c r="EM35" s="75">
        <f t="shared" si="228"/>
        <v>100</v>
      </c>
      <c r="EN35" s="78">
        <v>15600</v>
      </c>
      <c r="EO35" s="78">
        <v>15600</v>
      </c>
      <c r="EP35" s="78">
        <v>15600</v>
      </c>
      <c r="EQ35" s="75">
        <f>EP35/EO35*100</f>
        <v>100</v>
      </c>
      <c r="ER35" s="78"/>
      <c r="ES35" s="78"/>
      <c r="ET35" s="78"/>
      <c r="EU35" s="75"/>
      <c r="EV35" s="75"/>
      <c r="EW35" s="75"/>
      <c r="EX35" s="75"/>
      <c r="EY35" s="75"/>
      <c r="EZ35" s="78"/>
      <c r="FA35" s="78"/>
      <c r="FB35" s="78"/>
      <c r="FC35" s="75"/>
      <c r="FD35" s="78"/>
      <c r="FE35" s="78"/>
      <c r="FF35" s="78"/>
      <c r="FG35" s="75"/>
      <c r="FH35" s="78"/>
      <c r="FI35" s="78"/>
      <c r="FJ35" s="78"/>
      <c r="FK35" s="75"/>
      <c r="FL35" s="78"/>
      <c r="FM35" s="78"/>
      <c r="FN35" s="78"/>
      <c r="FO35" s="75"/>
      <c r="FP35" s="78"/>
      <c r="FQ35" s="78"/>
      <c r="FR35" s="78"/>
      <c r="FS35" s="75"/>
      <c r="FT35" s="78">
        <v>12716.6</v>
      </c>
      <c r="FU35" s="78">
        <v>13797.132</v>
      </c>
      <c r="FV35" s="78">
        <v>13596.732</v>
      </c>
      <c r="FW35" s="75">
        <f t="shared" si="231"/>
        <v>98.547524224599726</v>
      </c>
      <c r="FX35" s="78"/>
      <c r="FY35" s="78"/>
      <c r="FZ35" s="78"/>
      <c r="GA35" s="75"/>
      <c r="GB35" s="78"/>
      <c r="GC35" s="78"/>
      <c r="GD35" s="78"/>
      <c r="GE35" s="75"/>
      <c r="GF35" s="78"/>
      <c r="GG35" s="78"/>
      <c r="GH35" s="78"/>
      <c r="GI35" s="75"/>
      <c r="GJ35" s="78"/>
      <c r="GK35" s="78"/>
      <c r="GL35" s="78"/>
      <c r="GM35" s="75"/>
      <c r="GN35" s="78"/>
      <c r="GO35" s="78"/>
      <c r="GP35" s="78"/>
      <c r="GQ35" s="75"/>
      <c r="GR35" s="78"/>
      <c r="GS35" s="78"/>
      <c r="GT35" s="78"/>
      <c r="GU35" s="77"/>
      <c r="GV35" s="78"/>
      <c r="GW35" s="78"/>
      <c r="GX35" s="78"/>
      <c r="GY35" s="77"/>
      <c r="GZ35" s="78"/>
      <c r="HA35" s="78"/>
      <c r="HB35" s="78"/>
      <c r="HC35" s="77"/>
      <c r="HD35" s="78"/>
      <c r="HE35" s="78"/>
      <c r="HF35" s="78"/>
      <c r="HG35" s="77"/>
      <c r="HH35" s="78"/>
      <c r="HI35" s="78"/>
      <c r="HJ35" s="78"/>
      <c r="HK35" s="77"/>
      <c r="HL35" s="78"/>
      <c r="HM35" s="78"/>
      <c r="HN35" s="78"/>
      <c r="HO35" s="77"/>
      <c r="HP35" s="78"/>
      <c r="HQ35" s="78"/>
      <c r="HR35" s="78"/>
      <c r="HS35" s="77"/>
      <c r="HT35" s="78"/>
      <c r="HU35" s="78"/>
      <c r="HV35" s="78"/>
      <c r="HW35" s="77"/>
      <c r="HX35" s="78"/>
      <c r="HY35" s="78"/>
      <c r="HZ35" s="78"/>
      <c r="IA35" s="77"/>
      <c r="IB35" s="78"/>
      <c r="IC35" s="78"/>
      <c r="ID35" s="78"/>
      <c r="IE35" s="77"/>
      <c r="IF35" s="78"/>
      <c r="IG35" s="78"/>
      <c r="IH35" s="78"/>
      <c r="II35" s="77"/>
      <c r="IJ35" s="78"/>
      <c r="IK35" s="78"/>
      <c r="IL35" s="78"/>
      <c r="IM35" s="77"/>
      <c r="IN35" s="78"/>
      <c r="IO35" s="78"/>
      <c r="IP35" s="78"/>
      <c r="IQ35" s="77"/>
      <c r="IR35" s="78"/>
      <c r="IS35" s="78"/>
      <c r="IT35" s="78"/>
      <c r="IU35" s="77"/>
      <c r="IV35" s="78"/>
      <c r="IW35" s="78"/>
      <c r="IX35" s="78"/>
      <c r="IY35" s="77"/>
      <c r="IZ35" s="78"/>
      <c r="JA35" s="74">
        <v>296.65815999999995</v>
      </c>
      <c r="JB35" s="78">
        <v>109.98444000000001</v>
      </c>
      <c r="JC35" s="78">
        <f>JB35/JA35*100</f>
        <v>37.074469820752618</v>
      </c>
      <c r="JD35" s="78"/>
      <c r="JE35" s="78"/>
      <c r="JF35" s="78"/>
      <c r="JG35" s="77"/>
      <c r="JH35" s="78"/>
      <c r="JI35" s="78"/>
      <c r="JJ35" s="78"/>
      <c r="JK35" s="77"/>
      <c r="JL35" s="78"/>
      <c r="JM35" s="78"/>
      <c r="JN35" s="78"/>
      <c r="JO35" s="77"/>
      <c r="JP35" s="78"/>
      <c r="JQ35" s="78"/>
      <c r="JR35" s="78"/>
      <c r="JS35" s="77"/>
      <c r="JT35" s="78"/>
      <c r="JU35" s="78"/>
      <c r="JV35" s="78"/>
      <c r="JW35" s="77"/>
      <c r="JX35" s="78"/>
      <c r="JY35" s="78"/>
      <c r="JZ35" s="78"/>
      <c r="KA35" s="77"/>
      <c r="KB35" s="78"/>
      <c r="KC35" s="78">
        <v>710</v>
      </c>
      <c r="KD35" s="78">
        <v>710</v>
      </c>
      <c r="KE35" s="75">
        <f t="shared" si="200"/>
        <v>100</v>
      </c>
      <c r="KF35" s="78"/>
      <c r="KG35" s="78"/>
      <c r="KH35" s="78"/>
      <c r="KI35" s="75"/>
      <c r="KJ35" s="78"/>
      <c r="KK35" s="78"/>
      <c r="KL35" s="78"/>
      <c r="KM35" s="75"/>
      <c r="KN35" s="78"/>
      <c r="KO35" s="78"/>
      <c r="KP35" s="78"/>
      <c r="KQ35" s="75"/>
      <c r="KR35" s="78"/>
      <c r="KS35" s="78"/>
      <c r="KT35" s="78"/>
      <c r="KU35" s="75"/>
      <c r="KV35" s="78"/>
      <c r="KW35" s="78"/>
      <c r="KX35" s="78"/>
      <c r="KY35" s="75"/>
      <c r="KZ35" s="78"/>
      <c r="LA35" s="78"/>
      <c r="LB35" s="78"/>
      <c r="LC35" s="75"/>
      <c r="LD35" s="78"/>
      <c r="LE35" s="78"/>
      <c r="LF35" s="78"/>
      <c r="LG35" s="75"/>
      <c r="LH35" s="78"/>
      <c r="LI35" s="78"/>
      <c r="LJ35" s="78"/>
      <c r="LK35" s="75"/>
      <c r="LL35" s="78"/>
      <c r="LM35" s="78"/>
      <c r="LN35" s="78"/>
      <c r="LO35" s="75"/>
      <c r="LP35" s="78"/>
      <c r="LQ35" s="78">
        <v>100</v>
      </c>
      <c r="LR35" s="78">
        <v>100</v>
      </c>
      <c r="LS35" s="75">
        <f>LR35/LQ35*100</f>
        <v>100</v>
      </c>
      <c r="LT35" s="78"/>
      <c r="LU35" s="78"/>
      <c r="LV35" s="78"/>
      <c r="LW35" s="75"/>
      <c r="LX35" s="78"/>
      <c r="LY35" s="78"/>
      <c r="LZ35" s="78"/>
      <c r="MA35" s="75"/>
      <c r="MB35" s="78"/>
      <c r="MC35" s="78"/>
      <c r="MD35" s="78"/>
      <c r="ME35" s="75"/>
      <c r="MF35" s="78"/>
      <c r="MG35" s="78"/>
      <c r="MH35" s="78"/>
      <c r="MI35" s="75"/>
      <c r="MJ35" s="78"/>
      <c r="MK35" s="78"/>
      <c r="ML35" s="78"/>
      <c r="MM35" s="75"/>
      <c r="MN35" s="78"/>
      <c r="MO35" s="78">
        <v>100000</v>
      </c>
      <c r="MP35" s="78">
        <v>100000</v>
      </c>
      <c r="MQ35" s="75">
        <f>MP35/MO35*100</f>
        <v>100</v>
      </c>
      <c r="MR35" s="78"/>
      <c r="MS35" s="78">
        <v>330</v>
      </c>
      <c r="MT35" s="78">
        <v>329.58100000000002</v>
      </c>
      <c r="MU35" s="75">
        <f t="shared" si="263"/>
        <v>99.873030303030305</v>
      </c>
      <c r="MV35" s="78"/>
      <c r="MW35" s="78"/>
      <c r="MX35" s="78"/>
      <c r="MY35" s="77"/>
      <c r="MZ35" s="78"/>
      <c r="NA35" s="78"/>
      <c r="NB35" s="78"/>
      <c r="NC35" s="77"/>
      <c r="ND35" s="78"/>
      <c r="NE35" s="78"/>
      <c r="NF35" s="78"/>
      <c r="NG35" s="77"/>
      <c r="NH35" s="78"/>
      <c r="NI35" s="78">
        <v>200</v>
      </c>
      <c r="NJ35" s="78">
        <v>200</v>
      </c>
      <c r="NK35" s="78">
        <f>NJ35/NI35*100</f>
        <v>100</v>
      </c>
    </row>
    <row r="36" spans="1:375" ht="15.75" x14ac:dyDescent="0.25">
      <c r="A36" s="453" t="s">
        <v>134</v>
      </c>
      <c r="B36" s="78">
        <f t="shared" si="115"/>
        <v>0</v>
      </c>
      <c r="C36" s="78">
        <f t="shared" si="36"/>
        <v>250</v>
      </c>
      <c r="D36" s="78">
        <f t="shared" si="116"/>
        <v>250</v>
      </c>
      <c r="E36" s="78">
        <f t="shared" si="117"/>
        <v>0</v>
      </c>
      <c r="F36" s="78">
        <f t="shared" si="118"/>
        <v>250</v>
      </c>
      <c r="G36" s="74">
        <f t="shared" si="219"/>
        <v>100</v>
      </c>
      <c r="H36" s="77"/>
      <c r="I36" s="77"/>
      <c r="J36" s="77"/>
      <c r="K36" s="74"/>
      <c r="L36" s="78"/>
      <c r="M36" s="78"/>
      <c r="N36" s="78"/>
      <c r="O36" s="77"/>
      <c r="P36" s="78"/>
      <c r="Q36" s="78"/>
      <c r="R36" s="77"/>
      <c r="S36" s="75"/>
      <c r="T36" s="78"/>
      <c r="U36" s="78"/>
      <c r="V36" s="78"/>
      <c r="W36" s="75"/>
      <c r="X36" s="78"/>
      <c r="Y36" s="78"/>
      <c r="Z36" s="78"/>
      <c r="AA36" s="75"/>
      <c r="AB36" s="78"/>
      <c r="AC36" s="78"/>
      <c r="AD36" s="78"/>
      <c r="AE36" s="75"/>
      <c r="AF36" s="78"/>
      <c r="AG36" s="78"/>
      <c r="AH36" s="78"/>
      <c r="AI36" s="75"/>
      <c r="AJ36" s="78"/>
      <c r="AK36" s="78"/>
      <c r="AL36" s="78"/>
      <c r="AM36" s="75"/>
      <c r="AN36" s="78"/>
      <c r="AO36" s="78"/>
      <c r="AP36" s="77"/>
      <c r="AQ36" s="77"/>
      <c r="AR36" s="78"/>
      <c r="AS36" s="78"/>
      <c r="AT36" s="78"/>
      <c r="AU36" s="75"/>
      <c r="AV36" s="78"/>
      <c r="AW36" s="78"/>
      <c r="AX36" s="78"/>
      <c r="AY36" s="75"/>
      <c r="AZ36" s="75"/>
      <c r="BA36" s="78"/>
      <c r="BB36" s="77"/>
      <c r="BC36" s="75"/>
      <c r="BD36" s="78"/>
      <c r="BE36" s="78"/>
      <c r="BF36" s="77"/>
      <c r="BG36" s="75"/>
      <c r="BH36" s="78"/>
      <c r="BI36" s="78"/>
      <c r="BJ36" s="78"/>
      <c r="BK36" s="75"/>
      <c r="BL36" s="75"/>
      <c r="BM36" s="78"/>
      <c r="BN36" s="77"/>
      <c r="BO36" s="75"/>
      <c r="BP36" s="75"/>
      <c r="BQ36" s="78"/>
      <c r="BR36" s="77"/>
      <c r="BS36" s="75"/>
      <c r="BT36" s="75"/>
      <c r="BU36" s="78"/>
      <c r="BV36" s="77"/>
      <c r="BW36" s="75"/>
      <c r="BX36" s="75"/>
      <c r="BY36" s="78"/>
      <c r="BZ36" s="77"/>
      <c r="CA36" s="75"/>
      <c r="CB36" s="75"/>
      <c r="CC36" s="78"/>
      <c r="CD36" s="77"/>
      <c r="CE36" s="75"/>
      <c r="CF36" s="322"/>
      <c r="CG36" s="78"/>
      <c r="CH36" s="77"/>
      <c r="CI36" s="75"/>
      <c r="CJ36" s="75"/>
      <c r="CK36" s="78"/>
      <c r="CL36" s="77"/>
      <c r="CM36" s="75"/>
      <c r="CN36" s="75"/>
      <c r="CO36" s="78"/>
      <c r="CP36" s="77"/>
      <c r="CQ36" s="75"/>
      <c r="CR36" s="78"/>
      <c r="CS36" s="78"/>
      <c r="CT36" s="78"/>
      <c r="CU36" s="75"/>
      <c r="CV36" s="75"/>
      <c r="CW36" s="78"/>
      <c r="CX36" s="78"/>
      <c r="CY36" s="75"/>
      <c r="CZ36" s="75"/>
      <c r="DA36" s="78"/>
      <c r="DB36" s="78"/>
      <c r="DC36" s="75"/>
      <c r="DD36" s="78"/>
      <c r="DE36" s="78"/>
      <c r="DF36" s="78"/>
      <c r="DG36" s="75"/>
      <c r="DH36" s="78"/>
      <c r="DI36" s="78"/>
      <c r="DJ36" s="78"/>
      <c r="DK36" s="75"/>
      <c r="DL36" s="78"/>
      <c r="DM36" s="78"/>
      <c r="DN36" s="78"/>
      <c r="DO36" s="75"/>
      <c r="DP36" s="78"/>
      <c r="DQ36" s="78"/>
      <c r="DR36" s="78"/>
      <c r="DS36" s="75"/>
      <c r="DT36" s="75"/>
      <c r="DU36" s="78"/>
      <c r="DV36" s="77"/>
      <c r="DW36" s="75"/>
      <c r="DX36" s="75"/>
      <c r="DY36" s="78"/>
      <c r="DZ36" s="77"/>
      <c r="EA36" s="75"/>
      <c r="EB36" s="78"/>
      <c r="EC36" s="78"/>
      <c r="ED36" s="78"/>
      <c r="EE36" s="75"/>
      <c r="EF36" s="78"/>
      <c r="EG36" s="78"/>
      <c r="EH36" s="78"/>
      <c r="EI36" s="75"/>
      <c r="EJ36" s="78"/>
      <c r="EK36" s="78"/>
      <c r="EL36" s="78"/>
      <c r="EM36" s="75"/>
      <c r="EN36" s="78"/>
      <c r="EO36" s="78"/>
      <c r="EP36" s="78"/>
      <c r="EQ36" s="75"/>
      <c r="ER36" s="78"/>
      <c r="ES36" s="78"/>
      <c r="ET36" s="78"/>
      <c r="EU36" s="75"/>
      <c r="EV36" s="75"/>
      <c r="EW36" s="75"/>
      <c r="EX36" s="75"/>
      <c r="EY36" s="75"/>
      <c r="EZ36" s="78"/>
      <c r="FA36" s="78"/>
      <c r="FB36" s="78"/>
      <c r="FC36" s="75"/>
      <c r="FD36" s="78"/>
      <c r="FE36" s="78"/>
      <c r="FF36" s="78"/>
      <c r="FG36" s="75"/>
      <c r="FH36" s="78"/>
      <c r="FI36" s="78"/>
      <c r="FJ36" s="78"/>
      <c r="FK36" s="75"/>
      <c r="FL36" s="78"/>
      <c r="FM36" s="78"/>
      <c r="FN36" s="78"/>
      <c r="FO36" s="75"/>
      <c r="FP36" s="78"/>
      <c r="FQ36" s="78"/>
      <c r="FR36" s="78"/>
      <c r="FS36" s="75"/>
      <c r="FT36" s="78"/>
      <c r="FU36" s="78"/>
      <c r="FV36" s="78"/>
      <c r="FW36" s="75"/>
      <c r="FX36" s="78"/>
      <c r="FY36" s="78"/>
      <c r="FZ36" s="78"/>
      <c r="GA36" s="75"/>
      <c r="GB36" s="78"/>
      <c r="GC36" s="78"/>
      <c r="GD36" s="78"/>
      <c r="GE36" s="75"/>
      <c r="GF36" s="78"/>
      <c r="GG36" s="78"/>
      <c r="GH36" s="78"/>
      <c r="GI36" s="75"/>
      <c r="GJ36" s="78"/>
      <c r="GK36" s="78"/>
      <c r="GL36" s="78"/>
      <c r="GM36" s="75"/>
      <c r="GN36" s="78"/>
      <c r="GO36" s="78"/>
      <c r="GP36" s="78"/>
      <c r="GQ36" s="75"/>
      <c r="GR36" s="78"/>
      <c r="GS36" s="78"/>
      <c r="GT36" s="78"/>
      <c r="GU36" s="77"/>
      <c r="GV36" s="78"/>
      <c r="GW36" s="78"/>
      <c r="GX36" s="78"/>
      <c r="GY36" s="77"/>
      <c r="GZ36" s="78"/>
      <c r="HA36" s="78"/>
      <c r="HB36" s="78"/>
      <c r="HC36" s="77"/>
      <c r="HD36" s="78"/>
      <c r="HE36" s="78"/>
      <c r="HF36" s="78"/>
      <c r="HG36" s="77"/>
      <c r="HH36" s="78"/>
      <c r="HI36" s="78"/>
      <c r="HJ36" s="78"/>
      <c r="HK36" s="77"/>
      <c r="HL36" s="78"/>
      <c r="HM36" s="78"/>
      <c r="HN36" s="78"/>
      <c r="HO36" s="77"/>
      <c r="HP36" s="78"/>
      <c r="HQ36" s="78"/>
      <c r="HR36" s="78"/>
      <c r="HS36" s="77"/>
      <c r="HT36" s="78"/>
      <c r="HU36" s="78"/>
      <c r="HV36" s="78"/>
      <c r="HW36" s="77"/>
      <c r="HX36" s="78"/>
      <c r="HY36" s="78"/>
      <c r="HZ36" s="78"/>
      <c r="IA36" s="77"/>
      <c r="IB36" s="78"/>
      <c r="IC36" s="78"/>
      <c r="ID36" s="78"/>
      <c r="IE36" s="77"/>
      <c r="IF36" s="78"/>
      <c r="IG36" s="78"/>
      <c r="IH36" s="78"/>
      <c r="II36" s="77"/>
      <c r="IJ36" s="78"/>
      <c r="IK36" s="78"/>
      <c r="IL36" s="78"/>
      <c r="IM36" s="77"/>
      <c r="IN36" s="78"/>
      <c r="IO36" s="78"/>
      <c r="IP36" s="78"/>
      <c r="IQ36" s="77"/>
      <c r="IR36" s="78"/>
      <c r="IS36" s="78"/>
      <c r="IT36" s="78"/>
      <c r="IU36" s="77"/>
      <c r="IV36" s="78"/>
      <c r="IW36" s="78"/>
      <c r="IX36" s="78"/>
      <c r="IY36" s="77"/>
      <c r="IZ36" s="78"/>
      <c r="JA36" s="78"/>
      <c r="JB36" s="78"/>
      <c r="JC36" s="77"/>
      <c r="JD36" s="78"/>
      <c r="JE36" s="78"/>
      <c r="JF36" s="78"/>
      <c r="JG36" s="77"/>
      <c r="JH36" s="78"/>
      <c r="JI36" s="78"/>
      <c r="JJ36" s="78"/>
      <c r="JK36" s="77"/>
      <c r="JL36" s="78"/>
      <c r="JM36" s="78"/>
      <c r="JN36" s="78"/>
      <c r="JO36" s="77"/>
      <c r="JP36" s="78"/>
      <c r="JQ36" s="78"/>
      <c r="JR36" s="78"/>
      <c r="JS36" s="77"/>
      <c r="JT36" s="78"/>
      <c r="JU36" s="78"/>
      <c r="JV36" s="78"/>
      <c r="JW36" s="77"/>
      <c r="JX36" s="78"/>
      <c r="JY36" s="78"/>
      <c r="JZ36" s="78"/>
      <c r="KA36" s="77"/>
      <c r="KB36" s="78"/>
      <c r="KC36" s="78"/>
      <c r="KD36" s="78"/>
      <c r="KE36" s="75"/>
      <c r="KF36" s="78"/>
      <c r="KG36" s="78"/>
      <c r="KH36" s="78"/>
      <c r="KI36" s="75"/>
      <c r="KJ36" s="78"/>
      <c r="KK36" s="78"/>
      <c r="KL36" s="78"/>
      <c r="KM36" s="75"/>
      <c r="KN36" s="78"/>
      <c r="KO36" s="78"/>
      <c r="KP36" s="78"/>
      <c r="KQ36" s="75"/>
      <c r="KR36" s="78"/>
      <c r="KS36" s="78"/>
      <c r="KT36" s="78"/>
      <c r="KU36" s="75"/>
      <c r="KV36" s="78"/>
      <c r="KW36" s="78"/>
      <c r="KX36" s="78"/>
      <c r="KY36" s="75"/>
      <c r="KZ36" s="78"/>
      <c r="LA36" s="78"/>
      <c r="LB36" s="78"/>
      <c r="LC36" s="75"/>
      <c r="LD36" s="78"/>
      <c r="LE36" s="78"/>
      <c r="LF36" s="78"/>
      <c r="LG36" s="75"/>
      <c r="LH36" s="78"/>
      <c r="LI36" s="78"/>
      <c r="LJ36" s="78"/>
      <c r="LK36" s="75"/>
      <c r="LL36" s="78"/>
      <c r="LM36" s="78"/>
      <c r="LN36" s="78"/>
      <c r="LO36" s="75"/>
      <c r="LP36" s="78"/>
      <c r="LQ36" s="78"/>
      <c r="LR36" s="78"/>
      <c r="LS36" s="75"/>
      <c r="LT36" s="78"/>
      <c r="LU36" s="78"/>
      <c r="LV36" s="78"/>
      <c r="LW36" s="75"/>
      <c r="LX36" s="78"/>
      <c r="LY36" s="78"/>
      <c r="LZ36" s="78"/>
      <c r="MA36" s="75"/>
      <c r="MB36" s="78"/>
      <c r="MC36" s="78"/>
      <c r="MD36" s="78"/>
      <c r="ME36" s="75"/>
      <c r="MF36" s="78"/>
      <c r="MG36" s="78"/>
      <c r="MH36" s="78"/>
      <c r="MI36" s="75"/>
      <c r="MJ36" s="78"/>
      <c r="MK36" s="78"/>
      <c r="ML36" s="78"/>
      <c r="MM36" s="75"/>
      <c r="MN36" s="78"/>
      <c r="MO36" s="78"/>
      <c r="MP36" s="78"/>
      <c r="MQ36" s="75"/>
      <c r="MR36" s="78"/>
      <c r="MS36" s="78">
        <v>250</v>
      </c>
      <c r="MT36" s="78">
        <v>250</v>
      </c>
      <c r="MU36" s="75">
        <f t="shared" si="263"/>
        <v>100</v>
      </c>
      <c r="MV36" s="78"/>
      <c r="MW36" s="78"/>
      <c r="MX36" s="78"/>
      <c r="MY36" s="77"/>
      <c r="MZ36" s="78"/>
      <c r="NA36" s="78"/>
      <c r="NB36" s="78"/>
      <c r="NC36" s="77"/>
      <c r="ND36" s="78"/>
      <c r="NE36" s="78"/>
      <c r="NF36" s="78"/>
      <c r="NG36" s="77"/>
      <c r="NH36" s="78"/>
      <c r="NI36" s="78"/>
      <c r="NJ36" s="78"/>
      <c r="NK36" s="77"/>
    </row>
    <row r="37" spans="1:375" ht="15.75" x14ac:dyDescent="0.25">
      <c r="A37" s="453" t="s">
        <v>480</v>
      </c>
      <c r="B37" s="78">
        <f t="shared" si="115"/>
        <v>16563.5</v>
      </c>
      <c r="C37" s="78">
        <f t="shared" si="36"/>
        <v>6067.8686799999996</v>
      </c>
      <c r="D37" s="78">
        <f t="shared" si="116"/>
        <v>5467.8686799999996</v>
      </c>
      <c r="E37" s="78">
        <f t="shared" si="117"/>
        <v>600</v>
      </c>
      <c r="F37" s="78">
        <f t="shared" si="118"/>
        <v>600</v>
      </c>
      <c r="G37" s="74">
        <f t="shared" si="219"/>
        <v>9.8881507106050304</v>
      </c>
      <c r="H37" s="77"/>
      <c r="I37" s="77"/>
      <c r="J37" s="77"/>
      <c r="K37" s="74"/>
      <c r="L37" s="78"/>
      <c r="M37" s="78"/>
      <c r="N37" s="78"/>
      <c r="O37" s="77"/>
      <c r="P37" s="78"/>
      <c r="Q37" s="78"/>
      <c r="R37" s="77"/>
      <c r="S37" s="75"/>
      <c r="T37" s="78"/>
      <c r="U37" s="78"/>
      <c r="V37" s="78"/>
      <c r="W37" s="75"/>
      <c r="X37" s="78"/>
      <c r="Y37" s="78"/>
      <c r="Z37" s="78"/>
      <c r="AA37" s="75"/>
      <c r="AB37" s="78"/>
      <c r="AC37" s="78"/>
      <c r="AD37" s="78"/>
      <c r="AE37" s="75"/>
      <c r="AF37" s="78"/>
      <c r="AG37" s="78"/>
      <c r="AH37" s="78"/>
      <c r="AI37" s="75"/>
      <c r="AJ37" s="78"/>
      <c r="AK37" s="78"/>
      <c r="AL37" s="78"/>
      <c r="AM37" s="75"/>
      <c r="AN37" s="78"/>
      <c r="AO37" s="78"/>
      <c r="AP37" s="77"/>
      <c r="AQ37" s="77"/>
      <c r="AR37" s="78"/>
      <c r="AS37" s="78"/>
      <c r="AT37" s="78"/>
      <c r="AU37" s="75"/>
      <c r="AV37" s="78"/>
      <c r="AW37" s="78"/>
      <c r="AX37" s="78"/>
      <c r="AY37" s="75"/>
      <c r="AZ37" s="75"/>
      <c r="BA37" s="78"/>
      <c r="BB37" s="77"/>
      <c r="BC37" s="75"/>
      <c r="BD37" s="78"/>
      <c r="BE37" s="78"/>
      <c r="BF37" s="77"/>
      <c r="BG37" s="75"/>
      <c r="BH37" s="78"/>
      <c r="BI37" s="78"/>
      <c r="BJ37" s="78"/>
      <c r="BK37" s="75"/>
      <c r="BL37" s="75"/>
      <c r="BM37" s="78"/>
      <c r="BN37" s="77"/>
      <c r="BO37" s="75"/>
      <c r="BP37" s="75"/>
      <c r="BQ37" s="78"/>
      <c r="BR37" s="77"/>
      <c r="BS37" s="75"/>
      <c r="BT37" s="75"/>
      <c r="BU37" s="78"/>
      <c r="BV37" s="77"/>
      <c r="BW37" s="75"/>
      <c r="BX37" s="75"/>
      <c r="BY37" s="78"/>
      <c r="BZ37" s="77"/>
      <c r="CA37" s="75"/>
      <c r="CB37" s="75"/>
      <c r="CC37" s="78"/>
      <c r="CD37" s="77"/>
      <c r="CE37" s="75"/>
      <c r="CF37" s="322"/>
      <c r="CG37" s="78"/>
      <c r="CH37" s="77"/>
      <c r="CI37" s="75"/>
      <c r="CJ37" s="75"/>
      <c r="CK37" s="78"/>
      <c r="CL37" s="77"/>
      <c r="CM37" s="75"/>
      <c r="CN37" s="75"/>
      <c r="CO37" s="78"/>
      <c r="CP37" s="77"/>
      <c r="CQ37" s="75"/>
      <c r="CR37" s="78"/>
      <c r="CS37" s="78"/>
      <c r="CT37" s="78"/>
      <c r="CU37" s="75"/>
      <c r="CV37" s="75"/>
      <c r="CW37" s="78"/>
      <c r="CX37" s="78"/>
      <c r="CY37" s="75"/>
      <c r="CZ37" s="75"/>
      <c r="DA37" s="78"/>
      <c r="DB37" s="78"/>
      <c r="DC37" s="75"/>
      <c r="DD37" s="78"/>
      <c r="DE37" s="78"/>
      <c r="DF37" s="78"/>
      <c r="DG37" s="75"/>
      <c r="DH37" s="78"/>
      <c r="DI37" s="78"/>
      <c r="DJ37" s="78"/>
      <c r="DK37" s="75"/>
      <c r="DL37" s="78"/>
      <c r="DM37" s="78"/>
      <c r="DN37" s="78"/>
      <c r="DO37" s="75"/>
      <c r="DP37" s="78"/>
      <c r="DQ37" s="78"/>
      <c r="DR37" s="78"/>
      <c r="DS37" s="75"/>
      <c r="DT37" s="75"/>
      <c r="DU37" s="78"/>
      <c r="DV37" s="77"/>
      <c r="DW37" s="75"/>
      <c r="DX37" s="75"/>
      <c r="DY37" s="78"/>
      <c r="DZ37" s="77"/>
      <c r="EA37" s="75"/>
      <c r="EB37" s="78"/>
      <c r="EC37" s="78"/>
      <c r="ED37" s="78"/>
      <c r="EE37" s="75"/>
      <c r="EF37" s="78"/>
      <c r="EG37" s="78"/>
      <c r="EH37" s="78"/>
      <c r="EI37" s="75"/>
      <c r="EJ37" s="78"/>
      <c r="EK37" s="78"/>
      <c r="EL37" s="78"/>
      <c r="EM37" s="75"/>
      <c r="EN37" s="78"/>
      <c r="EO37" s="78"/>
      <c r="EP37" s="78"/>
      <c r="EQ37" s="75"/>
      <c r="ER37" s="78"/>
      <c r="ES37" s="78"/>
      <c r="ET37" s="78"/>
      <c r="EU37" s="75"/>
      <c r="EV37" s="75"/>
      <c r="EW37" s="75"/>
      <c r="EX37" s="75"/>
      <c r="EY37" s="75"/>
      <c r="EZ37" s="78"/>
      <c r="FA37" s="78"/>
      <c r="FB37" s="78"/>
      <c r="FC37" s="75"/>
      <c r="FD37" s="78"/>
      <c r="FE37" s="78"/>
      <c r="FF37" s="78"/>
      <c r="FG37" s="75"/>
      <c r="FH37" s="78"/>
      <c r="FI37" s="78"/>
      <c r="FJ37" s="78"/>
      <c r="FK37" s="75"/>
      <c r="FL37" s="78"/>
      <c r="FM37" s="78"/>
      <c r="FN37" s="78"/>
      <c r="FO37" s="75"/>
      <c r="FP37" s="78"/>
      <c r="FQ37" s="78"/>
      <c r="FR37" s="78"/>
      <c r="FS37" s="75"/>
      <c r="FT37" s="78">
        <v>16563.5</v>
      </c>
      <c r="FU37" s="78">
        <v>5467.8686799999996</v>
      </c>
      <c r="FV37" s="78">
        <v>0</v>
      </c>
      <c r="FW37" s="75">
        <f>FV37/FU37*100</f>
        <v>0</v>
      </c>
      <c r="FX37" s="78"/>
      <c r="FY37" s="78"/>
      <c r="FZ37" s="78"/>
      <c r="GA37" s="75"/>
      <c r="GB37" s="78"/>
      <c r="GC37" s="78"/>
      <c r="GD37" s="78"/>
      <c r="GE37" s="75"/>
      <c r="GF37" s="78"/>
      <c r="GG37" s="78"/>
      <c r="GH37" s="78"/>
      <c r="GI37" s="75"/>
      <c r="GJ37" s="78"/>
      <c r="GK37" s="78"/>
      <c r="GL37" s="78"/>
      <c r="GM37" s="75"/>
      <c r="GN37" s="78"/>
      <c r="GO37" s="78"/>
      <c r="GP37" s="78"/>
      <c r="GQ37" s="75"/>
      <c r="GR37" s="78"/>
      <c r="GS37" s="78"/>
      <c r="GT37" s="78"/>
      <c r="GU37" s="77"/>
      <c r="GV37" s="78"/>
      <c r="GW37" s="78"/>
      <c r="GX37" s="78"/>
      <c r="GY37" s="77"/>
      <c r="GZ37" s="78"/>
      <c r="HA37" s="78"/>
      <c r="HB37" s="78"/>
      <c r="HC37" s="77"/>
      <c r="HD37" s="78"/>
      <c r="HE37" s="78"/>
      <c r="HF37" s="78"/>
      <c r="HG37" s="77"/>
      <c r="HH37" s="78"/>
      <c r="HI37" s="78"/>
      <c r="HJ37" s="78"/>
      <c r="HK37" s="77"/>
      <c r="HL37" s="78"/>
      <c r="HM37" s="78"/>
      <c r="HN37" s="78"/>
      <c r="HO37" s="77"/>
      <c r="HP37" s="78"/>
      <c r="HQ37" s="78"/>
      <c r="HR37" s="78"/>
      <c r="HS37" s="77"/>
      <c r="HT37" s="78"/>
      <c r="HU37" s="78"/>
      <c r="HV37" s="78"/>
      <c r="HW37" s="77"/>
      <c r="HX37" s="78"/>
      <c r="HY37" s="78"/>
      <c r="HZ37" s="78"/>
      <c r="IA37" s="77"/>
      <c r="IB37" s="78"/>
      <c r="IC37" s="78"/>
      <c r="ID37" s="78"/>
      <c r="IE37" s="77"/>
      <c r="IF37" s="78"/>
      <c r="IG37" s="78"/>
      <c r="IH37" s="78"/>
      <c r="II37" s="77"/>
      <c r="IJ37" s="78"/>
      <c r="IK37" s="78"/>
      <c r="IL37" s="78"/>
      <c r="IM37" s="77"/>
      <c r="IN37" s="78"/>
      <c r="IO37" s="78"/>
      <c r="IP37" s="78"/>
      <c r="IQ37" s="77"/>
      <c r="IR37" s="78"/>
      <c r="IS37" s="78"/>
      <c r="IT37" s="78"/>
      <c r="IU37" s="77"/>
      <c r="IV37" s="78"/>
      <c r="IW37" s="78"/>
      <c r="IX37" s="78"/>
      <c r="IY37" s="77"/>
      <c r="IZ37" s="78"/>
      <c r="JA37" s="78"/>
      <c r="JB37" s="78"/>
      <c r="JC37" s="77"/>
      <c r="JD37" s="78"/>
      <c r="JE37" s="78"/>
      <c r="JF37" s="78"/>
      <c r="JG37" s="77"/>
      <c r="JH37" s="78"/>
      <c r="JI37" s="78"/>
      <c r="JJ37" s="78"/>
      <c r="JK37" s="77"/>
      <c r="JL37" s="78"/>
      <c r="JM37" s="78"/>
      <c r="JN37" s="78"/>
      <c r="JO37" s="77"/>
      <c r="JP37" s="78"/>
      <c r="JQ37" s="78"/>
      <c r="JR37" s="78"/>
      <c r="JS37" s="77"/>
      <c r="JT37" s="78"/>
      <c r="JU37" s="78"/>
      <c r="JV37" s="78"/>
      <c r="JW37" s="77"/>
      <c r="JX37" s="78"/>
      <c r="JY37" s="78"/>
      <c r="JZ37" s="78"/>
      <c r="KA37" s="77"/>
      <c r="KB37" s="78"/>
      <c r="KC37" s="78"/>
      <c r="KD37" s="78"/>
      <c r="KE37" s="75"/>
      <c r="KF37" s="78"/>
      <c r="KG37" s="78"/>
      <c r="KH37" s="78"/>
      <c r="KI37" s="75"/>
      <c r="KJ37" s="78"/>
      <c r="KK37" s="78"/>
      <c r="KL37" s="78"/>
      <c r="KM37" s="75"/>
      <c r="KN37" s="78"/>
      <c r="KO37" s="78">
        <v>600</v>
      </c>
      <c r="KP37" s="78">
        <v>600</v>
      </c>
      <c r="KQ37" s="75">
        <f t="shared" si="259"/>
        <v>100</v>
      </c>
      <c r="KR37" s="78"/>
      <c r="KS37" s="78"/>
      <c r="KT37" s="78"/>
      <c r="KU37" s="75"/>
      <c r="KV37" s="78"/>
      <c r="KW37" s="78"/>
      <c r="KX37" s="78"/>
      <c r="KY37" s="75"/>
      <c r="KZ37" s="78"/>
      <c r="LA37" s="78"/>
      <c r="LB37" s="78"/>
      <c r="LC37" s="75"/>
      <c r="LD37" s="78"/>
      <c r="LE37" s="78"/>
      <c r="LF37" s="78"/>
      <c r="LG37" s="75"/>
      <c r="LH37" s="78"/>
      <c r="LI37" s="78"/>
      <c r="LJ37" s="78"/>
      <c r="LK37" s="75"/>
      <c r="LL37" s="78"/>
      <c r="LM37" s="78"/>
      <c r="LN37" s="78"/>
      <c r="LO37" s="75"/>
      <c r="LP37" s="78"/>
      <c r="LQ37" s="78"/>
      <c r="LR37" s="78"/>
      <c r="LS37" s="75"/>
      <c r="LT37" s="78"/>
      <c r="LU37" s="78"/>
      <c r="LV37" s="78"/>
      <c r="LW37" s="75"/>
      <c r="LX37" s="78"/>
      <c r="LY37" s="78"/>
      <c r="LZ37" s="78"/>
      <c r="MA37" s="75"/>
      <c r="MB37" s="78"/>
      <c r="MC37" s="78"/>
      <c r="MD37" s="78"/>
      <c r="ME37" s="75"/>
      <c r="MF37" s="78"/>
      <c r="MG37" s="78"/>
      <c r="MH37" s="78"/>
      <c r="MI37" s="75"/>
      <c r="MJ37" s="78"/>
      <c r="MK37" s="78"/>
      <c r="ML37" s="78"/>
      <c r="MM37" s="75"/>
      <c r="MN37" s="78"/>
      <c r="MO37" s="78"/>
      <c r="MP37" s="78"/>
      <c r="MQ37" s="75"/>
      <c r="MR37" s="78"/>
      <c r="MS37" s="78"/>
      <c r="MT37" s="78"/>
      <c r="MU37" s="75"/>
      <c r="MV37" s="78"/>
      <c r="MW37" s="78"/>
      <c r="MX37" s="78"/>
      <c r="MY37" s="77"/>
      <c r="MZ37" s="78"/>
      <c r="NA37" s="78"/>
      <c r="NB37" s="78"/>
      <c r="NC37" s="77"/>
      <c r="ND37" s="78"/>
      <c r="NE37" s="78"/>
      <c r="NF37" s="78"/>
      <c r="NG37" s="77"/>
      <c r="NH37" s="78"/>
      <c r="NI37" s="78"/>
      <c r="NJ37" s="78"/>
      <c r="NK37" s="77"/>
    </row>
    <row r="38" spans="1:375" s="5" customFormat="1" ht="31.5" x14ac:dyDescent="0.25">
      <c r="A38" s="64" t="s">
        <v>145</v>
      </c>
      <c r="B38" s="77">
        <f t="shared" si="115"/>
        <v>58983.579600000005</v>
      </c>
      <c r="C38" s="77">
        <f t="shared" si="36"/>
        <v>413304.46105000004</v>
      </c>
      <c r="D38" s="77">
        <f t="shared" si="116"/>
        <v>408616.01895000006</v>
      </c>
      <c r="E38" s="77">
        <f t="shared" si="117"/>
        <v>4688.4421000000002</v>
      </c>
      <c r="F38" s="77">
        <f t="shared" si="118"/>
        <v>413304.46073000005</v>
      </c>
      <c r="G38" s="73">
        <f t="shared" si="219"/>
        <v>99.999999922575228</v>
      </c>
      <c r="H38" s="73">
        <f>H39+H40+H41+H42+H43+H44+H46</f>
        <v>10960</v>
      </c>
      <c r="I38" s="73">
        <f>I39+I40+I41+I42+I43+I44+I46</f>
        <v>10960</v>
      </c>
      <c r="J38" s="73">
        <f>J39+J40+J41+J42+J43+J44+J46</f>
        <v>10960</v>
      </c>
      <c r="K38" s="73">
        <f>J38/I38*100</f>
        <v>100</v>
      </c>
      <c r="L38" s="73">
        <f>L39+L40+L41+L42+L43+L44+L46</f>
        <v>1412</v>
      </c>
      <c r="M38" s="73">
        <f>M39+M40+M41+M42+M43+M44+M46</f>
        <v>1765</v>
      </c>
      <c r="N38" s="73">
        <f>N39+N40+N41+N42+N43+N44+N46</f>
        <v>1765</v>
      </c>
      <c r="O38" s="72">
        <f>N38/M38*100</f>
        <v>100</v>
      </c>
      <c r="P38" s="73">
        <f>P39+P40+P41+P42+P43+P44+P46</f>
        <v>2740</v>
      </c>
      <c r="Q38" s="73">
        <f>Q39+Q40+Q41+Q42+Q43+Q44+Q46</f>
        <v>2740</v>
      </c>
      <c r="R38" s="73">
        <f>R39+R40+R41+R42+R43+R44+R46</f>
        <v>2740</v>
      </c>
      <c r="S38" s="72">
        <f>R38/Q38*100</f>
        <v>100</v>
      </c>
      <c r="T38" s="73">
        <f>T39+T40+T41+T42+T43+T44+T46</f>
        <v>9708</v>
      </c>
      <c r="U38" s="73">
        <f>U39+U40+U41+U42+U43+U44+U46</f>
        <v>9708</v>
      </c>
      <c r="V38" s="73">
        <f>V39+V40+V41+V42+V43+V44+V46</f>
        <v>9708</v>
      </c>
      <c r="W38" s="72">
        <f>V38/U38*100</f>
        <v>100</v>
      </c>
      <c r="X38" s="73">
        <f>X39+X40+X41+X42+X43+X44+X46</f>
        <v>4050</v>
      </c>
      <c r="Y38" s="73">
        <f>Y39+Y40+Y41+Y42+Y43+Y44+Y46</f>
        <v>4050</v>
      </c>
      <c r="Z38" s="73">
        <f>Z39+Z40+Z41+Z42+Z43+Z44+Z46</f>
        <v>4050</v>
      </c>
      <c r="AA38" s="72">
        <f>Z38/Y38*100</f>
        <v>100</v>
      </c>
      <c r="AB38" s="73">
        <f>AB39+AB40+AB41+AB42+AB43+AB44+AB46</f>
        <v>0</v>
      </c>
      <c r="AC38" s="73">
        <f>AC39+AC40+AC41+AC42+AC43+AC44+AC46</f>
        <v>0</v>
      </c>
      <c r="AD38" s="73">
        <f>AD39+AD40+AD41+AD42+AD43+AD44+AD46</f>
        <v>0</v>
      </c>
      <c r="AE38" s="72"/>
      <c r="AF38" s="73"/>
      <c r="AG38" s="73">
        <f>AG39+AG40+AG41+AG42+AG43+AG44+AG46</f>
        <v>17389.3</v>
      </c>
      <c r="AH38" s="73">
        <f>AH39+AH40+AH41+AH42+AH43+AH44+AH46</f>
        <v>17389.3</v>
      </c>
      <c r="AI38" s="72">
        <f>AH38/AG38*100</f>
        <v>100</v>
      </c>
      <c r="AJ38" s="73"/>
      <c r="AK38" s="73">
        <f>AK39+AK40+AK41+AK42+AK43+AK44+AK46</f>
        <v>880</v>
      </c>
      <c r="AL38" s="73">
        <f>AL39+AL40+AL41+AL42+AL43+AL44+AL46</f>
        <v>880</v>
      </c>
      <c r="AM38" s="72">
        <f>AL38/AK38*100</f>
        <v>100</v>
      </c>
      <c r="AN38" s="73">
        <f t="shared" ref="AN38" si="266">AN39+AN40+AN41+AN42+AN43+AN44+AN46</f>
        <v>0</v>
      </c>
      <c r="AO38" s="73">
        <f t="shared" ref="AO38:AQ38" si="267">AO39+AO40+AO41+AO42+AO43+AO44+AO46</f>
        <v>0</v>
      </c>
      <c r="AP38" s="73">
        <f t="shared" si="267"/>
        <v>0</v>
      </c>
      <c r="AQ38" s="73">
        <f t="shared" si="267"/>
        <v>0</v>
      </c>
      <c r="AR38" s="73">
        <f>AR39+AR40+AR41+AR42+AR43+AR44+AR46</f>
        <v>500</v>
      </c>
      <c r="AS38" s="73">
        <f>AS39+AS40+AS41+AS42+AS43+AS44+AS46</f>
        <v>500</v>
      </c>
      <c r="AT38" s="73">
        <f>AT39+AT40+AT41+AT42+AT43+AT44+AT46</f>
        <v>500</v>
      </c>
      <c r="AU38" s="72">
        <f>AT38/AS38*100</f>
        <v>100</v>
      </c>
      <c r="AV38" s="73"/>
      <c r="AW38" s="73">
        <f>AW39+AW40+AW41+AW42+AW43+AW44+AW46</f>
        <v>0</v>
      </c>
      <c r="AX38" s="73">
        <f>AX39+AX40+AX41+AX42+AX43+AX44+AX46</f>
        <v>0</v>
      </c>
      <c r="AY38" s="72"/>
      <c r="AZ38" s="72"/>
      <c r="BA38" s="73">
        <f>BA39+BA40+BA41+BA42+BA43+BA44+BA46</f>
        <v>0</v>
      </c>
      <c r="BB38" s="73">
        <f>BB39+BB40+BB41+BB42+BB43+BB44+BB46</f>
        <v>0</v>
      </c>
      <c r="BC38" s="72"/>
      <c r="BD38" s="73"/>
      <c r="BE38" s="73"/>
      <c r="BF38" s="73"/>
      <c r="BG38" s="72"/>
      <c r="BH38" s="73">
        <f>BH39+BH40+BH41+BH42+BH43+BH44+BH46</f>
        <v>5987.8764000000001</v>
      </c>
      <c r="BI38" s="73">
        <f>BI39+BI40+BI41+BI42+BI43+BI44+BI46</f>
        <v>5987.8764000000001</v>
      </c>
      <c r="BJ38" s="73">
        <f>BJ39+BJ40+BJ41+BJ42+BJ43+BJ44+BJ46</f>
        <v>5987.8764000000001</v>
      </c>
      <c r="BK38" s="72">
        <f>BJ38/BI38*100</f>
        <v>100</v>
      </c>
      <c r="BL38" s="72"/>
      <c r="BM38" s="73">
        <f>BM39+BM40+BM41+BM42+BM43+BM44+BM46</f>
        <v>0</v>
      </c>
      <c r="BN38" s="73">
        <f>BN39+BN40+BN41+BN42+BN43+BN44+BN46</f>
        <v>0</v>
      </c>
      <c r="BO38" s="72"/>
      <c r="BP38" s="72"/>
      <c r="BQ38" s="73">
        <f>BQ39+BQ40+BQ41+BQ42+BQ43+BQ44+BQ46</f>
        <v>0</v>
      </c>
      <c r="BR38" s="73">
        <f>BR39+BR40+BR41+BR42+BR43+BR44+BR46</f>
        <v>0</v>
      </c>
      <c r="BS38" s="72"/>
      <c r="BT38" s="72"/>
      <c r="BU38" s="73">
        <f>BU39+BU40+BU41+BU42+BU43+BU44+BU46</f>
        <v>0</v>
      </c>
      <c r="BV38" s="73">
        <f>BV39+BV40+BV41+BV42+BV43+BV44+BV46</f>
        <v>0</v>
      </c>
      <c r="BW38" s="72"/>
      <c r="BX38" s="72"/>
      <c r="BY38" s="73">
        <f>BY39+BY40+BY41+BY42+BY43+BY44+BY46</f>
        <v>0</v>
      </c>
      <c r="BZ38" s="73">
        <f>BZ39+BZ40+BZ41+BZ42+BZ43+BZ44+BZ46</f>
        <v>0</v>
      </c>
      <c r="CA38" s="72"/>
      <c r="CB38" s="72"/>
      <c r="CC38" s="73">
        <f>CC39+CC40+CC41+CC42+CC43+CC44+CC46</f>
        <v>0</v>
      </c>
      <c r="CD38" s="73">
        <f>CD39+CD40+CD41+CD42+CD43+CD44+CD46</f>
        <v>0</v>
      </c>
      <c r="CE38" s="72"/>
      <c r="CF38" s="343"/>
      <c r="CG38" s="73">
        <f>CG39+CG40+CG41+CG42+CG43+CG44+CG46</f>
        <v>0</v>
      </c>
      <c r="CH38" s="73">
        <f>CH39+CH40+CH41+CH42+CH43+CH44+CH46</f>
        <v>0</v>
      </c>
      <c r="CI38" s="72"/>
      <c r="CJ38" s="72"/>
      <c r="CK38" s="73">
        <f>CK39+CK40+CK41+CK42+CK43+CK44+CK46</f>
        <v>0</v>
      </c>
      <c r="CL38" s="73">
        <f>CL39+CL40+CL41+CL42+CL43+CL44+CL46</f>
        <v>0</v>
      </c>
      <c r="CM38" s="72"/>
      <c r="CN38" s="72"/>
      <c r="CO38" s="73">
        <f>CO39+CO40+CO41+CO42+CO43+CO44+CO46</f>
        <v>0</v>
      </c>
      <c r="CP38" s="73">
        <f>CP39+CP40+CP41+CP42+CP43+CP44+CP46</f>
        <v>0</v>
      </c>
      <c r="CQ38" s="72"/>
      <c r="CR38" s="73">
        <f>CR39+CR40+CR41+CR42+CR43+CR44+CR46</f>
        <v>634.4</v>
      </c>
      <c r="CS38" s="73">
        <f>CS39+CS40+CS41+CS42+CS43+CS44+CS46</f>
        <v>634.4</v>
      </c>
      <c r="CT38" s="73">
        <f>CT39+CT40+CT41+CT42+CT43+CT44+CT46</f>
        <v>634.4</v>
      </c>
      <c r="CU38" s="72">
        <f>CT38/CS38*100</f>
        <v>100</v>
      </c>
      <c r="CV38" s="72"/>
      <c r="CW38" s="73"/>
      <c r="CX38" s="73"/>
      <c r="CY38" s="72"/>
      <c r="CZ38" s="72"/>
      <c r="DA38" s="73">
        <f>DA39+DA40+DA41+DA42+DA43+DA44+DA45+DA46</f>
        <v>3001.4421000000002</v>
      </c>
      <c r="DB38" s="73">
        <f>DB39+DB40+DB41+DB42+DB43+DB44+DB45+DB46</f>
        <v>3001.4421000000002</v>
      </c>
      <c r="DC38" s="72">
        <f t="shared" ref="DC38:DC45" si="268">DB38/DA38*100</f>
        <v>100</v>
      </c>
      <c r="DD38" s="73">
        <f>DD39+DD40+DD41+DD42+DD43+DD44+DD46</f>
        <v>1000</v>
      </c>
      <c r="DE38" s="73">
        <f>DE39+DE40+DE41+DE42+DE43+DE44+DE46</f>
        <v>1000</v>
      </c>
      <c r="DF38" s="73">
        <f>DF39+DF40+DF41+DF42+DF43+DF44+DF46</f>
        <v>999.99968000000001</v>
      </c>
      <c r="DG38" s="72">
        <f t="shared" si="65"/>
        <v>99.99996800000001</v>
      </c>
      <c r="DH38" s="73">
        <f>DH39+DH40+DH41+DH42+DH43+DH44+DH46</f>
        <v>0</v>
      </c>
      <c r="DI38" s="73">
        <f>DI39+DI40+DI41+DI42+DI43+DI44+DI46</f>
        <v>0</v>
      </c>
      <c r="DJ38" s="73">
        <f>DJ39+DJ40+DJ41+DJ42+DJ43+DJ44+DJ46</f>
        <v>0</v>
      </c>
      <c r="DK38" s="72"/>
      <c r="DL38" s="73">
        <f>DL39+DL40+DL41+DL42+DL43+DL44+DL46</f>
        <v>0</v>
      </c>
      <c r="DM38" s="73">
        <f>DM39+DM40+DM41+DM42+DM43+DM44+DM46</f>
        <v>0</v>
      </c>
      <c r="DN38" s="73">
        <f>DN39+DN40+DN41+DN42+DN43+DN44+DN46</f>
        <v>0</v>
      </c>
      <c r="DO38" s="72"/>
      <c r="DP38" s="73"/>
      <c r="DQ38" s="73">
        <f>DQ39+DQ40+DQ41+DQ42+DQ43+DQ44+DQ46</f>
        <v>50000</v>
      </c>
      <c r="DR38" s="73">
        <f>DR39+DR40+DR41+DR42+DR43+DR44+DR46</f>
        <v>50000</v>
      </c>
      <c r="DS38" s="72">
        <f t="shared" ref="DS38" si="269">DR38/DQ38*100</f>
        <v>100</v>
      </c>
      <c r="DT38" s="72"/>
      <c r="DU38" s="73">
        <f>DU39+DU40+DU41+DU42+DU43+DU44+DU46</f>
        <v>0</v>
      </c>
      <c r="DV38" s="73">
        <f>DV39+DV40+DV41+DV42+DV43+DV44+DV46</f>
        <v>0</v>
      </c>
      <c r="DW38" s="72"/>
      <c r="DX38" s="72"/>
      <c r="DY38" s="73">
        <f>DY39+DY40+DY41+DY42+DY43+DY44+DY46</f>
        <v>0</v>
      </c>
      <c r="DZ38" s="73">
        <f>DZ39+DZ40+DZ41+DZ42+DZ43+DZ44+DZ46</f>
        <v>0</v>
      </c>
      <c r="EA38" s="72"/>
      <c r="EB38" s="73">
        <f>EB39+EB40+EB41+EB42+EB43+EB44+EB46</f>
        <v>1000</v>
      </c>
      <c r="EC38" s="73">
        <f>EC39+EC40+EC41+EC42+EC43+EC44+EC46</f>
        <v>1000</v>
      </c>
      <c r="ED38" s="73">
        <f>ED39+ED40+ED41+ED42+ED43+ED44+ED46</f>
        <v>1000</v>
      </c>
      <c r="EE38" s="72">
        <f>ED38/EC38*100</f>
        <v>100</v>
      </c>
      <c r="EF38" s="73">
        <f>EF39+EF40+EF41+EF42+EF43+EF44+EF46</f>
        <v>6160.5</v>
      </c>
      <c r="EG38" s="73">
        <f>EG39+EG40+EG41+EG42+EG43+EG44+EG46</f>
        <v>10457</v>
      </c>
      <c r="EH38" s="73">
        <f>EH39+EH40+EH41+EH42+EH43+EH44+EH46</f>
        <v>10457</v>
      </c>
      <c r="EI38" s="72">
        <f>EH38/EG38*100</f>
        <v>100</v>
      </c>
      <c r="EJ38" s="73"/>
      <c r="EK38" s="73">
        <f>EK39+EK40+EK41+EK42+EK43+EK44+EK46</f>
        <v>157656.57876</v>
      </c>
      <c r="EL38" s="73">
        <f>EL39+EL40+EL41+EL42+EL43+EL44+EL46</f>
        <v>157656.57876</v>
      </c>
      <c r="EM38" s="72">
        <f t="shared" si="228"/>
        <v>100</v>
      </c>
      <c r="EN38" s="73">
        <f>EN39+EN40+EN41+EN42+EN43+EN44+EN46</f>
        <v>10000</v>
      </c>
      <c r="EO38" s="73">
        <f>EO39+EO40+EO41+EO42+EO43+EO44+EO46</f>
        <v>10000</v>
      </c>
      <c r="EP38" s="73">
        <f>EP39+EP40+EP41+EP42+EP43+EP44+EP46</f>
        <v>10000</v>
      </c>
      <c r="EQ38" s="72">
        <f t="shared" ref="EQ38" si="270">EP38/EO38*100</f>
        <v>100</v>
      </c>
      <c r="ER38" s="73"/>
      <c r="ES38" s="73">
        <f>ES39+ES40+ES41+ES42+ES43+ES44+ES46</f>
        <v>0</v>
      </c>
      <c r="ET38" s="73">
        <f>ET39+ET40+ET41+ET42+ET43+ET44+ET46</f>
        <v>0</v>
      </c>
      <c r="EU38" s="72"/>
      <c r="EV38" s="72"/>
      <c r="EW38" s="72">
        <f>SUM(EW39:EW46)</f>
        <v>2343.4212400000001</v>
      </c>
      <c r="EX38" s="72">
        <f>SUM(EX39:EX46)</f>
        <v>2343.4212400000001</v>
      </c>
      <c r="EY38" s="72">
        <f t="shared" ref="EY38" si="271">EX38/EW38*100</f>
        <v>100</v>
      </c>
      <c r="EZ38" s="73"/>
      <c r="FA38" s="73">
        <f>FA39+FA40+FA41+FA42+FA43+FA44+FA46</f>
        <v>0</v>
      </c>
      <c r="FB38" s="73">
        <f>FB39+FB40+FB41+FB42+FB43+FB44+FB46</f>
        <v>0</v>
      </c>
      <c r="FC38" s="72"/>
      <c r="FD38" s="73"/>
      <c r="FE38" s="73">
        <f>FE39+FE40+FE41+FE42+FE43+FE44+FE46</f>
        <v>0</v>
      </c>
      <c r="FF38" s="73">
        <f>FF39+FF40+FF41+FF42+FF43+FF44+FF46</f>
        <v>0</v>
      </c>
      <c r="FG38" s="72"/>
      <c r="FH38" s="73"/>
      <c r="FI38" s="73">
        <f>FI39+FI40+FI41+FI42+FI43+FI44+FI46</f>
        <v>0</v>
      </c>
      <c r="FJ38" s="73">
        <f>FJ39+FJ40+FJ41+FJ42+FJ43+FJ44+FJ46</f>
        <v>0</v>
      </c>
      <c r="FK38" s="72"/>
      <c r="FL38" s="73">
        <f>FL39+FL40+FL41+FL42+FL43+FL44+FL46</f>
        <v>1896</v>
      </c>
      <c r="FM38" s="73">
        <f>FM39+FM40+FM41+FM42+FM43+FM44+FM46</f>
        <v>855.5</v>
      </c>
      <c r="FN38" s="73">
        <f>FN39+FN40+FN41+FN42+FN43+FN44+FN46</f>
        <v>855.5</v>
      </c>
      <c r="FO38" s="72">
        <f t="shared" ref="FO38:FO39" si="272">FN38/FM38*100</f>
        <v>100</v>
      </c>
      <c r="FP38" s="73"/>
      <c r="FQ38" s="73"/>
      <c r="FR38" s="73"/>
      <c r="FS38" s="72"/>
      <c r="FT38" s="73"/>
      <c r="FU38" s="73">
        <f>FU39+FU40+FU41+FU42+FU43+FU44+FU46</f>
        <v>0</v>
      </c>
      <c r="FV38" s="73">
        <f>FV39+FV40+FV41+FV42+FV43+FV44+FV46</f>
        <v>0</v>
      </c>
      <c r="FW38" s="72"/>
      <c r="FX38" s="73"/>
      <c r="FY38" s="73">
        <f>FY39+FY40+FY41+FY42+FY43+FY44+FY46</f>
        <v>0</v>
      </c>
      <c r="FZ38" s="73">
        <f>FZ39+FZ40+FZ41+FZ42+FZ43+FZ44+FZ46</f>
        <v>0</v>
      </c>
      <c r="GA38" s="72"/>
      <c r="GB38" s="73"/>
      <c r="GC38" s="73">
        <f>GC39+GC40+GC41+GC42+GC43+GC44+GC46</f>
        <v>0</v>
      </c>
      <c r="GD38" s="73">
        <f>GD39+GD40+GD41+GD42+GD43+GD44+GD46</f>
        <v>0</v>
      </c>
      <c r="GE38" s="72"/>
      <c r="GF38" s="73">
        <f>GF39+GF40+GF41+GF42+GF43+GF44+GF46</f>
        <v>2934.8032000000003</v>
      </c>
      <c r="GG38" s="73">
        <f>GG39+GG40+GG41+GG42+GG43+GG44+GG46</f>
        <v>2902.8032000000003</v>
      </c>
      <c r="GH38" s="73">
        <f>GH39+GH40+GH41+GH42+GH43+GH44+GH46</f>
        <v>2902.8032000000003</v>
      </c>
      <c r="GI38" s="72">
        <f t="shared" si="176"/>
        <v>100</v>
      </c>
      <c r="GJ38" s="73"/>
      <c r="GK38" s="73">
        <f>GK39+GK40+GK41+GK42+GK43+GK44+GK46</f>
        <v>0</v>
      </c>
      <c r="GL38" s="73">
        <f>GL39+GL40+GL41+GL42+GL43+GL44+GL46</f>
        <v>0</v>
      </c>
      <c r="GM38" s="72"/>
      <c r="GN38" s="73"/>
      <c r="GO38" s="73">
        <f>GO39+GO40+GO41+GO42+GO43+GO44+GO46</f>
        <v>59.5</v>
      </c>
      <c r="GP38" s="73">
        <f>GP39+GP40+GP41+GP42+GP43+GP44+GP46</f>
        <v>59.5</v>
      </c>
      <c r="GQ38" s="72">
        <f>GP38/GO38*100</f>
        <v>100</v>
      </c>
      <c r="GR38" s="73"/>
      <c r="GS38" s="73">
        <f>GS39+GS40+GS41+GS42+GS43+GS44+GS46</f>
        <v>9934.6</v>
      </c>
      <c r="GT38" s="73">
        <f>GT39+GT40+GT41+GT42+GT43+GT44+GT46</f>
        <v>9934.6</v>
      </c>
      <c r="GU38" s="72">
        <f>GT38/GS38*100</f>
        <v>100</v>
      </c>
      <c r="GV38" s="73"/>
      <c r="GW38" s="73">
        <f>GW39+GW40+GW41+GW42+GW43+GW44+GW46</f>
        <v>61.3</v>
      </c>
      <c r="GX38" s="73">
        <f>GX39+GX40+GX41+GX42+GX43+GX44+GX46</f>
        <v>61.3</v>
      </c>
      <c r="GY38" s="72">
        <f>GX38/GW38*100</f>
        <v>100</v>
      </c>
      <c r="GZ38" s="73"/>
      <c r="HA38" s="73">
        <f>HA39+HA40+HA41+HA42+HA43+HA44+HA46</f>
        <v>0</v>
      </c>
      <c r="HB38" s="73">
        <f>HB39+HB40+HB41+HB42+HB43+HB44+HB46</f>
        <v>0</v>
      </c>
      <c r="HC38" s="72"/>
      <c r="HD38" s="73"/>
      <c r="HE38" s="73">
        <f>HE39+HE40+HE41+HE42+HE43+HE44+HE46</f>
        <v>0</v>
      </c>
      <c r="HF38" s="73">
        <f>HF39+HF40+HF41+HF42+HF43+HF44+HF46</f>
        <v>0</v>
      </c>
      <c r="HG38" s="72"/>
      <c r="HH38" s="73"/>
      <c r="HI38" s="73">
        <f>HI39+HI40+HI41+HI42+HI43+HI44+HI46</f>
        <v>574.20000000000005</v>
      </c>
      <c r="HJ38" s="73">
        <f>HJ39+HJ40+HJ41+HJ42+HJ43+HJ44+HJ46</f>
        <v>574.20000000000005</v>
      </c>
      <c r="HK38" s="72">
        <f>HJ38/HI38*100</f>
        <v>100</v>
      </c>
      <c r="HL38" s="73"/>
      <c r="HM38" s="73">
        <f>HM39+HM40+HM41+HM42+HM43+HM44+HM46</f>
        <v>0</v>
      </c>
      <c r="HN38" s="73">
        <f>HN39+HN40+HN41+HN42+HN43+HN44+HN46</f>
        <v>0</v>
      </c>
      <c r="HO38" s="72"/>
      <c r="HP38" s="73"/>
      <c r="HQ38" s="73">
        <f>HQ39+HQ40+HQ41+HQ42+HQ43+HQ44+HQ46</f>
        <v>0</v>
      </c>
      <c r="HR38" s="73">
        <f>HR39+HR40+HR41+HR42+HR43+HR44+HR46</f>
        <v>0</v>
      </c>
      <c r="HS38" s="72"/>
      <c r="HT38" s="73"/>
      <c r="HU38" s="73">
        <f>HU39+HU40+HU41+HU42+HU43+HU44+HU46</f>
        <v>0</v>
      </c>
      <c r="HV38" s="73">
        <f>HV39+HV40+HV41+HV42+HV43+HV44+HV46</f>
        <v>0</v>
      </c>
      <c r="HW38" s="72"/>
      <c r="HX38" s="73"/>
      <c r="HY38" s="73">
        <f>HY39+HY40+HY41+HY42+HY43+HY44+HY46</f>
        <v>0</v>
      </c>
      <c r="HZ38" s="73">
        <f>HZ39+HZ40+HZ41+HZ42+HZ43+HZ44+HZ46</f>
        <v>0</v>
      </c>
      <c r="IA38" s="72"/>
      <c r="IB38" s="73"/>
      <c r="IC38" s="73">
        <f>IC39+IC40+IC41+IC42+IC43+IC44+IC46</f>
        <v>0</v>
      </c>
      <c r="ID38" s="73">
        <f>ID39+ID40+ID41+ID42+ID43+ID44+ID46</f>
        <v>0</v>
      </c>
      <c r="IE38" s="72"/>
      <c r="IF38" s="73"/>
      <c r="IG38" s="73">
        <f>IG39+IG40+IG41+IG42+IG43+IG44+IG46</f>
        <v>0</v>
      </c>
      <c r="IH38" s="73">
        <f>IH39+IH40+IH41+IH42+IH43+IH44+IH46</f>
        <v>0</v>
      </c>
      <c r="II38" s="72"/>
      <c r="IJ38" s="73"/>
      <c r="IK38" s="73">
        <f>IK39+IK40+IK41+IK42+IK43+IK44+IK46</f>
        <v>0</v>
      </c>
      <c r="IL38" s="73">
        <f>IL39+IL40+IL41+IL42+IL43+IL44+IL46</f>
        <v>0</v>
      </c>
      <c r="IM38" s="72"/>
      <c r="IN38" s="73"/>
      <c r="IO38" s="73">
        <f>IO39+IO40+IO41+IO42+IO43+IO44+IO46</f>
        <v>0</v>
      </c>
      <c r="IP38" s="73">
        <f>IP39+IP40+IP41+IP42+IP43+IP44+IP46</f>
        <v>0</v>
      </c>
      <c r="IQ38" s="72"/>
      <c r="IR38" s="73"/>
      <c r="IS38" s="73">
        <f>IS39+IS40+IS41+IS42+IS43+IS44+IS46</f>
        <v>0</v>
      </c>
      <c r="IT38" s="73">
        <f>IT39+IT40+IT41+IT42+IT43+IT44+IT46</f>
        <v>0</v>
      </c>
      <c r="IU38" s="72"/>
      <c r="IV38" s="73"/>
      <c r="IW38" s="73">
        <f>IW39+IW40+IW41+IW42+IW43+IW44+IW46</f>
        <v>0</v>
      </c>
      <c r="IX38" s="73">
        <f>IX39+IX40+IX41+IX42+IX43+IX44+IX46</f>
        <v>0</v>
      </c>
      <c r="IY38" s="72"/>
      <c r="IZ38" s="73"/>
      <c r="JA38" s="73">
        <f>JA39+JA40+JA41+JA42+JA43+JA44+JA46</f>
        <v>100.81907000000001</v>
      </c>
      <c r="JB38" s="73">
        <f>JB39+JB40+JB41+JB42+JB43+JB44+JB46</f>
        <v>100.81907000000001</v>
      </c>
      <c r="JC38" s="77">
        <f t="shared" ref="JC38" si="273">JB38/JA38*100</f>
        <v>100</v>
      </c>
      <c r="JD38" s="73"/>
      <c r="JE38" s="73">
        <f>JE39+JE40+JE41+JE42+JE43+JE44+JE46</f>
        <v>0</v>
      </c>
      <c r="JF38" s="73">
        <f>JF39+JF40+JF41+JF42+JF43+JF44+JF46</f>
        <v>0</v>
      </c>
      <c r="JG38" s="72"/>
      <c r="JH38" s="73"/>
      <c r="JI38" s="73">
        <f>JI39+JI40+JI41+JI42+JI43+JI44+JI46</f>
        <v>0</v>
      </c>
      <c r="JJ38" s="73">
        <f>JJ39+JJ40+JJ41+JJ42+JJ43+JJ44+JJ46</f>
        <v>0</v>
      </c>
      <c r="JK38" s="72"/>
      <c r="JL38" s="73"/>
      <c r="JM38" s="73">
        <f>JM39+JM40+JM41+JM42+JM43+JM44+JM46</f>
        <v>0</v>
      </c>
      <c r="JN38" s="73">
        <f>JN39+JN40+JN41+JN42+JN43+JN44+JN46</f>
        <v>0</v>
      </c>
      <c r="JO38" s="72"/>
      <c r="JP38" s="73"/>
      <c r="JQ38" s="73">
        <f>JQ39+JQ40+JQ41+JQ42+JQ43+JQ44+JQ46</f>
        <v>0</v>
      </c>
      <c r="JR38" s="73">
        <f>JR39+JR40+JR41+JR42+JR43+JR44+JR46</f>
        <v>0</v>
      </c>
      <c r="JS38" s="72"/>
      <c r="JT38" s="73"/>
      <c r="JU38" s="73">
        <f>JU39+JU40+JU41+JU42+JU43+JU44+JU46</f>
        <v>0</v>
      </c>
      <c r="JV38" s="73">
        <f>JV39+JV40+JV41+JV42+JV43+JV44+JV46</f>
        <v>0</v>
      </c>
      <c r="JW38" s="72"/>
      <c r="JX38" s="73"/>
      <c r="JY38" s="73">
        <f>JY39+JY40+JY41+JY42+JY43+JY44+JY46</f>
        <v>0</v>
      </c>
      <c r="JZ38" s="73">
        <f>JZ39+JZ40+JZ41+JZ42+JZ43+JZ44+JZ46</f>
        <v>0</v>
      </c>
      <c r="KA38" s="72"/>
      <c r="KB38" s="73"/>
      <c r="KC38" s="73">
        <f>KC39+KC40+KC41+KC42+KC43+KC44+KC46</f>
        <v>200</v>
      </c>
      <c r="KD38" s="73">
        <f>KD39+KD40+KD41+KD42+KD43+KD44+KD46</f>
        <v>200</v>
      </c>
      <c r="KE38" s="72">
        <f t="shared" si="200"/>
        <v>100</v>
      </c>
      <c r="KF38" s="73"/>
      <c r="KG38" s="73">
        <f>KG39+KG40+KG41+KG42+KG43+KG44+KG46</f>
        <v>0</v>
      </c>
      <c r="KH38" s="73">
        <f>KH39+KH40+KH41+KH42+KH43+KH44+KH46</f>
        <v>0</v>
      </c>
      <c r="KI38" s="72"/>
      <c r="KJ38" s="73"/>
      <c r="KK38" s="73">
        <f>KK39+KK40+KK41+KK42+KK43+KK44+KK46</f>
        <v>897</v>
      </c>
      <c r="KL38" s="73">
        <f>KL39+KL40+KL41+KL42+KL43+KL44+KL46</f>
        <v>897</v>
      </c>
      <c r="KM38" s="72">
        <f t="shared" si="124"/>
        <v>100</v>
      </c>
      <c r="KN38" s="73"/>
      <c r="KO38" s="73"/>
      <c r="KP38" s="73"/>
      <c r="KQ38" s="72"/>
      <c r="KR38" s="73"/>
      <c r="KS38" s="73">
        <f t="shared" ref="KS38:KV38" si="274">SUM(KS39:KS46)</f>
        <v>350</v>
      </c>
      <c r="KT38" s="73">
        <f t="shared" si="274"/>
        <v>350</v>
      </c>
      <c r="KU38" s="72">
        <f t="shared" ref="KU38" si="275">KT38/KS38*100</f>
        <v>100</v>
      </c>
      <c r="KV38" s="73">
        <f t="shared" si="274"/>
        <v>0</v>
      </c>
      <c r="KW38" s="73">
        <f>SUM(KW39:KW46)</f>
        <v>200</v>
      </c>
      <c r="KX38" s="73">
        <f>SUM(KX39:KX46)</f>
        <v>200</v>
      </c>
      <c r="KY38" s="72">
        <f t="shared" ref="KY38" si="276">KX38/KW38*100</f>
        <v>100</v>
      </c>
      <c r="KZ38" s="73"/>
      <c r="LA38" s="73">
        <f>SUM(LA39:LA46)</f>
        <v>0</v>
      </c>
      <c r="LB38" s="73">
        <f>SUM(LB39:LB46)</f>
        <v>0</v>
      </c>
      <c r="LC38" s="72"/>
      <c r="LD38" s="73"/>
      <c r="LE38" s="73">
        <f>SUM(LE39:LE46)</f>
        <v>0</v>
      </c>
      <c r="LF38" s="73">
        <f>SUM(LF39:LF46)</f>
        <v>0</v>
      </c>
      <c r="LG38" s="72"/>
      <c r="LH38" s="73"/>
      <c r="LI38" s="73">
        <f>SUM(LI39:LI46)</f>
        <v>0</v>
      </c>
      <c r="LJ38" s="73">
        <f>SUM(LJ39:LJ46)</f>
        <v>0</v>
      </c>
      <c r="LK38" s="72"/>
      <c r="LL38" s="73"/>
      <c r="LM38" s="73">
        <f>SUM(LM39:LM46)</f>
        <v>0</v>
      </c>
      <c r="LN38" s="73">
        <f>SUM(LN39:LN46)</f>
        <v>0</v>
      </c>
      <c r="LO38" s="72"/>
      <c r="LP38" s="73"/>
      <c r="LQ38" s="73">
        <f>SUM(LQ39:LQ46)</f>
        <v>40</v>
      </c>
      <c r="LR38" s="73">
        <f>SUM(LR39:LR46)</f>
        <v>40</v>
      </c>
      <c r="LS38" s="72">
        <f t="shared" ref="LS38:LS39" si="277">LR38/LQ38*100</f>
        <v>100</v>
      </c>
      <c r="LT38" s="73"/>
      <c r="LU38" s="73">
        <f>SUM(LU39:LU46)</f>
        <v>0</v>
      </c>
      <c r="LV38" s="73">
        <f>SUM(LV39:LV46)</f>
        <v>0</v>
      </c>
      <c r="LW38" s="72"/>
      <c r="LX38" s="73"/>
      <c r="LY38" s="73">
        <f>SUM(LY39:LY46)</f>
        <v>0</v>
      </c>
      <c r="LZ38" s="73">
        <f>SUM(LZ39:LZ46)</f>
        <v>0</v>
      </c>
      <c r="MA38" s="72"/>
      <c r="MB38" s="73"/>
      <c r="MC38" s="73">
        <f>MC39+MC40+MC41+MC42+MC43+MC44+MC46</f>
        <v>7055.7202800000005</v>
      </c>
      <c r="MD38" s="73">
        <f>MD39+MD40+MD41+MD42+MD43+MD44+MD46</f>
        <v>7055.7202800000005</v>
      </c>
      <c r="ME38" s="72">
        <f t="shared" ref="ME38:ME39" si="278">MD38/MC38*100</f>
        <v>100</v>
      </c>
      <c r="MF38" s="73"/>
      <c r="MG38" s="73">
        <f>MG39+MG40+MG41+MG42+MG43+MG44+MG46</f>
        <v>0</v>
      </c>
      <c r="MH38" s="73">
        <f>MH39+MH40+MH41+MH42+MH43+MH44+MH46</f>
        <v>0</v>
      </c>
      <c r="MI38" s="72"/>
      <c r="MJ38" s="73"/>
      <c r="MK38" s="73">
        <f>MK39+MK40+MK41+MK42+MK43+MK44+MK46</f>
        <v>0</v>
      </c>
      <c r="ML38" s="73">
        <f>ML39+ML40+ML41+ML42+ML43+ML44+ML46</f>
        <v>0</v>
      </c>
      <c r="MM38" s="72"/>
      <c r="MN38" s="73"/>
      <c r="MO38" s="73">
        <f>MO39+MO40+MO41+MO42+MO43+MO44+MO46</f>
        <v>100000</v>
      </c>
      <c r="MP38" s="73">
        <f>MP39+MP40+MP41+MP42+MP43+MP44+MP46</f>
        <v>100000</v>
      </c>
      <c r="MQ38" s="72">
        <f>MP38/MO38*100</f>
        <v>100</v>
      </c>
      <c r="MR38" s="73"/>
      <c r="MS38" s="73"/>
      <c r="MT38" s="73"/>
      <c r="MU38" s="72"/>
      <c r="MV38" s="73"/>
      <c r="MW38" s="73"/>
      <c r="MX38" s="73"/>
      <c r="MY38" s="72"/>
      <c r="MZ38" s="73"/>
      <c r="NA38" s="73"/>
      <c r="NB38" s="73"/>
      <c r="NC38" s="72"/>
      <c r="ND38" s="73"/>
      <c r="NE38" s="73"/>
      <c r="NF38" s="73"/>
      <c r="NG38" s="72"/>
      <c r="NH38" s="73"/>
      <c r="NI38" s="73"/>
      <c r="NJ38" s="73"/>
      <c r="NK38" s="72"/>
    </row>
    <row r="39" spans="1:375" ht="31.5" x14ac:dyDescent="0.25">
      <c r="A39" s="453" t="s">
        <v>144</v>
      </c>
      <c r="B39" s="78">
        <f t="shared" si="115"/>
        <v>48983.579600000005</v>
      </c>
      <c r="C39" s="78">
        <f t="shared" si="36"/>
        <v>89452.19988</v>
      </c>
      <c r="D39" s="78">
        <f t="shared" si="116"/>
        <v>88515.19988</v>
      </c>
      <c r="E39" s="78">
        <f t="shared" si="117"/>
        <v>937</v>
      </c>
      <c r="F39" s="78">
        <f t="shared" si="118"/>
        <v>89452.199559999994</v>
      </c>
      <c r="G39" s="74">
        <f t="shared" si="219"/>
        <v>99.999999642267028</v>
      </c>
      <c r="H39" s="74">
        <v>10960</v>
      </c>
      <c r="I39" s="74">
        <v>10960</v>
      </c>
      <c r="J39" s="74">
        <v>10960</v>
      </c>
      <c r="K39" s="74">
        <f>J39/I39*100</f>
        <v>100</v>
      </c>
      <c r="L39" s="74">
        <v>1412</v>
      </c>
      <c r="M39" s="74">
        <v>1765</v>
      </c>
      <c r="N39" s="74">
        <v>1765</v>
      </c>
      <c r="O39" s="75">
        <f>N39/M39*100</f>
        <v>100</v>
      </c>
      <c r="P39" s="114">
        <v>2740</v>
      </c>
      <c r="Q39" s="114">
        <v>2740</v>
      </c>
      <c r="R39" s="134">
        <v>2740</v>
      </c>
      <c r="S39" s="75">
        <f>R39/Q39*100</f>
        <v>100</v>
      </c>
      <c r="T39" s="99">
        <v>9708</v>
      </c>
      <c r="U39" s="251">
        <v>9708</v>
      </c>
      <c r="V39" s="251">
        <v>9708</v>
      </c>
      <c r="W39" s="75">
        <f>V39/U39*100</f>
        <v>100</v>
      </c>
      <c r="X39" s="285">
        <v>4050</v>
      </c>
      <c r="Y39" s="291">
        <v>4050</v>
      </c>
      <c r="Z39" s="291">
        <v>4050</v>
      </c>
      <c r="AA39" s="75">
        <f>Z39/Y39*100</f>
        <v>100</v>
      </c>
      <c r="AB39" s="322"/>
      <c r="AC39" s="322"/>
      <c r="AD39" s="322"/>
      <c r="AE39" s="75"/>
      <c r="AF39" s="322"/>
      <c r="AG39" s="322">
        <v>17389.3</v>
      </c>
      <c r="AH39" s="322">
        <v>17389.3</v>
      </c>
      <c r="AI39" s="75">
        <f>AH39/AG39*100</f>
        <v>100</v>
      </c>
      <c r="AJ39" s="322"/>
      <c r="AK39" s="322">
        <v>880</v>
      </c>
      <c r="AL39" s="322">
        <v>880</v>
      </c>
      <c r="AM39" s="75">
        <f>AL39/AK39*100</f>
        <v>100</v>
      </c>
      <c r="AN39" s="74"/>
      <c r="AO39" s="74"/>
      <c r="AP39" s="74"/>
      <c r="AQ39" s="75"/>
      <c r="AR39" s="322">
        <v>500</v>
      </c>
      <c r="AS39" s="322">
        <v>500</v>
      </c>
      <c r="AT39" s="322">
        <v>500</v>
      </c>
      <c r="AU39" s="75">
        <f>AT39/AS39*100</f>
        <v>100</v>
      </c>
      <c r="AV39" s="322"/>
      <c r="AW39" s="322"/>
      <c r="AX39" s="322"/>
      <c r="AY39" s="75"/>
      <c r="AZ39" s="75"/>
      <c r="BA39" s="322"/>
      <c r="BB39" s="322"/>
      <c r="BC39" s="75"/>
      <c r="BD39" s="322"/>
      <c r="BE39" s="322"/>
      <c r="BF39" s="322"/>
      <c r="BG39" s="75"/>
      <c r="BH39" s="322">
        <v>5987.8764000000001</v>
      </c>
      <c r="BI39" s="322">
        <v>5987.8764000000001</v>
      </c>
      <c r="BJ39" s="322">
        <v>5987.8764000000001</v>
      </c>
      <c r="BK39" s="75">
        <f>BJ39/BI39*100</f>
        <v>100</v>
      </c>
      <c r="BL39" s="75"/>
      <c r="BM39" s="322"/>
      <c r="BN39" s="322"/>
      <c r="BO39" s="75"/>
      <c r="BP39" s="75"/>
      <c r="BQ39" s="322"/>
      <c r="BR39" s="322"/>
      <c r="BS39" s="75"/>
      <c r="BT39" s="75"/>
      <c r="BU39" s="322"/>
      <c r="BV39" s="322"/>
      <c r="BW39" s="75"/>
      <c r="BX39" s="75"/>
      <c r="BY39" s="322"/>
      <c r="BZ39" s="322"/>
      <c r="CA39" s="75"/>
      <c r="CB39" s="75"/>
      <c r="CC39" s="322"/>
      <c r="CD39" s="322"/>
      <c r="CE39" s="75"/>
      <c r="CF39" s="322"/>
      <c r="CG39" s="322"/>
      <c r="CH39" s="322"/>
      <c r="CI39" s="75"/>
      <c r="CJ39" s="75"/>
      <c r="CK39" s="322"/>
      <c r="CL39" s="322"/>
      <c r="CM39" s="75"/>
      <c r="CN39" s="75"/>
      <c r="CO39" s="322"/>
      <c r="CP39" s="322"/>
      <c r="CQ39" s="75"/>
      <c r="CR39" s="322">
        <v>634.4</v>
      </c>
      <c r="CS39" s="322">
        <v>634.4</v>
      </c>
      <c r="CT39" s="322">
        <v>634.4</v>
      </c>
      <c r="CU39" s="75">
        <f>CT39/CS39*100</f>
        <v>100</v>
      </c>
      <c r="CV39" s="75"/>
      <c r="CW39" s="322"/>
      <c r="CX39" s="322"/>
      <c r="CY39" s="75"/>
      <c r="CZ39" s="75"/>
      <c r="DA39" s="322"/>
      <c r="DB39" s="322"/>
      <c r="DC39" s="75"/>
      <c r="DD39" s="322">
        <v>1000</v>
      </c>
      <c r="DE39" s="322">
        <v>1000</v>
      </c>
      <c r="DF39" s="322">
        <v>999.99968000000001</v>
      </c>
      <c r="DG39" s="75">
        <f t="shared" si="65"/>
        <v>99.99996800000001</v>
      </c>
      <c r="DH39" s="322"/>
      <c r="DI39" s="322"/>
      <c r="DJ39" s="322"/>
      <c r="DK39" s="75"/>
      <c r="DL39" s="322"/>
      <c r="DM39" s="322"/>
      <c r="DN39" s="322"/>
      <c r="DO39" s="75"/>
      <c r="DP39" s="322"/>
      <c r="DQ39" s="322"/>
      <c r="DR39" s="322"/>
      <c r="DS39" s="75"/>
      <c r="DT39" s="75"/>
      <c r="DU39" s="322"/>
      <c r="DV39" s="322"/>
      <c r="DW39" s="75"/>
      <c r="DX39" s="75"/>
      <c r="DY39" s="322"/>
      <c r="DZ39" s="322"/>
      <c r="EA39" s="75"/>
      <c r="EB39" s="322">
        <v>1000</v>
      </c>
      <c r="EC39" s="322">
        <v>1000</v>
      </c>
      <c r="ED39" s="322">
        <v>1000</v>
      </c>
      <c r="EE39" s="75">
        <f>ED39/EC39*100</f>
        <v>100</v>
      </c>
      <c r="EF39" s="322">
        <v>6160.5</v>
      </c>
      <c r="EG39" s="322">
        <v>10457</v>
      </c>
      <c r="EH39" s="322">
        <v>10457</v>
      </c>
      <c r="EI39" s="75">
        <f>EH39/EG39*100</f>
        <v>100</v>
      </c>
      <c r="EJ39" s="322"/>
      <c r="EK39" s="322"/>
      <c r="EL39" s="322"/>
      <c r="EM39" s="75"/>
      <c r="EN39" s="322"/>
      <c r="EO39" s="322"/>
      <c r="EP39" s="322"/>
      <c r="EQ39" s="75"/>
      <c r="ER39" s="322"/>
      <c r="ES39" s="322"/>
      <c r="ET39" s="322"/>
      <c r="EU39" s="75"/>
      <c r="EV39" s="75"/>
      <c r="EW39" s="75"/>
      <c r="EX39" s="75"/>
      <c r="EY39" s="75"/>
      <c r="EZ39" s="322"/>
      <c r="FA39" s="322"/>
      <c r="FB39" s="322"/>
      <c r="FC39" s="75"/>
      <c r="FD39" s="322"/>
      <c r="FE39" s="322"/>
      <c r="FF39" s="322"/>
      <c r="FG39" s="75"/>
      <c r="FH39" s="322"/>
      <c r="FI39" s="322"/>
      <c r="FJ39" s="322"/>
      <c r="FK39" s="75"/>
      <c r="FL39" s="322">
        <v>1896</v>
      </c>
      <c r="FM39" s="322">
        <v>855.5</v>
      </c>
      <c r="FN39" s="322">
        <v>855.5</v>
      </c>
      <c r="FO39" s="75">
        <f t="shared" si="272"/>
        <v>100</v>
      </c>
      <c r="FP39" s="322"/>
      <c r="FQ39" s="322"/>
      <c r="FR39" s="322"/>
      <c r="FS39" s="75"/>
      <c r="FT39" s="322"/>
      <c r="FU39" s="322"/>
      <c r="FV39" s="322"/>
      <c r="FW39" s="75"/>
      <c r="FX39" s="322"/>
      <c r="FY39" s="322"/>
      <c r="FZ39" s="322"/>
      <c r="GA39" s="75"/>
      <c r="GB39" s="322"/>
      <c r="GC39" s="322"/>
      <c r="GD39" s="322"/>
      <c r="GE39" s="75"/>
      <c r="GF39" s="322">
        <v>2934.8032000000003</v>
      </c>
      <c r="GG39" s="322">
        <v>2902.8032000000003</v>
      </c>
      <c r="GH39" s="322">
        <v>2902.8032000000003</v>
      </c>
      <c r="GI39" s="75">
        <f t="shared" si="176"/>
        <v>100</v>
      </c>
      <c r="GJ39" s="322"/>
      <c r="GK39" s="322"/>
      <c r="GL39" s="322"/>
      <c r="GM39" s="75"/>
      <c r="GN39" s="322"/>
      <c r="GO39" s="322">
        <v>59.5</v>
      </c>
      <c r="GP39" s="322">
        <v>59.5</v>
      </c>
      <c r="GQ39" s="75">
        <f>GP39/GO39*100</f>
        <v>100</v>
      </c>
      <c r="GR39" s="74"/>
      <c r="GS39" s="74">
        <v>9934.6</v>
      </c>
      <c r="GT39" s="74">
        <v>9934.6</v>
      </c>
      <c r="GU39" s="75">
        <f>GT39/GS39*100</f>
        <v>100</v>
      </c>
      <c r="GV39" s="74"/>
      <c r="GW39" s="74">
        <v>61.3</v>
      </c>
      <c r="GX39" s="74">
        <v>61.3</v>
      </c>
      <c r="GY39" s="75">
        <f>GX39/GW39*100</f>
        <v>100</v>
      </c>
      <c r="GZ39" s="74"/>
      <c r="HA39" s="74"/>
      <c r="HB39" s="74">
        <v>0</v>
      </c>
      <c r="HC39" s="75"/>
      <c r="HD39" s="74"/>
      <c r="HE39" s="74"/>
      <c r="HF39" s="74">
        <v>0</v>
      </c>
      <c r="HG39" s="75"/>
      <c r="HH39" s="74"/>
      <c r="HI39" s="74">
        <v>574.20000000000005</v>
      </c>
      <c r="HJ39" s="74">
        <v>574.20000000000005</v>
      </c>
      <c r="HK39" s="75">
        <f>HJ39/HI39*100</f>
        <v>100</v>
      </c>
      <c r="HL39" s="74"/>
      <c r="HM39" s="74"/>
      <c r="HN39" s="74">
        <v>0</v>
      </c>
      <c r="HO39" s="75"/>
      <c r="HP39" s="74"/>
      <c r="HQ39" s="74"/>
      <c r="HR39" s="74">
        <v>0</v>
      </c>
      <c r="HS39" s="75"/>
      <c r="HT39" s="74"/>
      <c r="HU39" s="74"/>
      <c r="HV39" s="74">
        <v>0</v>
      </c>
      <c r="HW39" s="75"/>
      <c r="HX39" s="74"/>
      <c r="HY39" s="74"/>
      <c r="HZ39" s="74">
        <v>0</v>
      </c>
      <c r="IA39" s="75"/>
      <c r="IB39" s="74"/>
      <c r="IC39" s="74"/>
      <c r="ID39" s="74">
        <v>0</v>
      </c>
      <c r="IE39" s="75"/>
      <c r="IF39" s="74"/>
      <c r="IG39" s="74"/>
      <c r="IH39" s="74">
        <v>0</v>
      </c>
      <c r="II39" s="75"/>
      <c r="IJ39" s="74"/>
      <c r="IK39" s="74"/>
      <c r="IL39" s="74">
        <v>0</v>
      </c>
      <c r="IM39" s="75"/>
      <c r="IN39" s="74"/>
      <c r="IO39" s="74"/>
      <c r="IP39" s="74">
        <v>0</v>
      </c>
      <c r="IQ39" s="75"/>
      <c r="IR39" s="74"/>
      <c r="IS39" s="74"/>
      <c r="IT39" s="74">
        <v>0</v>
      </c>
      <c r="IU39" s="75"/>
      <c r="IV39" s="74"/>
      <c r="IW39" s="74"/>
      <c r="IX39" s="74">
        <v>0</v>
      </c>
      <c r="IY39" s="75"/>
      <c r="IZ39" s="74"/>
      <c r="JA39" s="74"/>
      <c r="JB39" s="74">
        <v>0</v>
      </c>
      <c r="JC39" s="78"/>
      <c r="JD39" s="74"/>
      <c r="JE39" s="74"/>
      <c r="JF39" s="74">
        <v>0</v>
      </c>
      <c r="JG39" s="75"/>
      <c r="JH39" s="74"/>
      <c r="JI39" s="74"/>
      <c r="JJ39" s="74">
        <v>0</v>
      </c>
      <c r="JK39" s="75"/>
      <c r="JL39" s="74"/>
      <c r="JM39" s="74"/>
      <c r="JN39" s="74">
        <v>0</v>
      </c>
      <c r="JO39" s="75"/>
      <c r="JP39" s="74"/>
      <c r="JQ39" s="74"/>
      <c r="JR39" s="74">
        <v>0</v>
      </c>
      <c r="JS39" s="75"/>
      <c r="JT39" s="74"/>
      <c r="JU39" s="74"/>
      <c r="JV39" s="74">
        <v>0</v>
      </c>
      <c r="JW39" s="75"/>
      <c r="JX39" s="74"/>
      <c r="JY39" s="74"/>
      <c r="JZ39" s="74">
        <v>0</v>
      </c>
      <c r="KA39" s="75"/>
      <c r="KB39" s="74"/>
      <c r="KC39" s="74"/>
      <c r="KD39" s="74">
        <v>0</v>
      </c>
      <c r="KE39" s="75"/>
      <c r="KF39" s="74"/>
      <c r="KG39" s="74"/>
      <c r="KH39" s="74">
        <v>0</v>
      </c>
      <c r="KI39" s="75"/>
      <c r="KJ39" s="74"/>
      <c r="KK39" s="74">
        <v>897</v>
      </c>
      <c r="KL39" s="74">
        <v>897</v>
      </c>
      <c r="KM39" s="75">
        <f t="shared" si="124"/>
        <v>100</v>
      </c>
      <c r="KN39" s="74"/>
      <c r="KO39" s="74"/>
      <c r="KP39" s="74"/>
      <c r="KQ39" s="75"/>
      <c r="KR39" s="74"/>
      <c r="KS39" s="74"/>
      <c r="KT39" s="74"/>
      <c r="KU39" s="75"/>
      <c r="KV39" s="74"/>
      <c r="KW39" s="74"/>
      <c r="KX39" s="74"/>
      <c r="KY39" s="75"/>
      <c r="KZ39" s="74"/>
      <c r="LA39" s="74"/>
      <c r="LB39" s="74"/>
      <c r="LC39" s="75"/>
      <c r="LD39" s="74"/>
      <c r="LE39" s="74"/>
      <c r="LF39" s="74"/>
      <c r="LG39" s="75"/>
      <c r="LH39" s="74"/>
      <c r="LI39" s="74"/>
      <c r="LJ39" s="74"/>
      <c r="LK39" s="75"/>
      <c r="LL39" s="74"/>
      <c r="LM39" s="74"/>
      <c r="LN39" s="74"/>
      <c r="LO39" s="75"/>
      <c r="LP39" s="74"/>
      <c r="LQ39" s="74">
        <v>40</v>
      </c>
      <c r="LR39" s="74">
        <v>40</v>
      </c>
      <c r="LS39" s="75">
        <f t="shared" si="277"/>
        <v>100</v>
      </c>
      <c r="LT39" s="74"/>
      <c r="LU39" s="74"/>
      <c r="LV39" s="74"/>
      <c r="LW39" s="75"/>
      <c r="LX39" s="74"/>
      <c r="LY39" s="74"/>
      <c r="LZ39" s="74"/>
      <c r="MA39" s="75"/>
      <c r="MB39" s="74"/>
      <c r="MC39" s="74">
        <v>7055.7202800000005</v>
      </c>
      <c r="MD39" s="74">
        <v>7055.7202800000005</v>
      </c>
      <c r="ME39" s="75">
        <f t="shared" si="278"/>
        <v>100</v>
      </c>
      <c r="MF39" s="74"/>
      <c r="MG39" s="74"/>
      <c r="MH39" s="74"/>
      <c r="MI39" s="75"/>
      <c r="MJ39" s="74"/>
      <c r="MK39" s="74"/>
      <c r="ML39" s="74"/>
      <c r="MM39" s="75"/>
      <c r="MN39" s="322"/>
      <c r="MO39" s="322"/>
      <c r="MP39" s="322"/>
      <c r="MQ39" s="75"/>
      <c r="MR39" s="322"/>
      <c r="MS39" s="322"/>
      <c r="MT39" s="322"/>
      <c r="MU39" s="75"/>
      <c r="MV39" s="74"/>
      <c r="MW39" s="74"/>
      <c r="MX39" s="74"/>
      <c r="MY39" s="75"/>
      <c r="MZ39" s="74"/>
      <c r="NA39" s="74"/>
      <c r="NB39" s="74"/>
      <c r="NC39" s="75"/>
      <c r="ND39" s="74"/>
      <c r="NE39" s="74"/>
      <c r="NF39" s="74"/>
      <c r="NG39" s="75"/>
      <c r="NH39" s="74"/>
      <c r="NI39" s="74"/>
      <c r="NJ39" s="74"/>
      <c r="NK39" s="75"/>
    </row>
    <row r="40" spans="1:375" ht="15.75" x14ac:dyDescent="0.25">
      <c r="A40" s="453" t="s">
        <v>138</v>
      </c>
      <c r="B40" s="78">
        <f t="shared" si="115"/>
        <v>10000</v>
      </c>
      <c r="C40" s="78">
        <f t="shared" si="36"/>
        <v>320850.81906999997</v>
      </c>
      <c r="D40" s="78">
        <f t="shared" si="116"/>
        <v>320100.81906999997</v>
      </c>
      <c r="E40" s="78">
        <f t="shared" si="117"/>
        <v>750</v>
      </c>
      <c r="F40" s="78">
        <f t="shared" si="118"/>
        <v>320850.81906999997</v>
      </c>
      <c r="G40" s="74">
        <f t="shared" si="219"/>
        <v>100</v>
      </c>
      <c r="H40" s="77"/>
      <c r="I40" s="77"/>
      <c r="J40" s="77"/>
      <c r="K40" s="77"/>
      <c r="L40" s="77"/>
      <c r="M40" s="77"/>
      <c r="N40" s="77"/>
      <c r="O40" s="77"/>
      <c r="P40" s="77"/>
      <c r="Q40" s="77"/>
      <c r="R40" s="77"/>
      <c r="S40" s="75"/>
      <c r="T40" s="77"/>
      <c r="U40" s="77"/>
      <c r="V40" s="77"/>
      <c r="W40" s="75"/>
      <c r="X40" s="77"/>
      <c r="Y40" s="77"/>
      <c r="Z40" s="77"/>
      <c r="AA40" s="75"/>
      <c r="AB40" s="77"/>
      <c r="AC40" s="77"/>
      <c r="AD40" s="77"/>
      <c r="AE40" s="75"/>
      <c r="AF40" s="77"/>
      <c r="AG40" s="77"/>
      <c r="AH40" s="77"/>
      <c r="AI40" s="75"/>
      <c r="AJ40" s="77"/>
      <c r="AK40" s="77"/>
      <c r="AL40" s="77"/>
      <c r="AM40" s="75"/>
      <c r="AN40" s="77"/>
      <c r="AO40" s="77"/>
      <c r="AP40" s="77"/>
      <c r="AQ40" s="77"/>
      <c r="AR40" s="77"/>
      <c r="AS40" s="77"/>
      <c r="AT40" s="77"/>
      <c r="AU40" s="75"/>
      <c r="AV40" s="77"/>
      <c r="AW40" s="77"/>
      <c r="AX40" s="77"/>
      <c r="AY40" s="75"/>
      <c r="AZ40" s="75"/>
      <c r="BA40" s="77"/>
      <c r="BB40" s="77"/>
      <c r="BC40" s="75"/>
      <c r="BD40" s="77"/>
      <c r="BE40" s="77"/>
      <c r="BF40" s="77"/>
      <c r="BG40" s="75"/>
      <c r="BH40" s="77"/>
      <c r="BI40" s="77"/>
      <c r="BJ40" s="77"/>
      <c r="BK40" s="75"/>
      <c r="BL40" s="75"/>
      <c r="BM40" s="78"/>
      <c r="BN40" s="77"/>
      <c r="BO40" s="75"/>
      <c r="BP40" s="75"/>
      <c r="BQ40" s="78"/>
      <c r="BR40" s="77"/>
      <c r="BS40" s="75"/>
      <c r="BT40" s="75"/>
      <c r="BU40" s="78"/>
      <c r="BV40" s="77"/>
      <c r="BW40" s="75"/>
      <c r="BX40" s="75"/>
      <c r="BY40" s="78"/>
      <c r="BZ40" s="78"/>
      <c r="CA40" s="75"/>
      <c r="CB40" s="75"/>
      <c r="CC40" s="78"/>
      <c r="CD40" s="78"/>
      <c r="CE40" s="75"/>
      <c r="CF40" s="322"/>
      <c r="CG40" s="78"/>
      <c r="CH40" s="77"/>
      <c r="CI40" s="75"/>
      <c r="CJ40" s="75"/>
      <c r="CK40" s="78"/>
      <c r="CL40" s="77"/>
      <c r="CM40" s="75"/>
      <c r="CN40" s="75"/>
      <c r="CO40" s="78"/>
      <c r="CP40" s="78"/>
      <c r="CQ40" s="75"/>
      <c r="CR40" s="78"/>
      <c r="CS40" s="78"/>
      <c r="CT40" s="78"/>
      <c r="CU40" s="75"/>
      <c r="CV40" s="75"/>
      <c r="CW40" s="78"/>
      <c r="CX40" s="78"/>
      <c r="CY40" s="75"/>
      <c r="CZ40" s="75"/>
      <c r="DA40" s="78"/>
      <c r="DB40" s="78"/>
      <c r="DC40" s="75"/>
      <c r="DD40" s="78"/>
      <c r="DE40" s="78"/>
      <c r="DF40" s="78"/>
      <c r="DG40" s="75"/>
      <c r="DH40" s="78"/>
      <c r="DI40" s="78"/>
      <c r="DJ40" s="78"/>
      <c r="DK40" s="75"/>
      <c r="DL40" s="78"/>
      <c r="DM40" s="78"/>
      <c r="DN40" s="78"/>
      <c r="DO40" s="75"/>
      <c r="DP40" s="78"/>
      <c r="DQ40" s="78">
        <v>50000</v>
      </c>
      <c r="DR40" s="78">
        <v>50000</v>
      </c>
      <c r="DS40" s="75">
        <f>DR40/DQ40*100</f>
        <v>100</v>
      </c>
      <c r="DT40" s="75"/>
      <c r="DU40" s="78"/>
      <c r="DV40" s="77"/>
      <c r="DW40" s="75"/>
      <c r="DX40" s="75"/>
      <c r="DY40" s="78"/>
      <c r="DZ40" s="77"/>
      <c r="EA40" s="75"/>
      <c r="EB40" s="78"/>
      <c r="EC40" s="78"/>
      <c r="ED40" s="78"/>
      <c r="EE40" s="75"/>
      <c r="EF40" s="78"/>
      <c r="EG40" s="78"/>
      <c r="EH40" s="78"/>
      <c r="EI40" s="75"/>
      <c r="EJ40" s="78"/>
      <c r="EK40" s="78">
        <v>157656.57876</v>
      </c>
      <c r="EL40" s="78">
        <v>157656.57876</v>
      </c>
      <c r="EM40" s="75">
        <f t="shared" si="228"/>
        <v>100</v>
      </c>
      <c r="EN40" s="78">
        <v>10000</v>
      </c>
      <c r="EO40" s="78">
        <v>10000</v>
      </c>
      <c r="EP40" s="78">
        <v>10000</v>
      </c>
      <c r="EQ40" s="75">
        <f>EP40/EO40*100</f>
        <v>100</v>
      </c>
      <c r="ER40" s="78"/>
      <c r="ES40" s="78"/>
      <c r="ET40" s="78"/>
      <c r="EU40" s="75"/>
      <c r="EV40" s="75"/>
      <c r="EW40" s="75">
        <v>2343.4212400000001</v>
      </c>
      <c r="EX40" s="75">
        <v>2343.4212400000001</v>
      </c>
      <c r="EY40" s="75">
        <f>EX40/EW40*100</f>
        <v>100</v>
      </c>
      <c r="EZ40" s="78"/>
      <c r="FA40" s="78"/>
      <c r="FB40" s="78"/>
      <c r="FC40" s="75"/>
      <c r="FD40" s="78"/>
      <c r="FE40" s="78"/>
      <c r="FF40" s="78"/>
      <c r="FG40" s="75"/>
      <c r="FH40" s="78"/>
      <c r="FI40" s="78"/>
      <c r="FJ40" s="78"/>
      <c r="FK40" s="75"/>
      <c r="FL40" s="78"/>
      <c r="FM40" s="78"/>
      <c r="FN40" s="78"/>
      <c r="FO40" s="75"/>
      <c r="FP40" s="78"/>
      <c r="FQ40" s="78"/>
      <c r="FR40" s="78"/>
      <c r="FS40" s="75"/>
      <c r="FT40" s="78"/>
      <c r="FU40" s="78"/>
      <c r="FV40" s="78"/>
      <c r="FW40" s="75"/>
      <c r="FX40" s="78"/>
      <c r="FY40" s="78"/>
      <c r="FZ40" s="78"/>
      <c r="GA40" s="75"/>
      <c r="GB40" s="78"/>
      <c r="GC40" s="78"/>
      <c r="GD40" s="78"/>
      <c r="GE40" s="75"/>
      <c r="GF40" s="78"/>
      <c r="GG40" s="78"/>
      <c r="GH40" s="78"/>
      <c r="GI40" s="75"/>
      <c r="GJ40" s="78"/>
      <c r="GK40" s="78"/>
      <c r="GL40" s="78"/>
      <c r="GM40" s="75"/>
      <c r="GN40" s="78"/>
      <c r="GO40" s="78"/>
      <c r="GP40" s="78"/>
      <c r="GQ40" s="75"/>
      <c r="GR40" s="77"/>
      <c r="GS40" s="77"/>
      <c r="GT40" s="77"/>
      <c r="GU40" s="77"/>
      <c r="GV40" s="77"/>
      <c r="GW40" s="77"/>
      <c r="GX40" s="77"/>
      <c r="GY40" s="77"/>
      <c r="GZ40" s="77"/>
      <c r="HA40" s="77"/>
      <c r="HB40" s="77"/>
      <c r="HC40" s="77"/>
      <c r="HD40" s="77"/>
      <c r="HE40" s="77"/>
      <c r="HF40" s="77"/>
      <c r="HG40" s="77"/>
      <c r="HH40" s="77"/>
      <c r="HI40" s="77"/>
      <c r="HJ40" s="77"/>
      <c r="HK40" s="77"/>
      <c r="HL40" s="77"/>
      <c r="HM40" s="77"/>
      <c r="HN40" s="77"/>
      <c r="HO40" s="77"/>
      <c r="HP40" s="77"/>
      <c r="HQ40" s="77"/>
      <c r="HR40" s="77"/>
      <c r="HS40" s="77"/>
      <c r="HT40" s="77"/>
      <c r="HU40" s="77"/>
      <c r="HV40" s="77"/>
      <c r="HW40" s="77"/>
      <c r="HX40" s="77"/>
      <c r="HY40" s="77"/>
      <c r="HZ40" s="77"/>
      <c r="IA40" s="77"/>
      <c r="IB40" s="77"/>
      <c r="IC40" s="77"/>
      <c r="ID40" s="77"/>
      <c r="IE40" s="77"/>
      <c r="IF40" s="77"/>
      <c r="IG40" s="77"/>
      <c r="IH40" s="77"/>
      <c r="II40" s="77"/>
      <c r="IJ40" s="77"/>
      <c r="IK40" s="77"/>
      <c r="IL40" s="77"/>
      <c r="IM40" s="77"/>
      <c r="IN40" s="77"/>
      <c r="IO40" s="77"/>
      <c r="IP40" s="77"/>
      <c r="IQ40" s="77"/>
      <c r="IR40" s="77"/>
      <c r="IS40" s="77"/>
      <c r="IT40" s="77"/>
      <c r="IU40" s="77"/>
      <c r="IV40" s="77"/>
      <c r="IW40" s="77"/>
      <c r="IX40" s="77"/>
      <c r="IY40" s="77"/>
      <c r="IZ40" s="77"/>
      <c r="JA40" s="74">
        <v>100.81907000000001</v>
      </c>
      <c r="JB40" s="78">
        <v>100.81907000000001</v>
      </c>
      <c r="JC40" s="78">
        <f>JB40/JA40*100</f>
        <v>100</v>
      </c>
      <c r="JD40" s="77"/>
      <c r="JE40" s="77"/>
      <c r="JF40" s="77"/>
      <c r="JG40" s="77"/>
      <c r="JH40" s="77"/>
      <c r="JI40" s="77"/>
      <c r="JJ40" s="77"/>
      <c r="JK40" s="77"/>
      <c r="JL40" s="77"/>
      <c r="JM40" s="77"/>
      <c r="JN40" s="77"/>
      <c r="JO40" s="77"/>
      <c r="JP40" s="77"/>
      <c r="JQ40" s="77"/>
      <c r="JR40" s="77"/>
      <c r="JS40" s="77"/>
      <c r="JT40" s="77"/>
      <c r="JU40" s="77"/>
      <c r="JV40" s="77"/>
      <c r="JW40" s="77"/>
      <c r="JX40" s="77"/>
      <c r="JY40" s="77"/>
      <c r="JZ40" s="77"/>
      <c r="KA40" s="77"/>
      <c r="KB40" s="77"/>
      <c r="KC40" s="78">
        <v>200</v>
      </c>
      <c r="KD40" s="78">
        <v>200</v>
      </c>
      <c r="KE40" s="75">
        <f t="shared" si="200"/>
        <v>100</v>
      </c>
      <c r="KF40" s="77"/>
      <c r="KG40" s="78"/>
      <c r="KH40" s="78"/>
      <c r="KI40" s="75"/>
      <c r="KJ40" s="77"/>
      <c r="KK40" s="78"/>
      <c r="KL40" s="78"/>
      <c r="KM40" s="75"/>
      <c r="KN40" s="77"/>
      <c r="KO40" s="78"/>
      <c r="KP40" s="78"/>
      <c r="KQ40" s="75"/>
      <c r="KR40" s="77"/>
      <c r="KS40" s="78">
        <v>350</v>
      </c>
      <c r="KT40" s="78">
        <v>350</v>
      </c>
      <c r="KU40" s="75">
        <f>KT40/KS40*100</f>
        <v>100</v>
      </c>
      <c r="KV40" s="77"/>
      <c r="KW40" s="78">
        <v>200</v>
      </c>
      <c r="KX40" s="78">
        <v>200</v>
      </c>
      <c r="KY40" s="75">
        <f>KX40/KW40*100</f>
        <v>100</v>
      </c>
      <c r="KZ40" s="77"/>
      <c r="LA40" s="78"/>
      <c r="LB40" s="78"/>
      <c r="LC40" s="75"/>
      <c r="LD40" s="77"/>
      <c r="LE40" s="78"/>
      <c r="LF40" s="78"/>
      <c r="LG40" s="75"/>
      <c r="LH40" s="77"/>
      <c r="LI40" s="78"/>
      <c r="LJ40" s="78"/>
      <c r="LK40" s="75"/>
      <c r="LL40" s="77"/>
      <c r="LM40" s="78"/>
      <c r="LN40" s="78"/>
      <c r="LO40" s="75"/>
      <c r="LP40" s="77"/>
      <c r="LQ40" s="78"/>
      <c r="LR40" s="78"/>
      <c r="LS40" s="75"/>
      <c r="LT40" s="77"/>
      <c r="LU40" s="78"/>
      <c r="LV40" s="78"/>
      <c r="LW40" s="75"/>
      <c r="LX40" s="77"/>
      <c r="LY40" s="78"/>
      <c r="LZ40" s="78"/>
      <c r="MA40" s="75"/>
      <c r="MB40" s="77"/>
      <c r="MC40" s="78"/>
      <c r="MD40" s="78"/>
      <c r="ME40" s="75"/>
      <c r="MF40" s="77"/>
      <c r="MG40" s="78"/>
      <c r="MH40" s="78"/>
      <c r="MI40" s="75"/>
      <c r="MJ40" s="77"/>
      <c r="MK40" s="78"/>
      <c r="ML40" s="78"/>
      <c r="MM40" s="75"/>
      <c r="MN40" s="77"/>
      <c r="MO40" s="78">
        <v>100000</v>
      </c>
      <c r="MP40" s="78">
        <v>100000</v>
      </c>
      <c r="MQ40" s="75">
        <f>MP40/MO40*100</f>
        <v>100</v>
      </c>
      <c r="MR40" s="78"/>
      <c r="MS40" s="78"/>
      <c r="MT40" s="78"/>
      <c r="MU40" s="75"/>
      <c r="MV40" s="77"/>
      <c r="MW40" s="77"/>
      <c r="MX40" s="77"/>
      <c r="MY40" s="77"/>
      <c r="MZ40" s="77"/>
      <c r="NA40" s="77"/>
      <c r="NB40" s="77"/>
      <c r="NC40" s="77"/>
      <c r="ND40" s="77"/>
      <c r="NE40" s="77"/>
      <c r="NF40" s="77"/>
      <c r="NG40" s="77"/>
      <c r="NH40" s="77"/>
      <c r="NI40" s="77"/>
      <c r="NJ40" s="77"/>
      <c r="NK40" s="77"/>
    </row>
    <row r="41" spans="1:375" ht="15.75" x14ac:dyDescent="0.25">
      <c r="A41" s="453" t="s">
        <v>139</v>
      </c>
      <c r="B41" s="78">
        <f t="shared" si="115"/>
        <v>0</v>
      </c>
      <c r="C41" s="78">
        <f t="shared" si="36"/>
        <v>0</v>
      </c>
      <c r="D41" s="78">
        <f t="shared" si="116"/>
        <v>0</v>
      </c>
      <c r="E41" s="78">
        <f t="shared" si="117"/>
        <v>0</v>
      </c>
      <c r="F41" s="78">
        <f t="shared" si="118"/>
        <v>0</v>
      </c>
      <c r="G41" s="74"/>
      <c r="H41" s="77"/>
      <c r="I41" s="77"/>
      <c r="J41" s="77"/>
      <c r="K41" s="77"/>
      <c r="L41" s="77"/>
      <c r="M41" s="77"/>
      <c r="N41" s="77"/>
      <c r="O41" s="77"/>
      <c r="P41" s="77"/>
      <c r="Q41" s="77"/>
      <c r="R41" s="77"/>
      <c r="S41" s="75"/>
      <c r="T41" s="77"/>
      <c r="U41" s="77"/>
      <c r="V41" s="77"/>
      <c r="W41" s="75"/>
      <c r="X41" s="77"/>
      <c r="Y41" s="77"/>
      <c r="Z41" s="77"/>
      <c r="AA41" s="75"/>
      <c r="AB41" s="77"/>
      <c r="AC41" s="77"/>
      <c r="AD41" s="77"/>
      <c r="AE41" s="75"/>
      <c r="AF41" s="77"/>
      <c r="AG41" s="77"/>
      <c r="AH41" s="77"/>
      <c r="AI41" s="75"/>
      <c r="AJ41" s="77"/>
      <c r="AK41" s="77"/>
      <c r="AL41" s="77"/>
      <c r="AM41" s="75"/>
      <c r="AN41" s="77"/>
      <c r="AO41" s="77"/>
      <c r="AP41" s="77"/>
      <c r="AQ41" s="77"/>
      <c r="AR41" s="77"/>
      <c r="AS41" s="77"/>
      <c r="AT41" s="77"/>
      <c r="AU41" s="75"/>
      <c r="AV41" s="77"/>
      <c r="AW41" s="77"/>
      <c r="AX41" s="77"/>
      <c r="AY41" s="75"/>
      <c r="AZ41" s="75"/>
      <c r="BA41" s="77"/>
      <c r="BB41" s="77"/>
      <c r="BC41" s="75"/>
      <c r="BD41" s="77"/>
      <c r="BE41" s="77"/>
      <c r="BF41" s="77"/>
      <c r="BG41" s="75"/>
      <c r="BH41" s="77"/>
      <c r="BI41" s="77"/>
      <c r="BJ41" s="77"/>
      <c r="BK41" s="75"/>
      <c r="BL41" s="75"/>
      <c r="BM41" s="77"/>
      <c r="BN41" s="77"/>
      <c r="BO41" s="75"/>
      <c r="BP41" s="75"/>
      <c r="BQ41" s="77"/>
      <c r="BR41" s="77"/>
      <c r="BS41" s="75"/>
      <c r="BT41" s="75"/>
      <c r="BU41" s="77"/>
      <c r="BV41" s="77"/>
      <c r="BW41" s="75"/>
      <c r="BX41" s="75"/>
      <c r="BY41" s="77"/>
      <c r="BZ41" s="77"/>
      <c r="CA41" s="75"/>
      <c r="CB41" s="75"/>
      <c r="CC41" s="77"/>
      <c r="CD41" s="77"/>
      <c r="CE41" s="75"/>
      <c r="CF41" s="322"/>
      <c r="CG41" s="77"/>
      <c r="CH41" s="77"/>
      <c r="CI41" s="75"/>
      <c r="CJ41" s="75"/>
      <c r="CK41" s="77"/>
      <c r="CL41" s="77"/>
      <c r="CM41" s="75"/>
      <c r="CN41" s="75"/>
      <c r="CO41" s="77"/>
      <c r="CP41" s="77"/>
      <c r="CQ41" s="75"/>
      <c r="CR41" s="77"/>
      <c r="CS41" s="77"/>
      <c r="CT41" s="77"/>
      <c r="CU41" s="75"/>
      <c r="CV41" s="75"/>
      <c r="CW41" s="77"/>
      <c r="CX41" s="77"/>
      <c r="CY41" s="75"/>
      <c r="CZ41" s="75"/>
      <c r="DA41" s="77"/>
      <c r="DB41" s="77"/>
      <c r="DC41" s="75"/>
      <c r="DD41" s="77"/>
      <c r="DE41" s="77"/>
      <c r="DF41" s="77"/>
      <c r="DG41" s="75"/>
      <c r="DH41" s="77"/>
      <c r="DI41" s="77"/>
      <c r="DJ41" s="77"/>
      <c r="DK41" s="75"/>
      <c r="DL41" s="77"/>
      <c r="DM41" s="77"/>
      <c r="DN41" s="77"/>
      <c r="DO41" s="75"/>
      <c r="DP41" s="77"/>
      <c r="DQ41" s="77"/>
      <c r="DR41" s="77"/>
      <c r="DS41" s="75"/>
      <c r="DT41" s="75"/>
      <c r="DU41" s="77"/>
      <c r="DV41" s="77"/>
      <c r="DW41" s="75"/>
      <c r="DX41" s="75"/>
      <c r="DY41" s="77"/>
      <c r="DZ41" s="77"/>
      <c r="EA41" s="75"/>
      <c r="EB41" s="77"/>
      <c r="EC41" s="77"/>
      <c r="ED41" s="77"/>
      <c r="EE41" s="75"/>
      <c r="EF41" s="77"/>
      <c r="EG41" s="77"/>
      <c r="EH41" s="77"/>
      <c r="EI41" s="75"/>
      <c r="EJ41" s="77"/>
      <c r="EK41" s="77"/>
      <c r="EL41" s="77"/>
      <c r="EM41" s="75"/>
      <c r="EN41" s="77"/>
      <c r="EO41" s="77"/>
      <c r="EP41" s="77"/>
      <c r="EQ41" s="75"/>
      <c r="ER41" s="77"/>
      <c r="ES41" s="77"/>
      <c r="ET41" s="77"/>
      <c r="EU41" s="75"/>
      <c r="EV41" s="75"/>
      <c r="EW41" s="75"/>
      <c r="EX41" s="75"/>
      <c r="EY41" s="75"/>
      <c r="EZ41" s="77"/>
      <c r="FA41" s="77"/>
      <c r="FB41" s="77"/>
      <c r="FC41" s="75"/>
      <c r="FD41" s="77"/>
      <c r="FE41" s="77"/>
      <c r="FF41" s="77"/>
      <c r="FG41" s="75"/>
      <c r="FH41" s="77"/>
      <c r="FI41" s="77"/>
      <c r="FJ41" s="77"/>
      <c r="FK41" s="75"/>
      <c r="FL41" s="77"/>
      <c r="FM41" s="77"/>
      <c r="FN41" s="77"/>
      <c r="FO41" s="75"/>
      <c r="FP41" s="77"/>
      <c r="FQ41" s="77"/>
      <c r="FR41" s="77"/>
      <c r="FS41" s="75"/>
      <c r="FT41" s="77"/>
      <c r="FU41" s="77"/>
      <c r="FV41" s="77"/>
      <c r="FW41" s="75"/>
      <c r="FX41" s="77"/>
      <c r="FY41" s="77"/>
      <c r="FZ41" s="77"/>
      <c r="GA41" s="75"/>
      <c r="GB41" s="77"/>
      <c r="GC41" s="77"/>
      <c r="GD41" s="77"/>
      <c r="GE41" s="75"/>
      <c r="GF41" s="77"/>
      <c r="GG41" s="77"/>
      <c r="GH41" s="77"/>
      <c r="GI41" s="75"/>
      <c r="GJ41" s="77"/>
      <c r="GK41" s="77"/>
      <c r="GL41" s="77"/>
      <c r="GM41" s="75"/>
      <c r="GN41" s="77"/>
      <c r="GO41" s="77"/>
      <c r="GP41" s="77"/>
      <c r="GQ41" s="75"/>
      <c r="GR41" s="77"/>
      <c r="GS41" s="77"/>
      <c r="GT41" s="77"/>
      <c r="GU41" s="77"/>
      <c r="GV41" s="77"/>
      <c r="GW41" s="77"/>
      <c r="GX41" s="77"/>
      <c r="GY41" s="77"/>
      <c r="GZ41" s="77"/>
      <c r="HA41" s="77"/>
      <c r="HB41" s="77"/>
      <c r="HC41" s="77"/>
      <c r="HD41" s="77"/>
      <c r="HE41" s="77"/>
      <c r="HF41" s="77"/>
      <c r="HG41" s="77"/>
      <c r="HH41" s="77"/>
      <c r="HI41" s="77"/>
      <c r="HJ41" s="77"/>
      <c r="HK41" s="77"/>
      <c r="HL41" s="77"/>
      <c r="HM41" s="77"/>
      <c r="HN41" s="77"/>
      <c r="HO41" s="77"/>
      <c r="HP41" s="77"/>
      <c r="HQ41" s="77"/>
      <c r="HR41" s="77"/>
      <c r="HS41" s="77"/>
      <c r="HT41" s="77"/>
      <c r="HU41" s="77"/>
      <c r="HV41" s="77"/>
      <c r="HW41" s="77"/>
      <c r="HX41" s="77"/>
      <c r="HY41" s="77"/>
      <c r="HZ41" s="77"/>
      <c r="IA41" s="77"/>
      <c r="IB41" s="77"/>
      <c r="IC41" s="77"/>
      <c r="ID41" s="77"/>
      <c r="IE41" s="77"/>
      <c r="IF41" s="77"/>
      <c r="IG41" s="77"/>
      <c r="IH41" s="77"/>
      <c r="II41" s="77"/>
      <c r="IJ41" s="77"/>
      <c r="IK41" s="77"/>
      <c r="IL41" s="77"/>
      <c r="IM41" s="77"/>
      <c r="IN41" s="77"/>
      <c r="IO41" s="77"/>
      <c r="IP41" s="77"/>
      <c r="IQ41" s="77"/>
      <c r="IR41" s="77"/>
      <c r="IS41" s="77"/>
      <c r="IT41" s="77"/>
      <c r="IU41" s="77"/>
      <c r="IV41" s="77"/>
      <c r="IW41" s="77"/>
      <c r="IX41" s="77"/>
      <c r="IY41" s="77"/>
      <c r="IZ41" s="77"/>
      <c r="JA41" s="77"/>
      <c r="JB41" s="77"/>
      <c r="JC41" s="77"/>
      <c r="JD41" s="77"/>
      <c r="JE41" s="77"/>
      <c r="JF41" s="77"/>
      <c r="JG41" s="77"/>
      <c r="JH41" s="77"/>
      <c r="JI41" s="77"/>
      <c r="JJ41" s="77"/>
      <c r="JK41" s="77"/>
      <c r="JL41" s="77"/>
      <c r="JM41" s="77"/>
      <c r="JN41" s="77"/>
      <c r="JO41" s="77"/>
      <c r="JP41" s="77"/>
      <c r="JQ41" s="77"/>
      <c r="JR41" s="77"/>
      <c r="JS41" s="77"/>
      <c r="JT41" s="77"/>
      <c r="JU41" s="77"/>
      <c r="JV41" s="77"/>
      <c r="JW41" s="77"/>
      <c r="JX41" s="77"/>
      <c r="JY41" s="77"/>
      <c r="JZ41" s="77"/>
      <c r="KA41" s="77"/>
      <c r="KB41" s="77"/>
      <c r="KC41" s="77"/>
      <c r="KD41" s="77"/>
      <c r="KE41" s="75"/>
      <c r="KF41" s="77"/>
      <c r="KG41" s="77"/>
      <c r="KH41" s="77"/>
      <c r="KI41" s="75"/>
      <c r="KJ41" s="77"/>
      <c r="KK41" s="77"/>
      <c r="KL41" s="77"/>
      <c r="KM41" s="75"/>
      <c r="KN41" s="77"/>
      <c r="KO41" s="77"/>
      <c r="KP41" s="77"/>
      <c r="KQ41" s="75"/>
      <c r="KR41" s="77"/>
      <c r="KS41" s="77"/>
      <c r="KT41" s="77"/>
      <c r="KU41" s="75"/>
      <c r="KV41" s="77"/>
      <c r="KW41" s="77"/>
      <c r="KX41" s="77"/>
      <c r="KY41" s="75"/>
      <c r="KZ41" s="77"/>
      <c r="LA41" s="77"/>
      <c r="LB41" s="77"/>
      <c r="LC41" s="75"/>
      <c r="LD41" s="77"/>
      <c r="LE41" s="77"/>
      <c r="LF41" s="77"/>
      <c r="LG41" s="75"/>
      <c r="LH41" s="77"/>
      <c r="LI41" s="77"/>
      <c r="LJ41" s="77"/>
      <c r="LK41" s="75"/>
      <c r="LL41" s="77"/>
      <c r="LM41" s="77"/>
      <c r="LN41" s="77"/>
      <c r="LO41" s="75"/>
      <c r="LP41" s="77"/>
      <c r="LQ41" s="77"/>
      <c r="LR41" s="77"/>
      <c r="LS41" s="75"/>
      <c r="LT41" s="77"/>
      <c r="LU41" s="77"/>
      <c r="LV41" s="77"/>
      <c r="LW41" s="75"/>
      <c r="LX41" s="77"/>
      <c r="LY41" s="77"/>
      <c r="LZ41" s="77"/>
      <c r="MA41" s="75"/>
      <c r="MB41" s="77"/>
      <c r="MC41" s="77"/>
      <c r="MD41" s="77"/>
      <c r="ME41" s="75"/>
      <c r="MF41" s="77"/>
      <c r="MG41" s="77"/>
      <c r="MH41" s="77"/>
      <c r="MI41" s="75"/>
      <c r="MJ41" s="77"/>
      <c r="MK41" s="77"/>
      <c r="ML41" s="77"/>
      <c r="MM41" s="75"/>
      <c r="MN41" s="77"/>
      <c r="MO41" s="77"/>
      <c r="MP41" s="77"/>
      <c r="MQ41" s="75"/>
      <c r="MR41" s="77"/>
      <c r="MS41" s="77"/>
      <c r="MT41" s="77"/>
      <c r="MU41" s="75"/>
      <c r="MV41" s="77"/>
      <c r="MW41" s="77"/>
      <c r="MX41" s="77"/>
      <c r="MY41" s="77"/>
      <c r="MZ41" s="77"/>
      <c r="NA41" s="77"/>
      <c r="NB41" s="77"/>
      <c r="NC41" s="77"/>
      <c r="ND41" s="77"/>
      <c r="NE41" s="77"/>
      <c r="NF41" s="77"/>
      <c r="NG41" s="77"/>
      <c r="NH41" s="77"/>
      <c r="NI41" s="77"/>
      <c r="NJ41" s="77"/>
      <c r="NK41" s="77"/>
    </row>
    <row r="42" spans="1:375" ht="15.75" x14ac:dyDescent="0.25">
      <c r="A42" s="453" t="s">
        <v>140</v>
      </c>
      <c r="B42" s="78">
        <f t="shared" si="115"/>
        <v>0</v>
      </c>
      <c r="C42" s="78">
        <f t="shared" si="36"/>
        <v>0</v>
      </c>
      <c r="D42" s="78">
        <f t="shared" si="116"/>
        <v>0</v>
      </c>
      <c r="E42" s="78">
        <f t="shared" si="117"/>
        <v>0</v>
      </c>
      <c r="F42" s="78">
        <f t="shared" si="118"/>
        <v>0</v>
      </c>
      <c r="G42" s="74"/>
      <c r="H42" s="77"/>
      <c r="I42" s="77"/>
      <c r="J42" s="77"/>
      <c r="K42" s="77"/>
      <c r="L42" s="77"/>
      <c r="M42" s="77"/>
      <c r="N42" s="77"/>
      <c r="O42" s="77"/>
      <c r="P42" s="77"/>
      <c r="Q42" s="77"/>
      <c r="R42" s="77"/>
      <c r="S42" s="75"/>
      <c r="T42" s="77"/>
      <c r="U42" s="77"/>
      <c r="V42" s="77"/>
      <c r="W42" s="75"/>
      <c r="X42" s="77"/>
      <c r="Y42" s="77"/>
      <c r="Z42" s="77"/>
      <c r="AA42" s="75"/>
      <c r="AB42" s="77"/>
      <c r="AC42" s="77"/>
      <c r="AD42" s="77"/>
      <c r="AE42" s="75"/>
      <c r="AF42" s="77"/>
      <c r="AG42" s="77"/>
      <c r="AH42" s="77"/>
      <c r="AI42" s="75"/>
      <c r="AJ42" s="77"/>
      <c r="AK42" s="77"/>
      <c r="AL42" s="77"/>
      <c r="AM42" s="75"/>
      <c r="AN42" s="77"/>
      <c r="AO42" s="77"/>
      <c r="AP42" s="77"/>
      <c r="AQ42" s="77"/>
      <c r="AR42" s="77"/>
      <c r="AS42" s="77"/>
      <c r="AT42" s="77"/>
      <c r="AU42" s="75"/>
      <c r="AV42" s="77"/>
      <c r="AW42" s="77"/>
      <c r="AX42" s="77"/>
      <c r="AY42" s="75"/>
      <c r="AZ42" s="75"/>
      <c r="BA42" s="77"/>
      <c r="BB42" s="77"/>
      <c r="BC42" s="75"/>
      <c r="BD42" s="77"/>
      <c r="BE42" s="77"/>
      <c r="BF42" s="77"/>
      <c r="BG42" s="75"/>
      <c r="BH42" s="77"/>
      <c r="BI42" s="77"/>
      <c r="BJ42" s="77"/>
      <c r="BK42" s="75"/>
      <c r="BL42" s="75"/>
      <c r="BM42" s="78"/>
      <c r="BN42" s="77"/>
      <c r="BO42" s="75"/>
      <c r="BP42" s="75"/>
      <c r="BQ42" s="78"/>
      <c r="BR42" s="77"/>
      <c r="BS42" s="75"/>
      <c r="BT42" s="75"/>
      <c r="BU42" s="78"/>
      <c r="BV42" s="77"/>
      <c r="BW42" s="75"/>
      <c r="BX42" s="75"/>
      <c r="BY42" s="78"/>
      <c r="BZ42" s="78"/>
      <c r="CA42" s="75"/>
      <c r="CB42" s="75"/>
      <c r="CC42" s="78"/>
      <c r="CD42" s="78"/>
      <c r="CE42" s="75"/>
      <c r="CF42" s="322"/>
      <c r="CG42" s="78"/>
      <c r="CH42" s="77"/>
      <c r="CI42" s="75"/>
      <c r="CJ42" s="75"/>
      <c r="CK42" s="78"/>
      <c r="CL42" s="77"/>
      <c r="CM42" s="75"/>
      <c r="CN42" s="75"/>
      <c r="CO42" s="78"/>
      <c r="CP42" s="78"/>
      <c r="CQ42" s="75"/>
      <c r="CR42" s="78"/>
      <c r="CS42" s="78"/>
      <c r="CT42" s="78"/>
      <c r="CU42" s="75"/>
      <c r="CV42" s="75"/>
      <c r="CW42" s="78"/>
      <c r="CX42" s="78"/>
      <c r="CY42" s="75"/>
      <c r="CZ42" s="75"/>
      <c r="DA42" s="78"/>
      <c r="DB42" s="78"/>
      <c r="DC42" s="75"/>
      <c r="DD42" s="78"/>
      <c r="DE42" s="78"/>
      <c r="DF42" s="78"/>
      <c r="DG42" s="75"/>
      <c r="DH42" s="78"/>
      <c r="DI42" s="78"/>
      <c r="DJ42" s="78"/>
      <c r="DK42" s="75"/>
      <c r="DL42" s="78"/>
      <c r="DM42" s="78"/>
      <c r="DN42" s="78"/>
      <c r="DO42" s="75"/>
      <c r="DP42" s="78"/>
      <c r="DQ42" s="78"/>
      <c r="DR42" s="78"/>
      <c r="DS42" s="75"/>
      <c r="DT42" s="75"/>
      <c r="DU42" s="78"/>
      <c r="DV42" s="77"/>
      <c r="DW42" s="75"/>
      <c r="DX42" s="75"/>
      <c r="DY42" s="78"/>
      <c r="DZ42" s="77"/>
      <c r="EA42" s="75"/>
      <c r="EB42" s="78"/>
      <c r="EC42" s="78"/>
      <c r="ED42" s="78"/>
      <c r="EE42" s="75"/>
      <c r="EF42" s="78"/>
      <c r="EG42" s="78"/>
      <c r="EH42" s="78"/>
      <c r="EI42" s="75"/>
      <c r="EJ42" s="78"/>
      <c r="EK42" s="78"/>
      <c r="EL42" s="78"/>
      <c r="EM42" s="75"/>
      <c r="EN42" s="78"/>
      <c r="EO42" s="78"/>
      <c r="EP42" s="78"/>
      <c r="EQ42" s="75"/>
      <c r="ER42" s="78"/>
      <c r="ES42" s="78"/>
      <c r="ET42" s="78"/>
      <c r="EU42" s="75"/>
      <c r="EV42" s="75"/>
      <c r="EW42" s="75"/>
      <c r="EX42" s="75"/>
      <c r="EY42" s="75"/>
      <c r="EZ42" s="78"/>
      <c r="FA42" s="78"/>
      <c r="FB42" s="78"/>
      <c r="FC42" s="75"/>
      <c r="FD42" s="78"/>
      <c r="FE42" s="78"/>
      <c r="FF42" s="78"/>
      <c r="FG42" s="75"/>
      <c r="FH42" s="78"/>
      <c r="FI42" s="78"/>
      <c r="FJ42" s="78"/>
      <c r="FK42" s="75"/>
      <c r="FL42" s="78"/>
      <c r="FM42" s="78"/>
      <c r="FN42" s="78"/>
      <c r="FO42" s="75"/>
      <c r="FP42" s="78"/>
      <c r="FQ42" s="78"/>
      <c r="FR42" s="78"/>
      <c r="FS42" s="75"/>
      <c r="FT42" s="78"/>
      <c r="FU42" s="78"/>
      <c r="FV42" s="78"/>
      <c r="FW42" s="75"/>
      <c r="FX42" s="78"/>
      <c r="FY42" s="78"/>
      <c r="FZ42" s="78"/>
      <c r="GA42" s="75"/>
      <c r="GB42" s="78"/>
      <c r="GC42" s="78"/>
      <c r="GD42" s="78"/>
      <c r="GE42" s="75"/>
      <c r="GF42" s="78"/>
      <c r="GG42" s="78"/>
      <c r="GH42" s="78"/>
      <c r="GI42" s="75"/>
      <c r="GJ42" s="78"/>
      <c r="GK42" s="78"/>
      <c r="GL42" s="78"/>
      <c r="GM42" s="75"/>
      <c r="GN42" s="78"/>
      <c r="GO42" s="78"/>
      <c r="GP42" s="78"/>
      <c r="GQ42" s="75"/>
      <c r="GR42" s="77"/>
      <c r="GS42" s="77"/>
      <c r="GT42" s="77"/>
      <c r="GU42" s="77"/>
      <c r="GV42" s="77"/>
      <c r="GW42" s="77"/>
      <c r="GX42" s="77"/>
      <c r="GY42" s="77"/>
      <c r="GZ42" s="77"/>
      <c r="HA42" s="77"/>
      <c r="HB42" s="77"/>
      <c r="HC42" s="77"/>
      <c r="HD42" s="77"/>
      <c r="HE42" s="77"/>
      <c r="HF42" s="77"/>
      <c r="HG42" s="77"/>
      <c r="HH42" s="77"/>
      <c r="HI42" s="77"/>
      <c r="HJ42" s="77"/>
      <c r="HK42" s="77"/>
      <c r="HL42" s="77"/>
      <c r="HM42" s="77"/>
      <c r="HN42" s="77"/>
      <c r="HO42" s="77"/>
      <c r="HP42" s="77"/>
      <c r="HQ42" s="77"/>
      <c r="HR42" s="77"/>
      <c r="HS42" s="77"/>
      <c r="HT42" s="77"/>
      <c r="HU42" s="77"/>
      <c r="HV42" s="77"/>
      <c r="HW42" s="77"/>
      <c r="HX42" s="77"/>
      <c r="HY42" s="77"/>
      <c r="HZ42" s="77"/>
      <c r="IA42" s="77"/>
      <c r="IB42" s="77"/>
      <c r="IC42" s="77"/>
      <c r="ID42" s="77"/>
      <c r="IE42" s="77"/>
      <c r="IF42" s="77"/>
      <c r="IG42" s="77"/>
      <c r="IH42" s="77"/>
      <c r="II42" s="77"/>
      <c r="IJ42" s="77"/>
      <c r="IK42" s="77"/>
      <c r="IL42" s="77"/>
      <c r="IM42" s="77"/>
      <c r="IN42" s="77"/>
      <c r="IO42" s="77"/>
      <c r="IP42" s="77"/>
      <c r="IQ42" s="77"/>
      <c r="IR42" s="77"/>
      <c r="IS42" s="77"/>
      <c r="IT42" s="77"/>
      <c r="IU42" s="77"/>
      <c r="IV42" s="77"/>
      <c r="IW42" s="77"/>
      <c r="IX42" s="77"/>
      <c r="IY42" s="77"/>
      <c r="IZ42" s="77"/>
      <c r="JA42" s="77"/>
      <c r="JB42" s="77"/>
      <c r="JC42" s="77"/>
      <c r="JD42" s="77"/>
      <c r="JE42" s="77"/>
      <c r="JF42" s="77"/>
      <c r="JG42" s="77"/>
      <c r="JH42" s="77"/>
      <c r="JI42" s="77"/>
      <c r="JJ42" s="77"/>
      <c r="JK42" s="77"/>
      <c r="JL42" s="77"/>
      <c r="JM42" s="77"/>
      <c r="JN42" s="77"/>
      <c r="JO42" s="77"/>
      <c r="JP42" s="77"/>
      <c r="JQ42" s="77"/>
      <c r="JR42" s="77"/>
      <c r="JS42" s="77"/>
      <c r="JT42" s="77"/>
      <c r="JU42" s="77"/>
      <c r="JV42" s="77"/>
      <c r="JW42" s="77"/>
      <c r="JX42" s="77"/>
      <c r="JY42" s="77"/>
      <c r="JZ42" s="77"/>
      <c r="KA42" s="77"/>
      <c r="KB42" s="77"/>
      <c r="KC42" s="77"/>
      <c r="KD42" s="77"/>
      <c r="KE42" s="75"/>
      <c r="KF42" s="77"/>
      <c r="KG42" s="77"/>
      <c r="KH42" s="77"/>
      <c r="KI42" s="75"/>
      <c r="KJ42" s="77"/>
      <c r="KK42" s="77"/>
      <c r="KL42" s="77"/>
      <c r="KM42" s="75"/>
      <c r="KN42" s="77"/>
      <c r="KO42" s="77"/>
      <c r="KP42" s="77"/>
      <c r="KQ42" s="75"/>
      <c r="KR42" s="77"/>
      <c r="KS42" s="77"/>
      <c r="KT42" s="77"/>
      <c r="KU42" s="75"/>
      <c r="KV42" s="77"/>
      <c r="KW42" s="77"/>
      <c r="KX42" s="77"/>
      <c r="KY42" s="75"/>
      <c r="KZ42" s="77"/>
      <c r="LA42" s="77"/>
      <c r="LB42" s="77"/>
      <c r="LC42" s="75"/>
      <c r="LD42" s="77"/>
      <c r="LE42" s="77"/>
      <c r="LF42" s="77"/>
      <c r="LG42" s="75"/>
      <c r="LH42" s="77"/>
      <c r="LI42" s="77"/>
      <c r="LJ42" s="77"/>
      <c r="LK42" s="75"/>
      <c r="LL42" s="77"/>
      <c r="LM42" s="77"/>
      <c r="LN42" s="77"/>
      <c r="LO42" s="75"/>
      <c r="LP42" s="77"/>
      <c r="LQ42" s="77"/>
      <c r="LR42" s="77"/>
      <c r="LS42" s="75"/>
      <c r="LT42" s="77"/>
      <c r="LU42" s="77"/>
      <c r="LV42" s="77"/>
      <c r="LW42" s="75"/>
      <c r="LX42" s="77"/>
      <c r="LY42" s="77"/>
      <c r="LZ42" s="77"/>
      <c r="MA42" s="75"/>
      <c r="MB42" s="77"/>
      <c r="MC42" s="77"/>
      <c r="MD42" s="77"/>
      <c r="ME42" s="75"/>
      <c r="MF42" s="77"/>
      <c r="MG42" s="77"/>
      <c r="MH42" s="77"/>
      <c r="MI42" s="75"/>
      <c r="MJ42" s="77"/>
      <c r="MK42" s="77"/>
      <c r="ML42" s="77"/>
      <c r="MM42" s="75"/>
      <c r="MN42" s="77"/>
      <c r="MO42" s="77"/>
      <c r="MP42" s="77"/>
      <c r="MQ42" s="75"/>
      <c r="MR42" s="78"/>
      <c r="MS42" s="78"/>
      <c r="MT42" s="78"/>
      <c r="MU42" s="75"/>
      <c r="MV42" s="77"/>
      <c r="MW42" s="77"/>
      <c r="MX42" s="77"/>
      <c r="MY42" s="77"/>
      <c r="MZ42" s="77"/>
      <c r="NA42" s="77"/>
      <c r="NB42" s="77"/>
      <c r="NC42" s="77"/>
      <c r="ND42" s="77"/>
      <c r="NE42" s="77"/>
      <c r="NF42" s="77"/>
      <c r="NG42" s="77"/>
      <c r="NH42" s="77"/>
      <c r="NI42" s="77"/>
      <c r="NJ42" s="77"/>
      <c r="NK42" s="77"/>
    </row>
    <row r="43" spans="1:375" ht="15.75" x14ac:dyDescent="0.25">
      <c r="A43" s="453" t="s">
        <v>141</v>
      </c>
      <c r="B43" s="78">
        <f t="shared" si="115"/>
        <v>0</v>
      </c>
      <c r="C43" s="78">
        <f t="shared" si="36"/>
        <v>0</v>
      </c>
      <c r="D43" s="78">
        <f t="shared" si="116"/>
        <v>0</v>
      </c>
      <c r="E43" s="78">
        <f t="shared" si="117"/>
        <v>0</v>
      </c>
      <c r="F43" s="78">
        <f t="shared" si="118"/>
        <v>0</v>
      </c>
      <c r="G43" s="74"/>
      <c r="H43" s="77"/>
      <c r="I43" s="77"/>
      <c r="J43" s="77"/>
      <c r="K43" s="77"/>
      <c r="L43" s="77"/>
      <c r="M43" s="77"/>
      <c r="N43" s="77"/>
      <c r="O43" s="77"/>
      <c r="P43" s="77"/>
      <c r="Q43" s="77"/>
      <c r="R43" s="77"/>
      <c r="S43" s="75"/>
      <c r="T43" s="77"/>
      <c r="U43" s="77"/>
      <c r="V43" s="77"/>
      <c r="W43" s="75"/>
      <c r="X43" s="77"/>
      <c r="Y43" s="77"/>
      <c r="Z43" s="77"/>
      <c r="AA43" s="75"/>
      <c r="AB43" s="77"/>
      <c r="AC43" s="77"/>
      <c r="AD43" s="77"/>
      <c r="AE43" s="75"/>
      <c r="AF43" s="77"/>
      <c r="AG43" s="77"/>
      <c r="AH43" s="77"/>
      <c r="AI43" s="75"/>
      <c r="AJ43" s="77"/>
      <c r="AK43" s="77"/>
      <c r="AL43" s="77"/>
      <c r="AM43" s="75"/>
      <c r="AN43" s="77"/>
      <c r="AO43" s="77"/>
      <c r="AP43" s="77"/>
      <c r="AQ43" s="77"/>
      <c r="AR43" s="77"/>
      <c r="AS43" s="77"/>
      <c r="AT43" s="77"/>
      <c r="AU43" s="75"/>
      <c r="AV43" s="77"/>
      <c r="AW43" s="77"/>
      <c r="AX43" s="77"/>
      <c r="AY43" s="75"/>
      <c r="AZ43" s="75"/>
      <c r="BA43" s="77"/>
      <c r="BB43" s="77"/>
      <c r="BC43" s="75"/>
      <c r="BD43" s="77"/>
      <c r="BE43" s="77"/>
      <c r="BF43" s="77"/>
      <c r="BG43" s="75"/>
      <c r="BH43" s="77"/>
      <c r="BI43" s="77"/>
      <c r="BJ43" s="77"/>
      <c r="BK43" s="75"/>
      <c r="BL43" s="75"/>
      <c r="BM43" s="77"/>
      <c r="BN43" s="77"/>
      <c r="BO43" s="75"/>
      <c r="BP43" s="75"/>
      <c r="BQ43" s="77"/>
      <c r="BR43" s="77"/>
      <c r="BS43" s="75"/>
      <c r="BT43" s="75"/>
      <c r="BU43" s="77"/>
      <c r="BV43" s="77"/>
      <c r="BW43" s="75"/>
      <c r="BX43" s="75"/>
      <c r="BY43" s="77"/>
      <c r="BZ43" s="77"/>
      <c r="CA43" s="75"/>
      <c r="CB43" s="75"/>
      <c r="CC43" s="77"/>
      <c r="CD43" s="77"/>
      <c r="CE43" s="75"/>
      <c r="CF43" s="322"/>
      <c r="CG43" s="77"/>
      <c r="CH43" s="77"/>
      <c r="CI43" s="75"/>
      <c r="CJ43" s="75"/>
      <c r="CK43" s="77"/>
      <c r="CL43" s="77"/>
      <c r="CM43" s="75"/>
      <c r="CN43" s="75"/>
      <c r="CO43" s="77"/>
      <c r="CP43" s="77"/>
      <c r="CQ43" s="75"/>
      <c r="CR43" s="77"/>
      <c r="CS43" s="77"/>
      <c r="CT43" s="77"/>
      <c r="CU43" s="75"/>
      <c r="CV43" s="75"/>
      <c r="CW43" s="77"/>
      <c r="CX43" s="77"/>
      <c r="CY43" s="75"/>
      <c r="CZ43" s="75"/>
      <c r="DA43" s="77"/>
      <c r="DB43" s="77"/>
      <c r="DC43" s="75"/>
      <c r="DD43" s="77"/>
      <c r="DE43" s="77"/>
      <c r="DF43" s="77"/>
      <c r="DG43" s="75"/>
      <c r="DH43" s="77"/>
      <c r="DI43" s="77"/>
      <c r="DJ43" s="77"/>
      <c r="DK43" s="75"/>
      <c r="DL43" s="77"/>
      <c r="DM43" s="77"/>
      <c r="DN43" s="77"/>
      <c r="DO43" s="75"/>
      <c r="DP43" s="77"/>
      <c r="DQ43" s="77"/>
      <c r="DR43" s="77"/>
      <c r="DS43" s="75"/>
      <c r="DT43" s="75"/>
      <c r="DU43" s="77"/>
      <c r="DV43" s="77"/>
      <c r="DW43" s="75"/>
      <c r="DX43" s="75"/>
      <c r="DY43" s="77"/>
      <c r="DZ43" s="77"/>
      <c r="EA43" s="75"/>
      <c r="EB43" s="77"/>
      <c r="EC43" s="77"/>
      <c r="ED43" s="77"/>
      <c r="EE43" s="75"/>
      <c r="EF43" s="77"/>
      <c r="EG43" s="77"/>
      <c r="EH43" s="77"/>
      <c r="EI43" s="75"/>
      <c r="EJ43" s="77"/>
      <c r="EK43" s="77"/>
      <c r="EL43" s="77"/>
      <c r="EM43" s="75"/>
      <c r="EN43" s="77"/>
      <c r="EO43" s="77"/>
      <c r="EP43" s="77"/>
      <c r="EQ43" s="75"/>
      <c r="ER43" s="77"/>
      <c r="ES43" s="77"/>
      <c r="ET43" s="77"/>
      <c r="EU43" s="75"/>
      <c r="EV43" s="75"/>
      <c r="EW43" s="75"/>
      <c r="EX43" s="75"/>
      <c r="EY43" s="75"/>
      <c r="EZ43" s="77"/>
      <c r="FA43" s="77"/>
      <c r="FB43" s="77"/>
      <c r="FC43" s="75"/>
      <c r="FD43" s="77"/>
      <c r="FE43" s="77"/>
      <c r="FF43" s="77"/>
      <c r="FG43" s="75"/>
      <c r="FH43" s="77"/>
      <c r="FI43" s="77"/>
      <c r="FJ43" s="77"/>
      <c r="FK43" s="75"/>
      <c r="FL43" s="77"/>
      <c r="FM43" s="77"/>
      <c r="FN43" s="77"/>
      <c r="FO43" s="75"/>
      <c r="FP43" s="77"/>
      <c r="FQ43" s="77"/>
      <c r="FR43" s="77"/>
      <c r="FS43" s="75"/>
      <c r="FT43" s="77"/>
      <c r="FU43" s="77"/>
      <c r="FV43" s="77"/>
      <c r="FW43" s="75"/>
      <c r="FX43" s="77"/>
      <c r="FY43" s="77"/>
      <c r="FZ43" s="77"/>
      <c r="GA43" s="75"/>
      <c r="GB43" s="77"/>
      <c r="GC43" s="77"/>
      <c r="GD43" s="77"/>
      <c r="GE43" s="75"/>
      <c r="GF43" s="77"/>
      <c r="GG43" s="77"/>
      <c r="GH43" s="77"/>
      <c r="GI43" s="75"/>
      <c r="GJ43" s="77"/>
      <c r="GK43" s="77"/>
      <c r="GL43" s="77"/>
      <c r="GM43" s="75"/>
      <c r="GN43" s="77"/>
      <c r="GO43" s="77"/>
      <c r="GP43" s="77"/>
      <c r="GQ43" s="75"/>
      <c r="GR43" s="77"/>
      <c r="GS43" s="77"/>
      <c r="GT43" s="77"/>
      <c r="GU43" s="77"/>
      <c r="GV43" s="77"/>
      <c r="GW43" s="77"/>
      <c r="GX43" s="77"/>
      <c r="GY43" s="77"/>
      <c r="GZ43" s="77"/>
      <c r="HA43" s="77"/>
      <c r="HB43" s="77"/>
      <c r="HC43" s="77"/>
      <c r="HD43" s="77"/>
      <c r="HE43" s="77"/>
      <c r="HF43" s="77"/>
      <c r="HG43" s="77"/>
      <c r="HH43" s="77"/>
      <c r="HI43" s="77"/>
      <c r="HJ43" s="77"/>
      <c r="HK43" s="77"/>
      <c r="HL43" s="77"/>
      <c r="HM43" s="77"/>
      <c r="HN43" s="77"/>
      <c r="HO43" s="77"/>
      <c r="HP43" s="77"/>
      <c r="HQ43" s="77"/>
      <c r="HR43" s="77"/>
      <c r="HS43" s="77"/>
      <c r="HT43" s="77"/>
      <c r="HU43" s="77"/>
      <c r="HV43" s="77"/>
      <c r="HW43" s="77"/>
      <c r="HX43" s="77"/>
      <c r="HY43" s="77"/>
      <c r="HZ43" s="77"/>
      <c r="IA43" s="77"/>
      <c r="IB43" s="77"/>
      <c r="IC43" s="77"/>
      <c r="ID43" s="77"/>
      <c r="IE43" s="77"/>
      <c r="IF43" s="77"/>
      <c r="IG43" s="77"/>
      <c r="IH43" s="77"/>
      <c r="II43" s="77"/>
      <c r="IJ43" s="77"/>
      <c r="IK43" s="77"/>
      <c r="IL43" s="77"/>
      <c r="IM43" s="77"/>
      <c r="IN43" s="77"/>
      <c r="IO43" s="77"/>
      <c r="IP43" s="77"/>
      <c r="IQ43" s="77"/>
      <c r="IR43" s="77"/>
      <c r="IS43" s="77"/>
      <c r="IT43" s="77"/>
      <c r="IU43" s="77"/>
      <c r="IV43" s="77"/>
      <c r="IW43" s="77"/>
      <c r="IX43" s="77"/>
      <c r="IY43" s="77"/>
      <c r="IZ43" s="77"/>
      <c r="JA43" s="77"/>
      <c r="JB43" s="77"/>
      <c r="JC43" s="77"/>
      <c r="JD43" s="77"/>
      <c r="JE43" s="77"/>
      <c r="JF43" s="77"/>
      <c r="JG43" s="77"/>
      <c r="JH43" s="77"/>
      <c r="JI43" s="77"/>
      <c r="JJ43" s="77"/>
      <c r="JK43" s="77"/>
      <c r="JL43" s="77"/>
      <c r="JM43" s="77"/>
      <c r="JN43" s="77"/>
      <c r="JO43" s="77"/>
      <c r="JP43" s="77"/>
      <c r="JQ43" s="77"/>
      <c r="JR43" s="77"/>
      <c r="JS43" s="77"/>
      <c r="JT43" s="77"/>
      <c r="JU43" s="77"/>
      <c r="JV43" s="77"/>
      <c r="JW43" s="77"/>
      <c r="JX43" s="77"/>
      <c r="JY43" s="77"/>
      <c r="JZ43" s="77"/>
      <c r="KA43" s="77"/>
      <c r="KB43" s="77"/>
      <c r="KC43" s="77"/>
      <c r="KD43" s="77"/>
      <c r="KE43" s="75"/>
      <c r="KF43" s="77"/>
      <c r="KG43" s="77"/>
      <c r="KH43" s="77"/>
      <c r="KI43" s="75"/>
      <c r="KJ43" s="77"/>
      <c r="KK43" s="77"/>
      <c r="KL43" s="77"/>
      <c r="KM43" s="75"/>
      <c r="KN43" s="77"/>
      <c r="KO43" s="77"/>
      <c r="KP43" s="77"/>
      <c r="KQ43" s="75"/>
      <c r="KR43" s="77"/>
      <c r="KS43" s="77"/>
      <c r="KT43" s="77"/>
      <c r="KU43" s="75"/>
      <c r="KV43" s="77"/>
      <c r="KW43" s="77"/>
      <c r="KX43" s="77"/>
      <c r="KY43" s="75"/>
      <c r="KZ43" s="77"/>
      <c r="LA43" s="77"/>
      <c r="LB43" s="77"/>
      <c r="LC43" s="75"/>
      <c r="LD43" s="77"/>
      <c r="LE43" s="77"/>
      <c r="LF43" s="77"/>
      <c r="LG43" s="75"/>
      <c r="LH43" s="77"/>
      <c r="LI43" s="77"/>
      <c r="LJ43" s="77"/>
      <c r="LK43" s="75"/>
      <c r="LL43" s="77"/>
      <c r="LM43" s="77"/>
      <c r="LN43" s="77"/>
      <c r="LO43" s="75"/>
      <c r="LP43" s="77"/>
      <c r="LQ43" s="77"/>
      <c r="LR43" s="77"/>
      <c r="LS43" s="75"/>
      <c r="LT43" s="77"/>
      <c r="LU43" s="77"/>
      <c r="LV43" s="77"/>
      <c r="LW43" s="75"/>
      <c r="LX43" s="77"/>
      <c r="LY43" s="77"/>
      <c r="LZ43" s="77"/>
      <c r="MA43" s="75"/>
      <c r="MB43" s="77"/>
      <c r="MC43" s="77"/>
      <c r="MD43" s="77"/>
      <c r="ME43" s="75"/>
      <c r="MF43" s="77"/>
      <c r="MG43" s="77"/>
      <c r="MH43" s="77"/>
      <c r="MI43" s="75"/>
      <c r="MJ43" s="77"/>
      <c r="MK43" s="77"/>
      <c r="ML43" s="77"/>
      <c r="MM43" s="75"/>
      <c r="MN43" s="77"/>
      <c r="MO43" s="77"/>
      <c r="MP43" s="77"/>
      <c r="MQ43" s="75"/>
      <c r="MR43" s="77"/>
      <c r="MS43" s="77"/>
      <c r="MT43" s="77"/>
      <c r="MU43" s="75"/>
      <c r="MV43" s="77"/>
      <c r="MW43" s="77"/>
      <c r="MX43" s="77"/>
      <c r="MY43" s="77"/>
      <c r="MZ43" s="77"/>
      <c r="NA43" s="77"/>
      <c r="NB43" s="77"/>
      <c r="NC43" s="77"/>
      <c r="ND43" s="77"/>
      <c r="NE43" s="77"/>
      <c r="NF43" s="77"/>
      <c r="NG43" s="77"/>
      <c r="NH43" s="77"/>
      <c r="NI43" s="77"/>
      <c r="NJ43" s="77"/>
      <c r="NK43" s="77"/>
    </row>
    <row r="44" spans="1:375" ht="15.75" x14ac:dyDescent="0.25">
      <c r="A44" s="453" t="s">
        <v>142</v>
      </c>
      <c r="B44" s="78">
        <f t="shared" si="115"/>
        <v>0</v>
      </c>
      <c r="C44" s="78">
        <f t="shared" si="36"/>
        <v>0</v>
      </c>
      <c r="D44" s="78">
        <f t="shared" si="116"/>
        <v>0</v>
      </c>
      <c r="E44" s="78">
        <f t="shared" si="117"/>
        <v>0</v>
      </c>
      <c r="F44" s="78">
        <f t="shared" si="118"/>
        <v>0</v>
      </c>
      <c r="G44" s="74"/>
      <c r="H44" s="77"/>
      <c r="I44" s="77"/>
      <c r="J44" s="77"/>
      <c r="K44" s="77"/>
      <c r="L44" s="77"/>
      <c r="M44" s="77"/>
      <c r="N44" s="77"/>
      <c r="O44" s="77"/>
      <c r="P44" s="77"/>
      <c r="Q44" s="77"/>
      <c r="R44" s="77"/>
      <c r="S44" s="75"/>
      <c r="T44" s="77"/>
      <c r="U44" s="77"/>
      <c r="V44" s="77"/>
      <c r="W44" s="75"/>
      <c r="X44" s="77"/>
      <c r="Y44" s="77"/>
      <c r="Z44" s="77"/>
      <c r="AA44" s="75"/>
      <c r="AB44" s="77"/>
      <c r="AC44" s="77"/>
      <c r="AD44" s="77"/>
      <c r="AE44" s="75"/>
      <c r="AF44" s="77"/>
      <c r="AG44" s="77"/>
      <c r="AH44" s="77"/>
      <c r="AI44" s="75"/>
      <c r="AJ44" s="77"/>
      <c r="AK44" s="77"/>
      <c r="AL44" s="77"/>
      <c r="AM44" s="75"/>
      <c r="AN44" s="77"/>
      <c r="AO44" s="77"/>
      <c r="AP44" s="77"/>
      <c r="AQ44" s="77"/>
      <c r="AR44" s="77"/>
      <c r="AS44" s="77"/>
      <c r="AT44" s="77"/>
      <c r="AU44" s="75"/>
      <c r="AV44" s="77"/>
      <c r="AW44" s="77"/>
      <c r="AX44" s="77"/>
      <c r="AY44" s="75"/>
      <c r="AZ44" s="75"/>
      <c r="BA44" s="77"/>
      <c r="BB44" s="77"/>
      <c r="BC44" s="75"/>
      <c r="BD44" s="77"/>
      <c r="BE44" s="77"/>
      <c r="BF44" s="77"/>
      <c r="BG44" s="75"/>
      <c r="BH44" s="77"/>
      <c r="BI44" s="77"/>
      <c r="BJ44" s="77"/>
      <c r="BK44" s="75"/>
      <c r="BL44" s="75"/>
      <c r="BM44" s="77"/>
      <c r="BN44" s="77"/>
      <c r="BO44" s="75"/>
      <c r="BP44" s="75"/>
      <c r="BQ44" s="77"/>
      <c r="BR44" s="77"/>
      <c r="BS44" s="75"/>
      <c r="BT44" s="75"/>
      <c r="BU44" s="77"/>
      <c r="BV44" s="77"/>
      <c r="BW44" s="75"/>
      <c r="BX44" s="75"/>
      <c r="BY44" s="77"/>
      <c r="BZ44" s="77"/>
      <c r="CA44" s="75"/>
      <c r="CB44" s="75"/>
      <c r="CC44" s="77"/>
      <c r="CD44" s="77"/>
      <c r="CE44" s="75"/>
      <c r="CF44" s="322"/>
      <c r="CG44" s="77"/>
      <c r="CH44" s="77"/>
      <c r="CI44" s="75"/>
      <c r="CJ44" s="75"/>
      <c r="CK44" s="77"/>
      <c r="CL44" s="77"/>
      <c r="CM44" s="75"/>
      <c r="CN44" s="75"/>
      <c r="CO44" s="77"/>
      <c r="CP44" s="77"/>
      <c r="CQ44" s="75"/>
      <c r="CR44" s="77"/>
      <c r="CS44" s="77"/>
      <c r="CT44" s="77"/>
      <c r="CU44" s="75"/>
      <c r="CV44" s="75"/>
      <c r="CW44" s="77"/>
      <c r="CX44" s="77"/>
      <c r="CY44" s="75"/>
      <c r="CZ44" s="75"/>
      <c r="DA44" s="77"/>
      <c r="DB44" s="77"/>
      <c r="DC44" s="75"/>
      <c r="DD44" s="77"/>
      <c r="DE44" s="77"/>
      <c r="DF44" s="77"/>
      <c r="DG44" s="75"/>
      <c r="DH44" s="77"/>
      <c r="DI44" s="77"/>
      <c r="DJ44" s="77"/>
      <c r="DK44" s="75"/>
      <c r="DL44" s="77"/>
      <c r="DM44" s="77"/>
      <c r="DN44" s="77"/>
      <c r="DO44" s="75"/>
      <c r="DP44" s="77"/>
      <c r="DQ44" s="77"/>
      <c r="DR44" s="77"/>
      <c r="DS44" s="75"/>
      <c r="DT44" s="75"/>
      <c r="DU44" s="77"/>
      <c r="DV44" s="77"/>
      <c r="DW44" s="75"/>
      <c r="DX44" s="75"/>
      <c r="DY44" s="77"/>
      <c r="DZ44" s="77"/>
      <c r="EA44" s="75"/>
      <c r="EB44" s="77"/>
      <c r="EC44" s="77"/>
      <c r="ED44" s="77"/>
      <c r="EE44" s="75"/>
      <c r="EF44" s="77"/>
      <c r="EG44" s="77"/>
      <c r="EH44" s="77"/>
      <c r="EI44" s="75"/>
      <c r="EJ44" s="77"/>
      <c r="EK44" s="77"/>
      <c r="EL44" s="77"/>
      <c r="EM44" s="75"/>
      <c r="EN44" s="77"/>
      <c r="EO44" s="77"/>
      <c r="EP44" s="77"/>
      <c r="EQ44" s="75"/>
      <c r="ER44" s="77"/>
      <c r="ES44" s="77"/>
      <c r="ET44" s="77"/>
      <c r="EU44" s="75"/>
      <c r="EV44" s="75"/>
      <c r="EW44" s="75"/>
      <c r="EX44" s="75"/>
      <c r="EY44" s="75"/>
      <c r="EZ44" s="77"/>
      <c r="FA44" s="77"/>
      <c r="FB44" s="77"/>
      <c r="FC44" s="75"/>
      <c r="FD44" s="77"/>
      <c r="FE44" s="77"/>
      <c r="FF44" s="77"/>
      <c r="FG44" s="75"/>
      <c r="FH44" s="77"/>
      <c r="FI44" s="77"/>
      <c r="FJ44" s="77"/>
      <c r="FK44" s="75"/>
      <c r="FL44" s="77"/>
      <c r="FM44" s="77"/>
      <c r="FN44" s="77"/>
      <c r="FO44" s="75"/>
      <c r="FP44" s="77"/>
      <c r="FQ44" s="77"/>
      <c r="FR44" s="77"/>
      <c r="FS44" s="75"/>
      <c r="FT44" s="77"/>
      <c r="FU44" s="77"/>
      <c r="FV44" s="77"/>
      <c r="FW44" s="75"/>
      <c r="FX44" s="77"/>
      <c r="FY44" s="77"/>
      <c r="FZ44" s="77"/>
      <c r="GA44" s="75"/>
      <c r="GB44" s="77"/>
      <c r="GC44" s="77"/>
      <c r="GD44" s="77"/>
      <c r="GE44" s="75"/>
      <c r="GF44" s="77"/>
      <c r="GG44" s="77"/>
      <c r="GH44" s="77"/>
      <c r="GI44" s="75"/>
      <c r="GJ44" s="77"/>
      <c r="GK44" s="77"/>
      <c r="GL44" s="77"/>
      <c r="GM44" s="75"/>
      <c r="GN44" s="77"/>
      <c r="GO44" s="77"/>
      <c r="GP44" s="77"/>
      <c r="GQ44" s="75"/>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5"/>
      <c r="KF44" s="77"/>
      <c r="KG44" s="77"/>
      <c r="KH44" s="77"/>
      <c r="KI44" s="75"/>
      <c r="KJ44" s="77"/>
      <c r="KK44" s="77"/>
      <c r="KL44" s="77"/>
      <c r="KM44" s="75"/>
      <c r="KN44" s="77"/>
      <c r="KO44" s="77"/>
      <c r="KP44" s="77"/>
      <c r="KQ44" s="75"/>
      <c r="KR44" s="77"/>
      <c r="KS44" s="77"/>
      <c r="KT44" s="77"/>
      <c r="KU44" s="75"/>
      <c r="KV44" s="77"/>
      <c r="KW44" s="77"/>
      <c r="KX44" s="77"/>
      <c r="KY44" s="75"/>
      <c r="KZ44" s="77"/>
      <c r="LA44" s="77"/>
      <c r="LB44" s="77"/>
      <c r="LC44" s="75"/>
      <c r="LD44" s="77"/>
      <c r="LE44" s="77"/>
      <c r="LF44" s="77"/>
      <c r="LG44" s="75"/>
      <c r="LH44" s="77"/>
      <c r="LI44" s="77"/>
      <c r="LJ44" s="77"/>
      <c r="LK44" s="75"/>
      <c r="LL44" s="77"/>
      <c r="LM44" s="77"/>
      <c r="LN44" s="77"/>
      <c r="LO44" s="75"/>
      <c r="LP44" s="77"/>
      <c r="LQ44" s="77"/>
      <c r="LR44" s="77"/>
      <c r="LS44" s="75"/>
      <c r="LT44" s="77"/>
      <c r="LU44" s="77"/>
      <c r="LV44" s="77"/>
      <c r="LW44" s="75"/>
      <c r="LX44" s="77"/>
      <c r="LY44" s="77"/>
      <c r="LZ44" s="77"/>
      <c r="MA44" s="75"/>
      <c r="MB44" s="77"/>
      <c r="MC44" s="77"/>
      <c r="MD44" s="77"/>
      <c r="ME44" s="75"/>
      <c r="MF44" s="77"/>
      <c r="MG44" s="77"/>
      <c r="MH44" s="77"/>
      <c r="MI44" s="75"/>
      <c r="MJ44" s="77"/>
      <c r="MK44" s="77"/>
      <c r="ML44" s="77"/>
      <c r="MM44" s="75"/>
      <c r="MN44" s="77"/>
      <c r="MO44" s="77"/>
      <c r="MP44" s="77"/>
      <c r="MQ44" s="75"/>
      <c r="MR44" s="77"/>
      <c r="MS44" s="77"/>
      <c r="MT44" s="77"/>
      <c r="MU44" s="75"/>
      <c r="MV44" s="77"/>
      <c r="MW44" s="77"/>
      <c r="MX44" s="77"/>
      <c r="MY44" s="77"/>
      <c r="MZ44" s="77"/>
      <c r="NA44" s="77"/>
      <c r="NB44" s="77"/>
      <c r="NC44" s="77"/>
      <c r="ND44" s="77"/>
      <c r="NE44" s="77"/>
      <c r="NF44" s="77"/>
      <c r="NG44" s="77"/>
      <c r="NH44" s="77"/>
      <c r="NI44" s="77"/>
      <c r="NJ44" s="77"/>
      <c r="NK44" s="77"/>
    </row>
    <row r="45" spans="1:375" ht="15.75" x14ac:dyDescent="0.25">
      <c r="A45" s="453" t="s">
        <v>310</v>
      </c>
      <c r="B45" s="78">
        <f t="shared" si="115"/>
        <v>0</v>
      </c>
      <c r="C45" s="78">
        <f t="shared" si="36"/>
        <v>3001.4421000000002</v>
      </c>
      <c r="D45" s="78">
        <f t="shared" si="116"/>
        <v>0</v>
      </c>
      <c r="E45" s="78">
        <f t="shared" si="117"/>
        <v>3001.4421000000002</v>
      </c>
      <c r="F45" s="78">
        <f t="shared" si="118"/>
        <v>3001.4421000000002</v>
      </c>
      <c r="G45" s="74">
        <f t="shared" ref="G45" si="279">F45/C45*100</f>
        <v>100</v>
      </c>
      <c r="H45" s="77"/>
      <c r="I45" s="77"/>
      <c r="J45" s="77"/>
      <c r="K45" s="77"/>
      <c r="L45" s="77"/>
      <c r="M45" s="77"/>
      <c r="N45" s="77"/>
      <c r="O45" s="77"/>
      <c r="P45" s="77"/>
      <c r="Q45" s="77"/>
      <c r="R45" s="77"/>
      <c r="S45" s="75"/>
      <c r="T45" s="77"/>
      <c r="U45" s="77"/>
      <c r="V45" s="77"/>
      <c r="W45" s="75"/>
      <c r="X45" s="77"/>
      <c r="Y45" s="77"/>
      <c r="Z45" s="77"/>
      <c r="AA45" s="75"/>
      <c r="AB45" s="77"/>
      <c r="AC45" s="77"/>
      <c r="AD45" s="77"/>
      <c r="AE45" s="75"/>
      <c r="AF45" s="77"/>
      <c r="AG45" s="77"/>
      <c r="AH45" s="77"/>
      <c r="AI45" s="75"/>
      <c r="AJ45" s="77"/>
      <c r="AK45" s="77"/>
      <c r="AL45" s="77"/>
      <c r="AM45" s="75"/>
      <c r="AN45" s="77"/>
      <c r="AO45" s="77"/>
      <c r="AP45" s="77"/>
      <c r="AQ45" s="77"/>
      <c r="AR45" s="77"/>
      <c r="AS45" s="77"/>
      <c r="AT45" s="77"/>
      <c r="AU45" s="75"/>
      <c r="AV45" s="77"/>
      <c r="AW45" s="77"/>
      <c r="AX45" s="77"/>
      <c r="AY45" s="75"/>
      <c r="AZ45" s="75"/>
      <c r="BA45" s="77"/>
      <c r="BB45" s="77"/>
      <c r="BC45" s="75"/>
      <c r="BD45" s="77"/>
      <c r="BE45" s="77"/>
      <c r="BF45" s="77"/>
      <c r="BG45" s="75"/>
      <c r="BH45" s="77"/>
      <c r="BI45" s="77"/>
      <c r="BJ45" s="77"/>
      <c r="BK45" s="75"/>
      <c r="BL45" s="75"/>
      <c r="BM45" s="77"/>
      <c r="BN45" s="77"/>
      <c r="BO45" s="75"/>
      <c r="BP45" s="75"/>
      <c r="BQ45" s="77"/>
      <c r="BR45" s="77"/>
      <c r="BS45" s="75"/>
      <c r="BT45" s="75"/>
      <c r="BU45" s="77"/>
      <c r="BV45" s="77"/>
      <c r="BW45" s="75"/>
      <c r="BX45" s="75"/>
      <c r="BY45" s="77"/>
      <c r="BZ45" s="77"/>
      <c r="CA45" s="75"/>
      <c r="CB45" s="75"/>
      <c r="CC45" s="77"/>
      <c r="CD45" s="77"/>
      <c r="CE45" s="75"/>
      <c r="CF45" s="322"/>
      <c r="CG45" s="77"/>
      <c r="CH45" s="77"/>
      <c r="CI45" s="75"/>
      <c r="CJ45" s="75"/>
      <c r="CK45" s="77"/>
      <c r="CL45" s="77"/>
      <c r="CM45" s="75"/>
      <c r="CN45" s="75"/>
      <c r="CO45" s="77"/>
      <c r="CP45" s="77"/>
      <c r="CQ45" s="75"/>
      <c r="CR45" s="77"/>
      <c r="CS45" s="77"/>
      <c r="CT45" s="77"/>
      <c r="CU45" s="75"/>
      <c r="CV45" s="75"/>
      <c r="CW45" s="77"/>
      <c r="CX45" s="77"/>
      <c r="CY45" s="75"/>
      <c r="CZ45" s="75"/>
      <c r="DA45" s="78">
        <v>3001.4421000000002</v>
      </c>
      <c r="DB45" s="78">
        <v>3001.4421000000002</v>
      </c>
      <c r="DC45" s="75">
        <f t="shared" si="268"/>
        <v>100</v>
      </c>
      <c r="DD45" s="77"/>
      <c r="DE45" s="77"/>
      <c r="DF45" s="77"/>
      <c r="DG45" s="75"/>
      <c r="DH45" s="77"/>
      <c r="DI45" s="77"/>
      <c r="DJ45" s="77"/>
      <c r="DK45" s="75"/>
      <c r="DL45" s="77"/>
      <c r="DM45" s="77"/>
      <c r="DN45" s="77"/>
      <c r="DO45" s="75"/>
      <c r="DP45" s="77"/>
      <c r="DQ45" s="77"/>
      <c r="DR45" s="77"/>
      <c r="DS45" s="75"/>
      <c r="DT45" s="75"/>
      <c r="DU45" s="77"/>
      <c r="DV45" s="77"/>
      <c r="DW45" s="75"/>
      <c r="DX45" s="75"/>
      <c r="DY45" s="77"/>
      <c r="DZ45" s="77"/>
      <c r="EA45" s="75"/>
      <c r="EB45" s="77"/>
      <c r="EC45" s="77"/>
      <c r="ED45" s="77"/>
      <c r="EE45" s="75"/>
      <c r="EF45" s="77"/>
      <c r="EG45" s="77"/>
      <c r="EH45" s="77"/>
      <c r="EI45" s="75"/>
      <c r="EJ45" s="77"/>
      <c r="EK45" s="77"/>
      <c r="EL45" s="77"/>
      <c r="EM45" s="75"/>
      <c r="EN45" s="77"/>
      <c r="EO45" s="77"/>
      <c r="EP45" s="77"/>
      <c r="EQ45" s="75"/>
      <c r="ER45" s="77"/>
      <c r="ES45" s="77"/>
      <c r="ET45" s="77"/>
      <c r="EU45" s="75"/>
      <c r="EV45" s="75"/>
      <c r="EW45" s="75"/>
      <c r="EX45" s="75"/>
      <c r="EY45" s="75"/>
      <c r="EZ45" s="77"/>
      <c r="FA45" s="77"/>
      <c r="FB45" s="77"/>
      <c r="FC45" s="75"/>
      <c r="FD45" s="77"/>
      <c r="FE45" s="77"/>
      <c r="FF45" s="77"/>
      <c r="FG45" s="75"/>
      <c r="FH45" s="77"/>
      <c r="FI45" s="77"/>
      <c r="FJ45" s="77"/>
      <c r="FK45" s="75"/>
      <c r="FL45" s="77"/>
      <c r="FM45" s="77"/>
      <c r="FN45" s="77"/>
      <c r="FO45" s="75"/>
      <c r="FP45" s="77"/>
      <c r="FQ45" s="77"/>
      <c r="FR45" s="77"/>
      <c r="FS45" s="75"/>
      <c r="FT45" s="77"/>
      <c r="FU45" s="77"/>
      <c r="FV45" s="77"/>
      <c r="FW45" s="75"/>
      <c r="FX45" s="77"/>
      <c r="FY45" s="77"/>
      <c r="FZ45" s="77"/>
      <c r="GA45" s="75"/>
      <c r="GB45" s="77"/>
      <c r="GC45" s="77"/>
      <c r="GD45" s="77"/>
      <c r="GE45" s="75"/>
      <c r="GF45" s="77"/>
      <c r="GG45" s="77"/>
      <c r="GH45" s="77"/>
      <c r="GI45" s="75"/>
      <c r="GJ45" s="77"/>
      <c r="GK45" s="77"/>
      <c r="GL45" s="77"/>
      <c r="GM45" s="75"/>
      <c r="GN45" s="77"/>
      <c r="GO45" s="77"/>
      <c r="GP45" s="77"/>
      <c r="GQ45" s="75"/>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5"/>
      <c r="KF45" s="77"/>
      <c r="KG45" s="77"/>
      <c r="KH45" s="77"/>
      <c r="KI45" s="75"/>
      <c r="KJ45" s="77"/>
      <c r="KK45" s="77"/>
      <c r="KL45" s="77"/>
      <c r="KM45" s="75"/>
      <c r="KN45" s="77"/>
      <c r="KO45" s="77"/>
      <c r="KP45" s="77"/>
      <c r="KQ45" s="75"/>
      <c r="KR45" s="77"/>
      <c r="KS45" s="77"/>
      <c r="KT45" s="77"/>
      <c r="KU45" s="75"/>
      <c r="KV45" s="77"/>
      <c r="KW45" s="77"/>
      <c r="KX45" s="77"/>
      <c r="KY45" s="75"/>
      <c r="KZ45" s="77"/>
      <c r="LA45" s="77"/>
      <c r="LB45" s="77"/>
      <c r="LC45" s="75"/>
      <c r="LD45" s="77"/>
      <c r="LE45" s="77"/>
      <c r="LF45" s="77"/>
      <c r="LG45" s="75"/>
      <c r="LH45" s="77"/>
      <c r="LI45" s="77"/>
      <c r="LJ45" s="77"/>
      <c r="LK45" s="75"/>
      <c r="LL45" s="77"/>
      <c r="LM45" s="77"/>
      <c r="LN45" s="77"/>
      <c r="LO45" s="75"/>
      <c r="LP45" s="77"/>
      <c r="LQ45" s="77"/>
      <c r="LR45" s="77"/>
      <c r="LS45" s="75"/>
      <c r="LT45" s="77"/>
      <c r="LU45" s="77"/>
      <c r="LV45" s="77"/>
      <c r="LW45" s="75"/>
      <c r="LX45" s="77"/>
      <c r="LY45" s="77"/>
      <c r="LZ45" s="77"/>
      <c r="MA45" s="75"/>
      <c r="MB45" s="77"/>
      <c r="MC45" s="77"/>
      <c r="MD45" s="77"/>
      <c r="ME45" s="75"/>
      <c r="MF45" s="77"/>
      <c r="MG45" s="77"/>
      <c r="MH45" s="77"/>
      <c r="MI45" s="75"/>
      <c r="MJ45" s="77"/>
      <c r="MK45" s="77"/>
      <c r="ML45" s="77"/>
      <c r="MM45" s="75"/>
      <c r="MN45" s="77"/>
      <c r="MO45" s="77"/>
      <c r="MP45" s="77"/>
      <c r="MQ45" s="75"/>
      <c r="MR45" s="77"/>
      <c r="MS45" s="77"/>
      <c r="MT45" s="77"/>
      <c r="MU45" s="75"/>
      <c r="MV45" s="77"/>
      <c r="MW45" s="77"/>
      <c r="MX45" s="77"/>
      <c r="MY45" s="77"/>
      <c r="MZ45" s="77"/>
      <c r="NA45" s="77"/>
      <c r="NB45" s="77"/>
      <c r="NC45" s="77"/>
      <c r="ND45" s="77"/>
      <c r="NE45" s="77"/>
      <c r="NF45" s="77"/>
      <c r="NG45" s="77"/>
      <c r="NH45" s="77"/>
      <c r="NI45" s="77"/>
      <c r="NJ45" s="77"/>
      <c r="NK45" s="77"/>
    </row>
    <row r="46" spans="1:375" ht="15.75" x14ac:dyDescent="0.25">
      <c r="A46" s="453" t="s">
        <v>143</v>
      </c>
      <c r="B46" s="78">
        <f t="shared" si="115"/>
        <v>0</v>
      </c>
      <c r="C46" s="78">
        <f t="shared" si="36"/>
        <v>0</v>
      </c>
      <c r="D46" s="78">
        <f t="shared" si="116"/>
        <v>0</v>
      </c>
      <c r="E46" s="78">
        <f t="shared" si="117"/>
        <v>0</v>
      </c>
      <c r="F46" s="78">
        <f t="shared" si="118"/>
        <v>0</v>
      </c>
      <c r="G46" s="74"/>
      <c r="H46" s="77"/>
      <c r="I46" s="77"/>
      <c r="J46" s="77"/>
      <c r="K46" s="77"/>
      <c r="L46" s="77"/>
      <c r="M46" s="77"/>
      <c r="N46" s="77"/>
      <c r="O46" s="77"/>
      <c r="P46" s="77"/>
      <c r="Q46" s="77"/>
      <c r="R46" s="77"/>
      <c r="S46" s="75"/>
      <c r="T46" s="77"/>
      <c r="U46" s="77"/>
      <c r="V46" s="77"/>
      <c r="W46" s="75"/>
      <c r="X46" s="77"/>
      <c r="Y46" s="77"/>
      <c r="Z46" s="77"/>
      <c r="AA46" s="75"/>
      <c r="AB46" s="77"/>
      <c r="AC46" s="77"/>
      <c r="AD46" s="77"/>
      <c r="AE46" s="75"/>
      <c r="AF46" s="77"/>
      <c r="AG46" s="77"/>
      <c r="AH46" s="77"/>
      <c r="AI46" s="75"/>
      <c r="AJ46" s="77"/>
      <c r="AK46" s="77"/>
      <c r="AL46" s="77"/>
      <c r="AM46" s="75"/>
      <c r="AN46" s="77"/>
      <c r="AO46" s="77"/>
      <c r="AP46" s="77"/>
      <c r="AQ46" s="77"/>
      <c r="AR46" s="77"/>
      <c r="AS46" s="77"/>
      <c r="AT46" s="77"/>
      <c r="AU46" s="75"/>
      <c r="AV46" s="77"/>
      <c r="AW46" s="77"/>
      <c r="AX46" s="77"/>
      <c r="AY46" s="75"/>
      <c r="AZ46" s="75"/>
      <c r="BA46" s="77"/>
      <c r="BB46" s="77"/>
      <c r="BC46" s="75"/>
      <c r="BD46" s="77"/>
      <c r="BE46" s="77"/>
      <c r="BF46" s="77"/>
      <c r="BG46" s="75"/>
      <c r="BH46" s="77"/>
      <c r="BI46" s="77"/>
      <c r="BJ46" s="77"/>
      <c r="BK46" s="75"/>
      <c r="BL46" s="75"/>
      <c r="BM46" s="77"/>
      <c r="BN46" s="77"/>
      <c r="BO46" s="75"/>
      <c r="BP46" s="75"/>
      <c r="BQ46" s="77"/>
      <c r="BR46" s="77"/>
      <c r="BS46" s="75"/>
      <c r="BT46" s="75"/>
      <c r="BU46" s="77"/>
      <c r="BV46" s="77"/>
      <c r="BW46" s="75"/>
      <c r="BX46" s="75"/>
      <c r="BY46" s="77"/>
      <c r="BZ46" s="77"/>
      <c r="CA46" s="75"/>
      <c r="CB46" s="75"/>
      <c r="CC46" s="77"/>
      <c r="CD46" s="77"/>
      <c r="CE46" s="75"/>
      <c r="CF46" s="322"/>
      <c r="CG46" s="77"/>
      <c r="CH46" s="77"/>
      <c r="CI46" s="75"/>
      <c r="CJ46" s="75"/>
      <c r="CK46" s="77"/>
      <c r="CL46" s="77"/>
      <c r="CM46" s="75"/>
      <c r="CN46" s="75"/>
      <c r="CO46" s="77"/>
      <c r="CP46" s="77"/>
      <c r="CQ46" s="75"/>
      <c r="CR46" s="77"/>
      <c r="CS46" s="77"/>
      <c r="CT46" s="77"/>
      <c r="CU46" s="75"/>
      <c r="CV46" s="75"/>
      <c r="CW46" s="77"/>
      <c r="CX46" s="77"/>
      <c r="CY46" s="75"/>
      <c r="CZ46" s="75"/>
      <c r="DA46" s="77"/>
      <c r="DB46" s="77"/>
      <c r="DC46" s="75"/>
      <c r="DD46" s="77"/>
      <c r="DE46" s="77"/>
      <c r="DF46" s="77"/>
      <c r="DG46" s="75"/>
      <c r="DH46" s="77"/>
      <c r="DI46" s="77"/>
      <c r="DJ46" s="77"/>
      <c r="DK46" s="75"/>
      <c r="DL46" s="77"/>
      <c r="DM46" s="77"/>
      <c r="DN46" s="77"/>
      <c r="DO46" s="75"/>
      <c r="DP46" s="77"/>
      <c r="DQ46" s="77"/>
      <c r="DR46" s="77"/>
      <c r="DS46" s="75"/>
      <c r="DT46" s="75"/>
      <c r="DU46" s="77"/>
      <c r="DV46" s="77"/>
      <c r="DW46" s="75"/>
      <c r="DX46" s="75"/>
      <c r="DY46" s="77"/>
      <c r="DZ46" s="77"/>
      <c r="EA46" s="75"/>
      <c r="EB46" s="77"/>
      <c r="EC46" s="77"/>
      <c r="ED46" s="77"/>
      <c r="EE46" s="75"/>
      <c r="EF46" s="77"/>
      <c r="EG46" s="77"/>
      <c r="EH46" s="77"/>
      <c r="EI46" s="75"/>
      <c r="EJ46" s="77"/>
      <c r="EK46" s="77"/>
      <c r="EL46" s="77"/>
      <c r="EM46" s="75"/>
      <c r="EN46" s="77"/>
      <c r="EO46" s="77"/>
      <c r="EP46" s="77"/>
      <c r="EQ46" s="75"/>
      <c r="ER46" s="77"/>
      <c r="ES46" s="77"/>
      <c r="ET46" s="77"/>
      <c r="EU46" s="75"/>
      <c r="EV46" s="75"/>
      <c r="EW46" s="75"/>
      <c r="EX46" s="75"/>
      <c r="EY46" s="75"/>
      <c r="EZ46" s="77"/>
      <c r="FA46" s="77"/>
      <c r="FB46" s="77"/>
      <c r="FC46" s="75"/>
      <c r="FD46" s="77"/>
      <c r="FE46" s="77"/>
      <c r="FF46" s="77"/>
      <c r="FG46" s="75"/>
      <c r="FH46" s="77"/>
      <c r="FI46" s="77"/>
      <c r="FJ46" s="77"/>
      <c r="FK46" s="75"/>
      <c r="FL46" s="77"/>
      <c r="FM46" s="77"/>
      <c r="FN46" s="77"/>
      <c r="FO46" s="75"/>
      <c r="FP46" s="77"/>
      <c r="FQ46" s="77"/>
      <c r="FR46" s="77"/>
      <c r="FS46" s="75"/>
      <c r="FT46" s="77"/>
      <c r="FU46" s="77"/>
      <c r="FV46" s="77"/>
      <c r="FW46" s="75"/>
      <c r="FX46" s="77"/>
      <c r="FY46" s="77"/>
      <c r="FZ46" s="77"/>
      <c r="GA46" s="75"/>
      <c r="GB46" s="77"/>
      <c r="GC46" s="77"/>
      <c r="GD46" s="77"/>
      <c r="GE46" s="75"/>
      <c r="GF46" s="77"/>
      <c r="GG46" s="77"/>
      <c r="GH46" s="77"/>
      <c r="GI46" s="75"/>
      <c r="GJ46" s="77"/>
      <c r="GK46" s="77"/>
      <c r="GL46" s="77"/>
      <c r="GM46" s="75"/>
      <c r="GN46" s="77"/>
      <c r="GO46" s="77"/>
      <c r="GP46" s="77"/>
      <c r="GQ46" s="75"/>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5"/>
      <c r="KF46" s="77"/>
      <c r="KG46" s="77"/>
      <c r="KH46" s="77"/>
      <c r="KI46" s="75"/>
      <c r="KJ46" s="77"/>
      <c r="KK46" s="77"/>
      <c r="KL46" s="77"/>
      <c r="KM46" s="75"/>
      <c r="KN46" s="77"/>
      <c r="KO46" s="77"/>
      <c r="KP46" s="77"/>
      <c r="KQ46" s="75"/>
      <c r="KR46" s="77"/>
      <c r="KS46" s="77"/>
      <c r="KT46" s="77"/>
      <c r="KU46" s="75"/>
      <c r="KV46" s="77"/>
      <c r="KW46" s="77"/>
      <c r="KX46" s="77"/>
      <c r="KY46" s="75"/>
      <c r="KZ46" s="77"/>
      <c r="LA46" s="77"/>
      <c r="LB46" s="77"/>
      <c r="LC46" s="75"/>
      <c r="LD46" s="77"/>
      <c r="LE46" s="77"/>
      <c r="LF46" s="77"/>
      <c r="LG46" s="75"/>
      <c r="LH46" s="77"/>
      <c r="LI46" s="77"/>
      <c r="LJ46" s="77"/>
      <c r="LK46" s="75"/>
      <c r="LL46" s="77"/>
      <c r="LM46" s="77"/>
      <c r="LN46" s="77"/>
      <c r="LO46" s="75"/>
      <c r="LP46" s="77"/>
      <c r="LQ46" s="77"/>
      <c r="LR46" s="77"/>
      <c r="LS46" s="75"/>
      <c r="LT46" s="77"/>
      <c r="LU46" s="77"/>
      <c r="LV46" s="77"/>
      <c r="LW46" s="75"/>
      <c r="LX46" s="77"/>
      <c r="LY46" s="77"/>
      <c r="LZ46" s="77"/>
      <c r="MA46" s="75"/>
      <c r="MB46" s="77"/>
      <c r="MC46" s="77"/>
      <c r="MD46" s="77"/>
      <c r="ME46" s="75"/>
      <c r="MF46" s="77"/>
      <c r="MG46" s="77"/>
      <c r="MH46" s="77"/>
      <c r="MI46" s="75"/>
      <c r="MJ46" s="77"/>
      <c r="MK46" s="77"/>
      <c r="ML46" s="77"/>
      <c r="MM46" s="75"/>
      <c r="MN46" s="77"/>
      <c r="MO46" s="77"/>
      <c r="MP46" s="77"/>
      <c r="MQ46" s="75"/>
      <c r="MR46" s="77"/>
      <c r="MS46" s="77"/>
      <c r="MT46" s="77"/>
      <c r="MU46" s="75"/>
      <c r="MV46" s="77"/>
      <c r="MW46" s="77"/>
      <c r="MX46" s="77"/>
      <c r="MY46" s="77"/>
      <c r="MZ46" s="77"/>
      <c r="NA46" s="77"/>
      <c r="NB46" s="77"/>
      <c r="NC46" s="77"/>
      <c r="ND46" s="77"/>
      <c r="NE46" s="77"/>
      <c r="NF46" s="77"/>
      <c r="NG46" s="77"/>
      <c r="NH46" s="77"/>
      <c r="NI46" s="77"/>
      <c r="NJ46" s="77"/>
      <c r="NK46" s="77"/>
    </row>
    <row r="47" spans="1:375" s="5" customFormat="1" ht="31.5" x14ac:dyDescent="0.25">
      <c r="A47" s="64" t="s">
        <v>149</v>
      </c>
      <c r="B47" s="77">
        <f t="shared" si="115"/>
        <v>8749.627199999999</v>
      </c>
      <c r="C47" s="77">
        <f t="shared" si="36"/>
        <v>107481.12743000001</v>
      </c>
      <c r="D47" s="77">
        <f t="shared" si="116"/>
        <v>101578.85124</v>
      </c>
      <c r="E47" s="77">
        <f t="shared" si="117"/>
        <v>5902.2761900000005</v>
      </c>
      <c r="F47" s="77">
        <f t="shared" si="118"/>
        <v>106092.46174000001</v>
      </c>
      <c r="G47" s="73">
        <f>F47/C47*100</f>
        <v>98.707991139277539</v>
      </c>
      <c r="H47" s="73">
        <f>H48+H49+H51</f>
        <v>0</v>
      </c>
      <c r="I47" s="73">
        <f>I48+I49+I51</f>
        <v>0</v>
      </c>
      <c r="J47" s="73">
        <f>J48+J49+J51</f>
        <v>0</v>
      </c>
      <c r="K47" s="73"/>
      <c r="L47" s="73">
        <f>L48+L49+L51</f>
        <v>1069.7</v>
      </c>
      <c r="M47" s="73">
        <f>M48+M49+M51</f>
        <v>1337.1</v>
      </c>
      <c r="N47" s="73">
        <f>N48+N49+N51</f>
        <v>1337.1</v>
      </c>
      <c r="O47" s="72">
        <f>N47/M47*100</f>
        <v>100</v>
      </c>
      <c r="P47" s="73">
        <f>P48+P49+P51</f>
        <v>192</v>
      </c>
      <c r="Q47" s="73">
        <f>Q48+Q49+Q51</f>
        <v>192</v>
      </c>
      <c r="R47" s="73">
        <f>R48+R49+R51</f>
        <v>192</v>
      </c>
      <c r="S47" s="72">
        <f>R47/Q47*100</f>
        <v>100</v>
      </c>
      <c r="T47" s="73">
        <f>T48+T49+T51</f>
        <v>957</v>
      </c>
      <c r="U47" s="73">
        <f>U48+U49+U51</f>
        <v>957</v>
      </c>
      <c r="V47" s="73">
        <f>V48+V49+V51</f>
        <v>957</v>
      </c>
      <c r="W47" s="72">
        <f>V47/U47*100</f>
        <v>100</v>
      </c>
      <c r="X47" s="73">
        <f>X48+X49+X51</f>
        <v>272</v>
      </c>
      <c r="Y47" s="73">
        <f>Y48+Y49+Y51</f>
        <v>272</v>
      </c>
      <c r="Z47" s="73">
        <f>Z48+Z49+Z51</f>
        <v>272</v>
      </c>
      <c r="AA47" s="72">
        <f>Z47/Y47*100</f>
        <v>100</v>
      </c>
      <c r="AB47" s="73">
        <f>AB48+AB49+AB51</f>
        <v>88</v>
      </c>
      <c r="AC47" s="73">
        <f>AC48+AC49+AC51</f>
        <v>88</v>
      </c>
      <c r="AD47" s="73">
        <f>AD48+AD49+AD51</f>
        <v>88</v>
      </c>
      <c r="AE47" s="72">
        <f>AD47/AC47*100</f>
        <v>100</v>
      </c>
      <c r="AF47" s="73"/>
      <c r="AG47" s="73">
        <f t="shared" ref="AG47:AH47" si="280">AG48+AG49+AG51</f>
        <v>8404.2999999999993</v>
      </c>
      <c r="AH47" s="73">
        <f t="shared" si="280"/>
        <v>8404.2999999999993</v>
      </c>
      <c r="AI47" s="72">
        <f>AH47/AG47*100</f>
        <v>100</v>
      </c>
      <c r="AJ47" s="73"/>
      <c r="AK47" s="73">
        <f t="shared" ref="AK47:AL47" si="281">AK48+AK49+AK51</f>
        <v>560</v>
      </c>
      <c r="AL47" s="73">
        <f t="shared" si="281"/>
        <v>560</v>
      </c>
      <c r="AM47" s="72">
        <f>AL47/AK47*100</f>
        <v>100</v>
      </c>
      <c r="AN47" s="73">
        <f t="shared" ref="AN47" si="282">AN48+AN49+AN51</f>
        <v>0</v>
      </c>
      <c r="AO47" s="73">
        <f t="shared" ref="AO47:AT47" si="283">AO48+AO49+AO51</f>
        <v>0</v>
      </c>
      <c r="AP47" s="73">
        <f t="shared" si="283"/>
        <v>0</v>
      </c>
      <c r="AQ47" s="73">
        <f t="shared" si="283"/>
        <v>0</v>
      </c>
      <c r="AR47" s="73">
        <f t="shared" ref="AR47" si="284">AR48+AR49+AR51</f>
        <v>500</v>
      </c>
      <c r="AS47" s="73">
        <f t="shared" si="283"/>
        <v>500</v>
      </c>
      <c r="AT47" s="73">
        <f t="shared" si="283"/>
        <v>500</v>
      </c>
      <c r="AU47" s="72">
        <f>AT47/AS47*100</f>
        <v>100</v>
      </c>
      <c r="AV47" s="73"/>
      <c r="AW47" s="73">
        <f t="shared" ref="AW47:AX47" si="285">AW48+AW49+AW51</f>
        <v>0</v>
      </c>
      <c r="AX47" s="73">
        <f t="shared" si="285"/>
        <v>0</v>
      </c>
      <c r="AY47" s="72"/>
      <c r="AZ47" s="72"/>
      <c r="BA47" s="73">
        <f>BA48+BA49+BA51</f>
        <v>68707.552670000005</v>
      </c>
      <c r="BB47" s="73">
        <f>BB48+BB49+BB51</f>
        <v>68707.552670000005</v>
      </c>
      <c r="BC47" s="72">
        <f>BB47/BA47*100</f>
        <v>100</v>
      </c>
      <c r="BD47" s="73"/>
      <c r="BE47" s="73"/>
      <c r="BF47" s="73"/>
      <c r="BG47" s="72"/>
      <c r="BH47" s="73">
        <f>BH48+BH49+BH51</f>
        <v>1111.6739</v>
      </c>
      <c r="BI47" s="73">
        <f>BI48+BI49+BI51</f>
        <v>1111.6739</v>
      </c>
      <c r="BJ47" s="73">
        <f>BJ48+BJ49+BJ51</f>
        <v>1109.5988</v>
      </c>
      <c r="BK47" s="72">
        <f>BJ47/BI47*100</f>
        <v>99.813335547411867</v>
      </c>
      <c r="BL47" s="72"/>
      <c r="BM47" s="73">
        <f>BM48+BM49+BM51</f>
        <v>0</v>
      </c>
      <c r="BN47" s="73">
        <f>BN48+BN49+BN51</f>
        <v>0</v>
      </c>
      <c r="BO47" s="72"/>
      <c r="BP47" s="72"/>
      <c r="BQ47" s="73">
        <f>BQ48+BQ49+BQ51</f>
        <v>0</v>
      </c>
      <c r="BR47" s="73">
        <f>BR48+BR49+BR51</f>
        <v>0</v>
      </c>
      <c r="BS47" s="72"/>
      <c r="BT47" s="72"/>
      <c r="BU47" s="73">
        <f>BU48+BU49+BU51</f>
        <v>0</v>
      </c>
      <c r="BV47" s="73">
        <f>BV48+BV49+BV51</f>
        <v>0</v>
      </c>
      <c r="BW47" s="72"/>
      <c r="BX47" s="72"/>
      <c r="BY47" s="73">
        <f>BY48+BY49+BY51</f>
        <v>0</v>
      </c>
      <c r="BZ47" s="73">
        <f>BZ48+BZ49+BZ51</f>
        <v>0</v>
      </c>
      <c r="CA47" s="72"/>
      <c r="CB47" s="72"/>
      <c r="CC47" s="73">
        <f>CC48+CC49+CC51</f>
        <v>0</v>
      </c>
      <c r="CD47" s="73">
        <f>CD48+CD49+CD51</f>
        <v>0</v>
      </c>
      <c r="CE47" s="72"/>
      <c r="CF47" s="343"/>
      <c r="CG47" s="73">
        <f>CG48+CG49+CG51</f>
        <v>0</v>
      </c>
      <c r="CH47" s="73">
        <f>CH48+CH49+CH51</f>
        <v>0</v>
      </c>
      <c r="CI47" s="72"/>
      <c r="CJ47" s="72"/>
      <c r="CK47" s="73">
        <f>CK48+CK49+CK51</f>
        <v>0</v>
      </c>
      <c r="CL47" s="73">
        <f>CL48+CL49+CL51</f>
        <v>0</v>
      </c>
      <c r="CM47" s="72"/>
      <c r="CN47" s="72"/>
      <c r="CO47" s="73">
        <f>CO48+CO49+CO51</f>
        <v>0</v>
      </c>
      <c r="CP47" s="73">
        <f>CP48+CP49+CP51</f>
        <v>0</v>
      </c>
      <c r="CQ47" s="72"/>
      <c r="CR47" s="73">
        <f>CR48+CR49+CR51</f>
        <v>634.4</v>
      </c>
      <c r="CS47" s="73">
        <f>CS48+CS49+CS51</f>
        <v>634.4</v>
      </c>
      <c r="CT47" s="73">
        <f>CT48+CT49+CT51</f>
        <v>634.4</v>
      </c>
      <c r="CU47" s="72">
        <f>CT47/CS47*100</f>
        <v>100</v>
      </c>
      <c r="CV47" s="72"/>
      <c r="CW47" s="73"/>
      <c r="CX47" s="73"/>
      <c r="CY47" s="72"/>
      <c r="CZ47" s="72"/>
      <c r="DA47" s="73">
        <f>SUM(DA48:DA51)</f>
        <v>5524.2761900000005</v>
      </c>
      <c r="DB47" s="73">
        <f>SUM(DB48:DB51)</f>
        <v>5524.2761900000005</v>
      </c>
      <c r="DC47" s="72">
        <f t="shared" ref="DC47" si="286">DB47/DA47*100</f>
        <v>100</v>
      </c>
      <c r="DD47" s="73">
        <f>DD48+DD49+DD51</f>
        <v>250</v>
      </c>
      <c r="DE47" s="73">
        <f>DE48+DE49+DE51</f>
        <v>250</v>
      </c>
      <c r="DF47" s="73">
        <f>DF48+DF49+DF51</f>
        <v>250</v>
      </c>
      <c r="DG47" s="72">
        <f t="shared" si="65"/>
        <v>100</v>
      </c>
      <c r="DH47" s="73">
        <f>DH48+DH49+DH51</f>
        <v>0</v>
      </c>
      <c r="DI47" s="73">
        <f>DI48+DI49+DI51</f>
        <v>0</v>
      </c>
      <c r="DJ47" s="73">
        <f>DJ48+DJ49+DJ51</f>
        <v>0</v>
      </c>
      <c r="DK47" s="72"/>
      <c r="DL47" s="73">
        <f>DL48+DL49+DL51</f>
        <v>0</v>
      </c>
      <c r="DM47" s="73">
        <f>DM48+DM49+DM51</f>
        <v>0</v>
      </c>
      <c r="DN47" s="73">
        <f>DN48+DN49+DN51</f>
        <v>0</v>
      </c>
      <c r="DO47" s="72"/>
      <c r="DP47" s="73"/>
      <c r="DQ47" s="73">
        <f>DQ48+DQ49+DQ51</f>
        <v>0</v>
      </c>
      <c r="DR47" s="73">
        <f>DR48+DR49+DR51</f>
        <v>0</v>
      </c>
      <c r="DS47" s="72"/>
      <c r="DT47" s="72"/>
      <c r="DU47" s="73">
        <f>DU48+DU49+DU51</f>
        <v>0</v>
      </c>
      <c r="DV47" s="73">
        <f>DV48+DV49+DV51</f>
        <v>0</v>
      </c>
      <c r="DW47" s="72"/>
      <c r="DX47" s="72"/>
      <c r="DY47" s="73">
        <f>DY48+DY49+DY51</f>
        <v>0</v>
      </c>
      <c r="DZ47" s="73">
        <f>DZ48+DZ49+DZ51</f>
        <v>0</v>
      </c>
      <c r="EA47" s="72"/>
      <c r="EB47" s="73">
        <f>EB48+EB49+EB51</f>
        <v>1000</v>
      </c>
      <c r="EC47" s="73">
        <f>EC48+EC49+EC51</f>
        <v>1000</v>
      </c>
      <c r="ED47" s="73">
        <f>ED48+ED49+ED51</f>
        <v>898.2</v>
      </c>
      <c r="EE47" s="72">
        <f>ED47/EC47*100</f>
        <v>89.82</v>
      </c>
      <c r="EF47" s="73">
        <f>EF48+EF49+EF51</f>
        <v>1504</v>
      </c>
      <c r="EG47" s="73">
        <f>EG48+EG49+EG51</f>
        <v>1477.57</v>
      </c>
      <c r="EH47" s="73">
        <f>EH48+EH49+EH51</f>
        <v>1477.57</v>
      </c>
      <c r="EI47" s="72">
        <f>EH47/EG47*100</f>
        <v>100</v>
      </c>
      <c r="EJ47" s="73"/>
      <c r="EK47" s="73">
        <f>EK48+EK49+EK51</f>
        <v>0</v>
      </c>
      <c r="EL47" s="73">
        <f>EL48+EL49+EL51</f>
        <v>0</v>
      </c>
      <c r="EM47" s="72"/>
      <c r="EN47" s="73">
        <f>EN48+EN49+EN51</f>
        <v>0</v>
      </c>
      <c r="EO47" s="73">
        <f>EO48+EO49+EO51</f>
        <v>0</v>
      </c>
      <c r="EP47" s="73">
        <f>EP48+EP49+EP51</f>
        <v>0</v>
      </c>
      <c r="EQ47" s="72"/>
      <c r="ER47" s="73"/>
      <c r="ES47" s="73">
        <f>ES48+ES49+ES51</f>
        <v>0</v>
      </c>
      <c r="ET47" s="73">
        <f>ET48+ET49+ET51</f>
        <v>0</v>
      </c>
      <c r="EU47" s="72"/>
      <c r="EV47" s="72"/>
      <c r="EW47" s="72"/>
      <c r="EX47" s="72"/>
      <c r="EY47" s="72"/>
      <c r="EZ47" s="73"/>
      <c r="FA47" s="73">
        <f>FA48+FA49+FA51</f>
        <v>0</v>
      </c>
      <c r="FB47" s="73">
        <f>FB48+FB49+FB51</f>
        <v>0</v>
      </c>
      <c r="FC47" s="72"/>
      <c r="FD47" s="73"/>
      <c r="FE47" s="73">
        <f>FE48+FE49+FE51</f>
        <v>14245.65105</v>
      </c>
      <c r="FF47" s="73">
        <f>FF48+FF49+FF51</f>
        <v>12962.96226</v>
      </c>
      <c r="FG47" s="72">
        <f>FF47/FE47*100</f>
        <v>90.995927209658831</v>
      </c>
      <c r="FH47" s="73"/>
      <c r="FI47" s="73">
        <f>FI48+FI49+FI51</f>
        <v>0</v>
      </c>
      <c r="FJ47" s="73">
        <f>FJ48+FJ49+FJ51</f>
        <v>0</v>
      </c>
      <c r="FK47" s="72"/>
      <c r="FL47" s="73">
        <f>FL48+FL49+FL51</f>
        <v>553</v>
      </c>
      <c r="FM47" s="73">
        <f>FM48+FM49+FM51</f>
        <v>591.70000000000005</v>
      </c>
      <c r="FN47" s="73">
        <f>FN48+FN49+FN51</f>
        <v>591.70000000000005</v>
      </c>
      <c r="FO47" s="72">
        <f>FN47/FM47*100</f>
        <v>100</v>
      </c>
      <c r="FP47" s="73"/>
      <c r="FQ47" s="73"/>
      <c r="FR47" s="73"/>
      <c r="FS47" s="72"/>
      <c r="FT47" s="73"/>
      <c r="FU47" s="73">
        <f>FU48+FU49+FU51</f>
        <v>0</v>
      </c>
      <c r="FV47" s="73">
        <f>FV48+FV49+FV51</f>
        <v>0</v>
      </c>
      <c r="FW47" s="72"/>
      <c r="FX47" s="73"/>
      <c r="FY47" s="73">
        <f>FY48+FY49+FY51</f>
        <v>0</v>
      </c>
      <c r="FZ47" s="73">
        <f>FZ48+FZ49+FZ51</f>
        <v>0</v>
      </c>
      <c r="GA47" s="72"/>
      <c r="GB47" s="73"/>
      <c r="GC47" s="73">
        <f>GC48+GC49+GC51</f>
        <v>0</v>
      </c>
      <c r="GD47" s="73">
        <f>GD48+GD49+GD51</f>
        <v>0</v>
      </c>
      <c r="GE47" s="72"/>
      <c r="GF47" s="73">
        <f>GF48+GF49+GF51</f>
        <v>617.85329999999999</v>
      </c>
      <c r="GG47" s="73">
        <f>GG48+GG49+GG51</f>
        <v>619.95510000000002</v>
      </c>
      <c r="GH47" s="73">
        <f>GH48+GH49+GH51</f>
        <v>617.85329999999999</v>
      </c>
      <c r="GI47" s="72">
        <f t="shared" si="176"/>
        <v>99.660975448060668</v>
      </c>
      <c r="GJ47" s="73"/>
      <c r="GK47" s="73">
        <f>GK48+GK49+GK51</f>
        <v>0</v>
      </c>
      <c r="GL47" s="73">
        <f>GL48+GL49+GL51</f>
        <v>0</v>
      </c>
      <c r="GM47" s="72"/>
      <c r="GN47" s="73"/>
      <c r="GO47" s="73">
        <f>GO48+GO49+GO51</f>
        <v>0</v>
      </c>
      <c r="GP47" s="73">
        <f>GP48+GP49+GP51</f>
        <v>0</v>
      </c>
      <c r="GQ47" s="72"/>
      <c r="GR47" s="73"/>
      <c r="GS47" s="73">
        <f>GS48+GS49+GS51</f>
        <v>0</v>
      </c>
      <c r="GT47" s="73">
        <f>GT48+GT49+GT51</f>
        <v>0</v>
      </c>
      <c r="GU47" s="72"/>
      <c r="GV47" s="73"/>
      <c r="GW47" s="73">
        <f>GW48+GW49+GW51</f>
        <v>0</v>
      </c>
      <c r="GX47" s="73">
        <f>GX48+GX49+GX51</f>
        <v>0</v>
      </c>
      <c r="GY47" s="72"/>
      <c r="GZ47" s="73"/>
      <c r="HA47" s="73">
        <f>HA48+HA49+HA51</f>
        <v>0</v>
      </c>
      <c r="HB47" s="73">
        <f>HB48+HB49+HB51</f>
        <v>0</v>
      </c>
      <c r="HC47" s="72"/>
      <c r="HD47" s="73"/>
      <c r="HE47" s="73">
        <f>HE48+HE49+HE51</f>
        <v>0</v>
      </c>
      <c r="HF47" s="73">
        <f>HF48+HF49+HF51</f>
        <v>0</v>
      </c>
      <c r="HG47" s="72"/>
      <c r="HH47" s="73"/>
      <c r="HI47" s="73">
        <f>HI48+HI49+HI51</f>
        <v>50.22</v>
      </c>
      <c r="HJ47" s="73">
        <f>HJ48+HJ49+HJ51</f>
        <v>50.22</v>
      </c>
      <c r="HK47" s="72">
        <f>HJ47/HI47*100</f>
        <v>100</v>
      </c>
      <c r="HL47" s="73"/>
      <c r="HM47" s="73">
        <f>HM48+HM49+HM51</f>
        <v>0</v>
      </c>
      <c r="HN47" s="73">
        <f>HN48+HN49+HN51</f>
        <v>0</v>
      </c>
      <c r="HO47" s="72"/>
      <c r="HP47" s="73"/>
      <c r="HQ47" s="73">
        <f>HQ48+HQ49+HQ51</f>
        <v>0</v>
      </c>
      <c r="HR47" s="73">
        <f>HR48+HR49+HR51</f>
        <v>0</v>
      </c>
      <c r="HS47" s="72"/>
      <c r="HT47" s="73"/>
      <c r="HU47" s="73">
        <f>HU48+HU49+HU51</f>
        <v>0</v>
      </c>
      <c r="HV47" s="73">
        <f>HV48+HV49+HV51</f>
        <v>0</v>
      </c>
      <c r="HW47" s="72"/>
      <c r="HX47" s="73"/>
      <c r="HY47" s="73">
        <f>HY48+HY49+HY51</f>
        <v>0</v>
      </c>
      <c r="HZ47" s="73">
        <f>HZ48+HZ49+HZ51</f>
        <v>0</v>
      </c>
      <c r="IA47" s="72"/>
      <c r="IB47" s="73"/>
      <c r="IC47" s="73">
        <f>IC48+IC49+IC51</f>
        <v>0</v>
      </c>
      <c r="ID47" s="73">
        <f>ID48+ID49+ID51</f>
        <v>0</v>
      </c>
      <c r="IE47" s="72"/>
      <c r="IF47" s="73"/>
      <c r="IG47" s="73">
        <f>IG48+IG49+IG51</f>
        <v>0</v>
      </c>
      <c r="IH47" s="73">
        <f>IH48+IH49+IH51</f>
        <v>0</v>
      </c>
      <c r="II47" s="72"/>
      <c r="IJ47" s="73"/>
      <c r="IK47" s="73">
        <f>IK48+IK49+IK51</f>
        <v>0</v>
      </c>
      <c r="IL47" s="73">
        <f>IL48+IL49+IL51</f>
        <v>0</v>
      </c>
      <c r="IM47" s="72"/>
      <c r="IN47" s="73"/>
      <c r="IO47" s="73">
        <f>IO48+IO49+IO51</f>
        <v>0</v>
      </c>
      <c r="IP47" s="73">
        <f>IP48+IP49+IP51</f>
        <v>0</v>
      </c>
      <c r="IQ47" s="72"/>
      <c r="IR47" s="73"/>
      <c r="IS47" s="73">
        <f>IS48+IS49+IS51</f>
        <v>0</v>
      </c>
      <c r="IT47" s="73">
        <f>IT48+IT49+IT51</f>
        <v>0</v>
      </c>
      <c r="IU47" s="72"/>
      <c r="IV47" s="73"/>
      <c r="IW47" s="73">
        <f>IW48+IW49+IW51</f>
        <v>0</v>
      </c>
      <c r="IX47" s="73">
        <f>IX48+IX49+IX51</f>
        <v>0</v>
      </c>
      <c r="IY47" s="72"/>
      <c r="IZ47" s="73"/>
      <c r="JA47" s="73">
        <f>JA48+JA49+JA51</f>
        <v>0</v>
      </c>
      <c r="JB47" s="73">
        <f>JB48+JB49+JB51</f>
        <v>0</v>
      </c>
      <c r="JC47" s="72"/>
      <c r="JD47" s="73"/>
      <c r="JE47" s="73">
        <f>JE48+JE49+JE51</f>
        <v>0</v>
      </c>
      <c r="JF47" s="73">
        <f>JF48+JF49+JF51</f>
        <v>0</v>
      </c>
      <c r="JG47" s="72"/>
      <c r="JH47" s="73"/>
      <c r="JI47" s="73">
        <f>JI48+JI49+JI51</f>
        <v>0</v>
      </c>
      <c r="JJ47" s="73">
        <f>JJ48+JJ49+JJ51</f>
        <v>0</v>
      </c>
      <c r="JK47" s="72"/>
      <c r="JL47" s="73"/>
      <c r="JM47" s="73">
        <f>JM48+JM49+JM51</f>
        <v>0</v>
      </c>
      <c r="JN47" s="73">
        <f>JN48+JN49+JN51</f>
        <v>0</v>
      </c>
      <c r="JO47" s="72"/>
      <c r="JP47" s="73"/>
      <c r="JQ47" s="73">
        <f>JQ48+JQ49+JQ51</f>
        <v>0</v>
      </c>
      <c r="JR47" s="73">
        <f>JR48+JR49+JR51</f>
        <v>0</v>
      </c>
      <c r="JS47" s="72"/>
      <c r="JT47" s="73"/>
      <c r="JU47" s="73">
        <f>JU48+JU49+JU51</f>
        <v>0</v>
      </c>
      <c r="JV47" s="73">
        <f>JV48+JV49+JV51</f>
        <v>0</v>
      </c>
      <c r="JW47" s="72"/>
      <c r="JX47" s="73"/>
      <c r="JY47" s="73">
        <f>JY48+JY49+JY51</f>
        <v>0</v>
      </c>
      <c r="JZ47" s="73">
        <f>JZ48+JZ49+JZ51</f>
        <v>0</v>
      </c>
      <c r="KA47" s="72"/>
      <c r="KB47" s="73"/>
      <c r="KC47" s="73">
        <f>KC48+KC49+KC51</f>
        <v>50</v>
      </c>
      <c r="KD47" s="73">
        <f>KD48+KD49+KD51</f>
        <v>50</v>
      </c>
      <c r="KE47" s="72">
        <f t="shared" si="200"/>
        <v>100</v>
      </c>
      <c r="KF47" s="73"/>
      <c r="KG47" s="73">
        <f>KG48+KG49+KG51</f>
        <v>0</v>
      </c>
      <c r="KH47" s="73">
        <f>KH48+KH49+KH51</f>
        <v>0</v>
      </c>
      <c r="KI47" s="72"/>
      <c r="KJ47" s="73"/>
      <c r="KK47" s="73">
        <f>KK48+KK49+KK51</f>
        <v>328</v>
      </c>
      <c r="KL47" s="73">
        <f>KL48+KL49+KL51</f>
        <v>328</v>
      </c>
      <c r="KM47" s="72">
        <f t="shared" si="124"/>
        <v>100</v>
      </c>
      <c r="KN47" s="73"/>
      <c r="KO47" s="73">
        <f>KO48+KO49+KO51</f>
        <v>0</v>
      </c>
      <c r="KP47" s="73">
        <f>KP48+KP49+KP51</f>
        <v>0</v>
      </c>
      <c r="KQ47" s="72"/>
      <c r="KR47" s="73"/>
      <c r="KS47" s="73">
        <f>KS48+KS49+KS51</f>
        <v>0</v>
      </c>
      <c r="KT47" s="73">
        <f>KT48+KT49+KT51</f>
        <v>0</v>
      </c>
      <c r="KU47" s="72"/>
      <c r="KV47" s="73"/>
      <c r="KW47" s="73">
        <f>KW48+KW49+KW51</f>
        <v>0</v>
      </c>
      <c r="KX47" s="73">
        <f>KX48+KX49+KX51</f>
        <v>0</v>
      </c>
      <c r="KY47" s="72"/>
      <c r="KZ47" s="73"/>
      <c r="LA47" s="73">
        <f>LA48+LA49+LA51</f>
        <v>0</v>
      </c>
      <c r="LB47" s="73">
        <f>LB48+LB49+LB51</f>
        <v>0</v>
      </c>
      <c r="LC47" s="72"/>
      <c r="LD47" s="73"/>
      <c r="LE47" s="73">
        <f>LE48+LE49+LE51</f>
        <v>0</v>
      </c>
      <c r="LF47" s="73">
        <f>LF48+LF49+LF51</f>
        <v>0</v>
      </c>
      <c r="LG47" s="72"/>
      <c r="LH47" s="73"/>
      <c r="LI47" s="73">
        <f>LI48+LI49+LI51</f>
        <v>0</v>
      </c>
      <c r="LJ47" s="73">
        <f>LJ48+LJ49+LJ51</f>
        <v>0</v>
      </c>
      <c r="LK47" s="72"/>
      <c r="LL47" s="73"/>
      <c r="LM47" s="73">
        <f>LM48+LM49+LM51</f>
        <v>0</v>
      </c>
      <c r="LN47" s="73">
        <f>LN48+LN49+LN51</f>
        <v>0</v>
      </c>
      <c r="LO47" s="72"/>
      <c r="LP47" s="73"/>
      <c r="LQ47" s="73">
        <f>LQ48+LQ49+LQ51</f>
        <v>0</v>
      </c>
      <c r="LR47" s="73">
        <f>LR48+LR49+LR51</f>
        <v>0</v>
      </c>
      <c r="LS47" s="72"/>
      <c r="LT47" s="73"/>
      <c r="LU47" s="73">
        <f>LU48+LU49+LU51</f>
        <v>0</v>
      </c>
      <c r="LV47" s="73">
        <f>LV48+LV49+LV51</f>
        <v>0</v>
      </c>
      <c r="LW47" s="72"/>
      <c r="LX47" s="73"/>
      <c r="LY47" s="73">
        <f>LY48+LY49+LY51</f>
        <v>0</v>
      </c>
      <c r="LZ47" s="73">
        <f>LZ48+LZ49+LZ51</f>
        <v>0</v>
      </c>
      <c r="MA47" s="72"/>
      <c r="MB47" s="73"/>
      <c r="MC47" s="73">
        <f>MC48+MC49+MC51</f>
        <v>579.72852</v>
      </c>
      <c r="MD47" s="73">
        <f>MD48+MD49+MD51</f>
        <v>579.72852</v>
      </c>
      <c r="ME47" s="72">
        <f t="shared" ref="ME47:ME48" si="287">MD47/MC47*100</f>
        <v>100</v>
      </c>
      <c r="MF47" s="73"/>
      <c r="MG47" s="73">
        <f>MG48+MG49+MG51</f>
        <v>0</v>
      </c>
      <c r="MH47" s="73">
        <f>MH48+MH49+MH51</f>
        <v>0</v>
      </c>
      <c r="MI47" s="72"/>
      <c r="MJ47" s="73"/>
      <c r="MK47" s="73">
        <f>MK48+MK49+MK51</f>
        <v>0</v>
      </c>
      <c r="ML47" s="73">
        <f>ML48+ML49+ML51</f>
        <v>0</v>
      </c>
      <c r="MM47" s="72"/>
      <c r="MN47" s="73"/>
      <c r="MO47" s="73"/>
      <c r="MP47" s="73"/>
      <c r="MQ47" s="72"/>
      <c r="MR47" s="73"/>
      <c r="MS47" s="73"/>
      <c r="MT47" s="73"/>
      <c r="MU47" s="72"/>
      <c r="MV47" s="73"/>
      <c r="MW47" s="73"/>
      <c r="MX47" s="73"/>
      <c r="MY47" s="72"/>
      <c r="MZ47" s="73"/>
      <c r="NA47" s="73"/>
      <c r="NB47" s="73"/>
      <c r="NC47" s="72"/>
      <c r="ND47" s="73"/>
      <c r="NE47" s="73"/>
      <c r="NF47" s="73"/>
      <c r="NG47" s="72"/>
      <c r="NH47" s="73"/>
      <c r="NI47" s="73"/>
      <c r="NJ47" s="73"/>
      <c r="NK47" s="72"/>
    </row>
    <row r="48" spans="1:375" ht="15.75" x14ac:dyDescent="0.25">
      <c r="A48" s="453" t="s">
        <v>148</v>
      </c>
      <c r="B48" s="78">
        <f t="shared" si="115"/>
        <v>8749.627199999999</v>
      </c>
      <c r="C48" s="78">
        <f t="shared" si="36"/>
        <v>101956.85124</v>
      </c>
      <c r="D48" s="78">
        <f t="shared" si="116"/>
        <v>101578.85124</v>
      </c>
      <c r="E48" s="78">
        <f t="shared" si="117"/>
        <v>378</v>
      </c>
      <c r="F48" s="78">
        <f t="shared" si="118"/>
        <v>100568.18555000001</v>
      </c>
      <c r="G48" s="74">
        <f>F48/C48*100</f>
        <v>98.637986880615642</v>
      </c>
      <c r="H48" s="74"/>
      <c r="I48" s="74"/>
      <c r="J48" s="74"/>
      <c r="K48" s="74"/>
      <c r="L48" s="74">
        <v>1069.7</v>
      </c>
      <c r="M48" s="74">
        <v>1337.1</v>
      </c>
      <c r="N48" s="74">
        <v>1337.1</v>
      </c>
      <c r="O48" s="75">
        <f>N48/M48*100</f>
        <v>100</v>
      </c>
      <c r="P48" s="114">
        <v>192</v>
      </c>
      <c r="Q48" s="114">
        <v>192</v>
      </c>
      <c r="R48" s="134">
        <v>192</v>
      </c>
      <c r="S48" s="75">
        <f>R48/Q48*100</f>
        <v>100</v>
      </c>
      <c r="T48" s="99">
        <v>957</v>
      </c>
      <c r="U48" s="252">
        <v>957</v>
      </c>
      <c r="V48" s="252">
        <v>957</v>
      </c>
      <c r="W48" s="75">
        <f>V48/U48*100</f>
        <v>100</v>
      </c>
      <c r="X48" s="285">
        <v>272</v>
      </c>
      <c r="Y48" s="292">
        <v>272</v>
      </c>
      <c r="Z48" s="292">
        <v>272</v>
      </c>
      <c r="AA48" s="75">
        <f>Z48/Y48*100</f>
        <v>100</v>
      </c>
      <c r="AB48" s="322">
        <v>88</v>
      </c>
      <c r="AC48" s="322">
        <v>88</v>
      </c>
      <c r="AD48" s="322">
        <v>88</v>
      </c>
      <c r="AE48" s="75">
        <f>AD48/AC48*100</f>
        <v>100</v>
      </c>
      <c r="AF48" s="322"/>
      <c r="AG48" s="322">
        <v>8404.2999999999993</v>
      </c>
      <c r="AH48" s="322">
        <v>8404.2999999999993</v>
      </c>
      <c r="AI48" s="75">
        <f>AH48/AG48*100</f>
        <v>100</v>
      </c>
      <c r="AJ48" s="322"/>
      <c r="AK48" s="322">
        <v>560</v>
      </c>
      <c r="AL48" s="322">
        <v>560</v>
      </c>
      <c r="AM48" s="75">
        <f>AL48/AK48*100</f>
        <v>100</v>
      </c>
      <c r="AN48" s="74"/>
      <c r="AO48" s="74"/>
      <c r="AP48" s="74"/>
      <c r="AQ48" s="75"/>
      <c r="AR48" s="322">
        <v>500</v>
      </c>
      <c r="AS48" s="322">
        <v>500</v>
      </c>
      <c r="AT48" s="322">
        <v>500</v>
      </c>
      <c r="AU48" s="75">
        <f>AT48/AS48*100</f>
        <v>100</v>
      </c>
      <c r="AV48" s="322"/>
      <c r="AW48" s="322"/>
      <c r="AX48" s="322"/>
      <c r="AY48" s="75"/>
      <c r="AZ48" s="75"/>
      <c r="BA48" s="322">
        <v>68707.552670000005</v>
      </c>
      <c r="BB48" s="322">
        <v>68707.552670000005</v>
      </c>
      <c r="BC48" s="75">
        <f>BB48/BA48*100</f>
        <v>100</v>
      </c>
      <c r="BD48" s="322"/>
      <c r="BE48" s="322"/>
      <c r="BF48" s="322"/>
      <c r="BG48" s="75"/>
      <c r="BH48" s="322">
        <v>1111.6739</v>
      </c>
      <c r="BI48" s="322">
        <v>1111.6739</v>
      </c>
      <c r="BJ48" s="322">
        <v>1109.5988</v>
      </c>
      <c r="BK48" s="75">
        <f>BJ48/BI48*100</f>
        <v>99.813335547411867</v>
      </c>
      <c r="BL48" s="75"/>
      <c r="BM48" s="322"/>
      <c r="BN48" s="322"/>
      <c r="BO48" s="75"/>
      <c r="BP48" s="75"/>
      <c r="BQ48" s="322"/>
      <c r="BR48" s="322"/>
      <c r="BS48" s="75"/>
      <c r="BT48" s="75"/>
      <c r="BU48" s="322"/>
      <c r="BV48" s="322"/>
      <c r="BW48" s="75"/>
      <c r="BX48" s="75"/>
      <c r="BY48" s="322"/>
      <c r="BZ48" s="322"/>
      <c r="CA48" s="75"/>
      <c r="CB48" s="75"/>
      <c r="CC48" s="322"/>
      <c r="CD48" s="322"/>
      <c r="CE48" s="75"/>
      <c r="CF48" s="322"/>
      <c r="CG48" s="322"/>
      <c r="CH48" s="322"/>
      <c r="CI48" s="75"/>
      <c r="CJ48" s="75"/>
      <c r="CK48" s="322"/>
      <c r="CL48" s="322"/>
      <c r="CM48" s="75"/>
      <c r="CN48" s="75"/>
      <c r="CO48" s="322"/>
      <c r="CP48" s="322"/>
      <c r="CQ48" s="75"/>
      <c r="CR48" s="322">
        <v>634.4</v>
      </c>
      <c r="CS48" s="322">
        <v>634.4</v>
      </c>
      <c r="CT48" s="322">
        <v>634.4</v>
      </c>
      <c r="CU48" s="75">
        <f>CT48/CS48*100</f>
        <v>100</v>
      </c>
      <c r="CV48" s="75"/>
      <c r="CW48" s="322"/>
      <c r="CX48" s="322"/>
      <c r="CY48" s="75"/>
      <c r="CZ48" s="75"/>
      <c r="DA48" s="322"/>
      <c r="DB48" s="322"/>
      <c r="DC48" s="75"/>
      <c r="DD48" s="322">
        <v>250</v>
      </c>
      <c r="DE48" s="322">
        <v>250</v>
      </c>
      <c r="DF48" s="322">
        <v>250</v>
      </c>
      <c r="DG48" s="75">
        <f t="shared" si="65"/>
        <v>100</v>
      </c>
      <c r="DH48" s="322"/>
      <c r="DI48" s="322"/>
      <c r="DJ48" s="322"/>
      <c r="DK48" s="75"/>
      <c r="DL48" s="322"/>
      <c r="DM48" s="322"/>
      <c r="DN48" s="322"/>
      <c r="DO48" s="75"/>
      <c r="DP48" s="322"/>
      <c r="DQ48" s="322"/>
      <c r="DR48" s="322"/>
      <c r="DS48" s="75"/>
      <c r="DT48" s="75"/>
      <c r="DU48" s="322"/>
      <c r="DV48" s="322"/>
      <c r="DW48" s="75"/>
      <c r="DX48" s="75"/>
      <c r="DY48" s="322"/>
      <c r="DZ48" s="322"/>
      <c r="EA48" s="75"/>
      <c r="EB48" s="322">
        <v>1000</v>
      </c>
      <c r="EC48" s="322">
        <v>1000</v>
      </c>
      <c r="ED48" s="322">
        <v>898.2</v>
      </c>
      <c r="EE48" s="75">
        <f>ED48/EC48*100</f>
        <v>89.82</v>
      </c>
      <c r="EF48" s="322">
        <v>1504</v>
      </c>
      <c r="EG48" s="322">
        <v>1477.57</v>
      </c>
      <c r="EH48" s="322">
        <v>1477.57</v>
      </c>
      <c r="EI48" s="75">
        <f>EH48/EG48*100</f>
        <v>100</v>
      </c>
      <c r="EJ48" s="322"/>
      <c r="EK48" s="322"/>
      <c r="EL48" s="322"/>
      <c r="EM48" s="75"/>
      <c r="EN48" s="322"/>
      <c r="EO48" s="322"/>
      <c r="EP48" s="322"/>
      <c r="EQ48" s="75"/>
      <c r="ER48" s="322"/>
      <c r="ES48" s="322"/>
      <c r="ET48" s="322"/>
      <c r="EU48" s="75"/>
      <c r="EV48" s="75"/>
      <c r="EW48" s="75"/>
      <c r="EX48" s="75"/>
      <c r="EY48" s="75"/>
      <c r="EZ48" s="322"/>
      <c r="FA48" s="322"/>
      <c r="FB48" s="322"/>
      <c r="FC48" s="75"/>
      <c r="FD48" s="322"/>
      <c r="FE48" s="322">
        <v>14245.65105</v>
      </c>
      <c r="FF48" s="322">
        <v>12962.96226</v>
      </c>
      <c r="FG48" s="75">
        <f>FF48/FE48*100</f>
        <v>90.995927209658831</v>
      </c>
      <c r="FH48" s="322"/>
      <c r="FI48" s="322"/>
      <c r="FJ48" s="322"/>
      <c r="FK48" s="75"/>
      <c r="FL48" s="322">
        <v>553</v>
      </c>
      <c r="FM48" s="322">
        <v>591.70000000000005</v>
      </c>
      <c r="FN48" s="322">
        <v>591.70000000000005</v>
      </c>
      <c r="FO48" s="75">
        <f t="shared" ref="FO48" si="288">FN48/FM48*100</f>
        <v>100</v>
      </c>
      <c r="FP48" s="322"/>
      <c r="FQ48" s="322"/>
      <c r="FR48" s="322"/>
      <c r="FS48" s="75"/>
      <c r="FT48" s="322"/>
      <c r="FU48" s="322"/>
      <c r="FV48" s="322"/>
      <c r="FW48" s="75"/>
      <c r="FX48" s="322"/>
      <c r="FY48" s="322"/>
      <c r="FZ48" s="322"/>
      <c r="GA48" s="75"/>
      <c r="GB48" s="322"/>
      <c r="GC48" s="322"/>
      <c r="GD48" s="322"/>
      <c r="GE48" s="75"/>
      <c r="GF48" s="322">
        <v>617.85329999999999</v>
      </c>
      <c r="GG48" s="322">
        <v>619.95510000000002</v>
      </c>
      <c r="GH48" s="322">
        <v>617.85329999999999</v>
      </c>
      <c r="GI48" s="75">
        <f t="shared" si="176"/>
        <v>99.660975448060668</v>
      </c>
      <c r="GJ48" s="322"/>
      <c r="GK48" s="322"/>
      <c r="GL48" s="322"/>
      <c r="GM48" s="75"/>
      <c r="GN48" s="322"/>
      <c r="GO48" s="322"/>
      <c r="GP48" s="322"/>
      <c r="GQ48" s="75"/>
      <c r="GR48" s="74"/>
      <c r="GS48" s="74"/>
      <c r="GT48" s="74"/>
      <c r="GU48" s="75"/>
      <c r="GV48" s="74"/>
      <c r="GW48" s="74"/>
      <c r="GX48" s="74"/>
      <c r="GY48" s="75"/>
      <c r="GZ48" s="74"/>
      <c r="HA48" s="74"/>
      <c r="HB48" s="74"/>
      <c r="HC48" s="75"/>
      <c r="HD48" s="74"/>
      <c r="HE48" s="74"/>
      <c r="HF48" s="74"/>
      <c r="HG48" s="75"/>
      <c r="HH48" s="74"/>
      <c r="HI48" s="74">
        <v>50.22</v>
      </c>
      <c r="HJ48" s="74">
        <v>50.22</v>
      </c>
      <c r="HK48" s="75">
        <f>HJ48/HI48*100</f>
        <v>100</v>
      </c>
      <c r="HL48" s="74"/>
      <c r="HM48" s="74"/>
      <c r="HN48" s="74">
        <v>0</v>
      </c>
      <c r="HO48" s="75"/>
      <c r="HP48" s="74"/>
      <c r="HQ48" s="74"/>
      <c r="HR48" s="74">
        <v>0</v>
      </c>
      <c r="HS48" s="75"/>
      <c r="HT48" s="74"/>
      <c r="HU48" s="74"/>
      <c r="HV48" s="74">
        <v>0</v>
      </c>
      <c r="HW48" s="75"/>
      <c r="HX48" s="74"/>
      <c r="HY48" s="74"/>
      <c r="HZ48" s="74">
        <v>0</v>
      </c>
      <c r="IA48" s="75"/>
      <c r="IB48" s="74"/>
      <c r="IC48" s="74"/>
      <c r="ID48" s="74">
        <v>0</v>
      </c>
      <c r="IE48" s="75"/>
      <c r="IF48" s="74"/>
      <c r="IG48" s="74"/>
      <c r="IH48" s="74">
        <v>0</v>
      </c>
      <c r="II48" s="75"/>
      <c r="IJ48" s="74"/>
      <c r="IK48" s="74"/>
      <c r="IL48" s="74">
        <v>0</v>
      </c>
      <c r="IM48" s="75"/>
      <c r="IN48" s="74"/>
      <c r="IO48" s="74"/>
      <c r="IP48" s="74">
        <v>0</v>
      </c>
      <c r="IQ48" s="75"/>
      <c r="IR48" s="74"/>
      <c r="IS48" s="74"/>
      <c r="IT48" s="74">
        <v>0</v>
      </c>
      <c r="IU48" s="75"/>
      <c r="IV48" s="74"/>
      <c r="IW48" s="74"/>
      <c r="IX48" s="74">
        <v>0</v>
      </c>
      <c r="IY48" s="75"/>
      <c r="IZ48" s="74"/>
      <c r="JA48" s="74"/>
      <c r="JB48" s="74">
        <v>0</v>
      </c>
      <c r="JC48" s="75"/>
      <c r="JD48" s="74"/>
      <c r="JE48" s="74"/>
      <c r="JF48" s="74">
        <v>0</v>
      </c>
      <c r="JG48" s="75"/>
      <c r="JH48" s="74"/>
      <c r="JI48" s="74"/>
      <c r="JJ48" s="74">
        <v>0</v>
      </c>
      <c r="JK48" s="75"/>
      <c r="JL48" s="74"/>
      <c r="JM48" s="74"/>
      <c r="JN48" s="74">
        <v>0</v>
      </c>
      <c r="JO48" s="75"/>
      <c r="JP48" s="74"/>
      <c r="JQ48" s="74"/>
      <c r="JR48" s="74">
        <v>0</v>
      </c>
      <c r="JS48" s="75"/>
      <c r="JT48" s="74"/>
      <c r="JU48" s="74"/>
      <c r="JV48" s="74">
        <v>0</v>
      </c>
      <c r="JW48" s="75"/>
      <c r="JX48" s="74"/>
      <c r="JY48" s="74"/>
      <c r="JZ48" s="74">
        <v>0</v>
      </c>
      <c r="KA48" s="75"/>
      <c r="KB48" s="74"/>
      <c r="KC48" s="74">
        <v>50</v>
      </c>
      <c r="KD48" s="74">
        <v>50</v>
      </c>
      <c r="KE48" s="75">
        <f t="shared" si="200"/>
        <v>100</v>
      </c>
      <c r="KF48" s="74"/>
      <c r="KG48" s="74"/>
      <c r="KH48" s="74"/>
      <c r="KI48" s="75"/>
      <c r="KJ48" s="74"/>
      <c r="KK48" s="74">
        <v>328</v>
      </c>
      <c r="KL48" s="74">
        <v>328</v>
      </c>
      <c r="KM48" s="75">
        <f t="shared" si="124"/>
        <v>100</v>
      </c>
      <c r="KN48" s="74"/>
      <c r="KO48" s="74"/>
      <c r="KP48" s="74"/>
      <c r="KQ48" s="75"/>
      <c r="KR48" s="74"/>
      <c r="KS48" s="74"/>
      <c r="KT48" s="74"/>
      <c r="KU48" s="75"/>
      <c r="KV48" s="74"/>
      <c r="KW48" s="74"/>
      <c r="KX48" s="74"/>
      <c r="KY48" s="75"/>
      <c r="KZ48" s="74"/>
      <c r="LA48" s="74"/>
      <c r="LB48" s="74"/>
      <c r="LC48" s="75"/>
      <c r="LD48" s="74"/>
      <c r="LE48" s="74"/>
      <c r="LF48" s="74"/>
      <c r="LG48" s="75"/>
      <c r="LH48" s="74"/>
      <c r="LI48" s="74"/>
      <c r="LJ48" s="74"/>
      <c r="LK48" s="75"/>
      <c r="LL48" s="74"/>
      <c r="LM48" s="74"/>
      <c r="LN48" s="74"/>
      <c r="LO48" s="75"/>
      <c r="LP48" s="74"/>
      <c r="LQ48" s="74"/>
      <c r="LR48" s="74"/>
      <c r="LS48" s="75"/>
      <c r="LT48" s="74"/>
      <c r="LU48" s="74"/>
      <c r="LV48" s="74"/>
      <c r="LW48" s="75"/>
      <c r="LX48" s="74"/>
      <c r="LY48" s="74"/>
      <c r="LZ48" s="74"/>
      <c r="MA48" s="75"/>
      <c r="MB48" s="74"/>
      <c r="MC48" s="74">
        <v>579.72852</v>
      </c>
      <c r="MD48" s="74">
        <v>579.72852</v>
      </c>
      <c r="ME48" s="75">
        <f t="shared" si="287"/>
        <v>100</v>
      </c>
      <c r="MF48" s="74"/>
      <c r="MG48" s="74"/>
      <c r="MH48" s="74"/>
      <c r="MI48" s="75"/>
      <c r="MJ48" s="74"/>
      <c r="MK48" s="74"/>
      <c r="ML48" s="74"/>
      <c r="MM48" s="75"/>
      <c r="MN48" s="322"/>
      <c r="MO48" s="322"/>
      <c r="MP48" s="322"/>
      <c r="MQ48" s="75"/>
      <c r="MR48" s="322"/>
      <c r="MS48" s="322"/>
      <c r="MT48" s="322"/>
      <c r="MU48" s="75"/>
      <c r="MV48" s="74"/>
      <c r="MW48" s="74"/>
      <c r="MX48" s="74"/>
      <c r="MY48" s="75"/>
      <c r="MZ48" s="74"/>
      <c r="NA48" s="74"/>
      <c r="NB48" s="74"/>
      <c r="NC48" s="75"/>
      <c r="ND48" s="74"/>
      <c r="NE48" s="74"/>
      <c r="NF48" s="74"/>
      <c r="NG48" s="75"/>
      <c r="NH48" s="74"/>
      <c r="NI48" s="74"/>
      <c r="NJ48" s="74"/>
      <c r="NK48" s="75"/>
    </row>
    <row r="49" spans="1:375" ht="15.75" x14ac:dyDescent="0.25">
      <c r="A49" s="130" t="s">
        <v>146</v>
      </c>
      <c r="B49" s="78">
        <f t="shared" si="115"/>
        <v>0</v>
      </c>
      <c r="C49" s="78">
        <f t="shared" si="36"/>
        <v>0</v>
      </c>
      <c r="D49" s="78">
        <f t="shared" si="116"/>
        <v>0</v>
      </c>
      <c r="E49" s="78">
        <f t="shared" si="117"/>
        <v>0</v>
      </c>
      <c r="F49" s="78">
        <f t="shared" si="118"/>
        <v>0</v>
      </c>
      <c r="G49" s="74"/>
      <c r="H49" s="77"/>
      <c r="I49" s="77"/>
      <c r="J49" s="77"/>
      <c r="K49" s="77"/>
      <c r="L49" s="77"/>
      <c r="M49" s="77"/>
      <c r="N49" s="77"/>
      <c r="O49" s="77"/>
      <c r="P49" s="77"/>
      <c r="Q49" s="77"/>
      <c r="R49" s="77"/>
      <c r="S49" s="75"/>
      <c r="T49" s="77"/>
      <c r="U49" s="77"/>
      <c r="V49" s="77"/>
      <c r="W49" s="75"/>
      <c r="X49" s="77"/>
      <c r="Y49" s="77"/>
      <c r="Z49" s="77"/>
      <c r="AA49" s="75"/>
      <c r="AB49" s="77"/>
      <c r="AC49" s="77"/>
      <c r="AD49" s="77"/>
      <c r="AE49" s="75"/>
      <c r="AF49" s="77"/>
      <c r="AG49" s="77"/>
      <c r="AH49" s="77"/>
      <c r="AI49" s="75"/>
      <c r="AJ49" s="77"/>
      <c r="AK49" s="77"/>
      <c r="AL49" s="77"/>
      <c r="AM49" s="75"/>
      <c r="AN49" s="77"/>
      <c r="AO49" s="77"/>
      <c r="AP49" s="77"/>
      <c r="AQ49" s="77"/>
      <c r="AR49" s="77"/>
      <c r="AS49" s="77"/>
      <c r="AT49" s="77"/>
      <c r="AU49" s="75"/>
      <c r="AV49" s="77"/>
      <c r="AW49" s="77"/>
      <c r="AX49" s="77"/>
      <c r="AY49" s="75"/>
      <c r="AZ49" s="75"/>
      <c r="BA49" s="78"/>
      <c r="BB49" s="77"/>
      <c r="BC49" s="75"/>
      <c r="BD49" s="77"/>
      <c r="BE49" s="77"/>
      <c r="BF49" s="77"/>
      <c r="BG49" s="75"/>
      <c r="BH49" s="77"/>
      <c r="BI49" s="77"/>
      <c r="BJ49" s="77"/>
      <c r="BK49" s="75"/>
      <c r="BL49" s="75"/>
      <c r="BM49" s="77"/>
      <c r="BN49" s="77"/>
      <c r="BO49" s="75"/>
      <c r="BP49" s="75"/>
      <c r="BQ49" s="77"/>
      <c r="BR49" s="77"/>
      <c r="BS49" s="75"/>
      <c r="BT49" s="75"/>
      <c r="BU49" s="77"/>
      <c r="BV49" s="77"/>
      <c r="BW49" s="75"/>
      <c r="BX49" s="75"/>
      <c r="BY49" s="77"/>
      <c r="BZ49" s="77"/>
      <c r="CA49" s="75"/>
      <c r="CB49" s="75"/>
      <c r="CC49" s="77"/>
      <c r="CD49" s="77"/>
      <c r="CE49" s="75"/>
      <c r="CF49" s="322"/>
      <c r="CG49" s="77"/>
      <c r="CH49" s="77"/>
      <c r="CI49" s="75"/>
      <c r="CJ49" s="75"/>
      <c r="CK49" s="77"/>
      <c r="CL49" s="77"/>
      <c r="CM49" s="75"/>
      <c r="CN49" s="75"/>
      <c r="CO49" s="77"/>
      <c r="CP49" s="77"/>
      <c r="CQ49" s="75"/>
      <c r="CR49" s="77"/>
      <c r="CS49" s="77"/>
      <c r="CT49" s="77"/>
      <c r="CU49" s="75"/>
      <c r="CV49" s="75"/>
      <c r="CW49" s="77"/>
      <c r="CX49" s="77"/>
      <c r="CY49" s="75"/>
      <c r="CZ49" s="75"/>
      <c r="DA49" s="77"/>
      <c r="DB49" s="77"/>
      <c r="DC49" s="75"/>
      <c r="DD49" s="77"/>
      <c r="DE49" s="77"/>
      <c r="DF49" s="77"/>
      <c r="DG49" s="75"/>
      <c r="DH49" s="77"/>
      <c r="DI49" s="77"/>
      <c r="DJ49" s="77"/>
      <c r="DK49" s="75"/>
      <c r="DL49" s="77"/>
      <c r="DM49" s="77"/>
      <c r="DN49" s="77"/>
      <c r="DO49" s="75"/>
      <c r="DP49" s="77"/>
      <c r="DQ49" s="77"/>
      <c r="DR49" s="77"/>
      <c r="DS49" s="75"/>
      <c r="DT49" s="75"/>
      <c r="DU49" s="77"/>
      <c r="DV49" s="77"/>
      <c r="DW49" s="75"/>
      <c r="DX49" s="75"/>
      <c r="DY49" s="77"/>
      <c r="DZ49" s="77"/>
      <c r="EA49" s="75"/>
      <c r="EB49" s="77"/>
      <c r="EC49" s="77"/>
      <c r="ED49" s="77"/>
      <c r="EE49" s="75"/>
      <c r="EF49" s="77"/>
      <c r="EG49" s="77"/>
      <c r="EH49" s="77"/>
      <c r="EI49" s="75"/>
      <c r="EJ49" s="77"/>
      <c r="EK49" s="78"/>
      <c r="EL49" s="78"/>
      <c r="EM49" s="75"/>
      <c r="EN49" s="78"/>
      <c r="EO49" s="78"/>
      <c r="EP49" s="77"/>
      <c r="EQ49" s="75"/>
      <c r="ER49" s="77"/>
      <c r="ES49" s="78"/>
      <c r="ET49" s="77"/>
      <c r="EU49" s="75"/>
      <c r="EV49" s="75"/>
      <c r="EW49" s="75"/>
      <c r="EX49" s="75"/>
      <c r="EY49" s="75"/>
      <c r="EZ49" s="77"/>
      <c r="FA49" s="78"/>
      <c r="FB49" s="77"/>
      <c r="FC49" s="75"/>
      <c r="FD49" s="77"/>
      <c r="FE49" s="78"/>
      <c r="FF49" s="77"/>
      <c r="FG49" s="75"/>
      <c r="FH49" s="77"/>
      <c r="FI49" s="78"/>
      <c r="FJ49" s="77"/>
      <c r="FK49" s="75"/>
      <c r="FL49" s="77"/>
      <c r="FM49" s="77"/>
      <c r="FN49" s="77"/>
      <c r="FO49" s="75"/>
      <c r="FP49" s="77"/>
      <c r="FQ49" s="77"/>
      <c r="FR49" s="77"/>
      <c r="FS49" s="75"/>
      <c r="FT49" s="77"/>
      <c r="FU49" s="78"/>
      <c r="FV49" s="77"/>
      <c r="FW49" s="75"/>
      <c r="FX49" s="77"/>
      <c r="FY49" s="78"/>
      <c r="FZ49" s="77"/>
      <c r="GA49" s="75"/>
      <c r="GB49" s="77"/>
      <c r="GC49" s="78"/>
      <c r="GD49" s="77"/>
      <c r="GE49" s="75"/>
      <c r="GF49" s="78"/>
      <c r="GG49" s="78"/>
      <c r="GH49" s="77"/>
      <c r="GI49" s="75"/>
      <c r="GJ49" s="77"/>
      <c r="GK49" s="78"/>
      <c r="GL49" s="77"/>
      <c r="GM49" s="75"/>
      <c r="GN49" s="77"/>
      <c r="GO49" s="78"/>
      <c r="GP49" s="77"/>
      <c r="GQ49" s="75"/>
      <c r="GR49" s="77"/>
      <c r="GS49" s="77"/>
      <c r="GT49" s="77"/>
      <c r="GU49" s="77"/>
      <c r="GV49" s="77"/>
      <c r="GW49" s="77"/>
      <c r="GX49" s="77"/>
      <c r="GY49" s="77"/>
      <c r="GZ49" s="77"/>
      <c r="HA49" s="77"/>
      <c r="HB49" s="77"/>
      <c r="HC49" s="77"/>
      <c r="HD49" s="77"/>
      <c r="HE49" s="77"/>
      <c r="HF49" s="77"/>
      <c r="HG49" s="77"/>
      <c r="HH49" s="77"/>
      <c r="HI49" s="77"/>
      <c r="HJ49" s="77"/>
      <c r="HK49" s="77"/>
      <c r="HL49" s="77"/>
      <c r="HM49" s="77"/>
      <c r="HN49" s="77"/>
      <c r="HO49" s="77"/>
      <c r="HP49" s="77"/>
      <c r="HQ49" s="77"/>
      <c r="HR49" s="77"/>
      <c r="HS49" s="77"/>
      <c r="HT49" s="77"/>
      <c r="HU49" s="77"/>
      <c r="HV49" s="77"/>
      <c r="HW49" s="77"/>
      <c r="HX49" s="77"/>
      <c r="HY49" s="77"/>
      <c r="HZ49" s="77"/>
      <c r="IA49" s="77"/>
      <c r="IB49" s="77"/>
      <c r="IC49" s="77"/>
      <c r="ID49" s="77"/>
      <c r="IE49" s="77"/>
      <c r="IF49" s="77"/>
      <c r="IG49" s="77"/>
      <c r="IH49" s="77"/>
      <c r="II49" s="77"/>
      <c r="IJ49" s="77"/>
      <c r="IK49" s="77"/>
      <c r="IL49" s="77"/>
      <c r="IM49" s="77"/>
      <c r="IN49" s="77"/>
      <c r="IO49" s="77"/>
      <c r="IP49" s="77"/>
      <c r="IQ49" s="77"/>
      <c r="IR49" s="77"/>
      <c r="IS49" s="77"/>
      <c r="IT49" s="77"/>
      <c r="IU49" s="77"/>
      <c r="IV49" s="77"/>
      <c r="IW49" s="77"/>
      <c r="IX49" s="77"/>
      <c r="IY49" s="77"/>
      <c r="IZ49" s="77"/>
      <c r="JA49" s="77"/>
      <c r="JB49" s="77"/>
      <c r="JC49" s="77"/>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5"/>
      <c r="KF49" s="77"/>
      <c r="KG49" s="77"/>
      <c r="KH49" s="77"/>
      <c r="KI49" s="75"/>
      <c r="KJ49" s="77"/>
      <c r="KK49" s="77"/>
      <c r="KL49" s="77"/>
      <c r="KM49" s="75"/>
      <c r="KN49" s="77"/>
      <c r="KO49" s="77"/>
      <c r="KP49" s="77"/>
      <c r="KQ49" s="75"/>
      <c r="KR49" s="77"/>
      <c r="KS49" s="77"/>
      <c r="KT49" s="77"/>
      <c r="KU49" s="75"/>
      <c r="KV49" s="77"/>
      <c r="KW49" s="77"/>
      <c r="KX49" s="77"/>
      <c r="KY49" s="75"/>
      <c r="KZ49" s="77"/>
      <c r="LA49" s="77"/>
      <c r="LB49" s="77"/>
      <c r="LC49" s="75"/>
      <c r="LD49" s="77"/>
      <c r="LE49" s="77"/>
      <c r="LF49" s="77"/>
      <c r="LG49" s="75"/>
      <c r="LH49" s="77"/>
      <c r="LI49" s="77"/>
      <c r="LJ49" s="77"/>
      <c r="LK49" s="75"/>
      <c r="LL49" s="77"/>
      <c r="LM49" s="77"/>
      <c r="LN49" s="77"/>
      <c r="LO49" s="75"/>
      <c r="LP49" s="77"/>
      <c r="LQ49" s="77"/>
      <c r="LR49" s="77"/>
      <c r="LS49" s="75"/>
      <c r="LT49" s="77"/>
      <c r="LU49" s="77"/>
      <c r="LV49" s="77"/>
      <c r="LW49" s="75"/>
      <c r="LX49" s="77"/>
      <c r="LY49" s="77"/>
      <c r="LZ49" s="77"/>
      <c r="MA49" s="75"/>
      <c r="MB49" s="77"/>
      <c r="MC49" s="77"/>
      <c r="MD49" s="77"/>
      <c r="ME49" s="75"/>
      <c r="MF49" s="77"/>
      <c r="MG49" s="77"/>
      <c r="MH49" s="77"/>
      <c r="MI49" s="75"/>
      <c r="MJ49" s="77"/>
      <c r="MK49" s="77"/>
      <c r="ML49" s="77"/>
      <c r="MM49" s="75"/>
      <c r="MN49" s="77"/>
      <c r="MO49" s="77"/>
      <c r="MP49" s="77"/>
      <c r="MQ49" s="75"/>
      <c r="MR49" s="77"/>
      <c r="MS49" s="77"/>
      <c r="MT49" s="77"/>
      <c r="MU49" s="75"/>
      <c r="MV49" s="77"/>
      <c r="MW49" s="77"/>
      <c r="MX49" s="77"/>
      <c r="MY49" s="77"/>
      <c r="MZ49" s="77"/>
      <c r="NA49" s="77"/>
      <c r="NB49" s="77"/>
      <c r="NC49" s="77"/>
      <c r="ND49" s="77"/>
      <c r="NE49" s="77"/>
      <c r="NF49" s="77"/>
      <c r="NG49" s="77"/>
      <c r="NH49" s="77"/>
      <c r="NI49" s="77"/>
      <c r="NJ49" s="77"/>
      <c r="NK49" s="77"/>
    </row>
    <row r="50" spans="1:375" ht="15.75" x14ac:dyDescent="0.25">
      <c r="A50" s="130" t="s">
        <v>313</v>
      </c>
      <c r="B50" s="78">
        <f t="shared" si="115"/>
        <v>0</v>
      </c>
      <c r="C50" s="78">
        <f t="shared" si="36"/>
        <v>5524.2761900000005</v>
      </c>
      <c r="D50" s="78">
        <f t="shared" si="116"/>
        <v>0</v>
      </c>
      <c r="E50" s="78">
        <f t="shared" si="117"/>
        <v>5524.2761900000005</v>
      </c>
      <c r="F50" s="78">
        <f t="shared" si="118"/>
        <v>5524.2761900000005</v>
      </c>
      <c r="G50" s="74">
        <f>F50/C50*100</f>
        <v>100</v>
      </c>
      <c r="H50" s="77"/>
      <c r="I50" s="77"/>
      <c r="J50" s="77"/>
      <c r="K50" s="77"/>
      <c r="L50" s="77"/>
      <c r="M50" s="77"/>
      <c r="N50" s="77"/>
      <c r="O50" s="77"/>
      <c r="P50" s="77"/>
      <c r="Q50" s="77"/>
      <c r="R50" s="77"/>
      <c r="S50" s="75"/>
      <c r="T50" s="77"/>
      <c r="U50" s="77"/>
      <c r="V50" s="77"/>
      <c r="W50" s="75"/>
      <c r="X50" s="77"/>
      <c r="Y50" s="77"/>
      <c r="Z50" s="77"/>
      <c r="AA50" s="75"/>
      <c r="AB50" s="77"/>
      <c r="AC50" s="77"/>
      <c r="AD50" s="77"/>
      <c r="AE50" s="75"/>
      <c r="AF50" s="77"/>
      <c r="AG50" s="77"/>
      <c r="AH50" s="77"/>
      <c r="AI50" s="75"/>
      <c r="AJ50" s="77"/>
      <c r="AK50" s="77"/>
      <c r="AL50" s="77"/>
      <c r="AM50" s="75"/>
      <c r="AN50" s="77"/>
      <c r="AO50" s="77"/>
      <c r="AP50" s="77"/>
      <c r="AQ50" s="77"/>
      <c r="AR50" s="77"/>
      <c r="AS50" s="77"/>
      <c r="AT50" s="77"/>
      <c r="AU50" s="75"/>
      <c r="AV50" s="77"/>
      <c r="AW50" s="77"/>
      <c r="AX50" s="77"/>
      <c r="AY50" s="75"/>
      <c r="AZ50" s="75"/>
      <c r="BA50" s="78"/>
      <c r="BB50" s="77"/>
      <c r="BC50" s="75"/>
      <c r="BD50" s="77"/>
      <c r="BE50" s="77"/>
      <c r="BF50" s="77"/>
      <c r="BG50" s="75"/>
      <c r="BH50" s="77"/>
      <c r="BI50" s="77"/>
      <c r="BJ50" s="77"/>
      <c r="BK50" s="75"/>
      <c r="BL50" s="75"/>
      <c r="BM50" s="77"/>
      <c r="BN50" s="77"/>
      <c r="BO50" s="75"/>
      <c r="BP50" s="75"/>
      <c r="BQ50" s="77"/>
      <c r="BR50" s="77"/>
      <c r="BS50" s="75"/>
      <c r="BT50" s="75"/>
      <c r="BU50" s="77"/>
      <c r="BV50" s="77"/>
      <c r="BW50" s="75"/>
      <c r="BX50" s="75"/>
      <c r="BY50" s="77"/>
      <c r="BZ50" s="77"/>
      <c r="CA50" s="75"/>
      <c r="CB50" s="75"/>
      <c r="CC50" s="77"/>
      <c r="CD50" s="77"/>
      <c r="CE50" s="75"/>
      <c r="CF50" s="322"/>
      <c r="CG50" s="77"/>
      <c r="CH50" s="77"/>
      <c r="CI50" s="75"/>
      <c r="CJ50" s="75"/>
      <c r="CK50" s="77"/>
      <c r="CL50" s="77"/>
      <c r="CM50" s="75"/>
      <c r="CN50" s="75"/>
      <c r="CO50" s="77"/>
      <c r="CP50" s="77"/>
      <c r="CQ50" s="75"/>
      <c r="CR50" s="77"/>
      <c r="CS50" s="77"/>
      <c r="CT50" s="77"/>
      <c r="CU50" s="75"/>
      <c r="CV50" s="75"/>
      <c r="CW50" s="77"/>
      <c r="CX50" s="77"/>
      <c r="CY50" s="75"/>
      <c r="CZ50" s="75"/>
      <c r="DA50" s="78">
        <v>5524.2761900000005</v>
      </c>
      <c r="DB50" s="78">
        <v>5524.2761900000005</v>
      </c>
      <c r="DC50" s="75">
        <f>DB50/DA50*100</f>
        <v>100</v>
      </c>
      <c r="DD50" s="77"/>
      <c r="DE50" s="77"/>
      <c r="DF50" s="77"/>
      <c r="DG50" s="75"/>
      <c r="DH50" s="77"/>
      <c r="DI50" s="77"/>
      <c r="DJ50" s="77"/>
      <c r="DK50" s="75"/>
      <c r="DL50" s="77"/>
      <c r="DM50" s="77"/>
      <c r="DN50" s="77"/>
      <c r="DO50" s="75"/>
      <c r="DP50" s="77"/>
      <c r="DQ50" s="77"/>
      <c r="DR50" s="77"/>
      <c r="DS50" s="75"/>
      <c r="DT50" s="75"/>
      <c r="DU50" s="77"/>
      <c r="DV50" s="77"/>
      <c r="DW50" s="75"/>
      <c r="DX50" s="75"/>
      <c r="DY50" s="77"/>
      <c r="DZ50" s="77"/>
      <c r="EA50" s="75"/>
      <c r="EB50" s="77"/>
      <c r="EC50" s="77"/>
      <c r="ED50" s="77"/>
      <c r="EE50" s="75"/>
      <c r="EF50" s="77"/>
      <c r="EG50" s="77"/>
      <c r="EH50" s="77"/>
      <c r="EI50" s="75"/>
      <c r="EJ50" s="77"/>
      <c r="EK50" s="78"/>
      <c r="EL50" s="78"/>
      <c r="EM50" s="75"/>
      <c r="EN50" s="78"/>
      <c r="EO50" s="78"/>
      <c r="EP50" s="77"/>
      <c r="EQ50" s="75"/>
      <c r="ER50" s="77"/>
      <c r="ES50" s="78"/>
      <c r="ET50" s="77"/>
      <c r="EU50" s="75"/>
      <c r="EV50" s="75"/>
      <c r="EW50" s="75"/>
      <c r="EX50" s="75"/>
      <c r="EY50" s="75"/>
      <c r="EZ50" s="77"/>
      <c r="FA50" s="78"/>
      <c r="FB50" s="77"/>
      <c r="FC50" s="75"/>
      <c r="FD50" s="77"/>
      <c r="FE50" s="78"/>
      <c r="FF50" s="77"/>
      <c r="FG50" s="75"/>
      <c r="FH50" s="77"/>
      <c r="FI50" s="78"/>
      <c r="FJ50" s="77"/>
      <c r="FK50" s="75"/>
      <c r="FL50" s="77"/>
      <c r="FM50" s="77"/>
      <c r="FN50" s="77"/>
      <c r="FO50" s="75"/>
      <c r="FP50" s="77"/>
      <c r="FQ50" s="77"/>
      <c r="FR50" s="77"/>
      <c r="FS50" s="75"/>
      <c r="FT50" s="77"/>
      <c r="FU50" s="78"/>
      <c r="FV50" s="77"/>
      <c r="FW50" s="75"/>
      <c r="FX50" s="77"/>
      <c r="FY50" s="78"/>
      <c r="FZ50" s="77"/>
      <c r="GA50" s="75"/>
      <c r="GB50" s="77"/>
      <c r="GC50" s="78"/>
      <c r="GD50" s="77"/>
      <c r="GE50" s="75"/>
      <c r="GF50" s="78"/>
      <c r="GG50" s="78"/>
      <c r="GH50" s="77"/>
      <c r="GI50" s="75"/>
      <c r="GJ50" s="77"/>
      <c r="GK50" s="78"/>
      <c r="GL50" s="77"/>
      <c r="GM50" s="75"/>
      <c r="GN50" s="77"/>
      <c r="GO50" s="78"/>
      <c r="GP50" s="77"/>
      <c r="GQ50" s="75"/>
      <c r="GR50" s="77"/>
      <c r="GS50" s="77"/>
      <c r="GT50" s="77"/>
      <c r="GU50" s="77"/>
      <c r="GV50" s="77"/>
      <c r="GW50" s="77"/>
      <c r="GX50" s="77"/>
      <c r="GY50" s="77"/>
      <c r="GZ50" s="77"/>
      <c r="HA50" s="77"/>
      <c r="HB50" s="77"/>
      <c r="HC50" s="77"/>
      <c r="HD50" s="77"/>
      <c r="HE50" s="77"/>
      <c r="HF50" s="77"/>
      <c r="HG50" s="77"/>
      <c r="HH50" s="77"/>
      <c r="HI50" s="77"/>
      <c r="HJ50" s="77"/>
      <c r="HK50" s="77"/>
      <c r="HL50" s="77"/>
      <c r="HM50" s="77"/>
      <c r="HN50" s="77"/>
      <c r="HO50" s="77"/>
      <c r="HP50" s="77"/>
      <c r="HQ50" s="77"/>
      <c r="HR50" s="77"/>
      <c r="HS50" s="77"/>
      <c r="HT50" s="77"/>
      <c r="HU50" s="77"/>
      <c r="HV50" s="77"/>
      <c r="HW50" s="77"/>
      <c r="HX50" s="77"/>
      <c r="HY50" s="77"/>
      <c r="HZ50" s="77"/>
      <c r="IA50" s="77"/>
      <c r="IB50" s="77"/>
      <c r="IC50" s="77"/>
      <c r="ID50" s="77"/>
      <c r="IE50" s="77"/>
      <c r="IF50" s="77"/>
      <c r="IG50" s="77"/>
      <c r="IH50" s="77"/>
      <c r="II50" s="77"/>
      <c r="IJ50" s="77"/>
      <c r="IK50" s="77"/>
      <c r="IL50" s="77"/>
      <c r="IM50" s="77"/>
      <c r="IN50" s="77"/>
      <c r="IO50" s="77"/>
      <c r="IP50" s="77"/>
      <c r="IQ50" s="77"/>
      <c r="IR50" s="77"/>
      <c r="IS50" s="77"/>
      <c r="IT50" s="77"/>
      <c r="IU50" s="77"/>
      <c r="IV50" s="77"/>
      <c r="IW50" s="77"/>
      <c r="IX50" s="77"/>
      <c r="IY50" s="77"/>
      <c r="IZ50" s="77"/>
      <c r="JA50" s="77"/>
      <c r="JB50" s="77"/>
      <c r="JC50" s="77"/>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5"/>
      <c r="KF50" s="77"/>
      <c r="KG50" s="77"/>
      <c r="KH50" s="77"/>
      <c r="KI50" s="75"/>
      <c r="KJ50" s="77"/>
      <c r="KK50" s="77"/>
      <c r="KL50" s="77"/>
      <c r="KM50" s="75"/>
      <c r="KN50" s="77"/>
      <c r="KO50" s="77"/>
      <c r="KP50" s="77"/>
      <c r="KQ50" s="75"/>
      <c r="KR50" s="77"/>
      <c r="KS50" s="77"/>
      <c r="KT50" s="77"/>
      <c r="KU50" s="75"/>
      <c r="KV50" s="77"/>
      <c r="KW50" s="77"/>
      <c r="KX50" s="77"/>
      <c r="KY50" s="75"/>
      <c r="KZ50" s="77"/>
      <c r="LA50" s="77"/>
      <c r="LB50" s="77"/>
      <c r="LC50" s="75"/>
      <c r="LD50" s="77"/>
      <c r="LE50" s="77"/>
      <c r="LF50" s="77"/>
      <c r="LG50" s="75"/>
      <c r="LH50" s="77"/>
      <c r="LI50" s="77"/>
      <c r="LJ50" s="77"/>
      <c r="LK50" s="75"/>
      <c r="LL50" s="77"/>
      <c r="LM50" s="77"/>
      <c r="LN50" s="77"/>
      <c r="LO50" s="75"/>
      <c r="LP50" s="77"/>
      <c r="LQ50" s="77"/>
      <c r="LR50" s="77"/>
      <c r="LS50" s="75"/>
      <c r="LT50" s="77"/>
      <c r="LU50" s="77"/>
      <c r="LV50" s="77"/>
      <c r="LW50" s="75"/>
      <c r="LX50" s="77"/>
      <c r="LY50" s="77"/>
      <c r="LZ50" s="77"/>
      <c r="MA50" s="75"/>
      <c r="MB50" s="77"/>
      <c r="MC50" s="77"/>
      <c r="MD50" s="77"/>
      <c r="ME50" s="75"/>
      <c r="MF50" s="77"/>
      <c r="MG50" s="77"/>
      <c r="MH50" s="77"/>
      <c r="MI50" s="75"/>
      <c r="MJ50" s="77"/>
      <c r="MK50" s="77"/>
      <c r="ML50" s="77"/>
      <c r="MM50" s="75"/>
      <c r="MN50" s="77"/>
      <c r="MO50" s="77"/>
      <c r="MP50" s="77"/>
      <c r="MQ50" s="75"/>
      <c r="MR50" s="77"/>
      <c r="MS50" s="77"/>
      <c r="MT50" s="77"/>
      <c r="MU50" s="75"/>
      <c r="MV50" s="77"/>
      <c r="MW50" s="77"/>
      <c r="MX50" s="77"/>
      <c r="MY50" s="77"/>
      <c r="MZ50" s="77"/>
      <c r="NA50" s="77"/>
      <c r="NB50" s="77"/>
      <c r="NC50" s="77"/>
      <c r="ND50" s="77"/>
      <c r="NE50" s="77"/>
      <c r="NF50" s="77"/>
      <c r="NG50" s="77"/>
      <c r="NH50" s="77"/>
      <c r="NI50" s="77"/>
      <c r="NJ50" s="77"/>
      <c r="NK50" s="77"/>
    </row>
    <row r="51" spans="1:375" ht="15.75" x14ac:dyDescent="0.25">
      <c r="A51" s="130" t="s">
        <v>147</v>
      </c>
      <c r="B51" s="78">
        <f t="shared" si="115"/>
        <v>0</v>
      </c>
      <c r="C51" s="78">
        <f t="shared" si="36"/>
        <v>0</v>
      </c>
      <c r="D51" s="78">
        <f t="shared" si="116"/>
        <v>0</v>
      </c>
      <c r="E51" s="78">
        <f t="shared" si="117"/>
        <v>0</v>
      </c>
      <c r="F51" s="78">
        <f t="shared" si="118"/>
        <v>0</v>
      </c>
      <c r="G51" s="74"/>
      <c r="H51" s="77"/>
      <c r="I51" s="77"/>
      <c r="J51" s="77"/>
      <c r="K51" s="77"/>
      <c r="L51" s="77"/>
      <c r="M51" s="77"/>
      <c r="N51" s="77"/>
      <c r="O51" s="77"/>
      <c r="P51" s="77"/>
      <c r="Q51" s="77"/>
      <c r="R51" s="77"/>
      <c r="S51" s="75"/>
      <c r="T51" s="77"/>
      <c r="U51" s="77"/>
      <c r="V51" s="77"/>
      <c r="W51" s="75"/>
      <c r="X51" s="77"/>
      <c r="Y51" s="77"/>
      <c r="Z51" s="77"/>
      <c r="AA51" s="75"/>
      <c r="AB51" s="77"/>
      <c r="AC51" s="77"/>
      <c r="AD51" s="77"/>
      <c r="AE51" s="75"/>
      <c r="AF51" s="77"/>
      <c r="AG51" s="77"/>
      <c r="AH51" s="77"/>
      <c r="AI51" s="75"/>
      <c r="AJ51" s="77"/>
      <c r="AK51" s="77"/>
      <c r="AL51" s="77"/>
      <c r="AM51" s="75"/>
      <c r="AN51" s="77"/>
      <c r="AO51" s="77"/>
      <c r="AP51" s="77"/>
      <c r="AQ51" s="77"/>
      <c r="AR51" s="77"/>
      <c r="AS51" s="77"/>
      <c r="AT51" s="77"/>
      <c r="AU51" s="75"/>
      <c r="AV51" s="77"/>
      <c r="AW51" s="77"/>
      <c r="AX51" s="77"/>
      <c r="AY51" s="75"/>
      <c r="AZ51" s="75"/>
      <c r="BA51" s="77"/>
      <c r="BB51" s="77"/>
      <c r="BC51" s="75"/>
      <c r="BD51" s="77"/>
      <c r="BE51" s="77"/>
      <c r="BF51" s="77"/>
      <c r="BG51" s="75"/>
      <c r="BH51" s="77"/>
      <c r="BI51" s="77"/>
      <c r="BJ51" s="77"/>
      <c r="BK51" s="75"/>
      <c r="BL51" s="75"/>
      <c r="BM51" s="77"/>
      <c r="BN51" s="77"/>
      <c r="BO51" s="75"/>
      <c r="BP51" s="75"/>
      <c r="BQ51" s="77"/>
      <c r="BR51" s="77"/>
      <c r="BS51" s="75"/>
      <c r="BT51" s="75"/>
      <c r="BU51" s="77"/>
      <c r="BV51" s="77"/>
      <c r="BW51" s="75"/>
      <c r="BX51" s="75"/>
      <c r="BY51" s="77"/>
      <c r="BZ51" s="77"/>
      <c r="CA51" s="75"/>
      <c r="CB51" s="75"/>
      <c r="CC51" s="77"/>
      <c r="CD51" s="77"/>
      <c r="CE51" s="75"/>
      <c r="CF51" s="322"/>
      <c r="CG51" s="77"/>
      <c r="CH51" s="77"/>
      <c r="CI51" s="75"/>
      <c r="CJ51" s="75"/>
      <c r="CK51" s="77"/>
      <c r="CL51" s="77"/>
      <c r="CM51" s="75"/>
      <c r="CN51" s="75"/>
      <c r="CO51" s="77"/>
      <c r="CP51" s="77"/>
      <c r="CQ51" s="75"/>
      <c r="CR51" s="77"/>
      <c r="CS51" s="77"/>
      <c r="CT51" s="77"/>
      <c r="CU51" s="75"/>
      <c r="CV51" s="75"/>
      <c r="CW51" s="77"/>
      <c r="CX51" s="77"/>
      <c r="CY51" s="75"/>
      <c r="CZ51" s="75"/>
      <c r="DA51" s="77"/>
      <c r="DB51" s="77"/>
      <c r="DC51" s="75"/>
      <c r="DD51" s="77"/>
      <c r="DE51" s="77"/>
      <c r="DF51" s="77"/>
      <c r="DG51" s="75"/>
      <c r="DH51" s="77"/>
      <c r="DI51" s="77"/>
      <c r="DJ51" s="77"/>
      <c r="DK51" s="75"/>
      <c r="DL51" s="77"/>
      <c r="DM51" s="77"/>
      <c r="DN51" s="77"/>
      <c r="DO51" s="75"/>
      <c r="DP51" s="77"/>
      <c r="DQ51" s="77"/>
      <c r="DR51" s="77"/>
      <c r="DS51" s="75"/>
      <c r="DT51" s="75"/>
      <c r="DU51" s="77"/>
      <c r="DV51" s="77"/>
      <c r="DW51" s="75"/>
      <c r="DX51" s="75"/>
      <c r="DY51" s="77"/>
      <c r="DZ51" s="77"/>
      <c r="EA51" s="75"/>
      <c r="EB51" s="77"/>
      <c r="EC51" s="77"/>
      <c r="ED51" s="77"/>
      <c r="EE51" s="75"/>
      <c r="EF51" s="77"/>
      <c r="EG51" s="77"/>
      <c r="EH51" s="77"/>
      <c r="EI51" s="75"/>
      <c r="EJ51" s="77"/>
      <c r="EK51" s="78"/>
      <c r="EL51" s="78"/>
      <c r="EM51" s="75"/>
      <c r="EN51" s="78"/>
      <c r="EO51" s="78"/>
      <c r="EP51" s="78"/>
      <c r="EQ51" s="75"/>
      <c r="ER51" s="77"/>
      <c r="ES51" s="78"/>
      <c r="ET51" s="78"/>
      <c r="EU51" s="75"/>
      <c r="EV51" s="75"/>
      <c r="EW51" s="75"/>
      <c r="EX51" s="75"/>
      <c r="EY51" s="75"/>
      <c r="EZ51" s="77"/>
      <c r="FA51" s="78"/>
      <c r="FB51" s="78"/>
      <c r="FC51" s="75"/>
      <c r="FD51" s="77"/>
      <c r="FE51" s="78"/>
      <c r="FF51" s="78"/>
      <c r="FG51" s="75"/>
      <c r="FH51" s="77"/>
      <c r="FI51" s="78"/>
      <c r="FJ51" s="78"/>
      <c r="FK51" s="75"/>
      <c r="FL51" s="78"/>
      <c r="FM51" s="78"/>
      <c r="FN51" s="78"/>
      <c r="FO51" s="75"/>
      <c r="FP51" s="78"/>
      <c r="FQ51" s="78"/>
      <c r="FR51" s="78"/>
      <c r="FS51" s="75"/>
      <c r="FT51" s="77"/>
      <c r="FU51" s="78"/>
      <c r="FV51" s="78"/>
      <c r="FW51" s="75"/>
      <c r="FX51" s="77"/>
      <c r="FY51" s="78"/>
      <c r="FZ51" s="78"/>
      <c r="GA51" s="75"/>
      <c r="GB51" s="77"/>
      <c r="GC51" s="78"/>
      <c r="GD51" s="78"/>
      <c r="GE51" s="75"/>
      <c r="GF51" s="78"/>
      <c r="GG51" s="78"/>
      <c r="GH51" s="78"/>
      <c r="GI51" s="75"/>
      <c r="GJ51" s="77"/>
      <c r="GK51" s="78"/>
      <c r="GL51" s="78"/>
      <c r="GM51" s="75"/>
      <c r="GN51" s="77"/>
      <c r="GO51" s="78"/>
      <c r="GP51" s="78"/>
      <c r="GQ51" s="75"/>
      <c r="GR51" s="77"/>
      <c r="GS51" s="77"/>
      <c r="GT51" s="77"/>
      <c r="GU51" s="77"/>
      <c r="GV51" s="77"/>
      <c r="GW51" s="77"/>
      <c r="GX51" s="77"/>
      <c r="GY51" s="77"/>
      <c r="GZ51" s="77"/>
      <c r="HA51" s="77"/>
      <c r="HB51" s="77"/>
      <c r="HC51" s="77"/>
      <c r="HD51" s="77"/>
      <c r="HE51" s="77"/>
      <c r="HF51" s="77"/>
      <c r="HG51" s="77"/>
      <c r="HH51" s="77"/>
      <c r="HI51" s="77"/>
      <c r="HJ51" s="77"/>
      <c r="HK51" s="77"/>
      <c r="HL51" s="77"/>
      <c r="HM51" s="77"/>
      <c r="HN51" s="77"/>
      <c r="HO51" s="77"/>
      <c r="HP51" s="77"/>
      <c r="HQ51" s="77"/>
      <c r="HR51" s="77"/>
      <c r="HS51" s="77"/>
      <c r="HT51" s="77"/>
      <c r="HU51" s="77"/>
      <c r="HV51" s="77"/>
      <c r="HW51" s="77"/>
      <c r="HX51" s="77"/>
      <c r="HY51" s="77"/>
      <c r="HZ51" s="77"/>
      <c r="IA51" s="77"/>
      <c r="IB51" s="77"/>
      <c r="IC51" s="77"/>
      <c r="ID51" s="77"/>
      <c r="IE51" s="77"/>
      <c r="IF51" s="77"/>
      <c r="IG51" s="77"/>
      <c r="IH51" s="77"/>
      <c r="II51" s="77"/>
      <c r="IJ51" s="77"/>
      <c r="IK51" s="77"/>
      <c r="IL51" s="77"/>
      <c r="IM51" s="77"/>
      <c r="IN51" s="77"/>
      <c r="IO51" s="77"/>
      <c r="IP51" s="77"/>
      <c r="IQ51" s="77"/>
      <c r="IR51" s="77"/>
      <c r="IS51" s="77"/>
      <c r="IT51" s="77"/>
      <c r="IU51" s="77"/>
      <c r="IV51" s="77"/>
      <c r="IW51" s="77"/>
      <c r="IX51" s="77"/>
      <c r="IY51" s="77"/>
      <c r="IZ51" s="77"/>
      <c r="JA51" s="77"/>
      <c r="JB51" s="77"/>
      <c r="JC51" s="77"/>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5"/>
      <c r="KF51" s="77"/>
      <c r="KG51" s="77"/>
      <c r="KH51" s="77"/>
      <c r="KI51" s="75"/>
      <c r="KJ51" s="77"/>
      <c r="KK51" s="77"/>
      <c r="KL51" s="77"/>
      <c r="KM51" s="75"/>
      <c r="KN51" s="77"/>
      <c r="KO51" s="77"/>
      <c r="KP51" s="77"/>
      <c r="KQ51" s="75"/>
      <c r="KR51" s="77"/>
      <c r="KS51" s="77"/>
      <c r="KT51" s="77"/>
      <c r="KU51" s="75"/>
      <c r="KV51" s="77"/>
      <c r="KW51" s="77"/>
      <c r="KX51" s="77"/>
      <c r="KY51" s="75"/>
      <c r="KZ51" s="77"/>
      <c r="LA51" s="77"/>
      <c r="LB51" s="77"/>
      <c r="LC51" s="75"/>
      <c r="LD51" s="77"/>
      <c r="LE51" s="77"/>
      <c r="LF51" s="77"/>
      <c r="LG51" s="75"/>
      <c r="LH51" s="77"/>
      <c r="LI51" s="77"/>
      <c r="LJ51" s="77"/>
      <c r="LK51" s="75"/>
      <c r="LL51" s="77"/>
      <c r="LM51" s="77"/>
      <c r="LN51" s="77"/>
      <c r="LO51" s="75"/>
      <c r="LP51" s="77"/>
      <c r="LQ51" s="77"/>
      <c r="LR51" s="77"/>
      <c r="LS51" s="75"/>
      <c r="LT51" s="77"/>
      <c r="LU51" s="77"/>
      <c r="LV51" s="77"/>
      <c r="LW51" s="75"/>
      <c r="LX51" s="77"/>
      <c r="LY51" s="77"/>
      <c r="LZ51" s="77"/>
      <c r="MA51" s="75"/>
      <c r="MB51" s="77"/>
      <c r="MC51" s="77"/>
      <c r="MD51" s="77"/>
      <c r="ME51" s="75"/>
      <c r="MF51" s="77"/>
      <c r="MG51" s="77"/>
      <c r="MH51" s="77"/>
      <c r="MI51" s="75"/>
      <c r="MJ51" s="77"/>
      <c r="MK51" s="77"/>
      <c r="ML51" s="77"/>
      <c r="MM51" s="75"/>
      <c r="MN51" s="77"/>
      <c r="MO51" s="77"/>
      <c r="MP51" s="77"/>
      <c r="MQ51" s="75"/>
      <c r="MR51" s="78"/>
      <c r="MS51" s="78"/>
      <c r="MT51" s="78"/>
      <c r="MU51" s="75"/>
      <c r="MV51" s="77"/>
      <c r="MW51" s="77"/>
      <c r="MX51" s="77"/>
      <c r="MY51" s="77"/>
      <c r="MZ51" s="77"/>
      <c r="NA51" s="77"/>
      <c r="NB51" s="77"/>
      <c r="NC51" s="77"/>
      <c r="ND51" s="77"/>
      <c r="NE51" s="77"/>
      <c r="NF51" s="77"/>
      <c r="NG51" s="77"/>
      <c r="NH51" s="77"/>
      <c r="NI51" s="77"/>
      <c r="NJ51" s="77"/>
      <c r="NK51" s="77"/>
    </row>
    <row r="52" spans="1:375" s="5" customFormat="1" ht="31.5" x14ac:dyDescent="0.25">
      <c r="A52" s="129" t="s">
        <v>153</v>
      </c>
      <c r="B52" s="77">
        <f t="shared" si="115"/>
        <v>34911.690300000002</v>
      </c>
      <c r="C52" s="77">
        <f t="shared" si="36"/>
        <v>252522.65865999999</v>
      </c>
      <c r="D52" s="77">
        <f t="shared" si="116"/>
        <v>251330.65865999999</v>
      </c>
      <c r="E52" s="77">
        <f t="shared" si="117"/>
        <v>1192</v>
      </c>
      <c r="F52" s="77">
        <f t="shared" si="118"/>
        <v>246190.52036999998</v>
      </c>
      <c r="G52" s="73">
        <f>F52/C52*100</f>
        <v>97.492447480316741</v>
      </c>
      <c r="H52" s="73">
        <f t="shared" ref="H52" si="289">H53+H54+H56</f>
        <v>0</v>
      </c>
      <c r="I52" s="73">
        <f t="shared" ref="I52:N52" si="290">I53+I54+I56</f>
        <v>0</v>
      </c>
      <c r="J52" s="73">
        <f t="shared" si="290"/>
        <v>0</v>
      </c>
      <c r="K52" s="73">
        <f t="shared" si="290"/>
        <v>0</v>
      </c>
      <c r="L52" s="73">
        <f t="shared" ref="L52" si="291">L53+L54+L56</f>
        <v>1540.4</v>
      </c>
      <c r="M52" s="73">
        <f t="shared" si="290"/>
        <v>1925.5</v>
      </c>
      <c r="N52" s="73">
        <f t="shared" si="290"/>
        <v>1925.5</v>
      </c>
      <c r="O52" s="72">
        <f>N52/M52*100</f>
        <v>100</v>
      </c>
      <c r="P52" s="73">
        <f>P53+P54+P56</f>
        <v>2113</v>
      </c>
      <c r="Q52" s="73">
        <f>Q53+Q54+Q56</f>
        <v>2113</v>
      </c>
      <c r="R52" s="73">
        <f>R53+R54+R56</f>
        <v>2113</v>
      </c>
      <c r="S52" s="72">
        <f>R52/Q52*100</f>
        <v>100</v>
      </c>
      <c r="T52" s="73">
        <f>T53+T54+T56</f>
        <v>8159</v>
      </c>
      <c r="U52" s="73">
        <f>U53+U54+U56</f>
        <v>8159</v>
      </c>
      <c r="V52" s="73">
        <f>V53+V54+V56</f>
        <v>8159</v>
      </c>
      <c r="W52" s="72">
        <f>V52/U52*100</f>
        <v>100</v>
      </c>
      <c r="X52" s="73">
        <f>X53+X54+X56</f>
        <v>1220</v>
      </c>
      <c r="Y52" s="73">
        <f>Y53+Y54+Y56</f>
        <v>1220</v>
      </c>
      <c r="Z52" s="73">
        <f>Z53+Z54+Z56</f>
        <v>1220</v>
      </c>
      <c r="AA52" s="72">
        <f>Z52/Y52*100</f>
        <v>100</v>
      </c>
      <c r="AB52" s="73">
        <f>AB53+AB54+AB56</f>
        <v>0</v>
      </c>
      <c r="AC52" s="73">
        <f>AC53+AC54+AC56</f>
        <v>0</v>
      </c>
      <c r="AD52" s="73">
        <f>AD53+AD54+AD56</f>
        <v>0</v>
      </c>
      <c r="AE52" s="72"/>
      <c r="AF52" s="73"/>
      <c r="AG52" s="73">
        <f>AG53+AG54+AG56</f>
        <v>15958.6</v>
      </c>
      <c r="AH52" s="73">
        <f>AH53+AH54+AH56</f>
        <v>15925.11296</v>
      </c>
      <c r="AI52" s="72">
        <f>AH52/AG52*100</f>
        <v>99.790163046883819</v>
      </c>
      <c r="AJ52" s="73"/>
      <c r="AK52" s="73">
        <f>AK53+AK54+AK56</f>
        <v>800</v>
      </c>
      <c r="AL52" s="73">
        <f>AL53+AL54+AL56</f>
        <v>800</v>
      </c>
      <c r="AM52" s="72">
        <f>AL52/AK52*100</f>
        <v>100</v>
      </c>
      <c r="AN52" s="73">
        <f t="shared" ref="AN52" si="292">AN53+AN54+AN56</f>
        <v>0</v>
      </c>
      <c r="AO52" s="73">
        <f t="shared" ref="AO52:AQ52" si="293">AO53+AO54+AO56</f>
        <v>0</v>
      </c>
      <c r="AP52" s="73">
        <f t="shared" si="293"/>
        <v>0</v>
      </c>
      <c r="AQ52" s="73">
        <f t="shared" si="293"/>
        <v>0</v>
      </c>
      <c r="AR52" s="73">
        <f>AR53+AR54+AR56</f>
        <v>500</v>
      </c>
      <c r="AS52" s="73">
        <f>AS53+AS54+AS56</f>
        <v>43150</v>
      </c>
      <c r="AT52" s="73">
        <f>AT53+AT54+AT56</f>
        <v>43150</v>
      </c>
      <c r="AU52" s="72">
        <f>AT52/AS52*100</f>
        <v>100</v>
      </c>
      <c r="AV52" s="73"/>
      <c r="AW52" s="73">
        <f>AW53+AW54+AW56</f>
        <v>0</v>
      </c>
      <c r="AX52" s="73">
        <f>AX53+AX54+AX56</f>
        <v>0</v>
      </c>
      <c r="AY52" s="72"/>
      <c r="AZ52" s="72"/>
      <c r="BA52" s="73">
        <f>BA53+BA54+BA56</f>
        <v>0</v>
      </c>
      <c r="BB52" s="73">
        <f>BB53+BB54+BB56</f>
        <v>0</v>
      </c>
      <c r="BC52" s="72"/>
      <c r="BD52" s="73"/>
      <c r="BE52" s="73"/>
      <c r="BF52" s="73"/>
      <c r="BG52" s="72"/>
      <c r="BH52" s="73">
        <f>BH53+BH54+BH56</f>
        <v>4876.2037</v>
      </c>
      <c r="BI52" s="73">
        <f>BI53+BI54+BI56</f>
        <v>4876.2037</v>
      </c>
      <c r="BJ52" s="73">
        <f>BJ53+BJ54+BJ56</f>
        <v>4876.2037</v>
      </c>
      <c r="BK52" s="72">
        <f>BJ52/BI52*100</f>
        <v>100</v>
      </c>
      <c r="BL52" s="72"/>
      <c r="BM52" s="73">
        <f>BM53+BM54+BM56</f>
        <v>0</v>
      </c>
      <c r="BN52" s="73">
        <f>BN53+BN54+BN56</f>
        <v>0</v>
      </c>
      <c r="BO52" s="72"/>
      <c r="BP52" s="72"/>
      <c r="BQ52" s="73">
        <f>BQ53+BQ54+BQ56</f>
        <v>0</v>
      </c>
      <c r="BR52" s="73">
        <f>BR53+BR54+BR56</f>
        <v>0</v>
      </c>
      <c r="BS52" s="72"/>
      <c r="BT52" s="72"/>
      <c r="BU52" s="73">
        <f>BU53+BU54+BU56</f>
        <v>0</v>
      </c>
      <c r="BV52" s="73">
        <f>BV53+BV54+BV56</f>
        <v>0</v>
      </c>
      <c r="BW52" s="72"/>
      <c r="BX52" s="72"/>
      <c r="BY52" s="73">
        <f>BY53+BY54+BY56</f>
        <v>0</v>
      </c>
      <c r="BZ52" s="73">
        <f>BZ53+BZ54+BZ56</f>
        <v>0</v>
      </c>
      <c r="CA52" s="72"/>
      <c r="CB52" s="72"/>
      <c r="CC52" s="73">
        <f>CC53+CC54+CC56</f>
        <v>0</v>
      </c>
      <c r="CD52" s="73">
        <f>CD53+CD54+CD56</f>
        <v>0</v>
      </c>
      <c r="CE52" s="72"/>
      <c r="CF52" s="343"/>
      <c r="CG52" s="73">
        <f>CG53+CG54+CG56</f>
        <v>0</v>
      </c>
      <c r="CH52" s="73">
        <f>CH53+CH54+CH56</f>
        <v>0</v>
      </c>
      <c r="CI52" s="72"/>
      <c r="CJ52" s="72"/>
      <c r="CK52" s="73">
        <f>CK53+CK54+CK56</f>
        <v>0</v>
      </c>
      <c r="CL52" s="73">
        <f>CL53+CL54+CL56</f>
        <v>0</v>
      </c>
      <c r="CM52" s="72"/>
      <c r="CN52" s="72"/>
      <c r="CO52" s="73">
        <f>CO53+CO54+CO56</f>
        <v>0</v>
      </c>
      <c r="CP52" s="73">
        <f>CP53+CP54+CP56</f>
        <v>0</v>
      </c>
      <c r="CQ52" s="72"/>
      <c r="CR52" s="73">
        <f>CR53+CR54+CR56</f>
        <v>634.4</v>
      </c>
      <c r="CS52" s="73">
        <f>CS53+CS54+CS56</f>
        <v>634.4</v>
      </c>
      <c r="CT52" s="73">
        <f>CT53+CT54+CT56</f>
        <v>634.4</v>
      </c>
      <c r="CU52" s="72">
        <f>CT52/CS52*100</f>
        <v>100</v>
      </c>
      <c r="CV52" s="72"/>
      <c r="CW52" s="73"/>
      <c r="CX52" s="73"/>
      <c r="CY52" s="72"/>
      <c r="CZ52" s="72"/>
      <c r="DA52" s="73"/>
      <c r="DB52" s="73"/>
      <c r="DC52" s="72"/>
      <c r="DD52" s="73">
        <f>DD53+DD54+DD56</f>
        <v>1000</v>
      </c>
      <c r="DE52" s="73">
        <f>DE53+DE54+DE56</f>
        <v>1000</v>
      </c>
      <c r="DF52" s="73">
        <f>DF53+DF54+DF56</f>
        <v>1000</v>
      </c>
      <c r="DG52" s="72">
        <f t="shared" si="65"/>
        <v>100</v>
      </c>
      <c r="DH52" s="73">
        <f>DH53+DH54+DH56</f>
        <v>0</v>
      </c>
      <c r="DI52" s="73">
        <f>DI53+DI54+DI56</f>
        <v>0</v>
      </c>
      <c r="DJ52" s="73">
        <f>DJ53+DJ54+DJ56</f>
        <v>0</v>
      </c>
      <c r="DK52" s="72"/>
      <c r="DL52" s="73">
        <f>DL53+DL54+DL56</f>
        <v>0</v>
      </c>
      <c r="DM52" s="73">
        <f>DM53+DM54+DM56</f>
        <v>0</v>
      </c>
      <c r="DN52" s="73">
        <f>DN53+DN54+DN56</f>
        <v>0</v>
      </c>
      <c r="DO52" s="72"/>
      <c r="DP52" s="73"/>
      <c r="DQ52" s="73">
        <f>DQ53+DQ54+DQ56</f>
        <v>0</v>
      </c>
      <c r="DR52" s="73">
        <f>DR53+DR54+DR56</f>
        <v>0</v>
      </c>
      <c r="DS52" s="72"/>
      <c r="DT52" s="72"/>
      <c r="DU52" s="73">
        <f>DU53+DU54+DU56</f>
        <v>0</v>
      </c>
      <c r="DV52" s="73">
        <f>DV53+DV54+DV56</f>
        <v>0</v>
      </c>
      <c r="DW52" s="72"/>
      <c r="DX52" s="72"/>
      <c r="DY52" s="73">
        <f>DY53+DY54+DY56</f>
        <v>0</v>
      </c>
      <c r="DZ52" s="73">
        <f>DZ53+DZ54+DZ56</f>
        <v>0</v>
      </c>
      <c r="EA52" s="72"/>
      <c r="EB52" s="73">
        <f>EB53+EB54+EB56</f>
        <v>1000</v>
      </c>
      <c r="EC52" s="73">
        <f>EC53+EC54+EC56</f>
        <v>1000</v>
      </c>
      <c r="ED52" s="73">
        <f>ED53+ED54+ED56</f>
        <v>1000</v>
      </c>
      <c r="EE52" s="72">
        <f>ED52/EC52*100</f>
        <v>100</v>
      </c>
      <c r="EF52" s="73">
        <f>EF53+EF54+EF56</f>
        <v>10679.2</v>
      </c>
      <c r="EG52" s="73">
        <f>EG53+EG54+EG56</f>
        <v>15769.241400000001</v>
      </c>
      <c r="EH52" s="73">
        <f>EH53+EH54+EH56</f>
        <v>15769.241400000001</v>
      </c>
      <c r="EI52" s="72">
        <f>EH52/EG52*100</f>
        <v>100</v>
      </c>
      <c r="EJ52" s="73"/>
      <c r="EK52" s="73">
        <f>EK53+EK54+EK56</f>
        <v>35397.450850000001</v>
      </c>
      <c r="EL52" s="73">
        <f>EL53+EL54+EL56</f>
        <v>35397.450850000001</v>
      </c>
      <c r="EM52" s="72">
        <f t="shared" ref="EM52" si="294">EL52/EK52*100</f>
        <v>100</v>
      </c>
      <c r="EN52" s="73">
        <f>EN53+EN54+EN56</f>
        <v>0</v>
      </c>
      <c r="EO52" s="73">
        <f>EO53+EO54+EO56</f>
        <v>0</v>
      </c>
      <c r="EP52" s="73">
        <f>EP53+EP54+EP56</f>
        <v>0</v>
      </c>
      <c r="EQ52" s="72"/>
      <c r="ER52" s="73"/>
      <c r="ES52" s="73">
        <f>ES53+ES54+ES56</f>
        <v>0</v>
      </c>
      <c r="ET52" s="73">
        <f>ET53+ET54+ET56</f>
        <v>0</v>
      </c>
      <c r="EU52" s="72"/>
      <c r="EV52" s="72"/>
      <c r="EW52" s="72"/>
      <c r="EX52" s="72"/>
      <c r="EY52" s="72"/>
      <c r="EZ52" s="73"/>
      <c r="FA52" s="73">
        <f>FA53+FA54+FA56</f>
        <v>0</v>
      </c>
      <c r="FB52" s="73">
        <f>FB53+FB54+FB56</f>
        <v>0</v>
      </c>
      <c r="FC52" s="72"/>
      <c r="FD52" s="73"/>
      <c r="FE52" s="73">
        <f>FE53+FE54+FE56</f>
        <v>69000</v>
      </c>
      <c r="FF52" s="73">
        <f>FF53+FF54+FF56</f>
        <v>63110.259689999999</v>
      </c>
      <c r="FG52" s="72">
        <f t="shared" ref="FG52:FG53" si="295">FF52/FE52*100</f>
        <v>91.464144478260863</v>
      </c>
      <c r="FH52" s="73"/>
      <c r="FI52" s="73">
        <f>FI53+FI54+FI56</f>
        <v>0</v>
      </c>
      <c r="FJ52" s="73">
        <f>FJ53+FJ54+FJ56</f>
        <v>0</v>
      </c>
      <c r="FK52" s="72"/>
      <c r="FL52" s="73">
        <f>FL53+FL54+FL56</f>
        <v>1027</v>
      </c>
      <c r="FM52" s="73">
        <f>FM53+FM54+FM56</f>
        <v>636.9</v>
      </c>
      <c r="FN52" s="73">
        <f>FN53+FN54+FN56</f>
        <v>636.9</v>
      </c>
      <c r="FO52" s="72">
        <f t="shared" ref="FO52:FO53" si="296">FN52/FM52*100</f>
        <v>100</v>
      </c>
      <c r="FP52" s="73"/>
      <c r="FQ52" s="73"/>
      <c r="FR52" s="73"/>
      <c r="FS52" s="72"/>
      <c r="FT52" s="73"/>
      <c r="FU52" s="73">
        <f>FU53+FU54+FU56</f>
        <v>0</v>
      </c>
      <c r="FV52" s="73">
        <f>FV53+FV54+FV56</f>
        <v>0</v>
      </c>
      <c r="FW52" s="72"/>
      <c r="FX52" s="73"/>
      <c r="FY52" s="73">
        <f>FY53+FY54+FY56</f>
        <v>0</v>
      </c>
      <c r="FZ52" s="73">
        <f>FZ53+FZ54+FZ56</f>
        <v>0</v>
      </c>
      <c r="GA52" s="72"/>
      <c r="GB52" s="73"/>
      <c r="GC52" s="73">
        <f>GC53+GC54+GC56</f>
        <v>0</v>
      </c>
      <c r="GD52" s="73">
        <f>GD53+GD54+GD56</f>
        <v>0</v>
      </c>
      <c r="GE52" s="72"/>
      <c r="GF52" s="73">
        <f>GF53+GF54+GF56</f>
        <v>2162.4866000000002</v>
      </c>
      <c r="GG52" s="73">
        <f>GG53+GG54+GG56</f>
        <v>1907</v>
      </c>
      <c r="GH52" s="73">
        <f>GH53+GH54+GH56</f>
        <v>1907</v>
      </c>
      <c r="GI52" s="72">
        <f t="shared" si="176"/>
        <v>100</v>
      </c>
      <c r="GJ52" s="73"/>
      <c r="GK52" s="73">
        <f>GK53+GK54+GK56</f>
        <v>0</v>
      </c>
      <c r="GL52" s="73">
        <f>GL53+GL54+GL56</f>
        <v>0</v>
      </c>
      <c r="GM52" s="72"/>
      <c r="GN52" s="73"/>
      <c r="GO52" s="73">
        <f>GO53+GO54+GO56</f>
        <v>0</v>
      </c>
      <c r="GP52" s="73">
        <f>GP53+GP54+GP56</f>
        <v>0</v>
      </c>
      <c r="GQ52" s="72"/>
      <c r="GR52" s="73"/>
      <c r="GS52" s="73">
        <f t="shared" ref="GS52:GT52" si="297">GS53+GS54+GS56</f>
        <v>8828.9</v>
      </c>
      <c r="GT52" s="73">
        <f t="shared" si="297"/>
        <v>8520.8081300000013</v>
      </c>
      <c r="GU52" s="72">
        <f>GT52/GS52*100</f>
        <v>96.510416133380176</v>
      </c>
      <c r="GV52" s="73"/>
      <c r="GW52" s="73">
        <f t="shared" ref="GW52:GX52" si="298">GW53+GW54+GW56</f>
        <v>1300</v>
      </c>
      <c r="GX52" s="73">
        <f t="shared" si="298"/>
        <v>1300</v>
      </c>
      <c r="GY52" s="72">
        <f>GX52/GW52*100</f>
        <v>100</v>
      </c>
      <c r="GZ52" s="73"/>
      <c r="HA52" s="73"/>
      <c r="HB52" s="73"/>
      <c r="HC52" s="72"/>
      <c r="HD52" s="73"/>
      <c r="HE52" s="73">
        <f t="shared" ref="HE52:HF52" si="299">HE53+HE54+HE56</f>
        <v>0</v>
      </c>
      <c r="HF52" s="73">
        <f t="shared" si="299"/>
        <v>0</v>
      </c>
      <c r="HG52" s="72"/>
      <c r="HH52" s="73"/>
      <c r="HI52" s="73">
        <f t="shared" ref="HI52:HJ52" si="300">HI53+HI54+HI56</f>
        <v>417.6</v>
      </c>
      <c r="HJ52" s="73">
        <f t="shared" si="300"/>
        <v>417.6</v>
      </c>
      <c r="HK52" s="72">
        <f>HJ52/HI52*100</f>
        <v>100</v>
      </c>
      <c r="HL52" s="73"/>
      <c r="HM52" s="73">
        <f t="shared" ref="HM52:HN52" si="301">HM53+HM54+HM56</f>
        <v>0</v>
      </c>
      <c r="HN52" s="73">
        <f t="shared" si="301"/>
        <v>0</v>
      </c>
      <c r="HO52" s="72"/>
      <c r="HP52" s="73"/>
      <c r="HQ52" s="73">
        <f t="shared" ref="HQ52:HR52" si="302">HQ53+HQ54+HQ56</f>
        <v>0</v>
      </c>
      <c r="HR52" s="73">
        <f t="shared" si="302"/>
        <v>0</v>
      </c>
      <c r="HS52" s="72"/>
      <c r="HT52" s="73"/>
      <c r="HU52" s="73">
        <f t="shared" ref="HU52:HV52" si="303">HU53+HU54+HU56</f>
        <v>0</v>
      </c>
      <c r="HV52" s="73">
        <f t="shared" si="303"/>
        <v>0</v>
      </c>
      <c r="HW52" s="72"/>
      <c r="HX52" s="73"/>
      <c r="HY52" s="73">
        <f t="shared" ref="HY52:HZ52" si="304">HY53+HY54+HY56</f>
        <v>0</v>
      </c>
      <c r="HZ52" s="73">
        <f t="shared" si="304"/>
        <v>0</v>
      </c>
      <c r="IA52" s="72"/>
      <c r="IB52" s="73"/>
      <c r="IC52" s="73">
        <f t="shared" ref="IC52:ID52" si="305">IC53+IC54+IC56</f>
        <v>0</v>
      </c>
      <c r="ID52" s="73">
        <f t="shared" si="305"/>
        <v>0</v>
      </c>
      <c r="IE52" s="72"/>
      <c r="IF52" s="73"/>
      <c r="IG52" s="73">
        <f t="shared" ref="IG52:IH52" si="306">IG53+IG54+IG56</f>
        <v>0</v>
      </c>
      <c r="IH52" s="73">
        <f t="shared" si="306"/>
        <v>0</v>
      </c>
      <c r="II52" s="72"/>
      <c r="IJ52" s="73"/>
      <c r="IK52" s="73">
        <f t="shared" ref="IK52:IL52" si="307">IK53+IK54+IK56</f>
        <v>0</v>
      </c>
      <c r="IL52" s="73">
        <f t="shared" si="307"/>
        <v>0</v>
      </c>
      <c r="IM52" s="72"/>
      <c r="IN52" s="73"/>
      <c r="IO52" s="73">
        <f t="shared" ref="IO52:IP52" si="308">IO53+IO54+IO56</f>
        <v>30000</v>
      </c>
      <c r="IP52" s="73">
        <f t="shared" si="308"/>
        <v>30000</v>
      </c>
      <c r="IQ52" s="77">
        <f t="shared" ref="IQ52" si="309">IP52/IO52*100</f>
        <v>100</v>
      </c>
      <c r="IR52" s="73"/>
      <c r="IS52" s="73">
        <f t="shared" ref="IS52:IT52" si="310">IS53+IS54+IS56</f>
        <v>0</v>
      </c>
      <c r="IT52" s="73">
        <f t="shared" si="310"/>
        <v>0</v>
      </c>
      <c r="IU52" s="72"/>
      <c r="IV52" s="73"/>
      <c r="IW52" s="73">
        <f t="shared" ref="IW52:IX52" si="311">IW53+IW54+IW56</f>
        <v>0</v>
      </c>
      <c r="IX52" s="73">
        <f t="shared" si="311"/>
        <v>0</v>
      </c>
      <c r="IY52" s="72"/>
      <c r="IZ52" s="73"/>
      <c r="JA52" s="73">
        <f t="shared" ref="JA52:JB52" si="312">JA53+JA54+JA56</f>
        <v>100.81907000000001</v>
      </c>
      <c r="JB52" s="73">
        <f t="shared" si="312"/>
        <v>0</v>
      </c>
      <c r="JC52" s="72"/>
      <c r="JD52" s="73"/>
      <c r="JE52" s="73">
        <f t="shared" ref="JE52:JF52" si="313">JE53+JE54+JE56</f>
        <v>0</v>
      </c>
      <c r="JF52" s="73">
        <f t="shared" si="313"/>
        <v>0</v>
      </c>
      <c r="JG52" s="72"/>
      <c r="JH52" s="73"/>
      <c r="JI52" s="73">
        <f t="shared" ref="JI52:JJ52" si="314">JI53+JI54+JI56</f>
        <v>0</v>
      </c>
      <c r="JJ52" s="73">
        <f t="shared" si="314"/>
        <v>0</v>
      </c>
      <c r="JK52" s="72"/>
      <c r="JL52" s="73"/>
      <c r="JM52" s="73">
        <f t="shared" ref="JM52:JN52" si="315">JM53+JM54+JM56</f>
        <v>0</v>
      </c>
      <c r="JN52" s="73">
        <f t="shared" si="315"/>
        <v>0</v>
      </c>
      <c r="JO52" s="72"/>
      <c r="JP52" s="73"/>
      <c r="JQ52" s="73">
        <f t="shared" ref="JQ52:JR52" si="316">JQ53+JQ54+JQ56</f>
        <v>0</v>
      </c>
      <c r="JR52" s="73">
        <f t="shared" si="316"/>
        <v>0</v>
      </c>
      <c r="JS52" s="72"/>
      <c r="JT52" s="73"/>
      <c r="JU52" s="73">
        <f t="shared" ref="JU52:JV52" si="317">JU53+JU54+JU56</f>
        <v>0</v>
      </c>
      <c r="JV52" s="73">
        <f t="shared" si="317"/>
        <v>0</v>
      </c>
      <c r="JW52" s="72"/>
      <c r="JX52" s="73"/>
      <c r="JY52" s="73">
        <f t="shared" ref="JY52:JZ52" si="318">JY53+JY54+JY56</f>
        <v>0</v>
      </c>
      <c r="JZ52" s="73">
        <f t="shared" si="318"/>
        <v>0</v>
      </c>
      <c r="KA52" s="72"/>
      <c r="KB52" s="73"/>
      <c r="KC52" s="73">
        <f t="shared" ref="KC52:KD52" si="319">KC53+KC54+KC56</f>
        <v>300</v>
      </c>
      <c r="KD52" s="73">
        <f t="shared" si="319"/>
        <v>300</v>
      </c>
      <c r="KE52" s="72">
        <f t="shared" si="200"/>
        <v>100</v>
      </c>
      <c r="KF52" s="73"/>
      <c r="KG52" s="73">
        <f t="shared" ref="KG52:KH52" si="320">KG53+KG54+KG56</f>
        <v>0</v>
      </c>
      <c r="KH52" s="73">
        <f t="shared" si="320"/>
        <v>0</v>
      </c>
      <c r="KI52" s="72"/>
      <c r="KJ52" s="73"/>
      <c r="KK52" s="73">
        <f t="shared" ref="KK52:KL52" si="321">KK53+KK54+KK56</f>
        <v>892</v>
      </c>
      <c r="KL52" s="73">
        <f t="shared" si="321"/>
        <v>892</v>
      </c>
      <c r="KM52" s="72">
        <f t="shared" si="124"/>
        <v>100</v>
      </c>
      <c r="KN52" s="73"/>
      <c r="KO52" s="73">
        <f t="shared" ref="KO52:KP52" si="322">KO53+KO54+KO56</f>
        <v>0</v>
      </c>
      <c r="KP52" s="73">
        <f t="shared" si="322"/>
        <v>0</v>
      </c>
      <c r="KQ52" s="72"/>
      <c r="KR52" s="73"/>
      <c r="KS52" s="73">
        <f t="shared" ref="KS52:KT52" si="323">KS53+KS54+KS56</f>
        <v>0</v>
      </c>
      <c r="KT52" s="73">
        <f t="shared" si="323"/>
        <v>0</v>
      </c>
      <c r="KU52" s="72"/>
      <c r="KV52" s="73"/>
      <c r="KW52" s="73">
        <f t="shared" ref="KW52:KX52" si="324">KW53+KW54+KW56</f>
        <v>0</v>
      </c>
      <c r="KX52" s="73">
        <f t="shared" si="324"/>
        <v>0</v>
      </c>
      <c r="KY52" s="72"/>
      <c r="KZ52" s="73"/>
      <c r="LA52" s="73">
        <f t="shared" ref="LA52:LB52" si="325">LA53+LA54+LA56</f>
        <v>0</v>
      </c>
      <c r="LB52" s="73">
        <f t="shared" si="325"/>
        <v>0</v>
      </c>
      <c r="LC52" s="72"/>
      <c r="LD52" s="73"/>
      <c r="LE52" s="73">
        <f t="shared" ref="LE52:LF52" si="326">LE53+LE54+LE56</f>
        <v>0</v>
      </c>
      <c r="LF52" s="73">
        <f t="shared" si="326"/>
        <v>0</v>
      </c>
      <c r="LG52" s="72"/>
      <c r="LH52" s="73"/>
      <c r="LI52" s="73">
        <f t="shared" ref="LI52:LJ52" si="327">LI53+LI54+LI56</f>
        <v>0</v>
      </c>
      <c r="LJ52" s="73">
        <f t="shared" si="327"/>
        <v>0</v>
      </c>
      <c r="LK52" s="72"/>
      <c r="LL52" s="73"/>
      <c r="LM52" s="73">
        <f t="shared" ref="LM52:LN52" si="328">LM53+LM54+LM56</f>
        <v>0</v>
      </c>
      <c r="LN52" s="73">
        <f t="shared" si="328"/>
        <v>0</v>
      </c>
      <c r="LO52" s="72"/>
      <c r="LP52" s="73"/>
      <c r="LQ52" s="73">
        <f t="shared" ref="LQ52:LR52" si="329">LQ53+LQ54+LQ56</f>
        <v>0</v>
      </c>
      <c r="LR52" s="73">
        <f t="shared" si="329"/>
        <v>0</v>
      </c>
      <c r="LS52" s="72"/>
      <c r="LT52" s="73"/>
      <c r="LU52" s="73">
        <f t="shared" ref="LU52:LV52" si="330">LU53+LU54+LU56</f>
        <v>0</v>
      </c>
      <c r="LV52" s="73">
        <f t="shared" si="330"/>
        <v>0</v>
      </c>
      <c r="LW52" s="72"/>
      <c r="LX52" s="73"/>
      <c r="LY52" s="73">
        <f t="shared" ref="LY52:LZ52" si="331">LY53+LY54+LY56</f>
        <v>0</v>
      </c>
      <c r="LZ52" s="73">
        <f t="shared" si="331"/>
        <v>0</v>
      </c>
      <c r="MA52" s="72"/>
      <c r="MB52" s="73"/>
      <c r="MC52" s="73">
        <f t="shared" ref="MC52:MD52" si="332">MC53+MC54+MC56</f>
        <v>6886.0436399999999</v>
      </c>
      <c r="MD52" s="73">
        <f t="shared" si="332"/>
        <v>6886.0436399999999</v>
      </c>
      <c r="ME52" s="72">
        <f t="shared" ref="ME52:ME53" si="333">MD52/MC52*100</f>
        <v>100</v>
      </c>
      <c r="MF52" s="73"/>
      <c r="MG52" s="73">
        <f t="shared" ref="MG52:MH52" si="334">MG53+MG54+MG56</f>
        <v>0</v>
      </c>
      <c r="MH52" s="73">
        <f t="shared" si="334"/>
        <v>0</v>
      </c>
      <c r="MI52" s="72"/>
      <c r="MJ52" s="73"/>
      <c r="MK52" s="73">
        <f t="shared" ref="MK52:ML52" si="335">MK53+MK54+MK56</f>
        <v>0</v>
      </c>
      <c r="ML52" s="73">
        <f t="shared" si="335"/>
        <v>0</v>
      </c>
      <c r="MM52" s="72"/>
      <c r="MN52" s="73"/>
      <c r="MO52" s="73"/>
      <c r="MP52" s="73"/>
      <c r="MQ52" s="72"/>
      <c r="MR52" s="73"/>
      <c r="MS52" s="73">
        <f>MS53+MS54+MS56+MS57+MS58</f>
        <v>250</v>
      </c>
      <c r="MT52" s="73">
        <f>MT53+MT54+MT56+MT57+MT58</f>
        <v>250</v>
      </c>
      <c r="MU52" s="72">
        <f t="shared" ref="MU52:MU58" si="336">MT52/MS52*100</f>
        <v>100</v>
      </c>
      <c r="MV52" s="73"/>
      <c r="MW52" s="73"/>
      <c r="MX52" s="73"/>
      <c r="MY52" s="72"/>
      <c r="MZ52" s="73"/>
      <c r="NA52" s="73"/>
      <c r="NB52" s="73"/>
      <c r="NC52" s="72"/>
      <c r="ND52" s="73"/>
      <c r="NE52" s="73"/>
      <c r="NF52" s="73"/>
      <c r="NG52" s="72"/>
      <c r="NH52" s="73"/>
      <c r="NI52" s="73"/>
      <c r="NJ52" s="73"/>
      <c r="NK52" s="72"/>
    </row>
    <row r="53" spans="1:375" ht="18.75" customHeight="1" x14ac:dyDescent="0.25">
      <c r="A53" s="130" t="s">
        <v>152</v>
      </c>
      <c r="B53" s="78">
        <f t="shared" si="115"/>
        <v>34911.690300000002</v>
      </c>
      <c r="C53" s="78">
        <f t="shared" si="36"/>
        <v>186774.38873999999</v>
      </c>
      <c r="D53" s="78">
        <f t="shared" si="116"/>
        <v>185582.38873999999</v>
      </c>
      <c r="E53" s="78">
        <f t="shared" si="117"/>
        <v>1192</v>
      </c>
      <c r="F53" s="78">
        <f t="shared" si="118"/>
        <v>180543.06951999996</v>
      </c>
      <c r="G53" s="74">
        <f>F53/C53*100</f>
        <v>96.663718584738959</v>
      </c>
      <c r="H53" s="74"/>
      <c r="I53" s="74"/>
      <c r="J53" s="74"/>
      <c r="K53" s="74"/>
      <c r="L53" s="74">
        <v>1540.4</v>
      </c>
      <c r="M53" s="74">
        <v>1925.5</v>
      </c>
      <c r="N53" s="74">
        <v>1925.5</v>
      </c>
      <c r="O53" s="75">
        <f>N53/M53*100</f>
        <v>100</v>
      </c>
      <c r="P53" s="114">
        <v>2113</v>
      </c>
      <c r="Q53" s="114">
        <v>2113</v>
      </c>
      <c r="R53" s="134">
        <v>2113</v>
      </c>
      <c r="S53" s="75">
        <f>R53/Q53*100</f>
        <v>100</v>
      </c>
      <c r="T53" s="99">
        <v>8159</v>
      </c>
      <c r="U53" s="253">
        <v>8159</v>
      </c>
      <c r="V53" s="253">
        <v>8159</v>
      </c>
      <c r="W53" s="75">
        <f>V53/U53*100</f>
        <v>100</v>
      </c>
      <c r="X53" s="285">
        <v>1220</v>
      </c>
      <c r="Y53" s="293">
        <v>1220</v>
      </c>
      <c r="Z53" s="293">
        <v>1220</v>
      </c>
      <c r="AA53" s="75">
        <f>Z53/Y53*100</f>
        <v>100</v>
      </c>
      <c r="AB53" s="322"/>
      <c r="AC53" s="322"/>
      <c r="AD53" s="322"/>
      <c r="AE53" s="75"/>
      <c r="AF53" s="322"/>
      <c r="AG53" s="322">
        <v>15958.6</v>
      </c>
      <c r="AH53" s="322">
        <v>15925.11296</v>
      </c>
      <c r="AI53" s="75">
        <f>AH53/AG53*100</f>
        <v>99.790163046883819</v>
      </c>
      <c r="AJ53" s="322"/>
      <c r="AK53" s="322">
        <v>800</v>
      </c>
      <c r="AL53" s="322">
        <v>800</v>
      </c>
      <c r="AM53" s="75">
        <f>AL53/AK53*100</f>
        <v>100</v>
      </c>
      <c r="AN53" s="74"/>
      <c r="AO53" s="74"/>
      <c r="AP53" s="74"/>
      <c r="AQ53" s="75"/>
      <c r="AR53" s="322">
        <v>500</v>
      </c>
      <c r="AS53" s="322">
        <v>43150</v>
      </c>
      <c r="AT53" s="322">
        <v>43150</v>
      </c>
      <c r="AU53" s="75">
        <f>AT53/AS53*100</f>
        <v>100</v>
      </c>
      <c r="AV53" s="322"/>
      <c r="AW53" s="322"/>
      <c r="AX53" s="322"/>
      <c r="AY53" s="75"/>
      <c r="AZ53" s="75"/>
      <c r="BA53" s="322"/>
      <c r="BB53" s="322"/>
      <c r="BC53" s="75"/>
      <c r="BD53" s="322"/>
      <c r="BE53" s="322"/>
      <c r="BF53" s="322"/>
      <c r="BG53" s="75"/>
      <c r="BH53" s="322">
        <v>4876.2037</v>
      </c>
      <c r="BI53" s="322">
        <v>4876.2037</v>
      </c>
      <c r="BJ53" s="322">
        <v>4876.2037</v>
      </c>
      <c r="BK53" s="75">
        <f>BJ53/BI53*100</f>
        <v>100</v>
      </c>
      <c r="BL53" s="75"/>
      <c r="BM53" s="322"/>
      <c r="BN53" s="322"/>
      <c r="BO53" s="75"/>
      <c r="BP53" s="75"/>
      <c r="BQ53" s="322"/>
      <c r="BR53" s="322"/>
      <c r="BS53" s="75"/>
      <c r="BT53" s="75"/>
      <c r="BU53" s="322"/>
      <c r="BV53" s="322"/>
      <c r="BW53" s="75"/>
      <c r="BX53" s="75"/>
      <c r="BY53" s="322"/>
      <c r="BZ53" s="322"/>
      <c r="CA53" s="75"/>
      <c r="CB53" s="75"/>
      <c r="CC53" s="322"/>
      <c r="CD53" s="322"/>
      <c r="CE53" s="75"/>
      <c r="CF53" s="322"/>
      <c r="CG53" s="322"/>
      <c r="CH53" s="322"/>
      <c r="CI53" s="75"/>
      <c r="CJ53" s="75"/>
      <c r="CK53" s="322"/>
      <c r="CL53" s="322"/>
      <c r="CM53" s="75"/>
      <c r="CN53" s="75"/>
      <c r="CO53" s="322"/>
      <c r="CP53" s="322"/>
      <c r="CQ53" s="75"/>
      <c r="CR53" s="322">
        <v>634.4</v>
      </c>
      <c r="CS53" s="322">
        <v>634.4</v>
      </c>
      <c r="CT53" s="322">
        <v>634.4</v>
      </c>
      <c r="CU53" s="75">
        <f>CT53/CS53*100</f>
        <v>100</v>
      </c>
      <c r="CV53" s="75"/>
      <c r="CW53" s="322"/>
      <c r="CX53" s="322"/>
      <c r="CY53" s="75"/>
      <c r="CZ53" s="75"/>
      <c r="DA53" s="322"/>
      <c r="DB53" s="322"/>
      <c r="DC53" s="75"/>
      <c r="DD53" s="322">
        <v>1000</v>
      </c>
      <c r="DE53" s="322">
        <v>1000</v>
      </c>
      <c r="DF53" s="322">
        <v>1000</v>
      </c>
      <c r="DG53" s="75">
        <f t="shared" si="65"/>
        <v>100</v>
      </c>
      <c r="DH53" s="322"/>
      <c r="DI53" s="322"/>
      <c r="DJ53" s="322"/>
      <c r="DK53" s="75"/>
      <c r="DL53" s="322"/>
      <c r="DM53" s="322"/>
      <c r="DN53" s="322"/>
      <c r="DO53" s="75"/>
      <c r="DP53" s="322"/>
      <c r="DQ53" s="322"/>
      <c r="DR53" s="322"/>
      <c r="DS53" s="75"/>
      <c r="DT53" s="75"/>
      <c r="DU53" s="322"/>
      <c r="DV53" s="322"/>
      <c r="DW53" s="75"/>
      <c r="DX53" s="75"/>
      <c r="DY53" s="322"/>
      <c r="DZ53" s="322"/>
      <c r="EA53" s="75"/>
      <c r="EB53" s="322">
        <v>1000</v>
      </c>
      <c r="EC53" s="322">
        <v>1000</v>
      </c>
      <c r="ED53" s="322">
        <v>1000</v>
      </c>
      <c r="EE53" s="75">
        <f>ED53/EC53*100</f>
        <v>100</v>
      </c>
      <c r="EF53" s="322">
        <v>10679.2</v>
      </c>
      <c r="EG53" s="322">
        <v>15769.241400000001</v>
      </c>
      <c r="EH53" s="322">
        <v>15769.241400000001</v>
      </c>
      <c r="EI53" s="75">
        <f>EH53/EG53*100</f>
        <v>100</v>
      </c>
      <c r="EJ53" s="322"/>
      <c r="EK53" s="322"/>
      <c r="EL53" s="322"/>
      <c r="EM53" s="75"/>
      <c r="EN53" s="322"/>
      <c r="EO53" s="322"/>
      <c r="EP53" s="322"/>
      <c r="EQ53" s="75"/>
      <c r="ER53" s="322"/>
      <c r="ES53" s="322"/>
      <c r="ET53" s="322"/>
      <c r="EU53" s="75"/>
      <c r="EV53" s="75"/>
      <c r="EW53" s="75"/>
      <c r="EX53" s="75"/>
      <c r="EY53" s="75"/>
      <c r="EZ53" s="322"/>
      <c r="FA53" s="322"/>
      <c r="FB53" s="322"/>
      <c r="FC53" s="75"/>
      <c r="FD53" s="322"/>
      <c r="FE53" s="322">
        <v>69000</v>
      </c>
      <c r="FF53" s="322">
        <v>63110.259689999999</v>
      </c>
      <c r="FG53" s="75">
        <f t="shared" si="295"/>
        <v>91.464144478260863</v>
      </c>
      <c r="FH53" s="322"/>
      <c r="FI53" s="322"/>
      <c r="FJ53" s="322"/>
      <c r="FK53" s="75"/>
      <c r="FL53" s="322">
        <v>1027</v>
      </c>
      <c r="FM53" s="322">
        <v>636.9</v>
      </c>
      <c r="FN53" s="322">
        <v>636.9</v>
      </c>
      <c r="FO53" s="75">
        <f t="shared" si="296"/>
        <v>100</v>
      </c>
      <c r="FP53" s="322"/>
      <c r="FQ53" s="322"/>
      <c r="FR53" s="322"/>
      <c r="FS53" s="75"/>
      <c r="FT53" s="322"/>
      <c r="FU53" s="322"/>
      <c r="FV53" s="322"/>
      <c r="FW53" s="75"/>
      <c r="FX53" s="322"/>
      <c r="FY53" s="322"/>
      <c r="FZ53" s="322"/>
      <c r="GA53" s="75"/>
      <c r="GB53" s="322"/>
      <c r="GC53" s="322"/>
      <c r="GD53" s="322"/>
      <c r="GE53" s="75"/>
      <c r="GF53" s="322">
        <v>2162.4866000000002</v>
      </c>
      <c r="GG53" s="322">
        <v>1907</v>
      </c>
      <c r="GH53" s="322">
        <v>1907</v>
      </c>
      <c r="GI53" s="75">
        <f t="shared" si="176"/>
        <v>100</v>
      </c>
      <c r="GJ53" s="322"/>
      <c r="GK53" s="322"/>
      <c r="GL53" s="322"/>
      <c r="GM53" s="75"/>
      <c r="GN53" s="322"/>
      <c r="GO53" s="322"/>
      <c r="GP53" s="322"/>
      <c r="GQ53" s="75"/>
      <c r="GR53" s="74"/>
      <c r="GS53" s="74">
        <v>8828.9</v>
      </c>
      <c r="GT53" s="74">
        <v>8520.8081300000013</v>
      </c>
      <c r="GU53" s="75">
        <f>GT53/GS53*100</f>
        <v>96.510416133380176</v>
      </c>
      <c r="GV53" s="74"/>
      <c r="GW53" s="74">
        <v>1300</v>
      </c>
      <c r="GX53" s="74">
        <v>1300</v>
      </c>
      <c r="GY53" s="75">
        <f>GX53/GW53*100</f>
        <v>100</v>
      </c>
      <c r="GZ53" s="74"/>
      <c r="HA53" s="74"/>
      <c r="HB53" s="74"/>
      <c r="HC53" s="75"/>
      <c r="HD53" s="74"/>
      <c r="HE53" s="74"/>
      <c r="HF53" s="74"/>
      <c r="HG53" s="75"/>
      <c r="HH53" s="74"/>
      <c r="HI53" s="74">
        <v>417.6</v>
      </c>
      <c r="HJ53" s="74">
        <v>417.6</v>
      </c>
      <c r="HK53" s="75">
        <f>HJ53/HI53*100</f>
        <v>100</v>
      </c>
      <c r="HL53" s="74"/>
      <c r="HM53" s="74"/>
      <c r="HN53" s="74">
        <v>0</v>
      </c>
      <c r="HO53" s="75"/>
      <c r="HP53" s="74"/>
      <c r="HQ53" s="74"/>
      <c r="HR53" s="74">
        <v>0</v>
      </c>
      <c r="HS53" s="75"/>
      <c r="HT53" s="74"/>
      <c r="HU53" s="74"/>
      <c r="HV53" s="74">
        <v>0</v>
      </c>
      <c r="HW53" s="75"/>
      <c r="HX53" s="74"/>
      <c r="HY53" s="74"/>
      <c r="HZ53" s="74">
        <v>0</v>
      </c>
      <c r="IA53" s="75"/>
      <c r="IB53" s="74"/>
      <c r="IC53" s="74"/>
      <c r="ID53" s="74">
        <v>0</v>
      </c>
      <c r="IE53" s="75"/>
      <c r="IF53" s="74"/>
      <c r="IG53" s="74"/>
      <c r="IH53" s="74">
        <v>0</v>
      </c>
      <c r="II53" s="75"/>
      <c r="IJ53" s="74"/>
      <c r="IK53" s="74"/>
      <c r="IL53" s="74">
        <v>0</v>
      </c>
      <c r="IM53" s="75"/>
      <c r="IN53" s="74"/>
      <c r="IO53" s="74"/>
      <c r="IP53" s="74">
        <v>0</v>
      </c>
      <c r="IQ53" s="78"/>
      <c r="IR53" s="74"/>
      <c r="IS53" s="74"/>
      <c r="IT53" s="74">
        <v>0</v>
      </c>
      <c r="IU53" s="75"/>
      <c r="IV53" s="74"/>
      <c r="IW53" s="74"/>
      <c r="IX53" s="74">
        <v>0</v>
      </c>
      <c r="IY53" s="75"/>
      <c r="IZ53" s="74"/>
      <c r="JA53" s="74"/>
      <c r="JB53" s="74">
        <v>0</v>
      </c>
      <c r="JC53" s="75"/>
      <c r="JD53" s="74"/>
      <c r="JE53" s="74"/>
      <c r="JF53" s="74">
        <v>0</v>
      </c>
      <c r="JG53" s="75"/>
      <c r="JH53" s="74"/>
      <c r="JI53" s="74"/>
      <c r="JJ53" s="74">
        <v>0</v>
      </c>
      <c r="JK53" s="75"/>
      <c r="JL53" s="74"/>
      <c r="JM53" s="74"/>
      <c r="JN53" s="74">
        <v>0</v>
      </c>
      <c r="JO53" s="75"/>
      <c r="JP53" s="74"/>
      <c r="JQ53" s="74"/>
      <c r="JR53" s="74">
        <v>0</v>
      </c>
      <c r="JS53" s="75"/>
      <c r="JT53" s="74"/>
      <c r="JU53" s="74"/>
      <c r="JV53" s="74">
        <v>0</v>
      </c>
      <c r="JW53" s="75"/>
      <c r="JX53" s="74"/>
      <c r="JY53" s="74"/>
      <c r="JZ53" s="74">
        <v>0</v>
      </c>
      <c r="KA53" s="75"/>
      <c r="KB53" s="74"/>
      <c r="KC53" s="74">
        <v>300</v>
      </c>
      <c r="KD53" s="74">
        <v>300</v>
      </c>
      <c r="KE53" s="75">
        <f t="shared" si="200"/>
        <v>100</v>
      </c>
      <c r="KF53" s="74"/>
      <c r="KG53" s="74"/>
      <c r="KH53" s="74"/>
      <c r="KI53" s="75"/>
      <c r="KJ53" s="74"/>
      <c r="KK53" s="74">
        <v>892</v>
      </c>
      <c r="KL53" s="74">
        <v>892</v>
      </c>
      <c r="KM53" s="75">
        <f t="shared" si="124"/>
        <v>100</v>
      </c>
      <c r="KN53" s="74"/>
      <c r="KO53" s="74"/>
      <c r="KP53" s="74"/>
      <c r="KQ53" s="75"/>
      <c r="KR53" s="74"/>
      <c r="KS53" s="74"/>
      <c r="KT53" s="74"/>
      <c r="KU53" s="75"/>
      <c r="KV53" s="74"/>
      <c r="KW53" s="74"/>
      <c r="KX53" s="74"/>
      <c r="KY53" s="75"/>
      <c r="KZ53" s="74"/>
      <c r="LA53" s="74"/>
      <c r="LB53" s="74"/>
      <c r="LC53" s="75"/>
      <c r="LD53" s="74"/>
      <c r="LE53" s="74"/>
      <c r="LF53" s="74"/>
      <c r="LG53" s="75"/>
      <c r="LH53" s="74"/>
      <c r="LI53" s="74"/>
      <c r="LJ53" s="74"/>
      <c r="LK53" s="75"/>
      <c r="LL53" s="74"/>
      <c r="LM53" s="74"/>
      <c r="LN53" s="74"/>
      <c r="LO53" s="75"/>
      <c r="LP53" s="74"/>
      <c r="LQ53" s="74"/>
      <c r="LR53" s="74"/>
      <c r="LS53" s="75"/>
      <c r="LT53" s="74"/>
      <c r="LU53" s="74"/>
      <c r="LV53" s="74"/>
      <c r="LW53" s="75"/>
      <c r="LX53" s="74"/>
      <c r="LY53" s="74"/>
      <c r="LZ53" s="74"/>
      <c r="MA53" s="75"/>
      <c r="MB53" s="74"/>
      <c r="MC53" s="74">
        <v>6886.0436399999999</v>
      </c>
      <c r="MD53" s="74">
        <v>6886.0436399999999</v>
      </c>
      <c r="ME53" s="75">
        <f t="shared" si="333"/>
        <v>100</v>
      </c>
      <c r="MF53" s="74"/>
      <c r="MG53" s="74"/>
      <c r="MH53" s="74"/>
      <c r="MI53" s="75"/>
      <c r="MJ53" s="74"/>
      <c r="MK53" s="74"/>
      <c r="ML53" s="74"/>
      <c r="MM53" s="75"/>
      <c r="MN53" s="322"/>
      <c r="MO53" s="322"/>
      <c r="MP53" s="322"/>
      <c r="MQ53" s="75"/>
      <c r="MR53" s="322"/>
      <c r="MS53" s="322"/>
      <c r="MT53" s="322"/>
      <c r="MU53" s="75"/>
      <c r="MV53" s="74"/>
      <c r="MW53" s="74"/>
      <c r="MX53" s="74"/>
      <c r="MY53" s="75"/>
      <c r="MZ53" s="74"/>
      <c r="NA53" s="74"/>
      <c r="NB53" s="74"/>
      <c r="NC53" s="75"/>
      <c r="ND53" s="74"/>
      <c r="NE53" s="74"/>
      <c r="NF53" s="74"/>
      <c r="NG53" s="75"/>
      <c r="NH53" s="74"/>
      <c r="NI53" s="74"/>
      <c r="NJ53" s="74"/>
      <c r="NK53" s="75"/>
    </row>
    <row r="54" spans="1:375" ht="15.75" x14ac:dyDescent="0.25">
      <c r="A54" s="130" t="s">
        <v>151</v>
      </c>
      <c r="B54" s="78">
        <f t="shared" si="115"/>
        <v>0</v>
      </c>
      <c r="C54" s="78">
        <f t="shared" si="36"/>
        <v>65498.269919999999</v>
      </c>
      <c r="D54" s="78">
        <f t="shared" si="116"/>
        <v>65498.269919999999</v>
      </c>
      <c r="E54" s="78">
        <f t="shared" si="117"/>
        <v>0</v>
      </c>
      <c r="F54" s="78">
        <f t="shared" si="118"/>
        <v>65397.450850000001</v>
      </c>
      <c r="G54" s="74">
        <f>F54/C54*100</f>
        <v>99.846073690002584</v>
      </c>
      <c r="H54" s="77"/>
      <c r="I54" s="77"/>
      <c r="J54" s="77"/>
      <c r="K54" s="77"/>
      <c r="L54" s="78"/>
      <c r="M54" s="78"/>
      <c r="N54" s="78"/>
      <c r="O54" s="78"/>
      <c r="P54" s="78"/>
      <c r="Q54" s="78"/>
      <c r="R54" s="78"/>
      <c r="S54" s="75"/>
      <c r="T54" s="78"/>
      <c r="U54" s="78"/>
      <c r="V54" s="78"/>
      <c r="W54" s="75"/>
      <c r="X54" s="285"/>
      <c r="Y54" s="285"/>
      <c r="Z54" s="285"/>
      <c r="AA54" s="75"/>
      <c r="AB54" s="78"/>
      <c r="AC54" s="78"/>
      <c r="AD54" s="78"/>
      <c r="AE54" s="75"/>
      <c r="AF54" s="78"/>
      <c r="AG54" s="78"/>
      <c r="AH54" s="78"/>
      <c r="AI54" s="75"/>
      <c r="AJ54" s="78"/>
      <c r="AK54" s="78"/>
      <c r="AL54" s="78"/>
      <c r="AM54" s="75"/>
      <c r="AN54" s="78"/>
      <c r="AO54" s="78"/>
      <c r="AP54" s="78"/>
      <c r="AQ54" s="78"/>
      <c r="AR54" s="78"/>
      <c r="AS54" s="78"/>
      <c r="AT54" s="78"/>
      <c r="AU54" s="75"/>
      <c r="AV54" s="78"/>
      <c r="AW54" s="78"/>
      <c r="AX54" s="78"/>
      <c r="AY54" s="75"/>
      <c r="AZ54" s="75"/>
      <c r="BA54" s="78"/>
      <c r="BB54" s="78"/>
      <c r="BC54" s="75"/>
      <c r="BD54" s="78"/>
      <c r="BE54" s="78"/>
      <c r="BF54" s="78"/>
      <c r="BG54" s="75"/>
      <c r="BH54" s="78"/>
      <c r="BI54" s="78"/>
      <c r="BJ54" s="78"/>
      <c r="BK54" s="75"/>
      <c r="BL54" s="75"/>
      <c r="BM54" s="78"/>
      <c r="BN54" s="78"/>
      <c r="BO54" s="75"/>
      <c r="BP54" s="75"/>
      <c r="BQ54" s="78"/>
      <c r="BR54" s="78"/>
      <c r="BS54" s="75"/>
      <c r="BT54" s="75"/>
      <c r="BU54" s="78"/>
      <c r="BV54" s="78"/>
      <c r="BW54" s="75"/>
      <c r="BX54" s="75"/>
      <c r="BY54" s="78"/>
      <c r="BZ54" s="78"/>
      <c r="CA54" s="75"/>
      <c r="CB54" s="75"/>
      <c r="CC54" s="78"/>
      <c r="CD54" s="78"/>
      <c r="CE54" s="75"/>
      <c r="CF54" s="322"/>
      <c r="CG54" s="78"/>
      <c r="CH54" s="78"/>
      <c r="CI54" s="75"/>
      <c r="CJ54" s="75"/>
      <c r="CK54" s="78"/>
      <c r="CL54" s="78"/>
      <c r="CM54" s="75"/>
      <c r="CN54" s="75"/>
      <c r="CO54" s="78"/>
      <c r="CP54" s="78"/>
      <c r="CQ54" s="75"/>
      <c r="CR54" s="78"/>
      <c r="CS54" s="78"/>
      <c r="CT54" s="78"/>
      <c r="CU54" s="75"/>
      <c r="CV54" s="75"/>
      <c r="CW54" s="78"/>
      <c r="CX54" s="78"/>
      <c r="CY54" s="75"/>
      <c r="CZ54" s="75"/>
      <c r="DA54" s="78"/>
      <c r="DB54" s="78"/>
      <c r="DC54" s="75"/>
      <c r="DD54" s="78"/>
      <c r="DE54" s="78"/>
      <c r="DF54" s="78"/>
      <c r="DG54" s="75"/>
      <c r="DH54" s="78"/>
      <c r="DI54" s="78"/>
      <c r="DJ54" s="78"/>
      <c r="DK54" s="75"/>
      <c r="DL54" s="78"/>
      <c r="DM54" s="78"/>
      <c r="DN54" s="78"/>
      <c r="DO54" s="75"/>
      <c r="DP54" s="78"/>
      <c r="DQ54" s="78"/>
      <c r="DR54" s="78"/>
      <c r="DS54" s="75"/>
      <c r="DT54" s="75"/>
      <c r="DU54" s="78"/>
      <c r="DV54" s="78"/>
      <c r="DW54" s="75"/>
      <c r="DX54" s="75"/>
      <c r="DY54" s="78"/>
      <c r="DZ54" s="78"/>
      <c r="EA54" s="75"/>
      <c r="EB54" s="78"/>
      <c r="EC54" s="78"/>
      <c r="ED54" s="78"/>
      <c r="EE54" s="75"/>
      <c r="EF54" s="78"/>
      <c r="EG54" s="78"/>
      <c r="EH54" s="78"/>
      <c r="EI54" s="75"/>
      <c r="EJ54" s="78"/>
      <c r="EK54" s="78">
        <v>35397.450850000001</v>
      </c>
      <c r="EL54" s="78">
        <v>35397.450850000001</v>
      </c>
      <c r="EM54" s="75">
        <f>EL54/EK54*100</f>
        <v>100</v>
      </c>
      <c r="EN54" s="78"/>
      <c r="EO54" s="78"/>
      <c r="EP54" s="78"/>
      <c r="EQ54" s="75"/>
      <c r="ER54" s="78"/>
      <c r="ES54" s="78"/>
      <c r="ET54" s="78"/>
      <c r="EU54" s="75"/>
      <c r="EV54" s="75"/>
      <c r="EW54" s="75"/>
      <c r="EX54" s="75"/>
      <c r="EY54" s="75"/>
      <c r="EZ54" s="78"/>
      <c r="FA54" s="78"/>
      <c r="FB54" s="78"/>
      <c r="FC54" s="75"/>
      <c r="FD54" s="78"/>
      <c r="FE54" s="78"/>
      <c r="FF54" s="78"/>
      <c r="FG54" s="75"/>
      <c r="FH54" s="78"/>
      <c r="FI54" s="78"/>
      <c r="FJ54" s="78"/>
      <c r="FK54" s="75"/>
      <c r="FL54" s="78"/>
      <c r="FM54" s="78"/>
      <c r="FN54" s="78"/>
      <c r="FO54" s="75"/>
      <c r="FP54" s="78"/>
      <c r="FQ54" s="78"/>
      <c r="FR54" s="78"/>
      <c r="FS54" s="75"/>
      <c r="FT54" s="78"/>
      <c r="FU54" s="78"/>
      <c r="FV54" s="78"/>
      <c r="FW54" s="75"/>
      <c r="FX54" s="78"/>
      <c r="FY54" s="78"/>
      <c r="FZ54" s="78"/>
      <c r="GA54" s="75"/>
      <c r="GB54" s="78"/>
      <c r="GC54" s="78"/>
      <c r="GD54" s="78"/>
      <c r="GE54" s="75"/>
      <c r="GF54" s="78"/>
      <c r="GG54" s="78"/>
      <c r="GH54" s="78"/>
      <c r="GI54" s="75"/>
      <c r="GJ54" s="78"/>
      <c r="GK54" s="78"/>
      <c r="GL54" s="78"/>
      <c r="GM54" s="75"/>
      <c r="GN54" s="78"/>
      <c r="GO54" s="78"/>
      <c r="GP54" s="78"/>
      <c r="GQ54" s="75"/>
      <c r="GR54" s="78"/>
      <c r="GS54" s="78"/>
      <c r="GT54" s="78"/>
      <c r="GU54" s="78"/>
      <c r="GV54" s="78"/>
      <c r="GW54" s="78"/>
      <c r="GX54" s="78"/>
      <c r="GY54" s="78"/>
      <c r="GZ54" s="78"/>
      <c r="HA54" s="78"/>
      <c r="HB54" s="78"/>
      <c r="HC54" s="78"/>
      <c r="HD54" s="78"/>
      <c r="HE54" s="78"/>
      <c r="HF54" s="78"/>
      <c r="HG54" s="78"/>
      <c r="HH54" s="78"/>
      <c r="HI54" s="78"/>
      <c r="HJ54" s="78"/>
      <c r="HK54" s="78"/>
      <c r="HL54" s="78"/>
      <c r="HM54" s="78"/>
      <c r="HN54" s="78"/>
      <c r="HO54" s="78"/>
      <c r="HP54" s="78"/>
      <c r="HQ54" s="78"/>
      <c r="HR54" s="78"/>
      <c r="HS54" s="78"/>
      <c r="HT54" s="78"/>
      <c r="HU54" s="78"/>
      <c r="HV54" s="78"/>
      <c r="HW54" s="78"/>
      <c r="HX54" s="78"/>
      <c r="HY54" s="78"/>
      <c r="HZ54" s="78"/>
      <c r="IA54" s="78"/>
      <c r="IB54" s="78"/>
      <c r="IC54" s="78"/>
      <c r="ID54" s="78"/>
      <c r="IE54" s="78"/>
      <c r="IF54" s="78"/>
      <c r="IG54" s="78"/>
      <c r="IH54" s="78"/>
      <c r="II54" s="78"/>
      <c r="IJ54" s="78"/>
      <c r="IK54" s="78"/>
      <c r="IL54" s="78"/>
      <c r="IM54" s="78"/>
      <c r="IN54" s="78"/>
      <c r="IO54" s="78">
        <v>30000</v>
      </c>
      <c r="IP54" s="78">
        <v>30000</v>
      </c>
      <c r="IQ54" s="78">
        <f>IP54/IO54*100</f>
        <v>100</v>
      </c>
      <c r="IR54" s="78"/>
      <c r="IS54" s="78"/>
      <c r="IT54" s="78"/>
      <c r="IU54" s="78"/>
      <c r="IV54" s="78"/>
      <c r="IW54" s="78"/>
      <c r="IX54" s="78"/>
      <c r="IY54" s="78"/>
      <c r="IZ54" s="78"/>
      <c r="JA54" s="74">
        <v>100.81907000000001</v>
      </c>
      <c r="JB54" s="78"/>
      <c r="JC54" s="78"/>
      <c r="JD54" s="78"/>
      <c r="JE54" s="78"/>
      <c r="JF54" s="78"/>
      <c r="JG54" s="78"/>
      <c r="JH54" s="78"/>
      <c r="JI54" s="78"/>
      <c r="JJ54" s="78"/>
      <c r="JK54" s="78"/>
      <c r="JL54" s="78"/>
      <c r="JM54" s="78"/>
      <c r="JN54" s="78"/>
      <c r="JO54" s="78"/>
      <c r="JP54" s="78"/>
      <c r="JQ54" s="78"/>
      <c r="JR54" s="78"/>
      <c r="JS54" s="78"/>
      <c r="JT54" s="78"/>
      <c r="JU54" s="78"/>
      <c r="JV54" s="78"/>
      <c r="JW54" s="78"/>
      <c r="JX54" s="78"/>
      <c r="JY54" s="78"/>
      <c r="JZ54" s="78"/>
      <c r="KA54" s="78"/>
      <c r="KB54" s="78"/>
      <c r="KC54" s="78"/>
      <c r="KD54" s="78"/>
      <c r="KE54" s="75"/>
      <c r="KF54" s="78"/>
      <c r="KG54" s="78"/>
      <c r="KH54" s="78"/>
      <c r="KI54" s="75"/>
      <c r="KJ54" s="78"/>
      <c r="KK54" s="78"/>
      <c r="KL54" s="78"/>
      <c r="KM54" s="75"/>
      <c r="KN54" s="78"/>
      <c r="KO54" s="78"/>
      <c r="KP54" s="78"/>
      <c r="KQ54" s="75"/>
      <c r="KR54" s="78"/>
      <c r="KS54" s="78"/>
      <c r="KT54" s="78"/>
      <c r="KU54" s="75"/>
      <c r="KV54" s="78"/>
      <c r="KW54" s="78"/>
      <c r="KX54" s="78"/>
      <c r="KY54" s="75"/>
      <c r="KZ54" s="78"/>
      <c r="LA54" s="78"/>
      <c r="LB54" s="78"/>
      <c r="LC54" s="75"/>
      <c r="LD54" s="78"/>
      <c r="LE54" s="78"/>
      <c r="LF54" s="78"/>
      <c r="LG54" s="75"/>
      <c r="LH54" s="78"/>
      <c r="LI54" s="78"/>
      <c r="LJ54" s="78"/>
      <c r="LK54" s="75"/>
      <c r="LL54" s="78"/>
      <c r="LM54" s="78"/>
      <c r="LN54" s="78"/>
      <c r="LO54" s="75"/>
      <c r="LP54" s="78"/>
      <c r="LQ54" s="78"/>
      <c r="LR54" s="78"/>
      <c r="LS54" s="75"/>
      <c r="LT54" s="78"/>
      <c r="LU54" s="78"/>
      <c r="LV54" s="78"/>
      <c r="LW54" s="75"/>
      <c r="LX54" s="78"/>
      <c r="LY54" s="78"/>
      <c r="LZ54" s="78"/>
      <c r="MA54" s="75"/>
      <c r="MB54" s="78"/>
      <c r="MC54" s="78"/>
      <c r="MD54" s="78"/>
      <c r="ME54" s="75"/>
      <c r="MF54" s="78"/>
      <c r="MG54" s="78"/>
      <c r="MH54" s="78"/>
      <c r="MI54" s="75"/>
      <c r="MJ54" s="78"/>
      <c r="MK54" s="78"/>
      <c r="ML54" s="78"/>
      <c r="MM54" s="75"/>
      <c r="MN54" s="78"/>
      <c r="MO54" s="78"/>
      <c r="MP54" s="78"/>
      <c r="MQ54" s="75"/>
      <c r="MR54" s="78"/>
      <c r="MS54" s="78"/>
      <c r="MT54" s="78"/>
      <c r="MU54" s="75"/>
      <c r="MV54" s="78"/>
      <c r="MW54" s="78"/>
      <c r="MX54" s="78"/>
      <c r="MY54" s="78"/>
      <c r="MZ54" s="78"/>
      <c r="NA54" s="78"/>
      <c r="NB54" s="78"/>
      <c r="NC54" s="78"/>
      <c r="ND54" s="78"/>
      <c r="NE54" s="78"/>
      <c r="NF54" s="78"/>
      <c r="NG54" s="78"/>
      <c r="NH54" s="78"/>
      <c r="NI54" s="78"/>
      <c r="NJ54" s="78"/>
      <c r="NK54" s="78"/>
    </row>
    <row r="55" spans="1:375" ht="15.75" x14ac:dyDescent="0.25">
      <c r="A55" s="130" t="s">
        <v>325</v>
      </c>
      <c r="B55" s="78">
        <f t="shared" si="115"/>
        <v>0</v>
      </c>
      <c r="C55" s="78">
        <f t="shared" si="36"/>
        <v>0</v>
      </c>
      <c r="D55" s="78">
        <f t="shared" si="116"/>
        <v>0</v>
      </c>
      <c r="E55" s="78">
        <f t="shared" si="117"/>
        <v>0</v>
      </c>
      <c r="F55" s="78">
        <f t="shared" si="118"/>
        <v>0</v>
      </c>
      <c r="G55" s="74"/>
      <c r="H55" s="77"/>
      <c r="I55" s="77"/>
      <c r="J55" s="77"/>
      <c r="K55" s="77"/>
      <c r="L55" s="78"/>
      <c r="M55" s="78"/>
      <c r="N55" s="78"/>
      <c r="O55" s="78"/>
      <c r="P55" s="78"/>
      <c r="Q55" s="78"/>
      <c r="R55" s="78"/>
      <c r="S55" s="75"/>
      <c r="T55" s="78"/>
      <c r="U55" s="78"/>
      <c r="V55" s="78"/>
      <c r="W55" s="75"/>
      <c r="X55" s="285"/>
      <c r="Y55" s="285"/>
      <c r="Z55" s="285"/>
      <c r="AA55" s="75"/>
      <c r="AB55" s="78"/>
      <c r="AC55" s="78"/>
      <c r="AD55" s="78"/>
      <c r="AE55" s="75"/>
      <c r="AF55" s="78"/>
      <c r="AG55" s="78"/>
      <c r="AH55" s="78"/>
      <c r="AI55" s="75"/>
      <c r="AJ55" s="78"/>
      <c r="AK55" s="78"/>
      <c r="AL55" s="78"/>
      <c r="AM55" s="75"/>
      <c r="AN55" s="78"/>
      <c r="AO55" s="78"/>
      <c r="AP55" s="78"/>
      <c r="AQ55" s="78"/>
      <c r="AR55" s="78"/>
      <c r="AS55" s="78"/>
      <c r="AT55" s="78"/>
      <c r="AU55" s="75"/>
      <c r="AV55" s="78"/>
      <c r="AW55" s="78"/>
      <c r="AX55" s="78"/>
      <c r="AY55" s="75"/>
      <c r="AZ55" s="75"/>
      <c r="BA55" s="78"/>
      <c r="BB55" s="78"/>
      <c r="BC55" s="75"/>
      <c r="BD55" s="78"/>
      <c r="BE55" s="78"/>
      <c r="BF55" s="78"/>
      <c r="BG55" s="75"/>
      <c r="BH55" s="78"/>
      <c r="BI55" s="78"/>
      <c r="BJ55" s="78"/>
      <c r="BK55" s="75"/>
      <c r="BL55" s="75"/>
      <c r="BM55" s="78"/>
      <c r="BN55" s="78"/>
      <c r="BO55" s="75"/>
      <c r="BP55" s="75"/>
      <c r="BQ55" s="78"/>
      <c r="BR55" s="78"/>
      <c r="BS55" s="75"/>
      <c r="BT55" s="75"/>
      <c r="BU55" s="78"/>
      <c r="BV55" s="78"/>
      <c r="BW55" s="75"/>
      <c r="BX55" s="75"/>
      <c r="BY55" s="78"/>
      <c r="BZ55" s="78"/>
      <c r="CA55" s="75"/>
      <c r="CB55" s="75"/>
      <c r="CC55" s="78"/>
      <c r="CD55" s="78"/>
      <c r="CE55" s="75"/>
      <c r="CF55" s="322"/>
      <c r="CG55" s="78"/>
      <c r="CH55" s="78"/>
      <c r="CI55" s="75"/>
      <c r="CJ55" s="75"/>
      <c r="CK55" s="78"/>
      <c r="CL55" s="78"/>
      <c r="CM55" s="75"/>
      <c r="CN55" s="75"/>
      <c r="CO55" s="78"/>
      <c r="CP55" s="78"/>
      <c r="CQ55" s="75"/>
      <c r="CR55" s="78"/>
      <c r="CS55" s="78"/>
      <c r="CT55" s="78"/>
      <c r="CU55" s="75"/>
      <c r="CV55" s="75"/>
      <c r="CW55" s="78"/>
      <c r="CX55" s="78"/>
      <c r="CY55" s="75"/>
      <c r="CZ55" s="75"/>
      <c r="DA55" s="78"/>
      <c r="DB55" s="78"/>
      <c r="DC55" s="75"/>
      <c r="DD55" s="78"/>
      <c r="DE55" s="78"/>
      <c r="DF55" s="78"/>
      <c r="DG55" s="75"/>
      <c r="DH55" s="78"/>
      <c r="DI55" s="78"/>
      <c r="DJ55" s="78"/>
      <c r="DK55" s="75"/>
      <c r="DL55" s="78"/>
      <c r="DM55" s="78"/>
      <c r="DN55" s="78"/>
      <c r="DO55" s="75"/>
      <c r="DP55" s="78"/>
      <c r="DQ55" s="78"/>
      <c r="DR55" s="78"/>
      <c r="DS55" s="75"/>
      <c r="DT55" s="75"/>
      <c r="DU55" s="78"/>
      <c r="DV55" s="78"/>
      <c r="DW55" s="75"/>
      <c r="DX55" s="75"/>
      <c r="DY55" s="78"/>
      <c r="DZ55" s="78"/>
      <c r="EA55" s="75"/>
      <c r="EB55" s="78"/>
      <c r="EC55" s="78"/>
      <c r="ED55" s="78"/>
      <c r="EE55" s="75"/>
      <c r="EF55" s="78"/>
      <c r="EG55" s="78"/>
      <c r="EH55" s="78"/>
      <c r="EI55" s="75"/>
      <c r="EJ55" s="78"/>
      <c r="EK55" s="78"/>
      <c r="EL55" s="78"/>
      <c r="EM55" s="75"/>
      <c r="EN55" s="78"/>
      <c r="EO55" s="78"/>
      <c r="EP55" s="78"/>
      <c r="EQ55" s="75"/>
      <c r="ER55" s="78"/>
      <c r="ES55" s="78"/>
      <c r="ET55" s="78"/>
      <c r="EU55" s="75"/>
      <c r="EV55" s="75"/>
      <c r="EW55" s="75"/>
      <c r="EX55" s="75"/>
      <c r="EY55" s="75"/>
      <c r="EZ55" s="78"/>
      <c r="FA55" s="78"/>
      <c r="FB55" s="78"/>
      <c r="FC55" s="75"/>
      <c r="FD55" s="78"/>
      <c r="FE55" s="78"/>
      <c r="FF55" s="78"/>
      <c r="FG55" s="75"/>
      <c r="FH55" s="78"/>
      <c r="FI55" s="78"/>
      <c r="FJ55" s="78"/>
      <c r="FK55" s="75"/>
      <c r="FL55" s="78"/>
      <c r="FM55" s="78"/>
      <c r="FN55" s="78"/>
      <c r="FO55" s="75"/>
      <c r="FP55" s="78"/>
      <c r="FQ55" s="78"/>
      <c r="FR55" s="78"/>
      <c r="FS55" s="75"/>
      <c r="FT55" s="78"/>
      <c r="FU55" s="78"/>
      <c r="FV55" s="78"/>
      <c r="FW55" s="75"/>
      <c r="FX55" s="78"/>
      <c r="FY55" s="78"/>
      <c r="FZ55" s="78"/>
      <c r="GA55" s="75"/>
      <c r="GB55" s="78"/>
      <c r="GC55" s="78"/>
      <c r="GD55" s="78"/>
      <c r="GE55" s="75"/>
      <c r="GF55" s="78"/>
      <c r="GG55" s="78"/>
      <c r="GH55" s="78"/>
      <c r="GI55" s="75"/>
      <c r="GJ55" s="78"/>
      <c r="GK55" s="78"/>
      <c r="GL55" s="78"/>
      <c r="GM55" s="75"/>
      <c r="GN55" s="78"/>
      <c r="GO55" s="78"/>
      <c r="GP55" s="78"/>
      <c r="GQ55" s="75"/>
      <c r="GR55" s="78"/>
      <c r="GS55" s="78"/>
      <c r="GT55" s="78"/>
      <c r="GU55" s="78"/>
      <c r="GV55" s="78"/>
      <c r="GW55" s="78"/>
      <c r="GX55" s="78"/>
      <c r="GY55" s="78"/>
      <c r="GZ55" s="78"/>
      <c r="HA55" s="78"/>
      <c r="HB55" s="78"/>
      <c r="HC55" s="78"/>
      <c r="HD55" s="78"/>
      <c r="HE55" s="78"/>
      <c r="HF55" s="78"/>
      <c r="HG55" s="78"/>
      <c r="HH55" s="78"/>
      <c r="HI55" s="78"/>
      <c r="HJ55" s="78"/>
      <c r="HK55" s="78"/>
      <c r="HL55" s="78"/>
      <c r="HM55" s="78"/>
      <c r="HN55" s="78"/>
      <c r="HO55" s="78"/>
      <c r="HP55" s="78"/>
      <c r="HQ55" s="78"/>
      <c r="HR55" s="78"/>
      <c r="HS55" s="78"/>
      <c r="HT55" s="78"/>
      <c r="HU55" s="78"/>
      <c r="HV55" s="78"/>
      <c r="HW55" s="78"/>
      <c r="HX55" s="78"/>
      <c r="HY55" s="78"/>
      <c r="HZ55" s="78"/>
      <c r="IA55" s="78"/>
      <c r="IB55" s="78"/>
      <c r="IC55" s="78"/>
      <c r="ID55" s="78"/>
      <c r="IE55" s="78"/>
      <c r="IF55" s="78"/>
      <c r="IG55" s="78"/>
      <c r="IH55" s="78"/>
      <c r="II55" s="78"/>
      <c r="IJ55" s="78"/>
      <c r="IK55" s="78"/>
      <c r="IL55" s="78"/>
      <c r="IM55" s="78"/>
      <c r="IN55" s="78"/>
      <c r="IO55" s="78"/>
      <c r="IP55" s="78"/>
      <c r="IQ55" s="78"/>
      <c r="IR55" s="78"/>
      <c r="IS55" s="78"/>
      <c r="IT55" s="78"/>
      <c r="IU55" s="78"/>
      <c r="IV55" s="78"/>
      <c r="IW55" s="78"/>
      <c r="IX55" s="78"/>
      <c r="IY55" s="78"/>
      <c r="IZ55" s="78"/>
      <c r="JA55" s="78"/>
      <c r="JB55" s="78"/>
      <c r="JC55" s="78"/>
      <c r="JD55" s="78"/>
      <c r="JE55" s="78"/>
      <c r="JF55" s="78"/>
      <c r="JG55" s="78"/>
      <c r="JH55" s="78"/>
      <c r="JI55" s="78"/>
      <c r="JJ55" s="78"/>
      <c r="JK55" s="78"/>
      <c r="JL55" s="78"/>
      <c r="JM55" s="78"/>
      <c r="JN55" s="78"/>
      <c r="JO55" s="78"/>
      <c r="JP55" s="78"/>
      <c r="JQ55" s="78"/>
      <c r="JR55" s="78"/>
      <c r="JS55" s="78"/>
      <c r="JT55" s="78"/>
      <c r="JU55" s="78"/>
      <c r="JV55" s="78"/>
      <c r="JW55" s="78"/>
      <c r="JX55" s="78"/>
      <c r="JY55" s="78"/>
      <c r="JZ55" s="78"/>
      <c r="KA55" s="78"/>
      <c r="KB55" s="78"/>
      <c r="KC55" s="78"/>
      <c r="KD55" s="78"/>
      <c r="KE55" s="75"/>
      <c r="KF55" s="78"/>
      <c r="KG55" s="78"/>
      <c r="KH55" s="78"/>
      <c r="KI55" s="75"/>
      <c r="KJ55" s="78"/>
      <c r="KK55" s="78"/>
      <c r="KL55" s="78"/>
      <c r="KM55" s="75"/>
      <c r="KN55" s="78"/>
      <c r="KO55" s="78"/>
      <c r="KP55" s="78"/>
      <c r="KQ55" s="75"/>
      <c r="KR55" s="78"/>
      <c r="KS55" s="78"/>
      <c r="KT55" s="78"/>
      <c r="KU55" s="75"/>
      <c r="KV55" s="78"/>
      <c r="KW55" s="78"/>
      <c r="KX55" s="78"/>
      <c r="KY55" s="75"/>
      <c r="KZ55" s="78"/>
      <c r="LA55" s="78"/>
      <c r="LB55" s="78"/>
      <c r="LC55" s="75"/>
      <c r="LD55" s="78"/>
      <c r="LE55" s="78"/>
      <c r="LF55" s="78"/>
      <c r="LG55" s="75"/>
      <c r="LH55" s="78"/>
      <c r="LI55" s="78"/>
      <c r="LJ55" s="78"/>
      <c r="LK55" s="75"/>
      <c r="LL55" s="78"/>
      <c r="LM55" s="78"/>
      <c r="LN55" s="78"/>
      <c r="LO55" s="75"/>
      <c r="LP55" s="78"/>
      <c r="LQ55" s="78"/>
      <c r="LR55" s="78"/>
      <c r="LS55" s="75"/>
      <c r="LT55" s="78"/>
      <c r="LU55" s="78"/>
      <c r="LV55" s="78"/>
      <c r="LW55" s="75"/>
      <c r="LX55" s="78"/>
      <c r="LY55" s="78"/>
      <c r="LZ55" s="78"/>
      <c r="MA55" s="75"/>
      <c r="MB55" s="78"/>
      <c r="MC55" s="78"/>
      <c r="MD55" s="78"/>
      <c r="ME55" s="75"/>
      <c r="MF55" s="78"/>
      <c r="MG55" s="78"/>
      <c r="MH55" s="78"/>
      <c r="MI55" s="75"/>
      <c r="MJ55" s="78"/>
      <c r="MK55" s="78"/>
      <c r="ML55" s="78"/>
      <c r="MM55" s="75"/>
      <c r="MN55" s="78"/>
      <c r="MO55" s="78"/>
      <c r="MP55" s="78"/>
      <c r="MQ55" s="75"/>
      <c r="MR55" s="78"/>
      <c r="MS55" s="78"/>
      <c r="MT55" s="78"/>
      <c r="MU55" s="75"/>
      <c r="MV55" s="78"/>
      <c r="MW55" s="78"/>
      <c r="MX55" s="78"/>
      <c r="MY55" s="78"/>
      <c r="MZ55" s="78"/>
      <c r="NA55" s="78"/>
      <c r="NB55" s="78"/>
      <c r="NC55" s="78"/>
      <c r="ND55" s="78"/>
      <c r="NE55" s="78"/>
      <c r="NF55" s="78"/>
      <c r="NG55" s="78"/>
      <c r="NH55" s="78"/>
      <c r="NI55" s="78"/>
      <c r="NJ55" s="78"/>
      <c r="NK55" s="78"/>
    </row>
    <row r="56" spans="1:375" ht="15.75" x14ac:dyDescent="0.25">
      <c r="A56" s="130" t="s">
        <v>150</v>
      </c>
      <c r="B56" s="78">
        <f t="shared" si="115"/>
        <v>0</v>
      </c>
      <c r="C56" s="78">
        <f t="shared" si="36"/>
        <v>0</v>
      </c>
      <c r="D56" s="78">
        <f t="shared" si="116"/>
        <v>0</v>
      </c>
      <c r="E56" s="78">
        <f t="shared" si="117"/>
        <v>0</v>
      </c>
      <c r="F56" s="78">
        <f t="shared" si="118"/>
        <v>0</v>
      </c>
      <c r="G56" s="74"/>
      <c r="H56" s="77"/>
      <c r="I56" s="77"/>
      <c r="J56" s="77"/>
      <c r="K56" s="77"/>
      <c r="L56" s="77"/>
      <c r="M56" s="77"/>
      <c r="N56" s="77"/>
      <c r="O56" s="77"/>
      <c r="P56" s="77"/>
      <c r="Q56" s="77"/>
      <c r="R56" s="77"/>
      <c r="S56" s="75"/>
      <c r="T56" s="77"/>
      <c r="U56" s="77"/>
      <c r="V56" s="77"/>
      <c r="W56" s="75"/>
      <c r="X56" s="77"/>
      <c r="Y56" s="77"/>
      <c r="Z56" s="77"/>
      <c r="AA56" s="75"/>
      <c r="AB56" s="77"/>
      <c r="AC56" s="77"/>
      <c r="AD56" s="77"/>
      <c r="AE56" s="75"/>
      <c r="AF56" s="77"/>
      <c r="AG56" s="77"/>
      <c r="AH56" s="77"/>
      <c r="AI56" s="75"/>
      <c r="AJ56" s="77"/>
      <c r="AK56" s="77"/>
      <c r="AL56" s="77"/>
      <c r="AM56" s="75"/>
      <c r="AN56" s="77"/>
      <c r="AO56" s="77"/>
      <c r="AP56" s="77"/>
      <c r="AQ56" s="77"/>
      <c r="AR56" s="77"/>
      <c r="AS56" s="77"/>
      <c r="AT56" s="77"/>
      <c r="AU56" s="75"/>
      <c r="AV56" s="77"/>
      <c r="AW56" s="77"/>
      <c r="AX56" s="77"/>
      <c r="AY56" s="75"/>
      <c r="AZ56" s="75"/>
      <c r="BA56" s="77"/>
      <c r="BB56" s="77"/>
      <c r="BC56" s="75"/>
      <c r="BD56" s="77"/>
      <c r="BE56" s="77"/>
      <c r="BF56" s="77"/>
      <c r="BG56" s="75"/>
      <c r="BH56" s="77"/>
      <c r="BI56" s="77"/>
      <c r="BJ56" s="77"/>
      <c r="BK56" s="75"/>
      <c r="BL56" s="75"/>
      <c r="BM56" s="77"/>
      <c r="BN56" s="77"/>
      <c r="BO56" s="75"/>
      <c r="BP56" s="75"/>
      <c r="BQ56" s="77"/>
      <c r="BR56" s="77"/>
      <c r="BS56" s="75"/>
      <c r="BT56" s="75"/>
      <c r="BU56" s="77"/>
      <c r="BV56" s="77"/>
      <c r="BW56" s="75"/>
      <c r="BX56" s="75"/>
      <c r="BY56" s="78"/>
      <c r="BZ56" s="77"/>
      <c r="CA56" s="75"/>
      <c r="CB56" s="75"/>
      <c r="CC56" s="78"/>
      <c r="CD56" s="77"/>
      <c r="CE56" s="75"/>
      <c r="CF56" s="322"/>
      <c r="CG56" s="77"/>
      <c r="CH56" s="77"/>
      <c r="CI56" s="75"/>
      <c r="CJ56" s="75"/>
      <c r="CK56" s="77"/>
      <c r="CL56" s="77"/>
      <c r="CM56" s="75"/>
      <c r="CN56" s="75"/>
      <c r="CO56" s="78"/>
      <c r="CP56" s="77"/>
      <c r="CQ56" s="75"/>
      <c r="CR56" s="78"/>
      <c r="CS56" s="78"/>
      <c r="CT56" s="78"/>
      <c r="CU56" s="75"/>
      <c r="CV56" s="75"/>
      <c r="CW56" s="78"/>
      <c r="CX56" s="78"/>
      <c r="CY56" s="75"/>
      <c r="CZ56" s="75"/>
      <c r="DA56" s="78"/>
      <c r="DB56" s="78"/>
      <c r="DC56" s="75"/>
      <c r="DD56" s="78"/>
      <c r="DE56" s="78"/>
      <c r="DF56" s="78"/>
      <c r="DG56" s="75"/>
      <c r="DH56" s="78"/>
      <c r="DI56" s="78"/>
      <c r="DJ56" s="78"/>
      <c r="DK56" s="75"/>
      <c r="DL56" s="78"/>
      <c r="DM56" s="78"/>
      <c r="DN56" s="78"/>
      <c r="DO56" s="75"/>
      <c r="DP56" s="78"/>
      <c r="DQ56" s="78"/>
      <c r="DR56" s="78"/>
      <c r="DS56" s="75"/>
      <c r="DT56" s="75"/>
      <c r="DU56" s="77"/>
      <c r="DV56" s="77"/>
      <c r="DW56" s="75"/>
      <c r="DX56" s="75"/>
      <c r="DY56" s="77"/>
      <c r="DZ56" s="77"/>
      <c r="EA56" s="75"/>
      <c r="EB56" s="78"/>
      <c r="EC56" s="78"/>
      <c r="ED56" s="78"/>
      <c r="EE56" s="75"/>
      <c r="EF56" s="78"/>
      <c r="EG56" s="78"/>
      <c r="EH56" s="78"/>
      <c r="EI56" s="75"/>
      <c r="EJ56" s="78"/>
      <c r="EK56" s="78"/>
      <c r="EL56" s="78"/>
      <c r="EM56" s="75"/>
      <c r="EN56" s="78"/>
      <c r="EO56" s="78"/>
      <c r="EP56" s="78"/>
      <c r="EQ56" s="75"/>
      <c r="ER56" s="78"/>
      <c r="ES56" s="78"/>
      <c r="ET56" s="78"/>
      <c r="EU56" s="75"/>
      <c r="EV56" s="75"/>
      <c r="EW56" s="75"/>
      <c r="EX56" s="75"/>
      <c r="EY56" s="75"/>
      <c r="EZ56" s="78"/>
      <c r="FA56" s="78"/>
      <c r="FB56" s="78"/>
      <c r="FC56" s="75"/>
      <c r="FD56" s="78"/>
      <c r="FE56" s="78"/>
      <c r="FF56" s="78"/>
      <c r="FG56" s="75"/>
      <c r="FH56" s="78"/>
      <c r="FI56" s="78"/>
      <c r="FJ56" s="78"/>
      <c r="FK56" s="75"/>
      <c r="FL56" s="78"/>
      <c r="FM56" s="78"/>
      <c r="FN56" s="78"/>
      <c r="FO56" s="75"/>
      <c r="FP56" s="78"/>
      <c r="FQ56" s="78"/>
      <c r="FR56" s="78"/>
      <c r="FS56" s="75"/>
      <c r="FT56" s="78"/>
      <c r="FU56" s="78"/>
      <c r="FV56" s="78"/>
      <c r="FW56" s="75"/>
      <c r="FX56" s="78"/>
      <c r="FY56" s="78"/>
      <c r="FZ56" s="78"/>
      <c r="GA56" s="75"/>
      <c r="GB56" s="78"/>
      <c r="GC56" s="78"/>
      <c r="GD56" s="78"/>
      <c r="GE56" s="75"/>
      <c r="GF56" s="78"/>
      <c r="GG56" s="78"/>
      <c r="GH56" s="78"/>
      <c r="GI56" s="75"/>
      <c r="GJ56" s="78"/>
      <c r="GK56" s="78"/>
      <c r="GL56" s="78"/>
      <c r="GM56" s="75"/>
      <c r="GN56" s="78"/>
      <c r="GO56" s="78"/>
      <c r="GP56" s="78"/>
      <c r="GQ56" s="75"/>
      <c r="GR56" s="77"/>
      <c r="GS56" s="77"/>
      <c r="GT56" s="77"/>
      <c r="GU56" s="77"/>
      <c r="GV56" s="77"/>
      <c r="GW56" s="77"/>
      <c r="GX56" s="77"/>
      <c r="GY56" s="77"/>
      <c r="GZ56" s="77"/>
      <c r="HA56" s="77"/>
      <c r="HB56" s="77"/>
      <c r="HC56" s="77"/>
      <c r="HD56" s="77"/>
      <c r="HE56" s="77"/>
      <c r="HF56" s="77"/>
      <c r="HG56" s="77"/>
      <c r="HH56" s="77"/>
      <c r="HI56" s="77"/>
      <c r="HJ56" s="77"/>
      <c r="HK56" s="77"/>
      <c r="HL56" s="77"/>
      <c r="HM56" s="77"/>
      <c r="HN56" s="77"/>
      <c r="HO56" s="77"/>
      <c r="HP56" s="77"/>
      <c r="HQ56" s="77"/>
      <c r="HR56" s="77"/>
      <c r="HS56" s="77"/>
      <c r="HT56" s="77"/>
      <c r="HU56" s="77"/>
      <c r="HV56" s="77"/>
      <c r="HW56" s="77"/>
      <c r="HX56" s="77"/>
      <c r="HY56" s="77"/>
      <c r="HZ56" s="77"/>
      <c r="IA56" s="77"/>
      <c r="IB56" s="77"/>
      <c r="IC56" s="77"/>
      <c r="ID56" s="77"/>
      <c r="IE56" s="77"/>
      <c r="IF56" s="77"/>
      <c r="IG56" s="77"/>
      <c r="IH56" s="77"/>
      <c r="II56" s="77"/>
      <c r="IJ56" s="77"/>
      <c r="IK56" s="77"/>
      <c r="IL56" s="77"/>
      <c r="IM56" s="77"/>
      <c r="IN56" s="77"/>
      <c r="IO56" s="77"/>
      <c r="IP56" s="77"/>
      <c r="IQ56" s="77"/>
      <c r="IR56" s="77"/>
      <c r="IS56" s="77"/>
      <c r="IT56" s="77"/>
      <c r="IU56" s="77"/>
      <c r="IV56" s="77"/>
      <c r="IW56" s="77"/>
      <c r="IX56" s="77"/>
      <c r="IY56" s="77"/>
      <c r="IZ56" s="77"/>
      <c r="JA56" s="77"/>
      <c r="JB56" s="77"/>
      <c r="JC56" s="77"/>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5"/>
      <c r="KF56" s="77"/>
      <c r="KG56" s="77"/>
      <c r="KH56" s="77"/>
      <c r="KI56" s="75"/>
      <c r="KJ56" s="77"/>
      <c r="KK56" s="77"/>
      <c r="KL56" s="77"/>
      <c r="KM56" s="75"/>
      <c r="KN56" s="77"/>
      <c r="KO56" s="77"/>
      <c r="KP56" s="77"/>
      <c r="KQ56" s="75"/>
      <c r="KR56" s="77"/>
      <c r="KS56" s="77"/>
      <c r="KT56" s="77"/>
      <c r="KU56" s="75"/>
      <c r="KV56" s="77"/>
      <c r="KW56" s="77"/>
      <c r="KX56" s="77"/>
      <c r="KY56" s="75"/>
      <c r="KZ56" s="77"/>
      <c r="LA56" s="77"/>
      <c r="LB56" s="77"/>
      <c r="LC56" s="75"/>
      <c r="LD56" s="77"/>
      <c r="LE56" s="77"/>
      <c r="LF56" s="77"/>
      <c r="LG56" s="75"/>
      <c r="LH56" s="77"/>
      <c r="LI56" s="77"/>
      <c r="LJ56" s="77"/>
      <c r="LK56" s="75"/>
      <c r="LL56" s="77"/>
      <c r="LM56" s="77"/>
      <c r="LN56" s="77"/>
      <c r="LO56" s="75"/>
      <c r="LP56" s="77"/>
      <c r="LQ56" s="77"/>
      <c r="LR56" s="77"/>
      <c r="LS56" s="75"/>
      <c r="LT56" s="77"/>
      <c r="LU56" s="77"/>
      <c r="LV56" s="77"/>
      <c r="LW56" s="75"/>
      <c r="LX56" s="77"/>
      <c r="LY56" s="77"/>
      <c r="LZ56" s="77"/>
      <c r="MA56" s="75"/>
      <c r="MB56" s="77"/>
      <c r="MC56" s="77"/>
      <c r="MD56" s="77"/>
      <c r="ME56" s="75"/>
      <c r="MF56" s="77"/>
      <c r="MG56" s="77"/>
      <c r="MH56" s="77"/>
      <c r="MI56" s="75"/>
      <c r="MJ56" s="77"/>
      <c r="MK56" s="77"/>
      <c r="ML56" s="77"/>
      <c r="MM56" s="75"/>
      <c r="MN56" s="77"/>
      <c r="MO56" s="77"/>
      <c r="MP56" s="77"/>
      <c r="MQ56" s="75"/>
      <c r="MR56" s="78"/>
      <c r="MS56" s="78"/>
      <c r="MT56" s="78"/>
      <c r="MU56" s="75"/>
      <c r="MV56" s="77"/>
      <c r="MW56" s="77"/>
      <c r="MX56" s="77"/>
      <c r="MY56" s="77"/>
      <c r="MZ56" s="77"/>
      <c r="NA56" s="77"/>
      <c r="NB56" s="77"/>
      <c r="NC56" s="77"/>
      <c r="ND56" s="77"/>
      <c r="NE56" s="77"/>
      <c r="NF56" s="77"/>
      <c r="NG56" s="77"/>
      <c r="NH56" s="77"/>
      <c r="NI56" s="77"/>
      <c r="NJ56" s="77"/>
      <c r="NK56" s="77"/>
    </row>
    <row r="57" spans="1:375" ht="15.75" x14ac:dyDescent="0.25">
      <c r="A57" s="130" t="s">
        <v>323</v>
      </c>
      <c r="B57" s="78">
        <f t="shared" si="115"/>
        <v>0</v>
      </c>
      <c r="C57" s="78">
        <f t="shared" si="36"/>
        <v>0</v>
      </c>
      <c r="D57" s="78">
        <f t="shared" si="116"/>
        <v>0</v>
      </c>
      <c r="E57" s="78">
        <f t="shared" si="117"/>
        <v>0</v>
      </c>
      <c r="F57" s="78">
        <f t="shared" si="118"/>
        <v>0</v>
      </c>
      <c r="G57" s="74"/>
      <c r="H57" s="77"/>
      <c r="I57" s="77"/>
      <c r="J57" s="77"/>
      <c r="K57" s="77"/>
      <c r="L57" s="77"/>
      <c r="M57" s="77"/>
      <c r="N57" s="77"/>
      <c r="O57" s="77"/>
      <c r="P57" s="77"/>
      <c r="Q57" s="77"/>
      <c r="R57" s="77"/>
      <c r="S57" s="75"/>
      <c r="T57" s="77"/>
      <c r="U57" s="77"/>
      <c r="V57" s="77"/>
      <c r="W57" s="75"/>
      <c r="X57" s="77"/>
      <c r="Y57" s="77"/>
      <c r="Z57" s="77"/>
      <c r="AA57" s="75"/>
      <c r="AB57" s="77"/>
      <c r="AC57" s="77"/>
      <c r="AD57" s="77"/>
      <c r="AE57" s="75"/>
      <c r="AF57" s="77"/>
      <c r="AG57" s="77"/>
      <c r="AH57" s="77"/>
      <c r="AI57" s="75"/>
      <c r="AJ57" s="77"/>
      <c r="AK57" s="77"/>
      <c r="AL57" s="77"/>
      <c r="AM57" s="75"/>
      <c r="AN57" s="77"/>
      <c r="AO57" s="77"/>
      <c r="AP57" s="77"/>
      <c r="AQ57" s="77"/>
      <c r="AR57" s="77"/>
      <c r="AS57" s="77"/>
      <c r="AT57" s="77"/>
      <c r="AU57" s="75"/>
      <c r="AV57" s="77"/>
      <c r="AW57" s="77"/>
      <c r="AX57" s="77"/>
      <c r="AY57" s="75"/>
      <c r="AZ57" s="75"/>
      <c r="BA57" s="77"/>
      <c r="BB57" s="77"/>
      <c r="BC57" s="75"/>
      <c r="BD57" s="77"/>
      <c r="BE57" s="77"/>
      <c r="BF57" s="77"/>
      <c r="BG57" s="75"/>
      <c r="BH57" s="77"/>
      <c r="BI57" s="77"/>
      <c r="BJ57" s="77"/>
      <c r="BK57" s="75"/>
      <c r="BL57" s="75"/>
      <c r="BM57" s="77"/>
      <c r="BN57" s="77"/>
      <c r="BO57" s="75"/>
      <c r="BP57" s="75"/>
      <c r="BQ57" s="77"/>
      <c r="BR57" s="77"/>
      <c r="BS57" s="75"/>
      <c r="BT57" s="75"/>
      <c r="BU57" s="77"/>
      <c r="BV57" s="77"/>
      <c r="BW57" s="75"/>
      <c r="BX57" s="75"/>
      <c r="BY57" s="77"/>
      <c r="BZ57" s="77"/>
      <c r="CA57" s="75"/>
      <c r="CB57" s="75"/>
      <c r="CC57" s="77"/>
      <c r="CD57" s="77"/>
      <c r="CE57" s="75"/>
      <c r="CF57" s="322"/>
      <c r="CG57" s="77"/>
      <c r="CH57" s="77"/>
      <c r="CI57" s="75"/>
      <c r="CJ57" s="75"/>
      <c r="CK57" s="77"/>
      <c r="CL57" s="77"/>
      <c r="CM57" s="75"/>
      <c r="CN57" s="75"/>
      <c r="CO57" s="77"/>
      <c r="CP57" s="77"/>
      <c r="CQ57" s="75"/>
      <c r="CR57" s="77"/>
      <c r="CS57" s="77"/>
      <c r="CT57" s="77"/>
      <c r="CU57" s="75"/>
      <c r="CV57" s="75"/>
      <c r="CW57" s="77"/>
      <c r="CX57" s="77"/>
      <c r="CY57" s="75"/>
      <c r="CZ57" s="75"/>
      <c r="DA57" s="77"/>
      <c r="DB57" s="77"/>
      <c r="DC57" s="75"/>
      <c r="DD57" s="77"/>
      <c r="DE57" s="77"/>
      <c r="DF57" s="77"/>
      <c r="DG57" s="75"/>
      <c r="DH57" s="77"/>
      <c r="DI57" s="77"/>
      <c r="DJ57" s="77"/>
      <c r="DK57" s="75"/>
      <c r="DL57" s="77"/>
      <c r="DM57" s="77"/>
      <c r="DN57" s="77"/>
      <c r="DO57" s="75"/>
      <c r="DP57" s="77"/>
      <c r="DQ57" s="77"/>
      <c r="DR57" s="77"/>
      <c r="DS57" s="75"/>
      <c r="DT57" s="75"/>
      <c r="DU57" s="77"/>
      <c r="DV57" s="77"/>
      <c r="DW57" s="75"/>
      <c r="DX57" s="75"/>
      <c r="DY57" s="77"/>
      <c r="DZ57" s="77"/>
      <c r="EA57" s="75"/>
      <c r="EB57" s="77"/>
      <c r="EC57" s="77"/>
      <c r="ED57" s="77"/>
      <c r="EE57" s="75"/>
      <c r="EF57" s="77"/>
      <c r="EG57" s="77"/>
      <c r="EH57" s="77"/>
      <c r="EI57" s="75"/>
      <c r="EJ57" s="77"/>
      <c r="EK57" s="77"/>
      <c r="EL57" s="77"/>
      <c r="EM57" s="75"/>
      <c r="EN57" s="77"/>
      <c r="EO57" s="77"/>
      <c r="EP57" s="77"/>
      <c r="EQ57" s="75"/>
      <c r="ER57" s="77"/>
      <c r="ES57" s="77"/>
      <c r="ET57" s="77"/>
      <c r="EU57" s="75"/>
      <c r="EV57" s="75"/>
      <c r="EW57" s="75"/>
      <c r="EX57" s="75"/>
      <c r="EY57" s="75"/>
      <c r="EZ57" s="77"/>
      <c r="FA57" s="77"/>
      <c r="FB57" s="77"/>
      <c r="FC57" s="75"/>
      <c r="FD57" s="77"/>
      <c r="FE57" s="77"/>
      <c r="FF57" s="77"/>
      <c r="FG57" s="75"/>
      <c r="FH57" s="77"/>
      <c r="FI57" s="77"/>
      <c r="FJ57" s="77"/>
      <c r="FK57" s="75"/>
      <c r="FL57" s="77"/>
      <c r="FM57" s="77"/>
      <c r="FN57" s="77"/>
      <c r="FO57" s="75"/>
      <c r="FP57" s="77"/>
      <c r="FQ57" s="77"/>
      <c r="FR57" s="77"/>
      <c r="FS57" s="75"/>
      <c r="FT57" s="77"/>
      <c r="FU57" s="77"/>
      <c r="FV57" s="77"/>
      <c r="FW57" s="75"/>
      <c r="FX57" s="77"/>
      <c r="FY57" s="77"/>
      <c r="FZ57" s="77"/>
      <c r="GA57" s="75"/>
      <c r="GB57" s="77"/>
      <c r="GC57" s="77"/>
      <c r="GD57" s="77"/>
      <c r="GE57" s="75"/>
      <c r="GF57" s="77"/>
      <c r="GG57" s="77"/>
      <c r="GH57" s="77"/>
      <c r="GI57" s="75"/>
      <c r="GJ57" s="77"/>
      <c r="GK57" s="77"/>
      <c r="GL57" s="77"/>
      <c r="GM57" s="75"/>
      <c r="GN57" s="77"/>
      <c r="GO57" s="77"/>
      <c r="GP57" s="77"/>
      <c r="GQ57" s="75"/>
      <c r="GR57" s="77"/>
      <c r="GS57" s="77"/>
      <c r="GT57" s="77"/>
      <c r="GU57" s="77"/>
      <c r="GV57" s="77"/>
      <c r="GW57" s="77"/>
      <c r="GX57" s="77"/>
      <c r="GY57" s="77"/>
      <c r="GZ57" s="77"/>
      <c r="HA57" s="77"/>
      <c r="HB57" s="77"/>
      <c r="HC57" s="77"/>
      <c r="HD57" s="77"/>
      <c r="HE57" s="77"/>
      <c r="HF57" s="77"/>
      <c r="HG57" s="77"/>
      <c r="HH57" s="77"/>
      <c r="HI57" s="77"/>
      <c r="HJ57" s="77"/>
      <c r="HK57" s="77"/>
      <c r="HL57" s="77"/>
      <c r="HM57" s="77"/>
      <c r="HN57" s="77"/>
      <c r="HO57" s="77"/>
      <c r="HP57" s="77"/>
      <c r="HQ57" s="77"/>
      <c r="HR57" s="77"/>
      <c r="HS57" s="77"/>
      <c r="HT57" s="77"/>
      <c r="HU57" s="77"/>
      <c r="HV57" s="77"/>
      <c r="HW57" s="77"/>
      <c r="HX57" s="77"/>
      <c r="HY57" s="77"/>
      <c r="HZ57" s="77"/>
      <c r="IA57" s="77"/>
      <c r="IB57" s="77"/>
      <c r="IC57" s="77"/>
      <c r="ID57" s="77"/>
      <c r="IE57" s="77"/>
      <c r="IF57" s="77"/>
      <c r="IG57" s="77"/>
      <c r="IH57" s="77"/>
      <c r="II57" s="77"/>
      <c r="IJ57" s="77"/>
      <c r="IK57" s="77"/>
      <c r="IL57" s="77"/>
      <c r="IM57" s="77"/>
      <c r="IN57" s="77"/>
      <c r="IO57" s="77"/>
      <c r="IP57" s="77"/>
      <c r="IQ57" s="77"/>
      <c r="IR57" s="77"/>
      <c r="IS57" s="77"/>
      <c r="IT57" s="77"/>
      <c r="IU57" s="77"/>
      <c r="IV57" s="77"/>
      <c r="IW57" s="77"/>
      <c r="IX57" s="77"/>
      <c r="IY57" s="77"/>
      <c r="IZ57" s="77"/>
      <c r="JA57" s="77"/>
      <c r="JB57" s="77"/>
      <c r="JC57" s="77"/>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5"/>
      <c r="KF57" s="77"/>
      <c r="KG57" s="77"/>
      <c r="KH57" s="77"/>
      <c r="KI57" s="75"/>
      <c r="KJ57" s="77"/>
      <c r="KK57" s="77"/>
      <c r="KL57" s="77"/>
      <c r="KM57" s="75"/>
      <c r="KN57" s="77"/>
      <c r="KO57" s="77"/>
      <c r="KP57" s="77"/>
      <c r="KQ57" s="75"/>
      <c r="KR57" s="77"/>
      <c r="KS57" s="77"/>
      <c r="KT57" s="77"/>
      <c r="KU57" s="75"/>
      <c r="KV57" s="77"/>
      <c r="KW57" s="77"/>
      <c r="KX57" s="77"/>
      <c r="KY57" s="75"/>
      <c r="KZ57" s="77"/>
      <c r="LA57" s="77"/>
      <c r="LB57" s="77"/>
      <c r="LC57" s="75"/>
      <c r="LD57" s="77"/>
      <c r="LE57" s="77"/>
      <c r="LF57" s="77"/>
      <c r="LG57" s="75"/>
      <c r="LH57" s="77"/>
      <c r="LI57" s="77"/>
      <c r="LJ57" s="77"/>
      <c r="LK57" s="75"/>
      <c r="LL57" s="77"/>
      <c r="LM57" s="77"/>
      <c r="LN57" s="77"/>
      <c r="LO57" s="75"/>
      <c r="LP57" s="77"/>
      <c r="LQ57" s="77"/>
      <c r="LR57" s="77"/>
      <c r="LS57" s="75"/>
      <c r="LT57" s="77"/>
      <c r="LU57" s="77"/>
      <c r="LV57" s="77"/>
      <c r="LW57" s="75"/>
      <c r="LX57" s="77"/>
      <c r="LY57" s="77"/>
      <c r="LZ57" s="77"/>
      <c r="MA57" s="75"/>
      <c r="MB57" s="77"/>
      <c r="MC57" s="77"/>
      <c r="MD57" s="77"/>
      <c r="ME57" s="75"/>
      <c r="MF57" s="77"/>
      <c r="MG57" s="77"/>
      <c r="MH57" s="77"/>
      <c r="MI57" s="75"/>
      <c r="MJ57" s="77"/>
      <c r="MK57" s="77"/>
      <c r="ML57" s="77"/>
      <c r="MM57" s="75"/>
      <c r="MN57" s="77"/>
      <c r="MO57" s="77"/>
      <c r="MP57" s="77"/>
      <c r="MQ57" s="75"/>
      <c r="MR57" s="77"/>
      <c r="MS57" s="77"/>
      <c r="MT57" s="77"/>
      <c r="MU57" s="75"/>
      <c r="MV57" s="77"/>
      <c r="MW57" s="77"/>
      <c r="MX57" s="77"/>
      <c r="MY57" s="77"/>
      <c r="MZ57" s="77"/>
      <c r="NA57" s="77"/>
      <c r="NB57" s="77"/>
      <c r="NC57" s="77"/>
      <c r="ND57" s="77"/>
      <c r="NE57" s="77"/>
      <c r="NF57" s="77"/>
      <c r="NG57" s="77"/>
      <c r="NH57" s="77"/>
      <c r="NI57" s="77"/>
      <c r="NJ57" s="77"/>
      <c r="NK57" s="77"/>
    </row>
    <row r="58" spans="1:375" ht="15.75" x14ac:dyDescent="0.25">
      <c r="A58" s="130" t="s">
        <v>324</v>
      </c>
      <c r="B58" s="78">
        <f t="shared" si="115"/>
        <v>0</v>
      </c>
      <c r="C58" s="78">
        <f t="shared" si="36"/>
        <v>250</v>
      </c>
      <c r="D58" s="78">
        <f t="shared" si="116"/>
        <v>250</v>
      </c>
      <c r="E58" s="78">
        <f t="shared" si="117"/>
        <v>0</v>
      </c>
      <c r="F58" s="78">
        <f t="shared" si="118"/>
        <v>250</v>
      </c>
      <c r="G58" s="74">
        <f t="shared" ref="G58" si="337">F58/C58*100</f>
        <v>100</v>
      </c>
      <c r="H58" s="77"/>
      <c r="I58" s="77"/>
      <c r="J58" s="77"/>
      <c r="K58" s="77"/>
      <c r="L58" s="77"/>
      <c r="M58" s="77"/>
      <c r="N58" s="77"/>
      <c r="O58" s="77"/>
      <c r="P58" s="77"/>
      <c r="Q58" s="77"/>
      <c r="R58" s="77"/>
      <c r="S58" s="75"/>
      <c r="T58" s="77"/>
      <c r="U58" s="77"/>
      <c r="V58" s="77"/>
      <c r="W58" s="75"/>
      <c r="X58" s="77"/>
      <c r="Y58" s="77"/>
      <c r="Z58" s="77"/>
      <c r="AA58" s="75"/>
      <c r="AB58" s="77"/>
      <c r="AC58" s="77"/>
      <c r="AD58" s="77"/>
      <c r="AE58" s="75"/>
      <c r="AF58" s="77"/>
      <c r="AG58" s="77"/>
      <c r="AH58" s="77"/>
      <c r="AI58" s="75"/>
      <c r="AJ58" s="77"/>
      <c r="AK58" s="77"/>
      <c r="AL58" s="77"/>
      <c r="AM58" s="75"/>
      <c r="AN58" s="77"/>
      <c r="AO58" s="77"/>
      <c r="AP58" s="77"/>
      <c r="AQ58" s="77"/>
      <c r="AR58" s="77"/>
      <c r="AS58" s="77"/>
      <c r="AT58" s="77"/>
      <c r="AU58" s="75"/>
      <c r="AV58" s="77"/>
      <c r="AW58" s="77"/>
      <c r="AX58" s="77"/>
      <c r="AY58" s="75"/>
      <c r="AZ58" s="75"/>
      <c r="BA58" s="77"/>
      <c r="BB58" s="77"/>
      <c r="BC58" s="75"/>
      <c r="BD58" s="77"/>
      <c r="BE58" s="77"/>
      <c r="BF58" s="77"/>
      <c r="BG58" s="75"/>
      <c r="BH58" s="77"/>
      <c r="BI58" s="77"/>
      <c r="BJ58" s="77"/>
      <c r="BK58" s="75"/>
      <c r="BL58" s="75"/>
      <c r="BM58" s="77"/>
      <c r="BN58" s="77"/>
      <c r="BO58" s="75"/>
      <c r="BP58" s="75"/>
      <c r="BQ58" s="77"/>
      <c r="BR58" s="77"/>
      <c r="BS58" s="75"/>
      <c r="BT58" s="75"/>
      <c r="BU58" s="77"/>
      <c r="BV58" s="77"/>
      <c r="BW58" s="75"/>
      <c r="BX58" s="75"/>
      <c r="BY58" s="77"/>
      <c r="BZ58" s="77"/>
      <c r="CA58" s="75"/>
      <c r="CB58" s="75"/>
      <c r="CC58" s="77"/>
      <c r="CD58" s="77"/>
      <c r="CE58" s="75"/>
      <c r="CF58" s="322"/>
      <c r="CG58" s="77"/>
      <c r="CH58" s="77"/>
      <c r="CI58" s="75"/>
      <c r="CJ58" s="75"/>
      <c r="CK58" s="77"/>
      <c r="CL58" s="77"/>
      <c r="CM58" s="75"/>
      <c r="CN58" s="75"/>
      <c r="CO58" s="77"/>
      <c r="CP58" s="77"/>
      <c r="CQ58" s="75"/>
      <c r="CR58" s="77"/>
      <c r="CS58" s="77"/>
      <c r="CT58" s="77"/>
      <c r="CU58" s="75"/>
      <c r="CV58" s="75"/>
      <c r="CW58" s="77"/>
      <c r="CX58" s="77"/>
      <c r="CY58" s="75"/>
      <c r="CZ58" s="75"/>
      <c r="DA58" s="77"/>
      <c r="DB58" s="77"/>
      <c r="DC58" s="75"/>
      <c r="DD58" s="77"/>
      <c r="DE58" s="77"/>
      <c r="DF58" s="77"/>
      <c r="DG58" s="75"/>
      <c r="DH58" s="77"/>
      <c r="DI58" s="77"/>
      <c r="DJ58" s="77"/>
      <c r="DK58" s="75"/>
      <c r="DL58" s="77"/>
      <c r="DM58" s="77"/>
      <c r="DN58" s="77"/>
      <c r="DO58" s="75"/>
      <c r="DP58" s="77"/>
      <c r="DQ58" s="77"/>
      <c r="DR58" s="77"/>
      <c r="DS58" s="75"/>
      <c r="DT58" s="75"/>
      <c r="DU58" s="77"/>
      <c r="DV58" s="77"/>
      <c r="DW58" s="75"/>
      <c r="DX58" s="75"/>
      <c r="DY58" s="77"/>
      <c r="DZ58" s="77"/>
      <c r="EA58" s="75"/>
      <c r="EB58" s="77"/>
      <c r="EC58" s="77"/>
      <c r="ED58" s="77"/>
      <c r="EE58" s="75"/>
      <c r="EF58" s="77"/>
      <c r="EG58" s="77"/>
      <c r="EH58" s="77"/>
      <c r="EI58" s="75"/>
      <c r="EJ58" s="77"/>
      <c r="EK58" s="77"/>
      <c r="EL58" s="77"/>
      <c r="EM58" s="75"/>
      <c r="EN58" s="77"/>
      <c r="EO58" s="77"/>
      <c r="EP58" s="77"/>
      <c r="EQ58" s="75"/>
      <c r="ER58" s="77"/>
      <c r="ES58" s="77"/>
      <c r="ET58" s="77"/>
      <c r="EU58" s="75"/>
      <c r="EV58" s="75"/>
      <c r="EW58" s="75"/>
      <c r="EX58" s="75"/>
      <c r="EY58" s="75"/>
      <c r="EZ58" s="77"/>
      <c r="FA58" s="77"/>
      <c r="FB58" s="77"/>
      <c r="FC58" s="75"/>
      <c r="FD58" s="77"/>
      <c r="FE58" s="77"/>
      <c r="FF58" s="77"/>
      <c r="FG58" s="75"/>
      <c r="FH58" s="77"/>
      <c r="FI58" s="77"/>
      <c r="FJ58" s="77"/>
      <c r="FK58" s="75"/>
      <c r="FL58" s="77"/>
      <c r="FM58" s="77"/>
      <c r="FN58" s="77"/>
      <c r="FO58" s="75"/>
      <c r="FP58" s="77"/>
      <c r="FQ58" s="77"/>
      <c r="FR58" s="77"/>
      <c r="FS58" s="75"/>
      <c r="FT58" s="77"/>
      <c r="FU58" s="77"/>
      <c r="FV58" s="77"/>
      <c r="FW58" s="75"/>
      <c r="FX58" s="77"/>
      <c r="FY58" s="77"/>
      <c r="FZ58" s="77"/>
      <c r="GA58" s="75"/>
      <c r="GB58" s="77"/>
      <c r="GC58" s="77"/>
      <c r="GD58" s="77"/>
      <c r="GE58" s="75"/>
      <c r="GF58" s="77"/>
      <c r="GG58" s="77"/>
      <c r="GH58" s="77"/>
      <c r="GI58" s="75"/>
      <c r="GJ58" s="77"/>
      <c r="GK58" s="77"/>
      <c r="GL58" s="77"/>
      <c r="GM58" s="75"/>
      <c r="GN58" s="77"/>
      <c r="GO58" s="77"/>
      <c r="GP58" s="77"/>
      <c r="GQ58" s="75"/>
      <c r="GR58" s="77"/>
      <c r="GS58" s="77"/>
      <c r="GT58" s="77"/>
      <c r="GU58" s="77"/>
      <c r="GV58" s="77"/>
      <c r="GW58" s="77"/>
      <c r="GX58" s="77"/>
      <c r="GY58" s="77"/>
      <c r="GZ58" s="77"/>
      <c r="HA58" s="77"/>
      <c r="HB58" s="77"/>
      <c r="HC58" s="77"/>
      <c r="HD58" s="77"/>
      <c r="HE58" s="77"/>
      <c r="HF58" s="77"/>
      <c r="HG58" s="77"/>
      <c r="HH58" s="77"/>
      <c r="HI58" s="77"/>
      <c r="HJ58" s="77"/>
      <c r="HK58" s="77"/>
      <c r="HL58" s="77"/>
      <c r="HM58" s="77"/>
      <c r="HN58" s="77"/>
      <c r="HO58" s="77"/>
      <c r="HP58" s="77"/>
      <c r="HQ58" s="77"/>
      <c r="HR58" s="77"/>
      <c r="HS58" s="77"/>
      <c r="HT58" s="77"/>
      <c r="HU58" s="77"/>
      <c r="HV58" s="77"/>
      <c r="HW58" s="77"/>
      <c r="HX58" s="77"/>
      <c r="HY58" s="77"/>
      <c r="HZ58" s="77"/>
      <c r="IA58" s="77"/>
      <c r="IB58" s="77"/>
      <c r="IC58" s="77"/>
      <c r="ID58" s="77"/>
      <c r="IE58" s="77"/>
      <c r="IF58" s="77"/>
      <c r="IG58" s="77"/>
      <c r="IH58" s="77"/>
      <c r="II58" s="77"/>
      <c r="IJ58" s="77"/>
      <c r="IK58" s="77"/>
      <c r="IL58" s="77"/>
      <c r="IM58" s="77"/>
      <c r="IN58" s="77"/>
      <c r="IO58" s="77"/>
      <c r="IP58" s="77"/>
      <c r="IQ58" s="77"/>
      <c r="IR58" s="77"/>
      <c r="IS58" s="77"/>
      <c r="IT58" s="77"/>
      <c r="IU58" s="77"/>
      <c r="IV58" s="77"/>
      <c r="IW58" s="77"/>
      <c r="IX58" s="77"/>
      <c r="IY58" s="77"/>
      <c r="IZ58" s="77"/>
      <c r="JA58" s="77"/>
      <c r="JB58" s="77"/>
      <c r="JC58" s="77"/>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5"/>
      <c r="KF58" s="77"/>
      <c r="KG58" s="77"/>
      <c r="KH58" s="77"/>
      <c r="KI58" s="75"/>
      <c r="KJ58" s="77"/>
      <c r="KK58" s="77"/>
      <c r="KL58" s="77"/>
      <c r="KM58" s="75"/>
      <c r="KN58" s="77"/>
      <c r="KO58" s="77"/>
      <c r="KP58" s="77"/>
      <c r="KQ58" s="75"/>
      <c r="KR58" s="77"/>
      <c r="KS58" s="77"/>
      <c r="KT58" s="77"/>
      <c r="KU58" s="75"/>
      <c r="KV58" s="77"/>
      <c r="KW58" s="77"/>
      <c r="KX58" s="77"/>
      <c r="KY58" s="75"/>
      <c r="KZ58" s="77"/>
      <c r="LA58" s="77"/>
      <c r="LB58" s="77"/>
      <c r="LC58" s="75"/>
      <c r="LD58" s="77"/>
      <c r="LE58" s="77"/>
      <c r="LF58" s="77"/>
      <c r="LG58" s="75"/>
      <c r="LH58" s="77"/>
      <c r="LI58" s="77"/>
      <c r="LJ58" s="77"/>
      <c r="LK58" s="75"/>
      <c r="LL58" s="77"/>
      <c r="LM58" s="77"/>
      <c r="LN58" s="77"/>
      <c r="LO58" s="75"/>
      <c r="LP58" s="77"/>
      <c r="LQ58" s="77"/>
      <c r="LR58" s="77"/>
      <c r="LS58" s="75"/>
      <c r="LT58" s="77"/>
      <c r="LU58" s="77"/>
      <c r="LV58" s="77"/>
      <c r="LW58" s="75"/>
      <c r="LX58" s="77"/>
      <c r="LY58" s="77"/>
      <c r="LZ58" s="77"/>
      <c r="MA58" s="75"/>
      <c r="MB58" s="77"/>
      <c r="MC58" s="77"/>
      <c r="MD58" s="77"/>
      <c r="ME58" s="75"/>
      <c r="MF58" s="77"/>
      <c r="MG58" s="77"/>
      <c r="MH58" s="77"/>
      <c r="MI58" s="75"/>
      <c r="MJ58" s="77"/>
      <c r="MK58" s="77"/>
      <c r="ML58" s="77"/>
      <c r="MM58" s="75"/>
      <c r="MN58" s="77"/>
      <c r="MO58" s="77"/>
      <c r="MP58" s="77"/>
      <c r="MQ58" s="75"/>
      <c r="MR58" s="77"/>
      <c r="MS58" s="78">
        <v>250</v>
      </c>
      <c r="MT58" s="78">
        <v>250</v>
      </c>
      <c r="MU58" s="75">
        <f t="shared" si="336"/>
        <v>100</v>
      </c>
      <c r="MV58" s="77"/>
      <c r="MW58" s="77"/>
      <c r="MX58" s="77"/>
      <c r="MY58" s="77"/>
      <c r="MZ58" s="77"/>
      <c r="NA58" s="77"/>
      <c r="NB58" s="77"/>
      <c r="NC58" s="77"/>
      <c r="ND58" s="77"/>
      <c r="NE58" s="77"/>
      <c r="NF58" s="77"/>
      <c r="NG58" s="77"/>
      <c r="NH58" s="77"/>
      <c r="NI58" s="77"/>
      <c r="NJ58" s="77"/>
      <c r="NK58" s="77"/>
    </row>
    <row r="59" spans="1:375" s="5" customFormat="1" ht="31.5" x14ac:dyDescent="0.25">
      <c r="A59" s="129" t="s">
        <v>156</v>
      </c>
      <c r="B59" s="77">
        <f t="shared" si="115"/>
        <v>13707.629199999999</v>
      </c>
      <c r="C59" s="77">
        <f t="shared" si="36"/>
        <v>21730.015200000002</v>
      </c>
      <c r="D59" s="77">
        <f t="shared" si="116"/>
        <v>20701.015200000002</v>
      </c>
      <c r="E59" s="77">
        <f t="shared" si="117"/>
        <v>1029</v>
      </c>
      <c r="F59" s="77">
        <f t="shared" si="118"/>
        <v>21291.966</v>
      </c>
      <c r="G59" s="73">
        <f t="shared" ref="G59:G67" si="338">F59/C59*100</f>
        <v>97.984128423435251</v>
      </c>
      <c r="H59" s="73">
        <f>H60+H61</f>
        <v>0</v>
      </c>
      <c r="I59" s="73">
        <f>I60+I61</f>
        <v>0</v>
      </c>
      <c r="J59" s="73">
        <f>J60+J61</f>
        <v>0</v>
      </c>
      <c r="K59" s="73">
        <f>K60+K61</f>
        <v>0</v>
      </c>
      <c r="L59" s="73">
        <f t="shared" ref="L59" si="339">L60+L61</f>
        <v>1078.5999999999999</v>
      </c>
      <c r="M59" s="73">
        <f t="shared" ref="M59:N59" si="340">M60+M61</f>
        <v>1348.3</v>
      </c>
      <c r="N59" s="73">
        <f t="shared" si="340"/>
        <v>1348.3</v>
      </c>
      <c r="O59" s="72">
        <f>N59/M59*100</f>
        <v>100</v>
      </c>
      <c r="P59" s="73">
        <f>P60+P61</f>
        <v>217</v>
      </c>
      <c r="Q59" s="73">
        <f>Q60+Q61</f>
        <v>217</v>
      </c>
      <c r="R59" s="73">
        <f>R60+R61</f>
        <v>217</v>
      </c>
      <c r="S59" s="72">
        <f>R59/Q59*100</f>
        <v>100</v>
      </c>
      <c r="T59" s="73">
        <f>T60+T61</f>
        <v>1089</v>
      </c>
      <c r="U59" s="73">
        <f>U60+U61</f>
        <v>1089</v>
      </c>
      <c r="V59" s="73">
        <f>V60+V61</f>
        <v>1089</v>
      </c>
      <c r="W59" s="72">
        <f>V59/U59*100</f>
        <v>100</v>
      </c>
      <c r="X59" s="73">
        <f>X60+X61</f>
        <v>0</v>
      </c>
      <c r="Y59" s="73">
        <f>Y60+Y61</f>
        <v>0</v>
      </c>
      <c r="Z59" s="73">
        <f>Z60+Z61</f>
        <v>0</v>
      </c>
      <c r="AA59" s="72"/>
      <c r="AB59" s="73">
        <f>AB60+AB61</f>
        <v>289</v>
      </c>
      <c r="AC59" s="73">
        <f>AC60+AC61</f>
        <v>289</v>
      </c>
      <c r="AD59" s="73">
        <f>AD60+AD61</f>
        <v>289</v>
      </c>
      <c r="AE59" s="72">
        <f>AD59/AC59*100</f>
        <v>100</v>
      </c>
      <c r="AF59" s="73"/>
      <c r="AG59" s="73">
        <f>AG60+AG61</f>
        <v>6090.3</v>
      </c>
      <c r="AH59" s="73">
        <f>AH60+AH61</f>
        <v>5872.5973199999999</v>
      </c>
      <c r="AI59" s="72">
        <f>AH59/AG59*100</f>
        <v>96.425419437466132</v>
      </c>
      <c r="AJ59" s="73"/>
      <c r="AK59" s="73">
        <f>AK60+AK61</f>
        <v>240</v>
      </c>
      <c r="AL59" s="73">
        <f>AL60+AL61</f>
        <v>240</v>
      </c>
      <c r="AM59" s="72">
        <f>AL59/AK59*100</f>
        <v>100</v>
      </c>
      <c r="AN59" s="73">
        <f t="shared" ref="AN59" si="341">AN60+AN61</f>
        <v>0</v>
      </c>
      <c r="AO59" s="73">
        <f t="shared" ref="AO59:AQ59" si="342">AO60+AO61</f>
        <v>0</v>
      </c>
      <c r="AP59" s="73">
        <f t="shared" si="342"/>
        <v>0</v>
      </c>
      <c r="AQ59" s="73">
        <f t="shared" si="342"/>
        <v>0</v>
      </c>
      <c r="AR59" s="73">
        <f>AR60+AR61</f>
        <v>500</v>
      </c>
      <c r="AS59" s="73">
        <f>AS60+AS61</f>
        <v>500</v>
      </c>
      <c r="AT59" s="73">
        <f>AT60+AT61</f>
        <v>500</v>
      </c>
      <c r="AU59" s="72">
        <f>AT59/AS59*100</f>
        <v>100</v>
      </c>
      <c r="AV59" s="73"/>
      <c r="AW59" s="73">
        <f>AW60+AW61</f>
        <v>0</v>
      </c>
      <c r="AX59" s="73">
        <f>AX60+AX61</f>
        <v>0</v>
      </c>
      <c r="AY59" s="72"/>
      <c r="AZ59" s="72"/>
      <c r="BA59" s="73">
        <f>BA60+BA61</f>
        <v>0</v>
      </c>
      <c r="BB59" s="73">
        <f>BB60+BB61</f>
        <v>0</v>
      </c>
      <c r="BC59" s="72"/>
      <c r="BD59" s="73"/>
      <c r="BE59" s="73"/>
      <c r="BF59" s="73"/>
      <c r="BG59" s="72"/>
      <c r="BH59" s="73">
        <f>BH60+BH61</f>
        <v>1010.6125999999999</v>
      </c>
      <c r="BI59" s="73">
        <f>BI60+BI61</f>
        <v>1010.6125999999999</v>
      </c>
      <c r="BJ59" s="73">
        <f>BJ60+BJ61</f>
        <v>994.39793999999995</v>
      </c>
      <c r="BK59" s="72">
        <f>BJ59/BI59*100</f>
        <v>98.395561266503108</v>
      </c>
      <c r="BL59" s="72"/>
      <c r="BM59" s="73">
        <f>BM60+BM61</f>
        <v>0</v>
      </c>
      <c r="BN59" s="73">
        <f>BN60+BN61</f>
        <v>0</v>
      </c>
      <c r="BO59" s="72"/>
      <c r="BP59" s="72"/>
      <c r="BQ59" s="73">
        <f>BQ60+BQ61</f>
        <v>0</v>
      </c>
      <c r="BR59" s="73">
        <f>BR60+BR61</f>
        <v>0</v>
      </c>
      <c r="BS59" s="72"/>
      <c r="BT59" s="72"/>
      <c r="BU59" s="73">
        <f>BU60+BU61</f>
        <v>0</v>
      </c>
      <c r="BV59" s="73">
        <f>BV60+BV61</f>
        <v>0</v>
      </c>
      <c r="BW59" s="72"/>
      <c r="BX59" s="72"/>
      <c r="BY59" s="73">
        <f>BY60+BY61</f>
        <v>0</v>
      </c>
      <c r="BZ59" s="73">
        <f>BZ60+BZ61</f>
        <v>0</v>
      </c>
      <c r="CA59" s="72"/>
      <c r="CB59" s="72"/>
      <c r="CC59" s="73">
        <f>CC60+CC61</f>
        <v>0</v>
      </c>
      <c r="CD59" s="73">
        <f>CD60+CD61</f>
        <v>0</v>
      </c>
      <c r="CE59" s="72"/>
      <c r="CF59" s="343"/>
      <c r="CG59" s="73">
        <f>CG60+CG61</f>
        <v>0</v>
      </c>
      <c r="CH59" s="73">
        <f>CH60+CH61</f>
        <v>0</v>
      </c>
      <c r="CI59" s="72"/>
      <c r="CJ59" s="72"/>
      <c r="CK59" s="73">
        <f>CK60+CK61</f>
        <v>0</v>
      </c>
      <c r="CL59" s="73">
        <f>CL60+CL61</f>
        <v>0</v>
      </c>
      <c r="CM59" s="72"/>
      <c r="CN59" s="72"/>
      <c r="CO59" s="73">
        <f>CO60+CO61</f>
        <v>0</v>
      </c>
      <c r="CP59" s="73">
        <f>CP60+CP61</f>
        <v>0</v>
      </c>
      <c r="CQ59" s="72"/>
      <c r="CR59" s="73">
        <f>CR60+CR61</f>
        <v>634.4</v>
      </c>
      <c r="CS59" s="73">
        <f>CS60+CS61</f>
        <v>634.4</v>
      </c>
      <c r="CT59" s="73">
        <f>CT60+CT61</f>
        <v>634.4</v>
      </c>
      <c r="CU59" s="72">
        <f>CT59/CS59*100</f>
        <v>100</v>
      </c>
      <c r="CV59" s="72"/>
      <c r="CW59" s="73"/>
      <c r="CX59" s="73"/>
      <c r="CY59" s="72"/>
      <c r="CZ59" s="72"/>
      <c r="DA59" s="73"/>
      <c r="DB59" s="73"/>
      <c r="DC59" s="72"/>
      <c r="DD59" s="73">
        <f>DD60+DD61</f>
        <v>250</v>
      </c>
      <c r="DE59" s="73">
        <f>DE60+DE61</f>
        <v>250</v>
      </c>
      <c r="DF59" s="73">
        <f>DF60+DF61</f>
        <v>250</v>
      </c>
      <c r="DG59" s="72">
        <f t="shared" si="65"/>
        <v>100</v>
      </c>
      <c r="DH59" s="73">
        <f>DH60+DH61</f>
        <v>0</v>
      </c>
      <c r="DI59" s="73">
        <f>DI60+DI61</f>
        <v>0</v>
      </c>
      <c r="DJ59" s="73">
        <f>DJ60+DJ61</f>
        <v>0</v>
      </c>
      <c r="DK59" s="72"/>
      <c r="DL59" s="73">
        <f>DL60+DL61</f>
        <v>0</v>
      </c>
      <c r="DM59" s="73">
        <f>DM60+DM61</f>
        <v>0</v>
      </c>
      <c r="DN59" s="73">
        <f>DN60+DN61</f>
        <v>0</v>
      </c>
      <c r="DO59" s="72"/>
      <c r="DP59" s="73"/>
      <c r="DQ59" s="73">
        <f>DQ60+DQ61</f>
        <v>0</v>
      </c>
      <c r="DR59" s="73">
        <f>DR60+DR61</f>
        <v>0</v>
      </c>
      <c r="DS59" s="72"/>
      <c r="DT59" s="72"/>
      <c r="DU59" s="73">
        <f>DU60+DU61</f>
        <v>0</v>
      </c>
      <c r="DV59" s="73">
        <f>DV60+DV61</f>
        <v>0</v>
      </c>
      <c r="DW59" s="72"/>
      <c r="DX59" s="72"/>
      <c r="DY59" s="73">
        <f>DY60+DY61</f>
        <v>0</v>
      </c>
      <c r="DZ59" s="73">
        <f>DZ60+DZ61</f>
        <v>0</v>
      </c>
      <c r="EA59" s="72"/>
      <c r="EB59" s="73">
        <f>EB60+EB61</f>
        <v>1000</v>
      </c>
      <c r="EC59" s="73">
        <f>EC60+EC61</f>
        <v>1000</v>
      </c>
      <c r="ED59" s="73">
        <f>ED60+ED61</f>
        <v>824.0398100000001</v>
      </c>
      <c r="EE59" s="72">
        <f>ED59/EC59*100</f>
        <v>82.403981000000016</v>
      </c>
      <c r="EF59" s="73">
        <f>EF60+EF61</f>
        <v>1155.7</v>
      </c>
      <c r="EG59" s="73">
        <f>EG60+EG61</f>
        <v>1155.7</v>
      </c>
      <c r="EH59" s="73">
        <f>EH60+EH61</f>
        <v>1144.12482</v>
      </c>
      <c r="EI59" s="72">
        <f>EH59/EG59*100</f>
        <v>98.998426927403301</v>
      </c>
      <c r="EJ59" s="73"/>
      <c r="EK59" s="73">
        <f>EK60+EK61</f>
        <v>0</v>
      </c>
      <c r="EL59" s="73">
        <f>EL60+EL61</f>
        <v>0</v>
      </c>
      <c r="EM59" s="72"/>
      <c r="EN59" s="73">
        <f>EN60+EN61+EN62+EN63</f>
        <v>5000</v>
      </c>
      <c r="EO59" s="73">
        <f>EO60+EO61+EO62+EO63</f>
        <v>5000</v>
      </c>
      <c r="EP59" s="73">
        <f>EP60+EP61+EP62+EP63</f>
        <v>5000</v>
      </c>
      <c r="EQ59" s="72">
        <f t="shared" ref="EQ59:EQ61" si="343">EP59/EO59*100</f>
        <v>100</v>
      </c>
      <c r="ER59" s="73"/>
      <c r="ES59" s="73">
        <f>ES60+ES61</f>
        <v>0</v>
      </c>
      <c r="ET59" s="73">
        <f>ET60+ET61</f>
        <v>0</v>
      </c>
      <c r="EU59" s="72"/>
      <c r="EV59" s="72"/>
      <c r="EW59" s="72"/>
      <c r="EX59" s="72"/>
      <c r="EY59" s="72"/>
      <c r="EZ59" s="73"/>
      <c r="FA59" s="73">
        <f>FA60+FA61</f>
        <v>0</v>
      </c>
      <c r="FB59" s="73">
        <f>FB60+FB61</f>
        <v>0</v>
      </c>
      <c r="FC59" s="72"/>
      <c r="FD59" s="73"/>
      <c r="FE59" s="73">
        <f>FE60+FE61</f>
        <v>0</v>
      </c>
      <c r="FF59" s="73">
        <f>FF60+FF61</f>
        <v>0</v>
      </c>
      <c r="FG59" s="72"/>
      <c r="FH59" s="73"/>
      <c r="FI59" s="73">
        <f>FI60+FI61</f>
        <v>0</v>
      </c>
      <c r="FJ59" s="73">
        <f>FJ60+FJ61</f>
        <v>0</v>
      </c>
      <c r="FK59" s="72"/>
      <c r="FL59" s="73">
        <f>FL60+FL61</f>
        <v>711</v>
      </c>
      <c r="FM59" s="73">
        <f>FM60+FM61</f>
        <v>397.4</v>
      </c>
      <c r="FN59" s="73">
        <f>FN60+FN61</f>
        <v>393.31894</v>
      </c>
      <c r="FO59" s="72">
        <f t="shared" ref="FO59:FO60" si="344">FN59/FM59*100</f>
        <v>98.973059889280321</v>
      </c>
      <c r="FP59" s="73"/>
      <c r="FQ59" s="73"/>
      <c r="FR59" s="73"/>
      <c r="FS59" s="72"/>
      <c r="FT59" s="73"/>
      <c r="FU59" s="73">
        <f>FU60+FU61</f>
        <v>0</v>
      </c>
      <c r="FV59" s="73">
        <f>FV60+FV61</f>
        <v>0</v>
      </c>
      <c r="FW59" s="72"/>
      <c r="FX59" s="73"/>
      <c r="FY59" s="73">
        <f>FY60+FY61</f>
        <v>0</v>
      </c>
      <c r="FZ59" s="73">
        <f>FZ60+FZ61</f>
        <v>0</v>
      </c>
      <c r="GA59" s="72"/>
      <c r="GB59" s="73"/>
      <c r="GC59" s="73">
        <f>GC60+GC61</f>
        <v>0</v>
      </c>
      <c r="GD59" s="73">
        <f>GD60+GD61</f>
        <v>0</v>
      </c>
      <c r="GE59" s="72"/>
      <c r="GF59" s="73">
        <f>GF60+GF61</f>
        <v>772.31659999999999</v>
      </c>
      <c r="GG59" s="73">
        <f>GG60+GG61</f>
        <v>772.31659999999999</v>
      </c>
      <c r="GH59" s="73">
        <f>GH60+GH61</f>
        <v>759.80117000000007</v>
      </c>
      <c r="GI59" s="72">
        <f t="shared" si="176"/>
        <v>98.379494885905601</v>
      </c>
      <c r="GJ59" s="73"/>
      <c r="GK59" s="73">
        <f>GK60+GK61</f>
        <v>0</v>
      </c>
      <c r="GL59" s="73">
        <f>GL60+GL61</f>
        <v>0</v>
      </c>
      <c r="GM59" s="72"/>
      <c r="GN59" s="73"/>
      <c r="GO59" s="73">
        <f>GO60+GO61</f>
        <v>0</v>
      </c>
      <c r="GP59" s="73">
        <f>GP60+GP61</f>
        <v>0</v>
      </c>
      <c r="GQ59" s="72"/>
      <c r="GR59" s="73"/>
      <c r="GS59" s="73">
        <f t="shared" ref="GS59:GT59" si="345">GS60+GS61</f>
        <v>0</v>
      </c>
      <c r="GT59" s="73">
        <f t="shared" si="345"/>
        <v>0</v>
      </c>
      <c r="GU59" s="72"/>
      <c r="GV59" s="73"/>
      <c r="GW59" s="73">
        <f t="shared" ref="GW59:GX59" si="346">GW60+GW61</f>
        <v>0</v>
      </c>
      <c r="GX59" s="73">
        <f t="shared" si="346"/>
        <v>0</v>
      </c>
      <c r="GY59" s="72"/>
      <c r="GZ59" s="73"/>
      <c r="HA59" s="73">
        <f t="shared" ref="HA59:HB59" si="347">HA60+HA61</f>
        <v>0</v>
      </c>
      <c r="HB59" s="73">
        <f t="shared" si="347"/>
        <v>0</v>
      </c>
      <c r="HC59" s="72"/>
      <c r="HD59" s="73"/>
      <c r="HE59" s="73">
        <f t="shared" ref="HE59:HF59" si="348">HE60+HE61</f>
        <v>0</v>
      </c>
      <c r="HF59" s="73">
        <f t="shared" si="348"/>
        <v>0</v>
      </c>
      <c r="HG59" s="72"/>
      <c r="HH59" s="73"/>
      <c r="HI59" s="73">
        <f t="shared" ref="HI59:HJ59" si="349">HI60+HI61</f>
        <v>0</v>
      </c>
      <c r="HJ59" s="73">
        <f t="shared" si="349"/>
        <v>0</v>
      </c>
      <c r="HK59" s="72"/>
      <c r="HL59" s="73"/>
      <c r="HM59" s="73">
        <f t="shared" ref="HM59:HN59" si="350">HM60+HM61</f>
        <v>0</v>
      </c>
      <c r="HN59" s="73">
        <f t="shared" si="350"/>
        <v>0</v>
      </c>
      <c r="HO59" s="72"/>
      <c r="HP59" s="73"/>
      <c r="HQ59" s="73">
        <f t="shared" ref="HQ59:HR59" si="351">HQ60+HQ61</f>
        <v>0</v>
      </c>
      <c r="HR59" s="73">
        <f t="shared" si="351"/>
        <v>0</v>
      </c>
      <c r="HS59" s="72"/>
      <c r="HT59" s="73"/>
      <c r="HU59" s="73">
        <f t="shared" ref="HU59:HV59" si="352">HU60+HU61</f>
        <v>0</v>
      </c>
      <c r="HV59" s="73">
        <f t="shared" si="352"/>
        <v>0</v>
      </c>
      <c r="HW59" s="72"/>
      <c r="HX59" s="73"/>
      <c r="HY59" s="73">
        <f t="shared" ref="HY59:HZ59" si="353">HY60+HY61</f>
        <v>0</v>
      </c>
      <c r="HZ59" s="73">
        <f t="shared" si="353"/>
        <v>0</v>
      </c>
      <c r="IA59" s="72"/>
      <c r="IB59" s="73"/>
      <c r="IC59" s="73">
        <f t="shared" ref="IC59:ID59" si="354">IC60+IC61</f>
        <v>0</v>
      </c>
      <c r="ID59" s="73">
        <f t="shared" si="354"/>
        <v>0</v>
      </c>
      <c r="IE59" s="72"/>
      <c r="IF59" s="73"/>
      <c r="IG59" s="73">
        <f t="shared" ref="IG59:IH59" si="355">IG60+IG61</f>
        <v>0</v>
      </c>
      <c r="IH59" s="73">
        <f t="shared" si="355"/>
        <v>0</v>
      </c>
      <c r="II59" s="72"/>
      <c r="IJ59" s="73"/>
      <c r="IK59" s="73">
        <f t="shared" ref="IK59:IL59" si="356">IK60+IK61</f>
        <v>0</v>
      </c>
      <c r="IL59" s="73">
        <f t="shared" si="356"/>
        <v>0</v>
      </c>
      <c r="IM59" s="72"/>
      <c r="IN59" s="73"/>
      <c r="IO59" s="73">
        <f t="shared" ref="IO59:IP59" si="357">IO60+IO61</f>
        <v>0</v>
      </c>
      <c r="IP59" s="73">
        <f t="shared" si="357"/>
        <v>0</v>
      </c>
      <c r="IQ59" s="72"/>
      <c r="IR59" s="73"/>
      <c r="IS59" s="73">
        <f t="shared" ref="IS59:IT59" si="358">IS60+IS61</f>
        <v>0</v>
      </c>
      <c r="IT59" s="73">
        <f t="shared" si="358"/>
        <v>0</v>
      </c>
      <c r="IU59" s="72"/>
      <c r="IV59" s="73"/>
      <c r="IW59" s="73">
        <f t="shared" ref="IW59:IX59" si="359">IW60+IW61</f>
        <v>0</v>
      </c>
      <c r="IX59" s="73">
        <f t="shared" si="359"/>
        <v>0</v>
      </c>
      <c r="IY59" s="72"/>
      <c r="IZ59" s="73"/>
      <c r="JA59" s="73">
        <f t="shared" ref="JA59:JB59" si="360">JA60+JA61</f>
        <v>0</v>
      </c>
      <c r="JB59" s="73">
        <f t="shared" si="360"/>
        <v>0</v>
      </c>
      <c r="JC59" s="72"/>
      <c r="JD59" s="73"/>
      <c r="JE59" s="73">
        <f t="shared" ref="JE59:JF59" si="361">JE60+JE61</f>
        <v>0</v>
      </c>
      <c r="JF59" s="73">
        <f t="shared" si="361"/>
        <v>0</v>
      </c>
      <c r="JG59" s="72"/>
      <c r="JH59" s="73"/>
      <c r="JI59" s="73">
        <f t="shared" ref="JI59:JJ59" si="362">JI60+JI61</f>
        <v>0</v>
      </c>
      <c r="JJ59" s="73">
        <f t="shared" si="362"/>
        <v>0</v>
      </c>
      <c r="JK59" s="72"/>
      <c r="JL59" s="73"/>
      <c r="JM59" s="73">
        <f t="shared" ref="JM59:JN59" si="363">JM60+JM61</f>
        <v>0</v>
      </c>
      <c r="JN59" s="73">
        <f t="shared" si="363"/>
        <v>0</v>
      </c>
      <c r="JO59" s="72"/>
      <c r="JP59" s="73"/>
      <c r="JQ59" s="73">
        <f t="shared" ref="JQ59:JR59" si="364">JQ60+JQ61</f>
        <v>0</v>
      </c>
      <c r="JR59" s="73">
        <f t="shared" si="364"/>
        <v>0</v>
      </c>
      <c r="JS59" s="72"/>
      <c r="JT59" s="73"/>
      <c r="JU59" s="73">
        <f t="shared" ref="JU59:JV59" si="365">JU60+JU61</f>
        <v>0</v>
      </c>
      <c r="JV59" s="73">
        <f t="shared" si="365"/>
        <v>0</v>
      </c>
      <c r="JW59" s="72"/>
      <c r="JX59" s="73"/>
      <c r="JY59" s="73">
        <f t="shared" ref="JY59:JZ59" si="366">JY60+JY61</f>
        <v>0</v>
      </c>
      <c r="JZ59" s="73">
        <f t="shared" si="366"/>
        <v>0</v>
      </c>
      <c r="KA59" s="72"/>
      <c r="KB59" s="73"/>
      <c r="KC59" s="73">
        <f t="shared" ref="KC59:KD59" si="367">KC60+KC61</f>
        <v>0</v>
      </c>
      <c r="KD59" s="73">
        <f t="shared" si="367"/>
        <v>0</v>
      </c>
      <c r="KE59" s="72"/>
      <c r="KF59" s="73"/>
      <c r="KG59" s="73">
        <f t="shared" ref="KG59:KH59" si="368">KG60+KG61</f>
        <v>0</v>
      </c>
      <c r="KH59" s="73">
        <f t="shared" si="368"/>
        <v>0</v>
      </c>
      <c r="KI59" s="72"/>
      <c r="KJ59" s="73"/>
      <c r="KK59" s="73">
        <f t="shared" ref="KK59:KL59" si="369">KK60+KK61</f>
        <v>1029</v>
      </c>
      <c r="KL59" s="73">
        <f t="shared" si="369"/>
        <v>1029</v>
      </c>
      <c r="KM59" s="72">
        <f t="shared" si="124"/>
        <v>100</v>
      </c>
      <c r="KN59" s="73"/>
      <c r="KO59" s="73">
        <f t="shared" ref="KO59:KP59" si="370">KO60+KO61</f>
        <v>0</v>
      </c>
      <c r="KP59" s="73">
        <f t="shared" si="370"/>
        <v>0</v>
      </c>
      <c r="KQ59" s="72"/>
      <c r="KR59" s="73"/>
      <c r="KS59" s="73">
        <f t="shared" ref="KS59:KT59" si="371">KS60+KS61</f>
        <v>0</v>
      </c>
      <c r="KT59" s="73">
        <f t="shared" si="371"/>
        <v>0</v>
      </c>
      <c r="KU59" s="72"/>
      <c r="KV59" s="73"/>
      <c r="KW59" s="73">
        <f t="shared" ref="KW59:KX59" si="372">KW60+KW61</f>
        <v>0</v>
      </c>
      <c r="KX59" s="73">
        <f t="shared" si="372"/>
        <v>0</v>
      </c>
      <c r="KY59" s="72"/>
      <c r="KZ59" s="73"/>
      <c r="LA59" s="73">
        <f t="shared" ref="LA59:LB59" si="373">LA60+LA61</f>
        <v>0</v>
      </c>
      <c r="LB59" s="73">
        <f t="shared" si="373"/>
        <v>0</v>
      </c>
      <c r="LC59" s="72"/>
      <c r="LD59" s="73"/>
      <c r="LE59" s="73">
        <f t="shared" ref="LE59:LF59" si="374">LE60+LE61</f>
        <v>0</v>
      </c>
      <c r="LF59" s="73">
        <f t="shared" si="374"/>
        <v>0</v>
      </c>
      <c r="LG59" s="72"/>
      <c r="LH59" s="73"/>
      <c r="LI59" s="73">
        <f t="shared" ref="LI59:LJ59" si="375">LI60+LI61</f>
        <v>0</v>
      </c>
      <c r="LJ59" s="73">
        <f t="shared" si="375"/>
        <v>0</v>
      </c>
      <c r="LK59" s="72"/>
      <c r="LL59" s="73"/>
      <c r="LM59" s="73">
        <f t="shared" ref="LM59:LN59" si="376">LM60+LM61</f>
        <v>0</v>
      </c>
      <c r="LN59" s="73">
        <f t="shared" si="376"/>
        <v>0</v>
      </c>
      <c r="LO59" s="72"/>
      <c r="LP59" s="73"/>
      <c r="LQ59" s="73">
        <f t="shared" ref="LQ59:LR59" si="377">LQ60+LQ61</f>
        <v>0</v>
      </c>
      <c r="LR59" s="73">
        <f t="shared" si="377"/>
        <v>0</v>
      </c>
      <c r="LS59" s="72"/>
      <c r="LT59" s="73"/>
      <c r="LU59" s="73">
        <f t="shared" ref="LU59:LV59" si="378">LU60+LU61</f>
        <v>0</v>
      </c>
      <c r="LV59" s="73">
        <f t="shared" si="378"/>
        <v>0</v>
      </c>
      <c r="LW59" s="72"/>
      <c r="LX59" s="73"/>
      <c r="LY59" s="73">
        <f t="shared" ref="LY59:LZ59" si="379">LY60+LY61</f>
        <v>0</v>
      </c>
      <c r="LZ59" s="73">
        <f t="shared" si="379"/>
        <v>0</v>
      </c>
      <c r="MA59" s="72"/>
      <c r="MB59" s="73"/>
      <c r="MC59" s="73">
        <f t="shared" ref="MC59:MD59" si="380">MC60+MC61</f>
        <v>706.98599999999999</v>
      </c>
      <c r="MD59" s="73">
        <f t="shared" si="380"/>
        <v>706.98599999999999</v>
      </c>
      <c r="ME59" s="72">
        <f t="shared" ref="ME59:ME60" si="381">MD59/MC59*100</f>
        <v>100</v>
      </c>
      <c r="MF59" s="73"/>
      <c r="MG59" s="73">
        <f t="shared" ref="MG59:MH59" si="382">MG60+MG61</f>
        <v>0</v>
      </c>
      <c r="MH59" s="73">
        <f t="shared" si="382"/>
        <v>0</v>
      </c>
      <c r="MI59" s="72"/>
      <c r="MJ59" s="73"/>
      <c r="MK59" s="73">
        <f t="shared" ref="MK59:ML59" si="383">MK60+MK61</f>
        <v>0</v>
      </c>
      <c r="ML59" s="73">
        <f t="shared" si="383"/>
        <v>0</v>
      </c>
      <c r="MM59" s="72"/>
      <c r="MN59" s="73"/>
      <c r="MO59" s="73"/>
      <c r="MP59" s="73"/>
      <c r="MQ59" s="72"/>
      <c r="MR59" s="73"/>
      <c r="MS59" s="73"/>
      <c r="MT59" s="73"/>
      <c r="MU59" s="72"/>
      <c r="MV59" s="73"/>
      <c r="MW59" s="73"/>
      <c r="MX59" s="73"/>
      <c r="MY59" s="72"/>
      <c r="MZ59" s="73"/>
      <c r="NA59" s="73"/>
      <c r="NB59" s="73"/>
      <c r="NC59" s="72"/>
      <c r="ND59" s="73"/>
      <c r="NE59" s="73"/>
      <c r="NF59" s="73"/>
      <c r="NG59" s="72"/>
      <c r="NH59" s="73"/>
      <c r="NI59" s="73"/>
      <c r="NJ59" s="73"/>
      <c r="NK59" s="72"/>
    </row>
    <row r="60" spans="1:375" ht="31.5" x14ac:dyDescent="0.25">
      <c r="A60" s="130" t="s">
        <v>155</v>
      </c>
      <c r="B60" s="78">
        <f t="shared" si="115"/>
        <v>8707.6291999999994</v>
      </c>
      <c r="C60" s="78">
        <f t="shared" si="36"/>
        <v>16730.015200000002</v>
      </c>
      <c r="D60" s="78">
        <f t="shared" si="116"/>
        <v>15701.015200000002</v>
      </c>
      <c r="E60" s="78">
        <f t="shared" si="117"/>
        <v>1029</v>
      </c>
      <c r="F60" s="78">
        <f t="shared" si="118"/>
        <v>16291.966</v>
      </c>
      <c r="G60" s="74">
        <f t="shared" si="338"/>
        <v>97.381656891740292</v>
      </c>
      <c r="H60" s="74"/>
      <c r="I60" s="74"/>
      <c r="J60" s="74"/>
      <c r="K60" s="74"/>
      <c r="L60" s="74">
        <v>1078.5999999999999</v>
      </c>
      <c r="M60" s="74">
        <v>1348.3</v>
      </c>
      <c r="N60" s="74">
        <v>1348.3</v>
      </c>
      <c r="O60" s="75">
        <f>N60/M60*100</f>
        <v>100</v>
      </c>
      <c r="P60" s="114">
        <v>217</v>
      </c>
      <c r="Q60" s="114">
        <v>217</v>
      </c>
      <c r="R60" s="134">
        <v>217</v>
      </c>
      <c r="S60" s="75">
        <f>R60/Q60*100</f>
        <v>100</v>
      </c>
      <c r="T60" s="99">
        <v>1089</v>
      </c>
      <c r="U60" s="254">
        <v>1089</v>
      </c>
      <c r="V60" s="254">
        <v>1089</v>
      </c>
      <c r="W60" s="75">
        <f>V60/U60*100</f>
        <v>100</v>
      </c>
      <c r="X60" s="285"/>
      <c r="Y60" s="285"/>
      <c r="Z60" s="285"/>
      <c r="AA60" s="75"/>
      <c r="AB60" s="322">
        <v>289</v>
      </c>
      <c r="AC60" s="322">
        <v>289</v>
      </c>
      <c r="AD60" s="322">
        <v>289</v>
      </c>
      <c r="AE60" s="75">
        <f>AD60/AC60*100</f>
        <v>100</v>
      </c>
      <c r="AF60" s="322"/>
      <c r="AG60" s="322">
        <v>6090.3</v>
      </c>
      <c r="AH60" s="322">
        <v>5872.5973199999999</v>
      </c>
      <c r="AI60" s="75">
        <f>AH60/AG60*100</f>
        <v>96.425419437466132</v>
      </c>
      <c r="AJ60" s="322"/>
      <c r="AK60" s="322">
        <v>240</v>
      </c>
      <c r="AL60" s="322">
        <v>240</v>
      </c>
      <c r="AM60" s="75">
        <f>AL60/AK60*100</f>
        <v>100</v>
      </c>
      <c r="AN60" s="74"/>
      <c r="AO60" s="74"/>
      <c r="AP60" s="74"/>
      <c r="AQ60" s="75"/>
      <c r="AR60" s="322">
        <v>500</v>
      </c>
      <c r="AS60" s="322">
        <v>500</v>
      </c>
      <c r="AT60" s="322">
        <v>500</v>
      </c>
      <c r="AU60" s="75">
        <f>AT60/AS60*100</f>
        <v>100</v>
      </c>
      <c r="AV60" s="322"/>
      <c r="AW60" s="322"/>
      <c r="AX60" s="322"/>
      <c r="AY60" s="75"/>
      <c r="AZ60" s="75"/>
      <c r="BA60" s="322"/>
      <c r="BB60" s="322"/>
      <c r="BC60" s="75"/>
      <c r="BD60" s="322"/>
      <c r="BE60" s="322"/>
      <c r="BF60" s="322"/>
      <c r="BG60" s="75"/>
      <c r="BH60" s="322">
        <v>1010.6125999999999</v>
      </c>
      <c r="BI60" s="322">
        <v>1010.6125999999999</v>
      </c>
      <c r="BJ60" s="322">
        <v>994.39793999999995</v>
      </c>
      <c r="BK60" s="75">
        <f>BJ60/BI60*100</f>
        <v>98.395561266503108</v>
      </c>
      <c r="BL60" s="75"/>
      <c r="BM60" s="322"/>
      <c r="BN60" s="322"/>
      <c r="BO60" s="75"/>
      <c r="BP60" s="75"/>
      <c r="BQ60" s="322"/>
      <c r="BR60" s="322"/>
      <c r="BS60" s="75"/>
      <c r="BT60" s="75"/>
      <c r="BU60" s="322"/>
      <c r="BV60" s="322"/>
      <c r="BW60" s="75"/>
      <c r="BX60" s="75"/>
      <c r="BY60" s="322"/>
      <c r="BZ60" s="322"/>
      <c r="CA60" s="75"/>
      <c r="CB60" s="75"/>
      <c r="CC60" s="322"/>
      <c r="CD60" s="322"/>
      <c r="CE60" s="75"/>
      <c r="CF60" s="322"/>
      <c r="CG60" s="322"/>
      <c r="CH60" s="322"/>
      <c r="CI60" s="75"/>
      <c r="CJ60" s="75"/>
      <c r="CK60" s="322"/>
      <c r="CL60" s="322"/>
      <c r="CM60" s="75"/>
      <c r="CN60" s="75"/>
      <c r="CO60" s="322"/>
      <c r="CP60" s="322"/>
      <c r="CQ60" s="75"/>
      <c r="CR60" s="322">
        <v>634.4</v>
      </c>
      <c r="CS60" s="322">
        <v>634.4</v>
      </c>
      <c r="CT60" s="329">
        <v>634.4</v>
      </c>
      <c r="CU60" s="75">
        <f>CT60/CS60*100</f>
        <v>100</v>
      </c>
      <c r="CV60" s="75"/>
      <c r="CW60" s="322"/>
      <c r="CX60" s="322"/>
      <c r="CY60" s="75"/>
      <c r="CZ60" s="75"/>
      <c r="DA60" s="322"/>
      <c r="DB60" s="322"/>
      <c r="DC60" s="75"/>
      <c r="DD60" s="322">
        <v>250</v>
      </c>
      <c r="DE60" s="322">
        <v>250</v>
      </c>
      <c r="DF60" s="322">
        <v>250</v>
      </c>
      <c r="DG60" s="75">
        <f t="shared" si="65"/>
        <v>100</v>
      </c>
      <c r="DH60" s="322"/>
      <c r="DI60" s="322"/>
      <c r="DJ60" s="322"/>
      <c r="DK60" s="75"/>
      <c r="DL60" s="322"/>
      <c r="DM60" s="322"/>
      <c r="DN60" s="322"/>
      <c r="DO60" s="75"/>
      <c r="DP60" s="322"/>
      <c r="DQ60" s="322"/>
      <c r="DR60" s="322"/>
      <c r="DS60" s="75"/>
      <c r="DT60" s="75"/>
      <c r="DU60" s="322"/>
      <c r="DV60" s="322"/>
      <c r="DW60" s="75"/>
      <c r="DX60" s="75"/>
      <c r="DY60" s="322"/>
      <c r="DZ60" s="322"/>
      <c r="EA60" s="75"/>
      <c r="EB60" s="322">
        <v>1000</v>
      </c>
      <c r="EC60" s="322">
        <v>1000</v>
      </c>
      <c r="ED60" s="322">
        <v>824.0398100000001</v>
      </c>
      <c r="EE60" s="75">
        <f>ED60/EC60*100</f>
        <v>82.403981000000016</v>
      </c>
      <c r="EF60" s="322">
        <v>1155.7</v>
      </c>
      <c r="EG60" s="322">
        <v>1155.7</v>
      </c>
      <c r="EH60" s="322">
        <v>1144.12482</v>
      </c>
      <c r="EI60" s="75">
        <f>EH60/EG60*100</f>
        <v>98.998426927403301</v>
      </c>
      <c r="EJ60" s="322"/>
      <c r="EK60" s="322"/>
      <c r="EL60" s="322"/>
      <c r="EM60" s="75"/>
      <c r="EN60" s="322"/>
      <c r="EO60" s="322"/>
      <c r="EP60" s="322"/>
      <c r="EQ60" s="75"/>
      <c r="ER60" s="322"/>
      <c r="ES60" s="322"/>
      <c r="ET60" s="322"/>
      <c r="EU60" s="75"/>
      <c r="EV60" s="75"/>
      <c r="EW60" s="75"/>
      <c r="EX60" s="75"/>
      <c r="EY60" s="75"/>
      <c r="EZ60" s="322"/>
      <c r="FA60" s="322"/>
      <c r="FB60" s="322"/>
      <c r="FC60" s="75"/>
      <c r="FD60" s="322"/>
      <c r="FE60" s="322"/>
      <c r="FF60" s="322"/>
      <c r="FG60" s="75"/>
      <c r="FH60" s="322"/>
      <c r="FI60" s="322"/>
      <c r="FJ60" s="322"/>
      <c r="FK60" s="75"/>
      <c r="FL60" s="322">
        <v>711</v>
      </c>
      <c r="FM60" s="322">
        <v>397.4</v>
      </c>
      <c r="FN60" s="322">
        <v>393.31894</v>
      </c>
      <c r="FO60" s="75">
        <f t="shared" si="344"/>
        <v>98.973059889280321</v>
      </c>
      <c r="FP60" s="322"/>
      <c r="FQ60" s="322"/>
      <c r="FR60" s="322"/>
      <c r="FS60" s="75"/>
      <c r="FT60" s="322"/>
      <c r="FU60" s="322"/>
      <c r="FV60" s="322"/>
      <c r="FW60" s="75"/>
      <c r="FX60" s="322"/>
      <c r="FY60" s="322"/>
      <c r="FZ60" s="322"/>
      <c r="GA60" s="75"/>
      <c r="GB60" s="322"/>
      <c r="GC60" s="322"/>
      <c r="GD60" s="322"/>
      <c r="GE60" s="75"/>
      <c r="GF60" s="322">
        <v>772.31659999999999</v>
      </c>
      <c r="GG60" s="322">
        <v>772.31659999999999</v>
      </c>
      <c r="GH60" s="322">
        <v>759.80117000000007</v>
      </c>
      <c r="GI60" s="75">
        <f t="shared" si="176"/>
        <v>98.379494885905601</v>
      </c>
      <c r="GJ60" s="322"/>
      <c r="GK60" s="322"/>
      <c r="GL60" s="322"/>
      <c r="GM60" s="75"/>
      <c r="GN60" s="322"/>
      <c r="GO60" s="322"/>
      <c r="GP60" s="322"/>
      <c r="GQ60" s="75"/>
      <c r="GR60" s="74"/>
      <c r="GS60" s="74"/>
      <c r="GT60" s="74"/>
      <c r="GU60" s="75"/>
      <c r="GV60" s="74"/>
      <c r="GW60" s="74"/>
      <c r="GX60" s="74"/>
      <c r="GY60" s="75"/>
      <c r="GZ60" s="74"/>
      <c r="HA60" s="74"/>
      <c r="HB60" s="74"/>
      <c r="HC60" s="75"/>
      <c r="HD60" s="74"/>
      <c r="HE60" s="74"/>
      <c r="HF60" s="74"/>
      <c r="HG60" s="75"/>
      <c r="HH60" s="74"/>
      <c r="HI60" s="74"/>
      <c r="HJ60" s="74">
        <v>0</v>
      </c>
      <c r="HK60" s="75"/>
      <c r="HL60" s="74"/>
      <c r="HM60" s="74"/>
      <c r="HN60" s="74">
        <v>0</v>
      </c>
      <c r="HO60" s="75"/>
      <c r="HP60" s="74"/>
      <c r="HQ60" s="74"/>
      <c r="HR60" s="74">
        <v>0</v>
      </c>
      <c r="HS60" s="75"/>
      <c r="HT60" s="74"/>
      <c r="HU60" s="74"/>
      <c r="HV60" s="74">
        <v>0</v>
      </c>
      <c r="HW60" s="75"/>
      <c r="HX60" s="74"/>
      <c r="HY60" s="74"/>
      <c r="HZ60" s="74">
        <v>0</v>
      </c>
      <c r="IA60" s="75"/>
      <c r="IB60" s="74"/>
      <c r="IC60" s="74"/>
      <c r="ID60" s="74">
        <v>0</v>
      </c>
      <c r="IE60" s="75"/>
      <c r="IF60" s="74"/>
      <c r="IG60" s="74"/>
      <c r="IH60" s="74">
        <v>0</v>
      </c>
      <c r="II60" s="75"/>
      <c r="IJ60" s="74"/>
      <c r="IK60" s="74"/>
      <c r="IL60" s="74">
        <v>0</v>
      </c>
      <c r="IM60" s="75"/>
      <c r="IN60" s="74"/>
      <c r="IO60" s="74"/>
      <c r="IP60" s="74">
        <v>0</v>
      </c>
      <c r="IQ60" s="75"/>
      <c r="IR60" s="74"/>
      <c r="IS60" s="74"/>
      <c r="IT60" s="74">
        <v>0</v>
      </c>
      <c r="IU60" s="75"/>
      <c r="IV60" s="74"/>
      <c r="IW60" s="74"/>
      <c r="IX60" s="74">
        <v>0</v>
      </c>
      <c r="IY60" s="75"/>
      <c r="IZ60" s="74"/>
      <c r="JA60" s="74"/>
      <c r="JB60" s="74">
        <v>0</v>
      </c>
      <c r="JC60" s="75"/>
      <c r="JD60" s="74"/>
      <c r="JE60" s="74"/>
      <c r="JF60" s="74">
        <v>0</v>
      </c>
      <c r="JG60" s="75"/>
      <c r="JH60" s="74"/>
      <c r="JI60" s="74"/>
      <c r="JJ60" s="74">
        <v>0</v>
      </c>
      <c r="JK60" s="75"/>
      <c r="JL60" s="74"/>
      <c r="JM60" s="74"/>
      <c r="JN60" s="74">
        <v>0</v>
      </c>
      <c r="JO60" s="75"/>
      <c r="JP60" s="74"/>
      <c r="JQ60" s="74"/>
      <c r="JR60" s="74">
        <v>0</v>
      </c>
      <c r="JS60" s="75"/>
      <c r="JT60" s="74"/>
      <c r="JU60" s="74"/>
      <c r="JV60" s="74">
        <v>0</v>
      </c>
      <c r="JW60" s="75"/>
      <c r="JX60" s="74"/>
      <c r="JY60" s="74"/>
      <c r="JZ60" s="74">
        <v>0</v>
      </c>
      <c r="KA60" s="75"/>
      <c r="KB60" s="74"/>
      <c r="KC60" s="74"/>
      <c r="KD60" s="74">
        <v>0</v>
      </c>
      <c r="KE60" s="75"/>
      <c r="KF60" s="74"/>
      <c r="KG60" s="74"/>
      <c r="KH60" s="74">
        <v>0</v>
      </c>
      <c r="KI60" s="75"/>
      <c r="KJ60" s="74"/>
      <c r="KK60" s="74">
        <v>1029</v>
      </c>
      <c r="KL60" s="74">
        <v>1029</v>
      </c>
      <c r="KM60" s="75">
        <f t="shared" si="124"/>
        <v>100</v>
      </c>
      <c r="KN60" s="74"/>
      <c r="KO60" s="74"/>
      <c r="KP60" s="74"/>
      <c r="KQ60" s="75"/>
      <c r="KR60" s="74"/>
      <c r="KS60" s="74"/>
      <c r="KT60" s="74"/>
      <c r="KU60" s="75"/>
      <c r="KV60" s="74"/>
      <c r="KW60" s="74"/>
      <c r="KX60" s="74"/>
      <c r="KY60" s="75"/>
      <c r="KZ60" s="74"/>
      <c r="LA60" s="74"/>
      <c r="LB60" s="74"/>
      <c r="LC60" s="75"/>
      <c r="LD60" s="74"/>
      <c r="LE60" s="74"/>
      <c r="LF60" s="74"/>
      <c r="LG60" s="75"/>
      <c r="LH60" s="74"/>
      <c r="LI60" s="74"/>
      <c r="LJ60" s="74"/>
      <c r="LK60" s="75"/>
      <c r="LL60" s="74"/>
      <c r="LM60" s="74"/>
      <c r="LN60" s="74"/>
      <c r="LO60" s="75"/>
      <c r="LP60" s="74"/>
      <c r="LQ60" s="74"/>
      <c r="LR60" s="74"/>
      <c r="LS60" s="75"/>
      <c r="LT60" s="74"/>
      <c r="LU60" s="74"/>
      <c r="LV60" s="74"/>
      <c r="LW60" s="75"/>
      <c r="LX60" s="74"/>
      <c r="LY60" s="74"/>
      <c r="LZ60" s="74"/>
      <c r="MA60" s="75"/>
      <c r="MB60" s="74"/>
      <c r="MC60" s="74">
        <v>706.98599999999999</v>
      </c>
      <c r="MD60" s="74">
        <v>706.98599999999999</v>
      </c>
      <c r="ME60" s="75">
        <f t="shared" si="381"/>
        <v>100</v>
      </c>
      <c r="MF60" s="74"/>
      <c r="MG60" s="74"/>
      <c r="MH60" s="74"/>
      <c r="MI60" s="75"/>
      <c r="MJ60" s="74"/>
      <c r="MK60" s="74"/>
      <c r="ML60" s="74"/>
      <c r="MM60" s="75"/>
      <c r="MN60" s="322"/>
      <c r="MO60" s="322"/>
      <c r="MP60" s="322"/>
      <c r="MQ60" s="75"/>
      <c r="MR60" s="322"/>
      <c r="MS60" s="322"/>
      <c r="MT60" s="322"/>
      <c r="MU60" s="75"/>
      <c r="MV60" s="74"/>
      <c r="MW60" s="74"/>
      <c r="MX60" s="74"/>
      <c r="MY60" s="75"/>
      <c r="MZ60" s="74"/>
      <c r="NA60" s="74"/>
      <c r="NB60" s="74"/>
      <c r="NC60" s="75"/>
      <c r="ND60" s="74"/>
      <c r="NE60" s="74"/>
      <c r="NF60" s="74"/>
      <c r="NG60" s="75"/>
      <c r="NH60" s="74"/>
      <c r="NI60" s="74"/>
      <c r="NJ60" s="74"/>
      <c r="NK60" s="75"/>
    </row>
    <row r="61" spans="1:375" ht="15.75" x14ac:dyDescent="0.25">
      <c r="A61" s="130" t="s">
        <v>154</v>
      </c>
      <c r="B61" s="78">
        <f t="shared" si="115"/>
        <v>2500</v>
      </c>
      <c r="C61" s="78">
        <f t="shared" si="36"/>
        <v>2500</v>
      </c>
      <c r="D61" s="78">
        <f t="shared" si="116"/>
        <v>2500</v>
      </c>
      <c r="E61" s="78">
        <f t="shared" si="117"/>
        <v>0</v>
      </c>
      <c r="F61" s="78">
        <f t="shared" si="118"/>
        <v>2500</v>
      </c>
      <c r="G61" s="74">
        <f t="shared" si="338"/>
        <v>100</v>
      </c>
      <c r="H61" s="77"/>
      <c r="I61" s="77"/>
      <c r="J61" s="77"/>
      <c r="K61" s="77"/>
      <c r="L61" s="77"/>
      <c r="M61" s="77"/>
      <c r="N61" s="77"/>
      <c r="O61" s="77"/>
      <c r="P61" s="77"/>
      <c r="Q61" s="77"/>
      <c r="R61" s="77"/>
      <c r="S61" s="75"/>
      <c r="T61" s="77"/>
      <c r="U61" s="77"/>
      <c r="V61" s="77"/>
      <c r="W61" s="75"/>
      <c r="X61" s="77"/>
      <c r="Y61" s="77"/>
      <c r="Z61" s="77"/>
      <c r="AA61" s="75"/>
      <c r="AB61" s="77"/>
      <c r="AC61" s="77"/>
      <c r="AD61" s="77"/>
      <c r="AE61" s="75"/>
      <c r="AF61" s="77"/>
      <c r="AG61" s="77"/>
      <c r="AH61" s="77"/>
      <c r="AI61" s="75"/>
      <c r="AJ61" s="77"/>
      <c r="AK61" s="77"/>
      <c r="AL61" s="77"/>
      <c r="AM61" s="75"/>
      <c r="AN61" s="77"/>
      <c r="AO61" s="77"/>
      <c r="AP61" s="77"/>
      <c r="AQ61" s="77"/>
      <c r="AR61" s="77"/>
      <c r="AS61" s="77"/>
      <c r="AT61" s="77"/>
      <c r="AU61" s="75"/>
      <c r="AV61" s="77"/>
      <c r="AW61" s="77"/>
      <c r="AX61" s="77"/>
      <c r="AY61" s="75"/>
      <c r="AZ61" s="75"/>
      <c r="BA61" s="77"/>
      <c r="BB61" s="77"/>
      <c r="BC61" s="75"/>
      <c r="BD61" s="77"/>
      <c r="BE61" s="77"/>
      <c r="BF61" s="77"/>
      <c r="BG61" s="75"/>
      <c r="BH61" s="77"/>
      <c r="BI61" s="77"/>
      <c r="BJ61" s="77"/>
      <c r="BK61" s="75"/>
      <c r="BL61" s="75"/>
      <c r="BM61" s="77"/>
      <c r="BN61" s="77"/>
      <c r="BO61" s="75"/>
      <c r="BP61" s="75"/>
      <c r="BQ61" s="77"/>
      <c r="BR61" s="77"/>
      <c r="BS61" s="75"/>
      <c r="BT61" s="75"/>
      <c r="BU61" s="77"/>
      <c r="BV61" s="77"/>
      <c r="BW61" s="75"/>
      <c r="BX61" s="75"/>
      <c r="BY61" s="77"/>
      <c r="BZ61" s="77"/>
      <c r="CA61" s="75"/>
      <c r="CB61" s="75"/>
      <c r="CC61" s="77"/>
      <c r="CD61" s="77"/>
      <c r="CE61" s="75"/>
      <c r="CF61" s="322"/>
      <c r="CG61" s="77"/>
      <c r="CH61" s="77"/>
      <c r="CI61" s="75"/>
      <c r="CJ61" s="75"/>
      <c r="CK61" s="77"/>
      <c r="CL61" s="77"/>
      <c r="CM61" s="75"/>
      <c r="CN61" s="75"/>
      <c r="CO61" s="77"/>
      <c r="CP61" s="77"/>
      <c r="CQ61" s="75"/>
      <c r="CR61" s="77"/>
      <c r="CS61" s="77"/>
      <c r="CT61" s="77"/>
      <c r="CU61" s="75"/>
      <c r="CV61" s="75"/>
      <c r="CW61" s="77"/>
      <c r="CX61" s="77"/>
      <c r="CY61" s="75"/>
      <c r="CZ61" s="75"/>
      <c r="DA61" s="77"/>
      <c r="DB61" s="77"/>
      <c r="DC61" s="75"/>
      <c r="DD61" s="77"/>
      <c r="DE61" s="77"/>
      <c r="DF61" s="77"/>
      <c r="DG61" s="75"/>
      <c r="DH61" s="77"/>
      <c r="DI61" s="77"/>
      <c r="DJ61" s="77"/>
      <c r="DK61" s="75"/>
      <c r="DL61" s="77"/>
      <c r="DM61" s="77"/>
      <c r="DN61" s="77"/>
      <c r="DO61" s="75"/>
      <c r="DP61" s="77"/>
      <c r="DQ61" s="77"/>
      <c r="DR61" s="77"/>
      <c r="DS61" s="75"/>
      <c r="DT61" s="75"/>
      <c r="DU61" s="77"/>
      <c r="DV61" s="77"/>
      <c r="DW61" s="75"/>
      <c r="DX61" s="75"/>
      <c r="DY61" s="77"/>
      <c r="DZ61" s="77"/>
      <c r="EA61" s="75"/>
      <c r="EB61" s="77"/>
      <c r="EC61" s="77"/>
      <c r="ED61" s="77"/>
      <c r="EE61" s="75"/>
      <c r="EF61" s="77"/>
      <c r="EG61" s="77"/>
      <c r="EH61" s="77"/>
      <c r="EI61" s="75"/>
      <c r="EJ61" s="77"/>
      <c r="EK61" s="77"/>
      <c r="EL61" s="77"/>
      <c r="EM61" s="75"/>
      <c r="EN61" s="78">
        <v>2500</v>
      </c>
      <c r="EO61" s="78">
        <v>2500</v>
      </c>
      <c r="EP61" s="77">
        <v>2500</v>
      </c>
      <c r="EQ61" s="75">
        <f t="shared" si="343"/>
        <v>100</v>
      </c>
      <c r="ER61" s="77"/>
      <c r="ES61" s="77"/>
      <c r="ET61" s="77"/>
      <c r="EU61" s="75"/>
      <c r="EV61" s="75"/>
      <c r="EW61" s="75"/>
      <c r="EX61" s="75"/>
      <c r="EY61" s="75"/>
      <c r="EZ61" s="77"/>
      <c r="FA61" s="77"/>
      <c r="FB61" s="77"/>
      <c r="FC61" s="75"/>
      <c r="FD61" s="77"/>
      <c r="FE61" s="77"/>
      <c r="FF61" s="77"/>
      <c r="FG61" s="75"/>
      <c r="FH61" s="77"/>
      <c r="FI61" s="77"/>
      <c r="FJ61" s="77"/>
      <c r="FK61" s="75"/>
      <c r="FL61" s="77"/>
      <c r="FM61" s="77"/>
      <c r="FN61" s="77"/>
      <c r="FO61" s="75"/>
      <c r="FP61" s="77"/>
      <c r="FQ61" s="77"/>
      <c r="FR61" s="77"/>
      <c r="FS61" s="75"/>
      <c r="FT61" s="77"/>
      <c r="FU61" s="77"/>
      <c r="FV61" s="77"/>
      <c r="FW61" s="75"/>
      <c r="FX61" s="77"/>
      <c r="FY61" s="77"/>
      <c r="FZ61" s="77"/>
      <c r="GA61" s="75"/>
      <c r="GB61" s="77"/>
      <c r="GC61" s="77"/>
      <c r="GD61" s="77"/>
      <c r="GE61" s="75"/>
      <c r="GF61" s="77"/>
      <c r="GG61" s="77"/>
      <c r="GH61" s="77"/>
      <c r="GI61" s="75"/>
      <c r="GJ61" s="77"/>
      <c r="GK61" s="77"/>
      <c r="GL61" s="77"/>
      <c r="GM61" s="75"/>
      <c r="GN61" s="77"/>
      <c r="GO61" s="77"/>
      <c r="GP61" s="77"/>
      <c r="GQ61" s="75"/>
      <c r="GR61" s="77"/>
      <c r="GS61" s="77"/>
      <c r="GT61" s="77"/>
      <c r="GU61" s="77"/>
      <c r="GV61" s="77"/>
      <c r="GW61" s="77"/>
      <c r="GX61" s="77"/>
      <c r="GY61" s="77"/>
      <c r="GZ61" s="77"/>
      <c r="HA61" s="77"/>
      <c r="HB61" s="77"/>
      <c r="HC61" s="77"/>
      <c r="HD61" s="77"/>
      <c r="HE61" s="77"/>
      <c r="HF61" s="77"/>
      <c r="HG61" s="77"/>
      <c r="HH61" s="77"/>
      <c r="HI61" s="77"/>
      <c r="HJ61" s="77"/>
      <c r="HK61" s="77"/>
      <c r="HL61" s="77"/>
      <c r="HM61" s="77"/>
      <c r="HN61" s="77"/>
      <c r="HO61" s="77"/>
      <c r="HP61" s="77"/>
      <c r="HQ61" s="77"/>
      <c r="HR61" s="77"/>
      <c r="HS61" s="77"/>
      <c r="HT61" s="77"/>
      <c r="HU61" s="77"/>
      <c r="HV61" s="77"/>
      <c r="HW61" s="77"/>
      <c r="HX61" s="77"/>
      <c r="HY61" s="77"/>
      <c r="HZ61" s="77"/>
      <c r="IA61" s="77"/>
      <c r="IB61" s="77"/>
      <c r="IC61" s="77"/>
      <c r="ID61" s="77"/>
      <c r="IE61" s="77"/>
      <c r="IF61" s="77"/>
      <c r="IG61" s="77"/>
      <c r="IH61" s="77"/>
      <c r="II61" s="77"/>
      <c r="IJ61" s="77"/>
      <c r="IK61" s="77"/>
      <c r="IL61" s="77"/>
      <c r="IM61" s="77"/>
      <c r="IN61" s="77"/>
      <c r="IO61" s="77"/>
      <c r="IP61" s="77"/>
      <c r="IQ61" s="77"/>
      <c r="IR61" s="77"/>
      <c r="IS61" s="77"/>
      <c r="IT61" s="77"/>
      <c r="IU61" s="77"/>
      <c r="IV61" s="77"/>
      <c r="IW61" s="77"/>
      <c r="IX61" s="77"/>
      <c r="IY61" s="77"/>
      <c r="IZ61" s="77"/>
      <c r="JA61" s="77"/>
      <c r="JB61" s="77"/>
      <c r="JC61" s="77"/>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5"/>
      <c r="KF61" s="77"/>
      <c r="KG61" s="77"/>
      <c r="KH61" s="77"/>
      <c r="KI61" s="75"/>
      <c r="KJ61" s="77"/>
      <c r="KK61" s="77"/>
      <c r="KL61" s="77"/>
      <c r="KM61" s="75"/>
      <c r="KN61" s="77"/>
      <c r="KO61" s="77"/>
      <c r="KP61" s="77"/>
      <c r="KQ61" s="75"/>
      <c r="KR61" s="77"/>
      <c r="KS61" s="77"/>
      <c r="KT61" s="77"/>
      <c r="KU61" s="75"/>
      <c r="KV61" s="77"/>
      <c r="KW61" s="77"/>
      <c r="KX61" s="77"/>
      <c r="KY61" s="75"/>
      <c r="KZ61" s="77"/>
      <c r="LA61" s="77"/>
      <c r="LB61" s="77"/>
      <c r="LC61" s="75"/>
      <c r="LD61" s="77"/>
      <c r="LE61" s="77"/>
      <c r="LF61" s="77"/>
      <c r="LG61" s="75"/>
      <c r="LH61" s="77"/>
      <c r="LI61" s="77"/>
      <c r="LJ61" s="77"/>
      <c r="LK61" s="75"/>
      <c r="LL61" s="77"/>
      <c r="LM61" s="77"/>
      <c r="LN61" s="77"/>
      <c r="LO61" s="75"/>
      <c r="LP61" s="77"/>
      <c r="LQ61" s="77"/>
      <c r="LR61" s="77"/>
      <c r="LS61" s="75"/>
      <c r="LT61" s="77"/>
      <c r="LU61" s="77"/>
      <c r="LV61" s="77"/>
      <c r="LW61" s="75"/>
      <c r="LX61" s="77"/>
      <c r="LY61" s="77"/>
      <c r="LZ61" s="77"/>
      <c r="MA61" s="75"/>
      <c r="MB61" s="77"/>
      <c r="MC61" s="77"/>
      <c r="MD61" s="77"/>
      <c r="ME61" s="75"/>
      <c r="MF61" s="77"/>
      <c r="MG61" s="77"/>
      <c r="MH61" s="77"/>
      <c r="MI61" s="75"/>
      <c r="MJ61" s="77"/>
      <c r="MK61" s="77"/>
      <c r="ML61" s="77"/>
      <c r="MM61" s="75"/>
      <c r="MN61" s="77"/>
      <c r="MO61" s="77"/>
      <c r="MP61" s="77"/>
      <c r="MQ61" s="75"/>
      <c r="MR61" s="77"/>
      <c r="MS61" s="77"/>
      <c r="MT61" s="77"/>
      <c r="MU61" s="75"/>
      <c r="MV61" s="77"/>
      <c r="MW61" s="77"/>
      <c r="MX61" s="77"/>
      <c r="MY61" s="77"/>
      <c r="MZ61" s="77"/>
      <c r="NA61" s="77"/>
      <c r="NB61" s="77"/>
      <c r="NC61" s="77"/>
      <c r="ND61" s="77"/>
      <c r="NE61" s="77"/>
      <c r="NF61" s="77"/>
      <c r="NG61" s="77"/>
      <c r="NH61" s="77"/>
      <c r="NI61" s="77"/>
      <c r="NJ61" s="77"/>
      <c r="NK61" s="77"/>
    </row>
    <row r="62" spans="1:375" ht="15.75" x14ac:dyDescent="0.25">
      <c r="A62" s="15" t="s">
        <v>327</v>
      </c>
      <c r="B62" s="78">
        <f t="shared" si="115"/>
        <v>2000</v>
      </c>
      <c r="C62" s="78">
        <f t="shared" si="36"/>
        <v>2000</v>
      </c>
      <c r="D62" s="78">
        <f t="shared" si="116"/>
        <v>2000</v>
      </c>
      <c r="E62" s="78">
        <f t="shared" si="117"/>
        <v>0</v>
      </c>
      <c r="F62" s="78">
        <f t="shared" si="118"/>
        <v>2000</v>
      </c>
      <c r="G62" s="74">
        <f t="shared" si="338"/>
        <v>100</v>
      </c>
      <c r="H62" s="77"/>
      <c r="I62" s="77"/>
      <c r="J62" s="77"/>
      <c r="K62" s="77"/>
      <c r="L62" s="77"/>
      <c r="M62" s="77"/>
      <c r="N62" s="77"/>
      <c r="O62" s="77"/>
      <c r="P62" s="77"/>
      <c r="Q62" s="77"/>
      <c r="R62" s="77"/>
      <c r="S62" s="75"/>
      <c r="T62" s="77"/>
      <c r="U62" s="77"/>
      <c r="V62" s="77"/>
      <c r="W62" s="75"/>
      <c r="X62" s="77"/>
      <c r="Y62" s="77"/>
      <c r="Z62" s="77"/>
      <c r="AA62" s="75"/>
      <c r="AB62" s="77"/>
      <c r="AC62" s="77"/>
      <c r="AD62" s="77"/>
      <c r="AE62" s="75"/>
      <c r="AF62" s="77"/>
      <c r="AG62" s="77"/>
      <c r="AH62" s="77"/>
      <c r="AI62" s="75"/>
      <c r="AJ62" s="77"/>
      <c r="AK62" s="77"/>
      <c r="AL62" s="77"/>
      <c r="AM62" s="75"/>
      <c r="AN62" s="77"/>
      <c r="AO62" s="77"/>
      <c r="AP62" s="77"/>
      <c r="AQ62" s="77"/>
      <c r="AR62" s="77"/>
      <c r="AS62" s="77"/>
      <c r="AT62" s="77"/>
      <c r="AU62" s="75"/>
      <c r="AV62" s="77"/>
      <c r="AW62" s="77"/>
      <c r="AX62" s="77"/>
      <c r="AY62" s="75"/>
      <c r="AZ62" s="75"/>
      <c r="BA62" s="77"/>
      <c r="BB62" s="77"/>
      <c r="BC62" s="75"/>
      <c r="BD62" s="77"/>
      <c r="BE62" s="77"/>
      <c r="BF62" s="77"/>
      <c r="BG62" s="75"/>
      <c r="BH62" s="77"/>
      <c r="BI62" s="77"/>
      <c r="BJ62" s="77"/>
      <c r="BK62" s="75"/>
      <c r="BL62" s="75"/>
      <c r="BM62" s="77"/>
      <c r="BN62" s="77"/>
      <c r="BO62" s="75"/>
      <c r="BP62" s="75"/>
      <c r="BQ62" s="77"/>
      <c r="BR62" s="77"/>
      <c r="BS62" s="75"/>
      <c r="BT62" s="75"/>
      <c r="BU62" s="77"/>
      <c r="BV62" s="77"/>
      <c r="BW62" s="75"/>
      <c r="BX62" s="75"/>
      <c r="BY62" s="77"/>
      <c r="BZ62" s="77"/>
      <c r="CA62" s="75"/>
      <c r="CB62" s="75"/>
      <c r="CC62" s="77"/>
      <c r="CD62" s="77"/>
      <c r="CE62" s="75"/>
      <c r="CF62" s="322"/>
      <c r="CG62" s="77"/>
      <c r="CH62" s="77"/>
      <c r="CI62" s="75"/>
      <c r="CJ62" s="75"/>
      <c r="CK62" s="77"/>
      <c r="CL62" s="77"/>
      <c r="CM62" s="75"/>
      <c r="CN62" s="75"/>
      <c r="CO62" s="77"/>
      <c r="CP62" s="77"/>
      <c r="CQ62" s="75"/>
      <c r="CR62" s="77"/>
      <c r="CS62" s="77"/>
      <c r="CT62" s="77"/>
      <c r="CU62" s="75"/>
      <c r="CV62" s="75"/>
      <c r="CW62" s="77"/>
      <c r="CX62" s="77"/>
      <c r="CY62" s="75"/>
      <c r="CZ62" s="75"/>
      <c r="DA62" s="77"/>
      <c r="DB62" s="77"/>
      <c r="DC62" s="75"/>
      <c r="DD62" s="77"/>
      <c r="DE62" s="77"/>
      <c r="DF62" s="77"/>
      <c r="DG62" s="75"/>
      <c r="DH62" s="77"/>
      <c r="DI62" s="77"/>
      <c r="DJ62" s="77"/>
      <c r="DK62" s="75"/>
      <c r="DL62" s="77"/>
      <c r="DM62" s="77"/>
      <c r="DN62" s="77"/>
      <c r="DO62" s="75"/>
      <c r="DP62" s="77"/>
      <c r="DQ62" s="77"/>
      <c r="DR62" s="77"/>
      <c r="DS62" s="75"/>
      <c r="DT62" s="75"/>
      <c r="DU62" s="77"/>
      <c r="DV62" s="77"/>
      <c r="DW62" s="75"/>
      <c r="DX62" s="75"/>
      <c r="DY62" s="77"/>
      <c r="DZ62" s="77"/>
      <c r="EA62" s="75"/>
      <c r="EB62" s="77"/>
      <c r="EC62" s="77"/>
      <c r="ED62" s="77"/>
      <c r="EE62" s="75"/>
      <c r="EF62" s="77"/>
      <c r="EG62" s="77"/>
      <c r="EH62" s="77"/>
      <c r="EI62" s="75"/>
      <c r="EJ62" s="77"/>
      <c r="EK62" s="77"/>
      <c r="EL62" s="77"/>
      <c r="EM62" s="75"/>
      <c r="EN62" s="78">
        <v>2000</v>
      </c>
      <c r="EO62" s="78">
        <v>2000</v>
      </c>
      <c r="EP62" s="78">
        <v>2000</v>
      </c>
      <c r="EQ62" s="75">
        <f>EP62/EO62*100</f>
        <v>100</v>
      </c>
      <c r="ER62" s="77"/>
      <c r="ES62" s="77"/>
      <c r="ET62" s="77"/>
      <c r="EU62" s="75"/>
      <c r="EV62" s="75"/>
      <c r="EW62" s="75"/>
      <c r="EX62" s="75"/>
      <c r="EY62" s="75"/>
      <c r="EZ62" s="77"/>
      <c r="FA62" s="77"/>
      <c r="FB62" s="77"/>
      <c r="FC62" s="75"/>
      <c r="FD62" s="77"/>
      <c r="FE62" s="77"/>
      <c r="FF62" s="77"/>
      <c r="FG62" s="75"/>
      <c r="FH62" s="77"/>
      <c r="FI62" s="77"/>
      <c r="FJ62" s="77"/>
      <c r="FK62" s="75"/>
      <c r="FL62" s="77"/>
      <c r="FM62" s="77"/>
      <c r="FN62" s="77"/>
      <c r="FO62" s="75"/>
      <c r="FP62" s="77"/>
      <c r="FQ62" s="77"/>
      <c r="FR62" s="77"/>
      <c r="FS62" s="75"/>
      <c r="FT62" s="77"/>
      <c r="FU62" s="77"/>
      <c r="FV62" s="77"/>
      <c r="FW62" s="75"/>
      <c r="FX62" s="77"/>
      <c r="FY62" s="77"/>
      <c r="FZ62" s="77"/>
      <c r="GA62" s="75"/>
      <c r="GB62" s="77"/>
      <c r="GC62" s="77"/>
      <c r="GD62" s="77"/>
      <c r="GE62" s="75"/>
      <c r="GF62" s="77"/>
      <c r="GG62" s="77"/>
      <c r="GH62" s="77"/>
      <c r="GI62" s="75"/>
      <c r="GJ62" s="77"/>
      <c r="GK62" s="77"/>
      <c r="GL62" s="77"/>
      <c r="GM62" s="75"/>
      <c r="GN62" s="77"/>
      <c r="GO62" s="77"/>
      <c r="GP62" s="77"/>
      <c r="GQ62" s="75"/>
      <c r="GR62" s="77"/>
      <c r="GS62" s="77"/>
      <c r="GT62" s="77"/>
      <c r="GU62" s="77"/>
      <c r="GV62" s="77"/>
      <c r="GW62" s="77"/>
      <c r="GX62" s="77"/>
      <c r="GY62" s="77"/>
      <c r="GZ62" s="77"/>
      <c r="HA62" s="77"/>
      <c r="HB62" s="77"/>
      <c r="HC62" s="77"/>
      <c r="HD62" s="77"/>
      <c r="HE62" s="77"/>
      <c r="HF62" s="77"/>
      <c r="HG62" s="77"/>
      <c r="HH62" s="77"/>
      <c r="HI62" s="77"/>
      <c r="HJ62" s="77"/>
      <c r="HK62" s="77"/>
      <c r="HL62" s="77"/>
      <c r="HM62" s="77"/>
      <c r="HN62" s="77"/>
      <c r="HO62" s="77"/>
      <c r="HP62" s="77"/>
      <c r="HQ62" s="77"/>
      <c r="HR62" s="77"/>
      <c r="HS62" s="77"/>
      <c r="HT62" s="77"/>
      <c r="HU62" s="77"/>
      <c r="HV62" s="77"/>
      <c r="HW62" s="77"/>
      <c r="HX62" s="77"/>
      <c r="HY62" s="77"/>
      <c r="HZ62" s="77"/>
      <c r="IA62" s="77"/>
      <c r="IB62" s="77"/>
      <c r="IC62" s="77"/>
      <c r="ID62" s="77"/>
      <c r="IE62" s="77"/>
      <c r="IF62" s="77"/>
      <c r="IG62" s="77"/>
      <c r="IH62" s="77"/>
      <c r="II62" s="77"/>
      <c r="IJ62" s="77"/>
      <c r="IK62" s="77"/>
      <c r="IL62" s="77"/>
      <c r="IM62" s="77"/>
      <c r="IN62" s="77"/>
      <c r="IO62" s="77"/>
      <c r="IP62" s="77"/>
      <c r="IQ62" s="77"/>
      <c r="IR62" s="77"/>
      <c r="IS62" s="77"/>
      <c r="IT62" s="77"/>
      <c r="IU62" s="77"/>
      <c r="IV62" s="77"/>
      <c r="IW62" s="77"/>
      <c r="IX62" s="77"/>
      <c r="IY62" s="77"/>
      <c r="IZ62" s="77"/>
      <c r="JA62" s="77"/>
      <c r="JB62" s="77"/>
      <c r="JC62" s="77"/>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5"/>
      <c r="KF62" s="77"/>
      <c r="KG62" s="77"/>
      <c r="KH62" s="77"/>
      <c r="KI62" s="75"/>
      <c r="KJ62" s="77"/>
      <c r="KK62" s="77"/>
      <c r="KL62" s="77"/>
      <c r="KM62" s="75"/>
      <c r="KN62" s="77"/>
      <c r="KO62" s="77"/>
      <c r="KP62" s="77"/>
      <c r="KQ62" s="75"/>
      <c r="KR62" s="77"/>
      <c r="KS62" s="77"/>
      <c r="KT62" s="77"/>
      <c r="KU62" s="75"/>
      <c r="KV62" s="77"/>
      <c r="KW62" s="77"/>
      <c r="KX62" s="77"/>
      <c r="KY62" s="75"/>
      <c r="KZ62" s="77"/>
      <c r="LA62" s="77"/>
      <c r="LB62" s="77"/>
      <c r="LC62" s="75"/>
      <c r="LD62" s="77"/>
      <c r="LE62" s="77"/>
      <c r="LF62" s="77"/>
      <c r="LG62" s="75"/>
      <c r="LH62" s="77"/>
      <c r="LI62" s="77"/>
      <c r="LJ62" s="77"/>
      <c r="LK62" s="75"/>
      <c r="LL62" s="77"/>
      <c r="LM62" s="77"/>
      <c r="LN62" s="77"/>
      <c r="LO62" s="75"/>
      <c r="LP62" s="77"/>
      <c r="LQ62" s="77"/>
      <c r="LR62" s="77"/>
      <c r="LS62" s="75"/>
      <c r="LT62" s="77"/>
      <c r="LU62" s="77"/>
      <c r="LV62" s="77"/>
      <c r="LW62" s="75"/>
      <c r="LX62" s="77"/>
      <c r="LY62" s="77"/>
      <c r="LZ62" s="77"/>
      <c r="MA62" s="75"/>
      <c r="MB62" s="77"/>
      <c r="MC62" s="77"/>
      <c r="MD62" s="77"/>
      <c r="ME62" s="75"/>
      <c r="MF62" s="77"/>
      <c r="MG62" s="77"/>
      <c r="MH62" s="77"/>
      <c r="MI62" s="75"/>
      <c r="MJ62" s="77"/>
      <c r="MK62" s="77"/>
      <c r="ML62" s="77"/>
      <c r="MM62" s="75"/>
      <c r="MN62" s="77"/>
      <c r="MO62" s="77"/>
      <c r="MP62" s="77"/>
      <c r="MQ62" s="75"/>
      <c r="MR62" s="77"/>
      <c r="MS62" s="77"/>
      <c r="MT62" s="77"/>
      <c r="MU62" s="75"/>
      <c r="MV62" s="77"/>
      <c r="MW62" s="77"/>
      <c r="MX62" s="77"/>
      <c r="MY62" s="77"/>
      <c r="MZ62" s="77"/>
      <c r="NA62" s="77"/>
      <c r="NB62" s="77"/>
      <c r="NC62" s="77"/>
      <c r="ND62" s="77"/>
      <c r="NE62" s="77"/>
      <c r="NF62" s="77"/>
      <c r="NG62" s="77"/>
      <c r="NH62" s="77"/>
      <c r="NI62" s="77"/>
      <c r="NJ62" s="77"/>
      <c r="NK62" s="77"/>
    </row>
    <row r="63" spans="1:375" ht="15.75" x14ac:dyDescent="0.25">
      <c r="A63" s="15" t="s">
        <v>328</v>
      </c>
      <c r="B63" s="78">
        <f t="shared" si="115"/>
        <v>500</v>
      </c>
      <c r="C63" s="78">
        <f t="shared" si="36"/>
        <v>500</v>
      </c>
      <c r="D63" s="78">
        <f t="shared" si="116"/>
        <v>500</v>
      </c>
      <c r="E63" s="78">
        <f t="shared" si="117"/>
        <v>0</v>
      </c>
      <c r="F63" s="78">
        <f t="shared" si="118"/>
        <v>500</v>
      </c>
      <c r="G63" s="74">
        <f t="shared" si="338"/>
        <v>100</v>
      </c>
      <c r="H63" s="77"/>
      <c r="I63" s="77"/>
      <c r="J63" s="77"/>
      <c r="K63" s="77"/>
      <c r="L63" s="77"/>
      <c r="M63" s="77"/>
      <c r="N63" s="77"/>
      <c r="O63" s="77"/>
      <c r="P63" s="77"/>
      <c r="Q63" s="77"/>
      <c r="R63" s="77"/>
      <c r="S63" s="75"/>
      <c r="T63" s="77"/>
      <c r="U63" s="77"/>
      <c r="V63" s="77"/>
      <c r="W63" s="75"/>
      <c r="X63" s="77"/>
      <c r="Y63" s="77"/>
      <c r="Z63" s="77"/>
      <c r="AA63" s="75"/>
      <c r="AB63" s="77"/>
      <c r="AC63" s="77"/>
      <c r="AD63" s="77"/>
      <c r="AE63" s="75"/>
      <c r="AF63" s="77"/>
      <c r="AG63" s="77"/>
      <c r="AH63" s="77"/>
      <c r="AI63" s="75"/>
      <c r="AJ63" s="77"/>
      <c r="AK63" s="77"/>
      <c r="AL63" s="77"/>
      <c r="AM63" s="75"/>
      <c r="AN63" s="77"/>
      <c r="AO63" s="77"/>
      <c r="AP63" s="77"/>
      <c r="AQ63" s="77"/>
      <c r="AR63" s="77"/>
      <c r="AS63" s="77"/>
      <c r="AT63" s="77"/>
      <c r="AU63" s="75"/>
      <c r="AV63" s="77"/>
      <c r="AW63" s="77"/>
      <c r="AX63" s="77"/>
      <c r="AY63" s="75"/>
      <c r="AZ63" s="75"/>
      <c r="BA63" s="77"/>
      <c r="BB63" s="77"/>
      <c r="BC63" s="75"/>
      <c r="BD63" s="77"/>
      <c r="BE63" s="77"/>
      <c r="BF63" s="77"/>
      <c r="BG63" s="75"/>
      <c r="BH63" s="77"/>
      <c r="BI63" s="77"/>
      <c r="BJ63" s="77"/>
      <c r="BK63" s="75"/>
      <c r="BL63" s="75"/>
      <c r="BM63" s="77"/>
      <c r="BN63" s="77"/>
      <c r="BO63" s="75"/>
      <c r="BP63" s="75"/>
      <c r="BQ63" s="77"/>
      <c r="BR63" s="77"/>
      <c r="BS63" s="75"/>
      <c r="BT63" s="75"/>
      <c r="BU63" s="77"/>
      <c r="BV63" s="77"/>
      <c r="BW63" s="75"/>
      <c r="BX63" s="75"/>
      <c r="BY63" s="77"/>
      <c r="BZ63" s="77"/>
      <c r="CA63" s="75"/>
      <c r="CB63" s="75"/>
      <c r="CC63" s="77"/>
      <c r="CD63" s="77"/>
      <c r="CE63" s="75"/>
      <c r="CF63" s="322"/>
      <c r="CG63" s="77"/>
      <c r="CH63" s="77"/>
      <c r="CI63" s="75"/>
      <c r="CJ63" s="75"/>
      <c r="CK63" s="77"/>
      <c r="CL63" s="77"/>
      <c r="CM63" s="75"/>
      <c r="CN63" s="75"/>
      <c r="CO63" s="77"/>
      <c r="CP63" s="77"/>
      <c r="CQ63" s="75"/>
      <c r="CR63" s="77"/>
      <c r="CS63" s="77"/>
      <c r="CT63" s="77"/>
      <c r="CU63" s="75"/>
      <c r="CV63" s="75"/>
      <c r="CW63" s="77"/>
      <c r="CX63" s="77"/>
      <c r="CY63" s="75"/>
      <c r="CZ63" s="75"/>
      <c r="DA63" s="77"/>
      <c r="DB63" s="77"/>
      <c r="DC63" s="75"/>
      <c r="DD63" s="77"/>
      <c r="DE63" s="77"/>
      <c r="DF63" s="77"/>
      <c r="DG63" s="75"/>
      <c r="DH63" s="77"/>
      <c r="DI63" s="77"/>
      <c r="DJ63" s="77"/>
      <c r="DK63" s="75"/>
      <c r="DL63" s="77"/>
      <c r="DM63" s="77"/>
      <c r="DN63" s="77"/>
      <c r="DO63" s="75"/>
      <c r="DP63" s="77"/>
      <c r="DQ63" s="77"/>
      <c r="DR63" s="77"/>
      <c r="DS63" s="75"/>
      <c r="DT63" s="75"/>
      <c r="DU63" s="77"/>
      <c r="DV63" s="77"/>
      <c r="DW63" s="75"/>
      <c r="DX63" s="75"/>
      <c r="DY63" s="77"/>
      <c r="DZ63" s="77"/>
      <c r="EA63" s="75"/>
      <c r="EB63" s="77"/>
      <c r="EC63" s="77"/>
      <c r="ED63" s="77"/>
      <c r="EE63" s="75"/>
      <c r="EF63" s="77"/>
      <c r="EG63" s="77"/>
      <c r="EH63" s="77"/>
      <c r="EI63" s="75"/>
      <c r="EJ63" s="77"/>
      <c r="EK63" s="77"/>
      <c r="EL63" s="77"/>
      <c r="EM63" s="75"/>
      <c r="EN63" s="78">
        <v>500</v>
      </c>
      <c r="EO63" s="78">
        <v>500</v>
      </c>
      <c r="EP63" s="78">
        <v>500</v>
      </c>
      <c r="EQ63" s="75">
        <f>EP63/EO63*100</f>
        <v>100</v>
      </c>
      <c r="ER63" s="77"/>
      <c r="ES63" s="77"/>
      <c r="ET63" s="77"/>
      <c r="EU63" s="75"/>
      <c r="EV63" s="75"/>
      <c r="EW63" s="75"/>
      <c r="EX63" s="75"/>
      <c r="EY63" s="75"/>
      <c r="EZ63" s="77"/>
      <c r="FA63" s="77"/>
      <c r="FB63" s="77"/>
      <c r="FC63" s="75"/>
      <c r="FD63" s="77"/>
      <c r="FE63" s="77"/>
      <c r="FF63" s="77"/>
      <c r="FG63" s="75"/>
      <c r="FH63" s="77"/>
      <c r="FI63" s="77"/>
      <c r="FJ63" s="77"/>
      <c r="FK63" s="75"/>
      <c r="FL63" s="77"/>
      <c r="FM63" s="77"/>
      <c r="FN63" s="77"/>
      <c r="FO63" s="75"/>
      <c r="FP63" s="77"/>
      <c r="FQ63" s="77"/>
      <c r="FR63" s="77"/>
      <c r="FS63" s="75"/>
      <c r="FT63" s="77"/>
      <c r="FU63" s="77"/>
      <c r="FV63" s="77"/>
      <c r="FW63" s="75"/>
      <c r="FX63" s="77"/>
      <c r="FY63" s="77"/>
      <c r="FZ63" s="77"/>
      <c r="GA63" s="75"/>
      <c r="GB63" s="77"/>
      <c r="GC63" s="77"/>
      <c r="GD63" s="77"/>
      <c r="GE63" s="75"/>
      <c r="GF63" s="77"/>
      <c r="GG63" s="77"/>
      <c r="GH63" s="77"/>
      <c r="GI63" s="75"/>
      <c r="GJ63" s="77"/>
      <c r="GK63" s="77"/>
      <c r="GL63" s="77"/>
      <c r="GM63" s="75"/>
      <c r="GN63" s="77"/>
      <c r="GO63" s="77"/>
      <c r="GP63" s="77"/>
      <c r="GQ63" s="75"/>
      <c r="GR63" s="77"/>
      <c r="GS63" s="77"/>
      <c r="GT63" s="77"/>
      <c r="GU63" s="77"/>
      <c r="GV63" s="77"/>
      <c r="GW63" s="77"/>
      <c r="GX63" s="77"/>
      <c r="GY63" s="77"/>
      <c r="GZ63" s="77"/>
      <c r="HA63" s="77"/>
      <c r="HB63" s="77"/>
      <c r="HC63" s="77"/>
      <c r="HD63" s="77"/>
      <c r="HE63" s="77"/>
      <c r="HF63" s="77"/>
      <c r="HG63" s="77"/>
      <c r="HH63" s="77"/>
      <c r="HI63" s="77"/>
      <c r="HJ63" s="77"/>
      <c r="HK63" s="77"/>
      <c r="HL63" s="77"/>
      <c r="HM63" s="77"/>
      <c r="HN63" s="77"/>
      <c r="HO63" s="77"/>
      <c r="HP63" s="77"/>
      <c r="HQ63" s="77"/>
      <c r="HR63" s="77"/>
      <c r="HS63" s="77"/>
      <c r="HT63" s="77"/>
      <c r="HU63" s="77"/>
      <c r="HV63" s="77"/>
      <c r="HW63" s="77"/>
      <c r="HX63" s="77"/>
      <c r="HY63" s="77"/>
      <c r="HZ63" s="77"/>
      <c r="IA63" s="77"/>
      <c r="IB63" s="77"/>
      <c r="IC63" s="77"/>
      <c r="ID63" s="77"/>
      <c r="IE63" s="77"/>
      <c r="IF63" s="77"/>
      <c r="IG63" s="77"/>
      <c r="IH63" s="77"/>
      <c r="II63" s="77"/>
      <c r="IJ63" s="77"/>
      <c r="IK63" s="77"/>
      <c r="IL63" s="77"/>
      <c r="IM63" s="77"/>
      <c r="IN63" s="77"/>
      <c r="IO63" s="77"/>
      <c r="IP63" s="77"/>
      <c r="IQ63" s="77"/>
      <c r="IR63" s="77"/>
      <c r="IS63" s="77"/>
      <c r="IT63" s="77"/>
      <c r="IU63" s="77"/>
      <c r="IV63" s="77"/>
      <c r="IW63" s="77"/>
      <c r="IX63" s="77"/>
      <c r="IY63" s="77"/>
      <c r="IZ63" s="77"/>
      <c r="JA63" s="77"/>
      <c r="JB63" s="77"/>
      <c r="JC63" s="77"/>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5"/>
      <c r="KF63" s="77"/>
      <c r="KG63" s="77"/>
      <c r="KH63" s="77"/>
      <c r="KI63" s="75"/>
      <c r="KJ63" s="77"/>
      <c r="KK63" s="77"/>
      <c r="KL63" s="77"/>
      <c r="KM63" s="75"/>
      <c r="KN63" s="77"/>
      <c r="KO63" s="77"/>
      <c r="KP63" s="77"/>
      <c r="KQ63" s="75"/>
      <c r="KR63" s="77"/>
      <c r="KS63" s="77"/>
      <c r="KT63" s="77"/>
      <c r="KU63" s="75"/>
      <c r="KV63" s="77"/>
      <c r="KW63" s="77"/>
      <c r="KX63" s="77"/>
      <c r="KY63" s="75"/>
      <c r="KZ63" s="77"/>
      <c r="LA63" s="77"/>
      <c r="LB63" s="77"/>
      <c r="LC63" s="75"/>
      <c r="LD63" s="77"/>
      <c r="LE63" s="77"/>
      <c r="LF63" s="77"/>
      <c r="LG63" s="75"/>
      <c r="LH63" s="77"/>
      <c r="LI63" s="77"/>
      <c r="LJ63" s="77"/>
      <c r="LK63" s="75"/>
      <c r="LL63" s="77"/>
      <c r="LM63" s="77"/>
      <c r="LN63" s="77"/>
      <c r="LO63" s="75"/>
      <c r="LP63" s="77"/>
      <c r="LQ63" s="77"/>
      <c r="LR63" s="77"/>
      <c r="LS63" s="75"/>
      <c r="LT63" s="77"/>
      <c r="LU63" s="77"/>
      <c r="LV63" s="77"/>
      <c r="LW63" s="75"/>
      <c r="LX63" s="77"/>
      <c r="LY63" s="77"/>
      <c r="LZ63" s="77"/>
      <c r="MA63" s="75"/>
      <c r="MB63" s="77"/>
      <c r="MC63" s="77"/>
      <c r="MD63" s="77"/>
      <c r="ME63" s="75"/>
      <c r="MF63" s="77"/>
      <c r="MG63" s="77"/>
      <c r="MH63" s="77"/>
      <c r="MI63" s="75"/>
      <c r="MJ63" s="77"/>
      <c r="MK63" s="77"/>
      <c r="ML63" s="77"/>
      <c r="MM63" s="75"/>
      <c r="MN63" s="77"/>
      <c r="MO63" s="77"/>
      <c r="MP63" s="77"/>
      <c r="MQ63" s="75"/>
      <c r="MR63" s="77"/>
      <c r="MS63" s="77"/>
      <c r="MT63" s="77"/>
      <c r="MU63" s="75"/>
      <c r="MV63" s="77"/>
      <c r="MW63" s="77"/>
      <c r="MX63" s="77"/>
      <c r="MY63" s="77"/>
      <c r="MZ63" s="77"/>
      <c r="NA63" s="77"/>
      <c r="NB63" s="77"/>
      <c r="NC63" s="77"/>
      <c r="ND63" s="77"/>
      <c r="NE63" s="77"/>
      <c r="NF63" s="77"/>
      <c r="NG63" s="77"/>
      <c r="NH63" s="77"/>
      <c r="NI63" s="77"/>
      <c r="NJ63" s="77"/>
      <c r="NK63" s="77"/>
    </row>
    <row r="64" spans="1:375" s="5" customFormat="1" ht="31.5" x14ac:dyDescent="0.25">
      <c r="A64" s="129" t="s">
        <v>159</v>
      </c>
      <c r="B64" s="77">
        <f t="shared" si="115"/>
        <v>20515.290399999998</v>
      </c>
      <c r="C64" s="77">
        <f t="shared" si="36"/>
        <v>99880.489400000006</v>
      </c>
      <c r="D64" s="77">
        <f t="shared" si="116"/>
        <v>74029.119399999996</v>
      </c>
      <c r="E64" s="77">
        <f t="shared" si="117"/>
        <v>25851.370000000003</v>
      </c>
      <c r="F64" s="77">
        <f t="shared" si="118"/>
        <v>95183.504350000003</v>
      </c>
      <c r="G64" s="73">
        <f t="shared" si="338"/>
        <v>95.297394838355686</v>
      </c>
      <c r="H64" s="73">
        <f>H65+H67+H68</f>
        <v>4700</v>
      </c>
      <c r="I64" s="73">
        <f>I65+I67+I68</f>
        <v>4700</v>
      </c>
      <c r="J64" s="73">
        <f>J65+J67+J68</f>
        <v>4700</v>
      </c>
      <c r="K64" s="73">
        <f>J64/I64*100</f>
        <v>100</v>
      </c>
      <c r="L64" s="73">
        <f t="shared" ref="L64" si="384">L65+L67+L68</f>
        <v>500</v>
      </c>
      <c r="M64" s="73">
        <f t="shared" ref="M64:N64" si="385">M65+M67+M68</f>
        <v>625</v>
      </c>
      <c r="N64" s="73">
        <f t="shared" si="385"/>
        <v>625</v>
      </c>
      <c r="O64" s="72">
        <f>N64/M64*100</f>
        <v>100</v>
      </c>
      <c r="P64" s="73">
        <f>P65+P67+P68</f>
        <v>436</v>
      </c>
      <c r="Q64" s="73">
        <f>Q65+Q67+Q68</f>
        <v>436</v>
      </c>
      <c r="R64" s="73">
        <f>R65+R67+R68</f>
        <v>436</v>
      </c>
      <c r="S64" s="72">
        <f>R64/Q64*100</f>
        <v>100</v>
      </c>
      <c r="T64" s="73">
        <f>T65+T67+T68</f>
        <v>1557</v>
      </c>
      <c r="U64" s="73">
        <f>U65+U67+U68</f>
        <v>1557</v>
      </c>
      <c r="V64" s="73">
        <f>V65+V67+V68</f>
        <v>1557</v>
      </c>
      <c r="W64" s="72">
        <f>V64/U64*100</f>
        <v>100</v>
      </c>
      <c r="X64" s="73">
        <f>X65+X67+X68</f>
        <v>898</v>
      </c>
      <c r="Y64" s="73">
        <f>Y65+Y67+Y68</f>
        <v>898</v>
      </c>
      <c r="Z64" s="73">
        <f>Z65+Z67+Z68</f>
        <v>898</v>
      </c>
      <c r="AA64" s="72">
        <f>Z64/Y64*100</f>
        <v>100</v>
      </c>
      <c r="AB64" s="73">
        <f>AB65+AB67+AB68</f>
        <v>0</v>
      </c>
      <c r="AC64" s="73">
        <f>AC65+AC67+AC68</f>
        <v>0</v>
      </c>
      <c r="AD64" s="73">
        <f>AD65+AD67+AD68</f>
        <v>0</v>
      </c>
      <c r="AE64" s="72"/>
      <c r="AF64" s="73"/>
      <c r="AG64" s="73">
        <f>AG65+AG67+AG68</f>
        <v>7657</v>
      </c>
      <c r="AH64" s="73">
        <f>AH65+AH67+AH68</f>
        <v>7629.9784600000003</v>
      </c>
      <c r="AI64" s="72">
        <f>AH64/AG64*100</f>
        <v>99.647100169779293</v>
      </c>
      <c r="AJ64" s="73"/>
      <c r="AK64" s="73">
        <f>AK65+AK67+AK68</f>
        <v>640</v>
      </c>
      <c r="AL64" s="73">
        <f>AL65+AL67+AL68</f>
        <v>640</v>
      </c>
      <c r="AM64" s="72">
        <f>AL64/AK64*100</f>
        <v>100</v>
      </c>
      <c r="AN64" s="73">
        <f t="shared" ref="AN64" si="386">AN65+AN67+AN68</f>
        <v>0</v>
      </c>
      <c r="AO64" s="73">
        <f t="shared" ref="AO64:AQ64" si="387">AO65+AO67+AO68</f>
        <v>0</v>
      </c>
      <c r="AP64" s="73">
        <f t="shared" si="387"/>
        <v>0</v>
      </c>
      <c r="AQ64" s="73">
        <f t="shared" si="387"/>
        <v>0</v>
      </c>
      <c r="AR64" s="73">
        <f>AR65+AR67+AR68</f>
        <v>500</v>
      </c>
      <c r="AS64" s="73">
        <f>AS65+AS67+AS68</f>
        <v>500</v>
      </c>
      <c r="AT64" s="73">
        <f>AT65+AT67+AT68</f>
        <v>500</v>
      </c>
      <c r="AU64" s="72">
        <f>AT64/AS64*100</f>
        <v>100</v>
      </c>
      <c r="AV64" s="73"/>
      <c r="AW64" s="73">
        <f>AW65+AW67+AW68</f>
        <v>9500</v>
      </c>
      <c r="AX64" s="73">
        <f>AX65+AX67+AX68</f>
        <v>9500</v>
      </c>
      <c r="AY64" s="72">
        <f>AX64/AW64*100</f>
        <v>100</v>
      </c>
      <c r="AZ64" s="72"/>
      <c r="BA64" s="73">
        <f>BA65+BA67+BA68</f>
        <v>0</v>
      </c>
      <c r="BB64" s="73">
        <f>BB65+BB67+BB68</f>
        <v>0</v>
      </c>
      <c r="BC64" s="72"/>
      <c r="BD64" s="73"/>
      <c r="BE64" s="73"/>
      <c r="BF64" s="73"/>
      <c r="BG64" s="72"/>
      <c r="BH64" s="73">
        <f>BH65+BH67+BH68</f>
        <v>1187.4688000000001</v>
      </c>
      <c r="BI64" s="73">
        <f>BI65+BI67+BI68</f>
        <v>1187.4688000000001</v>
      </c>
      <c r="BJ64" s="73">
        <f>BJ65+BJ67+BJ68</f>
        <v>1090.60159</v>
      </c>
      <c r="BK64" s="72">
        <f>BJ64/BI64*100</f>
        <v>91.842546936812141</v>
      </c>
      <c r="BL64" s="72"/>
      <c r="BM64" s="73">
        <f>BM65+BM67+BM68</f>
        <v>0</v>
      </c>
      <c r="BN64" s="73">
        <f>BN65+BN67+BN68</f>
        <v>0</v>
      </c>
      <c r="BO64" s="72"/>
      <c r="BP64" s="72"/>
      <c r="BQ64" s="73">
        <f>BQ65+BQ67+BQ68</f>
        <v>0</v>
      </c>
      <c r="BR64" s="73">
        <f>BR65+BR67+BR68</f>
        <v>0</v>
      </c>
      <c r="BS64" s="72"/>
      <c r="BT64" s="72"/>
      <c r="BU64" s="73">
        <f>BU65+BU67+BU68</f>
        <v>0</v>
      </c>
      <c r="BV64" s="73">
        <f>BV65+BV67+BV68</f>
        <v>0</v>
      </c>
      <c r="BW64" s="72"/>
      <c r="BX64" s="72"/>
      <c r="BY64" s="73">
        <f>BY65+BY67+BY68</f>
        <v>0</v>
      </c>
      <c r="BZ64" s="73">
        <f>BZ65+BZ67+BZ68</f>
        <v>0</v>
      </c>
      <c r="CA64" s="72"/>
      <c r="CB64" s="72"/>
      <c r="CC64" s="73">
        <f>CC65+CC67+CC68</f>
        <v>0</v>
      </c>
      <c r="CD64" s="73">
        <f>CD65+CD67+CD68</f>
        <v>0</v>
      </c>
      <c r="CE64" s="72"/>
      <c r="CF64" s="343"/>
      <c r="CG64" s="73">
        <f>CG65+CG67+CG68</f>
        <v>0</v>
      </c>
      <c r="CH64" s="73">
        <f>CH65+CH67+CH68</f>
        <v>0</v>
      </c>
      <c r="CI64" s="72"/>
      <c r="CJ64" s="72"/>
      <c r="CK64" s="73">
        <f>CK65+CK67+CK68</f>
        <v>0</v>
      </c>
      <c r="CL64" s="73">
        <f>CL65+CL67+CL68</f>
        <v>0</v>
      </c>
      <c r="CM64" s="72"/>
      <c r="CN64" s="72"/>
      <c r="CO64" s="73">
        <f>CO65+CO67+CO68</f>
        <v>0</v>
      </c>
      <c r="CP64" s="73">
        <f>CP65+CP67+CP68</f>
        <v>0</v>
      </c>
      <c r="CQ64" s="72"/>
      <c r="CR64" s="73">
        <f>CR65+CR67+CR68</f>
        <v>634.4</v>
      </c>
      <c r="CS64" s="73">
        <f>CS65+CS67+CS68</f>
        <v>634.4</v>
      </c>
      <c r="CT64" s="73">
        <f>CT65+CT67+CT68</f>
        <v>634.4</v>
      </c>
      <c r="CU64" s="72">
        <f>CT64/CS64*100</f>
        <v>100</v>
      </c>
      <c r="CV64" s="72"/>
      <c r="CW64" s="73"/>
      <c r="CX64" s="73"/>
      <c r="CY64" s="72"/>
      <c r="CZ64" s="72"/>
      <c r="DA64" s="73">
        <f>SUM(DA65:DA68)</f>
        <v>3691.9560000000001</v>
      </c>
      <c r="DB64" s="73">
        <f>SUM(DB65:DB68)</f>
        <v>3691.9560000000001</v>
      </c>
      <c r="DC64" s="72">
        <f t="shared" ref="DC64" si="388">DB64/DA64*100</f>
        <v>100</v>
      </c>
      <c r="DD64" s="73">
        <f>DD65+DD67+DD68</f>
        <v>250</v>
      </c>
      <c r="DE64" s="73">
        <f>DE65+DE67+DE68</f>
        <v>250</v>
      </c>
      <c r="DF64" s="73">
        <f>DF65+DF67+DF68</f>
        <v>250</v>
      </c>
      <c r="DG64" s="72">
        <f t="shared" si="65"/>
        <v>100</v>
      </c>
      <c r="DH64" s="73">
        <f>DH65+DH67+DH68</f>
        <v>0</v>
      </c>
      <c r="DI64" s="73">
        <f>DI65+DI67+DI68</f>
        <v>0</v>
      </c>
      <c r="DJ64" s="73">
        <f>DJ65+DJ67+DJ68</f>
        <v>0</v>
      </c>
      <c r="DK64" s="72"/>
      <c r="DL64" s="73">
        <f>DL65+DL67+DL68</f>
        <v>0</v>
      </c>
      <c r="DM64" s="73">
        <f>DM65+DM67+DM68</f>
        <v>0</v>
      </c>
      <c r="DN64" s="73">
        <f>DN65+DN67+DN68</f>
        <v>0</v>
      </c>
      <c r="DO64" s="72"/>
      <c r="DP64" s="73"/>
      <c r="DQ64" s="73">
        <f>DQ65+DQ67+DQ68</f>
        <v>0</v>
      </c>
      <c r="DR64" s="73">
        <f>DR65+DR67+DR68</f>
        <v>0</v>
      </c>
      <c r="DS64" s="72"/>
      <c r="DT64" s="72"/>
      <c r="DU64" s="73">
        <f>DU65+DU67+DU68</f>
        <v>0</v>
      </c>
      <c r="DV64" s="73">
        <f>DV65+DV67+DV68</f>
        <v>0</v>
      </c>
      <c r="DW64" s="72"/>
      <c r="DX64" s="72"/>
      <c r="DY64" s="73">
        <f>DY65+DY67+DY68</f>
        <v>0</v>
      </c>
      <c r="DZ64" s="73">
        <f>DZ65+DZ67+DZ68</f>
        <v>0</v>
      </c>
      <c r="EA64" s="72"/>
      <c r="EB64" s="73">
        <f>EB65+EB67+EB68</f>
        <v>1000</v>
      </c>
      <c r="EC64" s="73">
        <f>EC65+EC67+EC68</f>
        <v>1000</v>
      </c>
      <c r="ED64" s="73">
        <f>ED65+ED67+ED68</f>
        <v>1000</v>
      </c>
      <c r="EE64" s="72">
        <f>ED64/EC64*100</f>
        <v>100</v>
      </c>
      <c r="EF64" s="73">
        <f>EF65+EF67+EF68</f>
        <v>3121.8</v>
      </c>
      <c r="EG64" s="73">
        <f>EG65+EG67+EG68</f>
        <v>3211.8</v>
      </c>
      <c r="EH64" s="73">
        <f>EH65+EH67+EH68</f>
        <v>3211.8</v>
      </c>
      <c r="EI64" s="72">
        <f>EH64/EG64*100</f>
        <v>100</v>
      </c>
      <c r="EJ64" s="73"/>
      <c r="EK64" s="73">
        <f>EK65+EK67+EK68</f>
        <v>0</v>
      </c>
      <c r="EL64" s="73">
        <f>EL65+EL67+EL68</f>
        <v>0</v>
      </c>
      <c r="EM64" s="72"/>
      <c r="EN64" s="73">
        <f>EN65+EN67+EN68</f>
        <v>4400</v>
      </c>
      <c r="EO64" s="73">
        <f>EO65+EO67+EO68</f>
        <v>4400</v>
      </c>
      <c r="EP64" s="73">
        <f>EP65+EP67+EP68</f>
        <v>4400</v>
      </c>
      <c r="EQ64" s="72">
        <f t="shared" ref="EQ64:EQ74" si="389">EP64/EO64*100</f>
        <v>100</v>
      </c>
      <c r="ER64" s="73"/>
      <c r="ES64" s="73">
        <f>ES65+ES67+ES68</f>
        <v>0</v>
      </c>
      <c r="ET64" s="73">
        <f>ET65+ET67+ET68</f>
        <v>0</v>
      </c>
      <c r="EU64" s="72"/>
      <c r="EV64" s="72"/>
      <c r="EW64" s="72"/>
      <c r="EX64" s="72"/>
      <c r="EY64" s="72"/>
      <c r="EZ64" s="73"/>
      <c r="FA64" s="73">
        <f>FA65+FA67+FA68</f>
        <v>0</v>
      </c>
      <c r="FB64" s="73">
        <f>FB65+FB67+FB68</f>
        <v>0</v>
      </c>
      <c r="FC64" s="72"/>
      <c r="FD64" s="73"/>
      <c r="FE64" s="73">
        <f>FE65+FE67+FE68</f>
        <v>0</v>
      </c>
      <c r="FF64" s="73">
        <f>FF65+FF67+FF68</f>
        <v>0</v>
      </c>
      <c r="FG64" s="72"/>
      <c r="FH64" s="73"/>
      <c r="FI64" s="73">
        <f>FI65+FI67+FI68</f>
        <v>0</v>
      </c>
      <c r="FJ64" s="73">
        <f>FJ65+FJ67+FJ68</f>
        <v>0</v>
      </c>
      <c r="FK64" s="72"/>
      <c r="FL64" s="73">
        <f>FL65+FL67+FL68</f>
        <v>790</v>
      </c>
      <c r="FM64" s="73">
        <f>FM65+FM67+FM68</f>
        <v>698.6</v>
      </c>
      <c r="FN64" s="73">
        <f>FN65+FN67+FN68</f>
        <v>698.50009999999997</v>
      </c>
      <c r="FO64" s="72">
        <f t="shared" ref="FO64:FO65" si="390">FN64/FM64*100</f>
        <v>99.985699971371318</v>
      </c>
      <c r="FP64" s="73"/>
      <c r="FQ64" s="73"/>
      <c r="FR64" s="73"/>
      <c r="FS64" s="72"/>
      <c r="FT64" s="73"/>
      <c r="FU64" s="73">
        <f>FU65+FU67+FU68</f>
        <v>0</v>
      </c>
      <c r="FV64" s="73">
        <f>FV65+FV67+FV68</f>
        <v>0</v>
      </c>
      <c r="FW64" s="72"/>
      <c r="FX64" s="73"/>
      <c r="FY64" s="73">
        <f>FY65+FY67+FY68</f>
        <v>0</v>
      </c>
      <c r="FZ64" s="73">
        <f>FZ65+FZ67+FZ68</f>
        <v>0</v>
      </c>
      <c r="GA64" s="72"/>
      <c r="GB64" s="73"/>
      <c r="GC64" s="73">
        <f>GC65+GC67+GC68</f>
        <v>0</v>
      </c>
      <c r="GD64" s="73">
        <f>GD65+GD67+GD68</f>
        <v>0</v>
      </c>
      <c r="GE64" s="72"/>
      <c r="GF64" s="73">
        <f>GF65+GF67+GF68</f>
        <v>540.62159999999994</v>
      </c>
      <c r="GG64" s="73">
        <f>GG65+GG67+GG68</f>
        <v>417.06</v>
      </c>
      <c r="GH64" s="73">
        <f>GH65+GH67+GH68</f>
        <v>417.06</v>
      </c>
      <c r="GI64" s="72">
        <f t="shared" si="176"/>
        <v>100</v>
      </c>
      <c r="GJ64" s="73"/>
      <c r="GK64" s="73"/>
      <c r="GL64" s="73"/>
      <c r="GM64" s="72"/>
      <c r="GN64" s="73"/>
      <c r="GO64" s="73">
        <f>GO65+GO67+GO68</f>
        <v>0</v>
      </c>
      <c r="GP64" s="73">
        <f>GP65+GP67+GP68</f>
        <v>0</v>
      </c>
      <c r="GQ64" s="72"/>
      <c r="GR64" s="73"/>
      <c r="GS64" s="73">
        <f t="shared" ref="GS64:GT64" si="391">GS65+GS67+GS68</f>
        <v>0</v>
      </c>
      <c r="GT64" s="73">
        <f t="shared" si="391"/>
        <v>0</v>
      </c>
      <c r="GU64" s="72"/>
      <c r="GV64" s="73"/>
      <c r="GW64" s="73">
        <f t="shared" ref="GW64:GX64" si="392">GW65+GW67+GW68</f>
        <v>0</v>
      </c>
      <c r="GX64" s="73">
        <f t="shared" si="392"/>
        <v>0</v>
      </c>
      <c r="GY64" s="72"/>
      <c r="GZ64" s="73"/>
      <c r="HA64" s="73">
        <f t="shared" ref="HA64:HB64" si="393">HA65+HA67+HA68</f>
        <v>0</v>
      </c>
      <c r="HB64" s="73">
        <f t="shared" si="393"/>
        <v>0</v>
      </c>
      <c r="HC64" s="72"/>
      <c r="HD64" s="73"/>
      <c r="HE64" s="73">
        <f t="shared" ref="HE64:HF64" si="394">HE65+HE67+HE68</f>
        <v>0</v>
      </c>
      <c r="HF64" s="73">
        <f t="shared" si="394"/>
        <v>0</v>
      </c>
      <c r="HG64" s="72"/>
      <c r="HH64" s="73"/>
      <c r="HI64" s="73">
        <f t="shared" ref="HI64:HJ64" si="395">HI65+HI67+HI68</f>
        <v>104.4</v>
      </c>
      <c r="HJ64" s="73">
        <f t="shared" si="395"/>
        <v>104.4</v>
      </c>
      <c r="HK64" s="72">
        <f>HJ64/HI64*100</f>
        <v>100</v>
      </c>
      <c r="HL64" s="73"/>
      <c r="HM64" s="73">
        <f t="shared" ref="HM64:HN64" si="396">HM65+HM67+HM68</f>
        <v>1527.72</v>
      </c>
      <c r="HN64" s="73">
        <f t="shared" si="396"/>
        <v>1527.72</v>
      </c>
      <c r="HO64" s="72">
        <f>HN64/HM64*100</f>
        <v>100</v>
      </c>
      <c r="HP64" s="73"/>
      <c r="HQ64" s="73">
        <f t="shared" ref="HQ64:HR64" si="397">HQ65+HQ67+HQ68</f>
        <v>4500</v>
      </c>
      <c r="HR64" s="73">
        <f t="shared" si="397"/>
        <v>4500</v>
      </c>
      <c r="HS64" s="72">
        <f>HR64/HQ64*100</f>
        <v>100</v>
      </c>
      <c r="HT64" s="73"/>
      <c r="HU64" s="73">
        <f t="shared" ref="HU64:HV64" si="398">HU65+HU67+HU68</f>
        <v>3000</v>
      </c>
      <c r="HV64" s="73">
        <f t="shared" si="398"/>
        <v>3000</v>
      </c>
      <c r="HW64" s="72">
        <f>HV64/HU64*100</f>
        <v>100</v>
      </c>
      <c r="HX64" s="73"/>
      <c r="HY64" s="73">
        <f t="shared" ref="HY64:HZ64" si="399">HY65+HY67+HY68</f>
        <v>2300</v>
      </c>
      <c r="HZ64" s="73">
        <f t="shared" si="399"/>
        <v>2300</v>
      </c>
      <c r="IA64" s="72">
        <f>HZ64/HY64*100</f>
        <v>100</v>
      </c>
      <c r="IB64" s="73"/>
      <c r="IC64" s="73">
        <f t="shared" ref="IC64:ID64" si="400">IC65+IC67+IC68</f>
        <v>200</v>
      </c>
      <c r="ID64" s="73">
        <f t="shared" si="400"/>
        <v>0</v>
      </c>
      <c r="IE64" s="72"/>
      <c r="IF64" s="73"/>
      <c r="IG64" s="73">
        <f t="shared" ref="IG64:IH64" si="401">IG65+IG67+IG68</f>
        <v>0</v>
      </c>
      <c r="IH64" s="73">
        <f t="shared" si="401"/>
        <v>0</v>
      </c>
      <c r="II64" s="72"/>
      <c r="IJ64" s="73"/>
      <c r="IK64" s="73">
        <f t="shared" ref="IK64:IL64" si="402">IK65+IK67+IK68</f>
        <v>2600</v>
      </c>
      <c r="IL64" s="73">
        <f t="shared" si="402"/>
        <v>2600</v>
      </c>
      <c r="IM64" s="72">
        <f>IL64/IK64*100</f>
        <v>100</v>
      </c>
      <c r="IN64" s="73"/>
      <c r="IO64" s="73">
        <f t="shared" ref="IO64:IP64" si="403">IO65+IO67+IO68</f>
        <v>20000</v>
      </c>
      <c r="IP64" s="73">
        <f t="shared" si="403"/>
        <v>15627.0036</v>
      </c>
      <c r="IQ64" s="340">
        <f t="shared" ref="IQ64:IQ75" si="404">IP64/IO64*100</f>
        <v>78.135018000000002</v>
      </c>
      <c r="IR64" s="73"/>
      <c r="IS64" s="73">
        <f t="shared" ref="IS64:IT64" si="405">IS65+IS67+IS68</f>
        <v>0</v>
      </c>
      <c r="IT64" s="73">
        <f t="shared" si="405"/>
        <v>0</v>
      </c>
      <c r="IU64" s="72"/>
      <c r="IV64" s="73"/>
      <c r="IW64" s="73">
        <f t="shared" ref="IW64:IX64" si="406">IW65+IW67+IW68</f>
        <v>0</v>
      </c>
      <c r="IX64" s="73">
        <f t="shared" si="406"/>
        <v>0</v>
      </c>
      <c r="IY64" s="72"/>
      <c r="IZ64" s="73"/>
      <c r="JA64" s="73">
        <f t="shared" ref="JA64:JB64" si="407">JA65+JA67+JA68</f>
        <v>0</v>
      </c>
      <c r="JB64" s="73">
        <f t="shared" si="407"/>
        <v>0</v>
      </c>
      <c r="JC64" s="72"/>
      <c r="JD64" s="73"/>
      <c r="JE64" s="73">
        <f t="shared" ref="JE64:JF64" si="408">JE65+JE67+JE68</f>
        <v>0</v>
      </c>
      <c r="JF64" s="73">
        <f t="shared" si="408"/>
        <v>0</v>
      </c>
      <c r="JG64" s="72"/>
      <c r="JH64" s="73"/>
      <c r="JI64" s="73">
        <f t="shared" ref="JI64:JJ64" si="409">JI65+JI67+JI68</f>
        <v>0</v>
      </c>
      <c r="JJ64" s="73">
        <f t="shared" si="409"/>
        <v>0</v>
      </c>
      <c r="JK64" s="72"/>
      <c r="JL64" s="73"/>
      <c r="JM64" s="73">
        <f t="shared" ref="JM64:JN64" si="410">JM65+JM67+JM68</f>
        <v>0</v>
      </c>
      <c r="JN64" s="73">
        <f t="shared" si="410"/>
        <v>0</v>
      </c>
      <c r="JO64" s="72"/>
      <c r="JP64" s="73"/>
      <c r="JQ64" s="73">
        <f t="shared" ref="JQ64:JR64" si="411">JQ65+JQ67+JQ68</f>
        <v>0</v>
      </c>
      <c r="JR64" s="73">
        <f t="shared" si="411"/>
        <v>0</v>
      </c>
      <c r="JS64" s="72"/>
      <c r="JT64" s="73"/>
      <c r="JU64" s="73">
        <f t="shared" ref="JU64:JV64" si="412">JU65+JU67+JU68</f>
        <v>357.61399999999998</v>
      </c>
      <c r="JV64" s="73">
        <f t="shared" si="412"/>
        <v>357.61399999999998</v>
      </c>
      <c r="JW64" s="72">
        <f>JV64/JU64*100</f>
        <v>100</v>
      </c>
      <c r="JX64" s="73"/>
      <c r="JY64" s="73">
        <f t="shared" ref="JY64:JZ64" si="413">JY65+JY67+JY68</f>
        <v>0</v>
      </c>
      <c r="JZ64" s="73">
        <f t="shared" si="413"/>
        <v>0</v>
      </c>
      <c r="KA64" s="72"/>
      <c r="KB64" s="73"/>
      <c r="KC64" s="73">
        <f t="shared" ref="KC64:KD64" si="414">KC65+KC67+KC68</f>
        <v>0</v>
      </c>
      <c r="KD64" s="73">
        <f t="shared" si="414"/>
        <v>0</v>
      </c>
      <c r="KE64" s="72"/>
      <c r="KF64" s="73"/>
      <c r="KG64" s="73">
        <f t="shared" ref="KG64:KH64" si="415">KG65+KG67+KG68</f>
        <v>11180.7</v>
      </c>
      <c r="KH64" s="73">
        <f t="shared" si="415"/>
        <v>11180.7</v>
      </c>
      <c r="KI64" s="72">
        <f t="shared" ref="KI64:KI65" si="416">KH64/KG64*100</f>
        <v>100</v>
      </c>
      <c r="KJ64" s="73"/>
      <c r="KK64" s="73">
        <f t="shared" ref="KK64:KL64" si="417">KK65+KK67+KK68</f>
        <v>180</v>
      </c>
      <c r="KL64" s="73">
        <f t="shared" si="417"/>
        <v>180</v>
      </c>
      <c r="KM64" s="72">
        <f t="shared" ref="KM64:KM76" si="418">KL64/KK64*100</f>
        <v>100</v>
      </c>
      <c r="KN64" s="73"/>
      <c r="KO64" s="73">
        <f t="shared" ref="KO64:KP64" si="419">KO65+KO67+KO68</f>
        <v>0</v>
      </c>
      <c r="KP64" s="73">
        <f t="shared" si="419"/>
        <v>0</v>
      </c>
      <c r="KQ64" s="72"/>
      <c r="KR64" s="73"/>
      <c r="KS64" s="73">
        <f t="shared" ref="KS64:KT64" si="420">KS65+KS67+KS68</f>
        <v>0</v>
      </c>
      <c r="KT64" s="73">
        <f t="shared" si="420"/>
        <v>0</v>
      </c>
      <c r="KU64" s="72"/>
      <c r="KV64" s="73"/>
      <c r="KW64" s="73">
        <f t="shared" ref="KW64:KX64" si="421">KW65+KW67+KW68</f>
        <v>0</v>
      </c>
      <c r="KX64" s="73">
        <f t="shared" si="421"/>
        <v>0</v>
      </c>
      <c r="KY64" s="72"/>
      <c r="KZ64" s="73"/>
      <c r="LA64" s="73">
        <f t="shared" ref="LA64:LB64" si="422">LA65+LA67+LA68</f>
        <v>0</v>
      </c>
      <c r="LB64" s="73">
        <f t="shared" si="422"/>
        <v>0</v>
      </c>
      <c r="LC64" s="72"/>
      <c r="LD64" s="73"/>
      <c r="LE64" s="73">
        <f t="shared" ref="LE64:LF64" si="423">LE65+LE67+LE68</f>
        <v>0</v>
      </c>
      <c r="LF64" s="73">
        <f t="shared" si="423"/>
        <v>0</v>
      </c>
      <c r="LG64" s="72"/>
      <c r="LH64" s="73"/>
      <c r="LI64" s="73">
        <f t="shared" ref="LI64:LJ64" si="424">LI65+LI67+LI68</f>
        <v>0</v>
      </c>
      <c r="LJ64" s="73">
        <f t="shared" si="424"/>
        <v>0</v>
      </c>
      <c r="LK64" s="72"/>
      <c r="LL64" s="73"/>
      <c r="LM64" s="73">
        <f t="shared" ref="LM64:LN64" si="425">LM65+LM67+LM68</f>
        <v>0</v>
      </c>
      <c r="LN64" s="73">
        <f t="shared" si="425"/>
        <v>0</v>
      </c>
      <c r="LO64" s="72"/>
      <c r="LP64" s="73"/>
      <c r="LQ64" s="73">
        <f t="shared" ref="LQ64:LR64" si="426">LQ65+LQ67+LQ68</f>
        <v>0</v>
      </c>
      <c r="LR64" s="73">
        <f t="shared" si="426"/>
        <v>0</v>
      </c>
      <c r="LS64" s="72"/>
      <c r="LT64" s="73"/>
      <c r="LU64" s="73">
        <f t="shared" ref="LU64:LV64" si="427">LU65+LU67+LU68</f>
        <v>0</v>
      </c>
      <c r="LV64" s="73">
        <f t="shared" si="427"/>
        <v>0</v>
      </c>
      <c r="LW64" s="72"/>
      <c r="LX64" s="73"/>
      <c r="LY64" s="73">
        <f t="shared" ref="LY64:LZ64" si="428">LY65+LY67+LY68</f>
        <v>0</v>
      </c>
      <c r="LZ64" s="73">
        <f t="shared" si="428"/>
        <v>0</v>
      </c>
      <c r="MA64" s="72"/>
      <c r="MB64" s="73"/>
      <c r="MC64" s="73">
        <f t="shared" ref="MC64:MD64" si="429">MC65+MC67+MC68</f>
        <v>1484.6706000000001</v>
      </c>
      <c r="MD64" s="73">
        <f t="shared" si="429"/>
        <v>1484.6706000000001</v>
      </c>
      <c r="ME64" s="72">
        <f t="shared" ref="ME64:ME65" si="430">MD64/MC64*100</f>
        <v>100</v>
      </c>
      <c r="MF64" s="73"/>
      <c r="MG64" s="73">
        <f t="shared" ref="MG64:MH64" si="431">MG65+MG67+MG68</f>
        <v>0</v>
      </c>
      <c r="MH64" s="73">
        <f t="shared" si="431"/>
        <v>0</v>
      </c>
      <c r="MI64" s="72"/>
      <c r="MJ64" s="73"/>
      <c r="MK64" s="73">
        <f t="shared" ref="MK64:ML64" si="432">MK65+MK67+MK68</f>
        <v>0</v>
      </c>
      <c r="ML64" s="73">
        <f t="shared" si="432"/>
        <v>0</v>
      </c>
      <c r="MM64" s="72"/>
      <c r="MN64" s="73"/>
      <c r="MO64" s="73"/>
      <c r="MP64" s="73"/>
      <c r="MQ64" s="72"/>
      <c r="MR64" s="73"/>
      <c r="MS64" s="73"/>
      <c r="MT64" s="73"/>
      <c r="MU64" s="72"/>
      <c r="MV64" s="73"/>
      <c r="MW64" s="73"/>
      <c r="MX64" s="73"/>
      <c r="MY64" s="72"/>
      <c r="MZ64" s="73"/>
      <c r="NA64" s="73">
        <f>NA65+NA66+NA67+NA68</f>
        <v>10441.1</v>
      </c>
      <c r="NB64" s="73">
        <f>NB65+NB66+NB67+NB68</f>
        <v>10441.1</v>
      </c>
      <c r="NC64" s="72">
        <f>NB64/NA64*100</f>
        <v>100</v>
      </c>
      <c r="ND64" s="73"/>
      <c r="NE64" s="73"/>
      <c r="NF64" s="73"/>
      <c r="NG64" s="72"/>
      <c r="NH64" s="73"/>
      <c r="NI64" s="73"/>
      <c r="NJ64" s="73"/>
      <c r="NK64" s="72"/>
    </row>
    <row r="65" spans="1:375" ht="31.5" x14ac:dyDescent="0.25">
      <c r="A65" s="130" t="s">
        <v>158</v>
      </c>
      <c r="B65" s="78">
        <f t="shared" si="115"/>
        <v>16115.2904</v>
      </c>
      <c r="C65" s="78">
        <f t="shared" si="36"/>
        <v>71788.5334</v>
      </c>
      <c r="D65" s="78">
        <f t="shared" si="116"/>
        <v>49629.119399999996</v>
      </c>
      <c r="E65" s="78">
        <f t="shared" si="117"/>
        <v>22159.414000000001</v>
      </c>
      <c r="F65" s="78">
        <f t="shared" si="118"/>
        <v>71464.544750000001</v>
      </c>
      <c r="G65" s="74">
        <f t="shared" si="338"/>
        <v>99.548690250858357</v>
      </c>
      <c r="H65" s="74">
        <v>4700</v>
      </c>
      <c r="I65" s="74">
        <v>4700</v>
      </c>
      <c r="J65" s="74">
        <v>4700</v>
      </c>
      <c r="K65" s="74">
        <f>J65/I65*100</f>
        <v>100</v>
      </c>
      <c r="L65" s="74">
        <v>500</v>
      </c>
      <c r="M65" s="74">
        <v>625</v>
      </c>
      <c r="N65" s="74">
        <v>625</v>
      </c>
      <c r="O65" s="75">
        <f>N65/M65*100</f>
        <v>100</v>
      </c>
      <c r="P65" s="114">
        <v>436</v>
      </c>
      <c r="Q65" s="114">
        <v>436</v>
      </c>
      <c r="R65" s="114">
        <v>436</v>
      </c>
      <c r="S65" s="75">
        <f>R65/Q65*100</f>
        <v>100</v>
      </c>
      <c r="T65" s="99">
        <v>1557</v>
      </c>
      <c r="U65" s="255">
        <v>1557</v>
      </c>
      <c r="V65" s="255">
        <v>1557</v>
      </c>
      <c r="W65" s="75">
        <f>V65/U65*100</f>
        <v>100</v>
      </c>
      <c r="X65" s="285">
        <v>898</v>
      </c>
      <c r="Y65" s="294">
        <v>898</v>
      </c>
      <c r="Z65" s="294">
        <v>898</v>
      </c>
      <c r="AA65" s="75">
        <f>Z65/Y65*100</f>
        <v>100</v>
      </c>
      <c r="AB65" s="322"/>
      <c r="AC65" s="322"/>
      <c r="AD65" s="322"/>
      <c r="AE65" s="75"/>
      <c r="AF65" s="322"/>
      <c r="AG65" s="322">
        <v>7657</v>
      </c>
      <c r="AH65" s="322">
        <v>7629.9784600000003</v>
      </c>
      <c r="AI65" s="75">
        <f>AH65/AG65*100</f>
        <v>99.647100169779293</v>
      </c>
      <c r="AJ65" s="322"/>
      <c r="AK65" s="322">
        <v>640</v>
      </c>
      <c r="AL65" s="322">
        <v>640</v>
      </c>
      <c r="AM65" s="75">
        <f>AL65/AK65*100</f>
        <v>100</v>
      </c>
      <c r="AN65" s="74"/>
      <c r="AO65" s="74"/>
      <c r="AP65" s="74"/>
      <c r="AQ65" s="75"/>
      <c r="AR65" s="322">
        <v>500</v>
      </c>
      <c r="AS65" s="322">
        <v>500</v>
      </c>
      <c r="AT65" s="322">
        <v>500</v>
      </c>
      <c r="AU65" s="75">
        <f>AT65/AS65*100</f>
        <v>100</v>
      </c>
      <c r="AV65" s="322"/>
      <c r="AW65" s="322">
        <v>9500</v>
      </c>
      <c r="AX65" s="322">
        <v>9500</v>
      </c>
      <c r="AY65" s="75">
        <f>AX65/AW65*100</f>
        <v>100</v>
      </c>
      <c r="AZ65" s="75"/>
      <c r="BA65" s="322"/>
      <c r="BB65" s="322"/>
      <c r="BC65" s="75"/>
      <c r="BD65" s="322"/>
      <c r="BE65" s="322"/>
      <c r="BF65" s="74"/>
      <c r="BG65" s="75"/>
      <c r="BH65" s="322">
        <v>1187.4688000000001</v>
      </c>
      <c r="BI65" s="322">
        <v>1187.4688000000001</v>
      </c>
      <c r="BJ65" s="322">
        <v>1090.60159</v>
      </c>
      <c r="BK65" s="75">
        <f>BJ65/BI65*100</f>
        <v>91.842546936812141</v>
      </c>
      <c r="BL65" s="75"/>
      <c r="BM65" s="322"/>
      <c r="BN65" s="74"/>
      <c r="BO65" s="75"/>
      <c r="BP65" s="75"/>
      <c r="BQ65" s="322"/>
      <c r="BR65" s="74"/>
      <c r="BS65" s="75"/>
      <c r="BT65" s="75"/>
      <c r="BU65" s="322"/>
      <c r="BV65" s="74"/>
      <c r="BW65" s="75"/>
      <c r="BX65" s="75"/>
      <c r="BY65" s="322"/>
      <c r="BZ65" s="74"/>
      <c r="CA65" s="75"/>
      <c r="CB65" s="75"/>
      <c r="CC65" s="322"/>
      <c r="CD65" s="74"/>
      <c r="CE65" s="75"/>
      <c r="CF65" s="322"/>
      <c r="CG65" s="322"/>
      <c r="CH65" s="74"/>
      <c r="CI65" s="75"/>
      <c r="CJ65" s="75"/>
      <c r="CK65" s="322"/>
      <c r="CL65" s="74"/>
      <c r="CM65" s="75"/>
      <c r="CN65" s="75"/>
      <c r="CO65" s="322"/>
      <c r="CP65" s="74"/>
      <c r="CQ65" s="75"/>
      <c r="CR65" s="322">
        <v>634.4</v>
      </c>
      <c r="CS65" s="322">
        <v>634.4</v>
      </c>
      <c r="CT65" s="322">
        <v>634.4</v>
      </c>
      <c r="CU65" s="75">
        <f>CT65/CS65*100</f>
        <v>100</v>
      </c>
      <c r="CV65" s="75"/>
      <c r="CW65" s="322"/>
      <c r="CX65" s="322"/>
      <c r="CY65" s="75"/>
      <c r="CZ65" s="75"/>
      <c r="DA65" s="322"/>
      <c r="DB65" s="322"/>
      <c r="DC65" s="75"/>
      <c r="DD65" s="322">
        <v>250</v>
      </c>
      <c r="DE65" s="322">
        <v>250</v>
      </c>
      <c r="DF65" s="322">
        <v>250</v>
      </c>
      <c r="DG65" s="75">
        <f t="shared" si="65"/>
        <v>100</v>
      </c>
      <c r="DH65" s="322"/>
      <c r="DI65" s="322"/>
      <c r="DJ65" s="322"/>
      <c r="DK65" s="75"/>
      <c r="DL65" s="322"/>
      <c r="DM65" s="322"/>
      <c r="DN65" s="322">
        <v>0</v>
      </c>
      <c r="DO65" s="75"/>
      <c r="DP65" s="322"/>
      <c r="DQ65" s="322"/>
      <c r="DR65" s="322">
        <v>0</v>
      </c>
      <c r="DS65" s="75"/>
      <c r="DT65" s="75"/>
      <c r="DU65" s="322"/>
      <c r="DV65" s="74"/>
      <c r="DW65" s="75"/>
      <c r="DX65" s="75"/>
      <c r="DY65" s="322"/>
      <c r="DZ65" s="74"/>
      <c r="EA65" s="75"/>
      <c r="EB65" s="322">
        <v>1000</v>
      </c>
      <c r="EC65" s="322">
        <v>1000</v>
      </c>
      <c r="ED65" s="322">
        <v>1000</v>
      </c>
      <c r="EE65" s="75">
        <f>ED65/EC65*100</f>
        <v>100</v>
      </c>
      <c r="EF65" s="322">
        <v>3121.8</v>
      </c>
      <c r="EG65" s="322">
        <v>3211.8</v>
      </c>
      <c r="EH65" s="322">
        <v>3211.8</v>
      </c>
      <c r="EI65" s="75">
        <f>EH65/EG65*100</f>
        <v>100</v>
      </c>
      <c r="EJ65" s="322"/>
      <c r="EK65" s="322"/>
      <c r="EL65" s="322"/>
      <c r="EM65" s="75"/>
      <c r="EN65" s="322"/>
      <c r="EO65" s="322"/>
      <c r="EP65" s="322"/>
      <c r="EQ65" s="75"/>
      <c r="ER65" s="322"/>
      <c r="ES65" s="322"/>
      <c r="ET65" s="322"/>
      <c r="EU65" s="75"/>
      <c r="EV65" s="75"/>
      <c r="EW65" s="75"/>
      <c r="EX65" s="75"/>
      <c r="EY65" s="75"/>
      <c r="EZ65" s="322"/>
      <c r="FA65" s="322"/>
      <c r="FB65" s="322"/>
      <c r="FC65" s="75"/>
      <c r="FD65" s="322"/>
      <c r="FE65" s="322"/>
      <c r="FF65" s="322"/>
      <c r="FG65" s="75"/>
      <c r="FH65" s="322"/>
      <c r="FI65" s="322"/>
      <c r="FJ65" s="322"/>
      <c r="FK65" s="75"/>
      <c r="FL65" s="322">
        <v>790</v>
      </c>
      <c r="FM65" s="322">
        <v>698.6</v>
      </c>
      <c r="FN65" s="322">
        <v>698.50009999999997</v>
      </c>
      <c r="FO65" s="75">
        <f t="shared" si="390"/>
        <v>99.985699971371318</v>
      </c>
      <c r="FP65" s="322"/>
      <c r="FQ65" s="322"/>
      <c r="FR65" s="322"/>
      <c r="FS65" s="75"/>
      <c r="FT65" s="322"/>
      <c r="FU65" s="322"/>
      <c r="FV65" s="322"/>
      <c r="FW65" s="75"/>
      <c r="FX65" s="322"/>
      <c r="FY65" s="322"/>
      <c r="FZ65" s="322"/>
      <c r="GA65" s="75"/>
      <c r="GB65" s="322"/>
      <c r="GC65" s="322"/>
      <c r="GD65" s="322"/>
      <c r="GE65" s="75"/>
      <c r="GF65" s="322">
        <v>540.62159999999994</v>
      </c>
      <c r="GG65" s="322">
        <v>417.06</v>
      </c>
      <c r="GH65" s="322">
        <v>417.06</v>
      </c>
      <c r="GI65" s="75">
        <f t="shared" si="176"/>
        <v>100</v>
      </c>
      <c r="GJ65" s="322"/>
      <c r="GK65" s="322"/>
      <c r="GL65" s="322"/>
      <c r="GM65" s="75"/>
      <c r="GN65" s="322"/>
      <c r="GO65" s="322"/>
      <c r="GP65" s="322"/>
      <c r="GQ65" s="75"/>
      <c r="GR65" s="74"/>
      <c r="GS65" s="74"/>
      <c r="GT65" s="74">
        <v>0</v>
      </c>
      <c r="GU65" s="75"/>
      <c r="GV65" s="74"/>
      <c r="GW65" s="74"/>
      <c r="GX65" s="74">
        <v>0</v>
      </c>
      <c r="GY65" s="75"/>
      <c r="GZ65" s="74"/>
      <c r="HA65" s="74"/>
      <c r="HB65" s="74">
        <v>0</v>
      </c>
      <c r="HC65" s="75"/>
      <c r="HD65" s="74"/>
      <c r="HE65" s="74"/>
      <c r="HF65" s="74">
        <v>0</v>
      </c>
      <c r="HG65" s="75"/>
      <c r="HH65" s="74"/>
      <c r="HI65" s="74">
        <v>104.4</v>
      </c>
      <c r="HJ65" s="74">
        <v>104.4</v>
      </c>
      <c r="HK65" s="75">
        <f>HJ65/HI65*100</f>
        <v>100</v>
      </c>
      <c r="HL65" s="74"/>
      <c r="HM65" s="74">
        <v>1527.72</v>
      </c>
      <c r="HN65" s="74">
        <v>1527.72</v>
      </c>
      <c r="HO65" s="75">
        <f>HN65/HM65*100</f>
        <v>100</v>
      </c>
      <c r="HP65" s="74"/>
      <c r="HQ65" s="74">
        <v>4500</v>
      </c>
      <c r="HR65" s="74">
        <v>4500</v>
      </c>
      <c r="HS65" s="75">
        <f>HR65/HQ65*100</f>
        <v>100</v>
      </c>
      <c r="HT65" s="74"/>
      <c r="HU65" s="74">
        <v>3000</v>
      </c>
      <c r="HV65" s="74">
        <v>3000</v>
      </c>
      <c r="HW65" s="75">
        <f>HV65/HU65*100</f>
        <v>100</v>
      </c>
      <c r="HX65" s="74"/>
      <c r="HY65" s="74">
        <v>2300</v>
      </c>
      <c r="HZ65" s="74">
        <v>2300</v>
      </c>
      <c r="IA65" s="75">
        <f>HZ65/HY65*100</f>
        <v>100</v>
      </c>
      <c r="IB65" s="74"/>
      <c r="IC65" s="74">
        <v>200</v>
      </c>
      <c r="ID65" s="74">
        <v>0</v>
      </c>
      <c r="IE65" s="75">
        <f>ID65/IC65*100</f>
        <v>0</v>
      </c>
      <c r="IF65" s="74"/>
      <c r="IG65" s="74"/>
      <c r="IH65" s="74">
        <v>0</v>
      </c>
      <c r="II65" s="75"/>
      <c r="IJ65" s="74"/>
      <c r="IK65" s="74">
        <v>2600</v>
      </c>
      <c r="IL65" s="74">
        <v>2600</v>
      </c>
      <c r="IM65" s="75">
        <f>IL65/IK65*100</f>
        <v>100</v>
      </c>
      <c r="IN65" s="74"/>
      <c r="IO65" s="74"/>
      <c r="IP65" s="74">
        <v>0</v>
      </c>
      <c r="IQ65" s="341"/>
      <c r="IR65" s="74"/>
      <c r="IS65" s="74"/>
      <c r="IT65" s="74">
        <v>0</v>
      </c>
      <c r="IU65" s="75"/>
      <c r="IV65" s="74"/>
      <c r="IW65" s="74"/>
      <c r="IX65" s="74">
        <v>0</v>
      </c>
      <c r="IY65" s="75"/>
      <c r="IZ65" s="74"/>
      <c r="JA65" s="74"/>
      <c r="JB65" s="74">
        <v>0</v>
      </c>
      <c r="JC65" s="75"/>
      <c r="JD65" s="74"/>
      <c r="JE65" s="74"/>
      <c r="JF65" s="74">
        <v>0</v>
      </c>
      <c r="JG65" s="75"/>
      <c r="JH65" s="74"/>
      <c r="JI65" s="74"/>
      <c r="JJ65" s="74">
        <v>0</v>
      </c>
      <c r="JK65" s="75"/>
      <c r="JL65" s="74"/>
      <c r="JM65" s="74"/>
      <c r="JN65" s="74">
        <v>0</v>
      </c>
      <c r="JO65" s="75"/>
      <c r="JP65" s="74"/>
      <c r="JQ65" s="74"/>
      <c r="JR65" s="74">
        <v>0</v>
      </c>
      <c r="JS65" s="75"/>
      <c r="JT65" s="74"/>
      <c r="JU65" s="74">
        <v>357.61399999999998</v>
      </c>
      <c r="JV65" s="74">
        <v>357.61399999999998</v>
      </c>
      <c r="JW65" s="75">
        <f>JV65/JU65*100</f>
        <v>100</v>
      </c>
      <c r="JX65" s="74"/>
      <c r="JY65" s="74"/>
      <c r="JZ65" s="74">
        <v>0</v>
      </c>
      <c r="KA65" s="75"/>
      <c r="KB65" s="74"/>
      <c r="KC65" s="74"/>
      <c r="KD65" s="74">
        <v>0</v>
      </c>
      <c r="KE65" s="75"/>
      <c r="KF65" s="74"/>
      <c r="KG65" s="74">
        <v>11180.7</v>
      </c>
      <c r="KH65" s="74">
        <v>11180.7</v>
      </c>
      <c r="KI65" s="75">
        <f t="shared" si="416"/>
        <v>100</v>
      </c>
      <c r="KJ65" s="74"/>
      <c r="KK65" s="74">
        <v>180</v>
      </c>
      <c r="KL65" s="74">
        <v>180</v>
      </c>
      <c r="KM65" s="75">
        <f t="shared" si="418"/>
        <v>100</v>
      </c>
      <c r="KN65" s="74"/>
      <c r="KO65" s="74"/>
      <c r="KP65" s="74"/>
      <c r="KQ65" s="75"/>
      <c r="KR65" s="74"/>
      <c r="KS65" s="74"/>
      <c r="KT65" s="74"/>
      <c r="KU65" s="75"/>
      <c r="KV65" s="74"/>
      <c r="KW65" s="74"/>
      <c r="KX65" s="74"/>
      <c r="KY65" s="75"/>
      <c r="KZ65" s="74"/>
      <c r="LA65" s="74"/>
      <c r="LB65" s="74"/>
      <c r="LC65" s="75"/>
      <c r="LD65" s="74"/>
      <c r="LE65" s="74"/>
      <c r="LF65" s="74"/>
      <c r="LG65" s="75"/>
      <c r="LH65" s="74"/>
      <c r="LI65" s="74"/>
      <c r="LJ65" s="74"/>
      <c r="LK65" s="75"/>
      <c r="LL65" s="74"/>
      <c r="LM65" s="74"/>
      <c r="LN65" s="74"/>
      <c r="LO65" s="75"/>
      <c r="LP65" s="74"/>
      <c r="LQ65" s="74"/>
      <c r="LR65" s="74"/>
      <c r="LS65" s="75"/>
      <c r="LT65" s="74"/>
      <c r="LU65" s="74"/>
      <c r="LV65" s="74"/>
      <c r="LW65" s="75"/>
      <c r="LX65" s="74"/>
      <c r="LY65" s="74"/>
      <c r="LZ65" s="74"/>
      <c r="MA65" s="75"/>
      <c r="MB65" s="74"/>
      <c r="MC65" s="74">
        <v>1484.6706000000001</v>
      </c>
      <c r="MD65" s="74">
        <v>1484.6706000000001</v>
      </c>
      <c r="ME65" s="75">
        <f t="shared" si="430"/>
        <v>100</v>
      </c>
      <c r="MF65" s="74"/>
      <c r="MG65" s="74"/>
      <c r="MH65" s="74"/>
      <c r="MI65" s="75"/>
      <c r="MJ65" s="74"/>
      <c r="MK65" s="74"/>
      <c r="ML65" s="74"/>
      <c r="MM65" s="75"/>
      <c r="MN65" s="322"/>
      <c r="MO65" s="322"/>
      <c r="MP65" s="322"/>
      <c r="MQ65" s="75"/>
      <c r="MR65" s="322"/>
      <c r="MS65" s="322"/>
      <c r="MT65" s="322"/>
      <c r="MU65" s="75"/>
      <c r="MV65" s="74"/>
      <c r="MW65" s="74"/>
      <c r="MX65" s="74"/>
      <c r="MY65" s="75"/>
      <c r="MZ65" s="74"/>
      <c r="NA65" s="74">
        <v>10441.1</v>
      </c>
      <c r="NB65" s="74">
        <v>10441.1</v>
      </c>
      <c r="NC65" s="75">
        <f>NB65/NA65*100</f>
        <v>100</v>
      </c>
      <c r="ND65" s="74"/>
      <c r="NE65" s="74"/>
      <c r="NF65" s="74"/>
      <c r="NG65" s="75"/>
      <c r="NH65" s="74"/>
      <c r="NI65" s="74"/>
      <c r="NJ65" s="74"/>
      <c r="NK65" s="75"/>
    </row>
    <row r="66" spans="1:375" ht="15.75" x14ac:dyDescent="0.25">
      <c r="A66" s="130" t="s">
        <v>331</v>
      </c>
      <c r="B66" s="78">
        <f t="shared" si="115"/>
        <v>0</v>
      </c>
      <c r="C66" s="78">
        <f t="shared" si="36"/>
        <v>3691.9560000000001</v>
      </c>
      <c r="D66" s="78">
        <f t="shared" si="116"/>
        <v>0</v>
      </c>
      <c r="E66" s="78">
        <f t="shared" si="117"/>
        <v>3691.9560000000001</v>
      </c>
      <c r="F66" s="78">
        <f t="shared" si="118"/>
        <v>3691.9560000000001</v>
      </c>
      <c r="G66" s="74">
        <f t="shared" si="338"/>
        <v>100</v>
      </c>
      <c r="H66" s="74"/>
      <c r="I66" s="74"/>
      <c r="J66" s="74"/>
      <c r="K66" s="74"/>
      <c r="L66" s="74"/>
      <c r="M66" s="74"/>
      <c r="N66" s="74"/>
      <c r="O66" s="75"/>
      <c r="P66" s="114"/>
      <c r="Q66" s="243"/>
      <c r="R66" s="134"/>
      <c r="S66" s="75"/>
      <c r="T66" s="99"/>
      <c r="U66" s="99"/>
      <c r="V66" s="99"/>
      <c r="W66" s="75"/>
      <c r="X66" s="285"/>
      <c r="Y66" s="285"/>
      <c r="Z66" s="285"/>
      <c r="AA66" s="75"/>
      <c r="AB66" s="322"/>
      <c r="AC66" s="322"/>
      <c r="AD66" s="322"/>
      <c r="AE66" s="75"/>
      <c r="AF66" s="322"/>
      <c r="AG66" s="322"/>
      <c r="AH66" s="322"/>
      <c r="AI66" s="75"/>
      <c r="AJ66" s="322"/>
      <c r="AK66" s="322"/>
      <c r="AL66" s="322"/>
      <c r="AM66" s="75"/>
      <c r="AN66" s="74"/>
      <c r="AO66" s="74"/>
      <c r="AP66" s="74"/>
      <c r="AQ66" s="75"/>
      <c r="AR66" s="322"/>
      <c r="AS66" s="322"/>
      <c r="AT66" s="322"/>
      <c r="AU66" s="75"/>
      <c r="AV66" s="322"/>
      <c r="AW66" s="322"/>
      <c r="AX66" s="322"/>
      <c r="AY66" s="75"/>
      <c r="AZ66" s="75"/>
      <c r="BA66" s="322"/>
      <c r="BB66" s="322"/>
      <c r="BC66" s="75"/>
      <c r="BD66" s="322"/>
      <c r="BE66" s="322"/>
      <c r="BF66" s="74"/>
      <c r="BG66" s="75"/>
      <c r="BH66" s="322"/>
      <c r="BI66" s="322"/>
      <c r="BJ66" s="322"/>
      <c r="BK66" s="75"/>
      <c r="BL66" s="75"/>
      <c r="BM66" s="322"/>
      <c r="BN66" s="74"/>
      <c r="BO66" s="75"/>
      <c r="BP66" s="75"/>
      <c r="BQ66" s="322"/>
      <c r="BR66" s="74"/>
      <c r="BS66" s="75"/>
      <c r="BT66" s="75"/>
      <c r="BU66" s="322"/>
      <c r="BV66" s="74"/>
      <c r="BW66" s="75"/>
      <c r="BX66" s="75"/>
      <c r="BY66" s="322"/>
      <c r="BZ66" s="74"/>
      <c r="CA66" s="75"/>
      <c r="CB66" s="75"/>
      <c r="CC66" s="322"/>
      <c r="CD66" s="74"/>
      <c r="CE66" s="75"/>
      <c r="CF66" s="322"/>
      <c r="CG66" s="322"/>
      <c r="CH66" s="74"/>
      <c r="CI66" s="75"/>
      <c r="CJ66" s="75"/>
      <c r="CK66" s="322"/>
      <c r="CL66" s="74"/>
      <c r="CM66" s="75"/>
      <c r="CN66" s="75"/>
      <c r="CO66" s="322"/>
      <c r="CP66" s="74"/>
      <c r="CQ66" s="75"/>
      <c r="CR66" s="322"/>
      <c r="CS66" s="322"/>
      <c r="CT66" s="322"/>
      <c r="CU66" s="75"/>
      <c r="CV66" s="75"/>
      <c r="CW66" s="322"/>
      <c r="CX66" s="322"/>
      <c r="CY66" s="75"/>
      <c r="CZ66" s="75"/>
      <c r="DA66" s="322">
        <v>3691.9560000000001</v>
      </c>
      <c r="DB66" s="322">
        <v>3691.9560000000001</v>
      </c>
      <c r="DC66" s="75">
        <f>DB66/DA66*100</f>
        <v>100</v>
      </c>
      <c r="DD66" s="322"/>
      <c r="DE66" s="322"/>
      <c r="DF66" s="322"/>
      <c r="DG66" s="75"/>
      <c r="DH66" s="322"/>
      <c r="DI66" s="322"/>
      <c r="DJ66" s="322"/>
      <c r="DK66" s="75"/>
      <c r="DL66" s="322"/>
      <c r="DM66" s="322"/>
      <c r="DN66" s="322"/>
      <c r="DO66" s="75"/>
      <c r="DP66" s="322"/>
      <c r="DQ66" s="322"/>
      <c r="DR66" s="322"/>
      <c r="DS66" s="75"/>
      <c r="DT66" s="75"/>
      <c r="DU66" s="322"/>
      <c r="DV66" s="74"/>
      <c r="DW66" s="75"/>
      <c r="DX66" s="75"/>
      <c r="DY66" s="322"/>
      <c r="DZ66" s="74"/>
      <c r="EA66" s="75"/>
      <c r="EB66" s="322"/>
      <c r="EC66" s="322"/>
      <c r="ED66" s="322"/>
      <c r="EE66" s="75"/>
      <c r="EF66" s="322"/>
      <c r="EG66" s="322"/>
      <c r="EH66" s="322"/>
      <c r="EI66" s="75"/>
      <c r="EJ66" s="322"/>
      <c r="EK66" s="322"/>
      <c r="EL66" s="322"/>
      <c r="EM66" s="75"/>
      <c r="EN66" s="322"/>
      <c r="EO66" s="322"/>
      <c r="EP66" s="322"/>
      <c r="EQ66" s="75"/>
      <c r="ER66" s="322"/>
      <c r="ES66" s="322"/>
      <c r="ET66" s="322"/>
      <c r="EU66" s="75"/>
      <c r="EV66" s="75"/>
      <c r="EW66" s="75"/>
      <c r="EX66" s="75"/>
      <c r="EY66" s="75"/>
      <c r="EZ66" s="322"/>
      <c r="FA66" s="322"/>
      <c r="FB66" s="322"/>
      <c r="FC66" s="75"/>
      <c r="FD66" s="322"/>
      <c r="FE66" s="322"/>
      <c r="FF66" s="322"/>
      <c r="FG66" s="75"/>
      <c r="FH66" s="322"/>
      <c r="FI66" s="322"/>
      <c r="FJ66" s="322"/>
      <c r="FK66" s="75"/>
      <c r="FL66" s="322"/>
      <c r="FM66" s="322"/>
      <c r="FN66" s="322"/>
      <c r="FO66" s="75"/>
      <c r="FP66" s="322"/>
      <c r="FQ66" s="322"/>
      <c r="FR66" s="322"/>
      <c r="FS66" s="75"/>
      <c r="FT66" s="322"/>
      <c r="FU66" s="322"/>
      <c r="FV66" s="322"/>
      <c r="FW66" s="75"/>
      <c r="FX66" s="322"/>
      <c r="FY66" s="322"/>
      <c r="FZ66" s="322"/>
      <c r="GA66" s="75"/>
      <c r="GB66" s="322"/>
      <c r="GC66" s="322"/>
      <c r="GD66" s="322"/>
      <c r="GE66" s="75"/>
      <c r="GF66" s="322"/>
      <c r="GG66" s="322"/>
      <c r="GH66" s="322"/>
      <c r="GI66" s="75"/>
      <c r="GJ66" s="322"/>
      <c r="GK66" s="322"/>
      <c r="GL66" s="322"/>
      <c r="GM66" s="75"/>
      <c r="GN66" s="322"/>
      <c r="GO66" s="322"/>
      <c r="GP66" s="322"/>
      <c r="GQ66" s="75"/>
      <c r="GR66" s="74"/>
      <c r="GS66" s="74"/>
      <c r="GT66" s="74"/>
      <c r="GU66" s="75"/>
      <c r="GV66" s="74"/>
      <c r="GW66" s="74"/>
      <c r="GX66" s="74"/>
      <c r="GY66" s="75"/>
      <c r="GZ66" s="74"/>
      <c r="HA66" s="74"/>
      <c r="HB66" s="74"/>
      <c r="HC66" s="75"/>
      <c r="HD66" s="74"/>
      <c r="HE66" s="74"/>
      <c r="HF66" s="74"/>
      <c r="HG66" s="75"/>
      <c r="HH66" s="74"/>
      <c r="HI66" s="74"/>
      <c r="HJ66" s="74"/>
      <c r="HK66" s="75"/>
      <c r="HL66" s="74"/>
      <c r="HM66" s="74"/>
      <c r="HN66" s="74"/>
      <c r="HO66" s="75"/>
      <c r="HP66" s="74"/>
      <c r="HQ66" s="74"/>
      <c r="HR66" s="74"/>
      <c r="HS66" s="75"/>
      <c r="HT66" s="74"/>
      <c r="HU66" s="74"/>
      <c r="HV66" s="74"/>
      <c r="HW66" s="75"/>
      <c r="HX66" s="74"/>
      <c r="HY66" s="74"/>
      <c r="HZ66" s="74"/>
      <c r="IA66" s="75"/>
      <c r="IB66" s="74"/>
      <c r="IC66" s="74"/>
      <c r="ID66" s="74"/>
      <c r="IE66" s="75"/>
      <c r="IF66" s="74"/>
      <c r="IG66" s="74"/>
      <c r="IH66" s="74"/>
      <c r="II66" s="75"/>
      <c r="IJ66" s="74"/>
      <c r="IK66" s="74"/>
      <c r="IL66" s="74"/>
      <c r="IM66" s="75"/>
      <c r="IN66" s="74"/>
      <c r="IO66" s="74"/>
      <c r="IP66" s="74"/>
      <c r="IQ66" s="341"/>
      <c r="IR66" s="74"/>
      <c r="IS66" s="74"/>
      <c r="IT66" s="74"/>
      <c r="IU66" s="75"/>
      <c r="IV66" s="74"/>
      <c r="IW66" s="74"/>
      <c r="IX66" s="74"/>
      <c r="IY66" s="75"/>
      <c r="IZ66" s="74"/>
      <c r="JA66" s="74"/>
      <c r="JB66" s="74"/>
      <c r="JC66" s="75"/>
      <c r="JD66" s="74"/>
      <c r="JE66" s="74"/>
      <c r="JF66" s="74"/>
      <c r="JG66" s="75"/>
      <c r="JH66" s="74"/>
      <c r="JI66" s="74"/>
      <c r="JJ66" s="74"/>
      <c r="JK66" s="75"/>
      <c r="JL66" s="74"/>
      <c r="JM66" s="74"/>
      <c r="JN66" s="74"/>
      <c r="JO66" s="75"/>
      <c r="JP66" s="74"/>
      <c r="JQ66" s="74"/>
      <c r="JR66" s="74"/>
      <c r="JS66" s="75"/>
      <c r="JT66" s="74"/>
      <c r="JU66" s="74"/>
      <c r="JV66" s="74"/>
      <c r="JW66" s="75"/>
      <c r="JX66" s="74"/>
      <c r="JY66" s="74"/>
      <c r="JZ66" s="74"/>
      <c r="KA66" s="75"/>
      <c r="KB66" s="74"/>
      <c r="KC66" s="74"/>
      <c r="KD66" s="74"/>
      <c r="KE66" s="75"/>
      <c r="KF66" s="74"/>
      <c r="KG66" s="74"/>
      <c r="KH66" s="74"/>
      <c r="KI66" s="75"/>
      <c r="KJ66" s="74"/>
      <c r="KK66" s="74"/>
      <c r="KL66" s="74"/>
      <c r="KM66" s="75"/>
      <c r="KN66" s="74"/>
      <c r="KO66" s="74"/>
      <c r="KP66" s="74"/>
      <c r="KQ66" s="75"/>
      <c r="KR66" s="74"/>
      <c r="KS66" s="74"/>
      <c r="KT66" s="74"/>
      <c r="KU66" s="75"/>
      <c r="KV66" s="74"/>
      <c r="KW66" s="74"/>
      <c r="KX66" s="74"/>
      <c r="KY66" s="75"/>
      <c r="KZ66" s="74"/>
      <c r="LA66" s="74"/>
      <c r="LB66" s="74"/>
      <c r="LC66" s="75"/>
      <c r="LD66" s="74"/>
      <c r="LE66" s="74"/>
      <c r="LF66" s="74"/>
      <c r="LG66" s="75"/>
      <c r="LH66" s="74"/>
      <c r="LI66" s="74"/>
      <c r="LJ66" s="74"/>
      <c r="LK66" s="75"/>
      <c r="LL66" s="74"/>
      <c r="LM66" s="74"/>
      <c r="LN66" s="74"/>
      <c r="LO66" s="75"/>
      <c r="LP66" s="74"/>
      <c r="LQ66" s="74"/>
      <c r="LR66" s="74"/>
      <c r="LS66" s="75"/>
      <c r="LT66" s="74"/>
      <c r="LU66" s="74"/>
      <c r="LV66" s="74"/>
      <c r="LW66" s="75"/>
      <c r="LX66" s="74"/>
      <c r="LY66" s="74"/>
      <c r="LZ66" s="74"/>
      <c r="MA66" s="75"/>
      <c r="MB66" s="74"/>
      <c r="MC66" s="74"/>
      <c r="MD66" s="74"/>
      <c r="ME66" s="75"/>
      <c r="MF66" s="74"/>
      <c r="MG66" s="74"/>
      <c r="MH66" s="74"/>
      <c r="MI66" s="75"/>
      <c r="MJ66" s="74"/>
      <c r="MK66" s="74"/>
      <c r="ML66" s="74"/>
      <c r="MM66" s="75"/>
      <c r="MN66" s="322"/>
      <c r="MO66" s="322"/>
      <c r="MP66" s="322"/>
      <c r="MQ66" s="75"/>
      <c r="MR66" s="322"/>
      <c r="MS66" s="322"/>
      <c r="MT66" s="322"/>
      <c r="MU66" s="75"/>
      <c r="MV66" s="74"/>
      <c r="MW66" s="74"/>
      <c r="MX66" s="74"/>
      <c r="MY66" s="75"/>
      <c r="MZ66" s="74"/>
      <c r="NA66" s="74"/>
      <c r="NB66" s="74"/>
      <c r="NC66" s="75"/>
      <c r="ND66" s="74"/>
      <c r="NE66" s="74"/>
      <c r="NF66" s="74"/>
      <c r="NG66" s="75"/>
      <c r="NH66" s="74"/>
      <c r="NI66" s="74"/>
      <c r="NJ66" s="74"/>
      <c r="NK66" s="75"/>
    </row>
    <row r="67" spans="1:375" ht="15.75" x14ac:dyDescent="0.25">
      <c r="A67" s="130" t="s">
        <v>160</v>
      </c>
      <c r="B67" s="78">
        <f t="shared" si="115"/>
        <v>4400</v>
      </c>
      <c r="C67" s="78">
        <f t="shared" si="36"/>
        <v>24400</v>
      </c>
      <c r="D67" s="78">
        <f t="shared" si="116"/>
        <v>24400</v>
      </c>
      <c r="E67" s="78">
        <f t="shared" si="117"/>
        <v>0</v>
      </c>
      <c r="F67" s="78">
        <f t="shared" si="118"/>
        <v>20027.0036</v>
      </c>
      <c r="G67" s="74">
        <f t="shared" si="338"/>
        <v>82.077883606557378</v>
      </c>
      <c r="H67" s="77"/>
      <c r="I67" s="77"/>
      <c r="J67" s="77"/>
      <c r="K67" s="77"/>
      <c r="L67" s="77"/>
      <c r="M67" s="77"/>
      <c r="N67" s="77"/>
      <c r="O67" s="77"/>
      <c r="P67" s="77"/>
      <c r="Q67" s="77"/>
      <c r="R67" s="77"/>
      <c r="S67" s="75"/>
      <c r="T67" s="77"/>
      <c r="U67" s="77"/>
      <c r="V67" s="77"/>
      <c r="W67" s="75"/>
      <c r="X67" s="77"/>
      <c r="Y67" s="77"/>
      <c r="Z67" s="77"/>
      <c r="AA67" s="75"/>
      <c r="AB67" s="77"/>
      <c r="AC67" s="77"/>
      <c r="AD67" s="77"/>
      <c r="AE67" s="75"/>
      <c r="AF67" s="77"/>
      <c r="AG67" s="77"/>
      <c r="AH67" s="77"/>
      <c r="AI67" s="75"/>
      <c r="AJ67" s="77"/>
      <c r="AK67" s="77"/>
      <c r="AL67" s="77"/>
      <c r="AM67" s="75"/>
      <c r="AN67" s="77"/>
      <c r="AO67" s="77"/>
      <c r="AP67" s="77"/>
      <c r="AQ67" s="77"/>
      <c r="AR67" s="77"/>
      <c r="AS67" s="77"/>
      <c r="AT67" s="77"/>
      <c r="AU67" s="75"/>
      <c r="AV67" s="77"/>
      <c r="AW67" s="77"/>
      <c r="AX67" s="77"/>
      <c r="AY67" s="75"/>
      <c r="AZ67" s="75"/>
      <c r="BA67" s="77"/>
      <c r="BB67" s="77"/>
      <c r="BC67" s="75"/>
      <c r="BD67" s="77"/>
      <c r="BE67" s="77"/>
      <c r="BF67" s="77"/>
      <c r="BG67" s="75"/>
      <c r="BH67" s="77"/>
      <c r="BI67" s="77"/>
      <c r="BJ67" s="77"/>
      <c r="BK67" s="75"/>
      <c r="BL67" s="75"/>
      <c r="BM67" s="77"/>
      <c r="BN67" s="77"/>
      <c r="BO67" s="75"/>
      <c r="BP67" s="75"/>
      <c r="BQ67" s="77"/>
      <c r="BR67" s="77"/>
      <c r="BS67" s="75"/>
      <c r="BT67" s="75"/>
      <c r="BU67" s="77"/>
      <c r="BV67" s="77"/>
      <c r="BW67" s="75"/>
      <c r="BX67" s="75"/>
      <c r="BY67" s="78"/>
      <c r="BZ67" s="77"/>
      <c r="CA67" s="75"/>
      <c r="CB67" s="75"/>
      <c r="CC67" s="78"/>
      <c r="CD67" s="77"/>
      <c r="CE67" s="75"/>
      <c r="CF67" s="322"/>
      <c r="CG67" s="77"/>
      <c r="CH67" s="77"/>
      <c r="CI67" s="75"/>
      <c r="CJ67" s="75"/>
      <c r="CK67" s="77"/>
      <c r="CL67" s="77"/>
      <c r="CM67" s="75"/>
      <c r="CN67" s="75"/>
      <c r="CO67" s="78"/>
      <c r="CP67" s="77"/>
      <c r="CQ67" s="75"/>
      <c r="CR67" s="78"/>
      <c r="CS67" s="78"/>
      <c r="CT67" s="78"/>
      <c r="CU67" s="75"/>
      <c r="CV67" s="75"/>
      <c r="CW67" s="78"/>
      <c r="CX67" s="78"/>
      <c r="CY67" s="75"/>
      <c r="CZ67" s="75"/>
      <c r="DA67" s="78"/>
      <c r="DB67" s="78"/>
      <c r="DC67" s="75"/>
      <c r="DD67" s="78"/>
      <c r="DE67" s="78"/>
      <c r="DF67" s="78"/>
      <c r="DG67" s="75"/>
      <c r="DH67" s="78"/>
      <c r="DI67" s="78"/>
      <c r="DJ67" s="78"/>
      <c r="DK67" s="75"/>
      <c r="DL67" s="78"/>
      <c r="DM67" s="78"/>
      <c r="DN67" s="78"/>
      <c r="DO67" s="75"/>
      <c r="DP67" s="78"/>
      <c r="DQ67" s="78"/>
      <c r="DR67" s="78"/>
      <c r="DS67" s="75"/>
      <c r="DT67" s="75"/>
      <c r="DU67" s="77"/>
      <c r="DV67" s="77"/>
      <c r="DW67" s="75"/>
      <c r="DX67" s="75"/>
      <c r="DY67" s="77"/>
      <c r="DZ67" s="77"/>
      <c r="EA67" s="75"/>
      <c r="EB67" s="78"/>
      <c r="EC67" s="78"/>
      <c r="ED67" s="78"/>
      <c r="EE67" s="75"/>
      <c r="EF67" s="78"/>
      <c r="EG67" s="78"/>
      <c r="EH67" s="78"/>
      <c r="EI67" s="75"/>
      <c r="EJ67" s="78"/>
      <c r="EK67" s="78"/>
      <c r="EL67" s="78"/>
      <c r="EM67" s="75"/>
      <c r="EN67" s="78">
        <v>4400</v>
      </c>
      <c r="EO67" s="78">
        <v>4400</v>
      </c>
      <c r="EP67" s="78">
        <v>4400</v>
      </c>
      <c r="EQ67" s="75">
        <f t="shared" si="389"/>
        <v>100</v>
      </c>
      <c r="ER67" s="78"/>
      <c r="ES67" s="78"/>
      <c r="ET67" s="78"/>
      <c r="EU67" s="75"/>
      <c r="EV67" s="75"/>
      <c r="EW67" s="75"/>
      <c r="EX67" s="75"/>
      <c r="EY67" s="75"/>
      <c r="EZ67" s="78"/>
      <c r="FA67" s="78"/>
      <c r="FB67" s="78"/>
      <c r="FC67" s="75"/>
      <c r="FD67" s="78"/>
      <c r="FE67" s="78"/>
      <c r="FF67" s="78"/>
      <c r="FG67" s="75"/>
      <c r="FH67" s="78"/>
      <c r="FI67" s="78"/>
      <c r="FJ67" s="78"/>
      <c r="FK67" s="75"/>
      <c r="FL67" s="78"/>
      <c r="FM67" s="78"/>
      <c r="FN67" s="78"/>
      <c r="FO67" s="75"/>
      <c r="FP67" s="78"/>
      <c r="FQ67" s="78"/>
      <c r="FR67" s="78"/>
      <c r="FS67" s="75"/>
      <c r="FT67" s="78"/>
      <c r="FU67" s="78"/>
      <c r="FV67" s="78"/>
      <c r="FW67" s="75"/>
      <c r="FX67" s="78"/>
      <c r="FY67" s="78"/>
      <c r="FZ67" s="78"/>
      <c r="GA67" s="75"/>
      <c r="GB67" s="78"/>
      <c r="GC67" s="78"/>
      <c r="GD67" s="78"/>
      <c r="GE67" s="75"/>
      <c r="GF67" s="78"/>
      <c r="GG67" s="78"/>
      <c r="GH67" s="78"/>
      <c r="GI67" s="75"/>
      <c r="GJ67" s="78"/>
      <c r="GK67" s="78"/>
      <c r="GL67" s="78"/>
      <c r="GM67" s="75"/>
      <c r="GN67" s="78"/>
      <c r="GO67" s="78"/>
      <c r="GP67" s="78"/>
      <c r="GQ67" s="75"/>
      <c r="GR67" s="77"/>
      <c r="GS67" s="77"/>
      <c r="GT67" s="77"/>
      <c r="GU67" s="77"/>
      <c r="GV67" s="77"/>
      <c r="GW67" s="77"/>
      <c r="GX67" s="77"/>
      <c r="GY67" s="77"/>
      <c r="GZ67" s="77"/>
      <c r="HA67" s="77"/>
      <c r="HB67" s="77"/>
      <c r="HC67" s="77"/>
      <c r="HD67" s="77"/>
      <c r="HE67" s="77"/>
      <c r="HF67" s="77"/>
      <c r="HG67" s="77"/>
      <c r="HH67" s="77"/>
      <c r="HI67" s="77"/>
      <c r="HJ67" s="77"/>
      <c r="HK67" s="77"/>
      <c r="HL67" s="77"/>
      <c r="HM67" s="77"/>
      <c r="HN67" s="77"/>
      <c r="HO67" s="77"/>
      <c r="HP67" s="77"/>
      <c r="HQ67" s="77"/>
      <c r="HR67" s="77"/>
      <c r="HS67" s="77"/>
      <c r="HT67" s="77"/>
      <c r="HU67" s="77"/>
      <c r="HV67" s="77"/>
      <c r="HW67" s="77"/>
      <c r="HX67" s="77"/>
      <c r="HY67" s="77"/>
      <c r="HZ67" s="77"/>
      <c r="IA67" s="77"/>
      <c r="IB67" s="77"/>
      <c r="IC67" s="77"/>
      <c r="ID67" s="77"/>
      <c r="IE67" s="77"/>
      <c r="IF67" s="77"/>
      <c r="IG67" s="77"/>
      <c r="IH67" s="77"/>
      <c r="II67" s="77"/>
      <c r="IJ67" s="77"/>
      <c r="IK67" s="77"/>
      <c r="IL67" s="77"/>
      <c r="IM67" s="77"/>
      <c r="IN67" s="77"/>
      <c r="IO67" s="78">
        <v>20000</v>
      </c>
      <c r="IP67" s="78">
        <v>15627.0036</v>
      </c>
      <c r="IQ67" s="341">
        <f t="shared" si="404"/>
        <v>78.135018000000002</v>
      </c>
      <c r="IR67" s="77"/>
      <c r="IS67" s="77"/>
      <c r="IT67" s="77"/>
      <c r="IU67" s="77"/>
      <c r="IV67" s="77"/>
      <c r="IW67" s="77"/>
      <c r="IX67" s="77"/>
      <c r="IY67" s="77"/>
      <c r="IZ67" s="77"/>
      <c r="JA67" s="77"/>
      <c r="JB67" s="77"/>
      <c r="JC67" s="77"/>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5"/>
      <c r="KF67" s="77"/>
      <c r="KG67" s="77"/>
      <c r="KH67" s="77"/>
      <c r="KI67" s="75"/>
      <c r="KJ67" s="77"/>
      <c r="KK67" s="77"/>
      <c r="KL67" s="77"/>
      <c r="KM67" s="75"/>
      <c r="KN67" s="77"/>
      <c r="KO67" s="77"/>
      <c r="KP67" s="77"/>
      <c r="KQ67" s="75"/>
      <c r="KR67" s="77"/>
      <c r="KS67" s="77"/>
      <c r="KT67" s="77"/>
      <c r="KU67" s="75"/>
      <c r="KV67" s="77"/>
      <c r="KW67" s="77"/>
      <c r="KX67" s="77"/>
      <c r="KY67" s="75"/>
      <c r="KZ67" s="77"/>
      <c r="LA67" s="77"/>
      <c r="LB67" s="77"/>
      <c r="LC67" s="75"/>
      <c r="LD67" s="77"/>
      <c r="LE67" s="77"/>
      <c r="LF67" s="77"/>
      <c r="LG67" s="75"/>
      <c r="LH67" s="77"/>
      <c r="LI67" s="77"/>
      <c r="LJ67" s="77"/>
      <c r="LK67" s="75"/>
      <c r="LL67" s="77"/>
      <c r="LM67" s="77"/>
      <c r="LN67" s="77"/>
      <c r="LO67" s="75"/>
      <c r="LP67" s="77"/>
      <c r="LQ67" s="77"/>
      <c r="LR67" s="77"/>
      <c r="LS67" s="75"/>
      <c r="LT67" s="77"/>
      <c r="LU67" s="77"/>
      <c r="LV67" s="77"/>
      <c r="LW67" s="75"/>
      <c r="LX67" s="77"/>
      <c r="LY67" s="77"/>
      <c r="LZ67" s="77"/>
      <c r="MA67" s="75"/>
      <c r="MB67" s="77"/>
      <c r="MC67" s="77"/>
      <c r="MD67" s="77"/>
      <c r="ME67" s="75"/>
      <c r="MF67" s="77"/>
      <c r="MG67" s="77"/>
      <c r="MH67" s="77"/>
      <c r="MI67" s="75"/>
      <c r="MJ67" s="77"/>
      <c r="MK67" s="77"/>
      <c r="ML67" s="77"/>
      <c r="MM67" s="75"/>
      <c r="MN67" s="77"/>
      <c r="MO67" s="77"/>
      <c r="MP67" s="77"/>
      <c r="MQ67" s="75"/>
      <c r="MR67" s="78"/>
      <c r="MS67" s="78"/>
      <c r="MT67" s="78"/>
      <c r="MU67" s="75"/>
      <c r="MV67" s="77"/>
      <c r="MW67" s="77"/>
      <c r="MX67" s="77"/>
      <c r="MY67" s="77"/>
      <c r="MZ67" s="77"/>
      <c r="NA67" s="77"/>
      <c r="NB67" s="77"/>
      <c r="NC67" s="77"/>
      <c r="ND67" s="77"/>
      <c r="NE67" s="77"/>
      <c r="NF67" s="77"/>
      <c r="NG67" s="77"/>
      <c r="NH67" s="77"/>
      <c r="NI67" s="77"/>
      <c r="NJ67" s="77"/>
      <c r="NK67" s="77"/>
    </row>
    <row r="68" spans="1:375" ht="15.75" x14ac:dyDescent="0.25">
      <c r="A68" s="130" t="s">
        <v>157</v>
      </c>
      <c r="B68" s="78">
        <f t="shared" si="115"/>
        <v>0</v>
      </c>
      <c r="C68" s="78">
        <f t="shared" si="36"/>
        <v>0</v>
      </c>
      <c r="D68" s="78">
        <f t="shared" si="116"/>
        <v>0</v>
      </c>
      <c r="E68" s="78">
        <f t="shared" si="117"/>
        <v>0</v>
      </c>
      <c r="F68" s="78">
        <f t="shared" si="118"/>
        <v>0</v>
      </c>
      <c r="G68" s="74"/>
      <c r="H68" s="77"/>
      <c r="I68" s="77"/>
      <c r="J68" s="77"/>
      <c r="K68" s="77"/>
      <c r="L68" s="77"/>
      <c r="M68" s="77"/>
      <c r="N68" s="77"/>
      <c r="O68" s="77"/>
      <c r="P68" s="77"/>
      <c r="Q68" s="77"/>
      <c r="R68" s="77"/>
      <c r="S68" s="75"/>
      <c r="T68" s="77"/>
      <c r="U68" s="77"/>
      <c r="V68" s="77"/>
      <c r="W68" s="75"/>
      <c r="X68" s="77"/>
      <c r="Y68" s="77"/>
      <c r="Z68" s="77"/>
      <c r="AA68" s="75"/>
      <c r="AB68" s="77"/>
      <c r="AC68" s="77"/>
      <c r="AD68" s="77"/>
      <c r="AE68" s="75"/>
      <c r="AF68" s="77"/>
      <c r="AG68" s="77"/>
      <c r="AH68" s="77"/>
      <c r="AI68" s="75"/>
      <c r="AJ68" s="77"/>
      <c r="AK68" s="77"/>
      <c r="AL68" s="77"/>
      <c r="AM68" s="75"/>
      <c r="AN68" s="77"/>
      <c r="AO68" s="77"/>
      <c r="AP68" s="77"/>
      <c r="AQ68" s="77"/>
      <c r="AR68" s="77"/>
      <c r="AS68" s="77"/>
      <c r="AT68" s="77"/>
      <c r="AU68" s="75"/>
      <c r="AV68" s="77"/>
      <c r="AW68" s="77"/>
      <c r="AX68" s="77"/>
      <c r="AY68" s="75"/>
      <c r="AZ68" s="75"/>
      <c r="BA68" s="77"/>
      <c r="BB68" s="77"/>
      <c r="BC68" s="75"/>
      <c r="BD68" s="77"/>
      <c r="BE68" s="77"/>
      <c r="BF68" s="77"/>
      <c r="BG68" s="75"/>
      <c r="BH68" s="77"/>
      <c r="BI68" s="77"/>
      <c r="BJ68" s="77"/>
      <c r="BK68" s="75"/>
      <c r="BL68" s="75"/>
      <c r="BM68" s="77"/>
      <c r="BN68" s="77"/>
      <c r="BO68" s="75"/>
      <c r="BP68" s="75"/>
      <c r="BQ68" s="77"/>
      <c r="BR68" s="77"/>
      <c r="BS68" s="75"/>
      <c r="BT68" s="75"/>
      <c r="BU68" s="77"/>
      <c r="BV68" s="77"/>
      <c r="BW68" s="75"/>
      <c r="BX68" s="75"/>
      <c r="BY68" s="77"/>
      <c r="BZ68" s="77"/>
      <c r="CA68" s="75"/>
      <c r="CB68" s="75"/>
      <c r="CC68" s="77"/>
      <c r="CD68" s="77"/>
      <c r="CE68" s="75"/>
      <c r="CF68" s="322"/>
      <c r="CG68" s="77"/>
      <c r="CH68" s="77"/>
      <c r="CI68" s="75"/>
      <c r="CJ68" s="75"/>
      <c r="CK68" s="77"/>
      <c r="CL68" s="77"/>
      <c r="CM68" s="75"/>
      <c r="CN68" s="75"/>
      <c r="CO68" s="77"/>
      <c r="CP68" s="77"/>
      <c r="CQ68" s="75"/>
      <c r="CR68" s="77"/>
      <c r="CS68" s="77"/>
      <c r="CT68" s="77"/>
      <c r="CU68" s="75"/>
      <c r="CV68" s="75"/>
      <c r="CW68" s="77"/>
      <c r="CX68" s="77"/>
      <c r="CY68" s="75"/>
      <c r="CZ68" s="75"/>
      <c r="DA68" s="77"/>
      <c r="DB68" s="77"/>
      <c r="DC68" s="75"/>
      <c r="DD68" s="77"/>
      <c r="DE68" s="77"/>
      <c r="DF68" s="77"/>
      <c r="DG68" s="75"/>
      <c r="DH68" s="77"/>
      <c r="DI68" s="77"/>
      <c r="DJ68" s="77"/>
      <c r="DK68" s="75"/>
      <c r="DL68" s="77"/>
      <c r="DM68" s="77"/>
      <c r="DN68" s="77"/>
      <c r="DO68" s="75"/>
      <c r="DP68" s="77"/>
      <c r="DQ68" s="77"/>
      <c r="DR68" s="77"/>
      <c r="DS68" s="75"/>
      <c r="DT68" s="75"/>
      <c r="DU68" s="77"/>
      <c r="DV68" s="77"/>
      <c r="DW68" s="75"/>
      <c r="DX68" s="75"/>
      <c r="DY68" s="77"/>
      <c r="DZ68" s="77"/>
      <c r="EA68" s="75"/>
      <c r="EB68" s="77"/>
      <c r="EC68" s="77"/>
      <c r="ED68" s="77"/>
      <c r="EE68" s="75"/>
      <c r="EF68" s="77"/>
      <c r="EG68" s="77"/>
      <c r="EH68" s="77"/>
      <c r="EI68" s="75"/>
      <c r="EJ68" s="77"/>
      <c r="EK68" s="77"/>
      <c r="EL68" s="77"/>
      <c r="EM68" s="75"/>
      <c r="EN68" s="77"/>
      <c r="EO68" s="77"/>
      <c r="EP68" s="77"/>
      <c r="EQ68" s="75"/>
      <c r="ER68" s="77"/>
      <c r="ES68" s="77"/>
      <c r="ET68" s="77"/>
      <c r="EU68" s="75"/>
      <c r="EV68" s="75"/>
      <c r="EW68" s="75"/>
      <c r="EX68" s="75"/>
      <c r="EY68" s="75"/>
      <c r="EZ68" s="77"/>
      <c r="FA68" s="77"/>
      <c r="FB68" s="77"/>
      <c r="FC68" s="75"/>
      <c r="FD68" s="77"/>
      <c r="FE68" s="77"/>
      <c r="FF68" s="77"/>
      <c r="FG68" s="75"/>
      <c r="FH68" s="77"/>
      <c r="FI68" s="77"/>
      <c r="FJ68" s="77"/>
      <c r="FK68" s="75"/>
      <c r="FL68" s="77"/>
      <c r="FM68" s="77"/>
      <c r="FN68" s="77"/>
      <c r="FO68" s="75"/>
      <c r="FP68" s="77"/>
      <c r="FQ68" s="77"/>
      <c r="FR68" s="77"/>
      <c r="FS68" s="75"/>
      <c r="FT68" s="77"/>
      <c r="FU68" s="77"/>
      <c r="FV68" s="77"/>
      <c r="FW68" s="75"/>
      <c r="FX68" s="77"/>
      <c r="FY68" s="77"/>
      <c r="FZ68" s="77"/>
      <c r="GA68" s="75"/>
      <c r="GB68" s="77"/>
      <c r="GC68" s="77"/>
      <c r="GD68" s="77"/>
      <c r="GE68" s="75"/>
      <c r="GF68" s="77"/>
      <c r="GG68" s="77"/>
      <c r="GH68" s="77"/>
      <c r="GI68" s="75"/>
      <c r="GJ68" s="77"/>
      <c r="GK68" s="77"/>
      <c r="GL68" s="77"/>
      <c r="GM68" s="75"/>
      <c r="GN68" s="77"/>
      <c r="GO68" s="77"/>
      <c r="GP68" s="77"/>
      <c r="GQ68" s="75"/>
      <c r="GR68" s="77"/>
      <c r="GS68" s="77"/>
      <c r="GT68" s="77"/>
      <c r="GU68" s="77"/>
      <c r="GV68" s="77"/>
      <c r="GW68" s="77"/>
      <c r="GX68" s="77"/>
      <c r="GY68" s="77"/>
      <c r="GZ68" s="77"/>
      <c r="HA68" s="77"/>
      <c r="HB68" s="77"/>
      <c r="HC68" s="77"/>
      <c r="HD68" s="77"/>
      <c r="HE68" s="77"/>
      <c r="HF68" s="77"/>
      <c r="HG68" s="77"/>
      <c r="HH68" s="77"/>
      <c r="HI68" s="77"/>
      <c r="HJ68" s="77"/>
      <c r="HK68" s="77"/>
      <c r="HL68" s="77"/>
      <c r="HM68" s="77"/>
      <c r="HN68" s="77"/>
      <c r="HO68" s="77"/>
      <c r="HP68" s="77"/>
      <c r="HQ68" s="77"/>
      <c r="HR68" s="77"/>
      <c r="HS68" s="77"/>
      <c r="HT68" s="77"/>
      <c r="HU68" s="77"/>
      <c r="HV68" s="77"/>
      <c r="HW68" s="77"/>
      <c r="HX68" s="77"/>
      <c r="HY68" s="77"/>
      <c r="HZ68" s="77"/>
      <c r="IA68" s="77"/>
      <c r="IB68" s="77"/>
      <c r="IC68" s="77"/>
      <c r="ID68" s="77"/>
      <c r="IE68" s="77"/>
      <c r="IF68" s="77"/>
      <c r="IG68" s="77"/>
      <c r="IH68" s="77"/>
      <c r="II68" s="77"/>
      <c r="IJ68" s="77"/>
      <c r="IK68" s="77"/>
      <c r="IL68" s="77"/>
      <c r="IM68" s="77"/>
      <c r="IN68" s="77"/>
      <c r="IO68" s="77"/>
      <c r="IP68" s="77"/>
      <c r="IQ68" s="341"/>
      <c r="IR68" s="77"/>
      <c r="IS68" s="77"/>
      <c r="IT68" s="77"/>
      <c r="IU68" s="77"/>
      <c r="IV68" s="77"/>
      <c r="IW68" s="77"/>
      <c r="IX68" s="77"/>
      <c r="IY68" s="77"/>
      <c r="IZ68" s="77"/>
      <c r="JA68" s="77"/>
      <c r="JB68" s="77"/>
      <c r="JC68" s="77"/>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5"/>
      <c r="KF68" s="77"/>
      <c r="KG68" s="77"/>
      <c r="KH68" s="77"/>
      <c r="KI68" s="75"/>
      <c r="KJ68" s="77"/>
      <c r="KK68" s="77"/>
      <c r="KL68" s="77"/>
      <c r="KM68" s="75"/>
      <c r="KN68" s="77"/>
      <c r="KO68" s="77"/>
      <c r="KP68" s="77"/>
      <c r="KQ68" s="75"/>
      <c r="KR68" s="77"/>
      <c r="KS68" s="77"/>
      <c r="KT68" s="77"/>
      <c r="KU68" s="75"/>
      <c r="KV68" s="77"/>
      <c r="KW68" s="77"/>
      <c r="KX68" s="77"/>
      <c r="KY68" s="75"/>
      <c r="KZ68" s="77"/>
      <c r="LA68" s="77"/>
      <c r="LB68" s="77"/>
      <c r="LC68" s="75"/>
      <c r="LD68" s="77"/>
      <c r="LE68" s="77"/>
      <c r="LF68" s="77"/>
      <c r="LG68" s="75"/>
      <c r="LH68" s="77"/>
      <c r="LI68" s="77"/>
      <c r="LJ68" s="77"/>
      <c r="LK68" s="75"/>
      <c r="LL68" s="77"/>
      <c r="LM68" s="77"/>
      <c r="LN68" s="77"/>
      <c r="LO68" s="75"/>
      <c r="LP68" s="77"/>
      <c r="LQ68" s="77"/>
      <c r="LR68" s="77"/>
      <c r="LS68" s="75"/>
      <c r="LT68" s="77"/>
      <c r="LU68" s="77"/>
      <c r="LV68" s="77"/>
      <c r="LW68" s="75"/>
      <c r="LX68" s="77"/>
      <c r="LY68" s="77"/>
      <c r="LZ68" s="77"/>
      <c r="MA68" s="75"/>
      <c r="MB68" s="77"/>
      <c r="MC68" s="77"/>
      <c r="MD68" s="77"/>
      <c r="ME68" s="75"/>
      <c r="MF68" s="77"/>
      <c r="MG68" s="77"/>
      <c r="MH68" s="77"/>
      <c r="MI68" s="75"/>
      <c r="MJ68" s="77"/>
      <c r="MK68" s="77"/>
      <c r="ML68" s="77"/>
      <c r="MM68" s="75"/>
      <c r="MN68" s="77"/>
      <c r="MO68" s="77"/>
      <c r="MP68" s="77"/>
      <c r="MQ68" s="75"/>
      <c r="MR68" s="77"/>
      <c r="MS68" s="77"/>
      <c r="MT68" s="77"/>
      <c r="MU68" s="75"/>
      <c r="MV68" s="77"/>
      <c r="MW68" s="77"/>
      <c r="MX68" s="77"/>
      <c r="MY68" s="77"/>
      <c r="MZ68" s="77"/>
      <c r="NA68" s="77"/>
      <c r="NB68" s="77"/>
      <c r="NC68" s="77"/>
      <c r="ND68" s="77"/>
      <c r="NE68" s="77"/>
      <c r="NF68" s="77"/>
      <c r="NG68" s="77"/>
      <c r="NH68" s="77"/>
      <c r="NI68" s="77"/>
      <c r="NJ68" s="77"/>
      <c r="NK68" s="77"/>
    </row>
    <row r="69" spans="1:375" s="5" customFormat="1" ht="31.5" x14ac:dyDescent="0.25">
      <c r="A69" s="129" t="s">
        <v>164</v>
      </c>
      <c r="B69" s="77">
        <f t="shared" si="115"/>
        <v>12273.715700000001</v>
      </c>
      <c r="C69" s="77">
        <f t="shared" si="36"/>
        <v>24038.286260000001</v>
      </c>
      <c r="D69" s="77">
        <f t="shared" si="116"/>
        <v>23488.286260000001</v>
      </c>
      <c r="E69" s="77">
        <f t="shared" si="117"/>
        <v>550</v>
      </c>
      <c r="F69" s="77">
        <f t="shared" si="118"/>
        <v>24016.413280000001</v>
      </c>
      <c r="G69" s="73">
        <f>F69/C69*100</f>
        <v>99.909007739722284</v>
      </c>
      <c r="H69" s="77">
        <f>H70+H71+H72+H74</f>
        <v>0</v>
      </c>
      <c r="I69" s="77">
        <f>I70+I71+I72+I74</f>
        <v>0</v>
      </c>
      <c r="J69" s="77">
        <f>J70+J71+J72+J74</f>
        <v>0</v>
      </c>
      <c r="K69" s="73"/>
      <c r="L69" s="77">
        <f t="shared" ref="L69" si="433">L70+L71+L72+L74</f>
        <v>728.1</v>
      </c>
      <c r="M69" s="77">
        <f t="shared" ref="M69:N69" si="434">M70+M71+M72+M74</f>
        <v>910.1</v>
      </c>
      <c r="N69" s="77">
        <f t="shared" si="434"/>
        <v>910.1</v>
      </c>
      <c r="O69" s="72">
        <f>N69/M69*100</f>
        <v>100</v>
      </c>
      <c r="P69" s="77">
        <f>P70+P71+P72+P74</f>
        <v>243</v>
      </c>
      <c r="Q69" s="77">
        <f>Q70+Q71+Q72+Q74</f>
        <v>243</v>
      </c>
      <c r="R69" s="77">
        <f>R70+R71+R72+R74</f>
        <v>243</v>
      </c>
      <c r="S69" s="72">
        <f>R69/Q69*100</f>
        <v>100</v>
      </c>
      <c r="T69" s="77">
        <f>T70+T71+T72+T74</f>
        <v>964</v>
      </c>
      <c r="U69" s="77">
        <f>U70+U71+U72+U74</f>
        <v>964</v>
      </c>
      <c r="V69" s="77">
        <f>V70+V71+V72+V74</f>
        <v>964</v>
      </c>
      <c r="W69" s="72">
        <f>V69/U69*100</f>
        <v>100</v>
      </c>
      <c r="X69" s="77">
        <f>X70+X71+X72+X74</f>
        <v>0</v>
      </c>
      <c r="Y69" s="77">
        <f>Y70+Y71+Y72+Y74</f>
        <v>0</v>
      </c>
      <c r="Z69" s="77">
        <f>Z70+Z71+Z72+Z74</f>
        <v>0</v>
      </c>
      <c r="AA69" s="72"/>
      <c r="AB69" s="77">
        <f>AB70+AB71+AB72+AB74</f>
        <v>143</v>
      </c>
      <c r="AC69" s="77">
        <f>AC70+AC71+AC72+AC74</f>
        <v>143</v>
      </c>
      <c r="AD69" s="77">
        <f>AD70+AD71+AD72+AD74</f>
        <v>143</v>
      </c>
      <c r="AE69" s="72">
        <f>AD69/AC69*100</f>
        <v>100</v>
      </c>
      <c r="AF69" s="77"/>
      <c r="AG69" s="77">
        <f>AG70+AG71+AG72+AG74</f>
        <v>9851.6</v>
      </c>
      <c r="AH69" s="77">
        <f>AH70+AH71+AH72+AH74</f>
        <v>9851.6</v>
      </c>
      <c r="AI69" s="72">
        <f>AH69/AG69*100</f>
        <v>100</v>
      </c>
      <c r="AJ69" s="77"/>
      <c r="AK69" s="77">
        <f>AK70+AK71+AK72+AK74</f>
        <v>400</v>
      </c>
      <c r="AL69" s="77">
        <f>AL70+AL71+AL72+AL74</f>
        <v>400</v>
      </c>
      <c r="AM69" s="72">
        <f>AL69/AK69*100</f>
        <v>100</v>
      </c>
      <c r="AN69" s="77">
        <f t="shared" ref="AN69" si="435">AN70+AN71+AN72+AN74</f>
        <v>0</v>
      </c>
      <c r="AO69" s="77">
        <f t="shared" ref="AO69:AQ69" si="436">AO70+AO71+AO72+AO74</f>
        <v>0</v>
      </c>
      <c r="AP69" s="77">
        <f t="shared" si="436"/>
        <v>0</v>
      </c>
      <c r="AQ69" s="77">
        <f t="shared" si="436"/>
        <v>0</v>
      </c>
      <c r="AR69" s="77">
        <f>AR70+AR71+AR72+AR74</f>
        <v>500</v>
      </c>
      <c r="AS69" s="77">
        <f>AS70+AS71+AS72+AS74</f>
        <v>500</v>
      </c>
      <c r="AT69" s="77">
        <f>AT70+AT71+AT72+AT74</f>
        <v>500</v>
      </c>
      <c r="AU69" s="72">
        <f>AT69/AS69*100</f>
        <v>100</v>
      </c>
      <c r="AV69" s="77"/>
      <c r="AW69" s="77">
        <f>AW70+AW71+AW72+AW74</f>
        <v>0</v>
      </c>
      <c r="AX69" s="77">
        <f>AX70+AX71+AX72+AX74</f>
        <v>0</v>
      </c>
      <c r="AY69" s="72"/>
      <c r="AZ69" s="72"/>
      <c r="BA69" s="77">
        <f>BA70+BA71+BA72+BA74</f>
        <v>0</v>
      </c>
      <c r="BB69" s="77">
        <f>BB70+BB71+BB72+BB74</f>
        <v>0</v>
      </c>
      <c r="BC69" s="72"/>
      <c r="BD69" s="77"/>
      <c r="BE69" s="77"/>
      <c r="BF69" s="77"/>
      <c r="BG69" s="72"/>
      <c r="BH69" s="77">
        <f>BH70+BH71+BH72+BH74</f>
        <v>732.69409999999993</v>
      </c>
      <c r="BI69" s="77">
        <f>BI70+BI71+BI72+BI74</f>
        <v>732.69409999999993</v>
      </c>
      <c r="BJ69" s="77">
        <f>BJ70+BJ71+BJ72+BJ74</f>
        <v>732.69409999999993</v>
      </c>
      <c r="BK69" s="72">
        <f>BJ69/BI69*100</f>
        <v>100</v>
      </c>
      <c r="BL69" s="72"/>
      <c r="BM69" s="77">
        <f>BM70+BM71+BM72+BM74</f>
        <v>0</v>
      </c>
      <c r="BN69" s="77">
        <f>BN70+BN71+BN72+BN74</f>
        <v>0</v>
      </c>
      <c r="BO69" s="72"/>
      <c r="BP69" s="72"/>
      <c r="BQ69" s="77">
        <f>BQ70+BQ71+BQ72+BQ74</f>
        <v>0</v>
      </c>
      <c r="BR69" s="77">
        <f>BR70+BR71+BR72+BR74</f>
        <v>0</v>
      </c>
      <c r="BS69" s="72"/>
      <c r="BT69" s="72"/>
      <c r="BU69" s="77">
        <f>BU70+BU71+BU72+BU74</f>
        <v>0</v>
      </c>
      <c r="BV69" s="77">
        <f>BV70+BV71+BV72+BV74</f>
        <v>0</v>
      </c>
      <c r="BW69" s="72"/>
      <c r="BX69" s="72"/>
      <c r="BY69" s="77">
        <f>BY70+BY71+BY72+BY74</f>
        <v>0</v>
      </c>
      <c r="BZ69" s="77">
        <f>BZ70+BZ71+BZ72+BZ74</f>
        <v>0</v>
      </c>
      <c r="CA69" s="72"/>
      <c r="CB69" s="72"/>
      <c r="CC69" s="77">
        <f>CC70+CC71+CC72+CC74</f>
        <v>0</v>
      </c>
      <c r="CD69" s="77">
        <f>CD70+CD71+CD72+CD74</f>
        <v>0</v>
      </c>
      <c r="CE69" s="72"/>
      <c r="CF69" s="343"/>
      <c r="CG69" s="77">
        <f>CG70+CG71+CG72+CG74</f>
        <v>0</v>
      </c>
      <c r="CH69" s="77">
        <f>CH70+CH71+CH72+CH74</f>
        <v>0</v>
      </c>
      <c r="CI69" s="72"/>
      <c r="CJ69" s="72"/>
      <c r="CK69" s="77">
        <f>CK70+CK71+CK72+CK74</f>
        <v>0</v>
      </c>
      <c r="CL69" s="77">
        <f>CL70+CL71+CL72+CL74</f>
        <v>0</v>
      </c>
      <c r="CM69" s="72"/>
      <c r="CN69" s="72"/>
      <c r="CO69" s="77">
        <f>CO70+CO71+CO72+CO74</f>
        <v>0</v>
      </c>
      <c r="CP69" s="77">
        <f>CP70+CP71+CP72+CP74</f>
        <v>0</v>
      </c>
      <c r="CQ69" s="72"/>
      <c r="CR69" s="77">
        <f>CR70+CR71+CR72+CR74</f>
        <v>634.4</v>
      </c>
      <c r="CS69" s="77">
        <f>CS70+CS71+CS72+CS74</f>
        <v>634.4</v>
      </c>
      <c r="CT69" s="77">
        <f>CT70+CT71+CT72+CT74</f>
        <v>632.52701999999999</v>
      </c>
      <c r="CU69" s="72">
        <f>CT69/CS69*100</f>
        <v>99.704763556116021</v>
      </c>
      <c r="CV69" s="72"/>
      <c r="CW69" s="77"/>
      <c r="CX69" s="77"/>
      <c r="CY69" s="72"/>
      <c r="CZ69" s="72"/>
      <c r="DA69" s="77"/>
      <c r="DB69" s="77"/>
      <c r="DC69" s="72"/>
      <c r="DD69" s="77">
        <f>DD70+DD71+DD72+DD74</f>
        <v>250</v>
      </c>
      <c r="DE69" s="77">
        <f>DE70+DE71+DE72+DE74</f>
        <v>250</v>
      </c>
      <c r="DF69" s="77">
        <f>DF70+DF71+DF72+DF74</f>
        <v>250</v>
      </c>
      <c r="DG69" s="72">
        <f t="shared" si="65"/>
        <v>100</v>
      </c>
      <c r="DH69" s="77">
        <f>DH70+DH71+DH72+DH74</f>
        <v>0</v>
      </c>
      <c r="DI69" s="77">
        <f>DI70+DI71+DI72+DI74</f>
        <v>0</v>
      </c>
      <c r="DJ69" s="77">
        <f>DJ70+DJ71+DJ72+DJ74</f>
        <v>0</v>
      </c>
      <c r="DK69" s="72"/>
      <c r="DL69" s="77">
        <f>DL70+DL71+DL72+DL74</f>
        <v>0</v>
      </c>
      <c r="DM69" s="77">
        <f>DM70+DM71+DM72+DM74</f>
        <v>0</v>
      </c>
      <c r="DN69" s="77">
        <f>DN70+DN71+DN72+DN74</f>
        <v>0</v>
      </c>
      <c r="DO69" s="72"/>
      <c r="DP69" s="77"/>
      <c r="DQ69" s="77">
        <f>DQ70+DQ71+DQ72+DQ74</f>
        <v>0</v>
      </c>
      <c r="DR69" s="77">
        <f>DR70+DR71+DR72+DR74</f>
        <v>0</v>
      </c>
      <c r="DS69" s="72"/>
      <c r="DT69" s="72"/>
      <c r="DU69" s="77">
        <f>DU70+DU71+DU72+DU74</f>
        <v>0</v>
      </c>
      <c r="DV69" s="77">
        <f>DV70+DV71+DV72+DV74</f>
        <v>0</v>
      </c>
      <c r="DW69" s="72"/>
      <c r="DX69" s="72"/>
      <c r="DY69" s="77">
        <f>DY70+DY71+DY72+DY74</f>
        <v>0</v>
      </c>
      <c r="DZ69" s="77">
        <f>DZ70+DZ71+DZ72+DZ74</f>
        <v>0</v>
      </c>
      <c r="EA69" s="72"/>
      <c r="EB69" s="77">
        <f>EB70+EB71+EB72+EB74</f>
        <v>1000</v>
      </c>
      <c r="EC69" s="77">
        <f>EC70+EC71+EC72+EC74</f>
        <v>1000</v>
      </c>
      <c r="ED69" s="77">
        <f>ED70+ED71+ED72+ED74</f>
        <v>1000</v>
      </c>
      <c r="EE69" s="72">
        <f>ED69/EC69*100</f>
        <v>100</v>
      </c>
      <c r="EF69" s="77">
        <f>EF70+EF71+EF72+EF74</f>
        <v>905.9</v>
      </c>
      <c r="EG69" s="77">
        <f>EG70+EG71+EG72+EG74</f>
        <v>843.27499999999998</v>
      </c>
      <c r="EH69" s="77">
        <f>EH70+EH71+EH72+EH74</f>
        <v>843.27499999999998</v>
      </c>
      <c r="EI69" s="72">
        <f>EH69/EG69*100</f>
        <v>100</v>
      </c>
      <c r="EJ69" s="77"/>
      <c r="EK69" s="77">
        <f>EK70+EK71+EK72+EK74</f>
        <v>0</v>
      </c>
      <c r="EL69" s="77">
        <f>EL70+EL71+EL72+EL74</f>
        <v>0</v>
      </c>
      <c r="EM69" s="72"/>
      <c r="EN69" s="77">
        <f>EN70+EN71+EN72+EN74</f>
        <v>5000</v>
      </c>
      <c r="EO69" s="77">
        <f>EO70+EO71+EO72+EO74</f>
        <v>5000</v>
      </c>
      <c r="EP69" s="77">
        <f>EP70+EP71+EP72+EP74</f>
        <v>5000</v>
      </c>
      <c r="EQ69" s="72">
        <f t="shared" si="389"/>
        <v>100</v>
      </c>
      <c r="ER69" s="77"/>
      <c r="ES69" s="77">
        <f>ES70+ES71+ES72+ES74</f>
        <v>0</v>
      </c>
      <c r="ET69" s="77">
        <f>ET70+ET71+ET72+ET74</f>
        <v>0</v>
      </c>
      <c r="EU69" s="72"/>
      <c r="EV69" s="72"/>
      <c r="EW69" s="72"/>
      <c r="EX69" s="72"/>
      <c r="EY69" s="72"/>
      <c r="EZ69" s="77"/>
      <c r="FA69" s="77">
        <f>FA70+FA71+FA72+FA74</f>
        <v>0</v>
      </c>
      <c r="FB69" s="77">
        <f>FB70+FB71+FB72+FB74</f>
        <v>0</v>
      </c>
      <c r="FC69" s="72"/>
      <c r="FD69" s="77"/>
      <c r="FE69" s="77">
        <f>FE70+FE71+FE72+FE74</f>
        <v>0</v>
      </c>
      <c r="FF69" s="77">
        <f>FF70+FF71+FF72+FF74</f>
        <v>0</v>
      </c>
      <c r="FG69" s="72"/>
      <c r="FH69" s="77"/>
      <c r="FI69" s="77">
        <f>FI70+FI71+FI72+FI74</f>
        <v>0</v>
      </c>
      <c r="FJ69" s="77">
        <f>FJ70+FJ71+FJ72+FJ74</f>
        <v>0</v>
      </c>
      <c r="FK69" s="72"/>
      <c r="FL69" s="77">
        <f>FL70+FL71+FL72+FL74</f>
        <v>632</v>
      </c>
      <c r="FM69" s="77">
        <f>FM70+FM71+FM72+FM74</f>
        <v>601.6</v>
      </c>
      <c r="FN69" s="77">
        <f>FN70+FN71+FN72+FN74</f>
        <v>601.6</v>
      </c>
      <c r="FO69" s="72">
        <f t="shared" ref="FO69:FO70" si="437">FN69/FM69*100</f>
        <v>100</v>
      </c>
      <c r="FP69" s="77"/>
      <c r="FQ69" s="77"/>
      <c r="FR69" s="77"/>
      <c r="FS69" s="72"/>
      <c r="FT69" s="77"/>
      <c r="FU69" s="77">
        <f>FU70+FU71+FU72+FU74</f>
        <v>0</v>
      </c>
      <c r="FV69" s="77">
        <f>FV70+FV71+FV72+FV74</f>
        <v>0</v>
      </c>
      <c r="FW69" s="72"/>
      <c r="FX69" s="77"/>
      <c r="FY69" s="77">
        <f>FY70+FY71+FY72+FY74</f>
        <v>0</v>
      </c>
      <c r="FZ69" s="77">
        <f>FZ70+FZ71+FZ72+FZ74</f>
        <v>0</v>
      </c>
      <c r="GA69" s="72"/>
      <c r="GB69" s="77"/>
      <c r="GC69" s="77">
        <f>GC70+GC71+GC72+GC74</f>
        <v>0</v>
      </c>
      <c r="GD69" s="77">
        <f>GD70+GD71+GD72+GD74</f>
        <v>0</v>
      </c>
      <c r="GE69" s="72"/>
      <c r="GF69" s="77">
        <f>GF70+GF71+GF72+GF74</f>
        <v>540.62159999999994</v>
      </c>
      <c r="GG69" s="77">
        <f>GG70+GG71+GG72+GG74</f>
        <v>534.95172000000002</v>
      </c>
      <c r="GH69" s="77">
        <f>GH70+GH71+GH72+GH74</f>
        <v>534.95172000000002</v>
      </c>
      <c r="GI69" s="72">
        <f t="shared" si="176"/>
        <v>100</v>
      </c>
      <c r="GJ69" s="77"/>
      <c r="GK69" s="77"/>
      <c r="GL69" s="77"/>
      <c r="GM69" s="72"/>
      <c r="GN69" s="77"/>
      <c r="GO69" s="77">
        <f>GO70+GO71+GO72+GO74</f>
        <v>40</v>
      </c>
      <c r="GP69" s="77">
        <f>GP70+GP71+GP72+GP74</f>
        <v>20</v>
      </c>
      <c r="GQ69" s="72">
        <f t="shared" ref="GQ69" si="438">GP69/GO69*100</f>
        <v>50</v>
      </c>
      <c r="GR69" s="77"/>
      <c r="GS69" s="77">
        <f t="shared" ref="GS69:GT69" si="439">GS70+GS71+GS72+GS74</f>
        <v>0</v>
      </c>
      <c r="GT69" s="77">
        <f t="shared" si="439"/>
        <v>0</v>
      </c>
      <c r="GU69" s="72"/>
      <c r="GV69" s="77"/>
      <c r="GW69" s="77">
        <f t="shared" ref="GW69:GX69" si="440">GW70+GW71+GW72+GW74</f>
        <v>0</v>
      </c>
      <c r="GX69" s="77">
        <f t="shared" si="440"/>
        <v>0</v>
      </c>
      <c r="GY69" s="72"/>
      <c r="GZ69" s="77"/>
      <c r="HA69" s="77">
        <f t="shared" ref="HA69:HB69" si="441">HA70+HA71+HA72+HA74</f>
        <v>0</v>
      </c>
      <c r="HB69" s="77">
        <f t="shared" si="441"/>
        <v>0</v>
      </c>
      <c r="HC69" s="72"/>
      <c r="HD69" s="77"/>
      <c r="HE69" s="77">
        <f t="shared" ref="HE69:HF69" si="442">HE70+HE71+HE72+HE74</f>
        <v>0</v>
      </c>
      <c r="HF69" s="77">
        <f t="shared" si="442"/>
        <v>0</v>
      </c>
      <c r="HG69" s="72"/>
      <c r="HH69" s="77"/>
      <c r="HI69" s="77">
        <f t="shared" ref="HI69:HJ69" si="443">HI70+HI71+HI72+HI74</f>
        <v>104.4</v>
      </c>
      <c r="HJ69" s="77">
        <f t="shared" si="443"/>
        <v>104.4</v>
      </c>
      <c r="HK69" s="72">
        <f>HJ69/HI69*100</f>
        <v>100</v>
      </c>
      <c r="HL69" s="77"/>
      <c r="HM69" s="77">
        <f t="shared" ref="HM69:HN69" si="444">HM70+HM71+HM72+HM74</f>
        <v>0</v>
      </c>
      <c r="HN69" s="77">
        <f t="shared" si="444"/>
        <v>0</v>
      </c>
      <c r="HO69" s="72"/>
      <c r="HP69" s="77"/>
      <c r="HQ69" s="77">
        <f t="shared" ref="HQ69:HR69" si="445">HQ70+HQ71+HQ72+HQ74</f>
        <v>0</v>
      </c>
      <c r="HR69" s="77">
        <f t="shared" si="445"/>
        <v>0</v>
      </c>
      <c r="HS69" s="72"/>
      <c r="HT69" s="77"/>
      <c r="HU69" s="77">
        <f t="shared" ref="HU69:HV69" si="446">HU70+HU71+HU72+HU74</f>
        <v>0</v>
      </c>
      <c r="HV69" s="77">
        <f t="shared" si="446"/>
        <v>0</v>
      </c>
      <c r="HW69" s="72"/>
      <c r="HX69" s="77"/>
      <c r="HY69" s="77">
        <f t="shared" ref="HY69:HZ69" si="447">HY70+HY71+HY72+HY74</f>
        <v>0</v>
      </c>
      <c r="HZ69" s="77">
        <f t="shared" si="447"/>
        <v>0</v>
      </c>
      <c r="IA69" s="72"/>
      <c r="IB69" s="77"/>
      <c r="IC69" s="77">
        <f t="shared" ref="IC69:ID69" si="448">IC70+IC71+IC72+IC74</f>
        <v>0</v>
      </c>
      <c r="ID69" s="77">
        <f t="shared" si="448"/>
        <v>0</v>
      </c>
      <c r="IE69" s="72"/>
      <c r="IF69" s="77"/>
      <c r="IG69" s="77">
        <f t="shared" ref="IG69:IH69" si="449">IG70+IG71+IG72+IG74</f>
        <v>0</v>
      </c>
      <c r="IH69" s="77">
        <f t="shared" si="449"/>
        <v>0</v>
      </c>
      <c r="II69" s="72"/>
      <c r="IJ69" s="77"/>
      <c r="IK69" s="77">
        <f t="shared" ref="IK69:IL69" si="450">IK70+IK71+IK72+IK74</f>
        <v>0</v>
      </c>
      <c r="IL69" s="77">
        <f t="shared" si="450"/>
        <v>0</v>
      </c>
      <c r="IM69" s="72"/>
      <c r="IN69" s="77"/>
      <c r="IO69" s="77">
        <f t="shared" ref="IO69:IP69" si="451">IO70+IO71+IO72+IO74</f>
        <v>0</v>
      </c>
      <c r="IP69" s="77">
        <f t="shared" si="451"/>
        <v>0</v>
      </c>
      <c r="IQ69" s="340"/>
      <c r="IR69" s="77"/>
      <c r="IS69" s="77">
        <f t="shared" ref="IS69:IT69" si="452">IS70+IS71+IS72+IS74</f>
        <v>0</v>
      </c>
      <c r="IT69" s="77">
        <f t="shared" si="452"/>
        <v>0</v>
      </c>
      <c r="IU69" s="72"/>
      <c r="IV69" s="77"/>
      <c r="IW69" s="77">
        <f t="shared" ref="IW69:IX69" si="453">IW70+IW71+IW72+IW74</f>
        <v>0</v>
      </c>
      <c r="IX69" s="77">
        <f t="shared" si="453"/>
        <v>0</v>
      </c>
      <c r="IY69" s="72"/>
      <c r="IZ69" s="77"/>
      <c r="JA69" s="77">
        <f t="shared" ref="JA69:JB69" si="454">JA70+JA71+JA72+JA74</f>
        <v>0</v>
      </c>
      <c r="JB69" s="77">
        <f t="shared" si="454"/>
        <v>0</v>
      </c>
      <c r="JC69" s="72"/>
      <c r="JD69" s="77"/>
      <c r="JE69" s="77">
        <f t="shared" ref="JE69:JF69" si="455">JE70+JE71+JE72+JE74</f>
        <v>0</v>
      </c>
      <c r="JF69" s="77">
        <f t="shared" si="455"/>
        <v>0</v>
      </c>
      <c r="JG69" s="72"/>
      <c r="JH69" s="77"/>
      <c r="JI69" s="77">
        <f t="shared" ref="JI69:JJ69" si="456">JI70+JI71+JI72+JI74</f>
        <v>0</v>
      </c>
      <c r="JJ69" s="77">
        <f t="shared" si="456"/>
        <v>0</v>
      </c>
      <c r="JK69" s="72"/>
      <c r="JL69" s="77"/>
      <c r="JM69" s="77">
        <f t="shared" ref="JM69:JN69" si="457">JM70+JM71+JM72+JM74</f>
        <v>0</v>
      </c>
      <c r="JN69" s="77">
        <f t="shared" si="457"/>
        <v>0</v>
      </c>
      <c r="JO69" s="72"/>
      <c r="JP69" s="77"/>
      <c r="JQ69" s="77">
        <f t="shared" ref="JQ69:JR69" si="458">JQ70+JQ71+JQ72+JQ74</f>
        <v>0</v>
      </c>
      <c r="JR69" s="77">
        <f t="shared" si="458"/>
        <v>0</v>
      </c>
      <c r="JS69" s="72"/>
      <c r="JT69" s="77"/>
      <c r="JU69" s="77">
        <f t="shared" ref="JU69:JV69" si="459">JU70+JU71+JU72+JU74</f>
        <v>0</v>
      </c>
      <c r="JV69" s="77">
        <f t="shared" si="459"/>
        <v>0</v>
      </c>
      <c r="JW69" s="72"/>
      <c r="JX69" s="77"/>
      <c r="JY69" s="77">
        <f t="shared" ref="JY69:JZ69" si="460">JY70+JY71+JY72+JY74</f>
        <v>0</v>
      </c>
      <c r="JZ69" s="77">
        <f t="shared" si="460"/>
        <v>0</v>
      </c>
      <c r="KA69" s="72"/>
      <c r="KB69" s="77"/>
      <c r="KC69" s="77">
        <f t="shared" ref="KC69:KD69" si="461">KC70+KC71+KC72+KC74</f>
        <v>100</v>
      </c>
      <c r="KD69" s="77">
        <f t="shared" si="461"/>
        <v>100</v>
      </c>
      <c r="KE69" s="72">
        <f t="shared" si="200"/>
        <v>100</v>
      </c>
      <c r="KF69" s="77"/>
      <c r="KG69" s="77">
        <f t="shared" ref="KG69:KH69" si="462">KG70+KG71+KG72+KG74</f>
        <v>0</v>
      </c>
      <c r="KH69" s="77">
        <f t="shared" si="462"/>
        <v>0</v>
      </c>
      <c r="KI69" s="72"/>
      <c r="KJ69" s="77"/>
      <c r="KK69" s="77">
        <f t="shared" ref="KK69:KL69" si="463">KK70+KK71+KK72+KK74</f>
        <v>450</v>
      </c>
      <c r="KL69" s="77">
        <f t="shared" si="463"/>
        <v>450</v>
      </c>
      <c r="KM69" s="72">
        <f t="shared" si="418"/>
        <v>100</v>
      </c>
      <c r="KN69" s="77"/>
      <c r="KO69" s="77">
        <f t="shared" ref="KO69:KP69" si="464">KO70+KO71+KO72+KO74</f>
        <v>0</v>
      </c>
      <c r="KP69" s="77">
        <f t="shared" si="464"/>
        <v>0</v>
      </c>
      <c r="KQ69" s="72"/>
      <c r="KR69" s="77"/>
      <c r="KS69" s="77">
        <f t="shared" ref="KS69:KT69" si="465">KS70+KS71+KS72+KS74</f>
        <v>0</v>
      </c>
      <c r="KT69" s="77">
        <f t="shared" si="465"/>
        <v>0</v>
      </c>
      <c r="KU69" s="72"/>
      <c r="KV69" s="77"/>
      <c r="KW69" s="77">
        <f t="shared" ref="KW69:KX69" si="466">KW70+KW71+KW72+KW74</f>
        <v>0</v>
      </c>
      <c r="KX69" s="77">
        <f t="shared" si="466"/>
        <v>0</v>
      </c>
      <c r="KY69" s="72"/>
      <c r="KZ69" s="77"/>
      <c r="LA69" s="77">
        <f t="shared" ref="LA69:LB69" si="467">LA70+LA71+LA72+LA74</f>
        <v>0</v>
      </c>
      <c r="LB69" s="77">
        <f t="shared" si="467"/>
        <v>0</v>
      </c>
      <c r="LC69" s="72"/>
      <c r="LD69" s="77"/>
      <c r="LE69" s="77">
        <f t="shared" ref="LE69:LF69" si="468">LE70+LE71+LE72+LE74</f>
        <v>0</v>
      </c>
      <c r="LF69" s="77">
        <f t="shared" si="468"/>
        <v>0</v>
      </c>
      <c r="LG69" s="72"/>
      <c r="LH69" s="77"/>
      <c r="LI69" s="77">
        <f t="shared" ref="LI69:LJ69" si="469">LI70+LI71+LI72+LI74</f>
        <v>0</v>
      </c>
      <c r="LJ69" s="77">
        <f t="shared" si="469"/>
        <v>0</v>
      </c>
      <c r="LK69" s="72"/>
      <c r="LL69" s="77"/>
      <c r="LM69" s="77">
        <f t="shared" ref="LM69:LN69" si="470">LM70+LM71+LM72+LM74</f>
        <v>0</v>
      </c>
      <c r="LN69" s="77">
        <f t="shared" si="470"/>
        <v>0</v>
      </c>
      <c r="LO69" s="72"/>
      <c r="LP69" s="77"/>
      <c r="LQ69" s="77">
        <f t="shared" ref="LQ69:LR69" si="471">LQ70+LQ71+LQ72+LQ74</f>
        <v>0</v>
      </c>
      <c r="LR69" s="77">
        <f t="shared" si="471"/>
        <v>0</v>
      </c>
      <c r="LS69" s="72"/>
      <c r="LT69" s="77"/>
      <c r="LU69" s="77">
        <f t="shared" ref="LU69:LV69" si="472">LU70+LU71+LU72+LU74</f>
        <v>0</v>
      </c>
      <c r="LV69" s="77">
        <f t="shared" si="472"/>
        <v>0</v>
      </c>
      <c r="LW69" s="72"/>
      <c r="LX69" s="77"/>
      <c r="LY69" s="77">
        <f t="shared" ref="LY69:LZ69" si="473">LY70+LY71+LY72+LY74</f>
        <v>0</v>
      </c>
      <c r="LZ69" s="77">
        <f t="shared" si="473"/>
        <v>0</v>
      </c>
      <c r="MA69" s="72"/>
      <c r="MB69" s="77"/>
      <c r="MC69" s="77">
        <f t="shared" ref="MC69:MD69" si="474">MC70+MC71+MC72+MC74</f>
        <v>735.2654399999999</v>
      </c>
      <c r="MD69" s="77">
        <f t="shared" si="474"/>
        <v>735.2654399999999</v>
      </c>
      <c r="ME69" s="72">
        <f t="shared" ref="ME69:ME70" si="475">MD69/MC69*100</f>
        <v>100</v>
      </c>
      <c r="MF69" s="77"/>
      <c r="MG69" s="77">
        <f t="shared" ref="MG69:MH69" si="476">MG70+MG71+MG72+MG74</f>
        <v>0</v>
      </c>
      <c r="MH69" s="77">
        <f t="shared" si="476"/>
        <v>0</v>
      </c>
      <c r="MI69" s="72"/>
      <c r="MJ69" s="77"/>
      <c r="MK69" s="77">
        <f t="shared" ref="MK69:ML69" si="477">MK70+MK71+MK72+MK74</f>
        <v>0</v>
      </c>
      <c r="ML69" s="77">
        <f t="shared" si="477"/>
        <v>0</v>
      </c>
      <c r="MM69" s="72"/>
      <c r="MN69" s="77"/>
      <c r="MO69" s="77"/>
      <c r="MP69" s="77"/>
      <c r="MQ69" s="72"/>
      <c r="MR69" s="77"/>
      <c r="MS69" s="77"/>
      <c r="MT69" s="77"/>
      <c r="MU69" s="72"/>
      <c r="MV69" s="77"/>
      <c r="MW69" s="77"/>
      <c r="MX69" s="77"/>
      <c r="MY69" s="72"/>
      <c r="MZ69" s="77"/>
      <c r="NA69" s="77"/>
      <c r="NB69" s="77"/>
      <c r="NC69" s="72"/>
      <c r="ND69" s="77"/>
      <c r="NE69" s="77"/>
      <c r="NF69" s="77"/>
      <c r="NG69" s="72"/>
      <c r="NH69" s="77"/>
      <c r="NI69" s="77"/>
      <c r="NJ69" s="77"/>
      <c r="NK69" s="72"/>
    </row>
    <row r="70" spans="1:375" ht="31.5" x14ac:dyDescent="0.25">
      <c r="A70" s="130" t="s">
        <v>163</v>
      </c>
      <c r="B70" s="78">
        <f t="shared" si="115"/>
        <v>7273.7157000000007</v>
      </c>
      <c r="C70" s="78">
        <f t="shared" si="36"/>
        <v>19038.286260000001</v>
      </c>
      <c r="D70" s="78">
        <f t="shared" si="116"/>
        <v>18488.286260000001</v>
      </c>
      <c r="E70" s="78">
        <f t="shared" si="117"/>
        <v>550</v>
      </c>
      <c r="F70" s="78">
        <f t="shared" si="118"/>
        <v>19016.413280000001</v>
      </c>
      <c r="G70" s="74">
        <f>F70/C70*100</f>
        <v>99.88511056246719</v>
      </c>
      <c r="H70" s="74"/>
      <c r="I70" s="74"/>
      <c r="J70" s="74"/>
      <c r="K70" s="74"/>
      <c r="L70" s="74">
        <v>728.1</v>
      </c>
      <c r="M70" s="74">
        <v>910.1</v>
      </c>
      <c r="N70" s="74">
        <v>910.1</v>
      </c>
      <c r="O70" s="75">
        <f>N70/M70*100</f>
        <v>100</v>
      </c>
      <c r="P70" s="114">
        <v>243</v>
      </c>
      <c r="Q70" s="114">
        <v>243</v>
      </c>
      <c r="R70" s="134">
        <v>243</v>
      </c>
      <c r="S70" s="75">
        <f>R70/Q70*100</f>
        <v>100</v>
      </c>
      <c r="T70" s="99">
        <v>964</v>
      </c>
      <c r="U70" s="256">
        <v>964</v>
      </c>
      <c r="V70" s="256">
        <v>964</v>
      </c>
      <c r="W70" s="75">
        <f>V70/U70*100</f>
        <v>100</v>
      </c>
      <c r="X70" s="74"/>
      <c r="Y70" s="74"/>
      <c r="Z70" s="74"/>
      <c r="AA70" s="75"/>
      <c r="AB70" s="74">
        <v>143</v>
      </c>
      <c r="AC70" s="74">
        <v>143</v>
      </c>
      <c r="AD70" s="74">
        <v>143</v>
      </c>
      <c r="AE70" s="75">
        <f>AD70/AC70*100</f>
        <v>100</v>
      </c>
      <c r="AF70" s="322"/>
      <c r="AG70" s="322">
        <v>9851.6</v>
      </c>
      <c r="AH70" s="322">
        <v>9851.6</v>
      </c>
      <c r="AI70" s="75">
        <f>AH70/AG70*100</f>
        <v>100</v>
      </c>
      <c r="AJ70" s="322"/>
      <c r="AK70" s="322">
        <v>400</v>
      </c>
      <c r="AL70" s="322">
        <v>400</v>
      </c>
      <c r="AM70" s="75">
        <f>AL70/AK70*100</f>
        <v>100</v>
      </c>
      <c r="AN70" s="74"/>
      <c r="AO70" s="74"/>
      <c r="AP70" s="74"/>
      <c r="AQ70" s="75"/>
      <c r="AR70" s="322">
        <v>500</v>
      </c>
      <c r="AS70" s="322">
        <v>500</v>
      </c>
      <c r="AT70" s="322">
        <v>500</v>
      </c>
      <c r="AU70" s="75">
        <f>AT70/AS70*100</f>
        <v>100</v>
      </c>
      <c r="AV70" s="322"/>
      <c r="AW70" s="322"/>
      <c r="AX70" s="322">
        <v>0</v>
      </c>
      <c r="AY70" s="75"/>
      <c r="AZ70" s="75"/>
      <c r="BA70" s="322"/>
      <c r="BB70" s="322"/>
      <c r="BC70" s="75"/>
      <c r="BD70" s="322"/>
      <c r="BE70" s="322"/>
      <c r="BF70" s="322"/>
      <c r="BG70" s="75"/>
      <c r="BH70" s="322">
        <v>732.69409999999993</v>
      </c>
      <c r="BI70" s="322">
        <v>732.69409999999993</v>
      </c>
      <c r="BJ70" s="322">
        <v>732.69409999999993</v>
      </c>
      <c r="BK70" s="75">
        <f>BJ70/BI70*100</f>
        <v>100</v>
      </c>
      <c r="BL70" s="75"/>
      <c r="BM70" s="322"/>
      <c r="BN70" s="322"/>
      <c r="BO70" s="75"/>
      <c r="BP70" s="75"/>
      <c r="BQ70" s="322"/>
      <c r="BR70" s="322"/>
      <c r="BS70" s="75"/>
      <c r="BT70" s="75"/>
      <c r="BU70" s="322"/>
      <c r="BV70" s="322"/>
      <c r="BW70" s="75"/>
      <c r="BX70" s="75"/>
      <c r="BY70" s="322"/>
      <c r="BZ70" s="322"/>
      <c r="CA70" s="75"/>
      <c r="CB70" s="75"/>
      <c r="CC70" s="322"/>
      <c r="CD70" s="322"/>
      <c r="CE70" s="75"/>
      <c r="CF70" s="322"/>
      <c r="CG70" s="322"/>
      <c r="CH70" s="322"/>
      <c r="CI70" s="75"/>
      <c r="CJ70" s="75"/>
      <c r="CK70" s="322"/>
      <c r="CL70" s="322"/>
      <c r="CM70" s="75"/>
      <c r="CN70" s="75"/>
      <c r="CO70" s="322"/>
      <c r="CP70" s="322"/>
      <c r="CQ70" s="75"/>
      <c r="CR70" s="322">
        <v>634.4</v>
      </c>
      <c r="CS70" s="322">
        <v>634.4</v>
      </c>
      <c r="CT70" s="322">
        <v>632.52701999999999</v>
      </c>
      <c r="CU70" s="75">
        <f>CT70/CS70*100</f>
        <v>99.704763556116021</v>
      </c>
      <c r="CV70" s="75"/>
      <c r="CW70" s="322"/>
      <c r="CX70" s="322"/>
      <c r="CY70" s="75"/>
      <c r="CZ70" s="75"/>
      <c r="DA70" s="322"/>
      <c r="DB70" s="322"/>
      <c r="DC70" s="75"/>
      <c r="DD70" s="322">
        <v>250</v>
      </c>
      <c r="DE70" s="322">
        <v>250</v>
      </c>
      <c r="DF70" s="322">
        <v>250</v>
      </c>
      <c r="DG70" s="75">
        <f t="shared" si="65"/>
        <v>100</v>
      </c>
      <c r="DH70" s="322"/>
      <c r="DI70" s="322"/>
      <c r="DJ70" s="322"/>
      <c r="DK70" s="75"/>
      <c r="DL70" s="322"/>
      <c r="DM70" s="322"/>
      <c r="DN70" s="322">
        <v>0</v>
      </c>
      <c r="DO70" s="75"/>
      <c r="DP70" s="322"/>
      <c r="DQ70" s="322"/>
      <c r="DR70" s="322">
        <v>0</v>
      </c>
      <c r="DS70" s="75"/>
      <c r="DT70" s="75"/>
      <c r="DU70" s="322"/>
      <c r="DV70" s="322"/>
      <c r="DW70" s="75"/>
      <c r="DX70" s="75"/>
      <c r="DY70" s="322"/>
      <c r="DZ70" s="322"/>
      <c r="EA70" s="75"/>
      <c r="EB70" s="322">
        <v>1000</v>
      </c>
      <c r="EC70" s="322">
        <v>1000</v>
      </c>
      <c r="ED70" s="322">
        <v>1000</v>
      </c>
      <c r="EE70" s="75">
        <f>ED70/EC70*100</f>
        <v>100</v>
      </c>
      <c r="EF70" s="322">
        <v>905.9</v>
      </c>
      <c r="EG70" s="322">
        <v>843.27499999999998</v>
      </c>
      <c r="EH70" s="322">
        <v>843.27499999999998</v>
      </c>
      <c r="EI70" s="75">
        <f>EH70/EG70*100</f>
        <v>100</v>
      </c>
      <c r="EJ70" s="322"/>
      <c r="EK70" s="322"/>
      <c r="EL70" s="322"/>
      <c r="EM70" s="75"/>
      <c r="EN70" s="322"/>
      <c r="EO70" s="322"/>
      <c r="EP70" s="322"/>
      <c r="EQ70" s="75"/>
      <c r="ER70" s="322"/>
      <c r="ES70" s="322"/>
      <c r="ET70" s="322"/>
      <c r="EU70" s="75"/>
      <c r="EV70" s="75"/>
      <c r="EW70" s="75"/>
      <c r="EX70" s="75"/>
      <c r="EY70" s="75"/>
      <c r="EZ70" s="322"/>
      <c r="FA70" s="322"/>
      <c r="FB70" s="322"/>
      <c r="FC70" s="75"/>
      <c r="FD70" s="322"/>
      <c r="FE70" s="322"/>
      <c r="FF70" s="322"/>
      <c r="FG70" s="75"/>
      <c r="FH70" s="322"/>
      <c r="FI70" s="322"/>
      <c r="FJ70" s="322"/>
      <c r="FK70" s="75"/>
      <c r="FL70" s="322">
        <v>632</v>
      </c>
      <c r="FM70" s="322">
        <v>601.6</v>
      </c>
      <c r="FN70" s="322">
        <v>601.6</v>
      </c>
      <c r="FO70" s="75">
        <f t="shared" si="437"/>
        <v>100</v>
      </c>
      <c r="FP70" s="322"/>
      <c r="FQ70" s="322"/>
      <c r="FR70" s="322"/>
      <c r="FS70" s="75"/>
      <c r="FT70" s="322"/>
      <c r="FU70" s="322"/>
      <c r="FV70" s="322"/>
      <c r="FW70" s="75"/>
      <c r="FX70" s="322"/>
      <c r="FY70" s="322"/>
      <c r="FZ70" s="322"/>
      <c r="GA70" s="75"/>
      <c r="GB70" s="322"/>
      <c r="GC70" s="322"/>
      <c r="GD70" s="322"/>
      <c r="GE70" s="75"/>
      <c r="GF70" s="322">
        <v>540.62159999999994</v>
      </c>
      <c r="GG70" s="322">
        <v>534.95172000000002</v>
      </c>
      <c r="GH70" s="322">
        <v>534.95172000000002</v>
      </c>
      <c r="GI70" s="75">
        <f t="shared" si="176"/>
        <v>100</v>
      </c>
      <c r="GJ70" s="322"/>
      <c r="GK70" s="322"/>
      <c r="GL70" s="322"/>
      <c r="GM70" s="75"/>
      <c r="GN70" s="322"/>
      <c r="GO70" s="322">
        <v>40</v>
      </c>
      <c r="GP70" s="322">
        <v>20</v>
      </c>
      <c r="GQ70" s="75">
        <f>GP70/GO70*100</f>
        <v>50</v>
      </c>
      <c r="GR70" s="74"/>
      <c r="GS70" s="74"/>
      <c r="GT70" s="74"/>
      <c r="GU70" s="75"/>
      <c r="GV70" s="74"/>
      <c r="GW70" s="74"/>
      <c r="GX70" s="74"/>
      <c r="GY70" s="75"/>
      <c r="GZ70" s="74"/>
      <c r="HA70" s="74"/>
      <c r="HB70" s="74"/>
      <c r="HC70" s="75"/>
      <c r="HD70" s="74"/>
      <c r="HE70" s="74"/>
      <c r="HF70" s="74"/>
      <c r="HG70" s="75"/>
      <c r="HH70" s="74"/>
      <c r="HI70" s="74">
        <v>104.4</v>
      </c>
      <c r="HJ70" s="74">
        <v>104.4</v>
      </c>
      <c r="HK70" s="75">
        <f>HJ70/HI70*100</f>
        <v>100</v>
      </c>
      <c r="HL70" s="74"/>
      <c r="HM70" s="74"/>
      <c r="HN70" s="74">
        <v>0</v>
      </c>
      <c r="HO70" s="75"/>
      <c r="HP70" s="74"/>
      <c r="HQ70" s="74"/>
      <c r="HR70" s="74">
        <v>0</v>
      </c>
      <c r="HS70" s="75"/>
      <c r="HT70" s="74"/>
      <c r="HU70" s="74"/>
      <c r="HV70" s="74">
        <v>0</v>
      </c>
      <c r="HW70" s="75"/>
      <c r="HX70" s="74"/>
      <c r="HY70" s="74"/>
      <c r="HZ70" s="74">
        <v>0</v>
      </c>
      <c r="IA70" s="75"/>
      <c r="IB70" s="74"/>
      <c r="IC70" s="74"/>
      <c r="ID70" s="74">
        <v>0</v>
      </c>
      <c r="IE70" s="75"/>
      <c r="IF70" s="74"/>
      <c r="IG70" s="74"/>
      <c r="IH70" s="74">
        <v>0</v>
      </c>
      <c r="II70" s="75"/>
      <c r="IJ70" s="74"/>
      <c r="IK70" s="74"/>
      <c r="IL70" s="74">
        <v>0</v>
      </c>
      <c r="IM70" s="75"/>
      <c r="IN70" s="74"/>
      <c r="IO70" s="74"/>
      <c r="IP70" s="74">
        <v>0</v>
      </c>
      <c r="IQ70" s="341"/>
      <c r="IR70" s="74"/>
      <c r="IS70" s="74"/>
      <c r="IT70" s="74">
        <v>0</v>
      </c>
      <c r="IU70" s="75"/>
      <c r="IV70" s="74"/>
      <c r="IW70" s="74"/>
      <c r="IX70" s="74">
        <v>0</v>
      </c>
      <c r="IY70" s="75"/>
      <c r="IZ70" s="74"/>
      <c r="JA70" s="74"/>
      <c r="JB70" s="74">
        <v>0</v>
      </c>
      <c r="JC70" s="75"/>
      <c r="JD70" s="74"/>
      <c r="JE70" s="74"/>
      <c r="JF70" s="74">
        <v>0</v>
      </c>
      <c r="JG70" s="75"/>
      <c r="JH70" s="74"/>
      <c r="JI70" s="74"/>
      <c r="JJ70" s="74">
        <v>0</v>
      </c>
      <c r="JK70" s="75"/>
      <c r="JL70" s="74"/>
      <c r="JM70" s="74"/>
      <c r="JN70" s="74">
        <v>0</v>
      </c>
      <c r="JO70" s="75"/>
      <c r="JP70" s="74"/>
      <c r="JQ70" s="74"/>
      <c r="JR70" s="74">
        <v>0</v>
      </c>
      <c r="JS70" s="75"/>
      <c r="JT70" s="74"/>
      <c r="JU70" s="74"/>
      <c r="JV70" s="74">
        <v>0</v>
      </c>
      <c r="JW70" s="75"/>
      <c r="JX70" s="74"/>
      <c r="JY70" s="74"/>
      <c r="JZ70" s="74">
        <v>0</v>
      </c>
      <c r="KA70" s="75"/>
      <c r="KB70" s="74"/>
      <c r="KC70" s="74">
        <v>100</v>
      </c>
      <c r="KD70" s="74">
        <v>100</v>
      </c>
      <c r="KE70" s="75">
        <f t="shared" si="200"/>
        <v>100</v>
      </c>
      <c r="KF70" s="74"/>
      <c r="KG70" s="74"/>
      <c r="KH70" s="74"/>
      <c r="KI70" s="75"/>
      <c r="KJ70" s="74"/>
      <c r="KK70" s="74">
        <v>450</v>
      </c>
      <c r="KL70" s="74">
        <v>450</v>
      </c>
      <c r="KM70" s="75">
        <f t="shared" si="418"/>
        <v>100</v>
      </c>
      <c r="KN70" s="74"/>
      <c r="KO70" s="74"/>
      <c r="KP70" s="74"/>
      <c r="KQ70" s="75"/>
      <c r="KR70" s="74"/>
      <c r="KS70" s="74"/>
      <c r="KT70" s="74"/>
      <c r="KU70" s="75"/>
      <c r="KV70" s="74"/>
      <c r="KW70" s="74"/>
      <c r="KX70" s="74"/>
      <c r="KY70" s="75"/>
      <c r="KZ70" s="74"/>
      <c r="LA70" s="74"/>
      <c r="LB70" s="74"/>
      <c r="LC70" s="75"/>
      <c r="LD70" s="74"/>
      <c r="LE70" s="74"/>
      <c r="LF70" s="74"/>
      <c r="LG70" s="75"/>
      <c r="LH70" s="74"/>
      <c r="LI70" s="74"/>
      <c r="LJ70" s="74"/>
      <c r="LK70" s="75"/>
      <c r="LL70" s="74"/>
      <c r="LM70" s="74"/>
      <c r="LN70" s="74"/>
      <c r="LO70" s="75"/>
      <c r="LP70" s="74"/>
      <c r="LQ70" s="74"/>
      <c r="LR70" s="74"/>
      <c r="LS70" s="75"/>
      <c r="LT70" s="74"/>
      <c r="LU70" s="74"/>
      <c r="LV70" s="74"/>
      <c r="LW70" s="75"/>
      <c r="LX70" s="74"/>
      <c r="LY70" s="74"/>
      <c r="LZ70" s="74"/>
      <c r="MA70" s="75"/>
      <c r="MB70" s="74"/>
      <c r="MC70" s="74">
        <v>735.2654399999999</v>
      </c>
      <c r="MD70" s="74">
        <v>735.2654399999999</v>
      </c>
      <c r="ME70" s="75">
        <f t="shared" si="475"/>
        <v>100</v>
      </c>
      <c r="MF70" s="74"/>
      <c r="MG70" s="74"/>
      <c r="MH70" s="74"/>
      <c r="MI70" s="75"/>
      <c r="MJ70" s="74"/>
      <c r="MK70" s="74"/>
      <c r="ML70" s="74"/>
      <c r="MM70" s="75"/>
      <c r="MN70" s="322"/>
      <c r="MO70" s="322"/>
      <c r="MP70" s="322"/>
      <c r="MQ70" s="75"/>
      <c r="MR70" s="322"/>
      <c r="MS70" s="322"/>
      <c r="MT70" s="322"/>
      <c r="MU70" s="75"/>
      <c r="MV70" s="74"/>
      <c r="MW70" s="74"/>
      <c r="MX70" s="74"/>
      <c r="MY70" s="75"/>
      <c r="MZ70" s="74"/>
      <c r="NA70" s="74"/>
      <c r="NB70" s="74"/>
      <c r="NC70" s="75"/>
      <c r="ND70" s="74"/>
      <c r="NE70" s="74"/>
      <c r="NF70" s="74"/>
      <c r="NG70" s="75"/>
      <c r="NH70" s="74"/>
      <c r="NI70" s="74"/>
      <c r="NJ70" s="74"/>
      <c r="NK70" s="75"/>
    </row>
    <row r="71" spans="1:375" ht="15.75" x14ac:dyDescent="0.25">
      <c r="A71" s="130" t="s">
        <v>161</v>
      </c>
      <c r="B71" s="78">
        <f t="shared" si="115"/>
        <v>0</v>
      </c>
      <c r="C71" s="78">
        <f t="shared" si="36"/>
        <v>0</v>
      </c>
      <c r="D71" s="78">
        <f t="shared" si="116"/>
        <v>0</v>
      </c>
      <c r="E71" s="78">
        <f t="shared" si="117"/>
        <v>0</v>
      </c>
      <c r="F71" s="78">
        <f t="shared" si="118"/>
        <v>0</v>
      </c>
      <c r="G71" s="74"/>
      <c r="H71" s="77"/>
      <c r="I71" s="77"/>
      <c r="J71" s="77"/>
      <c r="K71" s="77"/>
      <c r="L71" s="77"/>
      <c r="M71" s="77"/>
      <c r="N71" s="77"/>
      <c r="O71" s="77"/>
      <c r="P71" s="77"/>
      <c r="Q71" s="77"/>
      <c r="R71" s="77"/>
      <c r="S71" s="75"/>
      <c r="T71" s="77"/>
      <c r="U71" s="77"/>
      <c r="V71" s="77"/>
      <c r="W71" s="75"/>
      <c r="X71" s="77"/>
      <c r="Y71" s="77"/>
      <c r="Z71" s="77"/>
      <c r="AA71" s="75"/>
      <c r="AB71" s="77"/>
      <c r="AC71" s="77"/>
      <c r="AD71" s="77"/>
      <c r="AE71" s="75"/>
      <c r="AF71" s="77"/>
      <c r="AG71" s="77"/>
      <c r="AH71" s="77"/>
      <c r="AI71" s="75"/>
      <c r="AJ71" s="77"/>
      <c r="AK71" s="77"/>
      <c r="AL71" s="77"/>
      <c r="AM71" s="75"/>
      <c r="AN71" s="77"/>
      <c r="AO71" s="77"/>
      <c r="AP71" s="77"/>
      <c r="AQ71" s="77"/>
      <c r="AR71" s="77"/>
      <c r="AS71" s="77"/>
      <c r="AT71" s="77"/>
      <c r="AU71" s="75"/>
      <c r="AV71" s="77"/>
      <c r="AW71" s="77"/>
      <c r="AX71" s="77"/>
      <c r="AY71" s="75"/>
      <c r="AZ71" s="75"/>
      <c r="BA71" s="77"/>
      <c r="BB71" s="77"/>
      <c r="BC71" s="75"/>
      <c r="BD71" s="77"/>
      <c r="BE71" s="77"/>
      <c r="BF71" s="77"/>
      <c r="BG71" s="75"/>
      <c r="BH71" s="77"/>
      <c r="BI71" s="77"/>
      <c r="BJ71" s="77"/>
      <c r="BK71" s="75"/>
      <c r="BL71" s="75"/>
      <c r="BM71" s="77"/>
      <c r="BN71" s="77"/>
      <c r="BO71" s="75"/>
      <c r="BP71" s="75"/>
      <c r="BQ71" s="77"/>
      <c r="BR71" s="77"/>
      <c r="BS71" s="75"/>
      <c r="BT71" s="75"/>
      <c r="BU71" s="77"/>
      <c r="BV71" s="77"/>
      <c r="BW71" s="75"/>
      <c r="BX71" s="75"/>
      <c r="BY71" s="77"/>
      <c r="BZ71" s="77"/>
      <c r="CA71" s="75"/>
      <c r="CB71" s="75"/>
      <c r="CC71" s="77"/>
      <c r="CD71" s="77"/>
      <c r="CE71" s="75"/>
      <c r="CF71" s="322"/>
      <c r="CG71" s="77"/>
      <c r="CH71" s="77"/>
      <c r="CI71" s="75"/>
      <c r="CJ71" s="75"/>
      <c r="CK71" s="77"/>
      <c r="CL71" s="77"/>
      <c r="CM71" s="75"/>
      <c r="CN71" s="75"/>
      <c r="CO71" s="77"/>
      <c r="CP71" s="77"/>
      <c r="CQ71" s="75"/>
      <c r="CR71" s="77"/>
      <c r="CS71" s="77"/>
      <c r="CT71" s="77"/>
      <c r="CU71" s="75"/>
      <c r="CV71" s="75"/>
      <c r="CW71" s="77"/>
      <c r="CX71" s="77"/>
      <c r="CY71" s="75"/>
      <c r="CZ71" s="75"/>
      <c r="DA71" s="77"/>
      <c r="DB71" s="77"/>
      <c r="DC71" s="75"/>
      <c r="DD71" s="77"/>
      <c r="DE71" s="77"/>
      <c r="DF71" s="77"/>
      <c r="DG71" s="75"/>
      <c r="DH71" s="77"/>
      <c r="DI71" s="77"/>
      <c r="DJ71" s="77"/>
      <c r="DK71" s="75"/>
      <c r="DL71" s="77"/>
      <c r="DM71" s="77"/>
      <c r="DN71" s="77"/>
      <c r="DO71" s="75"/>
      <c r="DP71" s="77"/>
      <c r="DQ71" s="77"/>
      <c r="DR71" s="77"/>
      <c r="DS71" s="75"/>
      <c r="DT71" s="75"/>
      <c r="DU71" s="77"/>
      <c r="DV71" s="77"/>
      <c r="DW71" s="75"/>
      <c r="DX71" s="75"/>
      <c r="DY71" s="77"/>
      <c r="DZ71" s="77"/>
      <c r="EA71" s="75"/>
      <c r="EB71" s="77"/>
      <c r="EC71" s="77"/>
      <c r="ED71" s="77"/>
      <c r="EE71" s="75"/>
      <c r="EF71" s="77"/>
      <c r="EG71" s="77"/>
      <c r="EH71" s="77"/>
      <c r="EI71" s="75"/>
      <c r="EJ71" s="77"/>
      <c r="EK71" s="77"/>
      <c r="EL71" s="77"/>
      <c r="EM71" s="75"/>
      <c r="EN71" s="77"/>
      <c r="EO71" s="77"/>
      <c r="EP71" s="77"/>
      <c r="EQ71" s="75"/>
      <c r="ER71" s="77"/>
      <c r="ES71" s="77"/>
      <c r="ET71" s="77"/>
      <c r="EU71" s="75"/>
      <c r="EV71" s="75"/>
      <c r="EW71" s="75"/>
      <c r="EX71" s="75"/>
      <c r="EY71" s="75"/>
      <c r="EZ71" s="77"/>
      <c r="FA71" s="77"/>
      <c r="FB71" s="77"/>
      <c r="FC71" s="75"/>
      <c r="FD71" s="77"/>
      <c r="FE71" s="77"/>
      <c r="FF71" s="77"/>
      <c r="FG71" s="75"/>
      <c r="FH71" s="77"/>
      <c r="FI71" s="77"/>
      <c r="FJ71" s="77"/>
      <c r="FK71" s="75"/>
      <c r="FL71" s="77"/>
      <c r="FM71" s="77"/>
      <c r="FN71" s="77"/>
      <c r="FO71" s="75"/>
      <c r="FP71" s="77"/>
      <c r="FQ71" s="77"/>
      <c r="FR71" s="77"/>
      <c r="FS71" s="75"/>
      <c r="FT71" s="77"/>
      <c r="FU71" s="77"/>
      <c r="FV71" s="77"/>
      <c r="FW71" s="75"/>
      <c r="FX71" s="77"/>
      <c r="FY71" s="77"/>
      <c r="FZ71" s="77"/>
      <c r="GA71" s="75"/>
      <c r="GB71" s="77"/>
      <c r="GC71" s="77"/>
      <c r="GD71" s="77"/>
      <c r="GE71" s="75"/>
      <c r="GF71" s="77"/>
      <c r="GG71" s="77"/>
      <c r="GH71" s="77"/>
      <c r="GI71" s="75"/>
      <c r="GJ71" s="77"/>
      <c r="GK71" s="77"/>
      <c r="GL71" s="77"/>
      <c r="GM71" s="75"/>
      <c r="GN71" s="77"/>
      <c r="GO71" s="77"/>
      <c r="GP71" s="77"/>
      <c r="GQ71" s="75"/>
      <c r="GR71" s="77"/>
      <c r="GS71" s="77"/>
      <c r="GT71" s="77"/>
      <c r="GU71" s="77"/>
      <c r="GV71" s="77"/>
      <c r="GW71" s="77"/>
      <c r="GX71" s="77"/>
      <c r="GY71" s="77"/>
      <c r="GZ71" s="77"/>
      <c r="HA71" s="77"/>
      <c r="HB71" s="77"/>
      <c r="HC71" s="77"/>
      <c r="HD71" s="77"/>
      <c r="HE71" s="77"/>
      <c r="HF71" s="77"/>
      <c r="HG71" s="77"/>
      <c r="HH71" s="77"/>
      <c r="HI71" s="77"/>
      <c r="HJ71" s="77"/>
      <c r="HK71" s="77"/>
      <c r="HL71" s="77"/>
      <c r="HM71" s="77"/>
      <c r="HN71" s="77"/>
      <c r="HO71" s="77"/>
      <c r="HP71" s="77"/>
      <c r="HQ71" s="77"/>
      <c r="HR71" s="77"/>
      <c r="HS71" s="77"/>
      <c r="HT71" s="77"/>
      <c r="HU71" s="77"/>
      <c r="HV71" s="77"/>
      <c r="HW71" s="77"/>
      <c r="HX71" s="77"/>
      <c r="HY71" s="77"/>
      <c r="HZ71" s="77"/>
      <c r="IA71" s="77"/>
      <c r="IB71" s="77"/>
      <c r="IC71" s="77"/>
      <c r="ID71" s="77"/>
      <c r="IE71" s="77"/>
      <c r="IF71" s="77"/>
      <c r="IG71" s="77"/>
      <c r="IH71" s="77"/>
      <c r="II71" s="77"/>
      <c r="IJ71" s="77"/>
      <c r="IK71" s="77"/>
      <c r="IL71" s="77"/>
      <c r="IM71" s="77"/>
      <c r="IN71" s="77"/>
      <c r="IO71" s="77"/>
      <c r="IP71" s="77"/>
      <c r="IQ71" s="341"/>
      <c r="IR71" s="77"/>
      <c r="IS71" s="77"/>
      <c r="IT71" s="77"/>
      <c r="IU71" s="77"/>
      <c r="IV71" s="77"/>
      <c r="IW71" s="77"/>
      <c r="IX71" s="77"/>
      <c r="IY71" s="77"/>
      <c r="IZ71" s="77"/>
      <c r="JA71" s="77"/>
      <c r="JB71" s="77"/>
      <c r="JC71" s="77"/>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5"/>
      <c r="KF71" s="77"/>
      <c r="KG71" s="77"/>
      <c r="KH71" s="77"/>
      <c r="KI71" s="75"/>
      <c r="KJ71" s="77"/>
      <c r="KK71" s="77"/>
      <c r="KL71" s="77"/>
      <c r="KM71" s="75"/>
      <c r="KN71" s="77"/>
      <c r="KO71" s="77"/>
      <c r="KP71" s="77"/>
      <c r="KQ71" s="75"/>
      <c r="KR71" s="77"/>
      <c r="KS71" s="77"/>
      <c r="KT71" s="77"/>
      <c r="KU71" s="75"/>
      <c r="KV71" s="77"/>
      <c r="KW71" s="77"/>
      <c r="KX71" s="77"/>
      <c r="KY71" s="75"/>
      <c r="KZ71" s="77"/>
      <c r="LA71" s="77"/>
      <c r="LB71" s="77"/>
      <c r="LC71" s="75"/>
      <c r="LD71" s="77"/>
      <c r="LE71" s="77"/>
      <c r="LF71" s="77"/>
      <c r="LG71" s="75"/>
      <c r="LH71" s="77"/>
      <c r="LI71" s="77"/>
      <c r="LJ71" s="77"/>
      <c r="LK71" s="75"/>
      <c r="LL71" s="77"/>
      <c r="LM71" s="77"/>
      <c r="LN71" s="77"/>
      <c r="LO71" s="75"/>
      <c r="LP71" s="77"/>
      <c r="LQ71" s="77"/>
      <c r="LR71" s="77"/>
      <c r="LS71" s="75"/>
      <c r="LT71" s="77"/>
      <c r="LU71" s="77"/>
      <c r="LV71" s="77"/>
      <c r="LW71" s="75"/>
      <c r="LX71" s="77"/>
      <c r="LY71" s="77"/>
      <c r="LZ71" s="77"/>
      <c r="MA71" s="75"/>
      <c r="MB71" s="77"/>
      <c r="MC71" s="77"/>
      <c r="MD71" s="77"/>
      <c r="ME71" s="75"/>
      <c r="MF71" s="77"/>
      <c r="MG71" s="77"/>
      <c r="MH71" s="77"/>
      <c r="MI71" s="75"/>
      <c r="MJ71" s="77"/>
      <c r="MK71" s="77"/>
      <c r="ML71" s="77"/>
      <c r="MM71" s="75"/>
      <c r="MN71" s="77"/>
      <c r="MO71" s="77"/>
      <c r="MP71" s="77"/>
      <c r="MQ71" s="75"/>
      <c r="MR71" s="77"/>
      <c r="MS71" s="77"/>
      <c r="MT71" s="77"/>
      <c r="MU71" s="75"/>
      <c r="MV71" s="77"/>
      <c r="MW71" s="77"/>
      <c r="MX71" s="77"/>
      <c r="MY71" s="77"/>
      <c r="MZ71" s="77"/>
      <c r="NA71" s="77"/>
      <c r="NB71" s="77"/>
      <c r="NC71" s="77"/>
      <c r="ND71" s="77"/>
      <c r="NE71" s="77"/>
      <c r="NF71" s="77"/>
      <c r="NG71" s="77"/>
      <c r="NH71" s="77"/>
      <c r="NI71" s="77"/>
      <c r="NJ71" s="77"/>
      <c r="NK71" s="77"/>
    </row>
    <row r="72" spans="1:375" ht="15.75" x14ac:dyDescent="0.25">
      <c r="A72" s="15" t="s">
        <v>1173</v>
      </c>
      <c r="B72" s="78">
        <f t="shared" si="115"/>
        <v>0</v>
      </c>
      <c r="C72" s="78">
        <f t="shared" si="36"/>
        <v>0</v>
      </c>
      <c r="D72" s="78">
        <f t="shared" si="116"/>
        <v>0</v>
      </c>
      <c r="E72" s="78">
        <f t="shared" si="117"/>
        <v>0</v>
      </c>
      <c r="F72" s="78">
        <f t="shared" si="118"/>
        <v>0</v>
      </c>
      <c r="G72" s="74"/>
      <c r="H72" s="78"/>
      <c r="I72" s="78"/>
      <c r="J72" s="78"/>
      <c r="K72" s="78"/>
      <c r="L72" s="96"/>
      <c r="M72" s="96"/>
      <c r="N72" s="96"/>
      <c r="O72" s="96"/>
      <c r="P72" s="96"/>
      <c r="Q72" s="96"/>
      <c r="R72" s="96"/>
      <c r="S72" s="75"/>
      <c r="T72" s="89"/>
      <c r="U72" s="89"/>
      <c r="V72" s="89"/>
      <c r="W72" s="75"/>
      <c r="X72" s="89"/>
      <c r="Y72" s="89"/>
      <c r="Z72" s="89"/>
      <c r="AA72" s="75"/>
      <c r="AB72" s="89"/>
      <c r="AC72" s="89"/>
      <c r="AD72" s="89"/>
      <c r="AE72" s="75"/>
      <c r="AF72" s="89"/>
      <c r="AG72" s="89"/>
      <c r="AH72" s="89"/>
      <c r="AI72" s="75"/>
      <c r="AJ72" s="89"/>
      <c r="AK72" s="89"/>
      <c r="AL72" s="89"/>
      <c r="AM72" s="75"/>
      <c r="AN72" s="96"/>
      <c r="AO72" s="96"/>
      <c r="AP72" s="96"/>
      <c r="AQ72" s="96"/>
      <c r="AR72" s="89"/>
      <c r="AS72" s="89"/>
      <c r="AT72" s="89"/>
      <c r="AU72" s="75"/>
      <c r="AV72" s="89"/>
      <c r="AW72" s="89"/>
      <c r="AX72" s="89"/>
      <c r="AY72" s="75"/>
      <c r="AZ72" s="75"/>
      <c r="BA72" s="89"/>
      <c r="BB72" s="89"/>
      <c r="BC72" s="75"/>
      <c r="BD72" s="89"/>
      <c r="BE72" s="89"/>
      <c r="BF72" s="89"/>
      <c r="BG72" s="75"/>
      <c r="BH72" s="89"/>
      <c r="BI72" s="89"/>
      <c r="BJ72" s="89"/>
      <c r="BK72" s="75"/>
      <c r="BL72" s="75"/>
      <c r="BM72" s="89"/>
      <c r="BN72" s="89"/>
      <c r="BO72" s="75"/>
      <c r="BP72" s="75"/>
      <c r="BQ72" s="89"/>
      <c r="BR72" s="89"/>
      <c r="BS72" s="75"/>
      <c r="BT72" s="75"/>
      <c r="BU72" s="89"/>
      <c r="BV72" s="89"/>
      <c r="BW72" s="75"/>
      <c r="BX72" s="75"/>
      <c r="BY72" s="89"/>
      <c r="BZ72" s="89"/>
      <c r="CA72" s="75"/>
      <c r="CB72" s="75"/>
      <c r="CC72" s="89"/>
      <c r="CD72" s="89"/>
      <c r="CE72" s="75"/>
      <c r="CF72" s="322"/>
      <c r="CG72" s="89"/>
      <c r="CH72" s="89"/>
      <c r="CI72" s="75"/>
      <c r="CJ72" s="75"/>
      <c r="CK72" s="89"/>
      <c r="CL72" s="89"/>
      <c r="CM72" s="75"/>
      <c r="CN72" s="75"/>
      <c r="CO72" s="89"/>
      <c r="CP72" s="89"/>
      <c r="CQ72" s="75"/>
      <c r="CR72" s="89"/>
      <c r="CS72" s="89"/>
      <c r="CT72" s="89"/>
      <c r="CU72" s="75"/>
      <c r="CV72" s="75"/>
      <c r="CW72" s="89"/>
      <c r="CX72" s="89"/>
      <c r="CY72" s="75"/>
      <c r="CZ72" s="75"/>
      <c r="DA72" s="89"/>
      <c r="DB72" s="89"/>
      <c r="DC72" s="75"/>
      <c r="DD72" s="89"/>
      <c r="DE72" s="89"/>
      <c r="DF72" s="78"/>
      <c r="DG72" s="75"/>
      <c r="DH72" s="89"/>
      <c r="DI72" s="89"/>
      <c r="DJ72" s="89"/>
      <c r="DK72" s="75"/>
      <c r="DL72" s="89"/>
      <c r="DM72" s="89"/>
      <c r="DN72" s="89"/>
      <c r="DO72" s="75"/>
      <c r="DP72" s="89"/>
      <c r="DQ72" s="89"/>
      <c r="DR72" s="89"/>
      <c r="DS72" s="75"/>
      <c r="DT72" s="75"/>
      <c r="DU72" s="89"/>
      <c r="DV72" s="89"/>
      <c r="DW72" s="75"/>
      <c r="DX72" s="75"/>
      <c r="DY72" s="89"/>
      <c r="DZ72" s="89"/>
      <c r="EA72" s="75"/>
      <c r="EB72" s="89"/>
      <c r="EC72" s="89"/>
      <c r="ED72" s="89"/>
      <c r="EE72" s="75"/>
      <c r="EF72" s="89"/>
      <c r="EG72" s="89"/>
      <c r="EH72" s="89"/>
      <c r="EI72" s="75"/>
      <c r="EJ72" s="89"/>
      <c r="EK72" s="89"/>
      <c r="EL72" s="89"/>
      <c r="EM72" s="75"/>
      <c r="EN72" s="89"/>
      <c r="EO72" s="89"/>
      <c r="EP72" s="89"/>
      <c r="EQ72" s="75"/>
      <c r="ER72" s="89"/>
      <c r="ES72" s="89"/>
      <c r="ET72" s="89"/>
      <c r="EU72" s="75"/>
      <c r="EV72" s="75"/>
      <c r="EW72" s="75"/>
      <c r="EX72" s="75"/>
      <c r="EY72" s="75"/>
      <c r="EZ72" s="89"/>
      <c r="FA72" s="89"/>
      <c r="FB72" s="89"/>
      <c r="FC72" s="75"/>
      <c r="FD72" s="89"/>
      <c r="FE72" s="89"/>
      <c r="FF72" s="89"/>
      <c r="FG72" s="75"/>
      <c r="FH72" s="89"/>
      <c r="FI72" s="89"/>
      <c r="FJ72" s="89"/>
      <c r="FK72" s="75"/>
      <c r="FL72" s="89"/>
      <c r="FM72" s="89"/>
      <c r="FN72" s="89"/>
      <c r="FO72" s="75"/>
      <c r="FP72" s="89"/>
      <c r="FQ72" s="89"/>
      <c r="FR72" s="89"/>
      <c r="FS72" s="75"/>
      <c r="FT72" s="89"/>
      <c r="FU72" s="89"/>
      <c r="FV72" s="89"/>
      <c r="FW72" s="75"/>
      <c r="FX72" s="89"/>
      <c r="FY72" s="89"/>
      <c r="FZ72" s="89"/>
      <c r="GA72" s="75"/>
      <c r="GB72" s="89"/>
      <c r="GC72" s="89"/>
      <c r="GD72" s="89"/>
      <c r="GE72" s="75"/>
      <c r="GF72" s="89"/>
      <c r="GG72" s="89"/>
      <c r="GH72" s="89"/>
      <c r="GI72" s="75"/>
      <c r="GJ72" s="89"/>
      <c r="GK72" s="89"/>
      <c r="GL72" s="89"/>
      <c r="GM72" s="75"/>
      <c r="GN72" s="89"/>
      <c r="GO72" s="89"/>
      <c r="GP72" s="89"/>
      <c r="GQ72" s="75"/>
      <c r="GR72" s="96"/>
      <c r="GS72" s="96"/>
      <c r="GT72" s="96"/>
      <c r="GU72" s="96"/>
      <c r="GV72" s="96"/>
      <c r="GW72" s="96"/>
      <c r="GX72" s="96"/>
      <c r="GY72" s="96"/>
      <c r="GZ72" s="96"/>
      <c r="HA72" s="96"/>
      <c r="HB72" s="96"/>
      <c r="HC72" s="96"/>
      <c r="HD72" s="96"/>
      <c r="HE72" s="96"/>
      <c r="HF72" s="96"/>
      <c r="HG72" s="96"/>
      <c r="HH72" s="96"/>
      <c r="HI72" s="96"/>
      <c r="HJ72" s="96"/>
      <c r="HK72" s="96"/>
      <c r="HL72" s="96"/>
      <c r="HM72" s="96"/>
      <c r="HN72" s="96"/>
      <c r="HO72" s="96"/>
      <c r="HP72" s="96"/>
      <c r="HQ72" s="96"/>
      <c r="HR72" s="96"/>
      <c r="HS72" s="96"/>
      <c r="HT72" s="96"/>
      <c r="HU72" s="96"/>
      <c r="HV72" s="96"/>
      <c r="HW72" s="96"/>
      <c r="HX72" s="96"/>
      <c r="HY72" s="96"/>
      <c r="HZ72" s="96"/>
      <c r="IA72" s="96"/>
      <c r="IB72" s="96"/>
      <c r="IC72" s="96"/>
      <c r="ID72" s="96"/>
      <c r="IE72" s="96"/>
      <c r="IF72" s="96"/>
      <c r="IG72" s="96"/>
      <c r="IH72" s="96"/>
      <c r="II72" s="96"/>
      <c r="IJ72" s="96"/>
      <c r="IK72" s="96"/>
      <c r="IL72" s="96"/>
      <c r="IM72" s="96"/>
      <c r="IN72" s="96"/>
      <c r="IO72" s="96"/>
      <c r="IP72" s="96"/>
      <c r="IQ72" s="341"/>
      <c r="IR72" s="96"/>
      <c r="IS72" s="96"/>
      <c r="IT72" s="96"/>
      <c r="IU72" s="96"/>
      <c r="IV72" s="96"/>
      <c r="IW72" s="96"/>
      <c r="IX72" s="96"/>
      <c r="IY72" s="96"/>
      <c r="IZ72" s="96"/>
      <c r="JA72" s="96"/>
      <c r="JB72" s="96"/>
      <c r="JC72" s="96"/>
      <c r="JD72" s="96"/>
      <c r="JE72" s="96"/>
      <c r="JF72" s="96"/>
      <c r="JG72" s="96"/>
      <c r="JH72" s="96"/>
      <c r="JI72" s="96"/>
      <c r="JJ72" s="96"/>
      <c r="JK72" s="96"/>
      <c r="JL72" s="96"/>
      <c r="JM72" s="96"/>
      <c r="JN72" s="96"/>
      <c r="JO72" s="96"/>
      <c r="JP72" s="96"/>
      <c r="JQ72" s="96"/>
      <c r="JR72" s="96"/>
      <c r="JS72" s="96"/>
      <c r="JT72" s="96"/>
      <c r="JU72" s="96"/>
      <c r="JV72" s="96"/>
      <c r="JW72" s="96"/>
      <c r="JX72" s="96"/>
      <c r="JY72" s="96"/>
      <c r="JZ72" s="96"/>
      <c r="KA72" s="96"/>
      <c r="KB72" s="96"/>
      <c r="KC72" s="96"/>
      <c r="KD72" s="96"/>
      <c r="KE72" s="75"/>
      <c r="KF72" s="96"/>
      <c r="KG72" s="96"/>
      <c r="KH72" s="96"/>
      <c r="KI72" s="75"/>
      <c r="KJ72" s="96"/>
      <c r="KK72" s="96"/>
      <c r="KL72" s="96"/>
      <c r="KM72" s="75"/>
      <c r="KN72" s="96"/>
      <c r="KO72" s="96"/>
      <c r="KP72" s="96"/>
      <c r="KQ72" s="75"/>
      <c r="KR72" s="96"/>
      <c r="KS72" s="96"/>
      <c r="KT72" s="96"/>
      <c r="KU72" s="75"/>
      <c r="KV72" s="96"/>
      <c r="KW72" s="96"/>
      <c r="KX72" s="96"/>
      <c r="KY72" s="75"/>
      <c r="KZ72" s="96"/>
      <c r="LA72" s="96"/>
      <c r="LB72" s="96"/>
      <c r="LC72" s="75"/>
      <c r="LD72" s="96"/>
      <c r="LE72" s="96"/>
      <c r="LF72" s="96"/>
      <c r="LG72" s="75"/>
      <c r="LH72" s="96"/>
      <c r="LI72" s="96"/>
      <c r="LJ72" s="96"/>
      <c r="LK72" s="75"/>
      <c r="LL72" s="96"/>
      <c r="LM72" s="96"/>
      <c r="LN72" s="96"/>
      <c r="LO72" s="75"/>
      <c r="LP72" s="96"/>
      <c r="LQ72" s="96"/>
      <c r="LR72" s="96"/>
      <c r="LS72" s="75"/>
      <c r="LT72" s="96"/>
      <c r="LU72" s="96"/>
      <c r="LV72" s="96"/>
      <c r="LW72" s="75"/>
      <c r="LX72" s="96"/>
      <c r="LY72" s="96"/>
      <c r="LZ72" s="96"/>
      <c r="MA72" s="75"/>
      <c r="MB72" s="96"/>
      <c r="MC72" s="96"/>
      <c r="MD72" s="96"/>
      <c r="ME72" s="75"/>
      <c r="MF72" s="96"/>
      <c r="MG72" s="96"/>
      <c r="MH72" s="96"/>
      <c r="MI72" s="75"/>
      <c r="MJ72" s="96"/>
      <c r="MK72" s="96"/>
      <c r="ML72" s="96"/>
      <c r="MM72" s="75"/>
      <c r="MN72" s="89"/>
      <c r="MO72" s="89"/>
      <c r="MP72" s="89"/>
      <c r="MQ72" s="75"/>
      <c r="MR72" s="89"/>
      <c r="MS72" s="89"/>
      <c r="MT72" s="89"/>
      <c r="MU72" s="75"/>
      <c r="MV72" s="96"/>
      <c r="MW72" s="96"/>
      <c r="MX72" s="96"/>
      <c r="MY72" s="96"/>
      <c r="MZ72" s="96"/>
      <c r="NA72" s="96"/>
      <c r="NB72" s="96"/>
      <c r="NC72" s="96"/>
      <c r="ND72" s="96"/>
      <c r="NE72" s="96"/>
      <c r="NF72" s="96"/>
      <c r="NG72" s="96"/>
      <c r="NH72" s="96"/>
      <c r="NI72" s="96"/>
      <c r="NJ72" s="96"/>
      <c r="NK72" s="96"/>
    </row>
    <row r="73" spans="1:375" ht="15.75" x14ac:dyDescent="0.25">
      <c r="A73" s="130" t="s">
        <v>408</v>
      </c>
      <c r="B73" s="78">
        <f t="shared" si="115"/>
        <v>0</v>
      </c>
      <c r="C73" s="78">
        <f t="shared" si="36"/>
        <v>0</v>
      </c>
      <c r="D73" s="78">
        <f t="shared" si="116"/>
        <v>0</v>
      </c>
      <c r="E73" s="78">
        <f t="shared" si="117"/>
        <v>0</v>
      </c>
      <c r="F73" s="78">
        <f t="shared" si="118"/>
        <v>0</v>
      </c>
      <c r="G73" s="74"/>
      <c r="H73" s="78"/>
      <c r="I73" s="78"/>
      <c r="J73" s="78"/>
      <c r="K73" s="78"/>
      <c r="L73" s="96"/>
      <c r="M73" s="96"/>
      <c r="N73" s="96"/>
      <c r="O73" s="96"/>
      <c r="P73" s="96"/>
      <c r="Q73" s="96"/>
      <c r="R73" s="96"/>
      <c r="S73" s="75"/>
      <c r="T73" s="89"/>
      <c r="U73" s="89"/>
      <c r="V73" s="89"/>
      <c r="W73" s="75"/>
      <c r="X73" s="89"/>
      <c r="Y73" s="89"/>
      <c r="Z73" s="89"/>
      <c r="AA73" s="75"/>
      <c r="AB73" s="89"/>
      <c r="AC73" s="89"/>
      <c r="AD73" s="89"/>
      <c r="AE73" s="75"/>
      <c r="AF73" s="89"/>
      <c r="AG73" s="89"/>
      <c r="AH73" s="89"/>
      <c r="AI73" s="75"/>
      <c r="AJ73" s="89"/>
      <c r="AK73" s="89"/>
      <c r="AL73" s="89"/>
      <c r="AM73" s="75"/>
      <c r="AN73" s="96"/>
      <c r="AO73" s="96"/>
      <c r="AP73" s="96"/>
      <c r="AQ73" s="96"/>
      <c r="AR73" s="89"/>
      <c r="AS73" s="89"/>
      <c r="AT73" s="89"/>
      <c r="AU73" s="75"/>
      <c r="AV73" s="89"/>
      <c r="AW73" s="89"/>
      <c r="AX73" s="89"/>
      <c r="AY73" s="75"/>
      <c r="AZ73" s="75"/>
      <c r="BA73" s="89"/>
      <c r="BB73" s="89"/>
      <c r="BC73" s="75"/>
      <c r="BD73" s="89"/>
      <c r="BE73" s="89"/>
      <c r="BF73" s="89"/>
      <c r="BG73" s="75"/>
      <c r="BH73" s="89"/>
      <c r="BI73" s="89"/>
      <c r="BJ73" s="89"/>
      <c r="BK73" s="75"/>
      <c r="BL73" s="75"/>
      <c r="BM73" s="89"/>
      <c r="BN73" s="89"/>
      <c r="BO73" s="75"/>
      <c r="BP73" s="75"/>
      <c r="BQ73" s="89"/>
      <c r="BR73" s="89"/>
      <c r="BS73" s="75"/>
      <c r="BT73" s="75"/>
      <c r="BU73" s="89"/>
      <c r="BV73" s="89"/>
      <c r="BW73" s="75"/>
      <c r="BX73" s="75"/>
      <c r="BY73" s="89"/>
      <c r="BZ73" s="89"/>
      <c r="CA73" s="75"/>
      <c r="CB73" s="75"/>
      <c r="CC73" s="89"/>
      <c r="CD73" s="89"/>
      <c r="CE73" s="75"/>
      <c r="CF73" s="322"/>
      <c r="CG73" s="89"/>
      <c r="CH73" s="89"/>
      <c r="CI73" s="75"/>
      <c r="CJ73" s="75"/>
      <c r="CK73" s="89"/>
      <c r="CL73" s="89"/>
      <c r="CM73" s="75"/>
      <c r="CN73" s="75"/>
      <c r="CO73" s="89"/>
      <c r="CP73" s="89"/>
      <c r="CQ73" s="75"/>
      <c r="CR73" s="89"/>
      <c r="CS73" s="89"/>
      <c r="CT73" s="89"/>
      <c r="CU73" s="75"/>
      <c r="CV73" s="75"/>
      <c r="CW73" s="89"/>
      <c r="CX73" s="89"/>
      <c r="CY73" s="75"/>
      <c r="CZ73" s="75"/>
      <c r="DA73" s="89"/>
      <c r="DB73" s="89"/>
      <c r="DC73" s="75"/>
      <c r="DD73" s="89"/>
      <c r="DE73" s="89"/>
      <c r="DF73" s="78"/>
      <c r="DG73" s="75"/>
      <c r="DH73" s="89"/>
      <c r="DI73" s="89"/>
      <c r="DJ73" s="89"/>
      <c r="DK73" s="75"/>
      <c r="DL73" s="89"/>
      <c r="DM73" s="89"/>
      <c r="DN73" s="89"/>
      <c r="DO73" s="75"/>
      <c r="DP73" s="89"/>
      <c r="DQ73" s="89"/>
      <c r="DR73" s="89"/>
      <c r="DS73" s="75"/>
      <c r="DT73" s="75"/>
      <c r="DU73" s="89"/>
      <c r="DV73" s="89"/>
      <c r="DW73" s="75"/>
      <c r="DX73" s="75"/>
      <c r="DY73" s="89"/>
      <c r="DZ73" s="89"/>
      <c r="EA73" s="75"/>
      <c r="EB73" s="89"/>
      <c r="EC73" s="89"/>
      <c r="ED73" s="89"/>
      <c r="EE73" s="75"/>
      <c r="EF73" s="89"/>
      <c r="EG73" s="89"/>
      <c r="EH73" s="89"/>
      <c r="EI73" s="75"/>
      <c r="EJ73" s="89"/>
      <c r="EK73" s="89"/>
      <c r="EL73" s="89"/>
      <c r="EM73" s="75"/>
      <c r="EN73" s="89"/>
      <c r="EO73" s="89"/>
      <c r="EP73" s="89"/>
      <c r="EQ73" s="75"/>
      <c r="ER73" s="89"/>
      <c r="ES73" s="89"/>
      <c r="ET73" s="89"/>
      <c r="EU73" s="75"/>
      <c r="EV73" s="75"/>
      <c r="EW73" s="75"/>
      <c r="EX73" s="75"/>
      <c r="EY73" s="75"/>
      <c r="EZ73" s="89"/>
      <c r="FA73" s="89"/>
      <c r="FB73" s="89"/>
      <c r="FC73" s="75"/>
      <c r="FD73" s="89"/>
      <c r="FE73" s="89"/>
      <c r="FF73" s="89"/>
      <c r="FG73" s="75"/>
      <c r="FH73" s="89"/>
      <c r="FI73" s="89"/>
      <c r="FJ73" s="89"/>
      <c r="FK73" s="75"/>
      <c r="FL73" s="89"/>
      <c r="FM73" s="89"/>
      <c r="FN73" s="89"/>
      <c r="FO73" s="75"/>
      <c r="FP73" s="89"/>
      <c r="FQ73" s="89"/>
      <c r="FR73" s="89"/>
      <c r="FS73" s="75"/>
      <c r="FT73" s="89"/>
      <c r="FU73" s="89"/>
      <c r="FV73" s="89"/>
      <c r="FW73" s="75"/>
      <c r="FX73" s="89"/>
      <c r="FY73" s="89"/>
      <c r="FZ73" s="89"/>
      <c r="GA73" s="75"/>
      <c r="GB73" s="89"/>
      <c r="GC73" s="89"/>
      <c r="GD73" s="89"/>
      <c r="GE73" s="75"/>
      <c r="GF73" s="89"/>
      <c r="GG73" s="89"/>
      <c r="GH73" s="89"/>
      <c r="GI73" s="75"/>
      <c r="GJ73" s="89"/>
      <c r="GK73" s="89"/>
      <c r="GL73" s="89"/>
      <c r="GM73" s="75"/>
      <c r="GN73" s="89"/>
      <c r="GO73" s="89"/>
      <c r="GP73" s="89"/>
      <c r="GQ73" s="75"/>
      <c r="GR73" s="96"/>
      <c r="GS73" s="96"/>
      <c r="GT73" s="96"/>
      <c r="GU73" s="96"/>
      <c r="GV73" s="96"/>
      <c r="GW73" s="96"/>
      <c r="GX73" s="96"/>
      <c r="GY73" s="96"/>
      <c r="GZ73" s="96"/>
      <c r="HA73" s="96"/>
      <c r="HB73" s="96"/>
      <c r="HC73" s="96"/>
      <c r="HD73" s="96"/>
      <c r="HE73" s="96"/>
      <c r="HF73" s="96"/>
      <c r="HG73" s="96"/>
      <c r="HH73" s="96"/>
      <c r="HI73" s="96"/>
      <c r="HJ73" s="96"/>
      <c r="HK73" s="96"/>
      <c r="HL73" s="96"/>
      <c r="HM73" s="96"/>
      <c r="HN73" s="96"/>
      <c r="HO73" s="96"/>
      <c r="HP73" s="96"/>
      <c r="HQ73" s="96"/>
      <c r="HR73" s="96"/>
      <c r="HS73" s="96"/>
      <c r="HT73" s="96"/>
      <c r="HU73" s="96"/>
      <c r="HV73" s="96"/>
      <c r="HW73" s="96"/>
      <c r="HX73" s="96"/>
      <c r="HY73" s="96"/>
      <c r="HZ73" s="96"/>
      <c r="IA73" s="96"/>
      <c r="IB73" s="96"/>
      <c r="IC73" s="96"/>
      <c r="ID73" s="96"/>
      <c r="IE73" s="96"/>
      <c r="IF73" s="96"/>
      <c r="IG73" s="96"/>
      <c r="IH73" s="96"/>
      <c r="II73" s="96"/>
      <c r="IJ73" s="96"/>
      <c r="IK73" s="96"/>
      <c r="IL73" s="96"/>
      <c r="IM73" s="96"/>
      <c r="IN73" s="96"/>
      <c r="IO73" s="96"/>
      <c r="IP73" s="96"/>
      <c r="IQ73" s="341"/>
      <c r="IR73" s="96"/>
      <c r="IS73" s="96"/>
      <c r="IT73" s="96"/>
      <c r="IU73" s="96"/>
      <c r="IV73" s="96"/>
      <c r="IW73" s="96"/>
      <c r="IX73" s="96"/>
      <c r="IY73" s="96"/>
      <c r="IZ73" s="96"/>
      <c r="JA73" s="96"/>
      <c r="JB73" s="96"/>
      <c r="JC73" s="96"/>
      <c r="JD73" s="96"/>
      <c r="JE73" s="96"/>
      <c r="JF73" s="96"/>
      <c r="JG73" s="96"/>
      <c r="JH73" s="96"/>
      <c r="JI73" s="96"/>
      <c r="JJ73" s="96"/>
      <c r="JK73" s="96"/>
      <c r="JL73" s="96"/>
      <c r="JM73" s="96"/>
      <c r="JN73" s="96"/>
      <c r="JO73" s="96"/>
      <c r="JP73" s="96"/>
      <c r="JQ73" s="96"/>
      <c r="JR73" s="96"/>
      <c r="JS73" s="96"/>
      <c r="JT73" s="96"/>
      <c r="JU73" s="96"/>
      <c r="JV73" s="96"/>
      <c r="JW73" s="96"/>
      <c r="JX73" s="96"/>
      <c r="JY73" s="96"/>
      <c r="JZ73" s="96"/>
      <c r="KA73" s="96"/>
      <c r="KB73" s="96"/>
      <c r="KC73" s="96"/>
      <c r="KD73" s="96"/>
      <c r="KE73" s="75"/>
      <c r="KF73" s="96"/>
      <c r="KG73" s="96"/>
      <c r="KH73" s="96"/>
      <c r="KI73" s="75"/>
      <c r="KJ73" s="96"/>
      <c r="KK73" s="96"/>
      <c r="KL73" s="96"/>
      <c r="KM73" s="75"/>
      <c r="KN73" s="96"/>
      <c r="KO73" s="96"/>
      <c r="KP73" s="96"/>
      <c r="KQ73" s="75"/>
      <c r="KR73" s="96"/>
      <c r="KS73" s="96"/>
      <c r="KT73" s="96"/>
      <c r="KU73" s="75"/>
      <c r="KV73" s="96"/>
      <c r="KW73" s="96"/>
      <c r="KX73" s="96"/>
      <c r="KY73" s="75"/>
      <c r="KZ73" s="96"/>
      <c r="LA73" s="96"/>
      <c r="LB73" s="96"/>
      <c r="LC73" s="75"/>
      <c r="LD73" s="96"/>
      <c r="LE73" s="96"/>
      <c r="LF73" s="96"/>
      <c r="LG73" s="75"/>
      <c r="LH73" s="96"/>
      <c r="LI73" s="96"/>
      <c r="LJ73" s="96"/>
      <c r="LK73" s="75"/>
      <c r="LL73" s="96"/>
      <c r="LM73" s="96"/>
      <c r="LN73" s="96"/>
      <c r="LO73" s="75"/>
      <c r="LP73" s="96"/>
      <c r="LQ73" s="96"/>
      <c r="LR73" s="96"/>
      <c r="LS73" s="75"/>
      <c r="LT73" s="96"/>
      <c r="LU73" s="96"/>
      <c r="LV73" s="96"/>
      <c r="LW73" s="75"/>
      <c r="LX73" s="96"/>
      <c r="LY73" s="96"/>
      <c r="LZ73" s="96"/>
      <c r="MA73" s="75"/>
      <c r="MB73" s="96"/>
      <c r="MC73" s="96"/>
      <c r="MD73" s="96"/>
      <c r="ME73" s="75"/>
      <c r="MF73" s="96"/>
      <c r="MG73" s="96"/>
      <c r="MH73" s="96"/>
      <c r="MI73" s="75"/>
      <c r="MJ73" s="96"/>
      <c r="MK73" s="96"/>
      <c r="ML73" s="96"/>
      <c r="MM73" s="75"/>
      <c r="MN73" s="89"/>
      <c r="MO73" s="89"/>
      <c r="MP73" s="89"/>
      <c r="MQ73" s="75"/>
      <c r="MR73" s="89"/>
      <c r="MS73" s="89"/>
      <c r="MT73" s="89"/>
      <c r="MU73" s="75"/>
      <c r="MV73" s="96"/>
      <c r="MW73" s="96"/>
      <c r="MX73" s="96"/>
      <c r="MY73" s="96"/>
      <c r="MZ73" s="96"/>
      <c r="NA73" s="96"/>
      <c r="NB73" s="96"/>
      <c r="NC73" s="96"/>
      <c r="ND73" s="96"/>
      <c r="NE73" s="96"/>
      <c r="NF73" s="96"/>
      <c r="NG73" s="96"/>
      <c r="NH73" s="96"/>
      <c r="NI73" s="96"/>
      <c r="NJ73" s="96"/>
      <c r="NK73" s="96"/>
    </row>
    <row r="74" spans="1:375" ht="15.75" x14ac:dyDescent="0.25">
      <c r="A74" s="130" t="s">
        <v>162</v>
      </c>
      <c r="B74" s="78">
        <f t="shared" si="115"/>
        <v>5000</v>
      </c>
      <c r="C74" s="78">
        <f t="shared" si="36"/>
        <v>5000</v>
      </c>
      <c r="D74" s="78">
        <f t="shared" si="116"/>
        <v>5000</v>
      </c>
      <c r="E74" s="78">
        <f t="shared" si="117"/>
        <v>0</v>
      </c>
      <c r="F74" s="78">
        <f t="shared" si="118"/>
        <v>5000</v>
      </c>
      <c r="G74" s="74">
        <f t="shared" ref="G74:G82" si="478">F74/C74*100</f>
        <v>100</v>
      </c>
      <c r="H74" s="78"/>
      <c r="I74" s="78"/>
      <c r="J74" s="78"/>
      <c r="K74" s="78"/>
      <c r="L74" s="96"/>
      <c r="M74" s="96"/>
      <c r="N74" s="96"/>
      <c r="O74" s="96"/>
      <c r="P74" s="96"/>
      <c r="Q74" s="96"/>
      <c r="R74" s="96"/>
      <c r="S74" s="75"/>
      <c r="T74" s="89"/>
      <c r="U74" s="89"/>
      <c r="V74" s="89"/>
      <c r="W74" s="75"/>
      <c r="X74" s="89"/>
      <c r="Y74" s="89"/>
      <c r="Z74" s="89"/>
      <c r="AA74" s="75"/>
      <c r="AB74" s="89"/>
      <c r="AC74" s="89"/>
      <c r="AD74" s="89"/>
      <c r="AE74" s="75"/>
      <c r="AF74" s="89"/>
      <c r="AG74" s="89"/>
      <c r="AH74" s="89"/>
      <c r="AI74" s="75"/>
      <c r="AJ74" s="89"/>
      <c r="AK74" s="89"/>
      <c r="AL74" s="89"/>
      <c r="AM74" s="75"/>
      <c r="AN74" s="96"/>
      <c r="AO74" s="96"/>
      <c r="AP74" s="96"/>
      <c r="AQ74" s="96"/>
      <c r="AR74" s="89"/>
      <c r="AS74" s="89"/>
      <c r="AT74" s="89"/>
      <c r="AU74" s="75"/>
      <c r="AV74" s="89"/>
      <c r="AW74" s="89"/>
      <c r="AX74" s="89"/>
      <c r="AY74" s="75"/>
      <c r="AZ74" s="75"/>
      <c r="BA74" s="89"/>
      <c r="BB74" s="89"/>
      <c r="BC74" s="75"/>
      <c r="BD74" s="89"/>
      <c r="BE74" s="89"/>
      <c r="BF74" s="89"/>
      <c r="BG74" s="75"/>
      <c r="BH74" s="89"/>
      <c r="BI74" s="89"/>
      <c r="BJ74" s="89"/>
      <c r="BK74" s="75"/>
      <c r="BL74" s="75"/>
      <c r="BM74" s="89"/>
      <c r="BN74" s="89"/>
      <c r="BO74" s="75"/>
      <c r="BP74" s="75"/>
      <c r="BQ74" s="89"/>
      <c r="BR74" s="89"/>
      <c r="BS74" s="75"/>
      <c r="BT74" s="75"/>
      <c r="BU74" s="89"/>
      <c r="BV74" s="89"/>
      <c r="BW74" s="75"/>
      <c r="BX74" s="75"/>
      <c r="BY74" s="89"/>
      <c r="BZ74" s="89"/>
      <c r="CA74" s="75"/>
      <c r="CB74" s="75"/>
      <c r="CC74" s="89"/>
      <c r="CD74" s="89"/>
      <c r="CE74" s="75"/>
      <c r="CF74" s="322"/>
      <c r="CG74" s="89"/>
      <c r="CH74" s="89"/>
      <c r="CI74" s="75"/>
      <c r="CJ74" s="75"/>
      <c r="CK74" s="89"/>
      <c r="CL74" s="89"/>
      <c r="CM74" s="75"/>
      <c r="CN74" s="75"/>
      <c r="CO74" s="89"/>
      <c r="CP74" s="89"/>
      <c r="CQ74" s="75"/>
      <c r="CR74" s="89"/>
      <c r="CS74" s="89"/>
      <c r="CT74" s="89"/>
      <c r="CU74" s="75"/>
      <c r="CV74" s="75"/>
      <c r="CW74" s="89"/>
      <c r="CX74" s="89"/>
      <c r="CY74" s="75"/>
      <c r="CZ74" s="75"/>
      <c r="DA74" s="89"/>
      <c r="DB74" s="89"/>
      <c r="DC74" s="75"/>
      <c r="DD74" s="89"/>
      <c r="DE74" s="89"/>
      <c r="DF74" s="78"/>
      <c r="DG74" s="75"/>
      <c r="DH74" s="89"/>
      <c r="DI74" s="89"/>
      <c r="DJ74" s="89"/>
      <c r="DK74" s="75"/>
      <c r="DL74" s="89"/>
      <c r="DM74" s="89"/>
      <c r="DN74" s="89"/>
      <c r="DO74" s="75"/>
      <c r="DP74" s="89"/>
      <c r="DQ74" s="89"/>
      <c r="DR74" s="89"/>
      <c r="DS74" s="75"/>
      <c r="DT74" s="75"/>
      <c r="DU74" s="89"/>
      <c r="DV74" s="89"/>
      <c r="DW74" s="75"/>
      <c r="DX74" s="75"/>
      <c r="DY74" s="89"/>
      <c r="DZ74" s="89"/>
      <c r="EA74" s="75"/>
      <c r="EB74" s="89"/>
      <c r="EC74" s="89"/>
      <c r="ED74" s="89"/>
      <c r="EE74" s="75"/>
      <c r="EF74" s="89"/>
      <c r="EG74" s="89"/>
      <c r="EH74" s="89"/>
      <c r="EI74" s="75"/>
      <c r="EJ74" s="89"/>
      <c r="EK74" s="89"/>
      <c r="EL74" s="89"/>
      <c r="EM74" s="75"/>
      <c r="EN74" s="78">
        <v>5000</v>
      </c>
      <c r="EO74" s="78">
        <v>5000</v>
      </c>
      <c r="EP74" s="78">
        <v>5000</v>
      </c>
      <c r="EQ74" s="75">
        <f t="shared" si="389"/>
        <v>100</v>
      </c>
      <c r="ER74" s="89"/>
      <c r="ES74" s="89"/>
      <c r="ET74" s="89"/>
      <c r="EU74" s="75"/>
      <c r="EV74" s="75"/>
      <c r="EW74" s="75"/>
      <c r="EX74" s="75"/>
      <c r="EY74" s="75"/>
      <c r="EZ74" s="89"/>
      <c r="FA74" s="89"/>
      <c r="FB74" s="89"/>
      <c r="FC74" s="75"/>
      <c r="FD74" s="89"/>
      <c r="FE74" s="89"/>
      <c r="FF74" s="89"/>
      <c r="FG74" s="75"/>
      <c r="FH74" s="89"/>
      <c r="FI74" s="89"/>
      <c r="FJ74" s="89"/>
      <c r="FK74" s="75"/>
      <c r="FL74" s="89"/>
      <c r="FM74" s="89"/>
      <c r="FN74" s="89"/>
      <c r="FO74" s="75"/>
      <c r="FP74" s="89"/>
      <c r="FQ74" s="89"/>
      <c r="FR74" s="89"/>
      <c r="FS74" s="75"/>
      <c r="FT74" s="89"/>
      <c r="FU74" s="89"/>
      <c r="FV74" s="89"/>
      <c r="FW74" s="75"/>
      <c r="FX74" s="89"/>
      <c r="FY74" s="89"/>
      <c r="FZ74" s="89"/>
      <c r="GA74" s="75"/>
      <c r="GB74" s="89"/>
      <c r="GC74" s="89"/>
      <c r="GD74" s="89"/>
      <c r="GE74" s="75"/>
      <c r="GF74" s="89"/>
      <c r="GG74" s="89"/>
      <c r="GH74" s="89"/>
      <c r="GI74" s="75"/>
      <c r="GJ74" s="89"/>
      <c r="GK74" s="89"/>
      <c r="GL74" s="89"/>
      <c r="GM74" s="75"/>
      <c r="GN74" s="89"/>
      <c r="GO74" s="89"/>
      <c r="GP74" s="89"/>
      <c r="GQ74" s="75"/>
      <c r="GR74" s="96"/>
      <c r="GS74" s="96"/>
      <c r="GT74" s="96"/>
      <c r="GU74" s="96"/>
      <c r="GV74" s="96"/>
      <c r="GW74" s="96"/>
      <c r="GX74" s="96"/>
      <c r="GY74" s="96"/>
      <c r="GZ74" s="96"/>
      <c r="HA74" s="96"/>
      <c r="HB74" s="96"/>
      <c r="HC74" s="96"/>
      <c r="HD74" s="96"/>
      <c r="HE74" s="96"/>
      <c r="HF74" s="96"/>
      <c r="HG74" s="96"/>
      <c r="HH74" s="96"/>
      <c r="HI74" s="96"/>
      <c r="HJ74" s="96"/>
      <c r="HK74" s="96"/>
      <c r="HL74" s="96"/>
      <c r="HM74" s="96"/>
      <c r="HN74" s="96"/>
      <c r="HO74" s="96"/>
      <c r="HP74" s="96"/>
      <c r="HQ74" s="96"/>
      <c r="HR74" s="96"/>
      <c r="HS74" s="96"/>
      <c r="HT74" s="96"/>
      <c r="HU74" s="96"/>
      <c r="HV74" s="96"/>
      <c r="HW74" s="96"/>
      <c r="HX74" s="96"/>
      <c r="HY74" s="96"/>
      <c r="HZ74" s="96"/>
      <c r="IA74" s="96"/>
      <c r="IB74" s="96"/>
      <c r="IC74" s="96"/>
      <c r="ID74" s="96"/>
      <c r="IE74" s="96"/>
      <c r="IF74" s="96"/>
      <c r="IG74" s="96"/>
      <c r="IH74" s="96"/>
      <c r="II74" s="96"/>
      <c r="IJ74" s="96"/>
      <c r="IK74" s="96"/>
      <c r="IL74" s="96"/>
      <c r="IM74" s="96"/>
      <c r="IN74" s="96"/>
      <c r="IO74" s="96"/>
      <c r="IP74" s="96"/>
      <c r="IQ74" s="341"/>
      <c r="IR74" s="96"/>
      <c r="IS74" s="96"/>
      <c r="IT74" s="96"/>
      <c r="IU74" s="96"/>
      <c r="IV74" s="96"/>
      <c r="IW74" s="96"/>
      <c r="IX74" s="96"/>
      <c r="IY74" s="96"/>
      <c r="IZ74" s="96"/>
      <c r="JA74" s="96"/>
      <c r="JB74" s="96"/>
      <c r="JC74" s="96"/>
      <c r="JD74" s="96"/>
      <c r="JE74" s="96"/>
      <c r="JF74" s="96"/>
      <c r="JG74" s="96"/>
      <c r="JH74" s="96"/>
      <c r="JI74" s="96"/>
      <c r="JJ74" s="96"/>
      <c r="JK74" s="96"/>
      <c r="JL74" s="96"/>
      <c r="JM74" s="96"/>
      <c r="JN74" s="96"/>
      <c r="JO74" s="96"/>
      <c r="JP74" s="96"/>
      <c r="JQ74" s="96"/>
      <c r="JR74" s="96"/>
      <c r="JS74" s="96"/>
      <c r="JT74" s="96"/>
      <c r="JU74" s="96"/>
      <c r="JV74" s="96"/>
      <c r="JW74" s="96"/>
      <c r="JX74" s="96"/>
      <c r="JY74" s="96"/>
      <c r="JZ74" s="96"/>
      <c r="KA74" s="96"/>
      <c r="KB74" s="96"/>
      <c r="KC74" s="96"/>
      <c r="KD74" s="96"/>
      <c r="KE74" s="75"/>
      <c r="KF74" s="96"/>
      <c r="KG74" s="96"/>
      <c r="KH74" s="96"/>
      <c r="KI74" s="75"/>
      <c r="KJ74" s="96"/>
      <c r="KK74" s="96"/>
      <c r="KL74" s="96"/>
      <c r="KM74" s="75"/>
      <c r="KN74" s="96"/>
      <c r="KO74" s="96"/>
      <c r="KP74" s="96"/>
      <c r="KQ74" s="75"/>
      <c r="KR74" s="96"/>
      <c r="KS74" s="96"/>
      <c r="KT74" s="96"/>
      <c r="KU74" s="75"/>
      <c r="KV74" s="96"/>
      <c r="KW74" s="96"/>
      <c r="KX74" s="96"/>
      <c r="KY74" s="75"/>
      <c r="KZ74" s="96"/>
      <c r="LA74" s="96"/>
      <c r="LB74" s="96"/>
      <c r="LC74" s="75"/>
      <c r="LD74" s="96"/>
      <c r="LE74" s="96"/>
      <c r="LF74" s="96"/>
      <c r="LG74" s="75"/>
      <c r="LH74" s="96"/>
      <c r="LI74" s="96"/>
      <c r="LJ74" s="96"/>
      <c r="LK74" s="75"/>
      <c r="LL74" s="96"/>
      <c r="LM74" s="96"/>
      <c r="LN74" s="96"/>
      <c r="LO74" s="75"/>
      <c r="LP74" s="96"/>
      <c r="LQ74" s="96"/>
      <c r="LR74" s="96"/>
      <c r="LS74" s="75"/>
      <c r="LT74" s="96"/>
      <c r="LU74" s="96"/>
      <c r="LV74" s="96"/>
      <c r="LW74" s="75"/>
      <c r="LX74" s="96"/>
      <c r="LY74" s="96"/>
      <c r="LZ74" s="96"/>
      <c r="MA74" s="75"/>
      <c r="MB74" s="96"/>
      <c r="MC74" s="96"/>
      <c r="MD74" s="96"/>
      <c r="ME74" s="75"/>
      <c r="MF74" s="96"/>
      <c r="MG74" s="96"/>
      <c r="MH74" s="96"/>
      <c r="MI74" s="75"/>
      <c r="MJ74" s="96"/>
      <c r="MK74" s="96"/>
      <c r="ML74" s="96"/>
      <c r="MM74" s="75"/>
      <c r="MN74" s="89"/>
      <c r="MO74" s="89"/>
      <c r="MP74" s="89"/>
      <c r="MQ74" s="75"/>
      <c r="MR74" s="89"/>
      <c r="MS74" s="89"/>
      <c r="MT74" s="89"/>
      <c r="MU74" s="75"/>
      <c r="MV74" s="96"/>
      <c r="MW74" s="96"/>
      <c r="MX74" s="96"/>
      <c r="MY74" s="96"/>
      <c r="MZ74" s="96"/>
      <c r="NA74" s="96"/>
      <c r="NB74" s="96"/>
      <c r="NC74" s="96"/>
      <c r="ND74" s="96"/>
      <c r="NE74" s="96"/>
      <c r="NF74" s="96"/>
      <c r="NG74" s="96"/>
      <c r="NH74" s="96"/>
      <c r="NI74" s="96"/>
      <c r="NJ74" s="96"/>
      <c r="NK74" s="96"/>
    </row>
    <row r="75" spans="1:375" s="5" customFormat="1" ht="31.5" x14ac:dyDescent="0.25">
      <c r="A75" s="129" t="s">
        <v>167</v>
      </c>
      <c r="B75" s="77">
        <f t="shared" si="115"/>
        <v>17359.1705</v>
      </c>
      <c r="C75" s="77">
        <f t="shared" ref="C75:C138" si="479">I75+M75+Q75+U75+Y75+AC75+AG75+AK75+AO75+AS75+AW75+BA75+BE75+BI75+BM75+BQ75+BU75+BY75+CC75+CG75+CK75+CO75+CS75+CW75+DA75+DE75+DI75+DM75+DQ75+DU75+DY75+EC75+EG75+EK75+EO75+ES75+EW75+FA75+FE75+FI75+FM75+FQ75+FU75+FY75+GC75+GG75+GK75+GO75+GS75+GW75+HA75+HE75+HI75+HM75+HQ75+HU75+HY75+IC75+IG75+IK75+IO75+IS75+IW75+JA75+JE75+JI75+JM75+JQ75+JU75+JY75+KC75+KG75+KK75+KO75+KS75+KW75+LA75+LE75+LI75+LM75+LQ75+LU75+LY75+MC75+MG75+MK75+MO75+MS75+MW75+NA75+NE75+NI75</f>
        <v>96190.517429999993</v>
      </c>
      <c r="D75" s="77">
        <f t="shared" si="116"/>
        <v>90424.116439999998</v>
      </c>
      <c r="E75" s="77">
        <f t="shared" si="117"/>
        <v>5766.4009900000001</v>
      </c>
      <c r="F75" s="77">
        <f t="shared" si="118"/>
        <v>96105.900800000003</v>
      </c>
      <c r="G75" s="73">
        <f t="shared" si="478"/>
        <v>99.912032254050857</v>
      </c>
      <c r="H75" s="77">
        <f>H76+H77</f>
        <v>0</v>
      </c>
      <c r="I75" s="77">
        <f>I76+I77</f>
        <v>0</v>
      </c>
      <c r="J75" s="77">
        <f>J76+J77</f>
        <v>0</v>
      </c>
      <c r="K75" s="77">
        <f>K76+K77</f>
        <v>0</v>
      </c>
      <c r="L75" s="77">
        <f t="shared" ref="L75" si="480">L76+L77</f>
        <v>728.1</v>
      </c>
      <c r="M75" s="77">
        <f t="shared" ref="M75:N75" si="481">M76+M77</f>
        <v>910.1</v>
      </c>
      <c r="N75" s="77">
        <f t="shared" si="481"/>
        <v>910.1</v>
      </c>
      <c r="O75" s="72">
        <f>N75/M75*100</f>
        <v>100</v>
      </c>
      <c r="P75" s="77">
        <f>P76+P77</f>
        <v>332</v>
      </c>
      <c r="Q75" s="77">
        <f>Q76+Q77</f>
        <v>332</v>
      </c>
      <c r="R75" s="77">
        <f>R76+R77</f>
        <v>332</v>
      </c>
      <c r="S75" s="72">
        <f>R75/Q75*100</f>
        <v>100</v>
      </c>
      <c r="T75" s="77">
        <f>T76+T77</f>
        <v>1678</v>
      </c>
      <c r="U75" s="77">
        <f>U76+U77</f>
        <v>1678</v>
      </c>
      <c r="V75" s="77">
        <f>V76+V77</f>
        <v>1678</v>
      </c>
      <c r="W75" s="72">
        <f>V75/U75*100</f>
        <v>100</v>
      </c>
      <c r="X75" s="77">
        <f>X76+X77</f>
        <v>745</v>
      </c>
      <c r="Y75" s="77">
        <f>Y76+Y77</f>
        <v>745</v>
      </c>
      <c r="Z75" s="77">
        <f>Z76+Z77</f>
        <v>745</v>
      </c>
      <c r="AA75" s="72">
        <f>Z75/Y75*100</f>
        <v>100</v>
      </c>
      <c r="AB75" s="77">
        <f>AB76+AB77</f>
        <v>0</v>
      </c>
      <c r="AC75" s="77">
        <f>AC76+AC77</f>
        <v>0</v>
      </c>
      <c r="AD75" s="77">
        <f>AD76+AD77</f>
        <v>0</v>
      </c>
      <c r="AE75" s="72"/>
      <c r="AF75" s="77"/>
      <c r="AG75" s="77">
        <f>AG76+AG77</f>
        <v>16998.8</v>
      </c>
      <c r="AH75" s="77">
        <f>AH76+AH77</f>
        <v>16998.8</v>
      </c>
      <c r="AI75" s="72">
        <f>AH75/AG75*100</f>
        <v>100</v>
      </c>
      <c r="AJ75" s="77"/>
      <c r="AK75" s="77">
        <f>AK76+AK77</f>
        <v>640</v>
      </c>
      <c r="AL75" s="77">
        <f>AL76+AL77</f>
        <v>640</v>
      </c>
      <c r="AM75" s="72">
        <f>AL75/AK75*100</f>
        <v>100</v>
      </c>
      <c r="AN75" s="77">
        <f t="shared" ref="AN75" si="482">AN76+AN77</f>
        <v>0</v>
      </c>
      <c r="AO75" s="77">
        <f t="shared" ref="AO75:AQ75" si="483">AO76+AO77</f>
        <v>0</v>
      </c>
      <c r="AP75" s="77">
        <f t="shared" si="483"/>
        <v>0</v>
      </c>
      <c r="AQ75" s="77">
        <f t="shared" si="483"/>
        <v>0</v>
      </c>
      <c r="AR75" s="77">
        <f>AR76+AR77</f>
        <v>500</v>
      </c>
      <c r="AS75" s="77">
        <f>AS76+AS77</f>
        <v>500</v>
      </c>
      <c r="AT75" s="77">
        <f>AT76+AT77</f>
        <v>500</v>
      </c>
      <c r="AU75" s="72">
        <f>AT75/AS75*100</f>
        <v>100</v>
      </c>
      <c r="AV75" s="77"/>
      <c r="AW75" s="77">
        <f>AW76+AW77</f>
        <v>0</v>
      </c>
      <c r="AX75" s="77">
        <f>AX76+AX77</f>
        <v>0</v>
      </c>
      <c r="AY75" s="72"/>
      <c r="AZ75" s="72"/>
      <c r="BA75" s="77">
        <f>BA76+BA77</f>
        <v>0</v>
      </c>
      <c r="BB75" s="77">
        <f>BB76+BB77</f>
        <v>0</v>
      </c>
      <c r="BC75" s="72"/>
      <c r="BD75" s="77"/>
      <c r="BE75" s="77"/>
      <c r="BF75" s="77"/>
      <c r="BG75" s="72"/>
      <c r="BH75" s="77">
        <f>BH76+BH77</f>
        <v>1869.6322</v>
      </c>
      <c r="BI75" s="77">
        <f>BI76+BI77</f>
        <v>1869.6322</v>
      </c>
      <c r="BJ75" s="77">
        <f>BJ76+BJ77</f>
        <v>1869.6322</v>
      </c>
      <c r="BK75" s="72">
        <f>BJ75/BI75*100</f>
        <v>100</v>
      </c>
      <c r="BL75" s="72"/>
      <c r="BM75" s="77">
        <f>BM76+BM77</f>
        <v>0</v>
      </c>
      <c r="BN75" s="77">
        <f>BN76+BN77</f>
        <v>0</v>
      </c>
      <c r="BO75" s="72"/>
      <c r="BP75" s="72"/>
      <c r="BQ75" s="77">
        <f>BQ76+BQ77</f>
        <v>0</v>
      </c>
      <c r="BR75" s="77">
        <f>BR76+BR77</f>
        <v>0</v>
      </c>
      <c r="BS75" s="72"/>
      <c r="BT75" s="72"/>
      <c r="BU75" s="77">
        <f>BU76+BU77</f>
        <v>0</v>
      </c>
      <c r="BV75" s="77">
        <f>BV76+BV77</f>
        <v>0</v>
      </c>
      <c r="BW75" s="72"/>
      <c r="BX75" s="72"/>
      <c r="BY75" s="77">
        <f>BY76+BY77</f>
        <v>0</v>
      </c>
      <c r="BZ75" s="77">
        <f>BZ76+BZ77</f>
        <v>0</v>
      </c>
      <c r="CA75" s="72"/>
      <c r="CB75" s="72"/>
      <c r="CC75" s="77">
        <f>CC76+CC77</f>
        <v>0</v>
      </c>
      <c r="CD75" s="77">
        <f>CD76+CD77</f>
        <v>0</v>
      </c>
      <c r="CE75" s="72"/>
      <c r="CF75" s="343"/>
      <c r="CG75" s="77">
        <f>CG76+CG77</f>
        <v>0</v>
      </c>
      <c r="CH75" s="77">
        <f>CH76+CH77</f>
        <v>0</v>
      </c>
      <c r="CI75" s="72"/>
      <c r="CJ75" s="72"/>
      <c r="CK75" s="77">
        <f>CK76+CK77</f>
        <v>10000</v>
      </c>
      <c r="CL75" s="77">
        <f>CL76+CL77</f>
        <v>10000</v>
      </c>
      <c r="CM75" s="72">
        <f>CL75/CK75*100</f>
        <v>100</v>
      </c>
      <c r="CN75" s="72"/>
      <c r="CO75" s="77">
        <f>CO76+CO77</f>
        <v>0</v>
      </c>
      <c r="CP75" s="77">
        <f>CP76+CP77</f>
        <v>0</v>
      </c>
      <c r="CQ75" s="72"/>
      <c r="CR75" s="77">
        <f>CR76+CR77</f>
        <v>634.4</v>
      </c>
      <c r="CS75" s="77">
        <f>CS76+CS77</f>
        <v>634.4</v>
      </c>
      <c r="CT75" s="77">
        <f>CT76+CT77</f>
        <v>634.4</v>
      </c>
      <c r="CU75" s="72">
        <f>CT75/CS75*100</f>
        <v>100</v>
      </c>
      <c r="CV75" s="72"/>
      <c r="CW75" s="77"/>
      <c r="CX75" s="77"/>
      <c r="CY75" s="72"/>
      <c r="CZ75" s="72"/>
      <c r="DA75" s="77">
        <f>SUM(DA76:DA79)</f>
        <v>4986.4009900000001</v>
      </c>
      <c r="DB75" s="77">
        <f>SUM(DB76:DB79)</f>
        <v>4986.4009900000001</v>
      </c>
      <c r="DC75" s="72">
        <f t="shared" ref="DC75" si="484">DB75/DA75*100</f>
        <v>100</v>
      </c>
      <c r="DD75" s="77">
        <f>DD76+DD77</f>
        <v>500</v>
      </c>
      <c r="DE75" s="77">
        <f>DE76+DE77</f>
        <v>500</v>
      </c>
      <c r="DF75" s="77">
        <f>DF76+DF77</f>
        <v>500</v>
      </c>
      <c r="DG75" s="72">
        <f t="shared" si="65"/>
        <v>100</v>
      </c>
      <c r="DH75" s="77">
        <f>DH76+DH77</f>
        <v>0</v>
      </c>
      <c r="DI75" s="77">
        <f>DI76+DI77</f>
        <v>0</v>
      </c>
      <c r="DJ75" s="77">
        <f>DJ76+DJ77</f>
        <v>0</v>
      </c>
      <c r="DK75" s="72"/>
      <c r="DL75" s="77">
        <f>DL76+DL77</f>
        <v>0</v>
      </c>
      <c r="DM75" s="77">
        <f>DM76+DM77</f>
        <v>0</v>
      </c>
      <c r="DN75" s="77">
        <f>DN76+DN77</f>
        <v>0</v>
      </c>
      <c r="DO75" s="72"/>
      <c r="DP75" s="77"/>
      <c r="DQ75" s="77">
        <f>DQ76+DQ77</f>
        <v>0</v>
      </c>
      <c r="DR75" s="77">
        <f>DR76+DR77</f>
        <v>0</v>
      </c>
      <c r="DS75" s="72"/>
      <c r="DT75" s="72"/>
      <c r="DU75" s="77">
        <f>DU76+DU77</f>
        <v>0</v>
      </c>
      <c r="DV75" s="77">
        <f>DV76+DV77</f>
        <v>0</v>
      </c>
      <c r="DW75" s="72"/>
      <c r="DX75" s="72"/>
      <c r="DY75" s="77">
        <f>DY76+DY77</f>
        <v>0</v>
      </c>
      <c r="DZ75" s="77">
        <f>DZ76+DZ77</f>
        <v>0</v>
      </c>
      <c r="EA75" s="72"/>
      <c r="EB75" s="77">
        <f>EB76+EB77</f>
        <v>1000</v>
      </c>
      <c r="EC75" s="77">
        <f>EC76+EC77</f>
        <v>1000</v>
      </c>
      <c r="ED75" s="77">
        <f>ED76+ED77</f>
        <v>915.59699999999998</v>
      </c>
      <c r="EE75" s="72">
        <f>ED75/EC75*100</f>
        <v>91.559699999999992</v>
      </c>
      <c r="EF75" s="77">
        <f>EF76+EF77</f>
        <v>2348.1</v>
      </c>
      <c r="EG75" s="77">
        <f>EG76+EG77</f>
        <v>2713.8332300000002</v>
      </c>
      <c r="EH75" s="77">
        <f>EH76+EH77</f>
        <v>2713.8332300000002</v>
      </c>
      <c r="EI75" s="72">
        <f>EH75/EG75*100</f>
        <v>100</v>
      </c>
      <c r="EJ75" s="77"/>
      <c r="EK75" s="77">
        <f>EK76+EK77</f>
        <v>0</v>
      </c>
      <c r="EL75" s="77">
        <f>EL76+EL77</f>
        <v>0</v>
      </c>
      <c r="EM75" s="72"/>
      <c r="EN75" s="77">
        <f>EN76+EN77</f>
        <v>5000</v>
      </c>
      <c r="EO75" s="77">
        <f>EO76+EO77</f>
        <v>5000</v>
      </c>
      <c r="EP75" s="77">
        <f>EP76+EP77</f>
        <v>5000</v>
      </c>
      <c r="EQ75" s="72">
        <f t="shared" ref="EQ75" si="485">EP75/EO75*100</f>
        <v>100</v>
      </c>
      <c r="ER75" s="77"/>
      <c r="ES75" s="77">
        <f>ES76+ES77</f>
        <v>0</v>
      </c>
      <c r="ET75" s="77">
        <f>ET76+ET77</f>
        <v>0</v>
      </c>
      <c r="EU75" s="72"/>
      <c r="EV75" s="72"/>
      <c r="EW75" s="72"/>
      <c r="EX75" s="72"/>
      <c r="EY75" s="72"/>
      <c r="EZ75" s="77"/>
      <c r="FA75" s="77">
        <f>FA76+FA77</f>
        <v>0</v>
      </c>
      <c r="FB75" s="77">
        <f>FB76+FB77</f>
        <v>0</v>
      </c>
      <c r="FC75" s="72"/>
      <c r="FD75" s="77"/>
      <c r="FE75" s="77">
        <f>FE76+FE77</f>
        <v>2500</v>
      </c>
      <c r="FF75" s="77">
        <f>FF76+FF77</f>
        <v>2500</v>
      </c>
      <c r="FG75" s="72">
        <f t="shared" ref="FG75" si="486">FF75/FE75*100</f>
        <v>100</v>
      </c>
      <c r="FH75" s="77"/>
      <c r="FI75" s="77">
        <f>FI76+FI77</f>
        <v>1500</v>
      </c>
      <c r="FJ75" s="77">
        <f>FJ76+FJ77</f>
        <v>1500</v>
      </c>
      <c r="FK75" s="72">
        <f>FJ75/FI75*100</f>
        <v>100</v>
      </c>
      <c r="FL75" s="77">
        <f>FL76+FL77</f>
        <v>711</v>
      </c>
      <c r="FM75" s="77">
        <f>FM76+FM77</f>
        <v>690.8</v>
      </c>
      <c r="FN75" s="77">
        <f>FN76+FN77</f>
        <v>690.63636999999994</v>
      </c>
      <c r="FO75" s="72">
        <f t="shared" ref="FO75:FO76" si="487">FN75/FM75*100</f>
        <v>99.97631297046901</v>
      </c>
      <c r="FP75" s="77"/>
      <c r="FQ75" s="77"/>
      <c r="FR75" s="77"/>
      <c r="FS75" s="72"/>
      <c r="FT75" s="77"/>
      <c r="FU75" s="77">
        <f>FU76+FU77</f>
        <v>0</v>
      </c>
      <c r="FV75" s="77">
        <f>FV76+FV77</f>
        <v>0</v>
      </c>
      <c r="FW75" s="72"/>
      <c r="FX75" s="77"/>
      <c r="FY75" s="77">
        <f>FY76+FY77</f>
        <v>0</v>
      </c>
      <c r="FZ75" s="77">
        <f>FZ76+FZ77</f>
        <v>0</v>
      </c>
      <c r="GA75" s="72"/>
      <c r="GB75" s="77"/>
      <c r="GC75" s="77">
        <f>GC76+GC77</f>
        <v>0</v>
      </c>
      <c r="GD75" s="77">
        <f>GD76+GD77</f>
        <v>0</v>
      </c>
      <c r="GE75" s="72"/>
      <c r="GF75" s="77">
        <f>GF76+GF77</f>
        <v>1312.9383</v>
      </c>
      <c r="GG75" s="77">
        <f>GG76+GG77</f>
        <v>1234.50893</v>
      </c>
      <c r="GH75" s="77">
        <f>GH76+GH77</f>
        <v>1234.50893</v>
      </c>
      <c r="GI75" s="72">
        <f t="shared" si="176"/>
        <v>100</v>
      </c>
      <c r="GJ75" s="77"/>
      <c r="GK75" s="77"/>
      <c r="GL75" s="77"/>
      <c r="GM75" s="72"/>
      <c r="GN75" s="77"/>
      <c r="GO75" s="77">
        <f>GO76+GO77</f>
        <v>72.099999999999994</v>
      </c>
      <c r="GP75" s="77">
        <f>GP76+GP77</f>
        <v>72.05</v>
      </c>
      <c r="GQ75" s="72">
        <f>GP75/GO75*100</f>
        <v>99.930651872399451</v>
      </c>
      <c r="GR75" s="77"/>
      <c r="GS75" s="77">
        <f t="shared" ref="GS75:GT75" si="488">GS76+GS77</f>
        <v>0</v>
      </c>
      <c r="GT75" s="77">
        <f t="shared" si="488"/>
        <v>0</v>
      </c>
      <c r="GU75" s="72"/>
      <c r="GV75" s="77"/>
      <c r="GW75" s="77">
        <f t="shared" ref="GW75:GX75" si="489">GW76+GW77</f>
        <v>0</v>
      </c>
      <c r="GX75" s="77">
        <f t="shared" si="489"/>
        <v>0</v>
      </c>
      <c r="GY75" s="72"/>
      <c r="GZ75" s="77"/>
      <c r="HA75" s="77">
        <f t="shared" ref="HA75:HB75" si="490">HA76+HA77</f>
        <v>0</v>
      </c>
      <c r="HB75" s="77">
        <f t="shared" si="490"/>
        <v>0</v>
      </c>
      <c r="HC75" s="72"/>
      <c r="HD75" s="77"/>
      <c r="HE75" s="77">
        <f t="shared" ref="HE75:HF75" si="491">HE76+HE77</f>
        <v>0</v>
      </c>
      <c r="HF75" s="77">
        <f t="shared" si="491"/>
        <v>0</v>
      </c>
      <c r="HG75" s="72"/>
      <c r="HH75" s="77"/>
      <c r="HI75" s="77">
        <f t="shared" ref="HI75:HJ75" si="492">HI76+HI77</f>
        <v>0</v>
      </c>
      <c r="HJ75" s="77">
        <f t="shared" si="492"/>
        <v>0</v>
      </c>
      <c r="HK75" s="72"/>
      <c r="HL75" s="77"/>
      <c r="HM75" s="77">
        <f t="shared" ref="HM75:HN75" si="493">HM76+HM77</f>
        <v>0</v>
      </c>
      <c r="HN75" s="77">
        <f t="shared" si="493"/>
        <v>0</v>
      </c>
      <c r="HO75" s="72"/>
      <c r="HP75" s="77"/>
      <c r="HQ75" s="77">
        <f t="shared" ref="HQ75:HR75" si="494">HQ76+HQ77</f>
        <v>0</v>
      </c>
      <c r="HR75" s="77">
        <f t="shared" si="494"/>
        <v>0</v>
      </c>
      <c r="HS75" s="72"/>
      <c r="HT75" s="77"/>
      <c r="HU75" s="77">
        <f t="shared" ref="HU75:HV75" si="495">HU76+HU77</f>
        <v>0</v>
      </c>
      <c r="HV75" s="77">
        <f t="shared" si="495"/>
        <v>0</v>
      </c>
      <c r="HW75" s="72"/>
      <c r="HX75" s="77"/>
      <c r="HY75" s="77">
        <f t="shared" ref="HY75:HZ75" si="496">HY76+HY77</f>
        <v>0</v>
      </c>
      <c r="HZ75" s="77">
        <f t="shared" si="496"/>
        <v>0</v>
      </c>
      <c r="IA75" s="72"/>
      <c r="IB75" s="77"/>
      <c r="IC75" s="77">
        <f t="shared" ref="IC75:ID75" si="497">IC76+IC77</f>
        <v>0</v>
      </c>
      <c r="ID75" s="77">
        <f t="shared" si="497"/>
        <v>0</v>
      </c>
      <c r="IE75" s="72"/>
      <c r="IF75" s="77"/>
      <c r="IG75" s="77">
        <f t="shared" ref="IG75:IH75" si="498">IG76+IG77</f>
        <v>0</v>
      </c>
      <c r="IH75" s="77">
        <f t="shared" si="498"/>
        <v>0</v>
      </c>
      <c r="II75" s="72"/>
      <c r="IJ75" s="77"/>
      <c r="IK75" s="77">
        <f t="shared" ref="IK75:IL75" si="499">IK76+IK77</f>
        <v>0</v>
      </c>
      <c r="IL75" s="77">
        <f t="shared" si="499"/>
        <v>0</v>
      </c>
      <c r="IM75" s="72"/>
      <c r="IN75" s="77"/>
      <c r="IO75" s="77">
        <f t="shared" ref="IO75:IP75" si="500">IO76+IO77</f>
        <v>20000</v>
      </c>
      <c r="IP75" s="77">
        <f t="shared" si="500"/>
        <v>20000</v>
      </c>
      <c r="IQ75" s="340">
        <f t="shared" si="404"/>
        <v>100</v>
      </c>
      <c r="IR75" s="77"/>
      <c r="IS75" s="77">
        <f t="shared" ref="IS75:IT75" si="501">IS76+IS77</f>
        <v>20000</v>
      </c>
      <c r="IT75" s="77">
        <f t="shared" si="501"/>
        <v>20000</v>
      </c>
      <c r="IU75" s="72">
        <f>IT75/IS75*100</f>
        <v>100</v>
      </c>
      <c r="IV75" s="77"/>
      <c r="IW75" s="77">
        <f t="shared" ref="IW75:IX75" si="502">IW76+IW77</f>
        <v>0</v>
      </c>
      <c r="IX75" s="77">
        <f t="shared" si="502"/>
        <v>0</v>
      </c>
      <c r="IY75" s="72"/>
      <c r="IZ75" s="77"/>
      <c r="JA75" s="77">
        <f t="shared" ref="JA75:JB75" si="503">JA76+JA77</f>
        <v>0</v>
      </c>
      <c r="JB75" s="77">
        <f t="shared" si="503"/>
        <v>0</v>
      </c>
      <c r="JC75" s="72"/>
      <c r="JD75" s="77"/>
      <c r="JE75" s="77">
        <f t="shared" ref="JE75:JF75" si="504">JE76+JE77</f>
        <v>0</v>
      </c>
      <c r="JF75" s="77">
        <f t="shared" si="504"/>
        <v>0</v>
      </c>
      <c r="JG75" s="72"/>
      <c r="JH75" s="77"/>
      <c r="JI75" s="77">
        <f t="shared" ref="JI75:JJ75" si="505">JI76+JI77</f>
        <v>0</v>
      </c>
      <c r="JJ75" s="77">
        <f t="shared" si="505"/>
        <v>0</v>
      </c>
      <c r="JK75" s="72"/>
      <c r="JL75" s="77"/>
      <c r="JM75" s="77">
        <f t="shared" ref="JM75:JN75" si="506">JM76+JM77</f>
        <v>0</v>
      </c>
      <c r="JN75" s="77">
        <f t="shared" si="506"/>
        <v>0</v>
      </c>
      <c r="JO75" s="72"/>
      <c r="JP75" s="77"/>
      <c r="JQ75" s="77">
        <f t="shared" ref="JQ75:JR75" si="507">JQ76+JQ77</f>
        <v>0</v>
      </c>
      <c r="JR75" s="77">
        <f t="shared" si="507"/>
        <v>0</v>
      </c>
      <c r="JS75" s="72"/>
      <c r="JT75" s="77"/>
      <c r="JU75" s="77">
        <f t="shared" ref="JU75:JV75" si="508">JU76+JU77</f>
        <v>0</v>
      </c>
      <c r="JV75" s="77">
        <f t="shared" si="508"/>
        <v>0</v>
      </c>
      <c r="JW75" s="72"/>
      <c r="JX75" s="77"/>
      <c r="JY75" s="77">
        <f t="shared" ref="JY75:JZ75" si="509">JY76+JY77</f>
        <v>0</v>
      </c>
      <c r="JZ75" s="77">
        <f t="shared" si="509"/>
        <v>0</v>
      </c>
      <c r="KA75" s="72"/>
      <c r="KB75" s="77"/>
      <c r="KC75" s="77">
        <f t="shared" ref="KC75:KD75" si="510">KC76+KC77</f>
        <v>330</v>
      </c>
      <c r="KD75" s="77">
        <f t="shared" si="510"/>
        <v>330</v>
      </c>
      <c r="KE75" s="72">
        <f t="shared" si="200"/>
        <v>100</v>
      </c>
      <c r="KF75" s="77"/>
      <c r="KG75" s="77"/>
      <c r="KH75" s="77"/>
      <c r="KI75" s="72"/>
      <c r="KJ75" s="77"/>
      <c r="KK75" s="77">
        <f>SUM(KK76:KK79)</f>
        <v>450</v>
      </c>
      <c r="KL75" s="77">
        <f>SUM(KL76:KL79)</f>
        <v>450</v>
      </c>
      <c r="KM75" s="72">
        <f t="shared" si="418"/>
        <v>100</v>
      </c>
      <c r="KN75" s="77"/>
      <c r="KO75" s="77">
        <f>SUM(KO76:KO79)</f>
        <v>0</v>
      </c>
      <c r="KP75" s="77">
        <f>SUM(KP76:KP79)</f>
        <v>0</v>
      </c>
      <c r="KQ75" s="72"/>
      <c r="KR75" s="77"/>
      <c r="KS75" s="77">
        <f>SUM(KS76:KS79)</f>
        <v>0</v>
      </c>
      <c r="KT75" s="77">
        <f>SUM(KT76:KT79)</f>
        <v>0</v>
      </c>
      <c r="KU75" s="72"/>
      <c r="KV75" s="77"/>
      <c r="KW75" s="77">
        <f>SUM(KW76:KW79)</f>
        <v>0</v>
      </c>
      <c r="KX75" s="77">
        <f>SUM(KX76:KX79)</f>
        <v>0</v>
      </c>
      <c r="KY75" s="72"/>
      <c r="KZ75" s="77"/>
      <c r="LA75" s="77">
        <f>SUM(LA76:LA79)</f>
        <v>0</v>
      </c>
      <c r="LB75" s="77">
        <f>SUM(LB76:LB79)</f>
        <v>0</v>
      </c>
      <c r="LC75" s="72"/>
      <c r="LD75" s="77"/>
      <c r="LE75" s="77">
        <f>SUM(LE76:LE79)</f>
        <v>0</v>
      </c>
      <c r="LF75" s="77">
        <f>SUM(LF76:LF79)</f>
        <v>0</v>
      </c>
      <c r="LG75" s="72"/>
      <c r="LH75" s="77"/>
      <c r="LI75" s="77">
        <f>SUM(LI76:LI79)</f>
        <v>0</v>
      </c>
      <c r="LJ75" s="77">
        <f>SUM(LJ76:LJ79)</f>
        <v>0</v>
      </c>
      <c r="LK75" s="72"/>
      <c r="LL75" s="77"/>
      <c r="LM75" s="77">
        <f>SUM(LM76:LM79)</f>
        <v>0</v>
      </c>
      <c r="LN75" s="77">
        <f>SUM(LN76:LN79)</f>
        <v>0</v>
      </c>
      <c r="LO75" s="72"/>
      <c r="LP75" s="77"/>
      <c r="LQ75" s="77">
        <f>SUM(LQ76:LQ79)</f>
        <v>0</v>
      </c>
      <c r="LR75" s="77">
        <f>SUM(LR76:LR79)</f>
        <v>0</v>
      </c>
      <c r="LS75" s="72"/>
      <c r="LT75" s="77"/>
      <c r="LU75" s="77">
        <f>SUM(LU76:LU79)</f>
        <v>0</v>
      </c>
      <c r="LV75" s="77">
        <f>SUM(LV76:LV79)</f>
        <v>0</v>
      </c>
      <c r="LW75" s="72"/>
      <c r="LX75" s="77"/>
      <c r="LY75" s="77">
        <f>SUM(LY76:LY79)</f>
        <v>0</v>
      </c>
      <c r="LZ75" s="77">
        <f>SUM(LZ76:LZ79)</f>
        <v>0</v>
      </c>
      <c r="MA75" s="72"/>
      <c r="MB75" s="77"/>
      <c r="MC75" s="77">
        <f>SUM(MC76:MC79)</f>
        <v>904.94207999999992</v>
      </c>
      <c r="MD75" s="77">
        <f>SUM(MD76:MD79)</f>
        <v>904.94207999999992</v>
      </c>
      <c r="ME75" s="72">
        <f t="shared" ref="ME75:ME76" si="511">MD75/MC75*100</f>
        <v>100</v>
      </c>
      <c r="MF75" s="77"/>
      <c r="MG75" s="77">
        <f>SUM(MG76:MG79)</f>
        <v>0</v>
      </c>
      <c r="MH75" s="77">
        <f>SUM(MH76:MH79)</f>
        <v>0</v>
      </c>
      <c r="MI75" s="72"/>
      <c r="MJ75" s="77"/>
      <c r="MK75" s="77">
        <f>SUM(MK76:MK79)</f>
        <v>0</v>
      </c>
      <c r="ML75" s="77">
        <f>SUM(ML76:ML79)</f>
        <v>0</v>
      </c>
      <c r="MM75" s="72"/>
      <c r="MN75" s="77"/>
      <c r="MO75" s="77"/>
      <c r="MP75" s="77"/>
      <c r="MQ75" s="72"/>
      <c r="MR75" s="77"/>
      <c r="MS75" s="77"/>
      <c r="MT75" s="77"/>
      <c r="MU75" s="72"/>
      <c r="MV75" s="77"/>
      <c r="MW75" s="77"/>
      <c r="MX75" s="77"/>
      <c r="MY75" s="72"/>
      <c r="MZ75" s="77"/>
      <c r="NA75" s="77"/>
      <c r="NB75" s="77"/>
      <c r="NC75" s="72"/>
      <c r="ND75" s="77"/>
      <c r="NE75" s="77"/>
      <c r="NF75" s="77"/>
      <c r="NG75" s="72"/>
      <c r="NH75" s="77"/>
      <c r="NI75" s="77"/>
      <c r="NJ75" s="77"/>
      <c r="NK75" s="72"/>
    </row>
    <row r="76" spans="1:375" ht="33" customHeight="1" x14ac:dyDescent="0.25">
      <c r="A76" s="130" t="s">
        <v>166</v>
      </c>
      <c r="B76" s="78">
        <f t="shared" si="115"/>
        <v>12359.1705</v>
      </c>
      <c r="C76" s="78">
        <f t="shared" si="479"/>
        <v>66204.116439999998</v>
      </c>
      <c r="D76" s="78">
        <f t="shared" si="116"/>
        <v>65424.116439999998</v>
      </c>
      <c r="E76" s="78">
        <f t="shared" si="117"/>
        <v>780</v>
      </c>
      <c r="F76" s="78">
        <f t="shared" si="118"/>
        <v>66119.499810000008</v>
      </c>
      <c r="G76" s="74">
        <f t="shared" si="478"/>
        <v>99.872188264793664</v>
      </c>
      <c r="H76" s="74"/>
      <c r="I76" s="74"/>
      <c r="J76" s="74"/>
      <c r="K76" s="74"/>
      <c r="L76" s="74">
        <v>728.1</v>
      </c>
      <c r="M76" s="74">
        <v>910.1</v>
      </c>
      <c r="N76" s="74">
        <v>910.1</v>
      </c>
      <c r="O76" s="75">
        <f>N76/M76*100</f>
        <v>100</v>
      </c>
      <c r="P76" s="114">
        <v>332</v>
      </c>
      <c r="Q76" s="114">
        <v>332</v>
      </c>
      <c r="R76" s="134">
        <v>332</v>
      </c>
      <c r="S76" s="75">
        <f>R76/Q76*100</f>
        <v>100</v>
      </c>
      <c r="T76" s="99">
        <v>1678</v>
      </c>
      <c r="U76" s="257">
        <v>1678</v>
      </c>
      <c r="V76" s="257">
        <v>1678</v>
      </c>
      <c r="W76" s="75">
        <f>V76/U76*100</f>
        <v>100</v>
      </c>
      <c r="X76" s="285">
        <v>745</v>
      </c>
      <c r="Y76" s="295">
        <v>745</v>
      </c>
      <c r="Z76" s="295">
        <v>745</v>
      </c>
      <c r="AA76" s="75">
        <f>Z76/Y76*100</f>
        <v>100</v>
      </c>
      <c r="AB76" s="322"/>
      <c r="AC76" s="322"/>
      <c r="AD76" s="322"/>
      <c r="AE76" s="75"/>
      <c r="AF76" s="322"/>
      <c r="AG76" s="322">
        <v>16998.8</v>
      </c>
      <c r="AH76" s="322">
        <v>16998.8</v>
      </c>
      <c r="AI76" s="75">
        <f>AH76/AG76*100</f>
        <v>100</v>
      </c>
      <c r="AJ76" s="322"/>
      <c r="AK76" s="322">
        <v>640</v>
      </c>
      <c r="AL76" s="322">
        <v>640</v>
      </c>
      <c r="AM76" s="75">
        <f>AL76/AK76*100</f>
        <v>100</v>
      </c>
      <c r="AN76" s="74"/>
      <c r="AO76" s="74"/>
      <c r="AP76" s="74"/>
      <c r="AQ76" s="75"/>
      <c r="AR76" s="322">
        <v>500</v>
      </c>
      <c r="AS76" s="322">
        <v>500</v>
      </c>
      <c r="AT76" s="322">
        <v>500</v>
      </c>
      <c r="AU76" s="75">
        <f>AT76/AS76*100</f>
        <v>100</v>
      </c>
      <c r="AV76" s="322"/>
      <c r="AW76" s="322"/>
      <c r="AX76" s="322"/>
      <c r="AY76" s="75"/>
      <c r="AZ76" s="75"/>
      <c r="BA76" s="322"/>
      <c r="BB76" s="322"/>
      <c r="BC76" s="75"/>
      <c r="BD76" s="322"/>
      <c r="BE76" s="322"/>
      <c r="BF76" s="322"/>
      <c r="BG76" s="75"/>
      <c r="BH76" s="322">
        <v>1869.6322</v>
      </c>
      <c r="BI76" s="322">
        <v>1869.6322</v>
      </c>
      <c r="BJ76" s="322">
        <v>1869.6322</v>
      </c>
      <c r="BK76" s="75">
        <f>BJ76/BI76*100</f>
        <v>100</v>
      </c>
      <c r="BL76" s="75"/>
      <c r="BM76" s="322"/>
      <c r="BN76" s="322"/>
      <c r="BO76" s="75"/>
      <c r="BP76" s="75"/>
      <c r="BQ76" s="322"/>
      <c r="BR76" s="322"/>
      <c r="BS76" s="75"/>
      <c r="BT76" s="75"/>
      <c r="BU76" s="322"/>
      <c r="BV76" s="322"/>
      <c r="BW76" s="75"/>
      <c r="BX76" s="75"/>
      <c r="BY76" s="322"/>
      <c r="BZ76" s="322"/>
      <c r="CA76" s="75"/>
      <c r="CB76" s="75"/>
      <c r="CC76" s="322"/>
      <c r="CD76" s="322"/>
      <c r="CE76" s="75"/>
      <c r="CF76" s="322"/>
      <c r="CG76" s="322"/>
      <c r="CH76" s="322"/>
      <c r="CI76" s="75"/>
      <c r="CJ76" s="75"/>
      <c r="CK76" s="322">
        <v>10000</v>
      </c>
      <c r="CL76" s="322">
        <v>10000</v>
      </c>
      <c r="CM76" s="75">
        <f>CL76/CK76*100</f>
        <v>100</v>
      </c>
      <c r="CN76" s="75"/>
      <c r="CO76" s="322"/>
      <c r="CP76" s="322"/>
      <c r="CQ76" s="75"/>
      <c r="CR76" s="322">
        <v>634.4</v>
      </c>
      <c r="CS76" s="322">
        <v>634.4</v>
      </c>
      <c r="CT76" s="322">
        <v>634.4</v>
      </c>
      <c r="CU76" s="75">
        <f>CT76/CS76*100</f>
        <v>100</v>
      </c>
      <c r="CV76" s="75"/>
      <c r="CW76" s="322"/>
      <c r="CX76" s="322"/>
      <c r="CY76" s="75"/>
      <c r="CZ76" s="75"/>
      <c r="DA76" s="322"/>
      <c r="DB76" s="322"/>
      <c r="DC76" s="75"/>
      <c r="DD76" s="322">
        <v>500</v>
      </c>
      <c r="DE76" s="322">
        <v>500</v>
      </c>
      <c r="DF76" s="322">
        <v>500</v>
      </c>
      <c r="DG76" s="75">
        <f>DF76/DE76*100</f>
        <v>100</v>
      </c>
      <c r="DH76" s="322"/>
      <c r="DI76" s="322"/>
      <c r="DJ76" s="322"/>
      <c r="DK76" s="75"/>
      <c r="DL76" s="322"/>
      <c r="DM76" s="322"/>
      <c r="DN76" s="322">
        <v>0</v>
      </c>
      <c r="DO76" s="75"/>
      <c r="DP76" s="322"/>
      <c r="DQ76" s="322"/>
      <c r="DR76" s="322">
        <v>0</v>
      </c>
      <c r="DS76" s="75"/>
      <c r="DT76" s="75"/>
      <c r="DU76" s="322"/>
      <c r="DV76" s="322"/>
      <c r="DW76" s="75"/>
      <c r="DX76" s="75"/>
      <c r="DY76" s="322"/>
      <c r="DZ76" s="322"/>
      <c r="EA76" s="75"/>
      <c r="EB76" s="322">
        <v>1000</v>
      </c>
      <c r="EC76" s="322">
        <v>1000</v>
      </c>
      <c r="ED76" s="322">
        <v>915.59699999999998</v>
      </c>
      <c r="EE76" s="75">
        <f>ED76/EC76*100</f>
        <v>91.559699999999992</v>
      </c>
      <c r="EF76" s="322">
        <v>2348.1</v>
      </c>
      <c r="EG76" s="322">
        <v>2713.8332300000002</v>
      </c>
      <c r="EH76" s="322">
        <v>2713.8332300000002</v>
      </c>
      <c r="EI76" s="75">
        <f>EH76/EG76*100</f>
        <v>100</v>
      </c>
      <c r="EJ76" s="322"/>
      <c r="EK76" s="322"/>
      <c r="EL76" s="322"/>
      <c r="EM76" s="75"/>
      <c r="EN76" s="322"/>
      <c r="EO76" s="322"/>
      <c r="EP76" s="322"/>
      <c r="EQ76" s="75"/>
      <c r="ER76" s="322"/>
      <c r="ES76" s="322"/>
      <c r="ET76" s="322"/>
      <c r="EU76" s="75"/>
      <c r="EV76" s="75"/>
      <c r="EW76" s="75"/>
      <c r="EX76" s="75"/>
      <c r="EY76" s="75"/>
      <c r="EZ76" s="322"/>
      <c r="FA76" s="322"/>
      <c r="FB76" s="322"/>
      <c r="FC76" s="75"/>
      <c r="FD76" s="322"/>
      <c r="FE76" s="322">
        <v>2500</v>
      </c>
      <c r="FF76" s="322">
        <v>2500</v>
      </c>
      <c r="FG76" s="75">
        <f>FF76/FE76*100</f>
        <v>100</v>
      </c>
      <c r="FH76" s="322"/>
      <c r="FI76" s="322">
        <v>1500</v>
      </c>
      <c r="FJ76" s="322">
        <v>1500</v>
      </c>
      <c r="FK76" s="75">
        <f>FJ76/FI76*100</f>
        <v>100</v>
      </c>
      <c r="FL76" s="322">
        <v>711</v>
      </c>
      <c r="FM76" s="322">
        <v>690.8</v>
      </c>
      <c r="FN76" s="322">
        <v>690.63636999999994</v>
      </c>
      <c r="FO76" s="75">
        <f t="shared" si="487"/>
        <v>99.97631297046901</v>
      </c>
      <c r="FP76" s="322"/>
      <c r="FQ76" s="322"/>
      <c r="FR76" s="322"/>
      <c r="FS76" s="75"/>
      <c r="FT76" s="322"/>
      <c r="FU76" s="322"/>
      <c r="FV76" s="322"/>
      <c r="FW76" s="75"/>
      <c r="FX76" s="322"/>
      <c r="FY76" s="322"/>
      <c r="FZ76" s="322"/>
      <c r="GA76" s="75"/>
      <c r="GB76" s="322"/>
      <c r="GC76" s="322"/>
      <c r="GD76" s="322"/>
      <c r="GE76" s="75"/>
      <c r="GF76" s="322">
        <v>1312.9383</v>
      </c>
      <c r="GG76" s="322">
        <v>1234.50893</v>
      </c>
      <c r="GH76" s="322">
        <v>1234.50893</v>
      </c>
      <c r="GI76" s="75">
        <f t="shared" si="176"/>
        <v>100</v>
      </c>
      <c r="GJ76" s="322"/>
      <c r="GK76" s="322"/>
      <c r="GL76" s="322"/>
      <c r="GM76" s="75"/>
      <c r="GN76" s="322"/>
      <c r="GO76" s="322">
        <v>72.099999999999994</v>
      </c>
      <c r="GP76" s="322">
        <v>72.05</v>
      </c>
      <c r="GQ76" s="75">
        <f>GP76/GO76*100</f>
        <v>99.930651872399451</v>
      </c>
      <c r="GR76" s="74"/>
      <c r="GS76" s="74"/>
      <c r="GT76" s="74"/>
      <c r="GU76" s="75"/>
      <c r="GV76" s="74"/>
      <c r="GW76" s="74"/>
      <c r="GX76" s="74"/>
      <c r="GY76" s="75"/>
      <c r="GZ76" s="74"/>
      <c r="HA76" s="74"/>
      <c r="HB76" s="74"/>
      <c r="HC76" s="75"/>
      <c r="HD76" s="74"/>
      <c r="HE76" s="74"/>
      <c r="HF76" s="74"/>
      <c r="HG76" s="75"/>
      <c r="HH76" s="74"/>
      <c r="HI76" s="74"/>
      <c r="HJ76" s="74">
        <v>0</v>
      </c>
      <c r="HK76" s="75"/>
      <c r="HL76" s="74"/>
      <c r="HM76" s="74"/>
      <c r="HN76" s="74">
        <v>0</v>
      </c>
      <c r="HO76" s="75"/>
      <c r="HP76" s="74"/>
      <c r="HQ76" s="74"/>
      <c r="HR76" s="74">
        <v>0</v>
      </c>
      <c r="HS76" s="75"/>
      <c r="HT76" s="74"/>
      <c r="HU76" s="74"/>
      <c r="HV76" s="74">
        <v>0</v>
      </c>
      <c r="HW76" s="75"/>
      <c r="HX76" s="74"/>
      <c r="HY76" s="74"/>
      <c r="HZ76" s="74">
        <v>0</v>
      </c>
      <c r="IA76" s="75"/>
      <c r="IB76" s="74"/>
      <c r="IC76" s="74"/>
      <c r="ID76" s="74">
        <v>0</v>
      </c>
      <c r="IE76" s="75"/>
      <c r="IF76" s="74"/>
      <c r="IG76" s="74"/>
      <c r="IH76" s="74">
        <v>0</v>
      </c>
      <c r="II76" s="75"/>
      <c r="IJ76" s="74"/>
      <c r="IK76" s="74"/>
      <c r="IL76" s="74">
        <v>0</v>
      </c>
      <c r="IM76" s="75"/>
      <c r="IN76" s="74"/>
      <c r="IO76" s="74"/>
      <c r="IP76" s="74">
        <v>0</v>
      </c>
      <c r="IQ76" s="341"/>
      <c r="IR76" s="74"/>
      <c r="IS76" s="78">
        <v>20000</v>
      </c>
      <c r="IT76" s="74">
        <v>20000</v>
      </c>
      <c r="IU76" s="75">
        <f>IT76/IS76*100</f>
        <v>100</v>
      </c>
      <c r="IV76" s="74"/>
      <c r="IW76" s="74"/>
      <c r="IX76" s="74">
        <v>0</v>
      </c>
      <c r="IY76" s="75"/>
      <c r="IZ76" s="74"/>
      <c r="JA76" s="74"/>
      <c r="JB76" s="74">
        <v>0</v>
      </c>
      <c r="JC76" s="75"/>
      <c r="JD76" s="74"/>
      <c r="JE76" s="74"/>
      <c r="JF76" s="74">
        <v>0</v>
      </c>
      <c r="JG76" s="75"/>
      <c r="JH76" s="74"/>
      <c r="JI76" s="74"/>
      <c r="JJ76" s="74">
        <v>0</v>
      </c>
      <c r="JK76" s="75"/>
      <c r="JL76" s="74"/>
      <c r="JM76" s="74"/>
      <c r="JN76" s="74">
        <v>0</v>
      </c>
      <c r="JO76" s="75"/>
      <c r="JP76" s="74"/>
      <c r="JQ76" s="74"/>
      <c r="JR76" s="74">
        <v>0</v>
      </c>
      <c r="JS76" s="75"/>
      <c r="JT76" s="74"/>
      <c r="JU76" s="74"/>
      <c r="JV76" s="74">
        <v>0</v>
      </c>
      <c r="JW76" s="75"/>
      <c r="JX76" s="74"/>
      <c r="JY76" s="74"/>
      <c r="JZ76" s="74">
        <v>0</v>
      </c>
      <c r="KA76" s="75"/>
      <c r="KB76" s="74"/>
      <c r="KC76" s="74">
        <v>330</v>
      </c>
      <c r="KD76" s="74">
        <v>330</v>
      </c>
      <c r="KE76" s="75">
        <f t="shared" si="200"/>
        <v>100</v>
      </c>
      <c r="KF76" s="74"/>
      <c r="KG76" s="74"/>
      <c r="KH76" s="74"/>
      <c r="KI76" s="75"/>
      <c r="KJ76" s="74"/>
      <c r="KK76" s="74">
        <v>450</v>
      </c>
      <c r="KL76" s="74">
        <v>450</v>
      </c>
      <c r="KM76" s="75">
        <f t="shared" si="418"/>
        <v>100</v>
      </c>
      <c r="KN76" s="74"/>
      <c r="KO76" s="74"/>
      <c r="KP76" s="74"/>
      <c r="KQ76" s="75"/>
      <c r="KR76" s="74"/>
      <c r="KS76" s="74"/>
      <c r="KT76" s="74"/>
      <c r="KU76" s="75"/>
      <c r="KV76" s="74"/>
      <c r="KW76" s="74"/>
      <c r="KX76" s="74"/>
      <c r="KY76" s="75"/>
      <c r="KZ76" s="74"/>
      <c r="LA76" s="74"/>
      <c r="LB76" s="74"/>
      <c r="LC76" s="75"/>
      <c r="LD76" s="74"/>
      <c r="LE76" s="74"/>
      <c r="LF76" s="74"/>
      <c r="LG76" s="75"/>
      <c r="LH76" s="74"/>
      <c r="LI76" s="74"/>
      <c r="LJ76" s="74"/>
      <c r="LK76" s="75"/>
      <c r="LL76" s="74"/>
      <c r="LM76" s="74"/>
      <c r="LN76" s="74"/>
      <c r="LO76" s="75"/>
      <c r="LP76" s="74"/>
      <c r="LQ76" s="74"/>
      <c r="LR76" s="74"/>
      <c r="LS76" s="75"/>
      <c r="LT76" s="74"/>
      <c r="LU76" s="74"/>
      <c r="LV76" s="74"/>
      <c r="LW76" s="75"/>
      <c r="LX76" s="74"/>
      <c r="LY76" s="74"/>
      <c r="LZ76" s="74"/>
      <c r="MA76" s="75"/>
      <c r="MB76" s="74"/>
      <c r="MC76" s="74">
        <v>904.94207999999992</v>
      </c>
      <c r="MD76" s="74">
        <v>904.94207999999992</v>
      </c>
      <c r="ME76" s="75">
        <f t="shared" si="511"/>
        <v>100</v>
      </c>
      <c r="MF76" s="74"/>
      <c r="MG76" s="74"/>
      <c r="MH76" s="74"/>
      <c r="MI76" s="75"/>
      <c r="MJ76" s="74"/>
      <c r="MK76" s="74"/>
      <c r="ML76" s="74"/>
      <c r="MM76" s="75"/>
      <c r="MN76" s="322"/>
      <c r="MO76" s="322"/>
      <c r="MP76" s="322"/>
      <c r="MQ76" s="75"/>
      <c r="MR76" s="322"/>
      <c r="MS76" s="322"/>
      <c r="MT76" s="322"/>
      <c r="MU76" s="75"/>
      <c r="MV76" s="74"/>
      <c r="MW76" s="74"/>
      <c r="MX76" s="74"/>
      <c r="MY76" s="75"/>
      <c r="MZ76" s="74"/>
      <c r="NA76" s="74"/>
      <c r="NB76" s="74"/>
      <c r="NC76" s="75"/>
      <c r="ND76" s="74"/>
      <c r="NE76" s="74"/>
      <c r="NF76" s="74"/>
      <c r="NG76" s="75"/>
      <c r="NH76" s="74"/>
      <c r="NI76" s="74"/>
      <c r="NJ76" s="74"/>
      <c r="NK76" s="75"/>
    </row>
    <row r="77" spans="1:375" ht="18" customHeight="1" x14ac:dyDescent="0.25">
      <c r="A77" s="130" t="s">
        <v>165</v>
      </c>
      <c r="B77" s="78">
        <f t="shared" si="115"/>
        <v>5000</v>
      </c>
      <c r="C77" s="78">
        <f t="shared" si="479"/>
        <v>25000</v>
      </c>
      <c r="D77" s="78">
        <f t="shared" si="116"/>
        <v>25000</v>
      </c>
      <c r="E77" s="78">
        <f t="shared" si="117"/>
        <v>0</v>
      </c>
      <c r="F77" s="78">
        <f t="shared" si="118"/>
        <v>25000</v>
      </c>
      <c r="G77" s="74">
        <f t="shared" si="478"/>
        <v>100</v>
      </c>
      <c r="H77" s="78"/>
      <c r="I77" s="78"/>
      <c r="J77" s="78"/>
      <c r="K77" s="78"/>
      <c r="L77" s="96"/>
      <c r="M77" s="96"/>
      <c r="N77" s="96"/>
      <c r="O77" s="96"/>
      <c r="P77" s="96"/>
      <c r="Q77" s="96"/>
      <c r="R77" s="96"/>
      <c r="S77" s="75"/>
      <c r="T77" s="89"/>
      <c r="U77" s="89"/>
      <c r="V77" s="89"/>
      <c r="W77" s="75"/>
      <c r="X77" s="89"/>
      <c r="Y77" s="89"/>
      <c r="Z77" s="89"/>
      <c r="AA77" s="75"/>
      <c r="AB77" s="89"/>
      <c r="AC77" s="89"/>
      <c r="AD77" s="89"/>
      <c r="AE77" s="75"/>
      <c r="AF77" s="89"/>
      <c r="AG77" s="89"/>
      <c r="AH77" s="89"/>
      <c r="AI77" s="75"/>
      <c r="AJ77" s="89"/>
      <c r="AK77" s="89"/>
      <c r="AL77" s="89"/>
      <c r="AM77" s="75"/>
      <c r="AN77" s="96"/>
      <c r="AO77" s="96"/>
      <c r="AP77" s="96"/>
      <c r="AQ77" s="96"/>
      <c r="AR77" s="89"/>
      <c r="AS77" s="89"/>
      <c r="AT77" s="89"/>
      <c r="AU77" s="75"/>
      <c r="AV77" s="89"/>
      <c r="AW77" s="89"/>
      <c r="AX77" s="89"/>
      <c r="AY77" s="75"/>
      <c r="AZ77" s="75"/>
      <c r="BA77" s="89"/>
      <c r="BB77" s="89"/>
      <c r="BC77" s="75"/>
      <c r="BD77" s="89"/>
      <c r="BE77" s="89"/>
      <c r="BF77" s="89"/>
      <c r="BG77" s="75"/>
      <c r="BH77" s="89"/>
      <c r="BI77" s="89"/>
      <c r="BJ77" s="89"/>
      <c r="BK77" s="75"/>
      <c r="BL77" s="75"/>
      <c r="BM77" s="89"/>
      <c r="BN77" s="89"/>
      <c r="BO77" s="75"/>
      <c r="BP77" s="75"/>
      <c r="BQ77" s="89"/>
      <c r="BR77" s="89"/>
      <c r="BS77" s="75"/>
      <c r="BT77" s="75"/>
      <c r="BU77" s="89"/>
      <c r="BV77" s="89"/>
      <c r="BW77" s="75"/>
      <c r="BX77" s="75"/>
      <c r="BY77" s="89"/>
      <c r="BZ77" s="89"/>
      <c r="CA77" s="75"/>
      <c r="CB77" s="75"/>
      <c r="CC77" s="89"/>
      <c r="CD77" s="89"/>
      <c r="CE77" s="75"/>
      <c r="CF77" s="322"/>
      <c r="CG77" s="89"/>
      <c r="CH77" s="89"/>
      <c r="CI77" s="75"/>
      <c r="CJ77" s="75"/>
      <c r="CK77" s="89"/>
      <c r="CL77" s="89"/>
      <c r="CM77" s="75"/>
      <c r="CN77" s="75"/>
      <c r="CO77" s="89"/>
      <c r="CP77" s="89"/>
      <c r="CQ77" s="75"/>
      <c r="CR77" s="89"/>
      <c r="CS77" s="89"/>
      <c r="CT77" s="89"/>
      <c r="CU77" s="75"/>
      <c r="CV77" s="75"/>
      <c r="CW77" s="89"/>
      <c r="CX77" s="89"/>
      <c r="CY77" s="75"/>
      <c r="CZ77" s="75"/>
      <c r="DA77" s="89"/>
      <c r="DB77" s="89"/>
      <c r="DC77" s="75"/>
      <c r="DD77" s="89"/>
      <c r="DE77" s="89"/>
      <c r="DF77" s="78"/>
      <c r="DG77" s="75"/>
      <c r="DH77" s="89"/>
      <c r="DI77" s="89"/>
      <c r="DJ77" s="89"/>
      <c r="DK77" s="75"/>
      <c r="DL77" s="89"/>
      <c r="DM77" s="89"/>
      <c r="DN77" s="89"/>
      <c r="DO77" s="75"/>
      <c r="DP77" s="89"/>
      <c r="DQ77" s="89"/>
      <c r="DR77" s="89"/>
      <c r="DS77" s="75"/>
      <c r="DT77" s="75"/>
      <c r="DU77" s="89"/>
      <c r="DV77" s="89"/>
      <c r="DW77" s="75"/>
      <c r="DX77" s="75"/>
      <c r="DY77" s="89"/>
      <c r="DZ77" s="89"/>
      <c r="EA77" s="75"/>
      <c r="EB77" s="89"/>
      <c r="EC77" s="89"/>
      <c r="ED77" s="89"/>
      <c r="EE77" s="75"/>
      <c r="EF77" s="89"/>
      <c r="EG77" s="89"/>
      <c r="EH77" s="89"/>
      <c r="EI77" s="75"/>
      <c r="EJ77" s="89"/>
      <c r="EK77" s="89"/>
      <c r="EL77" s="89"/>
      <c r="EM77" s="75"/>
      <c r="EN77" s="78">
        <v>5000</v>
      </c>
      <c r="EO77" s="78">
        <v>5000</v>
      </c>
      <c r="EP77" s="78">
        <v>5000</v>
      </c>
      <c r="EQ77" s="75">
        <f>EP77/EO77*100</f>
        <v>100</v>
      </c>
      <c r="ER77" s="89"/>
      <c r="ES77" s="79"/>
      <c r="ET77" s="79"/>
      <c r="EU77" s="75"/>
      <c r="EV77" s="75"/>
      <c r="EW77" s="75"/>
      <c r="EX77" s="75"/>
      <c r="EY77" s="75"/>
      <c r="EZ77" s="89"/>
      <c r="FA77" s="89"/>
      <c r="FB77" s="89"/>
      <c r="FC77" s="75"/>
      <c r="FD77" s="89"/>
      <c r="FE77" s="89"/>
      <c r="FF77" s="89"/>
      <c r="FG77" s="75"/>
      <c r="FH77" s="89"/>
      <c r="FI77" s="89"/>
      <c r="FJ77" s="89"/>
      <c r="FK77" s="75"/>
      <c r="FL77" s="89"/>
      <c r="FM77" s="89"/>
      <c r="FN77" s="89"/>
      <c r="FO77" s="75"/>
      <c r="FP77" s="89"/>
      <c r="FQ77" s="89"/>
      <c r="FR77" s="89"/>
      <c r="FS77" s="75"/>
      <c r="FT77" s="89"/>
      <c r="FU77" s="89"/>
      <c r="FV77" s="89"/>
      <c r="FW77" s="75"/>
      <c r="FX77" s="89"/>
      <c r="FY77" s="89"/>
      <c r="FZ77" s="89"/>
      <c r="GA77" s="75"/>
      <c r="GB77" s="89"/>
      <c r="GC77" s="89"/>
      <c r="GD77" s="89"/>
      <c r="GE77" s="75"/>
      <c r="GF77" s="89"/>
      <c r="GG77" s="89"/>
      <c r="GH77" s="89"/>
      <c r="GI77" s="75"/>
      <c r="GJ77" s="89"/>
      <c r="GK77" s="89"/>
      <c r="GL77" s="89"/>
      <c r="GM77" s="75"/>
      <c r="GN77" s="89"/>
      <c r="GO77" s="89"/>
      <c r="GP77" s="89"/>
      <c r="GQ77" s="75"/>
      <c r="GR77" s="96"/>
      <c r="GS77" s="96"/>
      <c r="GT77" s="96"/>
      <c r="GU77" s="96"/>
      <c r="GV77" s="96"/>
      <c r="GW77" s="96"/>
      <c r="GX77" s="96"/>
      <c r="GY77" s="96"/>
      <c r="GZ77" s="96"/>
      <c r="HA77" s="96"/>
      <c r="HB77" s="96"/>
      <c r="HC77" s="96"/>
      <c r="HD77" s="96"/>
      <c r="HE77" s="96"/>
      <c r="HF77" s="96"/>
      <c r="HG77" s="96"/>
      <c r="HH77" s="96"/>
      <c r="HI77" s="96"/>
      <c r="HJ77" s="96"/>
      <c r="HK77" s="96"/>
      <c r="HL77" s="96"/>
      <c r="HM77" s="96"/>
      <c r="HN77" s="96"/>
      <c r="HO77" s="96"/>
      <c r="HP77" s="96"/>
      <c r="HQ77" s="96"/>
      <c r="HR77" s="96"/>
      <c r="HS77" s="96"/>
      <c r="HT77" s="96"/>
      <c r="HU77" s="96"/>
      <c r="HV77" s="96"/>
      <c r="HW77" s="96"/>
      <c r="HX77" s="96"/>
      <c r="HY77" s="96"/>
      <c r="HZ77" s="96"/>
      <c r="IA77" s="96"/>
      <c r="IB77" s="96"/>
      <c r="IC77" s="96"/>
      <c r="ID77" s="96"/>
      <c r="IE77" s="96"/>
      <c r="IF77" s="96"/>
      <c r="IG77" s="96"/>
      <c r="IH77" s="96"/>
      <c r="II77" s="96"/>
      <c r="IJ77" s="96"/>
      <c r="IK77" s="96"/>
      <c r="IL77" s="96"/>
      <c r="IM77" s="96"/>
      <c r="IN77" s="96"/>
      <c r="IO77" s="78">
        <v>20000</v>
      </c>
      <c r="IP77" s="78">
        <v>20000</v>
      </c>
      <c r="IQ77" s="341">
        <f>IP77/IO77*100</f>
        <v>100</v>
      </c>
      <c r="IR77" s="96"/>
      <c r="IS77" s="78"/>
      <c r="IT77" s="96">
        <v>0</v>
      </c>
      <c r="IU77" s="96"/>
      <c r="IV77" s="96"/>
      <c r="IW77" s="96"/>
      <c r="IX77" s="96"/>
      <c r="IY77" s="96"/>
      <c r="IZ77" s="96"/>
      <c r="JA77" s="96"/>
      <c r="JB77" s="96"/>
      <c r="JC77" s="96"/>
      <c r="JD77" s="96"/>
      <c r="JE77" s="96"/>
      <c r="JF77" s="96"/>
      <c r="JG77" s="96"/>
      <c r="JH77" s="96"/>
      <c r="JI77" s="96"/>
      <c r="JJ77" s="96"/>
      <c r="JK77" s="96"/>
      <c r="JL77" s="96"/>
      <c r="JM77" s="96"/>
      <c r="JN77" s="96"/>
      <c r="JO77" s="96"/>
      <c r="JP77" s="96"/>
      <c r="JQ77" s="96"/>
      <c r="JR77" s="96"/>
      <c r="JS77" s="96"/>
      <c r="JT77" s="96"/>
      <c r="JU77" s="96"/>
      <c r="JV77" s="96"/>
      <c r="JW77" s="96"/>
      <c r="JX77" s="96"/>
      <c r="JY77" s="96"/>
      <c r="JZ77" s="96"/>
      <c r="KA77" s="96"/>
      <c r="KB77" s="96"/>
      <c r="KC77" s="96"/>
      <c r="KD77" s="96"/>
      <c r="KE77" s="75"/>
      <c r="KF77" s="96"/>
      <c r="KG77" s="96"/>
      <c r="KH77" s="96"/>
      <c r="KI77" s="75"/>
      <c r="KJ77" s="96"/>
      <c r="KK77" s="96"/>
      <c r="KL77" s="96"/>
      <c r="KM77" s="75"/>
      <c r="KN77" s="96"/>
      <c r="KO77" s="96"/>
      <c r="KP77" s="96"/>
      <c r="KQ77" s="75"/>
      <c r="KR77" s="96"/>
      <c r="KS77" s="96"/>
      <c r="KT77" s="96"/>
      <c r="KU77" s="75"/>
      <c r="KV77" s="96"/>
      <c r="KW77" s="96"/>
      <c r="KX77" s="96"/>
      <c r="KY77" s="75"/>
      <c r="KZ77" s="96"/>
      <c r="LA77" s="96"/>
      <c r="LB77" s="96"/>
      <c r="LC77" s="75"/>
      <c r="LD77" s="96"/>
      <c r="LE77" s="96"/>
      <c r="LF77" s="96"/>
      <c r="LG77" s="75"/>
      <c r="LH77" s="96"/>
      <c r="LI77" s="96"/>
      <c r="LJ77" s="96"/>
      <c r="LK77" s="75"/>
      <c r="LL77" s="96"/>
      <c r="LM77" s="96"/>
      <c r="LN77" s="96"/>
      <c r="LO77" s="75"/>
      <c r="LP77" s="96"/>
      <c r="LQ77" s="96"/>
      <c r="LR77" s="96"/>
      <c r="LS77" s="75"/>
      <c r="LT77" s="96"/>
      <c r="LU77" s="96"/>
      <c r="LV77" s="96"/>
      <c r="LW77" s="75"/>
      <c r="LX77" s="96"/>
      <c r="LY77" s="96"/>
      <c r="LZ77" s="96"/>
      <c r="MA77" s="75"/>
      <c r="MB77" s="96"/>
      <c r="MC77" s="96"/>
      <c r="MD77" s="96"/>
      <c r="ME77" s="75"/>
      <c r="MF77" s="96"/>
      <c r="MG77" s="96"/>
      <c r="MH77" s="96"/>
      <c r="MI77" s="75"/>
      <c r="MJ77" s="96"/>
      <c r="MK77" s="96"/>
      <c r="ML77" s="96"/>
      <c r="MM77" s="75"/>
      <c r="MN77" s="89"/>
      <c r="MO77" s="89"/>
      <c r="MP77" s="89"/>
      <c r="MQ77" s="75"/>
      <c r="MR77" s="89"/>
      <c r="MS77" s="89"/>
      <c r="MT77" s="89"/>
      <c r="MU77" s="75"/>
      <c r="MV77" s="96"/>
      <c r="MW77" s="96"/>
      <c r="MX77" s="96"/>
      <c r="MY77" s="96"/>
      <c r="MZ77" s="96"/>
      <c r="NA77" s="96"/>
      <c r="NB77" s="96"/>
      <c r="NC77" s="96"/>
      <c r="ND77" s="96"/>
      <c r="NE77" s="96"/>
      <c r="NF77" s="96"/>
      <c r="NG77" s="96"/>
      <c r="NH77" s="96"/>
      <c r="NI77" s="96"/>
      <c r="NJ77" s="96"/>
      <c r="NK77" s="96"/>
    </row>
    <row r="78" spans="1:375" ht="18" customHeight="1" x14ac:dyDescent="0.25">
      <c r="A78" s="15" t="s">
        <v>343</v>
      </c>
      <c r="B78" s="78">
        <f t="shared" ref="B78:B141" si="512">H78+L78+P78+T78+X78+AB78+AF78+AJ78+AN78+AR78+AV78+AZ78+BD78+BH78+BL78+BP78+BT78+BX78+CF78+CJ78+CN78+CR78+CV78+CZ78+DD78+DH78+DL78+DP78+DT78+DX78+EB78+EF78+EJ78+EN78+ER78+EV78+EZ78+FD78+FH78+FL78+FP78+FT78+FX78+GB78+GF78+GJ78+GN78+GR78+GV78+GZ78+HD78+HH78+HL78+HP78+HT78+HX78+IB78+IF78+IJ78+IN78+IR78+IV78+IZ78+JD78+JH78+JL78+JT78+JX78+KB78+KF78</f>
        <v>0</v>
      </c>
      <c r="C78" s="78">
        <f t="shared" si="479"/>
        <v>2528.0595800000001</v>
      </c>
      <c r="D78" s="78">
        <f t="shared" ref="D78:D141" si="513">I78+M78+Q78+U78+Y78+AC78+AG78+AK78+AO78+AS78+AW78+BA78+BE78+BI78+BM78+BQ78+BU78+BY78+CC78+CG78+CK78+CO78+CS78+CW78+DE78+DI78+DM78+DQ78+DU78+DY78+EC78+EG78+EK78+EO78+ES78+EW78+FA78+FE78+FI78+FM78+FQ78+FU78+FY78+GC78+GG78+GK78+GO78+GS78+GW78+HA78+HE78+HI78+HM78+HQ78+HU78+HY78+IC78+IG78+IK78+IO78+IS78+IW78+JA78+JE78+JI78+JM78+JQ78+MC78+MO78+MS78</f>
        <v>0</v>
      </c>
      <c r="E78" s="78">
        <f t="shared" ref="E78:E141" si="514">DA78+JU78+JY78+KC78+KG78+KK78+KO78+KS78+KW78+LA78+LE78+LI78+LM78+LQ78+LU78+LY78+MG78+MK78+MW78+NA78+NE78+NI78</f>
        <v>2528.0595800000001</v>
      </c>
      <c r="F78" s="78">
        <f t="shared" ref="F78:F141" si="515">J78+N78+R78+V78+Z78+AD78+AH78+AL78+AP78+AT78+AX78+BB78+BF78+BJ78+BN78+BR78+BV78+BZ78+CD78+CH78+CL78+CP78+CT78+CX78+DB78+DF78+DJ78+DN78+DR78+DV78+DZ78+ED78+EH78+EL78+EP78+ET78+EX78+FB78+FF78+FJ78+FN78+FR78+FV78+FZ78+GD78+GH78+GL78+GP78+GT78+GX78+HB78+HF78+HJ78+HN78+HR78+HV78+HZ78+ID78+IH78+IL78+IP78+IT78+IX78+JB78+JF78+JJ78+JN78+JR78+JV78+JZ78+KD78+KH78+KL78+KP78+KT78+KX78+LB78+LF78+LJ78+LN78+LR78+LV78+LZ78+MD78+MH78+ML78+MP78+MT78+MX78+NB78+NF78+NJ78</f>
        <v>2528.0595800000001</v>
      </c>
      <c r="G78" s="74">
        <f t="shared" si="478"/>
        <v>100</v>
      </c>
      <c r="H78" s="78"/>
      <c r="I78" s="78"/>
      <c r="J78" s="78"/>
      <c r="K78" s="78"/>
      <c r="L78" s="96"/>
      <c r="M78" s="96"/>
      <c r="N78" s="96"/>
      <c r="O78" s="96"/>
      <c r="P78" s="96"/>
      <c r="Q78" s="96"/>
      <c r="R78" s="96"/>
      <c r="S78" s="75"/>
      <c r="T78" s="89"/>
      <c r="U78" s="89"/>
      <c r="V78" s="89"/>
      <c r="W78" s="75"/>
      <c r="X78" s="89"/>
      <c r="Y78" s="89"/>
      <c r="Z78" s="89"/>
      <c r="AA78" s="75"/>
      <c r="AB78" s="89"/>
      <c r="AC78" s="89"/>
      <c r="AD78" s="89"/>
      <c r="AE78" s="75"/>
      <c r="AF78" s="89"/>
      <c r="AG78" s="89"/>
      <c r="AH78" s="89"/>
      <c r="AI78" s="75"/>
      <c r="AJ78" s="89"/>
      <c r="AK78" s="89"/>
      <c r="AL78" s="89"/>
      <c r="AM78" s="75"/>
      <c r="AN78" s="96"/>
      <c r="AO78" s="96"/>
      <c r="AP78" s="96"/>
      <c r="AQ78" s="96"/>
      <c r="AR78" s="89"/>
      <c r="AS78" s="89"/>
      <c r="AT78" s="89"/>
      <c r="AU78" s="75"/>
      <c r="AV78" s="89"/>
      <c r="AW78" s="89"/>
      <c r="AX78" s="89"/>
      <c r="AY78" s="75"/>
      <c r="AZ78" s="75"/>
      <c r="BA78" s="89"/>
      <c r="BB78" s="89"/>
      <c r="BC78" s="75"/>
      <c r="BD78" s="89"/>
      <c r="BE78" s="89"/>
      <c r="BF78" s="89"/>
      <c r="BG78" s="75"/>
      <c r="BH78" s="89"/>
      <c r="BI78" s="89"/>
      <c r="BJ78" s="89"/>
      <c r="BK78" s="75"/>
      <c r="BL78" s="75"/>
      <c r="BM78" s="89"/>
      <c r="BN78" s="89"/>
      <c r="BO78" s="75"/>
      <c r="BP78" s="75"/>
      <c r="BQ78" s="89"/>
      <c r="BR78" s="89"/>
      <c r="BS78" s="75"/>
      <c r="BT78" s="75"/>
      <c r="BU78" s="89"/>
      <c r="BV78" s="89"/>
      <c r="BW78" s="75"/>
      <c r="BX78" s="75"/>
      <c r="BY78" s="89"/>
      <c r="BZ78" s="89"/>
      <c r="CA78" s="75"/>
      <c r="CB78" s="75"/>
      <c r="CC78" s="89"/>
      <c r="CD78" s="89"/>
      <c r="CE78" s="75"/>
      <c r="CF78" s="322"/>
      <c r="CG78" s="89"/>
      <c r="CH78" s="89"/>
      <c r="CI78" s="75"/>
      <c r="CJ78" s="75"/>
      <c r="CK78" s="89"/>
      <c r="CL78" s="89"/>
      <c r="CM78" s="75"/>
      <c r="CN78" s="75"/>
      <c r="CO78" s="89"/>
      <c r="CP78" s="89"/>
      <c r="CQ78" s="75"/>
      <c r="CR78" s="89"/>
      <c r="CS78" s="89"/>
      <c r="CT78" s="89"/>
      <c r="CU78" s="75"/>
      <c r="CV78" s="75"/>
      <c r="CW78" s="89"/>
      <c r="CX78" s="89"/>
      <c r="CY78" s="75"/>
      <c r="CZ78" s="75"/>
      <c r="DA78" s="322">
        <v>2528.0595800000001</v>
      </c>
      <c r="DB78" s="322">
        <v>2528.0595800000001</v>
      </c>
      <c r="DC78" s="75">
        <f>DB78/DA78*100</f>
        <v>100</v>
      </c>
      <c r="DD78" s="89"/>
      <c r="DE78" s="89"/>
      <c r="DF78" s="78"/>
      <c r="DG78" s="75"/>
      <c r="DH78" s="89"/>
      <c r="DI78" s="89"/>
      <c r="DJ78" s="89"/>
      <c r="DK78" s="75"/>
      <c r="DL78" s="89"/>
      <c r="DM78" s="89"/>
      <c r="DN78" s="89"/>
      <c r="DO78" s="75"/>
      <c r="DP78" s="89"/>
      <c r="DQ78" s="89"/>
      <c r="DR78" s="89"/>
      <c r="DS78" s="75"/>
      <c r="DT78" s="75"/>
      <c r="DU78" s="89"/>
      <c r="DV78" s="89"/>
      <c r="DW78" s="75"/>
      <c r="DX78" s="75"/>
      <c r="DY78" s="89"/>
      <c r="DZ78" s="89"/>
      <c r="EA78" s="75"/>
      <c r="EB78" s="89"/>
      <c r="EC78" s="89"/>
      <c r="ED78" s="89"/>
      <c r="EE78" s="75"/>
      <c r="EF78" s="89"/>
      <c r="EG78" s="89"/>
      <c r="EH78" s="89"/>
      <c r="EI78" s="75"/>
      <c r="EJ78" s="89"/>
      <c r="EK78" s="89"/>
      <c r="EL78" s="89"/>
      <c r="EM78" s="75"/>
      <c r="EN78" s="78"/>
      <c r="EO78" s="78"/>
      <c r="EP78" s="78"/>
      <c r="EQ78" s="75"/>
      <c r="ER78" s="89"/>
      <c r="ES78" s="79"/>
      <c r="ET78" s="79"/>
      <c r="EU78" s="75"/>
      <c r="EV78" s="75"/>
      <c r="EW78" s="75"/>
      <c r="EX78" s="75"/>
      <c r="EY78" s="75"/>
      <c r="EZ78" s="89"/>
      <c r="FA78" s="89"/>
      <c r="FB78" s="89"/>
      <c r="FC78" s="75"/>
      <c r="FD78" s="89"/>
      <c r="FE78" s="89"/>
      <c r="FF78" s="89"/>
      <c r="FG78" s="75"/>
      <c r="FH78" s="89"/>
      <c r="FI78" s="89"/>
      <c r="FJ78" s="89"/>
      <c r="FK78" s="75"/>
      <c r="FL78" s="89"/>
      <c r="FM78" s="89"/>
      <c r="FN78" s="89"/>
      <c r="FO78" s="75"/>
      <c r="FP78" s="89"/>
      <c r="FQ78" s="89"/>
      <c r="FR78" s="89"/>
      <c r="FS78" s="75"/>
      <c r="FT78" s="89"/>
      <c r="FU78" s="89"/>
      <c r="FV78" s="89"/>
      <c r="FW78" s="75"/>
      <c r="FX78" s="89"/>
      <c r="FY78" s="89"/>
      <c r="FZ78" s="89"/>
      <c r="GA78" s="75"/>
      <c r="GB78" s="89"/>
      <c r="GC78" s="89"/>
      <c r="GD78" s="89"/>
      <c r="GE78" s="75"/>
      <c r="GF78" s="89"/>
      <c r="GG78" s="89"/>
      <c r="GH78" s="89"/>
      <c r="GI78" s="75"/>
      <c r="GJ78" s="89"/>
      <c r="GK78" s="89"/>
      <c r="GL78" s="89"/>
      <c r="GM78" s="75"/>
      <c r="GN78" s="89"/>
      <c r="GO78" s="89"/>
      <c r="GP78" s="89"/>
      <c r="GQ78" s="75"/>
      <c r="GR78" s="96"/>
      <c r="GS78" s="96"/>
      <c r="GT78" s="96"/>
      <c r="GU78" s="96"/>
      <c r="GV78" s="96"/>
      <c r="GW78" s="96"/>
      <c r="GX78" s="96"/>
      <c r="GY78" s="96"/>
      <c r="GZ78" s="96"/>
      <c r="HA78" s="96"/>
      <c r="HB78" s="96"/>
      <c r="HC78" s="96"/>
      <c r="HD78" s="96"/>
      <c r="HE78" s="96"/>
      <c r="HF78" s="96"/>
      <c r="HG78" s="96"/>
      <c r="HH78" s="96"/>
      <c r="HI78" s="96"/>
      <c r="HJ78" s="96"/>
      <c r="HK78" s="96"/>
      <c r="HL78" s="96"/>
      <c r="HM78" s="96"/>
      <c r="HN78" s="96"/>
      <c r="HO78" s="96"/>
      <c r="HP78" s="96"/>
      <c r="HQ78" s="96"/>
      <c r="HR78" s="96"/>
      <c r="HS78" s="96"/>
      <c r="HT78" s="96"/>
      <c r="HU78" s="96"/>
      <c r="HV78" s="96"/>
      <c r="HW78" s="96"/>
      <c r="HX78" s="96"/>
      <c r="HY78" s="96"/>
      <c r="HZ78" s="96"/>
      <c r="IA78" s="96"/>
      <c r="IB78" s="96"/>
      <c r="IC78" s="96"/>
      <c r="ID78" s="96"/>
      <c r="IE78" s="96"/>
      <c r="IF78" s="96"/>
      <c r="IG78" s="96"/>
      <c r="IH78" s="96"/>
      <c r="II78" s="96"/>
      <c r="IJ78" s="96"/>
      <c r="IK78" s="96"/>
      <c r="IL78" s="96"/>
      <c r="IM78" s="96"/>
      <c r="IN78" s="96"/>
      <c r="IO78" s="78"/>
      <c r="IP78" s="78"/>
      <c r="IQ78" s="341"/>
      <c r="IR78" s="96"/>
      <c r="IS78" s="78"/>
      <c r="IT78" s="96"/>
      <c r="IU78" s="96"/>
      <c r="IV78" s="96"/>
      <c r="IW78" s="96"/>
      <c r="IX78" s="96"/>
      <c r="IY78" s="96"/>
      <c r="IZ78" s="96"/>
      <c r="JA78" s="96"/>
      <c r="JB78" s="96"/>
      <c r="JC78" s="96"/>
      <c r="JD78" s="96"/>
      <c r="JE78" s="96"/>
      <c r="JF78" s="96"/>
      <c r="JG78" s="96"/>
      <c r="JH78" s="96"/>
      <c r="JI78" s="96"/>
      <c r="JJ78" s="96"/>
      <c r="JK78" s="96"/>
      <c r="JL78" s="96"/>
      <c r="JM78" s="96"/>
      <c r="JN78" s="96"/>
      <c r="JO78" s="96"/>
      <c r="JP78" s="96"/>
      <c r="JQ78" s="96"/>
      <c r="JR78" s="96"/>
      <c r="JS78" s="96"/>
      <c r="JT78" s="96"/>
      <c r="JU78" s="96"/>
      <c r="JV78" s="96"/>
      <c r="JW78" s="96"/>
      <c r="JX78" s="96"/>
      <c r="JY78" s="96"/>
      <c r="JZ78" s="96"/>
      <c r="KA78" s="96"/>
      <c r="KB78" s="96"/>
      <c r="KC78" s="96"/>
      <c r="KD78" s="96"/>
      <c r="KE78" s="75"/>
      <c r="KF78" s="96"/>
      <c r="KG78" s="96"/>
      <c r="KH78" s="96"/>
      <c r="KI78" s="75"/>
      <c r="KJ78" s="96"/>
      <c r="KK78" s="96"/>
      <c r="KL78" s="96"/>
      <c r="KM78" s="75"/>
      <c r="KN78" s="96"/>
      <c r="KO78" s="96"/>
      <c r="KP78" s="96"/>
      <c r="KQ78" s="75"/>
      <c r="KR78" s="96"/>
      <c r="KS78" s="96"/>
      <c r="KT78" s="96"/>
      <c r="KU78" s="75"/>
      <c r="KV78" s="96"/>
      <c r="KW78" s="96"/>
      <c r="KX78" s="96"/>
      <c r="KY78" s="75"/>
      <c r="KZ78" s="96"/>
      <c r="LA78" s="96"/>
      <c r="LB78" s="96"/>
      <c r="LC78" s="75"/>
      <c r="LD78" s="96"/>
      <c r="LE78" s="96"/>
      <c r="LF78" s="96"/>
      <c r="LG78" s="75"/>
      <c r="LH78" s="96"/>
      <c r="LI78" s="96"/>
      <c r="LJ78" s="96"/>
      <c r="LK78" s="75"/>
      <c r="LL78" s="96"/>
      <c r="LM78" s="96"/>
      <c r="LN78" s="96"/>
      <c r="LO78" s="75"/>
      <c r="LP78" s="96"/>
      <c r="LQ78" s="96"/>
      <c r="LR78" s="96"/>
      <c r="LS78" s="75"/>
      <c r="LT78" s="96"/>
      <c r="LU78" s="96"/>
      <c r="LV78" s="96"/>
      <c r="LW78" s="75"/>
      <c r="LX78" s="96"/>
      <c r="LY78" s="96"/>
      <c r="LZ78" s="96"/>
      <c r="MA78" s="75"/>
      <c r="MB78" s="96"/>
      <c r="MC78" s="96"/>
      <c r="MD78" s="96"/>
      <c r="ME78" s="75"/>
      <c r="MF78" s="96"/>
      <c r="MG78" s="96"/>
      <c r="MH78" s="96"/>
      <c r="MI78" s="75"/>
      <c r="MJ78" s="96"/>
      <c r="MK78" s="96"/>
      <c r="ML78" s="96"/>
      <c r="MM78" s="75"/>
      <c r="MN78" s="89"/>
      <c r="MO78" s="89"/>
      <c r="MP78" s="89"/>
      <c r="MQ78" s="75"/>
      <c r="MR78" s="89"/>
      <c r="MS78" s="89"/>
      <c r="MT78" s="89"/>
      <c r="MU78" s="75"/>
      <c r="MV78" s="96"/>
      <c r="MW78" s="96"/>
      <c r="MX78" s="96"/>
      <c r="MY78" s="96"/>
      <c r="MZ78" s="96"/>
      <c r="NA78" s="96"/>
      <c r="NB78" s="96"/>
      <c r="NC78" s="96"/>
      <c r="ND78" s="96"/>
      <c r="NE78" s="96"/>
      <c r="NF78" s="96"/>
      <c r="NG78" s="96"/>
      <c r="NH78" s="96"/>
      <c r="NI78" s="96"/>
      <c r="NJ78" s="96"/>
      <c r="NK78" s="96"/>
    </row>
    <row r="79" spans="1:375" ht="18" customHeight="1" x14ac:dyDescent="0.25">
      <c r="A79" s="130" t="s">
        <v>345</v>
      </c>
      <c r="B79" s="78">
        <f t="shared" si="512"/>
        <v>0</v>
      </c>
      <c r="C79" s="78">
        <f t="shared" si="479"/>
        <v>2458.34141</v>
      </c>
      <c r="D79" s="78">
        <f t="shared" si="513"/>
        <v>0</v>
      </c>
      <c r="E79" s="78">
        <f t="shared" si="514"/>
        <v>2458.34141</v>
      </c>
      <c r="F79" s="78">
        <f t="shared" si="515"/>
        <v>2458.34141</v>
      </c>
      <c r="G79" s="74">
        <f t="shared" si="478"/>
        <v>100</v>
      </c>
      <c r="H79" s="78"/>
      <c r="I79" s="78"/>
      <c r="J79" s="78"/>
      <c r="K79" s="78"/>
      <c r="L79" s="96"/>
      <c r="M79" s="96"/>
      <c r="N79" s="96"/>
      <c r="O79" s="96"/>
      <c r="P79" s="96"/>
      <c r="Q79" s="96"/>
      <c r="R79" s="96"/>
      <c r="S79" s="75"/>
      <c r="T79" s="89"/>
      <c r="U79" s="89"/>
      <c r="V79" s="89"/>
      <c r="W79" s="75"/>
      <c r="X79" s="89"/>
      <c r="Y79" s="89"/>
      <c r="Z79" s="89"/>
      <c r="AA79" s="75"/>
      <c r="AB79" s="89"/>
      <c r="AC79" s="89"/>
      <c r="AD79" s="89"/>
      <c r="AE79" s="75"/>
      <c r="AF79" s="89"/>
      <c r="AG79" s="89"/>
      <c r="AH79" s="89"/>
      <c r="AI79" s="75"/>
      <c r="AJ79" s="89"/>
      <c r="AK79" s="89"/>
      <c r="AL79" s="89"/>
      <c r="AM79" s="75"/>
      <c r="AN79" s="96"/>
      <c r="AO79" s="96"/>
      <c r="AP79" s="96"/>
      <c r="AQ79" s="96"/>
      <c r="AR79" s="89"/>
      <c r="AS79" s="89"/>
      <c r="AT79" s="89"/>
      <c r="AU79" s="75"/>
      <c r="AV79" s="89"/>
      <c r="AW79" s="89"/>
      <c r="AX79" s="89"/>
      <c r="AY79" s="75"/>
      <c r="AZ79" s="75"/>
      <c r="BA79" s="89"/>
      <c r="BB79" s="89"/>
      <c r="BC79" s="75"/>
      <c r="BD79" s="89"/>
      <c r="BE79" s="89"/>
      <c r="BF79" s="89"/>
      <c r="BG79" s="75"/>
      <c r="BH79" s="89"/>
      <c r="BI79" s="89"/>
      <c r="BJ79" s="89"/>
      <c r="BK79" s="75"/>
      <c r="BL79" s="75"/>
      <c r="BM79" s="89"/>
      <c r="BN79" s="89"/>
      <c r="BO79" s="75"/>
      <c r="BP79" s="75"/>
      <c r="BQ79" s="89"/>
      <c r="BR79" s="89"/>
      <c r="BS79" s="75"/>
      <c r="BT79" s="75"/>
      <c r="BU79" s="89"/>
      <c r="BV79" s="89"/>
      <c r="BW79" s="75"/>
      <c r="BX79" s="75"/>
      <c r="BY79" s="89"/>
      <c r="BZ79" s="89"/>
      <c r="CA79" s="75"/>
      <c r="CB79" s="75"/>
      <c r="CC79" s="89"/>
      <c r="CD79" s="89"/>
      <c r="CE79" s="75"/>
      <c r="CF79" s="322"/>
      <c r="CG79" s="89"/>
      <c r="CH79" s="89"/>
      <c r="CI79" s="75"/>
      <c r="CJ79" s="75"/>
      <c r="CK79" s="89"/>
      <c r="CL79" s="89"/>
      <c r="CM79" s="75"/>
      <c r="CN79" s="75"/>
      <c r="CO79" s="89"/>
      <c r="CP79" s="89"/>
      <c r="CQ79" s="75"/>
      <c r="CR79" s="89"/>
      <c r="CS79" s="89"/>
      <c r="CT79" s="89"/>
      <c r="CU79" s="75"/>
      <c r="CV79" s="75"/>
      <c r="CW79" s="89"/>
      <c r="CX79" s="89"/>
      <c r="CY79" s="75"/>
      <c r="CZ79" s="75"/>
      <c r="DA79" s="322">
        <v>2458.34141</v>
      </c>
      <c r="DB79" s="322">
        <v>2458.34141</v>
      </c>
      <c r="DC79" s="75">
        <f>DB79/DA79*100</f>
        <v>100</v>
      </c>
      <c r="DD79" s="89"/>
      <c r="DE79" s="89"/>
      <c r="DF79" s="78"/>
      <c r="DG79" s="75"/>
      <c r="DH79" s="89"/>
      <c r="DI79" s="89"/>
      <c r="DJ79" s="89"/>
      <c r="DK79" s="75"/>
      <c r="DL79" s="89"/>
      <c r="DM79" s="89"/>
      <c r="DN79" s="89"/>
      <c r="DO79" s="75"/>
      <c r="DP79" s="89"/>
      <c r="DQ79" s="89"/>
      <c r="DR79" s="89"/>
      <c r="DS79" s="75"/>
      <c r="DT79" s="75"/>
      <c r="DU79" s="89"/>
      <c r="DV79" s="89"/>
      <c r="DW79" s="75"/>
      <c r="DX79" s="75"/>
      <c r="DY79" s="89"/>
      <c r="DZ79" s="89"/>
      <c r="EA79" s="75"/>
      <c r="EB79" s="89"/>
      <c r="EC79" s="89"/>
      <c r="ED79" s="89"/>
      <c r="EE79" s="75"/>
      <c r="EF79" s="89"/>
      <c r="EG79" s="89"/>
      <c r="EH79" s="89"/>
      <c r="EI79" s="75"/>
      <c r="EJ79" s="89"/>
      <c r="EK79" s="89"/>
      <c r="EL79" s="89"/>
      <c r="EM79" s="75"/>
      <c r="EN79" s="89"/>
      <c r="EO79" s="89"/>
      <c r="EP79" s="89"/>
      <c r="EQ79" s="75"/>
      <c r="ER79" s="89"/>
      <c r="ES79" s="89"/>
      <c r="ET79" s="89"/>
      <c r="EU79" s="75"/>
      <c r="EV79" s="75"/>
      <c r="EW79" s="75"/>
      <c r="EX79" s="75"/>
      <c r="EY79" s="75"/>
      <c r="EZ79" s="89"/>
      <c r="FA79" s="89"/>
      <c r="FB79" s="89"/>
      <c r="FC79" s="75"/>
      <c r="FD79" s="89"/>
      <c r="FE79" s="89"/>
      <c r="FF79" s="89"/>
      <c r="FG79" s="75"/>
      <c r="FH79" s="89"/>
      <c r="FI79" s="89"/>
      <c r="FJ79" s="89"/>
      <c r="FK79" s="75"/>
      <c r="FL79" s="89"/>
      <c r="FM79" s="89"/>
      <c r="FN79" s="89"/>
      <c r="FO79" s="75"/>
      <c r="FP79" s="89"/>
      <c r="FQ79" s="89"/>
      <c r="FR79" s="89"/>
      <c r="FS79" s="75"/>
      <c r="FT79" s="89"/>
      <c r="FU79" s="89"/>
      <c r="FV79" s="89"/>
      <c r="FW79" s="75"/>
      <c r="FX79" s="89"/>
      <c r="FY79" s="89"/>
      <c r="FZ79" s="89"/>
      <c r="GA79" s="75"/>
      <c r="GB79" s="89"/>
      <c r="GC79" s="89"/>
      <c r="GD79" s="89"/>
      <c r="GE79" s="75"/>
      <c r="GF79" s="89"/>
      <c r="GG79" s="89"/>
      <c r="GH79" s="89"/>
      <c r="GI79" s="75"/>
      <c r="GJ79" s="89"/>
      <c r="GK79" s="89"/>
      <c r="GL79" s="89"/>
      <c r="GM79" s="75"/>
      <c r="GN79" s="89"/>
      <c r="GO79" s="89"/>
      <c r="GP79" s="89"/>
      <c r="GQ79" s="75"/>
      <c r="GR79" s="96"/>
      <c r="GS79" s="96"/>
      <c r="GT79" s="96"/>
      <c r="GU79" s="96"/>
      <c r="GV79" s="96"/>
      <c r="GW79" s="96"/>
      <c r="GX79" s="96"/>
      <c r="GY79" s="96"/>
      <c r="GZ79" s="96"/>
      <c r="HA79" s="96"/>
      <c r="HB79" s="96"/>
      <c r="HC79" s="96"/>
      <c r="HD79" s="96"/>
      <c r="HE79" s="96"/>
      <c r="HF79" s="96"/>
      <c r="HG79" s="96"/>
      <c r="HH79" s="96"/>
      <c r="HI79" s="96"/>
      <c r="HJ79" s="96"/>
      <c r="HK79" s="96"/>
      <c r="HL79" s="96"/>
      <c r="HM79" s="96"/>
      <c r="HN79" s="96"/>
      <c r="HO79" s="96"/>
      <c r="HP79" s="96"/>
      <c r="HQ79" s="96"/>
      <c r="HR79" s="96"/>
      <c r="HS79" s="96"/>
      <c r="HT79" s="96"/>
      <c r="HU79" s="96"/>
      <c r="HV79" s="96"/>
      <c r="HW79" s="96"/>
      <c r="HX79" s="96"/>
      <c r="HY79" s="96"/>
      <c r="HZ79" s="96"/>
      <c r="IA79" s="96"/>
      <c r="IB79" s="96"/>
      <c r="IC79" s="96"/>
      <c r="ID79" s="96"/>
      <c r="IE79" s="96"/>
      <c r="IF79" s="96"/>
      <c r="IG79" s="96"/>
      <c r="IH79" s="96"/>
      <c r="II79" s="96"/>
      <c r="IJ79" s="96"/>
      <c r="IK79" s="96"/>
      <c r="IL79" s="96"/>
      <c r="IM79" s="96"/>
      <c r="IN79" s="96"/>
      <c r="IO79" s="96"/>
      <c r="IP79" s="96"/>
      <c r="IQ79" s="96"/>
      <c r="IR79" s="96"/>
      <c r="IS79" s="96"/>
      <c r="IT79" s="96"/>
      <c r="IU79" s="96"/>
      <c r="IV79" s="96"/>
      <c r="IW79" s="96"/>
      <c r="IX79" s="96"/>
      <c r="IY79" s="96"/>
      <c r="IZ79" s="96"/>
      <c r="JA79" s="96"/>
      <c r="JB79" s="96"/>
      <c r="JC79" s="96"/>
      <c r="JD79" s="96"/>
      <c r="JE79" s="96"/>
      <c r="JF79" s="96"/>
      <c r="JG79" s="96"/>
      <c r="JH79" s="96"/>
      <c r="JI79" s="96"/>
      <c r="JJ79" s="96"/>
      <c r="JK79" s="96"/>
      <c r="JL79" s="96"/>
      <c r="JM79" s="96"/>
      <c r="JN79" s="96"/>
      <c r="JO79" s="96"/>
      <c r="JP79" s="96"/>
      <c r="JQ79" s="96"/>
      <c r="JR79" s="96"/>
      <c r="JS79" s="96"/>
      <c r="JT79" s="96"/>
      <c r="JU79" s="96"/>
      <c r="JV79" s="96"/>
      <c r="JW79" s="96"/>
      <c r="JX79" s="96"/>
      <c r="JY79" s="96"/>
      <c r="JZ79" s="96"/>
      <c r="KA79" s="96"/>
      <c r="KB79" s="96"/>
      <c r="KC79" s="96"/>
      <c r="KD79" s="96"/>
      <c r="KE79" s="75"/>
      <c r="KF79" s="96"/>
      <c r="KG79" s="96"/>
      <c r="KH79" s="96"/>
      <c r="KI79" s="75"/>
      <c r="KJ79" s="96"/>
      <c r="KK79" s="96"/>
      <c r="KL79" s="96"/>
      <c r="KM79" s="75"/>
      <c r="KN79" s="96"/>
      <c r="KO79" s="96"/>
      <c r="KP79" s="96"/>
      <c r="KQ79" s="75"/>
      <c r="KR79" s="96"/>
      <c r="KS79" s="96"/>
      <c r="KT79" s="96"/>
      <c r="KU79" s="75"/>
      <c r="KV79" s="96"/>
      <c r="KW79" s="96"/>
      <c r="KX79" s="96"/>
      <c r="KY79" s="75"/>
      <c r="KZ79" s="96"/>
      <c r="LA79" s="96"/>
      <c r="LB79" s="96"/>
      <c r="LC79" s="75"/>
      <c r="LD79" s="96"/>
      <c r="LE79" s="96"/>
      <c r="LF79" s="96"/>
      <c r="LG79" s="75"/>
      <c r="LH79" s="96"/>
      <c r="LI79" s="96"/>
      <c r="LJ79" s="96"/>
      <c r="LK79" s="75"/>
      <c r="LL79" s="96"/>
      <c r="LM79" s="96"/>
      <c r="LN79" s="96"/>
      <c r="LO79" s="75"/>
      <c r="LP79" s="96"/>
      <c r="LQ79" s="96"/>
      <c r="LR79" s="96"/>
      <c r="LS79" s="75"/>
      <c r="LT79" s="96"/>
      <c r="LU79" s="96"/>
      <c r="LV79" s="96"/>
      <c r="LW79" s="75"/>
      <c r="LX79" s="96"/>
      <c r="LY79" s="96"/>
      <c r="LZ79" s="96"/>
      <c r="MA79" s="75"/>
      <c r="MB79" s="96"/>
      <c r="MC79" s="96"/>
      <c r="MD79" s="96"/>
      <c r="ME79" s="75"/>
      <c r="MF79" s="96"/>
      <c r="MG79" s="96"/>
      <c r="MH79" s="96"/>
      <c r="MI79" s="75"/>
      <c r="MJ79" s="96"/>
      <c r="MK79" s="96"/>
      <c r="ML79" s="96"/>
      <c r="MM79" s="75"/>
      <c r="MN79" s="89"/>
      <c r="MO79" s="89"/>
      <c r="MP79" s="89"/>
      <c r="MQ79" s="75"/>
      <c r="MR79" s="89"/>
      <c r="MS79" s="89"/>
      <c r="MT79" s="89"/>
      <c r="MU79" s="75"/>
      <c r="MV79" s="96"/>
      <c r="MW79" s="96"/>
      <c r="MX79" s="96"/>
      <c r="MY79" s="96"/>
      <c r="MZ79" s="96"/>
      <c r="NA79" s="96"/>
      <c r="NB79" s="96"/>
      <c r="NC79" s="96"/>
      <c r="ND79" s="96"/>
      <c r="NE79" s="96"/>
      <c r="NF79" s="96"/>
      <c r="NG79" s="96"/>
      <c r="NH79" s="96"/>
      <c r="NI79" s="96"/>
      <c r="NJ79" s="96"/>
      <c r="NK79" s="96"/>
    </row>
    <row r="80" spans="1:375" s="5" customFormat="1" ht="34.5" customHeight="1" x14ac:dyDescent="0.25">
      <c r="A80" s="129" t="s">
        <v>170</v>
      </c>
      <c r="B80" s="77">
        <f t="shared" si="512"/>
        <v>36818.517800000001</v>
      </c>
      <c r="C80" s="77">
        <f t="shared" si="479"/>
        <v>137901.01287999999</v>
      </c>
      <c r="D80" s="77">
        <f t="shared" si="513"/>
        <v>85686.794679999992</v>
      </c>
      <c r="E80" s="77">
        <f t="shared" si="514"/>
        <v>52214.218199999996</v>
      </c>
      <c r="F80" s="77">
        <f t="shared" si="515"/>
        <v>136603.86040999999</v>
      </c>
      <c r="G80" s="73">
        <f t="shared" si="478"/>
        <v>99.059359722666599</v>
      </c>
      <c r="H80" s="73">
        <f>H81+H82</f>
        <v>4900</v>
      </c>
      <c r="I80" s="73">
        <f>I81+I82</f>
        <v>4900</v>
      </c>
      <c r="J80" s="73">
        <f>J81+J82</f>
        <v>4900</v>
      </c>
      <c r="K80" s="73">
        <f>J80/I80*100</f>
        <v>100</v>
      </c>
      <c r="L80" s="73">
        <f>L81+L82</f>
        <v>1412</v>
      </c>
      <c r="M80" s="73">
        <f>M81+M82</f>
        <v>1765</v>
      </c>
      <c r="N80" s="73">
        <f>N81+N82</f>
        <v>1765</v>
      </c>
      <c r="O80" s="72">
        <f>N80/M80*100</f>
        <v>100</v>
      </c>
      <c r="P80" s="73">
        <f>P81+P82</f>
        <v>813</v>
      </c>
      <c r="Q80" s="73">
        <f>Q81+Q82</f>
        <v>813</v>
      </c>
      <c r="R80" s="73">
        <f>R81+R82</f>
        <v>812.97082999999998</v>
      </c>
      <c r="S80" s="72">
        <f>R80/Q80*100</f>
        <v>99.99641205412054</v>
      </c>
      <c r="T80" s="73">
        <f>T81+T82</f>
        <v>4091</v>
      </c>
      <c r="U80" s="73">
        <f>U81+U82</f>
        <v>4091</v>
      </c>
      <c r="V80" s="73">
        <f>V81+V82</f>
        <v>4090.96792</v>
      </c>
      <c r="W80" s="72">
        <f>V80/U80*100</f>
        <v>99.999215839648002</v>
      </c>
      <c r="X80" s="73">
        <f>X81+X82</f>
        <v>964</v>
      </c>
      <c r="Y80" s="73">
        <f>Y81+Y82</f>
        <v>964</v>
      </c>
      <c r="Z80" s="73">
        <f>Z81+Z82</f>
        <v>963.98605000000009</v>
      </c>
      <c r="AA80" s="72">
        <f>Z80/Y80*100</f>
        <v>99.99855290456432</v>
      </c>
      <c r="AB80" s="73">
        <f>AB81+AB82</f>
        <v>0</v>
      </c>
      <c r="AC80" s="73">
        <f>AC81+AC82</f>
        <v>0</v>
      </c>
      <c r="AD80" s="73">
        <f>AD81+AD82</f>
        <v>0</v>
      </c>
      <c r="AE80" s="72"/>
      <c r="AF80" s="73"/>
      <c r="AG80" s="73">
        <f>AG81+AG82</f>
        <v>17512.3</v>
      </c>
      <c r="AH80" s="73">
        <f>AH81+AH82</f>
        <v>17399.709219999997</v>
      </c>
      <c r="AI80" s="72">
        <f>AH80/AG80*100</f>
        <v>99.357075998012817</v>
      </c>
      <c r="AJ80" s="73"/>
      <c r="AK80" s="73">
        <f>AK81+AK82</f>
        <v>960</v>
      </c>
      <c r="AL80" s="73">
        <f>AL81+AL82</f>
        <v>960</v>
      </c>
      <c r="AM80" s="72">
        <f>AL80/AK80*100</f>
        <v>100</v>
      </c>
      <c r="AN80" s="73">
        <f t="shared" ref="AN80" si="516">AN81+AN82</f>
        <v>0</v>
      </c>
      <c r="AO80" s="73">
        <f t="shared" ref="AO80:AQ80" si="517">AO81+AO82</f>
        <v>0</v>
      </c>
      <c r="AP80" s="73">
        <f t="shared" si="517"/>
        <v>0</v>
      </c>
      <c r="AQ80" s="73">
        <f t="shared" si="517"/>
        <v>0</v>
      </c>
      <c r="AR80" s="73">
        <f>AR81+AR82</f>
        <v>500</v>
      </c>
      <c r="AS80" s="73">
        <f>AS81+AS82</f>
        <v>500</v>
      </c>
      <c r="AT80" s="73">
        <f>AT81+AT82</f>
        <v>500</v>
      </c>
      <c r="AU80" s="72">
        <f>AT80/AS80*100</f>
        <v>100</v>
      </c>
      <c r="AV80" s="73"/>
      <c r="AW80" s="73">
        <f>AW81+AW82</f>
        <v>0</v>
      </c>
      <c r="AX80" s="73">
        <f>AX81+AX82</f>
        <v>0</v>
      </c>
      <c r="AY80" s="72"/>
      <c r="AZ80" s="72"/>
      <c r="BA80" s="73">
        <f>BA81+BA82</f>
        <v>0</v>
      </c>
      <c r="BB80" s="73">
        <f>BB81+BB82</f>
        <v>0</v>
      </c>
      <c r="BC80" s="72"/>
      <c r="BD80" s="73"/>
      <c r="BE80" s="73"/>
      <c r="BF80" s="73"/>
      <c r="BG80" s="72"/>
      <c r="BH80" s="73">
        <f>BH81+BH82</f>
        <v>2854.9794999999999</v>
      </c>
      <c r="BI80" s="73">
        <f>BI81+BI82</f>
        <v>2854.9794999999999</v>
      </c>
      <c r="BJ80" s="73">
        <f>BJ81+BJ82</f>
        <v>2591.6492899999998</v>
      </c>
      <c r="BK80" s="72">
        <f>BJ80/BI80*100</f>
        <v>90.776458815203398</v>
      </c>
      <c r="BL80" s="72"/>
      <c r="BM80" s="73">
        <f>BM81+BM82</f>
        <v>0</v>
      </c>
      <c r="BN80" s="73">
        <f>BN81+BN82</f>
        <v>0</v>
      </c>
      <c r="BO80" s="72"/>
      <c r="BP80" s="72"/>
      <c r="BQ80" s="73">
        <f>BQ81+BQ82</f>
        <v>0</v>
      </c>
      <c r="BR80" s="73">
        <f>BR81+BR82</f>
        <v>0</v>
      </c>
      <c r="BS80" s="72"/>
      <c r="BT80" s="72"/>
      <c r="BU80" s="73">
        <f>BU81+BU82</f>
        <v>0</v>
      </c>
      <c r="BV80" s="73">
        <f>BV81+BV82</f>
        <v>0</v>
      </c>
      <c r="BW80" s="72"/>
      <c r="BX80" s="72"/>
      <c r="BY80" s="73">
        <f>BY81+BY82</f>
        <v>0</v>
      </c>
      <c r="BZ80" s="73">
        <f>BZ81+BZ82</f>
        <v>0</v>
      </c>
      <c r="CA80" s="72"/>
      <c r="CB80" s="72"/>
      <c r="CC80" s="73">
        <f>CC81+CC82</f>
        <v>0</v>
      </c>
      <c r="CD80" s="73">
        <f>CD81+CD82</f>
        <v>0</v>
      </c>
      <c r="CE80" s="72"/>
      <c r="CF80" s="343"/>
      <c r="CG80" s="73">
        <f>CG81+CG82</f>
        <v>0</v>
      </c>
      <c r="CH80" s="73">
        <f>CH81+CH82</f>
        <v>0</v>
      </c>
      <c r="CI80" s="72"/>
      <c r="CJ80" s="72"/>
      <c r="CK80" s="73">
        <f>CK81+CK82</f>
        <v>0</v>
      </c>
      <c r="CL80" s="73">
        <f>CL81+CL82</f>
        <v>0</v>
      </c>
      <c r="CM80" s="72"/>
      <c r="CN80" s="72"/>
      <c r="CO80" s="73">
        <f>CO81+CO82</f>
        <v>0</v>
      </c>
      <c r="CP80" s="73">
        <f>CP81+CP82</f>
        <v>0</v>
      </c>
      <c r="CQ80" s="72"/>
      <c r="CR80" s="73">
        <f>CR81+CR82</f>
        <v>634.4</v>
      </c>
      <c r="CS80" s="73">
        <f>CS81+CS82</f>
        <v>634.4</v>
      </c>
      <c r="CT80" s="73">
        <f>CT81+CT82</f>
        <v>621.96693999999991</v>
      </c>
      <c r="CU80" s="72">
        <f>CT80/CS80*100</f>
        <v>98.040186002522063</v>
      </c>
      <c r="CV80" s="72"/>
      <c r="CW80" s="73"/>
      <c r="CX80" s="73"/>
      <c r="CY80" s="72"/>
      <c r="CZ80" s="72"/>
      <c r="DA80" s="73">
        <f>SUM(DA81:DA86)</f>
        <v>6584.5680400000001</v>
      </c>
      <c r="DB80" s="73">
        <f>SUM(DB81:DB86)</f>
        <v>6584.5680400000001</v>
      </c>
      <c r="DC80" s="72">
        <f t="shared" ref="DC80" si="518">DB80/DA80*100</f>
        <v>100</v>
      </c>
      <c r="DD80" s="73">
        <f>DD81+DD82</f>
        <v>250</v>
      </c>
      <c r="DE80" s="73">
        <f>DE81+DE82</f>
        <v>250</v>
      </c>
      <c r="DF80" s="73">
        <f>DF81+DF82</f>
        <v>250</v>
      </c>
      <c r="DG80" s="72">
        <f t="shared" ref="DG80:DG144" si="519">DF80/DE80*100</f>
        <v>100</v>
      </c>
      <c r="DH80" s="73">
        <f>DH81+DH82</f>
        <v>0</v>
      </c>
      <c r="DI80" s="73">
        <f>DI81+DI82</f>
        <v>0</v>
      </c>
      <c r="DJ80" s="73">
        <f>DJ81+DJ82</f>
        <v>0</v>
      </c>
      <c r="DK80" s="72"/>
      <c r="DL80" s="73">
        <f>DL81+DL82</f>
        <v>0</v>
      </c>
      <c r="DM80" s="73">
        <f>DM81+DM82</f>
        <v>0</v>
      </c>
      <c r="DN80" s="73">
        <f>DN81+DN82</f>
        <v>0</v>
      </c>
      <c r="DO80" s="72"/>
      <c r="DP80" s="73"/>
      <c r="DQ80" s="73">
        <f>DQ81+DQ82</f>
        <v>0</v>
      </c>
      <c r="DR80" s="73">
        <f>DR81+DR82</f>
        <v>0</v>
      </c>
      <c r="DS80" s="72"/>
      <c r="DT80" s="72"/>
      <c r="DU80" s="73">
        <f>DU81+DU82</f>
        <v>0</v>
      </c>
      <c r="DV80" s="73">
        <f>DV81+DV82</f>
        <v>0</v>
      </c>
      <c r="DW80" s="72"/>
      <c r="DX80" s="72"/>
      <c r="DY80" s="73">
        <f>DY81+DY82</f>
        <v>0</v>
      </c>
      <c r="DZ80" s="73">
        <f>DZ81+DZ82</f>
        <v>0</v>
      </c>
      <c r="EA80" s="72"/>
      <c r="EB80" s="73">
        <f>EB81+EB82</f>
        <v>1000</v>
      </c>
      <c r="EC80" s="73">
        <f>EC81+EC82</f>
        <v>1000</v>
      </c>
      <c r="ED80" s="73">
        <f>ED81+ED82</f>
        <v>999.02999</v>
      </c>
      <c r="EE80" s="72">
        <f>ED80/EC80*100</f>
        <v>99.902999000000008</v>
      </c>
      <c r="EF80" s="73">
        <f>EF81+EF82</f>
        <v>6427.2</v>
      </c>
      <c r="EG80" s="73">
        <f>EG81+EG82</f>
        <v>8117.66</v>
      </c>
      <c r="EH80" s="73">
        <f>EH81+EH82</f>
        <v>7960.4384199999995</v>
      </c>
      <c r="EI80" s="72">
        <f>EH80/EG80*100</f>
        <v>98.063215507917306</v>
      </c>
      <c r="EJ80" s="73"/>
      <c r="EK80" s="73">
        <f>EK81+EK82+EK83+EK86</f>
        <v>0</v>
      </c>
      <c r="EL80" s="73">
        <f>EL81+EL82+EL83+EL86</f>
        <v>0</v>
      </c>
      <c r="EM80" s="72"/>
      <c r="EN80" s="73">
        <f>EN81+EN82+EN83+EN86</f>
        <v>10000</v>
      </c>
      <c r="EO80" s="73">
        <f>EO81+EO82+EO83+EO86</f>
        <v>10000</v>
      </c>
      <c r="EP80" s="73">
        <f>EP81+EP82+EP83+EP86</f>
        <v>10000</v>
      </c>
      <c r="EQ80" s="72">
        <f t="shared" ref="EQ80:EQ89" si="520">EP80/EO80*100</f>
        <v>100</v>
      </c>
      <c r="ER80" s="73"/>
      <c r="ES80" s="73">
        <f>ES81+ES82+ES83+ES86</f>
        <v>0</v>
      </c>
      <c r="ET80" s="73">
        <f>ET81+ET82+ET83+ET86</f>
        <v>0</v>
      </c>
      <c r="EU80" s="72"/>
      <c r="EV80" s="72"/>
      <c r="EW80" s="72"/>
      <c r="EX80" s="72"/>
      <c r="EY80" s="72"/>
      <c r="EZ80" s="73"/>
      <c r="FA80" s="73">
        <f>FA81+FA82+FA83+FA86</f>
        <v>17000</v>
      </c>
      <c r="FB80" s="73">
        <f>FB81+FB82+FB83+FB86</f>
        <v>17000</v>
      </c>
      <c r="FC80" s="72">
        <f t="shared" ref="FC80" si="521">FB80/FA80*100</f>
        <v>100</v>
      </c>
      <c r="FD80" s="73"/>
      <c r="FE80" s="73">
        <f>FE81+FE82+FE83+FE86</f>
        <v>0</v>
      </c>
      <c r="FF80" s="73">
        <f>FF81+FF82+FF83+FF86</f>
        <v>0</v>
      </c>
      <c r="FG80" s="72"/>
      <c r="FH80" s="73"/>
      <c r="FI80" s="73">
        <f>FI81+FI82+FI83+FI86</f>
        <v>0</v>
      </c>
      <c r="FJ80" s="73">
        <f>FJ81+FJ82+FJ83+FJ86</f>
        <v>0</v>
      </c>
      <c r="FK80" s="72"/>
      <c r="FL80" s="73">
        <f>FL81+FL82+FL83+FL86</f>
        <v>1659</v>
      </c>
      <c r="FM80" s="73">
        <f>FM81+FM82+FM83+FM86</f>
        <v>1326.4</v>
      </c>
      <c r="FN80" s="73">
        <f>FN81+FN82+FN83+FN86</f>
        <v>1256.21396</v>
      </c>
      <c r="FO80" s="72">
        <f>FN80/FM80*100</f>
        <v>94.708531363088056</v>
      </c>
      <c r="FP80" s="73"/>
      <c r="FQ80" s="73"/>
      <c r="FR80" s="73"/>
      <c r="FS80" s="72"/>
      <c r="FT80" s="73"/>
      <c r="FU80" s="73">
        <f>FU81+FU82+FU83+FU86</f>
        <v>0</v>
      </c>
      <c r="FV80" s="73">
        <f>FV81+FV82+FV83+FV86</f>
        <v>0</v>
      </c>
      <c r="FW80" s="72"/>
      <c r="FX80" s="73"/>
      <c r="FY80" s="73">
        <f>FY81+FY82+FY83+FY86</f>
        <v>0</v>
      </c>
      <c r="FZ80" s="73">
        <f>FZ81+FZ82+FZ83+FZ86</f>
        <v>0</v>
      </c>
      <c r="GA80" s="72"/>
      <c r="GB80" s="73"/>
      <c r="GC80" s="73">
        <f>GC81+GC82+GC83+GC86</f>
        <v>0</v>
      </c>
      <c r="GD80" s="73">
        <f>GD81+GD82+GD83+GD86</f>
        <v>0</v>
      </c>
      <c r="GE80" s="72"/>
      <c r="GF80" s="73">
        <f>GF81+GF82+GF83+GF86</f>
        <v>1312.9383</v>
      </c>
      <c r="GG80" s="73">
        <f>GG81+GG82+GG83+GG86</f>
        <v>1267.9383</v>
      </c>
      <c r="GH80" s="73">
        <f>GH81+GH82+GH83+GH86</f>
        <v>1151.2249299999999</v>
      </c>
      <c r="GI80" s="72">
        <f t="shared" si="176"/>
        <v>90.795027644483952</v>
      </c>
      <c r="GJ80" s="73"/>
      <c r="GK80" s="73"/>
      <c r="GL80" s="73"/>
      <c r="GM80" s="72"/>
      <c r="GN80" s="73"/>
      <c r="GO80" s="73">
        <f>GO81+GO82+GO83+GO86</f>
        <v>0</v>
      </c>
      <c r="GP80" s="73">
        <f>GP81+GP82+GP83+GP86</f>
        <v>0</v>
      </c>
      <c r="GQ80" s="72"/>
      <c r="GR80" s="73"/>
      <c r="GS80" s="73">
        <f>GS81+GS82</f>
        <v>7652.1</v>
      </c>
      <c r="GT80" s="73">
        <f>GT81+GT82</f>
        <v>7164.4686300000003</v>
      </c>
      <c r="GU80" s="72">
        <f>GT80/GS80*100</f>
        <v>93.627483043870313</v>
      </c>
      <c r="GV80" s="73"/>
      <c r="GW80" s="73">
        <f>GW81+GW82</f>
        <v>1100</v>
      </c>
      <c r="GX80" s="73">
        <f>GX81+GX82</f>
        <v>1099.9991499999999</v>
      </c>
      <c r="GY80" s="72">
        <f>GX80/GW80*100</f>
        <v>99.999922727272718</v>
      </c>
      <c r="GZ80" s="73"/>
      <c r="HA80" s="73">
        <f>HA81+HA82</f>
        <v>0</v>
      </c>
      <c r="HB80" s="73">
        <f>HB81+HB82</f>
        <v>0</v>
      </c>
      <c r="HC80" s="72"/>
      <c r="HD80" s="73"/>
      <c r="HE80" s="73">
        <f>HE81+HE82</f>
        <v>0</v>
      </c>
      <c r="HF80" s="73">
        <f>HF81+HF82</f>
        <v>0</v>
      </c>
      <c r="HG80" s="72"/>
      <c r="HH80" s="73"/>
      <c r="HI80" s="73">
        <f>HI81+HI82</f>
        <v>130.5</v>
      </c>
      <c r="HJ80" s="73">
        <f>HJ81+HJ82</f>
        <v>54.5</v>
      </c>
      <c r="HK80" s="72">
        <f>HJ80/HI80*100</f>
        <v>41.762452107279699</v>
      </c>
      <c r="HL80" s="73"/>
      <c r="HM80" s="73">
        <f>HM81+HM82</f>
        <v>0</v>
      </c>
      <c r="HN80" s="73">
        <f>HN81+HN82</f>
        <v>0</v>
      </c>
      <c r="HO80" s="72"/>
      <c r="HP80" s="73"/>
      <c r="HQ80" s="73">
        <f>HQ81+HQ82</f>
        <v>0</v>
      </c>
      <c r="HR80" s="73">
        <f>HR81+HR82</f>
        <v>0</v>
      </c>
      <c r="HS80" s="72"/>
      <c r="HT80" s="73"/>
      <c r="HU80" s="73">
        <f>HU81+HU82</f>
        <v>0</v>
      </c>
      <c r="HV80" s="73">
        <f>HV81+HV82</f>
        <v>0</v>
      </c>
      <c r="HW80" s="72"/>
      <c r="HX80" s="73"/>
      <c r="HY80" s="73">
        <f>HY81+HY82</f>
        <v>0</v>
      </c>
      <c r="HZ80" s="73">
        <f>HZ81+HZ82</f>
        <v>0</v>
      </c>
      <c r="IA80" s="72"/>
      <c r="IB80" s="73"/>
      <c r="IC80" s="73">
        <f>IC81+IC82</f>
        <v>0</v>
      </c>
      <c r="ID80" s="73">
        <f>ID81+ID82</f>
        <v>0</v>
      </c>
      <c r="IE80" s="72"/>
      <c r="IF80" s="73"/>
      <c r="IG80" s="73">
        <f>IG81+IG82</f>
        <v>0</v>
      </c>
      <c r="IH80" s="73">
        <f>IH81+IH82</f>
        <v>0</v>
      </c>
      <c r="II80" s="72"/>
      <c r="IJ80" s="73"/>
      <c r="IK80" s="73">
        <f>IK81+IK82</f>
        <v>0</v>
      </c>
      <c r="IL80" s="73">
        <f>IL81+IL82</f>
        <v>0</v>
      </c>
      <c r="IM80" s="72"/>
      <c r="IN80" s="73"/>
      <c r="IO80" s="73">
        <f>IO81+IO82</f>
        <v>0</v>
      </c>
      <c r="IP80" s="73">
        <f>IP81+IP82</f>
        <v>0</v>
      </c>
      <c r="IQ80" s="72"/>
      <c r="IR80" s="73"/>
      <c r="IS80" s="73">
        <f>IS81+IS82</f>
        <v>0</v>
      </c>
      <c r="IT80" s="73">
        <f>IT81+IT82</f>
        <v>0</v>
      </c>
      <c r="IU80" s="72"/>
      <c r="IV80" s="73"/>
      <c r="IW80" s="73">
        <f>IW81+IW82</f>
        <v>0</v>
      </c>
      <c r="IX80" s="73">
        <f>IX81+IX82</f>
        <v>0</v>
      </c>
      <c r="IY80" s="72"/>
      <c r="IZ80" s="73"/>
      <c r="JA80" s="73">
        <f>JA81+JA82</f>
        <v>0</v>
      </c>
      <c r="JB80" s="73">
        <f>JB81+JB82</f>
        <v>0</v>
      </c>
      <c r="JC80" s="72"/>
      <c r="JD80" s="73"/>
      <c r="JE80" s="73">
        <f>JE81+JE82</f>
        <v>0</v>
      </c>
      <c r="JF80" s="73">
        <f>JF81+JF82</f>
        <v>0</v>
      </c>
      <c r="JG80" s="72"/>
      <c r="JH80" s="73"/>
      <c r="JI80" s="73">
        <f>JI81+JI82</f>
        <v>0</v>
      </c>
      <c r="JJ80" s="73">
        <f>JJ81+JJ82</f>
        <v>0</v>
      </c>
      <c r="JK80" s="72"/>
      <c r="JL80" s="73"/>
      <c r="JM80" s="73">
        <f>JM81+JM82</f>
        <v>0</v>
      </c>
      <c r="JN80" s="73">
        <f>JN81+JN82</f>
        <v>0</v>
      </c>
      <c r="JO80" s="72"/>
      <c r="JP80" s="73"/>
      <c r="JQ80" s="73">
        <f>JQ81+JQ82</f>
        <v>0</v>
      </c>
      <c r="JR80" s="73">
        <f>JR81+JR82</f>
        <v>0</v>
      </c>
      <c r="JS80" s="72"/>
      <c r="JT80" s="73"/>
      <c r="JU80" s="73">
        <f>JU81+JU82</f>
        <v>0</v>
      </c>
      <c r="JV80" s="73">
        <f>JV81+JV82</f>
        <v>0</v>
      </c>
      <c r="JW80" s="72"/>
      <c r="JX80" s="73"/>
      <c r="JY80" s="73">
        <f>JY81+JY82</f>
        <v>0</v>
      </c>
      <c r="JZ80" s="73">
        <f>JZ81+JZ82</f>
        <v>0</v>
      </c>
      <c r="KA80" s="72"/>
      <c r="KB80" s="73"/>
      <c r="KC80" s="73">
        <f>KC81+KC82</f>
        <v>180</v>
      </c>
      <c r="KD80" s="73">
        <f>KD81+KD82</f>
        <v>180</v>
      </c>
      <c r="KE80" s="72">
        <f t="shared" si="200"/>
        <v>100</v>
      </c>
      <c r="KF80" s="73"/>
      <c r="KG80" s="73">
        <f>KG81+KG82</f>
        <v>38971.5</v>
      </c>
      <c r="KH80" s="73">
        <f>KH81+KH82</f>
        <v>38971.5</v>
      </c>
      <c r="KI80" s="72">
        <f t="shared" ref="KI80:KI81" si="522">KH80/KG80*100</f>
        <v>100</v>
      </c>
      <c r="KJ80" s="73"/>
      <c r="KK80" s="73">
        <f>KK81+KK82</f>
        <v>50</v>
      </c>
      <c r="KL80" s="73">
        <f>KL81+KL82</f>
        <v>50</v>
      </c>
      <c r="KM80" s="72">
        <f t="shared" ref="KM80:KM81" si="523">KL80/KK80*100</f>
        <v>100</v>
      </c>
      <c r="KN80" s="73"/>
      <c r="KO80" s="73">
        <f>KO81+KO82</f>
        <v>0</v>
      </c>
      <c r="KP80" s="73">
        <f>KP81+KP82</f>
        <v>0</v>
      </c>
      <c r="KQ80" s="72"/>
      <c r="KR80" s="73"/>
      <c r="KS80" s="73">
        <f>KS81+KS82</f>
        <v>0</v>
      </c>
      <c r="KT80" s="73">
        <f>KT81+KT82</f>
        <v>0</v>
      </c>
      <c r="KU80" s="72"/>
      <c r="KV80" s="73"/>
      <c r="KW80" s="73">
        <f>KW81+KW82</f>
        <v>0</v>
      </c>
      <c r="KX80" s="73">
        <f>KX81+KX82</f>
        <v>0</v>
      </c>
      <c r="KY80" s="72"/>
      <c r="KZ80" s="73"/>
      <c r="LA80" s="73">
        <f>LA81+LA82</f>
        <v>0</v>
      </c>
      <c r="LB80" s="73">
        <f>LB81+LB82</f>
        <v>0</v>
      </c>
      <c r="LC80" s="72"/>
      <c r="LD80" s="73"/>
      <c r="LE80" s="73">
        <f>LE81+LE82</f>
        <v>6428.1501600000001</v>
      </c>
      <c r="LF80" s="73">
        <f>LF81+LF82</f>
        <v>6428.1501600000001</v>
      </c>
      <c r="LG80" s="72">
        <f>LF80/LE80*100</f>
        <v>100</v>
      </c>
      <c r="LH80" s="73"/>
      <c r="LI80" s="73">
        <f>LI81+LI82</f>
        <v>0</v>
      </c>
      <c r="LJ80" s="73">
        <f>LJ81+LJ82</f>
        <v>0</v>
      </c>
      <c r="LK80" s="72"/>
      <c r="LL80" s="73"/>
      <c r="LM80" s="73">
        <f>LM81+LM82</f>
        <v>0</v>
      </c>
      <c r="LN80" s="73">
        <f>LN81+LN82</f>
        <v>0</v>
      </c>
      <c r="LO80" s="72"/>
      <c r="LP80" s="73"/>
      <c r="LQ80" s="73">
        <f>LQ81+LQ82</f>
        <v>0</v>
      </c>
      <c r="LR80" s="73">
        <f>LR81+LR82</f>
        <v>0</v>
      </c>
      <c r="LS80" s="72"/>
      <c r="LT80" s="73"/>
      <c r="LU80" s="73">
        <f>LU81+LU82</f>
        <v>0</v>
      </c>
      <c r="LV80" s="73">
        <f>LV81+LV82</f>
        <v>0</v>
      </c>
      <c r="LW80" s="72"/>
      <c r="LX80" s="73"/>
      <c r="LY80" s="73">
        <f>LY81+LY82</f>
        <v>0</v>
      </c>
      <c r="LZ80" s="73">
        <f>LZ81+LZ82</f>
        <v>0</v>
      </c>
      <c r="MA80" s="72"/>
      <c r="MB80" s="73"/>
      <c r="MC80" s="73">
        <f>MC81+MC82</f>
        <v>2177.5168799999997</v>
      </c>
      <c r="MD80" s="73">
        <f>MD81+MD82</f>
        <v>2177.5168799999997</v>
      </c>
      <c r="ME80" s="72">
        <f t="shared" ref="ME80:ME88" si="524">MD80/MC80*100</f>
        <v>100</v>
      </c>
      <c r="MF80" s="73"/>
      <c r="MG80" s="73">
        <f>MG81+MG82</f>
        <v>0</v>
      </c>
      <c r="MH80" s="73">
        <f>MH81+MH82</f>
        <v>0</v>
      </c>
      <c r="MI80" s="72"/>
      <c r="MJ80" s="73"/>
      <c r="MK80" s="73">
        <f>MK81+MK82</f>
        <v>0</v>
      </c>
      <c r="ML80" s="73">
        <f>ML81+ML82</f>
        <v>0</v>
      </c>
      <c r="MM80" s="72"/>
      <c r="MN80" s="73"/>
      <c r="MO80" s="73"/>
      <c r="MP80" s="73"/>
      <c r="MQ80" s="72"/>
      <c r="MR80" s="73"/>
      <c r="MS80" s="73">
        <f>MS81+MS82+MS83+MS86+MS84</f>
        <v>670</v>
      </c>
      <c r="MT80" s="73">
        <f>MT81+MT82+MT83+MT86+MT84</f>
        <v>670</v>
      </c>
      <c r="MU80" s="72">
        <f>MT80/MS80*100</f>
        <v>100</v>
      </c>
      <c r="MV80" s="73"/>
      <c r="MW80" s="73"/>
      <c r="MX80" s="73"/>
      <c r="MY80" s="72"/>
      <c r="MZ80" s="73"/>
      <c r="NA80" s="73"/>
      <c r="NB80" s="73"/>
      <c r="NC80" s="72"/>
      <c r="ND80" s="73"/>
      <c r="NE80" s="73"/>
      <c r="NF80" s="73"/>
      <c r="NG80" s="72"/>
      <c r="NH80" s="73"/>
      <c r="NI80" s="73"/>
      <c r="NJ80" s="73"/>
      <c r="NK80" s="72"/>
    </row>
    <row r="81" spans="1:375" ht="35.25" customHeight="1" x14ac:dyDescent="0.25">
      <c r="A81" s="130" t="s">
        <v>169</v>
      </c>
      <c r="B81" s="78">
        <f t="shared" si="512"/>
        <v>26818.517800000001</v>
      </c>
      <c r="C81" s="78">
        <f t="shared" si="479"/>
        <v>103646.44484000001</v>
      </c>
      <c r="D81" s="78">
        <f t="shared" si="513"/>
        <v>58016.794680000006</v>
      </c>
      <c r="E81" s="78">
        <f t="shared" si="514"/>
        <v>45629.650159999997</v>
      </c>
      <c r="F81" s="78">
        <f t="shared" si="515"/>
        <v>102349.29237000001</v>
      </c>
      <c r="G81" s="74">
        <f t="shared" si="478"/>
        <v>98.74848339274692</v>
      </c>
      <c r="H81" s="74">
        <v>4900</v>
      </c>
      <c r="I81" s="74">
        <v>4900</v>
      </c>
      <c r="J81" s="74">
        <v>4900</v>
      </c>
      <c r="K81" s="74">
        <f>J81/I81*100</f>
        <v>100</v>
      </c>
      <c r="L81" s="74">
        <v>1412</v>
      </c>
      <c r="M81" s="74">
        <v>1765</v>
      </c>
      <c r="N81" s="74">
        <v>1765</v>
      </c>
      <c r="O81" s="75">
        <f>N81/M81*100</f>
        <v>100</v>
      </c>
      <c r="P81" s="114">
        <v>813</v>
      </c>
      <c r="Q81" s="114">
        <v>813</v>
      </c>
      <c r="R81" s="246">
        <v>812.97082999999998</v>
      </c>
      <c r="S81" s="75">
        <f>R81/Q81*100</f>
        <v>99.99641205412054</v>
      </c>
      <c r="T81" s="99">
        <v>4091</v>
      </c>
      <c r="U81" s="258">
        <v>4091</v>
      </c>
      <c r="V81" s="258">
        <v>4090.96792</v>
      </c>
      <c r="W81" s="75">
        <f>V81/U81*100</f>
        <v>99.999215839648002</v>
      </c>
      <c r="X81" s="285">
        <v>964</v>
      </c>
      <c r="Y81" s="296">
        <v>964</v>
      </c>
      <c r="Z81" s="296">
        <v>963.98605000000009</v>
      </c>
      <c r="AA81" s="75">
        <f>Z81/Y81*100</f>
        <v>99.99855290456432</v>
      </c>
      <c r="AB81" s="322"/>
      <c r="AC81" s="322"/>
      <c r="AD81" s="322"/>
      <c r="AE81" s="75"/>
      <c r="AF81" s="322"/>
      <c r="AG81" s="322">
        <v>17512.3</v>
      </c>
      <c r="AH81" s="322">
        <v>17399.709219999997</v>
      </c>
      <c r="AI81" s="75">
        <f>AH81/AG81*100</f>
        <v>99.357075998012817</v>
      </c>
      <c r="AJ81" s="322"/>
      <c r="AK81" s="322">
        <v>960</v>
      </c>
      <c r="AL81" s="322">
        <v>960</v>
      </c>
      <c r="AM81" s="75">
        <f>AL81/AK81*100</f>
        <v>100</v>
      </c>
      <c r="AN81" s="74"/>
      <c r="AO81" s="74"/>
      <c r="AP81" s="74"/>
      <c r="AQ81" s="75"/>
      <c r="AR81" s="322">
        <v>500</v>
      </c>
      <c r="AS81" s="322">
        <v>500</v>
      </c>
      <c r="AT81" s="322">
        <v>500</v>
      </c>
      <c r="AU81" s="75">
        <f>AT81/AS81*100</f>
        <v>100</v>
      </c>
      <c r="AV81" s="322"/>
      <c r="AW81" s="322"/>
      <c r="AX81" s="322">
        <v>0</v>
      </c>
      <c r="AY81" s="75"/>
      <c r="AZ81" s="75"/>
      <c r="BA81" s="322"/>
      <c r="BB81" s="322"/>
      <c r="BC81" s="75"/>
      <c r="BD81" s="322"/>
      <c r="BE81" s="322"/>
      <c r="BF81" s="322"/>
      <c r="BG81" s="75"/>
      <c r="BH81" s="322">
        <v>2854.9794999999999</v>
      </c>
      <c r="BI81" s="322">
        <v>2854.9794999999999</v>
      </c>
      <c r="BJ81" s="322">
        <v>2591.6492899999998</v>
      </c>
      <c r="BK81" s="75">
        <f>BJ81/BI81*100</f>
        <v>90.776458815203398</v>
      </c>
      <c r="BL81" s="75"/>
      <c r="BM81" s="322"/>
      <c r="BN81" s="322"/>
      <c r="BO81" s="75"/>
      <c r="BP81" s="75"/>
      <c r="BQ81" s="322"/>
      <c r="BR81" s="322"/>
      <c r="BS81" s="75"/>
      <c r="BT81" s="75"/>
      <c r="BU81" s="322"/>
      <c r="BV81" s="322"/>
      <c r="BW81" s="75"/>
      <c r="BX81" s="75"/>
      <c r="BY81" s="322"/>
      <c r="BZ81" s="322"/>
      <c r="CA81" s="75"/>
      <c r="CB81" s="75"/>
      <c r="CC81" s="322"/>
      <c r="CD81" s="322"/>
      <c r="CE81" s="75"/>
      <c r="CF81" s="322"/>
      <c r="CG81" s="322"/>
      <c r="CH81" s="322"/>
      <c r="CI81" s="75"/>
      <c r="CJ81" s="75"/>
      <c r="CK81" s="322"/>
      <c r="CL81" s="322"/>
      <c r="CM81" s="75"/>
      <c r="CN81" s="75"/>
      <c r="CO81" s="322"/>
      <c r="CP81" s="322"/>
      <c r="CQ81" s="75"/>
      <c r="CR81" s="322">
        <v>634.4</v>
      </c>
      <c r="CS81" s="322">
        <v>634.4</v>
      </c>
      <c r="CT81" s="322">
        <v>621.96693999999991</v>
      </c>
      <c r="CU81" s="75">
        <f>CT81/CS81*100</f>
        <v>98.040186002522063</v>
      </c>
      <c r="CV81" s="75"/>
      <c r="CW81" s="322"/>
      <c r="CX81" s="322"/>
      <c r="CY81" s="75"/>
      <c r="CZ81" s="75"/>
      <c r="DA81" s="322"/>
      <c r="DB81" s="322"/>
      <c r="DC81" s="75"/>
      <c r="DD81" s="322">
        <v>250</v>
      </c>
      <c r="DE81" s="322">
        <v>250</v>
      </c>
      <c r="DF81" s="322">
        <v>250</v>
      </c>
      <c r="DG81" s="75">
        <f t="shared" si="519"/>
        <v>100</v>
      </c>
      <c r="DH81" s="322"/>
      <c r="DI81" s="322"/>
      <c r="DJ81" s="322"/>
      <c r="DK81" s="75"/>
      <c r="DL81" s="322"/>
      <c r="DM81" s="322"/>
      <c r="DN81" s="322">
        <v>0</v>
      </c>
      <c r="DO81" s="75"/>
      <c r="DP81" s="322"/>
      <c r="DQ81" s="322"/>
      <c r="DR81" s="322">
        <v>0</v>
      </c>
      <c r="DS81" s="75"/>
      <c r="DT81" s="75"/>
      <c r="DU81" s="322"/>
      <c r="DV81" s="322"/>
      <c r="DW81" s="75"/>
      <c r="DX81" s="75"/>
      <c r="DY81" s="322"/>
      <c r="DZ81" s="322"/>
      <c r="EA81" s="75"/>
      <c r="EB81" s="322">
        <v>1000</v>
      </c>
      <c r="EC81" s="322">
        <v>1000</v>
      </c>
      <c r="ED81" s="322">
        <v>999.02999</v>
      </c>
      <c r="EE81" s="75">
        <f>ED81/EC81*100</f>
        <v>99.902999000000008</v>
      </c>
      <c r="EF81" s="322">
        <v>6427.2</v>
      </c>
      <c r="EG81" s="322">
        <v>8117.66</v>
      </c>
      <c r="EH81" s="322">
        <v>7960.4384199999995</v>
      </c>
      <c r="EI81" s="75">
        <f>EH81/EG81*100</f>
        <v>98.063215507917306</v>
      </c>
      <c r="EJ81" s="322"/>
      <c r="EK81" s="322"/>
      <c r="EL81" s="322"/>
      <c r="EM81" s="75"/>
      <c r="EN81" s="322"/>
      <c r="EO81" s="322"/>
      <c r="EP81" s="322"/>
      <c r="EQ81" s="75"/>
      <c r="ER81" s="322"/>
      <c r="ES81" s="322"/>
      <c r="ET81" s="322"/>
      <c r="EU81" s="75"/>
      <c r="EV81" s="75"/>
      <c r="EW81" s="75"/>
      <c r="EX81" s="75"/>
      <c r="EY81" s="75"/>
      <c r="EZ81" s="322"/>
      <c r="FA81" s="322"/>
      <c r="FB81" s="322"/>
      <c r="FC81" s="75"/>
      <c r="FD81" s="322"/>
      <c r="FE81" s="322"/>
      <c r="FF81" s="322"/>
      <c r="FG81" s="75"/>
      <c r="FH81" s="322"/>
      <c r="FI81" s="322"/>
      <c r="FJ81" s="322"/>
      <c r="FK81" s="75"/>
      <c r="FL81" s="322">
        <v>1659</v>
      </c>
      <c r="FM81" s="322">
        <v>1326.4</v>
      </c>
      <c r="FN81" s="322">
        <v>1256.21396</v>
      </c>
      <c r="FO81" s="75">
        <f t="shared" ref="FO81" si="525">FN81/FM81*100</f>
        <v>94.708531363088056</v>
      </c>
      <c r="FP81" s="322"/>
      <c r="FQ81" s="322"/>
      <c r="FR81" s="322"/>
      <c r="FS81" s="75"/>
      <c r="FT81" s="322"/>
      <c r="FU81" s="322"/>
      <c r="FV81" s="322"/>
      <c r="FW81" s="75"/>
      <c r="FX81" s="322"/>
      <c r="FY81" s="322"/>
      <c r="FZ81" s="322"/>
      <c r="GA81" s="75"/>
      <c r="GB81" s="322"/>
      <c r="GC81" s="322"/>
      <c r="GD81" s="322"/>
      <c r="GE81" s="75"/>
      <c r="GF81" s="322">
        <v>1312.9383</v>
      </c>
      <c r="GG81" s="322">
        <v>1267.9383</v>
      </c>
      <c r="GH81" s="322">
        <v>1151.2249299999999</v>
      </c>
      <c r="GI81" s="75">
        <f t="shared" si="176"/>
        <v>90.795027644483952</v>
      </c>
      <c r="GJ81" s="322"/>
      <c r="GK81" s="322"/>
      <c r="GL81" s="322"/>
      <c r="GM81" s="75"/>
      <c r="GN81" s="322"/>
      <c r="GO81" s="322"/>
      <c r="GP81" s="322"/>
      <c r="GQ81" s="75"/>
      <c r="GR81" s="74"/>
      <c r="GS81" s="74">
        <v>7652.1</v>
      </c>
      <c r="GT81" s="74">
        <v>7164.4686300000003</v>
      </c>
      <c r="GU81" s="75">
        <f>GT81/GS81*100</f>
        <v>93.627483043870313</v>
      </c>
      <c r="GV81" s="74"/>
      <c r="GW81" s="74">
        <v>1100</v>
      </c>
      <c r="GX81" s="74">
        <v>1099.9991499999999</v>
      </c>
      <c r="GY81" s="75">
        <f>GX81/GW81*100</f>
        <v>99.999922727272718</v>
      </c>
      <c r="GZ81" s="74"/>
      <c r="HA81" s="74"/>
      <c r="HB81" s="74"/>
      <c r="HC81" s="75"/>
      <c r="HD81" s="74"/>
      <c r="HE81" s="74"/>
      <c r="HF81" s="74"/>
      <c r="HG81" s="75"/>
      <c r="HH81" s="74"/>
      <c r="HI81" s="74">
        <v>130.5</v>
      </c>
      <c r="HJ81" s="74">
        <v>54.5</v>
      </c>
      <c r="HK81" s="75">
        <f>HJ81/HI81*100</f>
        <v>41.762452107279699</v>
      </c>
      <c r="HL81" s="74"/>
      <c r="HM81" s="74"/>
      <c r="HN81" s="74">
        <v>0</v>
      </c>
      <c r="HO81" s="75"/>
      <c r="HP81" s="74"/>
      <c r="HQ81" s="74"/>
      <c r="HR81" s="74">
        <v>0</v>
      </c>
      <c r="HS81" s="75"/>
      <c r="HT81" s="74"/>
      <c r="HU81" s="74"/>
      <c r="HV81" s="74">
        <v>0</v>
      </c>
      <c r="HW81" s="75"/>
      <c r="HX81" s="74"/>
      <c r="HY81" s="74"/>
      <c r="HZ81" s="74">
        <v>0</v>
      </c>
      <c r="IA81" s="75"/>
      <c r="IB81" s="74"/>
      <c r="IC81" s="74"/>
      <c r="ID81" s="74">
        <v>0</v>
      </c>
      <c r="IE81" s="75"/>
      <c r="IF81" s="74"/>
      <c r="IG81" s="74"/>
      <c r="IH81" s="74">
        <v>0</v>
      </c>
      <c r="II81" s="75"/>
      <c r="IJ81" s="74"/>
      <c r="IK81" s="74"/>
      <c r="IL81" s="74">
        <v>0</v>
      </c>
      <c r="IM81" s="75"/>
      <c r="IN81" s="74"/>
      <c r="IO81" s="74"/>
      <c r="IP81" s="74">
        <v>0</v>
      </c>
      <c r="IQ81" s="75"/>
      <c r="IR81" s="74"/>
      <c r="IS81" s="74"/>
      <c r="IT81" s="74">
        <v>0</v>
      </c>
      <c r="IU81" s="75"/>
      <c r="IV81" s="74"/>
      <c r="IW81" s="74"/>
      <c r="IX81" s="74">
        <v>0</v>
      </c>
      <c r="IY81" s="75"/>
      <c r="IZ81" s="74"/>
      <c r="JA81" s="74"/>
      <c r="JB81" s="74">
        <v>0</v>
      </c>
      <c r="JC81" s="75"/>
      <c r="JD81" s="74"/>
      <c r="JE81" s="74"/>
      <c r="JF81" s="74">
        <v>0</v>
      </c>
      <c r="JG81" s="75"/>
      <c r="JH81" s="74"/>
      <c r="JI81" s="74"/>
      <c r="JJ81" s="74">
        <v>0</v>
      </c>
      <c r="JK81" s="75"/>
      <c r="JL81" s="74"/>
      <c r="JM81" s="74"/>
      <c r="JN81" s="74">
        <v>0</v>
      </c>
      <c r="JO81" s="75"/>
      <c r="JP81" s="74"/>
      <c r="JQ81" s="74"/>
      <c r="JR81" s="74">
        <v>0</v>
      </c>
      <c r="JS81" s="75"/>
      <c r="JT81" s="74"/>
      <c r="JU81" s="74"/>
      <c r="JV81" s="74">
        <v>0</v>
      </c>
      <c r="JW81" s="75"/>
      <c r="JX81" s="74"/>
      <c r="JY81" s="74"/>
      <c r="JZ81" s="74">
        <v>0</v>
      </c>
      <c r="KA81" s="75"/>
      <c r="KB81" s="74"/>
      <c r="KC81" s="74">
        <v>180</v>
      </c>
      <c r="KD81" s="74">
        <v>180</v>
      </c>
      <c r="KE81" s="75">
        <f t="shared" si="200"/>
        <v>100</v>
      </c>
      <c r="KF81" s="74"/>
      <c r="KG81" s="74">
        <v>38971.5</v>
      </c>
      <c r="KH81" s="74">
        <v>38971.5</v>
      </c>
      <c r="KI81" s="75">
        <f t="shared" si="522"/>
        <v>100</v>
      </c>
      <c r="KJ81" s="74"/>
      <c r="KK81" s="74">
        <v>50</v>
      </c>
      <c r="KL81" s="74">
        <v>50</v>
      </c>
      <c r="KM81" s="75">
        <f t="shared" si="523"/>
        <v>100</v>
      </c>
      <c r="KN81" s="74"/>
      <c r="KO81" s="74"/>
      <c r="KP81" s="74"/>
      <c r="KQ81" s="75"/>
      <c r="KR81" s="74"/>
      <c r="KS81" s="74"/>
      <c r="KT81" s="74"/>
      <c r="KU81" s="75"/>
      <c r="KV81" s="74"/>
      <c r="KW81" s="74"/>
      <c r="KX81" s="74"/>
      <c r="KY81" s="75"/>
      <c r="KZ81" s="74"/>
      <c r="LA81" s="74"/>
      <c r="LB81" s="74"/>
      <c r="LC81" s="75"/>
      <c r="LD81" s="74"/>
      <c r="LE81" s="74">
        <v>6428.1501600000001</v>
      </c>
      <c r="LF81" s="74">
        <v>6428.1501600000001</v>
      </c>
      <c r="LG81" s="75">
        <f>LF81/LE81*100</f>
        <v>100</v>
      </c>
      <c r="LH81" s="74"/>
      <c r="LI81" s="74"/>
      <c r="LJ81" s="74"/>
      <c r="LK81" s="75"/>
      <c r="LL81" s="74"/>
      <c r="LM81" s="74"/>
      <c r="LN81" s="74"/>
      <c r="LO81" s="75"/>
      <c r="LP81" s="74"/>
      <c r="LQ81" s="74"/>
      <c r="LR81" s="74"/>
      <c r="LS81" s="75"/>
      <c r="LT81" s="74"/>
      <c r="LU81" s="74"/>
      <c r="LV81" s="74"/>
      <c r="LW81" s="75"/>
      <c r="LX81" s="74"/>
      <c r="LY81" s="74"/>
      <c r="LZ81" s="74"/>
      <c r="MA81" s="75"/>
      <c r="MB81" s="74"/>
      <c r="MC81" s="74">
        <v>2177.5168799999997</v>
      </c>
      <c r="MD81" s="74">
        <v>2177.5168799999997</v>
      </c>
      <c r="ME81" s="75">
        <f t="shared" si="524"/>
        <v>100</v>
      </c>
      <c r="MF81" s="74"/>
      <c r="MG81" s="74"/>
      <c r="MH81" s="74"/>
      <c r="MI81" s="75"/>
      <c r="MJ81" s="74"/>
      <c r="MK81" s="74"/>
      <c r="ML81" s="74"/>
      <c r="MM81" s="75"/>
      <c r="MN81" s="322"/>
      <c r="MO81" s="322"/>
      <c r="MP81" s="322"/>
      <c r="MQ81" s="75"/>
      <c r="MR81" s="322"/>
      <c r="MS81" s="322"/>
      <c r="MT81" s="322"/>
      <c r="MU81" s="75"/>
      <c r="MV81" s="74"/>
      <c r="MW81" s="74"/>
      <c r="MX81" s="74"/>
      <c r="MY81" s="75"/>
      <c r="MZ81" s="74"/>
      <c r="NA81" s="74"/>
      <c r="NB81" s="74"/>
      <c r="NC81" s="75"/>
      <c r="ND81" s="74"/>
      <c r="NE81" s="74"/>
      <c r="NF81" s="74"/>
      <c r="NG81" s="75"/>
      <c r="NH81" s="74"/>
      <c r="NI81" s="74"/>
      <c r="NJ81" s="74"/>
      <c r="NK81" s="75"/>
    </row>
    <row r="82" spans="1:375" ht="15.75" x14ac:dyDescent="0.25">
      <c r="A82" s="130" t="s">
        <v>168</v>
      </c>
      <c r="B82" s="78">
        <f t="shared" si="512"/>
        <v>10000</v>
      </c>
      <c r="C82" s="78">
        <f t="shared" si="479"/>
        <v>27000</v>
      </c>
      <c r="D82" s="78">
        <f t="shared" si="513"/>
        <v>27000</v>
      </c>
      <c r="E82" s="78">
        <f t="shared" si="514"/>
        <v>0</v>
      </c>
      <c r="F82" s="78">
        <f t="shared" si="515"/>
        <v>27000</v>
      </c>
      <c r="G82" s="74">
        <f t="shared" si="478"/>
        <v>100</v>
      </c>
      <c r="H82" s="78"/>
      <c r="I82" s="78"/>
      <c r="J82" s="78"/>
      <c r="K82" s="78"/>
      <c r="L82" s="74"/>
      <c r="M82" s="74"/>
      <c r="N82" s="74"/>
      <c r="O82" s="74"/>
      <c r="P82" s="74"/>
      <c r="Q82" s="74"/>
      <c r="R82" s="74"/>
      <c r="S82" s="75"/>
      <c r="T82" s="74"/>
      <c r="U82" s="74"/>
      <c r="V82" s="74"/>
      <c r="W82" s="75"/>
      <c r="X82" s="74"/>
      <c r="Y82" s="74"/>
      <c r="Z82" s="74"/>
      <c r="AA82" s="75"/>
      <c r="AB82" s="74"/>
      <c r="AC82" s="74"/>
      <c r="AD82" s="74"/>
      <c r="AE82" s="75"/>
      <c r="AF82" s="74"/>
      <c r="AG82" s="74"/>
      <c r="AH82" s="74"/>
      <c r="AI82" s="75"/>
      <c r="AJ82" s="74"/>
      <c r="AK82" s="74"/>
      <c r="AL82" s="74"/>
      <c r="AM82" s="75"/>
      <c r="AN82" s="74"/>
      <c r="AO82" s="74"/>
      <c r="AP82" s="74"/>
      <c r="AQ82" s="74"/>
      <c r="AR82" s="74"/>
      <c r="AS82" s="74"/>
      <c r="AT82" s="74"/>
      <c r="AU82" s="75"/>
      <c r="AV82" s="74"/>
      <c r="AW82" s="74"/>
      <c r="AX82" s="74"/>
      <c r="AY82" s="75"/>
      <c r="AZ82" s="75"/>
      <c r="BA82" s="74"/>
      <c r="BB82" s="74"/>
      <c r="BC82" s="75"/>
      <c r="BD82" s="74"/>
      <c r="BE82" s="74"/>
      <c r="BF82" s="74"/>
      <c r="BG82" s="75"/>
      <c r="BH82" s="74"/>
      <c r="BI82" s="74"/>
      <c r="BJ82" s="74"/>
      <c r="BK82" s="75"/>
      <c r="BL82" s="75"/>
      <c r="BM82" s="74"/>
      <c r="BN82" s="74"/>
      <c r="BO82" s="75"/>
      <c r="BP82" s="75"/>
      <c r="BQ82" s="74"/>
      <c r="BR82" s="74"/>
      <c r="BS82" s="75"/>
      <c r="BT82" s="75"/>
      <c r="BU82" s="74"/>
      <c r="BV82" s="74"/>
      <c r="BW82" s="75"/>
      <c r="BX82" s="75"/>
      <c r="BY82" s="74"/>
      <c r="BZ82" s="74"/>
      <c r="CA82" s="75"/>
      <c r="CB82" s="75"/>
      <c r="CC82" s="74"/>
      <c r="CD82" s="74"/>
      <c r="CE82" s="75"/>
      <c r="CF82" s="322"/>
      <c r="CG82" s="74"/>
      <c r="CH82" s="74"/>
      <c r="CI82" s="75"/>
      <c r="CJ82" s="75"/>
      <c r="CK82" s="74"/>
      <c r="CL82" s="74"/>
      <c r="CM82" s="75"/>
      <c r="CN82" s="75"/>
      <c r="CO82" s="74"/>
      <c r="CP82" s="74"/>
      <c r="CQ82" s="75"/>
      <c r="CR82" s="74"/>
      <c r="CS82" s="74"/>
      <c r="CT82" s="74"/>
      <c r="CU82" s="75"/>
      <c r="CV82" s="75"/>
      <c r="CW82" s="74"/>
      <c r="CX82" s="74"/>
      <c r="CY82" s="75"/>
      <c r="CZ82" s="75"/>
      <c r="DA82" s="74"/>
      <c r="DB82" s="74"/>
      <c r="DC82" s="75"/>
      <c r="DD82" s="74"/>
      <c r="DE82" s="74"/>
      <c r="DF82" s="74"/>
      <c r="DG82" s="75"/>
      <c r="DH82" s="74"/>
      <c r="DI82" s="74"/>
      <c r="DJ82" s="74"/>
      <c r="DK82" s="75"/>
      <c r="DL82" s="74"/>
      <c r="DM82" s="74"/>
      <c r="DN82" s="74"/>
      <c r="DO82" s="75"/>
      <c r="DP82" s="74"/>
      <c r="DQ82" s="74"/>
      <c r="DR82" s="74"/>
      <c r="DS82" s="75"/>
      <c r="DT82" s="75"/>
      <c r="DU82" s="74"/>
      <c r="DV82" s="74"/>
      <c r="DW82" s="75"/>
      <c r="DX82" s="75"/>
      <c r="DY82" s="74"/>
      <c r="DZ82" s="74"/>
      <c r="EA82" s="75"/>
      <c r="EB82" s="74"/>
      <c r="EC82" s="74"/>
      <c r="ED82" s="74"/>
      <c r="EE82" s="75"/>
      <c r="EF82" s="74"/>
      <c r="EG82" s="74"/>
      <c r="EH82" s="74"/>
      <c r="EI82" s="75"/>
      <c r="EJ82" s="74"/>
      <c r="EK82" s="74"/>
      <c r="EL82" s="74"/>
      <c r="EM82" s="75"/>
      <c r="EN82" s="74">
        <v>10000</v>
      </c>
      <c r="EO82" s="74">
        <v>10000</v>
      </c>
      <c r="EP82" s="74">
        <v>10000</v>
      </c>
      <c r="EQ82" s="75">
        <f t="shared" si="520"/>
        <v>100</v>
      </c>
      <c r="ER82" s="74"/>
      <c r="ES82" s="74"/>
      <c r="ET82" s="74"/>
      <c r="EU82" s="75"/>
      <c r="EV82" s="75"/>
      <c r="EW82" s="75"/>
      <c r="EX82" s="75"/>
      <c r="EY82" s="75"/>
      <c r="EZ82" s="74"/>
      <c r="FA82" s="74">
        <v>17000</v>
      </c>
      <c r="FB82" s="74">
        <v>17000</v>
      </c>
      <c r="FC82" s="75">
        <f>FB82/FA82*100</f>
        <v>100</v>
      </c>
      <c r="FD82" s="74"/>
      <c r="FE82" s="74"/>
      <c r="FF82" s="74"/>
      <c r="FG82" s="75"/>
      <c r="FH82" s="74"/>
      <c r="FI82" s="74"/>
      <c r="FJ82" s="74"/>
      <c r="FK82" s="75"/>
      <c r="FL82" s="74"/>
      <c r="FM82" s="74"/>
      <c r="FN82" s="74"/>
      <c r="FO82" s="75"/>
      <c r="FP82" s="74"/>
      <c r="FQ82" s="74"/>
      <c r="FR82" s="74"/>
      <c r="FS82" s="75"/>
      <c r="FT82" s="74"/>
      <c r="FU82" s="74"/>
      <c r="FV82" s="74"/>
      <c r="FW82" s="75"/>
      <c r="FX82" s="74"/>
      <c r="FY82" s="74"/>
      <c r="FZ82" s="74"/>
      <c r="GA82" s="75"/>
      <c r="GB82" s="74"/>
      <c r="GC82" s="74"/>
      <c r="GD82" s="74"/>
      <c r="GE82" s="75"/>
      <c r="GF82" s="74"/>
      <c r="GG82" s="74"/>
      <c r="GH82" s="74"/>
      <c r="GI82" s="75"/>
      <c r="GJ82" s="74"/>
      <c r="GK82" s="74"/>
      <c r="GL82" s="74"/>
      <c r="GM82" s="75"/>
      <c r="GN82" s="74"/>
      <c r="GO82" s="74"/>
      <c r="GP82" s="74"/>
      <c r="GQ82" s="75"/>
      <c r="GR82" s="74"/>
      <c r="GS82" s="74"/>
      <c r="GT82" s="74"/>
      <c r="GU82" s="74"/>
      <c r="GV82" s="74"/>
      <c r="GW82" s="74"/>
      <c r="GX82" s="74"/>
      <c r="GY82" s="74"/>
      <c r="GZ82" s="74"/>
      <c r="HA82" s="74"/>
      <c r="HB82" s="74"/>
      <c r="HC82" s="74"/>
      <c r="HD82" s="74"/>
      <c r="HE82" s="74"/>
      <c r="HF82" s="74"/>
      <c r="HG82" s="74"/>
      <c r="HH82" s="74"/>
      <c r="HI82" s="74"/>
      <c r="HJ82" s="74"/>
      <c r="HK82" s="74"/>
      <c r="HL82" s="74"/>
      <c r="HM82" s="74"/>
      <c r="HN82" s="74"/>
      <c r="HO82" s="74"/>
      <c r="HP82" s="74"/>
      <c r="HQ82" s="74"/>
      <c r="HR82" s="74"/>
      <c r="HS82" s="74"/>
      <c r="HT82" s="74"/>
      <c r="HU82" s="74"/>
      <c r="HV82" s="74"/>
      <c r="HW82" s="74"/>
      <c r="HX82" s="74"/>
      <c r="HY82" s="74"/>
      <c r="HZ82" s="74"/>
      <c r="IA82" s="74"/>
      <c r="IB82" s="74"/>
      <c r="IC82" s="74"/>
      <c r="ID82" s="74"/>
      <c r="IE82" s="74"/>
      <c r="IF82" s="74"/>
      <c r="IG82" s="74"/>
      <c r="IH82" s="74"/>
      <c r="II82" s="74"/>
      <c r="IJ82" s="74"/>
      <c r="IK82" s="74"/>
      <c r="IL82" s="74"/>
      <c r="IM82" s="74"/>
      <c r="IN82" s="74"/>
      <c r="IO82" s="74"/>
      <c r="IP82" s="74"/>
      <c r="IQ82" s="74"/>
      <c r="IR82" s="74"/>
      <c r="IS82" s="74"/>
      <c r="IT82" s="74"/>
      <c r="IU82" s="74"/>
      <c r="IV82" s="74"/>
      <c r="IW82" s="74"/>
      <c r="IX82" s="74"/>
      <c r="IY82" s="74"/>
      <c r="IZ82" s="74"/>
      <c r="JA82" s="74"/>
      <c r="JB82" s="74"/>
      <c r="JC82" s="74"/>
      <c r="JD82" s="74"/>
      <c r="JE82" s="74"/>
      <c r="JF82" s="74"/>
      <c r="JG82" s="74"/>
      <c r="JH82" s="74"/>
      <c r="JI82" s="74"/>
      <c r="JJ82" s="74"/>
      <c r="JK82" s="74"/>
      <c r="JL82" s="74"/>
      <c r="JM82" s="74"/>
      <c r="JN82" s="74"/>
      <c r="JO82" s="74"/>
      <c r="JP82" s="74"/>
      <c r="JQ82" s="74"/>
      <c r="JR82" s="74"/>
      <c r="JS82" s="74"/>
      <c r="JT82" s="74"/>
      <c r="JU82" s="74"/>
      <c r="JV82" s="74"/>
      <c r="JW82" s="74"/>
      <c r="JX82" s="74"/>
      <c r="JY82" s="74"/>
      <c r="JZ82" s="74"/>
      <c r="KA82" s="74"/>
      <c r="KB82" s="74"/>
      <c r="KC82" s="74"/>
      <c r="KD82" s="74"/>
      <c r="KE82" s="75"/>
      <c r="KF82" s="74"/>
      <c r="KG82" s="74"/>
      <c r="KH82" s="74"/>
      <c r="KI82" s="75"/>
      <c r="KJ82" s="74"/>
      <c r="KK82" s="74"/>
      <c r="KL82" s="74"/>
      <c r="KM82" s="75"/>
      <c r="KN82" s="74"/>
      <c r="KO82" s="74"/>
      <c r="KP82" s="74"/>
      <c r="KQ82" s="75"/>
      <c r="KR82" s="74"/>
      <c r="KS82" s="74"/>
      <c r="KT82" s="74"/>
      <c r="KU82" s="75"/>
      <c r="KV82" s="74"/>
      <c r="KW82" s="74"/>
      <c r="KX82" s="74"/>
      <c r="KY82" s="75"/>
      <c r="KZ82" s="74"/>
      <c r="LA82" s="74"/>
      <c r="LB82" s="74"/>
      <c r="LC82" s="75"/>
      <c r="LD82" s="74"/>
      <c r="LE82" s="74"/>
      <c r="LF82" s="74"/>
      <c r="LG82" s="75"/>
      <c r="LH82" s="74"/>
      <c r="LI82" s="74"/>
      <c r="LJ82" s="74"/>
      <c r="LK82" s="75"/>
      <c r="LL82" s="74"/>
      <c r="LM82" s="74"/>
      <c r="LN82" s="74"/>
      <c r="LO82" s="75"/>
      <c r="LP82" s="74"/>
      <c r="LQ82" s="74"/>
      <c r="LR82" s="74"/>
      <c r="LS82" s="75"/>
      <c r="LT82" s="74"/>
      <c r="LU82" s="74"/>
      <c r="LV82" s="74"/>
      <c r="LW82" s="75"/>
      <c r="LX82" s="74"/>
      <c r="LY82" s="74"/>
      <c r="LZ82" s="74"/>
      <c r="MA82" s="75"/>
      <c r="MB82" s="74"/>
      <c r="MC82" s="74"/>
      <c r="MD82" s="74"/>
      <c r="ME82" s="75"/>
      <c r="MF82" s="74"/>
      <c r="MG82" s="74"/>
      <c r="MH82" s="74"/>
      <c r="MI82" s="75"/>
      <c r="MJ82" s="74"/>
      <c r="MK82" s="74"/>
      <c r="ML82" s="74"/>
      <c r="MM82" s="75"/>
      <c r="MN82" s="74"/>
      <c r="MO82" s="74"/>
      <c r="MP82" s="74"/>
      <c r="MQ82" s="75"/>
      <c r="MR82" s="74"/>
      <c r="MS82" s="74"/>
      <c r="MT82" s="74"/>
      <c r="MU82" s="75"/>
      <c r="MV82" s="74"/>
      <c r="MW82" s="74"/>
      <c r="MX82" s="74"/>
      <c r="MY82" s="74"/>
      <c r="MZ82" s="74"/>
      <c r="NA82" s="74"/>
      <c r="NB82" s="74"/>
      <c r="NC82" s="74"/>
      <c r="ND82" s="74"/>
      <c r="NE82" s="74"/>
      <c r="NF82" s="74"/>
      <c r="NG82" s="74"/>
      <c r="NH82" s="74"/>
      <c r="NI82" s="74"/>
      <c r="NJ82" s="74"/>
      <c r="NK82" s="74"/>
    </row>
    <row r="83" spans="1:375" ht="15.75" x14ac:dyDescent="0.25">
      <c r="A83" s="130" t="s">
        <v>352</v>
      </c>
      <c r="B83" s="78">
        <f t="shared" si="512"/>
        <v>0</v>
      </c>
      <c r="C83" s="78">
        <f t="shared" si="479"/>
        <v>0</v>
      </c>
      <c r="D83" s="78">
        <f t="shared" si="513"/>
        <v>0</v>
      </c>
      <c r="E83" s="78">
        <f t="shared" si="514"/>
        <v>0</v>
      </c>
      <c r="F83" s="78">
        <f t="shared" si="515"/>
        <v>0</v>
      </c>
      <c r="G83" s="74"/>
      <c r="H83" s="78"/>
      <c r="I83" s="78"/>
      <c r="J83" s="78"/>
      <c r="K83" s="78"/>
      <c r="L83" s="74"/>
      <c r="M83" s="74"/>
      <c r="N83" s="74"/>
      <c r="O83" s="74"/>
      <c r="P83" s="74"/>
      <c r="Q83" s="74"/>
      <c r="R83" s="74"/>
      <c r="S83" s="75"/>
      <c r="T83" s="74"/>
      <c r="U83" s="74"/>
      <c r="V83" s="74"/>
      <c r="W83" s="75"/>
      <c r="X83" s="74"/>
      <c r="Y83" s="74"/>
      <c r="Z83" s="74"/>
      <c r="AA83" s="75"/>
      <c r="AB83" s="74"/>
      <c r="AC83" s="74"/>
      <c r="AD83" s="74"/>
      <c r="AE83" s="75"/>
      <c r="AF83" s="74"/>
      <c r="AG83" s="74"/>
      <c r="AH83" s="74"/>
      <c r="AI83" s="75"/>
      <c r="AJ83" s="74"/>
      <c r="AK83" s="74"/>
      <c r="AL83" s="74"/>
      <c r="AM83" s="75"/>
      <c r="AN83" s="74"/>
      <c r="AO83" s="74"/>
      <c r="AP83" s="74"/>
      <c r="AQ83" s="74"/>
      <c r="AR83" s="74"/>
      <c r="AS83" s="74"/>
      <c r="AT83" s="74"/>
      <c r="AU83" s="75"/>
      <c r="AV83" s="74"/>
      <c r="AW83" s="74"/>
      <c r="AX83" s="74"/>
      <c r="AY83" s="75"/>
      <c r="AZ83" s="75"/>
      <c r="BA83" s="74"/>
      <c r="BB83" s="74"/>
      <c r="BC83" s="75"/>
      <c r="BD83" s="74"/>
      <c r="BE83" s="74"/>
      <c r="BF83" s="74"/>
      <c r="BG83" s="75"/>
      <c r="BH83" s="74"/>
      <c r="BI83" s="74"/>
      <c r="BJ83" s="74"/>
      <c r="BK83" s="75"/>
      <c r="BL83" s="75"/>
      <c r="BM83" s="74"/>
      <c r="BN83" s="74"/>
      <c r="BO83" s="75"/>
      <c r="BP83" s="75"/>
      <c r="BQ83" s="74"/>
      <c r="BR83" s="74"/>
      <c r="BS83" s="75"/>
      <c r="BT83" s="75"/>
      <c r="BU83" s="74"/>
      <c r="BV83" s="74"/>
      <c r="BW83" s="75"/>
      <c r="BX83" s="75"/>
      <c r="BY83" s="74"/>
      <c r="BZ83" s="74"/>
      <c r="CA83" s="75"/>
      <c r="CB83" s="75"/>
      <c r="CC83" s="74"/>
      <c r="CD83" s="74"/>
      <c r="CE83" s="75"/>
      <c r="CF83" s="322"/>
      <c r="CG83" s="74"/>
      <c r="CH83" s="74"/>
      <c r="CI83" s="75"/>
      <c r="CJ83" s="75"/>
      <c r="CK83" s="74"/>
      <c r="CL83" s="74"/>
      <c r="CM83" s="75"/>
      <c r="CN83" s="75"/>
      <c r="CO83" s="74"/>
      <c r="CP83" s="74"/>
      <c r="CQ83" s="75"/>
      <c r="CR83" s="74"/>
      <c r="CS83" s="74"/>
      <c r="CT83" s="74"/>
      <c r="CU83" s="75"/>
      <c r="CV83" s="75"/>
      <c r="CW83" s="74"/>
      <c r="CX83" s="74"/>
      <c r="CY83" s="75"/>
      <c r="CZ83" s="75"/>
      <c r="DA83" s="74"/>
      <c r="DB83" s="74"/>
      <c r="DC83" s="75"/>
      <c r="DD83" s="74"/>
      <c r="DE83" s="74"/>
      <c r="DF83" s="74"/>
      <c r="DG83" s="75"/>
      <c r="DH83" s="74"/>
      <c r="DI83" s="74"/>
      <c r="DJ83" s="74"/>
      <c r="DK83" s="75"/>
      <c r="DL83" s="74"/>
      <c r="DM83" s="74"/>
      <c r="DN83" s="74"/>
      <c r="DO83" s="75"/>
      <c r="DP83" s="74"/>
      <c r="DQ83" s="74"/>
      <c r="DR83" s="74"/>
      <c r="DS83" s="75"/>
      <c r="DT83" s="75"/>
      <c r="DU83" s="74"/>
      <c r="DV83" s="74"/>
      <c r="DW83" s="75"/>
      <c r="DX83" s="75"/>
      <c r="DY83" s="74"/>
      <c r="DZ83" s="74"/>
      <c r="EA83" s="75"/>
      <c r="EB83" s="74"/>
      <c r="EC83" s="74"/>
      <c r="ED83" s="74"/>
      <c r="EE83" s="75"/>
      <c r="EF83" s="74"/>
      <c r="EG83" s="74"/>
      <c r="EH83" s="74"/>
      <c r="EI83" s="75"/>
      <c r="EJ83" s="74"/>
      <c r="EK83" s="74"/>
      <c r="EL83" s="74"/>
      <c r="EM83" s="75"/>
      <c r="EN83" s="74"/>
      <c r="EO83" s="74"/>
      <c r="EP83" s="74"/>
      <c r="EQ83" s="75"/>
      <c r="ER83" s="74"/>
      <c r="ES83" s="74"/>
      <c r="ET83" s="74"/>
      <c r="EU83" s="75"/>
      <c r="EV83" s="75"/>
      <c r="EW83" s="75"/>
      <c r="EX83" s="75"/>
      <c r="EY83" s="75"/>
      <c r="EZ83" s="74"/>
      <c r="FA83" s="74"/>
      <c r="FB83" s="74"/>
      <c r="FC83" s="75"/>
      <c r="FD83" s="74"/>
      <c r="FE83" s="74"/>
      <c r="FF83" s="74"/>
      <c r="FG83" s="75"/>
      <c r="FH83" s="74"/>
      <c r="FI83" s="74"/>
      <c r="FJ83" s="74"/>
      <c r="FK83" s="75"/>
      <c r="FL83" s="74"/>
      <c r="FM83" s="74"/>
      <c r="FN83" s="74"/>
      <c r="FO83" s="75"/>
      <c r="FP83" s="74"/>
      <c r="FQ83" s="74"/>
      <c r="FR83" s="74"/>
      <c r="FS83" s="75"/>
      <c r="FT83" s="74"/>
      <c r="FU83" s="74"/>
      <c r="FV83" s="74"/>
      <c r="FW83" s="75"/>
      <c r="FX83" s="74"/>
      <c r="FY83" s="74"/>
      <c r="FZ83" s="74"/>
      <c r="GA83" s="75"/>
      <c r="GB83" s="74"/>
      <c r="GC83" s="74"/>
      <c r="GD83" s="74"/>
      <c r="GE83" s="75"/>
      <c r="GF83" s="74"/>
      <c r="GG83" s="74"/>
      <c r="GH83" s="74"/>
      <c r="GI83" s="75"/>
      <c r="GJ83" s="74"/>
      <c r="GK83" s="74"/>
      <c r="GL83" s="74"/>
      <c r="GM83" s="75"/>
      <c r="GN83" s="74"/>
      <c r="GO83" s="74"/>
      <c r="GP83" s="74"/>
      <c r="GQ83" s="75"/>
      <c r="GR83" s="74"/>
      <c r="GS83" s="74"/>
      <c r="GT83" s="74"/>
      <c r="GU83" s="74"/>
      <c r="GV83" s="74"/>
      <c r="GW83" s="74"/>
      <c r="GX83" s="74"/>
      <c r="GY83" s="74"/>
      <c r="GZ83" s="74"/>
      <c r="HA83" s="74"/>
      <c r="HB83" s="74"/>
      <c r="HC83" s="74"/>
      <c r="HD83" s="74"/>
      <c r="HE83" s="74"/>
      <c r="HF83" s="74"/>
      <c r="HG83" s="74"/>
      <c r="HH83" s="74"/>
      <c r="HI83" s="74"/>
      <c r="HJ83" s="74"/>
      <c r="HK83" s="74"/>
      <c r="HL83" s="74"/>
      <c r="HM83" s="74"/>
      <c r="HN83" s="74"/>
      <c r="HO83" s="74"/>
      <c r="HP83" s="74"/>
      <c r="HQ83" s="74"/>
      <c r="HR83" s="74"/>
      <c r="HS83" s="74"/>
      <c r="HT83" s="74"/>
      <c r="HU83" s="74"/>
      <c r="HV83" s="74"/>
      <c r="HW83" s="74"/>
      <c r="HX83" s="74"/>
      <c r="HY83" s="74"/>
      <c r="HZ83" s="74"/>
      <c r="IA83" s="74"/>
      <c r="IB83" s="74"/>
      <c r="IC83" s="74"/>
      <c r="ID83" s="74"/>
      <c r="IE83" s="74"/>
      <c r="IF83" s="74"/>
      <c r="IG83" s="74"/>
      <c r="IH83" s="74"/>
      <c r="II83" s="74"/>
      <c r="IJ83" s="74"/>
      <c r="IK83" s="74"/>
      <c r="IL83" s="74"/>
      <c r="IM83" s="74"/>
      <c r="IN83" s="74"/>
      <c r="IO83" s="74"/>
      <c r="IP83" s="74"/>
      <c r="IQ83" s="74"/>
      <c r="IR83" s="74"/>
      <c r="IS83" s="74"/>
      <c r="IT83" s="74"/>
      <c r="IU83" s="74"/>
      <c r="IV83" s="74"/>
      <c r="IW83" s="74"/>
      <c r="IX83" s="74"/>
      <c r="IY83" s="74"/>
      <c r="IZ83" s="74"/>
      <c r="JA83" s="74"/>
      <c r="JB83" s="74"/>
      <c r="JC83" s="74"/>
      <c r="JD83" s="74"/>
      <c r="JE83" s="74"/>
      <c r="JF83" s="74"/>
      <c r="JG83" s="74"/>
      <c r="JH83" s="74"/>
      <c r="JI83" s="74"/>
      <c r="JJ83" s="74"/>
      <c r="JK83" s="74"/>
      <c r="JL83" s="74"/>
      <c r="JM83" s="74"/>
      <c r="JN83" s="74"/>
      <c r="JO83" s="74"/>
      <c r="JP83" s="74"/>
      <c r="JQ83" s="74"/>
      <c r="JR83" s="74"/>
      <c r="JS83" s="74"/>
      <c r="JT83" s="74"/>
      <c r="JU83" s="74"/>
      <c r="JV83" s="74"/>
      <c r="JW83" s="74"/>
      <c r="JX83" s="74"/>
      <c r="JY83" s="74"/>
      <c r="JZ83" s="74"/>
      <c r="KA83" s="74"/>
      <c r="KB83" s="74"/>
      <c r="KC83" s="74"/>
      <c r="KD83" s="74"/>
      <c r="KE83" s="75"/>
      <c r="KF83" s="74"/>
      <c r="KG83" s="74"/>
      <c r="KH83" s="74"/>
      <c r="KI83" s="75"/>
      <c r="KJ83" s="74"/>
      <c r="KK83" s="74"/>
      <c r="KL83" s="74"/>
      <c r="KM83" s="75"/>
      <c r="KN83" s="74"/>
      <c r="KO83" s="74"/>
      <c r="KP83" s="74"/>
      <c r="KQ83" s="75"/>
      <c r="KR83" s="74"/>
      <c r="KS83" s="74"/>
      <c r="KT83" s="74"/>
      <c r="KU83" s="75"/>
      <c r="KV83" s="74"/>
      <c r="KW83" s="74"/>
      <c r="KX83" s="74"/>
      <c r="KY83" s="75"/>
      <c r="KZ83" s="74"/>
      <c r="LA83" s="74"/>
      <c r="LB83" s="74"/>
      <c r="LC83" s="75"/>
      <c r="LD83" s="74"/>
      <c r="LE83" s="74"/>
      <c r="LF83" s="74"/>
      <c r="LG83" s="75"/>
      <c r="LH83" s="74"/>
      <c r="LI83" s="74"/>
      <c r="LJ83" s="74"/>
      <c r="LK83" s="75"/>
      <c r="LL83" s="74"/>
      <c r="LM83" s="74"/>
      <c r="LN83" s="74"/>
      <c r="LO83" s="75"/>
      <c r="LP83" s="74"/>
      <c r="LQ83" s="74"/>
      <c r="LR83" s="74"/>
      <c r="LS83" s="75"/>
      <c r="LT83" s="74"/>
      <c r="LU83" s="74"/>
      <c r="LV83" s="74"/>
      <c r="LW83" s="75"/>
      <c r="LX83" s="74"/>
      <c r="LY83" s="74"/>
      <c r="LZ83" s="74"/>
      <c r="MA83" s="75"/>
      <c r="MB83" s="74"/>
      <c r="MC83" s="74"/>
      <c r="MD83" s="74"/>
      <c r="ME83" s="75"/>
      <c r="MF83" s="74"/>
      <c r="MG83" s="74"/>
      <c r="MH83" s="74"/>
      <c r="MI83" s="75"/>
      <c r="MJ83" s="74"/>
      <c r="MK83" s="74"/>
      <c r="ML83" s="74"/>
      <c r="MM83" s="75"/>
      <c r="MN83" s="74"/>
      <c r="MO83" s="74"/>
      <c r="MP83" s="74"/>
      <c r="MQ83" s="75"/>
      <c r="MR83" s="74"/>
      <c r="MS83" s="74"/>
      <c r="MT83" s="74"/>
      <c r="MU83" s="75"/>
      <c r="MV83" s="74"/>
      <c r="MW83" s="74"/>
      <c r="MX83" s="74"/>
      <c r="MY83" s="74"/>
      <c r="MZ83" s="74"/>
      <c r="NA83" s="74"/>
      <c r="NB83" s="74"/>
      <c r="NC83" s="74"/>
      <c r="ND83" s="74"/>
      <c r="NE83" s="74"/>
      <c r="NF83" s="74"/>
      <c r="NG83" s="74"/>
      <c r="NH83" s="74"/>
      <c r="NI83" s="74"/>
      <c r="NJ83" s="74"/>
      <c r="NK83" s="74"/>
    </row>
    <row r="84" spans="1:375" ht="15.75" x14ac:dyDescent="0.25">
      <c r="A84" s="130" t="s">
        <v>354</v>
      </c>
      <c r="B84" s="78">
        <f t="shared" si="512"/>
        <v>0</v>
      </c>
      <c r="C84" s="78">
        <f t="shared" si="479"/>
        <v>250</v>
      </c>
      <c r="D84" s="78">
        <f t="shared" si="513"/>
        <v>250</v>
      </c>
      <c r="E84" s="78">
        <f t="shared" si="514"/>
        <v>0</v>
      </c>
      <c r="F84" s="78">
        <f t="shared" si="515"/>
        <v>250</v>
      </c>
      <c r="G84" s="74">
        <f t="shared" ref="G84:G86" si="526">F84/C84*100</f>
        <v>100</v>
      </c>
      <c r="H84" s="78"/>
      <c r="I84" s="78"/>
      <c r="J84" s="78"/>
      <c r="K84" s="78"/>
      <c r="L84" s="74"/>
      <c r="M84" s="74"/>
      <c r="N84" s="74"/>
      <c r="O84" s="74"/>
      <c r="P84" s="74"/>
      <c r="Q84" s="74"/>
      <c r="R84" s="74"/>
      <c r="S84" s="75"/>
      <c r="T84" s="74"/>
      <c r="U84" s="74"/>
      <c r="V84" s="74"/>
      <c r="W84" s="75"/>
      <c r="X84" s="74"/>
      <c r="Y84" s="74"/>
      <c r="Z84" s="74"/>
      <c r="AA84" s="75"/>
      <c r="AB84" s="74"/>
      <c r="AC84" s="74"/>
      <c r="AD84" s="74"/>
      <c r="AE84" s="75"/>
      <c r="AF84" s="74"/>
      <c r="AG84" s="74"/>
      <c r="AH84" s="74"/>
      <c r="AI84" s="75"/>
      <c r="AJ84" s="74"/>
      <c r="AK84" s="74"/>
      <c r="AL84" s="74"/>
      <c r="AM84" s="75"/>
      <c r="AN84" s="74"/>
      <c r="AO84" s="74"/>
      <c r="AP84" s="74"/>
      <c r="AQ84" s="74"/>
      <c r="AR84" s="74"/>
      <c r="AS84" s="74"/>
      <c r="AT84" s="74"/>
      <c r="AU84" s="75"/>
      <c r="AV84" s="74"/>
      <c r="AW84" s="74"/>
      <c r="AX84" s="74"/>
      <c r="AY84" s="75"/>
      <c r="AZ84" s="75"/>
      <c r="BA84" s="74"/>
      <c r="BB84" s="74"/>
      <c r="BC84" s="75"/>
      <c r="BD84" s="74"/>
      <c r="BE84" s="74"/>
      <c r="BF84" s="74"/>
      <c r="BG84" s="75"/>
      <c r="BH84" s="74"/>
      <c r="BI84" s="74"/>
      <c r="BJ84" s="74"/>
      <c r="BK84" s="75"/>
      <c r="BL84" s="75"/>
      <c r="BM84" s="74"/>
      <c r="BN84" s="74"/>
      <c r="BO84" s="75"/>
      <c r="BP84" s="75"/>
      <c r="BQ84" s="74"/>
      <c r="BR84" s="74"/>
      <c r="BS84" s="75"/>
      <c r="BT84" s="75"/>
      <c r="BU84" s="74"/>
      <c r="BV84" s="74"/>
      <c r="BW84" s="75"/>
      <c r="BX84" s="75"/>
      <c r="BY84" s="74"/>
      <c r="BZ84" s="74"/>
      <c r="CA84" s="75"/>
      <c r="CB84" s="75"/>
      <c r="CC84" s="74"/>
      <c r="CD84" s="74"/>
      <c r="CE84" s="75"/>
      <c r="CF84" s="322"/>
      <c r="CG84" s="74"/>
      <c r="CH84" s="74"/>
      <c r="CI84" s="75"/>
      <c r="CJ84" s="75"/>
      <c r="CK84" s="74"/>
      <c r="CL84" s="74"/>
      <c r="CM84" s="75"/>
      <c r="CN84" s="75"/>
      <c r="CO84" s="74"/>
      <c r="CP84" s="74"/>
      <c r="CQ84" s="75"/>
      <c r="CR84" s="74"/>
      <c r="CS84" s="74"/>
      <c r="CT84" s="74"/>
      <c r="CU84" s="75"/>
      <c r="CV84" s="75"/>
      <c r="CW84" s="74"/>
      <c r="CX84" s="74"/>
      <c r="CY84" s="75"/>
      <c r="CZ84" s="75"/>
      <c r="DA84" s="74"/>
      <c r="DB84" s="74"/>
      <c r="DC84" s="75"/>
      <c r="DD84" s="74"/>
      <c r="DE84" s="74"/>
      <c r="DF84" s="74"/>
      <c r="DG84" s="75"/>
      <c r="DH84" s="74"/>
      <c r="DI84" s="74"/>
      <c r="DJ84" s="74"/>
      <c r="DK84" s="75"/>
      <c r="DL84" s="74"/>
      <c r="DM84" s="74"/>
      <c r="DN84" s="74"/>
      <c r="DO84" s="75"/>
      <c r="DP84" s="74"/>
      <c r="DQ84" s="74"/>
      <c r="DR84" s="74"/>
      <c r="DS84" s="75"/>
      <c r="DT84" s="75"/>
      <c r="DU84" s="74"/>
      <c r="DV84" s="74"/>
      <c r="DW84" s="75"/>
      <c r="DX84" s="75"/>
      <c r="DY84" s="74"/>
      <c r="DZ84" s="74"/>
      <c r="EA84" s="75"/>
      <c r="EB84" s="74"/>
      <c r="EC84" s="74"/>
      <c r="ED84" s="74"/>
      <c r="EE84" s="75"/>
      <c r="EF84" s="74"/>
      <c r="EG84" s="74"/>
      <c r="EH84" s="74"/>
      <c r="EI84" s="75"/>
      <c r="EJ84" s="74"/>
      <c r="EK84" s="74"/>
      <c r="EL84" s="74"/>
      <c r="EM84" s="75"/>
      <c r="EN84" s="74"/>
      <c r="EO84" s="74"/>
      <c r="EP84" s="74"/>
      <c r="EQ84" s="75"/>
      <c r="ER84" s="74"/>
      <c r="ES84" s="74"/>
      <c r="ET84" s="74"/>
      <c r="EU84" s="75"/>
      <c r="EV84" s="75"/>
      <c r="EW84" s="75"/>
      <c r="EX84" s="75"/>
      <c r="EY84" s="75"/>
      <c r="EZ84" s="74"/>
      <c r="FA84" s="74"/>
      <c r="FB84" s="74"/>
      <c r="FC84" s="75"/>
      <c r="FD84" s="74"/>
      <c r="FE84" s="74"/>
      <c r="FF84" s="74"/>
      <c r="FG84" s="75"/>
      <c r="FH84" s="74"/>
      <c r="FI84" s="74"/>
      <c r="FJ84" s="74"/>
      <c r="FK84" s="75"/>
      <c r="FL84" s="74"/>
      <c r="FM84" s="74"/>
      <c r="FN84" s="74"/>
      <c r="FO84" s="75"/>
      <c r="FP84" s="74"/>
      <c r="FQ84" s="74"/>
      <c r="FR84" s="74"/>
      <c r="FS84" s="75"/>
      <c r="FT84" s="74"/>
      <c r="FU84" s="74"/>
      <c r="FV84" s="74"/>
      <c r="FW84" s="75"/>
      <c r="FX84" s="74"/>
      <c r="FY84" s="74"/>
      <c r="FZ84" s="74"/>
      <c r="GA84" s="75"/>
      <c r="GB84" s="74"/>
      <c r="GC84" s="74"/>
      <c r="GD84" s="74"/>
      <c r="GE84" s="75"/>
      <c r="GF84" s="74"/>
      <c r="GG84" s="74"/>
      <c r="GH84" s="74"/>
      <c r="GI84" s="75"/>
      <c r="GJ84" s="74"/>
      <c r="GK84" s="74"/>
      <c r="GL84" s="74"/>
      <c r="GM84" s="75"/>
      <c r="GN84" s="74"/>
      <c r="GO84" s="74"/>
      <c r="GP84" s="74"/>
      <c r="GQ84" s="75"/>
      <c r="GR84" s="74"/>
      <c r="GS84" s="74"/>
      <c r="GT84" s="74"/>
      <c r="GU84" s="74"/>
      <c r="GV84" s="74"/>
      <c r="GW84" s="74"/>
      <c r="GX84" s="74"/>
      <c r="GY84" s="74"/>
      <c r="GZ84" s="74"/>
      <c r="HA84" s="74"/>
      <c r="HB84" s="74"/>
      <c r="HC84" s="74"/>
      <c r="HD84" s="74"/>
      <c r="HE84" s="74"/>
      <c r="HF84" s="74"/>
      <c r="HG84" s="74"/>
      <c r="HH84" s="74"/>
      <c r="HI84" s="74"/>
      <c r="HJ84" s="74"/>
      <c r="HK84" s="74"/>
      <c r="HL84" s="74"/>
      <c r="HM84" s="74"/>
      <c r="HN84" s="74"/>
      <c r="HO84" s="74"/>
      <c r="HP84" s="74"/>
      <c r="HQ84" s="74"/>
      <c r="HR84" s="74"/>
      <c r="HS84" s="74"/>
      <c r="HT84" s="74"/>
      <c r="HU84" s="74"/>
      <c r="HV84" s="74"/>
      <c r="HW84" s="74"/>
      <c r="HX84" s="74"/>
      <c r="HY84" s="74"/>
      <c r="HZ84" s="74"/>
      <c r="IA84" s="74"/>
      <c r="IB84" s="74"/>
      <c r="IC84" s="74"/>
      <c r="ID84" s="74"/>
      <c r="IE84" s="74"/>
      <c r="IF84" s="74"/>
      <c r="IG84" s="74"/>
      <c r="IH84" s="74"/>
      <c r="II84" s="74"/>
      <c r="IJ84" s="74"/>
      <c r="IK84" s="74"/>
      <c r="IL84" s="74"/>
      <c r="IM84" s="74"/>
      <c r="IN84" s="74"/>
      <c r="IO84" s="74"/>
      <c r="IP84" s="74"/>
      <c r="IQ84" s="74"/>
      <c r="IR84" s="74"/>
      <c r="IS84" s="74"/>
      <c r="IT84" s="74"/>
      <c r="IU84" s="74"/>
      <c r="IV84" s="74"/>
      <c r="IW84" s="74"/>
      <c r="IX84" s="74"/>
      <c r="IY84" s="74"/>
      <c r="IZ84" s="74"/>
      <c r="JA84" s="74"/>
      <c r="JB84" s="74"/>
      <c r="JC84" s="74"/>
      <c r="JD84" s="74"/>
      <c r="JE84" s="74"/>
      <c r="JF84" s="74"/>
      <c r="JG84" s="74"/>
      <c r="JH84" s="74"/>
      <c r="JI84" s="74"/>
      <c r="JJ84" s="74"/>
      <c r="JK84" s="74"/>
      <c r="JL84" s="74"/>
      <c r="JM84" s="74"/>
      <c r="JN84" s="74"/>
      <c r="JO84" s="74"/>
      <c r="JP84" s="74"/>
      <c r="JQ84" s="74"/>
      <c r="JR84" s="74"/>
      <c r="JS84" s="74"/>
      <c r="JT84" s="74"/>
      <c r="JU84" s="74"/>
      <c r="JV84" s="74"/>
      <c r="JW84" s="74"/>
      <c r="JX84" s="74"/>
      <c r="JY84" s="74"/>
      <c r="JZ84" s="74"/>
      <c r="KA84" s="74"/>
      <c r="KB84" s="74"/>
      <c r="KC84" s="74"/>
      <c r="KD84" s="74"/>
      <c r="KE84" s="75"/>
      <c r="KF84" s="74"/>
      <c r="KG84" s="74"/>
      <c r="KH84" s="74"/>
      <c r="KI84" s="75"/>
      <c r="KJ84" s="74"/>
      <c r="KK84" s="74"/>
      <c r="KL84" s="74"/>
      <c r="KM84" s="75"/>
      <c r="KN84" s="74"/>
      <c r="KO84" s="74"/>
      <c r="KP84" s="74"/>
      <c r="KQ84" s="75"/>
      <c r="KR84" s="74"/>
      <c r="KS84" s="74"/>
      <c r="KT84" s="74"/>
      <c r="KU84" s="75"/>
      <c r="KV84" s="74"/>
      <c r="KW84" s="74"/>
      <c r="KX84" s="74"/>
      <c r="KY84" s="75"/>
      <c r="KZ84" s="74"/>
      <c r="LA84" s="74"/>
      <c r="LB84" s="74"/>
      <c r="LC84" s="75"/>
      <c r="LD84" s="74"/>
      <c r="LE84" s="74"/>
      <c r="LF84" s="74"/>
      <c r="LG84" s="75"/>
      <c r="LH84" s="74"/>
      <c r="LI84" s="74"/>
      <c r="LJ84" s="74"/>
      <c r="LK84" s="75"/>
      <c r="LL84" s="74"/>
      <c r="LM84" s="74"/>
      <c r="LN84" s="74"/>
      <c r="LO84" s="75"/>
      <c r="LP84" s="74"/>
      <c r="LQ84" s="74"/>
      <c r="LR84" s="74"/>
      <c r="LS84" s="75"/>
      <c r="LT84" s="74"/>
      <c r="LU84" s="74"/>
      <c r="LV84" s="74"/>
      <c r="LW84" s="75"/>
      <c r="LX84" s="74"/>
      <c r="LY84" s="74"/>
      <c r="LZ84" s="74"/>
      <c r="MA84" s="75"/>
      <c r="MB84" s="74"/>
      <c r="MC84" s="74"/>
      <c r="MD84" s="74"/>
      <c r="ME84" s="75"/>
      <c r="MF84" s="74"/>
      <c r="MG84" s="74"/>
      <c r="MH84" s="74"/>
      <c r="MI84" s="75"/>
      <c r="MJ84" s="74"/>
      <c r="MK84" s="74"/>
      <c r="ML84" s="74"/>
      <c r="MM84" s="75"/>
      <c r="MN84" s="74"/>
      <c r="MO84" s="74"/>
      <c r="MP84" s="74"/>
      <c r="MQ84" s="75"/>
      <c r="MR84" s="74"/>
      <c r="MS84" s="74">
        <v>250</v>
      </c>
      <c r="MT84" s="74">
        <v>250</v>
      </c>
      <c r="MU84" s="75">
        <f t="shared" ref="MU84:MU86" si="527">MT84/MS84*100</f>
        <v>100</v>
      </c>
      <c r="MV84" s="74"/>
      <c r="MW84" s="74"/>
      <c r="MX84" s="74"/>
      <c r="MY84" s="74"/>
      <c r="MZ84" s="74"/>
      <c r="NA84" s="74"/>
      <c r="NB84" s="74"/>
      <c r="NC84" s="74"/>
      <c r="ND84" s="74"/>
      <c r="NE84" s="74"/>
      <c r="NF84" s="74"/>
      <c r="NG84" s="74"/>
      <c r="NH84" s="74"/>
      <c r="NI84" s="74"/>
      <c r="NJ84" s="74"/>
      <c r="NK84" s="74"/>
    </row>
    <row r="85" spans="1:375" ht="15.75" x14ac:dyDescent="0.25">
      <c r="A85" s="130" t="s">
        <v>355</v>
      </c>
      <c r="B85" s="78">
        <f t="shared" si="512"/>
        <v>0</v>
      </c>
      <c r="C85" s="78">
        <f t="shared" si="479"/>
        <v>6584.5680400000001</v>
      </c>
      <c r="D85" s="78">
        <f t="shared" si="513"/>
        <v>0</v>
      </c>
      <c r="E85" s="78">
        <f t="shared" si="514"/>
        <v>6584.5680400000001</v>
      </c>
      <c r="F85" s="78">
        <f t="shared" si="515"/>
        <v>6584.5680400000001</v>
      </c>
      <c r="G85" s="74">
        <f t="shared" si="526"/>
        <v>100</v>
      </c>
      <c r="H85" s="78"/>
      <c r="I85" s="78"/>
      <c r="J85" s="78"/>
      <c r="K85" s="78"/>
      <c r="L85" s="74"/>
      <c r="M85" s="74"/>
      <c r="N85" s="74"/>
      <c r="O85" s="74"/>
      <c r="P85" s="74"/>
      <c r="Q85" s="74"/>
      <c r="R85" s="74"/>
      <c r="S85" s="75"/>
      <c r="T85" s="74"/>
      <c r="U85" s="74"/>
      <c r="V85" s="74"/>
      <c r="W85" s="75"/>
      <c r="X85" s="74"/>
      <c r="Y85" s="74"/>
      <c r="Z85" s="74"/>
      <c r="AA85" s="75"/>
      <c r="AB85" s="74"/>
      <c r="AC85" s="74"/>
      <c r="AD85" s="74"/>
      <c r="AE85" s="75"/>
      <c r="AF85" s="74"/>
      <c r="AG85" s="74"/>
      <c r="AH85" s="74"/>
      <c r="AI85" s="75"/>
      <c r="AJ85" s="74"/>
      <c r="AK85" s="74"/>
      <c r="AL85" s="74"/>
      <c r="AM85" s="75"/>
      <c r="AN85" s="74"/>
      <c r="AO85" s="74"/>
      <c r="AP85" s="74"/>
      <c r="AQ85" s="74"/>
      <c r="AR85" s="74"/>
      <c r="AS85" s="74"/>
      <c r="AT85" s="74"/>
      <c r="AU85" s="75"/>
      <c r="AV85" s="74"/>
      <c r="AW85" s="74"/>
      <c r="AX85" s="74"/>
      <c r="AY85" s="75"/>
      <c r="AZ85" s="75"/>
      <c r="BA85" s="74"/>
      <c r="BB85" s="74"/>
      <c r="BC85" s="75"/>
      <c r="BD85" s="74"/>
      <c r="BE85" s="74"/>
      <c r="BF85" s="74"/>
      <c r="BG85" s="75"/>
      <c r="BH85" s="74"/>
      <c r="BI85" s="74"/>
      <c r="BJ85" s="74"/>
      <c r="BK85" s="75"/>
      <c r="BL85" s="75"/>
      <c r="BM85" s="74"/>
      <c r="BN85" s="74"/>
      <c r="BO85" s="75"/>
      <c r="BP85" s="75"/>
      <c r="BQ85" s="74"/>
      <c r="BR85" s="74"/>
      <c r="BS85" s="75"/>
      <c r="BT85" s="75"/>
      <c r="BU85" s="74"/>
      <c r="BV85" s="74"/>
      <c r="BW85" s="75"/>
      <c r="BX85" s="75"/>
      <c r="BY85" s="74"/>
      <c r="BZ85" s="74"/>
      <c r="CA85" s="75"/>
      <c r="CB85" s="75"/>
      <c r="CC85" s="74"/>
      <c r="CD85" s="74"/>
      <c r="CE85" s="75"/>
      <c r="CF85" s="322"/>
      <c r="CG85" s="74"/>
      <c r="CH85" s="74"/>
      <c r="CI85" s="75"/>
      <c r="CJ85" s="75"/>
      <c r="CK85" s="74"/>
      <c r="CL85" s="74"/>
      <c r="CM85" s="75"/>
      <c r="CN85" s="75"/>
      <c r="CO85" s="74"/>
      <c r="CP85" s="74"/>
      <c r="CQ85" s="75"/>
      <c r="CR85" s="74"/>
      <c r="CS85" s="74"/>
      <c r="CT85" s="74"/>
      <c r="CU85" s="75"/>
      <c r="CV85" s="75"/>
      <c r="CW85" s="74"/>
      <c r="CX85" s="74"/>
      <c r="CY85" s="75"/>
      <c r="CZ85" s="75"/>
      <c r="DA85" s="74">
        <v>6584.5680400000001</v>
      </c>
      <c r="DB85" s="74">
        <v>6584.5680400000001</v>
      </c>
      <c r="DC85" s="75">
        <f>DB85/DA85*100</f>
        <v>100</v>
      </c>
      <c r="DD85" s="74"/>
      <c r="DE85" s="74"/>
      <c r="DF85" s="74"/>
      <c r="DG85" s="75"/>
      <c r="DH85" s="74"/>
      <c r="DI85" s="74"/>
      <c r="DJ85" s="74"/>
      <c r="DK85" s="75"/>
      <c r="DL85" s="74"/>
      <c r="DM85" s="74"/>
      <c r="DN85" s="74"/>
      <c r="DO85" s="75"/>
      <c r="DP85" s="74"/>
      <c r="DQ85" s="74"/>
      <c r="DR85" s="74"/>
      <c r="DS85" s="75"/>
      <c r="DT85" s="75"/>
      <c r="DU85" s="74"/>
      <c r="DV85" s="74"/>
      <c r="DW85" s="75"/>
      <c r="DX85" s="75"/>
      <c r="DY85" s="74"/>
      <c r="DZ85" s="74"/>
      <c r="EA85" s="75"/>
      <c r="EB85" s="74"/>
      <c r="EC85" s="74"/>
      <c r="ED85" s="74"/>
      <c r="EE85" s="75"/>
      <c r="EF85" s="74"/>
      <c r="EG85" s="74"/>
      <c r="EH85" s="74"/>
      <c r="EI85" s="75"/>
      <c r="EJ85" s="74"/>
      <c r="EK85" s="74"/>
      <c r="EL85" s="74"/>
      <c r="EM85" s="75"/>
      <c r="EN85" s="74"/>
      <c r="EO85" s="74"/>
      <c r="EP85" s="74"/>
      <c r="EQ85" s="75"/>
      <c r="ER85" s="74"/>
      <c r="ES85" s="74"/>
      <c r="ET85" s="74"/>
      <c r="EU85" s="75"/>
      <c r="EV85" s="75"/>
      <c r="EW85" s="75"/>
      <c r="EX85" s="75"/>
      <c r="EY85" s="75"/>
      <c r="EZ85" s="74"/>
      <c r="FA85" s="74"/>
      <c r="FB85" s="74"/>
      <c r="FC85" s="75"/>
      <c r="FD85" s="74"/>
      <c r="FE85" s="74"/>
      <c r="FF85" s="74"/>
      <c r="FG85" s="75"/>
      <c r="FH85" s="74"/>
      <c r="FI85" s="74"/>
      <c r="FJ85" s="74"/>
      <c r="FK85" s="75"/>
      <c r="FL85" s="74"/>
      <c r="FM85" s="74"/>
      <c r="FN85" s="74"/>
      <c r="FO85" s="75"/>
      <c r="FP85" s="74"/>
      <c r="FQ85" s="74"/>
      <c r="FR85" s="74"/>
      <c r="FS85" s="75"/>
      <c r="FT85" s="74"/>
      <c r="FU85" s="74"/>
      <c r="FV85" s="74"/>
      <c r="FW85" s="75"/>
      <c r="FX85" s="74"/>
      <c r="FY85" s="74"/>
      <c r="FZ85" s="74"/>
      <c r="GA85" s="75"/>
      <c r="GB85" s="74"/>
      <c r="GC85" s="74"/>
      <c r="GD85" s="74"/>
      <c r="GE85" s="75"/>
      <c r="GF85" s="74"/>
      <c r="GG85" s="74"/>
      <c r="GH85" s="74"/>
      <c r="GI85" s="75"/>
      <c r="GJ85" s="74"/>
      <c r="GK85" s="74"/>
      <c r="GL85" s="74"/>
      <c r="GM85" s="75"/>
      <c r="GN85" s="74"/>
      <c r="GO85" s="74"/>
      <c r="GP85" s="74"/>
      <c r="GQ85" s="75"/>
      <c r="GR85" s="74"/>
      <c r="GS85" s="74"/>
      <c r="GT85" s="74"/>
      <c r="GU85" s="74"/>
      <c r="GV85" s="74"/>
      <c r="GW85" s="74"/>
      <c r="GX85" s="74"/>
      <c r="GY85" s="74"/>
      <c r="GZ85" s="74"/>
      <c r="HA85" s="74"/>
      <c r="HB85" s="74"/>
      <c r="HC85" s="74"/>
      <c r="HD85" s="74"/>
      <c r="HE85" s="74"/>
      <c r="HF85" s="74"/>
      <c r="HG85" s="74"/>
      <c r="HH85" s="74"/>
      <c r="HI85" s="74"/>
      <c r="HJ85" s="74"/>
      <c r="HK85" s="74"/>
      <c r="HL85" s="74"/>
      <c r="HM85" s="74"/>
      <c r="HN85" s="74"/>
      <c r="HO85" s="74"/>
      <c r="HP85" s="74"/>
      <c r="HQ85" s="74"/>
      <c r="HR85" s="74"/>
      <c r="HS85" s="74"/>
      <c r="HT85" s="74"/>
      <c r="HU85" s="74"/>
      <c r="HV85" s="74"/>
      <c r="HW85" s="74"/>
      <c r="HX85" s="74"/>
      <c r="HY85" s="74"/>
      <c r="HZ85" s="74"/>
      <c r="IA85" s="74"/>
      <c r="IB85" s="74"/>
      <c r="IC85" s="74"/>
      <c r="ID85" s="74"/>
      <c r="IE85" s="74"/>
      <c r="IF85" s="74"/>
      <c r="IG85" s="74"/>
      <c r="IH85" s="74"/>
      <c r="II85" s="74"/>
      <c r="IJ85" s="74"/>
      <c r="IK85" s="74"/>
      <c r="IL85" s="74"/>
      <c r="IM85" s="74"/>
      <c r="IN85" s="74"/>
      <c r="IO85" s="74"/>
      <c r="IP85" s="74"/>
      <c r="IQ85" s="74"/>
      <c r="IR85" s="74"/>
      <c r="IS85" s="74"/>
      <c r="IT85" s="74"/>
      <c r="IU85" s="74"/>
      <c r="IV85" s="74"/>
      <c r="IW85" s="74"/>
      <c r="IX85" s="74"/>
      <c r="IY85" s="74"/>
      <c r="IZ85" s="74"/>
      <c r="JA85" s="74"/>
      <c r="JB85" s="74"/>
      <c r="JC85" s="74"/>
      <c r="JD85" s="74"/>
      <c r="JE85" s="74"/>
      <c r="JF85" s="74"/>
      <c r="JG85" s="74"/>
      <c r="JH85" s="74"/>
      <c r="JI85" s="74"/>
      <c r="JJ85" s="74"/>
      <c r="JK85" s="74"/>
      <c r="JL85" s="74"/>
      <c r="JM85" s="74"/>
      <c r="JN85" s="74"/>
      <c r="JO85" s="74"/>
      <c r="JP85" s="74"/>
      <c r="JQ85" s="74"/>
      <c r="JR85" s="74"/>
      <c r="JS85" s="74"/>
      <c r="JT85" s="74"/>
      <c r="JU85" s="74"/>
      <c r="JV85" s="74"/>
      <c r="JW85" s="74"/>
      <c r="JX85" s="74"/>
      <c r="JY85" s="74"/>
      <c r="JZ85" s="74"/>
      <c r="KA85" s="74"/>
      <c r="KB85" s="74"/>
      <c r="KC85" s="74"/>
      <c r="KD85" s="74"/>
      <c r="KE85" s="75"/>
      <c r="KF85" s="74"/>
      <c r="KG85" s="74"/>
      <c r="KH85" s="74"/>
      <c r="KI85" s="75"/>
      <c r="KJ85" s="74"/>
      <c r="KK85" s="74"/>
      <c r="KL85" s="74"/>
      <c r="KM85" s="75"/>
      <c r="KN85" s="74"/>
      <c r="KO85" s="74"/>
      <c r="KP85" s="74"/>
      <c r="KQ85" s="75"/>
      <c r="KR85" s="74"/>
      <c r="KS85" s="74"/>
      <c r="KT85" s="74"/>
      <c r="KU85" s="75"/>
      <c r="KV85" s="74"/>
      <c r="KW85" s="74"/>
      <c r="KX85" s="74"/>
      <c r="KY85" s="75"/>
      <c r="KZ85" s="74"/>
      <c r="LA85" s="74"/>
      <c r="LB85" s="74"/>
      <c r="LC85" s="75"/>
      <c r="LD85" s="74"/>
      <c r="LE85" s="74"/>
      <c r="LF85" s="74"/>
      <c r="LG85" s="75"/>
      <c r="LH85" s="74"/>
      <c r="LI85" s="74"/>
      <c r="LJ85" s="74"/>
      <c r="LK85" s="75"/>
      <c r="LL85" s="74"/>
      <c r="LM85" s="74"/>
      <c r="LN85" s="74"/>
      <c r="LO85" s="75"/>
      <c r="LP85" s="74"/>
      <c r="LQ85" s="74"/>
      <c r="LR85" s="74"/>
      <c r="LS85" s="75"/>
      <c r="LT85" s="74"/>
      <c r="LU85" s="74"/>
      <c r="LV85" s="74"/>
      <c r="LW85" s="75"/>
      <c r="LX85" s="74"/>
      <c r="LY85" s="74"/>
      <c r="LZ85" s="74"/>
      <c r="MA85" s="75"/>
      <c r="MB85" s="74"/>
      <c r="MC85" s="74"/>
      <c r="MD85" s="74"/>
      <c r="ME85" s="75"/>
      <c r="MF85" s="74"/>
      <c r="MG85" s="74"/>
      <c r="MH85" s="74"/>
      <c r="MI85" s="75"/>
      <c r="MJ85" s="74"/>
      <c r="MK85" s="74"/>
      <c r="ML85" s="74"/>
      <c r="MM85" s="75"/>
      <c r="MN85" s="74"/>
      <c r="MO85" s="74"/>
      <c r="MP85" s="74"/>
      <c r="MQ85" s="75"/>
      <c r="MR85" s="74"/>
      <c r="MS85" s="74"/>
      <c r="MT85" s="74"/>
      <c r="MU85" s="75"/>
      <c r="MV85" s="74"/>
      <c r="MW85" s="74"/>
      <c r="MX85" s="74"/>
      <c r="MY85" s="74"/>
      <c r="MZ85" s="74"/>
      <c r="NA85" s="74"/>
      <c r="NB85" s="74"/>
      <c r="NC85" s="74"/>
      <c r="ND85" s="74"/>
      <c r="NE85" s="74"/>
      <c r="NF85" s="74"/>
      <c r="NG85" s="74"/>
      <c r="NH85" s="74"/>
      <c r="NI85" s="74"/>
      <c r="NJ85" s="74"/>
      <c r="NK85" s="74"/>
    </row>
    <row r="86" spans="1:375" ht="15.75" x14ac:dyDescent="0.25">
      <c r="A86" s="130" t="s">
        <v>356</v>
      </c>
      <c r="B86" s="78">
        <f t="shared" si="512"/>
        <v>0</v>
      </c>
      <c r="C86" s="78">
        <f t="shared" si="479"/>
        <v>420</v>
      </c>
      <c r="D86" s="78">
        <f t="shared" si="513"/>
        <v>420</v>
      </c>
      <c r="E86" s="78">
        <f t="shared" si="514"/>
        <v>0</v>
      </c>
      <c r="F86" s="78">
        <f t="shared" si="515"/>
        <v>420</v>
      </c>
      <c r="G86" s="74">
        <f t="shared" si="526"/>
        <v>100</v>
      </c>
      <c r="H86" s="78"/>
      <c r="I86" s="78"/>
      <c r="J86" s="78"/>
      <c r="K86" s="78"/>
      <c r="L86" s="74"/>
      <c r="M86" s="74"/>
      <c r="N86" s="74"/>
      <c r="O86" s="74"/>
      <c r="P86" s="74"/>
      <c r="Q86" s="74"/>
      <c r="R86" s="74"/>
      <c r="S86" s="75"/>
      <c r="T86" s="74"/>
      <c r="U86" s="74"/>
      <c r="V86" s="74"/>
      <c r="W86" s="75"/>
      <c r="X86" s="74"/>
      <c r="Y86" s="74"/>
      <c r="Z86" s="74"/>
      <c r="AA86" s="75"/>
      <c r="AB86" s="74"/>
      <c r="AC86" s="74"/>
      <c r="AD86" s="74"/>
      <c r="AE86" s="75"/>
      <c r="AF86" s="74"/>
      <c r="AG86" s="74"/>
      <c r="AH86" s="74"/>
      <c r="AI86" s="75"/>
      <c r="AJ86" s="74"/>
      <c r="AK86" s="74"/>
      <c r="AL86" s="74"/>
      <c r="AM86" s="75"/>
      <c r="AN86" s="74"/>
      <c r="AO86" s="74"/>
      <c r="AP86" s="74"/>
      <c r="AQ86" s="74"/>
      <c r="AR86" s="74"/>
      <c r="AS86" s="74"/>
      <c r="AT86" s="74"/>
      <c r="AU86" s="75"/>
      <c r="AV86" s="74"/>
      <c r="AW86" s="74"/>
      <c r="AX86" s="74"/>
      <c r="AY86" s="75"/>
      <c r="AZ86" s="75"/>
      <c r="BA86" s="74"/>
      <c r="BB86" s="74"/>
      <c r="BC86" s="75"/>
      <c r="BD86" s="74"/>
      <c r="BE86" s="74"/>
      <c r="BF86" s="74"/>
      <c r="BG86" s="75"/>
      <c r="BH86" s="74"/>
      <c r="BI86" s="74"/>
      <c r="BJ86" s="74"/>
      <c r="BK86" s="75"/>
      <c r="BL86" s="75"/>
      <c r="BM86" s="74"/>
      <c r="BN86" s="74"/>
      <c r="BO86" s="75"/>
      <c r="BP86" s="75"/>
      <c r="BQ86" s="74"/>
      <c r="BR86" s="74"/>
      <c r="BS86" s="75"/>
      <c r="BT86" s="75"/>
      <c r="BU86" s="74"/>
      <c r="BV86" s="74"/>
      <c r="BW86" s="75"/>
      <c r="BX86" s="75"/>
      <c r="BY86" s="74"/>
      <c r="BZ86" s="74"/>
      <c r="CA86" s="75"/>
      <c r="CB86" s="75"/>
      <c r="CC86" s="74"/>
      <c r="CD86" s="74"/>
      <c r="CE86" s="75"/>
      <c r="CF86" s="322"/>
      <c r="CG86" s="74"/>
      <c r="CH86" s="74"/>
      <c r="CI86" s="75"/>
      <c r="CJ86" s="75"/>
      <c r="CK86" s="74"/>
      <c r="CL86" s="74"/>
      <c r="CM86" s="75"/>
      <c r="CN86" s="75"/>
      <c r="CO86" s="74"/>
      <c r="CP86" s="74"/>
      <c r="CQ86" s="75"/>
      <c r="CR86" s="74"/>
      <c r="CS86" s="74"/>
      <c r="CT86" s="74"/>
      <c r="CU86" s="75"/>
      <c r="CV86" s="75"/>
      <c r="CW86" s="74"/>
      <c r="CX86" s="74"/>
      <c r="CY86" s="75"/>
      <c r="CZ86" s="75"/>
      <c r="DA86" s="74"/>
      <c r="DB86" s="74"/>
      <c r="DC86" s="75"/>
      <c r="DD86" s="74"/>
      <c r="DE86" s="74"/>
      <c r="DF86" s="74"/>
      <c r="DG86" s="75"/>
      <c r="DH86" s="74"/>
      <c r="DI86" s="74"/>
      <c r="DJ86" s="74"/>
      <c r="DK86" s="75"/>
      <c r="DL86" s="74"/>
      <c r="DM86" s="74"/>
      <c r="DN86" s="74"/>
      <c r="DO86" s="75"/>
      <c r="DP86" s="74"/>
      <c r="DQ86" s="74"/>
      <c r="DR86" s="74"/>
      <c r="DS86" s="75"/>
      <c r="DT86" s="75"/>
      <c r="DU86" s="74"/>
      <c r="DV86" s="74"/>
      <c r="DW86" s="75"/>
      <c r="DX86" s="75"/>
      <c r="DY86" s="74"/>
      <c r="DZ86" s="74"/>
      <c r="EA86" s="75"/>
      <c r="EB86" s="74"/>
      <c r="EC86" s="74"/>
      <c r="ED86" s="74"/>
      <c r="EE86" s="75"/>
      <c r="EF86" s="74"/>
      <c r="EG86" s="74"/>
      <c r="EH86" s="74"/>
      <c r="EI86" s="75"/>
      <c r="EJ86" s="74"/>
      <c r="EK86" s="74"/>
      <c r="EL86" s="74"/>
      <c r="EM86" s="75"/>
      <c r="EN86" s="74"/>
      <c r="EO86" s="74"/>
      <c r="EP86" s="74"/>
      <c r="EQ86" s="75"/>
      <c r="ER86" s="74"/>
      <c r="ES86" s="74"/>
      <c r="ET86" s="74"/>
      <c r="EU86" s="75"/>
      <c r="EV86" s="75"/>
      <c r="EW86" s="75"/>
      <c r="EX86" s="75"/>
      <c r="EY86" s="75"/>
      <c r="EZ86" s="74"/>
      <c r="FA86" s="74"/>
      <c r="FB86" s="74"/>
      <c r="FC86" s="75"/>
      <c r="FD86" s="74"/>
      <c r="FE86" s="74"/>
      <c r="FF86" s="74"/>
      <c r="FG86" s="75"/>
      <c r="FH86" s="74"/>
      <c r="FI86" s="74"/>
      <c r="FJ86" s="74"/>
      <c r="FK86" s="75"/>
      <c r="FL86" s="74"/>
      <c r="FM86" s="74"/>
      <c r="FN86" s="74"/>
      <c r="FO86" s="75"/>
      <c r="FP86" s="74"/>
      <c r="FQ86" s="74"/>
      <c r="FR86" s="74"/>
      <c r="FS86" s="75"/>
      <c r="FT86" s="74"/>
      <c r="FU86" s="74"/>
      <c r="FV86" s="74"/>
      <c r="FW86" s="75"/>
      <c r="FX86" s="74"/>
      <c r="FY86" s="74"/>
      <c r="FZ86" s="74"/>
      <c r="GA86" s="75"/>
      <c r="GB86" s="74"/>
      <c r="GC86" s="74"/>
      <c r="GD86" s="74"/>
      <c r="GE86" s="75"/>
      <c r="GF86" s="74"/>
      <c r="GG86" s="74"/>
      <c r="GH86" s="74"/>
      <c r="GI86" s="75"/>
      <c r="GJ86" s="74"/>
      <c r="GK86" s="74"/>
      <c r="GL86" s="74"/>
      <c r="GM86" s="75"/>
      <c r="GN86" s="74"/>
      <c r="GO86" s="74"/>
      <c r="GP86" s="74"/>
      <c r="GQ86" s="75"/>
      <c r="GR86" s="74"/>
      <c r="GS86" s="74"/>
      <c r="GT86" s="74"/>
      <c r="GU86" s="74"/>
      <c r="GV86" s="74"/>
      <c r="GW86" s="74"/>
      <c r="GX86" s="74"/>
      <c r="GY86" s="74"/>
      <c r="GZ86" s="74"/>
      <c r="HA86" s="74"/>
      <c r="HB86" s="74"/>
      <c r="HC86" s="74"/>
      <c r="HD86" s="74"/>
      <c r="HE86" s="74"/>
      <c r="HF86" s="74"/>
      <c r="HG86" s="74"/>
      <c r="HH86" s="74"/>
      <c r="HI86" s="74"/>
      <c r="HJ86" s="74"/>
      <c r="HK86" s="74"/>
      <c r="HL86" s="74"/>
      <c r="HM86" s="74"/>
      <c r="HN86" s="74"/>
      <c r="HO86" s="74"/>
      <c r="HP86" s="74"/>
      <c r="HQ86" s="74"/>
      <c r="HR86" s="74"/>
      <c r="HS86" s="74"/>
      <c r="HT86" s="74"/>
      <c r="HU86" s="74"/>
      <c r="HV86" s="74"/>
      <c r="HW86" s="74"/>
      <c r="HX86" s="74"/>
      <c r="HY86" s="74"/>
      <c r="HZ86" s="74"/>
      <c r="IA86" s="74"/>
      <c r="IB86" s="74"/>
      <c r="IC86" s="74"/>
      <c r="ID86" s="74"/>
      <c r="IE86" s="74"/>
      <c r="IF86" s="74"/>
      <c r="IG86" s="74"/>
      <c r="IH86" s="74"/>
      <c r="II86" s="74"/>
      <c r="IJ86" s="74"/>
      <c r="IK86" s="74"/>
      <c r="IL86" s="74"/>
      <c r="IM86" s="74"/>
      <c r="IN86" s="74"/>
      <c r="IO86" s="74"/>
      <c r="IP86" s="74"/>
      <c r="IQ86" s="74"/>
      <c r="IR86" s="74"/>
      <c r="IS86" s="74"/>
      <c r="IT86" s="74"/>
      <c r="IU86" s="74"/>
      <c r="IV86" s="74"/>
      <c r="IW86" s="74"/>
      <c r="IX86" s="74"/>
      <c r="IY86" s="74"/>
      <c r="IZ86" s="74"/>
      <c r="JA86" s="74"/>
      <c r="JB86" s="74"/>
      <c r="JC86" s="74"/>
      <c r="JD86" s="74"/>
      <c r="JE86" s="74"/>
      <c r="JF86" s="74"/>
      <c r="JG86" s="74"/>
      <c r="JH86" s="74"/>
      <c r="JI86" s="74"/>
      <c r="JJ86" s="74"/>
      <c r="JK86" s="74"/>
      <c r="JL86" s="74"/>
      <c r="JM86" s="74"/>
      <c r="JN86" s="74"/>
      <c r="JO86" s="74"/>
      <c r="JP86" s="74"/>
      <c r="JQ86" s="74"/>
      <c r="JR86" s="74"/>
      <c r="JS86" s="74"/>
      <c r="JT86" s="74"/>
      <c r="JU86" s="74"/>
      <c r="JV86" s="74"/>
      <c r="JW86" s="74"/>
      <c r="JX86" s="74"/>
      <c r="JY86" s="74"/>
      <c r="JZ86" s="74"/>
      <c r="KA86" s="74"/>
      <c r="KB86" s="74"/>
      <c r="KC86" s="74"/>
      <c r="KD86" s="74"/>
      <c r="KE86" s="75"/>
      <c r="KF86" s="74"/>
      <c r="KG86" s="74"/>
      <c r="KH86" s="74"/>
      <c r="KI86" s="75"/>
      <c r="KJ86" s="74"/>
      <c r="KK86" s="74"/>
      <c r="KL86" s="74"/>
      <c r="KM86" s="75"/>
      <c r="KN86" s="74"/>
      <c r="KO86" s="74"/>
      <c r="KP86" s="74"/>
      <c r="KQ86" s="75"/>
      <c r="KR86" s="74"/>
      <c r="KS86" s="74"/>
      <c r="KT86" s="74"/>
      <c r="KU86" s="75"/>
      <c r="KV86" s="74"/>
      <c r="KW86" s="74"/>
      <c r="KX86" s="74"/>
      <c r="KY86" s="75"/>
      <c r="KZ86" s="74"/>
      <c r="LA86" s="74"/>
      <c r="LB86" s="74"/>
      <c r="LC86" s="75"/>
      <c r="LD86" s="74"/>
      <c r="LE86" s="74"/>
      <c r="LF86" s="74"/>
      <c r="LG86" s="75"/>
      <c r="LH86" s="74"/>
      <c r="LI86" s="74"/>
      <c r="LJ86" s="74"/>
      <c r="LK86" s="75"/>
      <c r="LL86" s="74"/>
      <c r="LM86" s="74"/>
      <c r="LN86" s="74"/>
      <c r="LO86" s="75"/>
      <c r="LP86" s="74"/>
      <c r="LQ86" s="74"/>
      <c r="LR86" s="74"/>
      <c r="LS86" s="75"/>
      <c r="LT86" s="74"/>
      <c r="LU86" s="74"/>
      <c r="LV86" s="74"/>
      <c r="LW86" s="75"/>
      <c r="LX86" s="74"/>
      <c r="LY86" s="74"/>
      <c r="LZ86" s="74"/>
      <c r="MA86" s="75"/>
      <c r="MB86" s="74"/>
      <c r="MC86" s="74"/>
      <c r="MD86" s="74"/>
      <c r="ME86" s="75"/>
      <c r="MF86" s="74"/>
      <c r="MG86" s="74"/>
      <c r="MH86" s="74"/>
      <c r="MI86" s="75"/>
      <c r="MJ86" s="74"/>
      <c r="MK86" s="74"/>
      <c r="ML86" s="74"/>
      <c r="MM86" s="75"/>
      <c r="MN86" s="74"/>
      <c r="MO86" s="74"/>
      <c r="MP86" s="74"/>
      <c r="MQ86" s="75"/>
      <c r="MR86" s="74"/>
      <c r="MS86" s="74">
        <v>420</v>
      </c>
      <c r="MT86" s="74">
        <v>420</v>
      </c>
      <c r="MU86" s="75">
        <f t="shared" si="527"/>
        <v>100</v>
      </c>
      <c r="MV86" s="74"/>
      <c r="MW86" s="74"/>
      <c r="MX86" s="74"/>
      <c r="MY86" s="74"/>
      <c r="MZ86" s="74"/>
      <c r="NA86" s="74"/>
      <c r="NB86" s="74"/>
      <c r="NC86" s="74"/>
      <c r="ND86" s="74"/>
      <c r="NE86" s="74"/>
      <c r="NF86" s="74"/>
      <c r="NG86" s="74"/>
      <c r="NH86" s="74"/>
      <c r="NI86" s="74"/>
      <c r="NJ86" s="74"/>
      <c r="NK86" s="74"/>
    </row>
    <row r="87" spans="1:375" s="5" customFormat="1" ht="31.5" x14ac:dyDescent="0.25">
      <c r="A87" s="129" t="s">
        <v>174</v>
      </c>
      <c r="B87" s="77">
        <f t="shared" si="512"/>
        <v>17191.335499999997</v>
      </c>
      <c r="C87" s="77">
        <f t="shared" si="479"/>
        <v>49538.484700000001</v>
      </c>
      <c r="D87" s="77">
        <f t="shared" si="513"/>
        <v>36585.678700000004</v>
      </c>
      <c r="E87" s="77">
        <f t="shared" si="514"/>
        <v>12952.806</v>
      </c>
      <c r="F87" s="77">
        <f t="shared" si="515"/>
        <v>49364.263370000001</v>
      </c>
      <c r="G87" s="73">
        <f t="shared" ref="G87:G94" si="528">F87/C87*100</f>
        <v>99.648311144244587</v>
      </c>
      <c r="H87" s="73">
        <f>H88+H89+H91</f>
        <v>0</v>
      </c>
      <c r="I87" s="73">
        <f>I88+I89+I91</f>
        <v>0</v>
      </c>
      <c r="J87" s="73">
        <f>J88+J89+J91</f>
        <v>0</v>
      </c>
      <c r="K87" s="73"/>
      <c r="L87" s="73">
        <f t="shared" ref="L87" si="529">L88+L89+L91</f>
        <v>882.5</v>
      </c>
      <c r="M87" s="73">
        <f t="shared" ref="M87:N87" si="530">M88+M89+M91</f>
        <v>1103.0999999999999</v>
      </c>
      <c r="N87" s="73">
        <f t="shared" si="530"/>
        <v>1103.0999999999999</v>
      </c>
      <c r="O87" s="72">
        <f>N87/M87*100</f>
        <v>100</v>
      </c>
      <c r="P87" s="73">
        <f>P88+P89+P91</f>
        <v>338</v>
      </c>
      <c r="Q87" s="73">
        <f>Q88+Q89+Q91</f>
        <v>338</v>
      </c>
      <c r="R87" s="73">
        <f>R88+R89+R91</f>
        <v>338</v>
      </c>
      <c r="S87" s="72">
        <f>R87/Q87*100</f>
        <v>100</v>
      </c>
      <c r="T87" s="73">
        <f>T88+T89+T91</f>
        <v>1670</v>
      </c>
      <c r="U87" s="73">
        <f>U88+U89+U91</f>
        <v>1670</v>
      </c>
      <c r="V87" s="73">
        <f>V88+V89+V91</f>
        <v>1670</v>
      </c>
      <c r="W87" s="72">
        <f>V87/U87*100</f>
        <v>100</v>
      </c>
      <c r="X87" s="73">
        <f>X88+X89+X91</f>
        <v>514</v>
      </c>
      <c r="Y87" s="73">
        <f>Y88+Y89+Y91</f>
        <v>514</v>
      </c>
      <c r="Z87" s="73">
        <f>Z88+Z89+Z91</f>
        <v>514</v>
      </c>
      <c r="AA87" s="72">
        <f>Z87/Y87*100</f>
        <v>100</v>
      </c>
      <c r="AB87" s="73">
        <f>AB88+AB89+AB91</f>
        <v>0</v>
      </c>
      <c r="AC87" s="73">
        <f>AC88+AC89+AC91</f>
        <v>0</v>
      </c>
      <c r="AD87" s="73">
        <f>AD88+AD89+AD91</f>
        <v>0</v>
      </c>
      <c r="AE87" s="72"/>
      <c r="AF87" s="73"/>
      <c r="AG87" s="73">
        <f>AG88+AG89+AG91</f>
        <v>16975.400000000001</v>
      </c>
      <c r="AH87" s="73">
        <f>AH88+AH89+AH91</f>
        <v>16919.613590000001</v>
      </c>
      <c r="AI87" s="72">
        <f>AH87/AG87*100</f>
        <v>99.671369098813585</v>
      </c>
      <c r="AJ87" s="73"/>
      <c r="AK87" s="73">
        <f>AK88+AK89+AK91</f>
        <v>640</v>
      </c>
      <c r="AL87" s="73">
        <f>AL88+AL89+AL91</f>
        <v>640</v>
      </c>
      <c r="AM87" s="72">
        <f>AL87/AK87*100</f>
        <v>100</v>
      </c>
      <c r="AN87" s="73">
        <f t="shared" ref="AN87" si="531">AN88+AN89+AN91</f>
        <v>0</v>
      </c>
      <c r="AO87" s="73">
        <f t="shared" ref="AO87:AQ87" si="532">AO88+AO89+AO91</f>
        <v>0</v>
      </c>
      <c r="AP87" s="73">
        <f t="shared" si="532"/>
        <v>0</v>
      </c>
      <c r="AQ87" s="73">
        <f t="shared" si="532"/>
        <v>0</v>
      </c>
      <c r="AR87" s="73">
        <f>AR88+AR89+AR91</f>
        <v>500</v>
      </c>
      <c r="AS87" s="73">
        <f>AS88+AS89+AS91</f>
        <v>500</v>
      </c>
      <c r="AT87" s="73">
        <f>AT88+AT89+AT91</f>
        <v>500</v>
      </c>
      <c r="AU87" s="72">
        <f>AT87/AS87*100</f>
        <v>100</v>
      </c>
      <c r="AV87" s="73"/>
      <c r="AW87" s="73">
        <f>AW88+AW89+AW91</f>
        <v>0</v>
      </c>
      <c r="AX87" s="73">
        <f>AX88+AX89+AX91</f>
        <v>0</v>
      </c>
      <c r="AY87" s="72"/>
      <c r="AZ87" s="72"/>
      <c r="BA87" s="73">
        <f>BA88+BA89+BA91</f>
        <v>0</v>
      </c>
      <c r="BB87" s="73">
        <f>BB88+BB89+BB91</f>
        <v>0</v>
      </c>
      <c r="BC87" s="72"/>
      <c r="BD87" s="73"/>
      <c r="BE87" s="73"/>
      <c r="BF87" s="73"/>
      <c r="BG87" s="72"/>
      <c r="BH87" s="73">
        <f>BH88+BH89+BH91</f>
        <v>1465.3871999999999</v>
      </c>
      <c r="BI87" s="73">
        <f>BI88+BI89+BI91</f>
        <v>1465.3871999999999</v>
      </c>
      <c r="BJ87" s="73">
        <f>BJ88+BJ89+BJ91</f>
        <v>1429.22622</v>
      </c>
      <c r="BK87" s="72">
        <f>BJ87/BI87*100</f>
        <v>97.532325927236158</v>
      </c>
      <c r="BL87" s="72"/>
      <c r="BM87" s="73">
        <f>BM88+BM89+BM91</f>
        <v>0</v>
      </c>
      <c r="BN87" s="73">
        <f>BN88+BN89+BN91</f>
        <v>0</v>
      </c>
      <c r="BO87" s="72"/>
      <c r="BP87" s="72"/>
      <c r="BQ87" s="73">
        <f>BQ88+BQ89+BQ91</f>
        <v>0</v>
      </c>
      <c r="BR87" s="73">
        <f>BR88+BR89+BR91</f>
        <v>0</v>
      </c>
      <c r="BS87" s="72"/>
      <c r="BT87" s="72"/>
      <c r="BU87" s="73">
        <f>BU88+BU89+BU91</f>
        <v>0</v>
      </c>
      <c r="BV87" s="73">
        <f>BV88+BV89+BV91</f>
        <v>0</v>
      </c>
      <c r="BW87" s="72"/>
      <c r="BX87" s="72"/>
      <c r="BY87" s="73">
        <f>BY88+BY89+BY91</f>
        <v>0</v>
      </c>
      <c r="BZ87" s="73">
        <f>BZ88+BZ89+BZ91</f>
        <v>0</v>
      </c>
      <c r="CA87" s="72"/>
      <c r="CB87" s="72"/>
      <c r="CC87" s="73">
        <f>CC88+CC89+CC91</f>
        <v>0</v>
      </c>
      <c r="CD87" s="73">
        <f>CD88+CD89+CD91</f>
        <v>0</v>
      </c>
      <c r="CE87" s="72"/>
      <c r="CF87" s="343"/>
      <c r="CG87" s="73">
        <f>CG88+CG89+CG91</f>
        <v>0</v>
      </c>
      <c r="CH87" s="73">
        <f>CH88+CH89+CH91</f>
        <v>0</v>
      </c>
      <c r="CI87" s="72"/>
      <c r="CJ87" s="72"/>
      <c r="CK87" s="73">
        <f>CK88+CK89+CK91</f>
        <v>0</v>
      </c>
      <c r="CL87" s="73">
        <f>CL88+CL89+CL91</f>
        <v>0</v>
      </c>
      <c r="CM87" s="72"/>
      <c r="CN87" s="72"/>
      <c r="CO87" s="73">
        <f>CO88+CO89+CO91</f>
        <v>0</v>
      </c>
      <c r="CP87" s="73">
        <f>CP88+CP89+CP91</f>
        <v>0</v>
      </c>
      <c r="CQ87" s="72"/>
      <c r="CR87" s="73">
        <f>CR88+CR89+CR91</f>
        <v>634.4</v>
      </c>
      <c r="CS87" s="73">
        <f>CS88+CS89+CS91</f>
        <v>634.4</v>
      </c>
      <c r="CT87" s="73">
        <f>CT88+CT89+CT91</f>
        <v>634.18651</v>
      </c>
      <c r="CU87" s="72">
        <f>CT87/CS87*100</f>
        <v>99.966347730138722</v>
      </c>
      <c r="CV87" s="72"/>
      <c r="CW87" s="73"/>
      <c r="CX87" s="73"/>
      <c r="CY87" s="72"/>
      <c r="CZ87" s="72"/>
      <c r="DA87" s="73"/>
      <c r="DB87" s="73"/>
      <c r="DC87" s="72"/>
      <c r="DD87" s="73">
        <f>DD88+DD89+DD91</f>
        <v>500</v>
      </c>
      <c r="DE87" s="73">
        <f>DE88+DE89+DE91</f>
        <v>500</v>
      </c>
      <c r="DF87" s="73">
        <f>DF88+DF89+DF91</f>
        <v>500</v>
      </c>
      <c r="DG87" s="72">
        <f t="shared" si="519"/>
        <v>100</v>
      </c>
      <c r="DH87" s="73">
        <f>DH88+DH89+DH91</f>
        <v>0</v>
      </c>
      <c r="DI87" s="73">
        <f>DI88+DI89+DI91</f>
        <v>0</v>
      </c>
      <c r="DJ87" s="73">
        <f>DJ88+DJ89+DJ91</f>
        <v>0</v>
      </c>
      <c r="DK87" s="72"/>
      <c r="DL87" s="73">
        <f>DL88+DL89+DL91</f>
        <v>0</v>
      </c>
      <c r="DM87" s="73">
        <f>DM88+DM89+DM91</f>
        <v>0</v>
      </c>
      <c r="DN87" s="73">
        <f>DN88+DN89+DN91</f>
        <v>0</v>
      </c>
      <c r="DO87" s="72"/>
      <c r="DP87" s="73"/>
      <c r="DQ87" s="73">
        <f>DQ88+DQ89+DQ91</f>
        <v>0</v>
      </c>
      <c r="DR87" s="73">
        <f>DR88+DR89+DR91</f>
        <v>0</v>
      </c>
      <c r="DS87" s="72"/>
      <c r="DT87" s="72"/>
      <c r="DU87" s="73">
        <f>DU88+DU89+DU91</f>
        <v>0</v>
      </c>
      <c r="DV87" s="73">
        <f>DV88+DV89+DV91</f>
        <v>0</v>
      </c>
      <c r="DW87" s="72"/>
      <c r="DX87" s="72"/>
      <c r="DY87" s="73">
        <f>DY88+DY89+DY91</f>
        <v>0</v>
      </c>
      <c r="DZ87" s="73">
        <f>DZ88+DZ89+DZ91</f>
        <v>0</v>
      </c>
      <c r="EA87" s="72"/>
      <c r="EB87" s="73">
        <f>EB88+EB89+EB91</f>
        <v>1000</v>
      </c>
      <c r="EC87" s="73">
        <f>EC88+EC89+EC91</f>
        <v>1000</v>
      </c>
      <c r="ED87" s="73">
        <f>ED88+ED89+ED91</f>
        <v>1000</v>
      </c>
      <c r="EE87" s="72">
        <f>ED87/EC87*100</f>
        <v>100</v>
      </c>
      <c r="EF87" s="73">
        <f>EF88+EF89+EF91</f>
        <v>2968.5</v>
      </c>
      <c r="EG87" s="73">
        <f>EG88+EG89+EG91</f>
        <v>2968.5</v>
      </c>
      <c r="EH87" s="73">
        <f>EH88+EH89+EH91</f>
        <v>2891.5580199999999</v>
      </c>
      <c r="EI87" s="72">
        <f>EH87/EG87*100</f>
        <v>97.408051878052888</v>
      </c>
      <c r="EJ87" s="73"/>
      <c r="EK87" s="73">
        <f>EK88+EK89+EK91</f>
        <v>0</v>
      </c>
      <c r="EL87" s="73">
        <f>EL88+EL89+EL91</f>
        <v>0</v>
      </c>
      <c r="EM87" s="72"/>
      <c r="EN87" s="73">
        <f>EN88+EN89+EN91</f>
        <v>5000</v>
      </c>
      <c r="EO87" s="73">
        <f>EO88+EO89+EO91</f>
        <v>5000</v>
      </c>
      <c r="EP87" s="73">
        <f>EP88+EP89+EP91</f>
        <v>5000</v>
      </c>
      <c r="EQ87" s="72">
        <f t="shared" si="520"/>
        <v>100</v>
      </c>
      <c r="ER87" s="73"/>
      <c r="ES87" s="73">
        <f>ES88+ES89+ES91</f>
        <v>0</v>
      </c>
      <c r="ET87" s="73">
        <f>ET88+ET89+ET91</f>
        <v>0</v>
      </c>
      <c r="EU87" s="72"/>
      <c r="EV87" s="72"/>
      <c r="EW87" s="72"/>
      <c r="EX87" s="72"/>
      <c r="EY87" s="72"/>
      <c r="EZ87" s="73"/>
      <c r="FA87" s="73">
        <f>FA88+FA89+FA91</f>
        <v>0</v>
      </c>
      <c r="FB87" s="73">
        <f>FB88+FB89+FB91</f>
        <v>0</v>
      </c>
      <c r="FC87" s="72"/>
      <c r="FD87" s="73"/>
      <c r="FE87" s="73">
        <f>FE88+FE89+FE91</f>
        <v>0</v>
      </c>
      <c r="FF87" s="73">
        <f>FF88+FF89+FF91</f>
        <v>0</v>
      </c>
      <c r="FG87" s="72"/>
      <c r="FH87" s="73"/>
      <c r="FI87" s="73">
        <f>FI88+FI89+FI91</f>
        <v>0</v>
      </c>
      <c r="FJ87" s="73">
        <f>FJ88+FJ89+FJ91</f>
        <v>0</v>
      </c>
      <c r="FK87" s="72"/>
      <c r="FL87" s="73">
        <f>FL88+FL89+FL91</f>
        <v>869</v>
      </c>
      <c r="FM87" s="73">
        <f>FM88+FM89+FM91</f>
        <v>736.7</v>
      </c>
      <c r="FN87" s="73">
        <f>FN88+FN89+FN91</f>
        <v>736.7</v>
      </c>
      <c r="FO87" s="72">
        <f t="shared" ref="FO87:FO88" si="533">FN87/FM87*100</f>
        <v>100</v>
      </c>
      <c r="FP87" s="73"/>
      <c r="FQ87" s="73"/>
      <c r="FR87" s="73"/>
      <c r="FS87" s="72"/>
      <c r="FT87" s="73"/>
      <c r="FU87" s="73">
        <f>FU88+FU89+FU91</f>
        <v>0</v>
      </c>
      <c r="FV87" s="73">
        <f>FV88+FV89+FV91</f>
        <v>0</v>
      </c>
      <c r="FW87" s="72"/>
      <c r="FX87" s="73"/>
      <c r="FY87" s="73">
        <f>FY88+FY89+FY91</f>
        <v>0</v>
      </c>
      <c r="FZ87" s="73">
        <f>FZ88+FZ89+FZ91</f>
        <v>0</v>
      </c>
      <c r="GA87" s="72"/>
      <c r="GB87" s="73"/>
      <c r="GC87" s="73">
        <f>GC88+GC89+GC91</f>
        <v>0</v>
      </c>
      <c r="GD87" s="73">
        <f>GD88+GD89+GD91</f>
        <v>0</v>
      </c>
      <c r="GE87" s="72"/>
      <c r="GF87" s="73">
        <f>GF88+GF89+GF91</f>
        <v>849.54830000000004</v>
      </c>
      <c r="GG87" s="73">
        <f>GG88+GG89+GG91</f>
        <v>831.87202000000002</v>
      </c>
      <c r="GH87" s="73">
        <f>GH88+GH89+GH91</f>
        <v>826.7935500000001</v>
      </c>
      <c r="GI87" s="72">
        <f t="shared" si="176"/>
        <v>99.389513064762056</v>
      </c>
      <c r="GJ87" s="73"/>
      <c r="GK87" s="73"/>
      <c r="GL87" s="73"/>
      <c r="GM87" s="72"/>
      <c r="GN87" s="73"/>
      <c r="GO87" s="73">
        <f>GO88+GO89+GO91</f>
        <v>36.590000000000003</v>
      </c>
      <c r="GP87" s="73">
        <f>GP88+GP89+GP91</f>
        <v>36.549999999999997</v>
      </c>
      <c r="GQ87" s="72">
        <f>GP87/GO87*100</f>
        <v>99.89068051380157</v>
      </c>
      <c r="GR87" s="73"/>
      <c r="GS87" s="73">
        <f t="shared" ref="GS87:GT87" si="534">GS88+GS89+GS91</f>
        <v>0</v>
      </c>
      <c r="GT87" s="73">
        <f t="shared" si="534"/>
        <v>0</v>
      </c>
      <c r="GU87" s="72"/>
      <c r="GV87" s="73"/>
      <c r="GW87" s="73">
        <f t="shared" ref="GW87:GX87" si="535">GW88+GW89+GW91</f>
        <v>0</v>
      </c>
      <c r="GX87" s="73">
        <f t="shared" si="535"/>
        <v>0</v>
      </c>
      <c r="GY87" s="72"/>
      <c r="GZ87" s="73"/>
      <c r="HA87" s="73">
        <f t="shared" ref="HA87:HB87" si="536">HA88+HA89+HA91</f>
        <v>0</v>
      </c>
      <c r="HB87" s="73">
        <f t="shared" si="536"/>
        <v>0</v>
      </c>
      <c r="HC87" s="72"/>
      <c r="HD87" s="73"/>
      <c r="HE87" s="73">
        <f t="shared" ref="HE87:HF87" si="537">HE88+HE89+HE91</f>
        <v>0</v>
      </c>
      <c r="HF87" s="73">
        <f t="shared" si="537"/>
        <v>0</v>
      </c>
      <c r="HG87" s="72"/>
      <c r="HH87" s="73"/>
      <c r="HI87" s="73">
        <f t="shared" ref="HI87:HJ87" si="538">HI88+HI89+HI91</f>
        <v>130.5</v>
      </c>
      <c r="HJ87" s="73">
        <f t="shared" si="538"/>
        <v>130.5</v>
      </c>
      <c r="HK87" s="72">
        <f>HJ87/HI87*100</f>
        <v>100</v>
      </c>
      <c r="HL87" s="73"/>
      <c r="HM87" s="73">
        <f t="shared" ref="HM87:HN87" si="539">HM88+HM89+HM91</f>
        <v>0</v>
      </c>
      <c r="HN87" s="73">
        <f t="shared" si="539"/>
        <v>0</v>
      </c>
      <c r="HO87" s="72"/>
      <c r="HP87" s="73"/>
      <c r="HQ87" s="73">
        <f t="shared" ref="HQ87:HR87" si="540">HQ88+HQ89+HQ91</f>
        <v>0</v>
      </c>
      <c r="HR87" s="73">
        <f t="shared" si="540"/>
        <v>0</v>
      </c>
      <c r="HS87" s="72"/>
      <c r="HT87" s="73"/>
      <c r="HU87" s="73">
        <f t="shared" ref="HU87:HV87" si="541">HU88+HU89+HU91</f>
        <v>0</v>
      </c>
      <c r="HV87" s="73">
        <f t="shared" si="541"/>
        <v>0</v>
      </c>
      <c r="HW87" s="72"/>
      <c r="HX87" s="73"/>
      <c r="HY87" s="73">
        <f t="shared" ref="HY87:HZ87" si="542">HY88+HY89+HY91</f>
        <v>0</v>
      </c>
      <c r="HZ87" s="73">
        <f t="shared" si="542"/>
        <v>0</v>
      </c>
      <c r="IA87" s="72"/>
      <c r="IB87" s="73"/>
      <c r="IC87" s="73">
        <f t="shared" ref="IC87:ID87" si="543">IC88+IC89+IC91</f>
        <v>0</v>
      </c>
      <c r="ID87" s="73">
        <f t="shared" si="543"/>
        <v>0</v>
      </c>
      <c r="IE87" s="72"/>
      <c r="IF87" s="73"/>
      <c r="IG87" s="73">
        <f t="shared" ref="IG87:IH87" si="544">IG88+IG89+IG91</f>
        <v>0</v>
      </c>
      <c r="IH87" s="73">
        <f t="shared" si="544"/>
        <v>0</v>
      </c>
      <c r="II87" s="72"/>
      <c r="IJ87" s="73"/>
      <c r="IK87" s="73">
        <f t="shared" ref="IK87:IL87" si="545">IK88+IK89+IK91</f>
        <v>0</v>
      </c>
      <c r="IL87" s="73">
        <f t="shared" si="545"/>
        <v>0</v>
      </c>
      <c r="IM87" s="72"/>
      <c r="IN87" s="73"/>
      <c r="IO87" s="73">
        <f t="shared" ref="IO87:IP87" si="546">IO88+IO89+IO91</f>
        <v>0</v>
      </c>
      <c r="IP87" s="73">
        <f t="shared" si="546"/>
        <v>0</v>
      </c>
      <c r="IQ87" s="72"/>
      <c r="IR87" s="73"/>
      <c r="IS87" s="73">
        <f t="shared" ref="IS87:IT87" si="547">IS88+IS89+IS91</f>
        <v>0</v>
      </c>
      <c r="IT87" s="73">
        <f t="shared" si="547"/>
        <v>0</v>
      </c>
      <c r="IU87" s="72"/>
      <c r="IV87" s="73"/>
      <c r="IW87" s="73">
        <f t="shared" ref="IW87:IX87" si="548">IW88+IW89+IW91</f>
        <v>0</v>
      </c>
      <c r="IX87" s="73">
        <f t="shared" si="548"/>
        <v>0</v>
      </c>
      <c r="IY87" s="72"/>
      <c r="IZ87" s="73"/>
      <c r="JA87" s="73">
        <f t="shared" ref="JA87:JB87" si="549">JA88+JA89+JA91</f>
        <v>0</v>
      </c>
      <c r="JB87" s="73">
        <f t="shared" si="549"/>
        <v>0</v>
      </c>
      <c r="JC87" s="72"/>
      <c r="JD87" s="73"/>
      <c r="JE87" s="73">
        <f t="shared" ref="JE87:JF87" si="550">JE88+JE89+JE91</f>
        <v>0</v>
      </c>
      <c r="JF87" s="73">
        <f t="shared" si="550"/>
        <v>0</v>
      </c>
      <c r="JG87" s="72"/>
      <c r="JH87" s="73"/>
      <c r="JI87" s="73">
        <f t="shared" ref="JI87:JJ87" si="551">JI88+JI89+JI91</f>
        <v>0</v>
      </c>
      <c r="JJ87" s="73">
        <f t="shared" si="551"/>
        <v>0</v>
      </c>
      <c r="JK87" s="72"/>
      <c r="JL87" s="73"/>
      <c r="JM87" s="73">
        <f t="shared" ref="JM87:JN87" si="552">JM88+JM89+JM91</f>
        <v>0</v>
      </c>
      <c r="JN87" s="73">
        <f t="shared" si="552"/>
        <v>0</v>
      </c>
      <c r="JO87" s="72"/>
      <c r="JP87" s="73"/>
      <c r="JQ87" s="73">
        <f t="shared" ref="JQ87:JR87" si="553">JQ88+JQ89+JQ91</f>
        <v>0</v>
      </c>
      <c r="JR87" s="73">
        <f t="shared" si="553"/>
        <v>0</v>
      </c>
      <c r="JS87" s="72"/>
      <c r="JT87" s="73"/>
      <c r="JU87" s="73">
        <f t="shared" ref="JU87:JV87" si="554">JU88+JU89+JU91</f>
        <v>2272.0659999999998</v>
      </c>
      <c r="JV87" s="73">
        <f t="shared" si="554"/>
        <v>2272.0659999999998</v>
      </c>
      <c r="JW87" s="72">
        <f>JV87/JU87*100</f>
        <v>100</v>
      </c>
      <c r="JX87" s="73"/>
      <c r="JY87" s="73">
        <f t="shared" ref="JY87:JZ87" si="555">JY88+JY89+JY91</f>
        <v>0</v>
      </c>
      <c r="JZ87" s="73">
        <f t="shared" si="555"/>
        <v>0</v>
      </c>
      <c r="KA87" s="72"/>
      <c r="KB87" s="73"/>
      <c r="KC87" s="73">
        <f t="shared" ref="KC87:KD87" si="556">KC88+KC89+KC91</f>
        <v>0</v>
      </c>
      <c r="KD87" s="73">
        <f t="shared" si="556"/>
        <v>0</v>
      </c>
      <c r="KE87" s="72"/>
      <c r="KF87" s="73"/>
      <c r="KG87" s="73">
        <f t="shared" ref="KG87:KH87" si="557">KG88+KG89+KG91</f>
        <v>0</v>
      </c>
      <c r="KH87" s="73">
        <f t="shared" si="557"/>
        <v>0</v>
      </c>
      <c r="KI87" s="72"/>
      <c r="KJ87" s="73"/>
      <c r="KK87" s="73">
        <f t="shared" ref="KK87:KL87" si="558">KK88+KK89+KK91</f>
        <v>0</v>
      </c>
      <c r="KL87" s="73">
        <f t="shared" si="558"/>
        <v>0</v>
      </c>
      <c r="KM87" s="72"/>
      <c r="KN87" s="73"/>
      <c r="KO87" s="73">
        <f>KO88+KO89+KO91+KO90</f>
        <v>700</v>
      </c>
      <c r="KP87" s="73">
        <f>KP88+KP89+KP91+KP90</f>
        <v>700</v>
      </c>
      <c r="KQ87" s="72">
        <f t="shared" ref="KQ87:KQ91" si="559">KP87/KO87*100</f>
        <v>100</v>
      </c>
      <c r="KR87" s="73"/>
      <c r="KS87" s="73">
        <f>KS88+KS89+KS91+KS90</f>
        <v>0</v>
      </c>
      <c r="KT87" s="73">
        <f>KT88+KT89+KT91+KT90</f>
        <v>0</v>
      </c>
      <c r="KU87" s="72"/>
      <c r="KV87" s="73"/>
      <c r="KW87" s="73">
        <f>KW88+KW89+KW91+KW90</f>
        <v>0</v>
      </c>
      <c r="KX87" s="73">
        <f>KX88+KX89+KX91+KX90</f>
        <v>0</v>
      </c>
      <c r="KY87" s="72"/>
      <c r="KZ87" s="73"/>
      <c r="LA87" s="73">
        <f>LA88+LA89+LA91+LA90</f>
        <v>0</v>
      </c>
      <c r="LB87" s="73">
        <f>LB88+LB89+LB91+LB90</f>
        <v>0</v>
      </c>
      <c r="LC87" s="72"/>
      <c r="LD87" s="73"/>
      <c r="LE87" s="73">
        <f>LE88+LE89+LE91+LE90</f>
        <v>0</v>
      </c>
      <c r="LF87" s="73">
        <f>LF88+LF89+LF91+LF90</f>
        <v>0</v>
      </c>
      <c r="LG87" s="72"/>
      <c r="LH87" s="73"/>
      <c r="LI87" s="73">
        <f>LI88+LI89+LI91+LI90</f>
        <v>0</v>
      </c>
      <c r="LJ87" s="73">
        <f>LJ88+LJ89+LJ91+LJ90</f>
        <v>0</v>
      </c>
      <c r="LK87" s="72"/>
      <c r="LL87" s="73"/>
      <c r="LM87" s="73">
        <f>LM88+LM89+LM91+LM90</f>
        <v>0</v>
      </c>
      <c r="LN87" s="73">
        <f>LN88+LN89+LN91+LN90</f>
        <v>0</v>
      </c>
      <c r="LO87" s="72"/>
      <c r="LP87" s="73"/>
      <c r="LQ87" s="73">
        <f>LQ88+LQ89+LQ91+LQ90</f>
        <v>0</v>
      </c>
      <c r="LR87" s="73">
        <f>LR88+LR89+LR91+LR90</f>
        <v>0</v>
      </c>
      <c r="LS87" s="72"/>
      <c r="LT87" s="73"/>
      <c r="LU87" s="73">
        <f>LU88+LU89+LU91+LU90</f>
        <v>0</v>
      </c>
      <c r="LV87" s="73">
        <f>LV88+LV89+LV91+LV90</f>
        <v>0</v>
      </c>
      <c r="LW87" s="72"/>
      <c r="LX87" s="73"/>
      <c r="LY87" s="73">
        <f>LY88+LY89+LY91+LY90</f>
        <v>9980.74</v>
      </c>
      <c r="LZ87" s="73">
        <f>LZ88+LZ89+LZ91+LZ90</f>
        <v>9980.74</v>
      </c>
      <c r="MA87" s="72">
        <f>LZ87/LY87*100</f>
        <v>100</v>
      </c>
      <c r="MB87" s="73"/>
      <c r="MC87" s="73">
        <f t="shared" ref="MC87:MD87" si="560">MC88+MC89+MC91</f>
        <v>1541.22948</v>
      </c>
      <c r="MD87" s="73">
        <f t="shared" si="560"/>
        <v>1541.22948</v>
      </c>
      <c r="ME87" s="72">
        <f t="shared" si="524"/>
        <v>100</v>
      </c>
      <c r="MF87" s="73"/>
      <c r="MG87" s="73">
        <f t="shared" ref="MG87:MH87" si="561">MG88+MG89+MG91</f>
        <v>0</v>
      </c>
      <c r="MH87" s="73">
        <f t="shared" si="561"/>
        <v>0</v>
      </c>
      <c r="MI87" s="72"/>
      <c r="MJ87" s="73"/>
      <c r="MK87" s="73">
        <f t="shared" ref="MK87:ML87" si="562">MK88+MK89+MK91</f>
        <v>0</v>
      </c>
      <c r="ML87" s="73">
        <f t="shared" si="562"/>
        <v>0</v>
      </c>
      <c r="MM87" s="72"/>
      <c r="MN87" s="73"/>
      <c r="MO87" s="73"/>
      <c r="MP87" s="73"/>
      <c r="MQ87" s="72"/>
      <c r="MR87" s="73"/>
      <c r="MS87" s="73"/>
      <c r="MT87" s="73"/>
      <c r="MU87" s="72"/>
      <c r="MV87" s="73"/>
      <c r="MW87" s="73"/>
      <c r="MX87" s="73"/>
      <c r="MY87" s="72"/>
      <c r="MZ87" s="73"/>
      <c r="NA87" s="73"/>
      <c r="NB87" s="73"/>
      <c r="NC87" s="72"/>
      <c r="ND87" s="73"/>
      <c r="NE87" s="73"/>
      <c r="NF87" s="73"/>
      <c r="NG87" s="72"/>
      <c r="NH87" s="73"/>
      <c r="NI87" s="73"/>
      <c r="NJ87" s="73"/>
      <c r="NK87" s="72"/>
    </row>
    <row r="88" spans="1:375" ht="31.5" x14ac:dyDescent="0.25">
      <c r="A88" s="130" t="s">
        <v>173</v>
      </c>
      <c r="B88" s="78">
        <f t="shared" si="512"/>
        <v>12191.335499999999</v>
      </c>
      <c r="C88" s="78">
        <f t="shared" si="479"/>
        <v>43838.484700000001</v>
      </c>
      <c r="D88" s="78">
        <f t="shared" si="513"/>
        <v>31585.678700000004</v>
      </c>
      <c r="E88" s="78">
        <f t="shared" si="514"/>
        <v>12252.806</v>
      </c>
      <c r="F88" s="78">
        <f t="shared" si="515"/>
        <v>43664.263370000001</v>
      </c>
      <c r="G88" s="74">
        <f t="shared" si="528"/>
        <v>99.602583594774657</v>
      </c>
      <c r="H88" s="74"/>
      <c r="I88" s="74"/>
      <c r="J88" s="74"/>
      <c r="K88" s="74"/>
      <c r="L88" s="74">
        <v>882.5</v>
      </c>
      <c r="M88" s="74">
        <v>1103.0999999999999</v>
      </c>
      <c r="N88" s="74">
        <v>1103.0999999999999</v>
      </c>
      <c r="O88" s="75">
        <f>N88/M88*100</f>
        <v>100</v>
      </c>
      <c r="P88" s="114">
        <v>338</v>
      </c>
      <c r="Q88" s="114">
        <v>338</v>
      </c>
      <c r="R88" s="134">
        <v>338</v>
      </c>
      <c r="S88" s="75">
        <f>R88/Q88*100</f>
        <v>100</v>
      </c>
      <c r="T88" s="99">
        <v>1670</v>
      </c>
      <c r="U88" s="259">
        <v>1670</v>
      </c>
      <c r="V88" s="259">
        <v>1670</v>
      </c>
      <c r="W88" s="75">
        <f>V88/U88*100</f>
        <v>100</v>
      </c>
      <c r="X88" s="285">
        <v>514</v>
      </c>
      <c r="Y88" s="297">
        <v>514</v>
      </c>
      <c r="Z88" s="297">
        <v>514</v>
      </c>
      <c r="AA88" s="75">
        <f>Z88/Y88*100</f>
        <v>100</v>
      </c>
      <c r="AB88" s="322"/>
      <c r="AC88" s="322"/>
      <c r="AD88" s="322"/>
      <c r="AE88" s="75"/>
      <c r="AF88" s="322"/>
      <c r="AG88" s="322">
        <v>16975.400000000001</v>
      </c>
      <c r="AH88" s="322">
        <v>16919.613590000001</v>
      </c>
      <c r="AI88" s="75">
        <f>AH88/AG88*100</f>
        <v>99.671369098813585</v>
      </c>
      <c r="AJ88" s="322"/>
      <c r="AK88" s="322">
        <v>640</v>
      </c>
      <c r="AL88" s="322">
        <v>640</v>
      </c>
      <c r="AM88" s="75">
        <f>AL88/AK88*100</f>
        <v>100</v>
      </c>
      <c r="AN88" s="74"/>
      <c r="AO88" s="74"/>
      <c r="AP88" s="74"/>
      <c r="AQ88" s="75"/>
      <c r="AR88" s="322">
        <v>500</v>
      </c>
      <c r="AS88" s="322">
        <v>500</v>
      </c>
      <c r="AT88" s="322">
        <v>500</v>
      </c>
      <c r="AU88" s="75">
        <f>AT88/AS88*100</f>
        <v>100</v>
      </c>
      <c r="AV88" s="322"/>
      <c r="AW88" s="322"/>
      <c r="AX88" s="322"/>
      <c r="AY88" s="75"/>
      <c r="AZ88" s="75"/>
      <c r="BA88" s="322"/>
      <c r="BB88" s="322"/>
      <c r="BC88" s="75"/>
      <c r="BD88" s="322"/>
      <c r="BE88" s="322"/>
      <c r="BF88" s="322"/>
      <c r="BG88" s="75"/>
      <c r="BH88" s="322">
        <v>1465.3871999999999</v>
      </c>
      <c r="BI88" s="322">
        <v>1465.3871999999999</v>
      </c>
      <c r="BJ88" s="322">
        <v>1429.22622</v>
      </c>
      <c r="BK88" s="75">
        <f>BJ88/BI88*100</f>
        <v>97.532325927236158</v>
      </c>
      <c r="BL88" s="75"/>
      <c r="BM88" s="322"/>
      <c r="BN88" s="322"/>
      <c r="BO88" s="75"/>
      <c r="BP88" s="75"/>
      <c r="BQ88" s="322"/>
      <c r="BR88" s="322"/>
      <c r="BS88" s="75"/>
      <c r="BT88" s="75"/>
      <c r="BU88" s="322"/>
      <c r="BV88" s="322"/>
      <c r="BW88" s="75"/>
      <c r="BX88" s="75"/>
      <c r="BY88" s="322"/>
      <c r="BZ88" s="322"/>
      <c r="CA88" s="75"/>
      <c r="CB88" s="75"/>
      <c r="CC88" s="322"/>
      <c r="CD88" s="322"/>
      <c r="CE88" s="75"/>
      <c r="CF88" s="322"/>
      <c r="CG88" s="322"/>
      <c r="CH88" s="322"/>
      <c r="CI88" s="75"/>
      <c r="CJ88" s="75"/>
      <c r="CK88" s="322"/>
      <c r="CL88" s="322"/>
      <c r="CM88" s="75"/>
      <c r="CN88" s="75"/>
      <c r="CO88" s="322"/>
      <c r="CP88" s="322"/>
      <c r="CQ88" s="75"/>
      <c r="CR88" s="322">
        <v>634.4</v>
      </c>
      <c r="CS88" s="322">
        <v>634.4</v>
      </c>
      <c r="CT88" s="322">
        <v>634.18651</v>
      </c>
      <c r="CU88" s="75">
        <f>CT88/CS88*100</f>
        <v>99.966347730138722</v>
      </c>
      <c r="CV88" s="75"/>
      <c r="CW88" s="322"/>
      <c r="CX88" s="322"/>
      <c r="CY88" s="75"/>
      <c r="CZ88" s="75"/>
      <c r="DA88" s="322"/>
      <c r="DB88" s="322"/>
      <c r="DC88" s="75"/>
      <c r="DD88" s="322">
        <v>500</v>
      </c>
      <c r="DE88" s="322">
        <v>500</v>
      </c>
      <c r="DF88" s="322">
        <v>500</v>
      </c>
      <c r="DG88" s="75">
        <f t="shared" si="519"/>
        <v>100</v>
      </c>
      <c r="DH88" s="322"/>
      <c r="DI88" s="322"/>
      <c r="DJ88" s="322"/>
      <c r="DK88" s="75"/>
      <c r="DL88" s="322"/>
      <c r="DM88" s="322"/>
      <c r="DN88" s="322">
        <v>0</v>
      </c>
      <c r="DO88" s="75"/>
      <c r="DP88" s="322"/>
      <c r="DQ88" s="322"/>
      <c r="DR88" s="322">
        <v>0</v>
      </c>
      <c r="DS88" s="75"/>
      <c r="DT88" s="75"/>
      <c r="DU88" s="322"/>
      <c r="DV88" s="322"/>
      <c r="DW88" s="75"/>
      <c r="DX88" s="75"/>
      <c r="DY88" s="322"/>
      <c r="DZ88" s="322"/>
      <c r="EA88" s="75"/>
      <c r="EB88" s="322">
        <v>1000</v>
      </c>
      <c r="EC88" s="322">
        <v>1000</v>
      </c>
      <c r="ED88" s="322">
        <v>1000</v>
      </c>
      <c r="EE88" s="75">
        <f>ED88/EC88*100</f>
        <v>100</v>
      </c>
      <c r="EF88" s="322">
        <v>2968.5</v>
      </c>
      <c r="EG88" s="322">
        <v>2968.5</v>
      </c>
      <c r="EH88" s="322">
        <v>2891.5580199999999</v>
      </c>
      <c r="EI88" s="75">
        <f>EH88/EG88*100</f>
        <v>97.408051878052888</v>
      </c>
      <c r="EJ88" s="322"/>
      <c r="EK88" s="322"/>
      <c r="EL88" s="322"/>
      <c r="EM88" s="75"/>
      <c r="EN88" s="322"/>
      <c r="EO88" s="322"/>
      <c r="EP88" s="322"/>
      <c r="EQ88" s="75"/>
      <c r="ER88" s="322"/>
      <c r="ES88" s="322"/>
      <c r="ET88" s="322"/>
      <c r="EU88" s="75"/>
      <c r="EV88" s="75"/>
      <c r="EW88" s="75"/>
      <c r="EX88" s="75"/>
      <c r="EY88" s="75"/>
      <c r="EZ88" s="322"/>
      <c r="FA88" s="322"/>
      <c r="FB88" s="322"/>
      <c r="FC88" s="75"/>
      <c r="FD88" s="322"/>
      <c r="FE88" s="322"/>
      <c r="FF88" s="322"/>
      <c r="FG88" s="75"/>
      <c r="FH88" s="322"/>
      <c r="FI88" s="322"/>
      <c r="FJ88" s="322"/>
      <c r="FK88" s="75"/>
      <c r="FL88" s="322">
        <v>869</v>
      </c>
      <c r="FM88" s="322">
        <v>736.7</v>
      </c>
      <c r="FN88" s="322">
        <v>736.7</v>
      </c>
      <c r="FO88" s="75">
        <f t="shared" si="533"/>
        <v>100</v>
      </c>
      <c r="FP88" s="322"/>
      <c r="FQ88" s="322"/>
      <c r="FR88" s="322"/>
      <c r="FS88" s="75"/>
      <c r="FT88" s="322"/>
      <c r="FU88" s="322"/>
      <c r="FV88" s="322"/>
      <c r="FW88" s="75"/>
      <c r="FX88" s="322"/>
      <c r="FY88" s="322"/>
      <c r="FZ88" s="322"/>
      <c r="GA88" s="75"/>
      <c r="GB88" s="322"/>
      <c r="GC88" s="322"/>
      <c r="GD88" s="322"/>
      <c r="GE88" s="75"/>
      <c r="GF88" s="322">
        <v>849.54830000000004</v>
      </c>
      <c r="GG88" s="322">
        <v>831.87202000000002</v>
      </c>
      <c r="GH88" s="322">
        <v>826.7935500000001</v>
      </c>
      <c r="GI88" s="75">
        <f t="shared" si="176"/>
        <v>99.389513064762056</v>
      </c>
      <c r="GJ88" s="322"/>
      <c r="GK88" s="322"/>
      <c r="GL88" s="322"/>
      <c r="GM88" s="75"/>
      <c r="GN88" s="322"/>
      <c r="GO88" s="322">
        <v>36.590000000000003</v>
      </c>
      <c r="GP88" s="322">
        <v>36.549999999999997</v>
      </c>
      <c r="GQ88" s="75">
        <f>GP88/GO88*100</f>
        <v>99.89068051380157</v>
      </c>
      <c r="GR88" s="74"/>
      <c r="GS88" s="74"/>
      <c r="GT88" s="74">
        <v>0</v>
      </c>
      <c r="GU88" s="75"/>
      <c r="GV88" s="74"/>
      <c r="GW88" s="74"/>
      <c r="GX88" s="74">
        <v>0</v>
      </c>
      <c r="GY88" s="75"/>
      <c r="GZ88" s="74"/>
      <c r="HA88" s="74"/>
      <c r="HB88" s="74">
        <v>0</v>
      </c>
      <c r="HC88" s="75"/>
      <c r="HD88" s="74"/>
      <c r="HE88" s="74"/>
      <c r="HF88" s="74">
        <v>0</v>
      </c>
      <c r="HG88" s="75"/>
      <c r="HH88" s="74"/>
      <c r="HI88" s="74">
        <v>130.5</v>
      </c>
      <c r="HJ88" s="74">
        <v>130.5</v>
      </c>
      <c r="HK88" s="75">
        <f>HJ88/HI88*100</f>
        <v>100</v>
      </c>
      <c r="HL88" s="74"/>
      <c r="HM88" s="74"/>
      <c r="HN88" s="74">
        <v>0</v>
      </c>
      <c r="HO88" s="75"/>
      <c r="HP88" s="74"/>
      <c r="HQ88" s="74"/>
      <c r="HR88" s="74">
        <v>0</v>
      </c>
      <c r="HS88" s="75"/>
      <c r="HT88" s="74"/>
      <c r="HU88" s="74"/>
      <c r="HV88" s="74">
        <v>0</v>
      </c>
      <c r="HW88" s="75"/>
      <c r="HX88" s="74"/>
      <c r="HY88" s="74"/>
      <c r="HZ88" s="74">
        <v>0</v>
      </c>
      <c r="IA88" s="75"/>
      <c r="IB88" s="74"/>
      <c r="IC88" s="74"/>
      <c r="ID88" s="74">
        <v>0</v>
      </c>
      <c r="IE88" s="75"/>
      <c r="IF88" s="74"/>
      <c r="IG88" s="74"/>
      <c r="IH88" s="74">
        <v>0</v>
      </c>
      <c r="II88" s="75"/>
      <c r="IJ88" s="74"/>
      <c r="IK88" s="74"/>
      <c r="IL88" s="74">
        <v>0</v>
      </c>
      <c r="IM88" s="75"/>
      <c r="IN88" s="74"/>
      <c r="IO88" s="74"/>
      <c r="IP88" s="74">
        <v>0</v>
      </c>
      <c r="IQ88" s="75"/>
      <c r="IR88" s="74"/>
      <c r="IS88" s="74"/>
      <c r="IT88" s="74">
        <v>0</v>
      </c>
      <c r="IU88" s="75"/>
      <c r="IV88" s="74"/>
      <c r="IW88" s="74"/>
      <c r="IX88" s="74">
        <v>0</v>
      </c>
      <c r="IY88" s="75"/>
      <c r="IZ88" s="74"/>
      <c r="JA88" s="74"/>
      <c r="JB88" s="74">
        <v>0</v>
      </c>
      <c r="JC88" s="75"/>
      <c r="JD88" s="74"/>
      <c r="JE88" s="74"/>
      <c r="JF88" s="74">
        <v>0</v>
      </c>
      <c r="JG88" s="75"/>
      <c r="JH88" s="74"/>
      <c r="JI88" s="74"/>
      <c r="JJ88" s="74">
        <v>0</v>
      </c>
      <c r="JK88" s="75"/>
      <c r="JL88" s="74"/>
      <c r="JM88" s="74"/>
      <c r="JN88" s="74">
        <v>0</v>
      </c>
      <c r="JO88" s="75"/>
      <c r="JP88" s="74"/>
      <c r="JQ88" s="74"/>
      <c r="JR88" s="74">
        <v>0</v>
      </c>
      <c r="JS88" s="75"/>
      <c r="JT88" s="74"/>
      <c r="JU88" s="74">
        <v>2272.0659999999998</v>
      </c>
      <c r="JV88" s="74">
        <v>2272.0659999999998</v>
      </c>
      <c r="JW88" s="75">
        <f>JV88/JU88*100</f>
        <v>100</v>
      </c>
      <c r="JX88" s="74"/>
      <c r="JY88" s="74"/>
      <c r="JZ88" s="74">
        <v>0</v>
      </c>
      <c r="KA88" s="75"/>
      <c r="KB88" s="74"/>
      <c r="KC88" s="74"/>
      <c r="KD88" s="74">
        <v>0</v>
      </c>
      <c r="KE88" s="75"/>
      <c r="KF88" s="74"/>
      <c r="KG88" s="74"/>
      <c r="KH88" s="74">
        <v>0</v>
      </c>
      <c r="KI88" s="75"/>
      <c r="KJ88" s="74"/>
      <c r="KK88" s="74"/>
      <c r="KL88" s="74">
        <v>0</v>
      </c>
      <c r="KM88" s="75"/>
      <c r="KN88" s="74"/>
      <c r="KO88" s="74"/>
      <c r="KP88" s="74">
        <v>0</v>
      </c>
      <c r="KQ88" s="75"/>
      <c r="KR88" s="74"/>
      <c r="KS88" s="74"/>
      <c r="KT88" s="74">
        <v>0</v>
      </c>
      <c r="KU88" s="75"/>
      <c r="KV88" s="74"/>
      <c r="KW88" s="74"/>
      <c r="KX88" s="74">
        <v>0</v>
      </c>
      <c r="KY88" s="75"/>
      <c r="KZ88" s="74"/>
      <c r="LA88" s="74"/>
      <c r="LB88" s="74">
        <v>0</v>
      </c>
      <c r="LC88" s="75"/>
      <c r="LD88" s="74"/>
      <c r="LE88" s="74"/>
      <c r="LF88" s="74">
        <v>0</v>
      </c>
      <c r="LG88" s="75"/>
      <c r="LH88" s="74"/>
      <c r="LI88" s="74"/>
      <c r="LJ88" s="74">
        <v>0</v>
      </c>
      <c r="LK88" s="75"/>
      <c r="LL88" s="74"/>
      <c r="LM88" s="74"/>
      <c r="LN88" s="74">
        <v>0</v>
      </c>
      <c r="LO88" s="75"/>
      <c r="LP88" s="74"/>
      <c r="LQ88" s="74"/>
      <c r="LR88" s="74">
        <v>0</v>
      </c>
      <c r="LS88" s="75"/>
      <c r="LT88" s="74"/>
      <c r="LU88" s="74"/>
      <c r="LV88" s="74">
        <v>0</v>
      </c>
      <c r="LW88" s="75"/>
      <c r="LX88" s="74"/>
      <c r="LY88" s="74">
        <v>9980.74</v>
      </c>
      <c r="LZ88" s="74">
        <v>9980.74</v>
      </c>
      <c r="MA88" s="75">
        <f>LZ88/LY88*100</f>
        <v>100</v>
      </c>
      <c r="MB88" s="74"/>
      <c r="MC88" s="74">
        <v>1541.22948</v>
      </c>
      <c r="MD88" s="74">
        <v>1541.22948</v>
      </c>
      <c r="ME88" s="75">
        <f t="shared" si="524"/>
        <v>100</v>
      </c>
      <c r="MF88" s="74"/>
      <c r="MG88" s="74"/>
      <c r="MH88" s="74"/>
      <c r="MI88" s="75"/>
      <c r="MJ88" s="74"/>
      <c r="MK88" s="74"/>
      <c r="ML88" s="74"/>
      <c r="MM88" s="75"/>
      <c r="MN88" s="322"/>
      <c r="MO88" s="322"/>
      <c r="MP88" s="322"/>
      <c r="MQ88" s="75"/>
      <c r="MR88" s="322"/>
      <c r="MS88" s="322"/>
      <c r="MT88" s="322"/>
      <c r="MU88" s="75"/>
      <c r="MV88" s="74"/>
      <c r="MW88" s="74"/>
      <c r="MX88" s="74"/>
      <c r="MY88" s="75"/>
      <c r="MZ88" s="74"/>
      <c r="NA88" s="74"/>
      <c r="NB88" s="74"/>
      <c r="NC88" s="75"/>
      <c r="ND88" s="74"/>
      <c r="NE88" s="74"/>
      <c r="NF88" s="74"/>
      <c r="NG88" s="75"/>
      <c r="NH88" s="74"/>
      <c r="NI88" s="74"/>
      <c r="NJ88" s="74"/>
      <c r="NK88" s="75"/>
    </row>
    <row r="89" spans="1:375" ht="15.75" x14ac:dyDescent="0.25">
      <c r="A89" s="130" t="s">
        <v>171</v>
      </c>
      <c r="B89" s="78">
        <f t="shared" si="512"/>
        <v>5000</v>
      </c>
      <c r="C89" s="78">
        <f t="shared" si="479"/>
        <v>5000</v>
      </c>
      <c r="D89" s="78">
        <f t="shared" si="513"/>
        <v>5000</v>
      </c>
      <c r="E89" s="78">
        <f t="shared" si="514"/>
        <v>0</v>
      </c>
      <c r="F89" s="78">
        <f t="shared" si="515"/>
        <v>5000</v>
      </c>
      <c r="G89" s="74">
        <f t="shared" si="528"/>
        <v>100</v>
      </c>
      <c r="H89" s="78"/>
      <c r="I89" s="78"/>
      <c r="J89" s="78"/>
      <c r="K89" s="78"/>
      <c r="L89" s="96"/>
      <c r="M89" s="96"/>
      <c r="N89" s="96"/>
      <c r="O89" s="96"/>
      <c r="P89" s="96"/>
      <c r="Q89" s="96"/>
      <c r="R89" s="96"/>
      <c r="S89" s="75"/>
      <c r="T89" s="89"/>
      <c r="U89" s="89"/>
      <c r="V89" s="89"/>
      <c r="W89" s="75"/>
      <c r="X89" s="89"/>
      <c r="Y89" s="89"/>
      <c r="Z89" s="89"/>
      <c r="AA89" s="75"/>
      <c r="AB89" s="89"/>
      <c r="AC89" s="89"/>
      <c r="AD89" s="89"/>
      <c r="AE89" s="75"/>
      <c r="AF89" s="89"/>
      <c r="AG89" s="89"/>
      <c r="AH89" s="89"/>
      <c r="AI89" s="75"/>
      <c r="AJ89" s="89"/>
      <c r="AK89" s="89"/>
      <c r="AL89" s="89"/>
      <c r="AM89" s="75"/>
      <c r="AN89" s="96"/>
      <c r="AO89" s="96"/>
      <c r="AP89" s="96"/>
      <c r="AQ89" s="96"/>
      <c r="AR89" s="89"/>
      <c r="AS89" s="89"/>
      <c r="AT89" s="89"/>
      <c r="AU89" s="75"/>
      <c r="AV89" s="89"/>
      <c r="AW89" s="89"/>
      <c r="AX89" s="89"/>
      <c r="AY89" s="75"/>
      <c r="AZ89" s="75"/>
      <c r="BA89" s="89"/>
      <c r="BB89" s="89"/>
      <c r="BC89" s="75"/>
      <c r="BD89" s="89"/>
      <c r="BE89" s="89"/>
      <c r="BF89" s="89"/>
      <c r="BG89" s="75"/>
      <c r="BH89" s="89"/>
      <c r="BI89" s="89"/>
      <c r="BJ89" s="89"/>
      <c r="BK89" s="75"/>
      <c r="BL89" s="75"/>
      <c r="BM89" s="89"/>
      <c r="BN89" s="89"/>
      <c r="BO89" s="75"/>
      <c r="BP89" s="75"/>
      <c r="BQ89" s="89"/>
      <c r="BR89" s="89"/>
      <c r="BS89" s="75"/>
      <c r="BT89" s="75"/>
      <c r="BU89" s="89"/>
      <c r="BV89" s="89"/>
      <c r="BW89" s="75"/>
      <c r="BX89" s="75"/>
      <c r="BY89" s="89"/>
      <c r="BZ89" s="89"/>
      <c r="CA89" s="75"/>
      <c r="CB89" s="75"/>
      <c r="CC89" s="89"/>
      <c r="CD89" s="89"/>
      <c r="CE89" s="75"/>
      <c r="CF89" s="322"/>
      <c r="CG89" s="89"/>
      <c r="CH89" s="89"/>
      <c r="CI89" s="75"/>
      <c r="CJ89" s="75"/>
      <c r="CK89" s="89"/>
      <c r="CL89" s="89"/>
      <c r="CM89" s="75"/>
      <c r="CN89" s="75"/>
      <c r="CO89" s="89"/>
      <c r="CP89" s="89"/>
      <c r="CQ89" s="75"/>
      <c r="CR89" s="89"/>
      <c r="CS89" s="89"/>
      <c r="CT89" s="89"/>
      <c r="CU89" s="75"/>
      <c r="CV89" s="75"/>
      <c r="CW89" s="89"/>
      <c r="CX89" s="89"/>
      <c r="CY89" s="75"/>
      <c r="CZ89" s="75"/>
      <c r="DA89" s="89"/>
      <c r="DB89" s="89"/>
      <c r="DC89" s="75"/>
      <c r="DD89" s="89"/>
      <c r="DE89" s="89"/>
      <c r="DF89" s="78"/>
      <c r="DG89" s="75"/>
      <c r="DH89" s="89"/>
      <c r="DI89" s="89"/>
      <c r="DJ89" s="89"/>
      <c r="DK89" s="75"/>
      <c r="DL89" s="89"/>
      <c r="DM89" s="89"/>
      <c r="DN89" s="89"/>
      <c r="DO89" s="75"/>
      <c r="DP89" s="89"/>
      <c r="DQ89" s="89"/>
      <c r="DR89" s="89"/>
      <c r="DS89" s="75"/>
      <c r="DT89" s="75"/>
      <c r="DU89" s="89"/>
      <c r="DV89" s="89"/>
      <c r="DW89" s="75"/>
      <c r="DX89" s="75"/>
      <c r="DY89" s="89"/>
      <c r="DZ89" s="89"/>
      <c r="EA89" s="75"/>
      <c r="EB89" s="89"/>
      <c r="EC89" s="89"/>
      <c r="ED89" s="89"/>
      <c r="EE89" s="75"/>
      <c r="EF89" s="89"/>
      <c r="EG89" s="89"/>
      <c r="EH89" s="89"/>
      <c r="EI89" s="75"/>
      <c r="EJ89" s="89"/>
      <c r="EK89" s="89"/>
      <c r="EL89" s="89"/>
      <c r="EM89" s="75"/>
      <c r="EN89" s="74">
        <v>5000</v>
      </c>
      <c r="EO89" s="74">
        <v>5000</v>
      </c>
      <c r="EP89" s="74">
        <v>5000</v>
      </c>
      <c r="EQ89" s="75">
        <f t="shared" si="520"/>
        <v>100</v>
      </c>
      <c r="ER89" s="89"/>
      <c r="ES89" s="89"/>
      <c r="ET89" s="89"/>
      <c r="EU89" s="75"/>
      <c r="EV89" s="75"/>
      <c r="EW89" s="75"/>
      <c r="EX89" s="75"/>
      <c r="EY89" s="75"/>
      <c r="EZ89" s="89"/>
      <c r="FA89" s="89"/>
      <c r="FB89" s="89"/>
      <c r="FC89" s="75"/>
      <c r="FD89" s="89"/>
      <c r="FE89" s="89"/>
      <c r="FF89" s="89"/>
      <c r="FG89" s="75"/>
      <c r="FH89" s="89"/>
      <c r="FI89" s="89"/>
      <c r="FJ89" s="89"/>
      <c r="FK89" s="75"/>
      <c r="FL89" s="89"/>
      <c r="FM89" s="89"/>
      <c r="FN89" s="89"/>
      <c r="FO89" s="75"/>
      <c r="FP89" s="89"/>
      <c r="FQ89" s="89"/>
      <c r="FR89" s="89"/>
      <c r="FS89" s="75"/>
      <c r="FT89" s="89"/>
      <c r="FU89" s="89"/>
      <c r="FV89" s="89"/>
      <c r="FW89" s="75"/>
      <c r="FX89" s="89"/>
      <c r="FY89" s="89"/>
      <c r="FZ89" s="89"/>
      <c r="GA89" s="75"/>
      <c r="GB89" s="89"/>
      <c r="GC89" s="89"/>
      <c r="GD89" s="89"/>
      <c r="GE89" s="75"/>
      <c r="GF89" s="89"/>
      <c r="GG89" s="89"/>
      <c r="GH89" s="89"/>
      <c r="GI89" s="75"/>
      <c r="GJ89" s="89"/>
      <c r="GK89" s="89"/>
      <c r="GL89" s="89"/>
      <c r="GM89" s="75"/>
      <c r="GN89" s="89"/>
      <c r="GO89" s="89"/>
      <c r="GP89" s="89"/>
      <c r="GQ89" s="75"/>
      <c r="GR89" s="96"/>
      <c r="GS89" s="96"/>
      <c r="GT89" s="96"/>
      <c r="GU89" s="96"/>
      <c r="GV89" s="96"/>
      <c r="GW89" s="96"/>
      <c r="GX89" s="96"/>
      <c r="GY89" s="96"/>
      <c r="GZ89" s="96"/>
      <c r="HA89" s="96"/>
      <c r="HB89" s="96"/>
      <c r="HC89" s="96"/>
      <c r="HD89" s="96"/>
      <c r="HE89" s="96"/>
      <c r="HF89" s="96"/>
      <c r="HG89" s="96"/>
      <c r="HH89" s="96"/>
      <c r="HI89" s="96"/>
      <c r="HJ89" s="96"/>
      <c r="HK89" s="96"/>
      <c r="HL89" s="96"/>
      <c r="HM89" s="96"/>
      <c r="HN89" s="96"/>
      <c r="HO89" s="96"/>
      <c r="HP89" s="96"/>
      <c r="HQ89" s="96"/>
      <c r="HR89" s="96"/>
      <c r="HS89" s="96"/>
      <c r="HT89" s="96"/>
      <c r="HU89" s="96"/>
      <c r="HV89" s="96"/>
      <c r="HW89" s="96"/>
      <c r="HX89" s="96"/>
      <c r="HY89" s="96"/>
      <c r="HZ89" s="96"/>
      <c r="IA89" s="96"/>
      <c r="IB89" s="96"/>
      <c r="IC89" s="96"/>
      <c r="ID89" s="96"/>
      <c r="IE89" s="96"/>
      <c r="IF89" s="96"/>
      <c r="IG89" s="96"/>
      <c r="IH89" s="96"/>
      <c r="II89" s="96"/>
      <c r="IJ89" s="96"/>
      <c r="IK89" s="96"/>
      <c r="IL89" s="96"/>
      <c r="IM89" s="96"/>
      <c r="IN89" s="96"/>
      <c r="IO89" s="96"/>
      <c r="IP89" s="96"/>
      <c r="IQ89" s="96"/>
      <c r="IR89" s="96"/>
      <c r="IS89" s="96"/>
      <c r="IT89" s="96"/>
      <c r="IU89" s="96"/>
      <c r="IV89" s="96"/>
      <c r="IW89" s="96"/>
      <c r="IX89" s="96"/>
      <c r="IY89" s="96"/>
      <c r="IZ89" s="96"/>
      <c r="JA89" s="96"/>
      <c r="JB89" s="96"/>
      <c r="JC89" s="96"/>
      <c r="JD89" s="96"/>
      <c r="JE89" s="96"/>
      <c r="JF89" s="96"/>
      <c r="JG89" s="96"/>
      <c r="JH89" s="96"/>
      <c r="JI89" s="96"/>
      <c r="JJ89" s="96"/>
      <c r="JK89" s="96"/>
      <c r="JL89" s="96"/>
      <c r="JM89" s="96"/>
      <c r="JN89" s="96"/>
      <c r="JO89" s="96"/>
      <c r="JP89" s="96"/>
      <c r="JQ89" s="96"/>
      <c r="JR89" s="96"/>
      <c r="JS89" s="96"/>
      <c r="JT89" s="96"/>
      <c r="JU89" s="96"/>
      <c r="JV89" s="96"/>
      <c r="JW89" s="96"/>
      <c r="JX89" s="96"/>
      <c r="JY89" s="96"/>
      <c r="JZ89" s="96"/>
      <c r="KA89" s="96"/>
      <c r="KB89" s="96"/>
      <c r="KC89" s="96"/>
      <c r="KD89" s="96"/>
      <c r="KE89" s="75"/>
      <c r="KF89" s="96"/>
      <c r="KG89" s="96"/>
      <c r="KH89" s="96"/>
      <c r="KI89" s="75"/>
      <c r="KJ89" s="96"/>
      <c r="KK89" s="96"/>
      <c r="KL89" s="96"/>
      <c r="KM89" s="75"/>
      <c r="KN89" s="96"/>
      <c r="KO89" s="96"/>
      <c r="KP89" s="96"/>
      <c r="KQ89" s="75"/>
      <c r="KR89" s="96"/>
      <c r="KS89" s="96"/>
      <c r="KT89" s="96"/>
      <c r="KU89" s="75"/>
      <c r="KV89" s="96"/>
      <c r="KW89" s="96"/>
      <c r="KX89" s="96"/>
      <c r="KY89" s="75"/>
      <c r="KZ89" s="96"/>
      <c r="LA89" s="96"/>
      <c r="LB89" s="96"/>
      <c r="LC89" s="75"/>
      <c r="LD89" s="96"/>
      <c r="LE89" s="96"/>
      <c r="LF89" s="96"/>
      <c r="LG89" s="75"/>
      <c r="LH89" s="96"/>
      <c r="LI89" s="96"/>
      <c r="LJ89" s="96"/>
      <c r="LK89" s="75"/>
      <c r="LL89" s="96"/>
      <c r="LM89" s="96"/>
      <c r="LN89" s="96"/>
      <c r="LO89" s="75"/>
      <c r="LP89" s="96"/>
      <c r="LQ89" s="96"/>
      <c r="LR89" s="96"/>
      <c r="LS89" s="75"/>
      <c r="LT89" s="96"/>
      <c r="LU89" s="96"/>
      <c r="LV89" s="96"/>
      <c r="LW89" s="75"/>
      <c r="LX89" s="96"/>
      <c r="LY89" s="96"/>
      <c r="LZ89" s="96"/>
      <c r="MA89" s="75"/>
      <c r="MB89" s="96"/>
      <c r="MC89" s="96"/>
      <c r="MD89" s="96"/>
      <c r="ME89" s="75"/>
      <c r="MF89" s="96"/>
      <c r="MG89" s="96"/>
      <c r="MH89" s="96"/>
      <c r="MI89" s="75"/>
      <c r="MJ89" s="96"/>
      <c r="MK89" s="96"/>
      <c r="ML89" s="96"/>
      <c r="MM89" s="75"/>
      <c r="MN89" s="89"/>
      <c r="MO89" s="89"/>
      <c r="MP89" s="89"/>
      <c r="MQ89" s="75"/>
      <c r="MR89" s="89"/>
      <c r="MS89" s="89"/>
      <c r="MT89" s="89"/>
      <c r="MU89" s="75"/>
      <c r="MV89" s="96"/>
      <c r="MW89" s="96"/>
      <c r="MX89" s="96"/>
      <c r="MY89" s="96"/>
      <c r="MZ89" s="96"/>
      <c r="NA89" s="96"/>
      <c r="NB89" s="96"/>
      <c r="NC89" s="96"/>
      <c r="ND89" s="96"/>
      <c r="NE89" s="96"/>
      <c r="NF89" s="96"/>
      <c r="NG89" s="96"/>
      <c r="NH89" s="96"/>
      <c r="NI89" s="96"/>
      <c r="NJ89" s="96"/>
      <c r="NK89" s="96"/>
    </row>
    <row r="90" spans="1:375" ht="15.75" x14ac:dyDescent="0.25">
      <c r="A90" s="130" t="s">
        <v>360</v>
      </c>
      <c r="B90" s="78">
        <f t="shared" si="512"/>
        <v>0</v>
      </c>
      <c r="C90" s="78">
        <f t="shared" si="479"/>
        <v>300</v>
      </c>
      <c r="D90" s="78">
        <f t="shared" si="513"/>
        <v>0</v>
      </c>
      <c r="E90" s="78">
        <f t="shared" si="514"/>
        <v>300</v>
      </c>
      <c r="F90" s="78">
        <f t="shared" si="515"/>
        <v>300</v>
      </c>
      <c r="G90" s="74">
        <f t="shared" si="528"/>
        <v>100</v>
      </c>
      <c r="H90" s="78"/>
      <c r="I90" s="78"/>
      <c r="J90" s="78"/>
      <c r="K90" s="78"/>
      <c r="L90" s="96"/>
      <c r="M90" s="96"/>
      <c r="N90" s="96"/>
      <c r="O90" s="96"/>
      <c r="P90" s="96"/>
      <c r="Q90" s="96"/>
      <c r="R90" s="96"/>
      <c r="S90" s="75"/>
      <c r="T90" s="89"/>
      <c r="U90" s="89"/>
      <c r="V90" s="89"/>
      <c r="W90" s="75"/>
      <c r="X90" s="89"/>
      <c r="Y90" s="89"/>
      <c r="Z90" s="89"/>
      <c r="AA90" s="75"/>
      <c r="AB90" s="89"/>
      <c r="AC90" s="89"/>
      <c r="AD90" s="89"/>
      <c r="AE90" s="75"/>
      <c r="AF90" s="89"/>
      <c r="AG90" s="89"/>
      <c r="AH90" s="89"/>
      <c r="AI90" s="75"/>
      <c r="AJ90" s="89"/>
      <c r="AK90" s="89"/>
      <c r="AL90" s="89"/>
      <c r="AM90" s="75"/>
      <c r="AN90" s="96"/>
      <c r="AO90" s="96"/>
      <c r="AP90" s="96"/>
      <c r="AQ90" s="96"/>
      <c r="AR90" s="89"/>
      <c r="AS90" s="89"/>
      <c r="AT90" s="89"/>
      <c r="AU90" s="75"/>
      <c r="AV90" s="89"/>
      <c r="AW90" s="89"/>
      <c r="AX90" s="89"/>
      <c r="AY90" s="75"/>
      <c r="AZ90" s="75"/>
      <c r="BA90" s="89"/>
      <c r="BB90" s="89"/>
      <c r="BC90" s="75"/>
      <c r="BD90" s="89"/>
      <c r="BE90" s="89"/>
      <c r="BF90" s="89"/>
      <c r="BG90" s="75"/>
      <c r="BH90" s="89"/>
      <c r="BI90" s="89"/>
      <c r="BJ90" s="89"/>
      <c r="BK90" s="75"/>
      <c r="BL90" s="75"/>
      <c r="BM90" s="89"/>
      <c r="BN90" s="89"/>
      <c r="BO90" s="75"/>
      <c r="BP90" s="75"/>
      <c r="BQ90" s="89"/>
      <c r="BR90" s="89"/>
      <c r="BS90" s="75"/>
      <c r="BT90" s="75"/>
      <c r="BU90" s="89"/>
      <c r="BV90" s="89"/>
      <c r="BW90" s="75"/>
      <c r="BX90" s="75"/>
      <c r="BY90" s="89"/>
      <c r="BZ90" s="89"/>
      <c r="CA90" s="75"/>
      <c r="CB90" s="75"/>
      <c r="CC90" s="89"/>
      <c r="CD90" s="89"/>
      <c r="CE90" s="75"/>
      <c r="CF90" s="322"/>
      <c r="CG90" s="89"/>
      <c r="CH90" s="89"/>
      <c r="CI90" s="75"/>
      <c r="CJ90" s="75"/>
      <c r="CK90" s="89"/>
      <c r="CL90" s="89"/>
      <c r="CM90" s="75"/>
      <c r="CN90" s="75"/>
      <c r="CO90" s="89"/>
      <c r="CP90" s="89"/>
      <c r="CQ90" s="75"/>
      <c r="CR90" s="89"/>
      <c r="CS90" s="89"/>
      <c r="CT90" s="89"/>
      <c r="CU90" s="75"/>
      <c r="CV90" s="75"/>
      <c r="CW90" s="89"/>
      <c r="CX90" s="89"/>
      <c r="CY90" s="75"/>
      <c r="CZ90" s="75"/>
      <c r="DA90" s="89"/>
      <c r="DB90" s="89"/>
      <c r="DC90" s="75"/>
      <c r="DD90" s="89"/>
      <c r="DE90" s="89"/>
      <c r="DF90" s="78"/>
      <c r="DG90" s="75"/>
      <c r="DH90" s="89"/>
      <c r="DI90" s="89"/>
      <c r="DJ90" s="89"/>
      <c r="DK90" s="75"/>
      <c r="DL90" s="89"/>
      <c r="DM90" s="89"/>
      <c r="DN90" s="89"/>
      <c r="DO90" s="75"/>
      <c r="DP90" s="89"/>
      <c r="DQ90" s="89"/>
      <c r="DR90" s="89"/>
      <c r="DS90" s="75"/>
      <c r="DT90" s="75"/>
      <c r="DU90" s="89"/>
      <c r="DV90" s="89"/>
      <c r="DW90" s="75"/>
      <c r="DX90" s="75"/>
      <c r="DY90" s="89"/>
      <c r="DZ90" s="89"/>
      <c r="EA90" s="75"/>
      <c r="EB90" s="89"/>
      <c r="EC90" s="89"/>
      <c r="ED90" s="89"/>
      <c r="EE90" s="75"/>
      <c r="EF90" s="89"/>
      <c r="EG90" s="89"/>
      <c r="EH90" s="89"/>
      <c r="EI90" s="75"/>
      <c r="EJ90" s="89"/>
      <c r="EK90" s="89"/>
      <c r="EL90" s="89"/>
      <c r="EM90" s="75"/>
      <c r="EN90" s="74"/>
      <c r="EO90" s="74"/>
      <c r="EP90" s="74"/>
      <c r="EQ90" s="75"/>
      <c r="ER90" s="89"/>
      <c r="ES90" s="89"/>
      <c r="ET90" s="89"/>
      <c r="EU90" s="75"/>
      <c r="EV90" s="75"/>
      <c r="EW90" s="75"/>
      <c r="EX90" s="75"/>
      <c r="EY90" s="75"/>
      <c r="EZ90" s="89"/>
      <c r="FA90" s="89"/>
      <c r="FB90" s="89"/>
      <c r="FC90" s="75"/>
      <c r="FD90" s="89"/>
      <c r="FE90" s="89"/>
      <c r="FF90" s="89"/>
      <c r="FG90" s="75"/>
      <c r="FH90" s="89"/>
      <c r="FI90" s="89"/>
      <c r="FJ90" s="89"/>
      <c r="FK90" s="75"/>
      <c r="FL90" s="89"/>
      <c r="FM90" s="89"/>
      <c r="FN90" s="89"/>
      <c r="FO90" s="75"/>
      <c r="FP90" s="89"/>
      <c r="FQ90" s="89"/>
      <c r="FR90" s="89"/>
      <c r="FS90" s="75"/>
      <c r="FT90" s="89"/>
      <c r="FU90" s="89"/>
      <c r="FV90" s="89"/>
      <c r="FW90" s="75"/>
      <c r="FX90" s="89"/>
      <c r="FY90" s="89"/>
      <c r="FZ90" s="89"/>
      <c r="GA90" s="75"/>
      <c r="GB90" s="89"/>
      <c r="GC90" s="89"/>
      <c r="GD90" s="89"/>
      <c r="GE90" s="75"/>
      <c r="GF90" s="89"/>
      <c r="GG90" s="89"/>
      <c r="GH90" s="89"/>
      <c r="GI90" s="75"/>
      <c r="GJ90" s="89"/>
      <c r="GK90" s="89"/>
      <c r="GL90" s="89"/>
      <c r="GM90" s="75"/>
      <c r="GN90" s="89"/>
      <c r="GO90" s="89"/>
      <c r="GP90" s="89"/>
      <c r="GQ90" s="75"/>
      <c r="GR90" s="96"/>
      <c r="GS90" s="96"/>
      <c r="GT90" s="96"/>
      <c r="GU90" s="96"/>
      <c r="GV90" s="96"/>
      <c r="GW90" s="96"/>
      <c r="GX90" s="96"/>
      <c r="GY90" s="96"/>
      <c r="GZ90" s="96"/>
      <c r="HA90" s="96"/>
      <c r="HB90" s="96"/>
      <c r="HC90" s="96"/>
      <c r="HD90" s="96"/>
      <c r="HE90" s="96"/>
      <c r="HF90" s="96"/>
      <c r="HG90" s="96"/>
      <c r="HH90" s="96"/>
      <c r="HI90" s="96"/>
      <c r="HJ90" s="96"/>
      <c r="HK90" s="96"/>
      <c r="HL90" s="96"/>
      <c r="HM90" s="96"/>
      <c r="HN90" s="96"/>
      <c r="HO90" s="96"/>
      <c r="HP90" s="96"/>
      <c r="HQ90" s="96"/>
      <c r="HR90" s="96"/>
      <c r="HS90" s="96"/>
      <c r="HT90" s="96"/>
      <c r="HU90" s="96"/>
      <c r="HV90" s="96"/>
      <c r="HW90" s="96"/>
      <c r="HX90" s="96"/>
      <c r="HY90" s="96"/>
      <c r="HZ90" s="96"/>
      <c r="IA90" s="96"/>
      <c r="IB90" s="96"/>
      <c r="IC90" s="96"/>
      <c r="ID90" s="96"/>
      <c r="IE90" s="96"/>
      <c r="IF90" s="96"/>
      <c r="IG90" s="96"/>
      <c r="IH90" s="96"/>
      <c r="II90" s="96"/>
      <c r="IJ90" s="96"/>
      <c r="IK90" s="96"/>
      <c r="IL90" s="96"/>
      <c r="IM90" s="96"/>
      <c r="IN90" s="96"/>
      <c r="IO90" s="96"/>
      <c r="IP90" s="96"/>
      <c r="IQ90" s="96"/>
      <c r="IR90" s="96"/>
      <c r="IS90" s="96"/>
      <c r="IT90" s="96"/>
      <c r="IU90" s="96"/>
      <c r="IV90" s="96"/>
      <c r="IW90" s="96"/>
      <c r="IX90" s="96"/>
      <c r="IY90" s="96"/>
      <c r="IZ90" s="96"/>
      <c r="JA90" s="96"/>
      <c r="JB90" s="96"/>
      <c r="JC90" s="96"/>
      <c r="JD90" s="96"/>
      <c r="JE90" s="96"/>
      <c r="JF90" s="96"/>
      <c r="JG90" s="96"/>
      <c r="JH90" s="96"/>
      <c r="JI90" s="96"/>
      <c r="JJ90" s="96"/>
      <c r="JK90" s="96"/>
      <c r="JL90" s="96"/>
      <c r="JM90" s="96"/>
      <c r="JN90" s="96"/>
      <c r="JO90" s="96"/>
      <c r="JP90" s="96"/>
      <c r="JQ90" s="96"/>
      <c r="JR90" s="96"/>
      <c r="JS90" s="96"/>
      <c r="JT90" s="96"/>
      <c r="JU90" s="96"/>
      <c r="JV90" s="96"/>
      <c r="JW90" s="96"/>
      <c r="JX90" s="96"/>
      <c r="JY90" s="96"/>
      <c r="JZ90" s="96"/>
      <c r="KA90" s="96"/>
      <c r="KB90" s="96"/>
      <c r="KC90" s="96"/>
      <c r="KD90" s="96"/>
      <c r="KE90" s="75"/>
      <c r="KF90" s="96"/>
      <c r="KG90" s="96"/>
      <c r="KH90" s="96"/>
      <c r="KI90" s="75"/>
      <c r="KJ90" s="96"/>
      <c r="KK90" s="96"/>
      <c r="KL90" s="96"/>
      <c r="KM90" s="75"/>
      <c r="KN90" s="96"/>
      <c r="KO90" s="74">
        <v>300</v>
      </c>
      <c r="KP90" s="74">
        <v>300</v>
      </c>
      <c r="KQ90" s="75">
        <f t="shared" si="559"/>
        <v>100</v>
      </c>
      <c r="KR90" s="96"/>
      <c r="KS90" s="74"/>
      <c r="KT90" s="74"/>
      <c r="KU90" s="75"/>
      <c r="KV90" s="96"/>
      <c r="KW90" s="74"/>
      <c r="KX90" s="74"/>
      <c r="KY90" s="75"/>
      <c r="KZ90" s="96"/>
      <c r="LA90" s="74"/>
      <c r="LB90" s="74"/>
      <c r="LC90" s="75"/>
      <c r="LD90" s="96"/>
      <c r="LE90" s="74"/>
      <c r="LF90" s="74"/>
      <c r="LG90" s="75"/>
      <c r="LH90" s="96"/>
      <c r="LI90" s="74"/>
      <c r="LJ90" s="74"/>
      <c r="LK90" s="75"/>
      <c r="LL90" s="96"/>
      <c r="LM90" s="74"/>
      <c r="LN90" s="74"/>
      <c r="LO90" s="75"/>
      <c r="LP90" s="96"/>
      <c r="LQ90" s="74"/>
      <c r="LR90" s="74"/>
      <c r="LS90" s="75"/>
      <c r="LT90" s="96"/>
      <c r="LU90" s="74"/>
      <c r="LV90" s="74"/>
      <c r="LW90" s="75"/>
      <c r="LX90" s="96"/>
      <c r="LY90" s="74"/>
      <c r="LZ90" s="74"/>
      <c r="MA90" s="75"/>
      <c r="MB90" s="96"/>
      <c r="MC90" s="96"/>
      <c r="MD90" s="96"/>
      <c r="ME90" s="75"/>
      <c r="MF90" s="96"/>
      <c r="MG90" s="96"/>
      <c r="MH90" s="96"/>
      <c r="MI90" s="75"/>
      <c r="MJ90" s="96"/>
      <c r="MK90" s="96"/>
      <c r="ML90" s="96"/>
      <c r="MM90" s="75"/>
      <c r="MN90" s="89"/>
      <c r="MO90" s="89"/>
      <c r="MP90" s="89"/>
      <c r="MQ90" s="75"/>
      <c r="MR90" s="89"/>
      <c r="MS90" s="89"/>
      <c r="MT90" s="89"/>
      <c r="MU90" s="75"/>
      <c r="MV90" s="96"/>
      <c r="MW90" s="96"/>
      <c r="MX90" s="96"/>
      <c r="MY90" s="96"/>
      <c r="MZ90" s="96"/>
      <c r="NA90" s="96"/>
      <c r="NB90" s="96"/>
      <c r="NC90" s="96"/>
      <c r="ND90" s="96"/>
      <c r="NE90" s="96"/>
      <c r="NF90" s="96"/>
      <c r="NG90" s="96"/>
      <c r="NH90" s="96"/>
      <c r="NI90" s="96"/>
      <c r="NJ90" s="96"/>
      <c r="NK90" s="96"/>
    </row>
    <row r="91" spans="1:375" ht="15.75" x14ac:dyDescent="0.25">
      <c r="A91" s="130" t="s">
        <v>172</v>
      </c>
      <c r="B91" s="78">
        <f t="shared" si="512"/>
        <v>0</v>
      </c>
      <c r="C91" s="78">
        <f t="shared" si="479"/>
        <v>400</v>
      </c>
      <c r="D91" s="78">
        <f t="shared" si="513"/>
        <v>0</v>
      </c>
      <c r="E91" s="78">
        <f t="shared" si="514"/>
        <v>400</v>
      </c>
      <c r="F91" s="78">
        <f t="shared" si="515"/>
        <v>400</v>
      </c>
      <c r="G91" s="74">
        <f t="shared" si="528"/>
        <v>100</v>
      </c>
      <c r="H91" s="78"/>
      <c r="I91" s="78"/>
      <c r="J91" s="78"/>
      <c r="K91" s="78"/>
      <c r="L91" s="96"/>
      <c r="M91" s="96"/>
      <c r="N91" s="96"/>
      <c r="O91" s="96"/>
      <c r="P91" s="96"/>
      <c r="Q91" s="96"/>
      <c r="R91" s="96"/>
      <c r="S91" s="75"/>
      <c r="T91" s="89"/>
      <c r="U91" s="89"/>
      <c r="V91" s="89"/>
      <c r="W91" s="75"/>
      <c r="X91" s="89"/>
      <c r="Y91" s="89"/>
      <c r="Z91" s="89"/>
      <c r="AA91" s="75"/>
      <c r="AB91" s="89"/>
      <c r="AC91" s="89"/>
      <c r="AD91" s="89"/>
      <c r="AE91" s="75"/>
      <c r="AF91" s="89"/>
      <c r="AG91" s="89"/>
      <c r="AH91" s="89"/>
      <c r="AI91" s="75"/>
      <c r="AJ91" s="89"/>
      <c r="AK91" s="89"/>
      <c r="AL91" s="89"/>
      <c r="AM91" s="75"/>
      <c r="AN91" s="96"/>
      <c r="AO91" s="96"/>
      <c r="AP91" s="96"/>
      <c r="AQ91" s="96"/>
      <c r="AR91" s="89"/>
      <c r="AS91" s="89"/>
      <c r="AT91" s="89"/>
      <c r="AU91" s="75"/>
      <c r="AV91" s="89"/>
      <c r="AW91" s="89"/>
      <c r="AX91" s="89"/>
      <c r="AY91" s="75"/>
      <c r="AZ91" s="75"/>
      <c r="BA91" s="89"/>
      <c r="BB91" s="89"/>
      <c r="BC91" s="75"/>
      <c r="BD91" s="89"/>
      <c r="BE91" s="89"/>
      <c r="BF91" s="89"/>
      <c r="BG91" s="75"/>
      <c r="BH91" s="89"/>
      <c r="BI91" s="89"/>
      <c r="BJ91" s="89"/>
      <c r="BK91" s="75"/>
      <c r="BL91" s="75"/>
      <c r="BM91" s="89"/>
      <c r="BN91" s="89"/>
      <c r="BO91" s="75"/>
      <c r="BP91" s="75"/>
      <c r="BQ91" s="89"/>
      <c r="BR91" s="89"/>
      <c r="BS91" s="75"/>
      <c r="BT91" s="75"/>
      <c r="BU91" s="89"/>
      <c r="BV91" s="89"/>
      <c r="BW91" s="75"/>
      <c r="BX91" s="75"/>
      <c r="BY91" s="89"/>
      <c r="BZ91" s="89"/>
      <c r="CA91" s="75"/>
      <c r="CB91" s="75"/>
      <c r="CC91" s="89"/>
      <c r="CD91" s="89"/>
      <c r="CE91" s="75"/>
      <c r="CF91" s="322"/>
      <c r="CG91" s="89"/>
      <c r="CH91" s="89"/>
      <c r="CI91" s="75"/>
      <c r="CJ91" s="75"/>
      <c r="CK91" s="89"/>
      <c r="CL91" s="89"/>
      <c r="CM91" s="75"/>
      <c r="CN91" s="75"/>
      <c r="CO91" s="89"/>
      <c r="CP91" s="89"/>
      <c r="CQ91" s="75"/>
      <c r="CR91" s="89"/>
      <c r="CS91" s="89"/>
      <c r="CT91" s="89"/>
      <c r="CU91" s="75"/>
      <c r="CV91" s="75"/>
      <c r="CW91" s="89"/>
      <c r="CX91" s="89"/>
      <c r="CY91" s="75"/>
      <c r="CZ91" s="75"/>
      <c r="DA91" s="89"/>
      <c r="DB91" s="89"/>
      <c r="DC91" s="75"/>
      <c r="DD91" s="89"/>
      <c r="DE91" s="89"/>
      <c r="DF91" s="78"/>
      <c r="DG91" s="75"/>
      <c r="DH91" s="89"/>
      <c r="DI91" s="89"/>
      <c r="DJ91" s="89"/>
      <c r="DK91" s="75"/>
      <c r="DL91" s="89"/>
      <c r="DM91" s="89"/>
      <c r="DN91" s="89"/>
      <c r="DO91" s="75"/>
      <c r="DP91" s="89"/>
      <c r="DQ91" s="89"/>
      <c r="DR91" s="89"/>
      <c r="DS91" s="75"/>
      <c r="DT91" s="75"/>
      <c r="DU91" s="89"/>
      <c r="DV91" s="89"/>
      <c r="DW91" s="75"/>
      <c r="DX91" s="75"/>
      <c r="DY91" s="89"/>
      <c r="DZ91" s="89"/>
      <c r="EA91" s="75"/>
      <c r="EB91" s="89"/>
      <c r="EC91" s="89"/>
      <c r="ED91" s="89"/>
      <c r="EE91" s="75"/>
      <c r="EF91" s="89"/>
      <c r="EG91" s="89"/>
      <c r="EH91" s="89"/>
      <c r="EI91" s="75"/>
      <c r="EJ91" s="89"/>
      <c r="EK91" s="89"/>
      <c r="EL91" s="89"/>
      <c r="EM91" s="75"/>
      <c r="EN91" s="89"/>
      <c r="EO91" s="89"/>
      <c r="EP91" s="89"/>
      <c r="EQ91" s="75"/>
      <c r="ER91" s="89"/>
      <c r="ES91" s="89"/>
      <c r="ET91" s="89"/>
      <c r="EU91" s="75"/>
      <c r="EV91" s="75"/>
      <c r="EW91" s="75"/>
      <c r="EX91" s="75"/>
      <c r="EY91" s="75"/>
      <c r="EZ91" s="89"/>
      <c r="FA91" s="89"/>
      <c r="FB91" s="89"/>
      <c r="FC91" s="75"/>
      <c r="FD91" s="89"/>
      <c r="FE91" s="89"/>
      <c r="FF91" s="89"/>
      <c r="FG91" s="75"/>
      <c r="FH91" s="89"/>
      <c r="FI91" s="89"/>
      <c r="FJ91" s="89"/>
      <c r="FK91" s="75"/>
      <c r="FL91" s="89"/>
      <c r="FM91" s="89"/>
      <c r="FN91" s="89"/>
      <c r="FO91" s="75"/>
      <c r="FP91" s="89"/>
      <c r="FQ91" s="89"/>
      <c r="FR91" s="89"/>
      <c r="FS91" s="75"/>
      <c r="FT91" s="89"/>
      <c r="FU91" s="89"/>
      <c r="FV91" s="89"/>
      <c r="FW91" s="75"/>
      <c r="FX91" s="89"/>
      <c r="FY91" s="89"/>
      <c r="FZ91" s="89"/>
      <c r="GA91" s="75"/>
      <c r="GB91" s="89"/>
      <c r="GC91" s="89"/>
      <c r="GD91" s="89"/>
      <c r="GE91" s="75"/>
      <c r="GF91" s="89"/>
      <c r="GG91" s="89"/>
      <c r="GH91" s="89"/>
      <c r="GI91" s="75"/>
      <c r="GJ91" s="89"/>
      <c r="GK91" s="89"/>
      <c r="GL91" s="89"/>
      <c r="GM91" s="75"/>
      <c r="GN91" s="89"/>
      <c r="GO91" s="89"/>
      <c r="GP91" s="89"/>
      <c r="GQ91" s="75"/>
      <c r="GR91" s="96"/>
      <c r="GS91" s="96"/>
      <c r="GT91" s="96"/>
      <c r="GU91" s="96"/>
      <c r="GV91" s="96"/>
      <c r="GW91" s="96"/>
      <c r="GX91" s="96"/>
      <c r="GY91" s="96"/>
      <c r="GZ91" s="96"/>
      <c r="HA91" s="96"/>
      <c r="HB91" s="96"/>
      <c r="HC91" s="96"/>
      <c r="HD91" s="96"/>
      <c r="HE91" s="96"/>
      <c r="HF91" s="96"/>
      <c r="HG91" s="96"/>
      <c r="HH91" s="96"/>
      <c r="HI91" s="96"/>
      <c r="HJ91" s="96"/>
      <c r="HK91" s="96"/>
      <c r="HL91" s="96"/>
      <c r="HM91" s="96"/>
      <c r="HN91" s="96"/>
      <c r="HO91" s="96"/>
      <c r="HP91" s="96"/>
      <c r="HQ91" s="96"/>
      <c r="HR91" s="96"/>
      <c r="HS91" s="96"/>
      <c r="HT91" s="96"/>
      <c r="HU91" s="96"/>
      <c r="HV91" s="96"/>
      <c r="HW91" s="96"/>
      <c r="HX91" s="96"/>
      <c r="HY91" s="96"/>
      <c r="HZ91" s="96"/>
      <c r="IA91" s="96"/>
      <c r="IB91" s="96"/>
      <c r="IC91" s="96"/>
      <c r="ID91" s="96"/>
      <c r="IE91" s="96"/>
      <c r="IF91" s="96"/>
      <c r="IG91" s="96"/>
      <c r="IH91" s="96"/>
      <c r="II91" s="96"/>
      <c r="IJ91" s="96"/>
      <c r="IK91" s="96"/>
      <c r="IL91" s="96"/>
      <c r="IM91" s="96"/>
      <c r="IN91" s="96"/>
      <c r="IO91" s="96"/>
      <c r="IP91" s="96"/>
      <c r="IQ91" s="96"/>
      <c r="IR91" s="96"/>
      <c r="IS91" s="96"/>
      <c r="IT91" s="96"/>
      <c r="IU91" s="96"/>
      <c r="IV91" s="96"/>
      <c r="IW91" s="96"/>
      <c r="IX91" s="96"/>
      <c r="IY91" s="96"/>
      <c r="IZ91" s="96"/>
      <c r="JA91" s="96"/>
      <c r="JB91" s="96"/>
      <c r="JC91" s="96"/>
      <c r="JD91" s="96"/>
      <c r="JE91" s="96"/>
      <c r="JF91" s="96"/>
      <c r="JG91" s="96"/>
      <c r="JH91" s="96"/>
      <c r="JI91" s="96"/>
      <c r="JJ91" s="96"/>
      <c r="JK91" s="96"/>
      <c r="JL91" s="96"/>
      <c r="JM91" s="96"/>
      <c r="JN91" s="96"/>
      <c r="JO91" s="96"/>
      <c r="JP91" s="96"/>
      <c r="JQ91" s="96"/>
      <c r="JR91" s="96"/>
      <c r="JS91" s="96"/>
      <c r="JT91" s="96"/>
      <c r="JU91" s="96"/>
      <c r="JV91" s="96"/>
      <c r="JW91" s="96"/>
      <c r="JX91" s="96"/>
      <c r="JY91" s="96"/>
      <c r="JZ91" s="96"/>
      <c r="KA91" s="96"/>
      <c r="KB91" s="96"/>
      <c r="KC91" s="96"/>
      <c r="KD91" s="96"/>
      <c r="KE91" s="75"/>
      <c r="KF91" s="96"/>
      <c r="KG91" s="96"/>
      <c r="KH91" s="96"/>
      <c r="KI91" s="75"/>
      <c r="KJ91" s="96"/>
      <c r="KK91" s="96"/>
      <c r="KL91" s="96"/>
      <c r="KM91" s="75"/>
      <c r="KN91" s="96"/>
      <c r="KO91" s="74">
        <v>400</v>
      </c>
      <c r="KP91" s="74">
        <v>400</v>
      </c>
      <c r="KQ91" s="75">
        <f t="shared" si="559"/>
        <v>100</v>
      </c>
      <c r="KR91" s="96"/>
      <c r="KS91" s="74"/>
      <c r="KT91" s="74"/>
      <c r="KU91" s="75"/>
      <c r="KV91" s="96"/>
      <c r="KW91" s="74"/>
      <c r="KX91" s="74"/>
      <c r="KY91" s="75"/>
      <c r="KZ91" s="96"/>
      <c r="LA91" s="74"/>
      <c r="LB91" s="74"/>
      <c r="LC91" s="75"/>
      <c r="LD91" s="96"/>
      <c r="LE91" s="74"/>
      <c r="LF91" s="74"/>
      <c r="LG91" s="75"/>
      <c r="LH91" s="96"/>
      <c r="LI91" s="74"/>
      <c r="LJ91" s="74"/>
      <c r="LK91" s="75"/>
      <c r="LL91" s="96"/>
      <c r="LM91" s="74"/>
      <c r="LN91" s="74"/>
      <c r="LO91" s="75"/>
      <c r="LP91" s="96"/>
      <c r="LQ91" s="74"/>
      <c r="LR91" s="74"/>
      <c r="LS91" s="75"/>
      <c r="LT91" s="96"/>
      <c r="LU91" s="74"/>
      <c r="LV91" s="74"/>
      <c r="LW91" s="75"/>
      <c r="LX91" s="96"/>
      <c r="LY91" s="74"/>
      <c r="LZ91" s="74"/>
      <c r="MA91" s="75"/>
      <c r="MB91" s="96"/>
      <c r="MC91" s="96"/>
      <c r="MD91" s="96"/>
      <c r="ME91" s="75"/>
      <c r="MF91" s="96"/>
      <c r="MG91" s="96"/>
      <c r="MH91" s="96"/>
      <c r="MI91" s="75"/>
      <c r="MJ91" s="96"/>
      <c r="MK91" s="96"/>
      <c r="ML91" s="96"/>
      <c r="MM91" s="75"/>
      <c r="MN91" s="89"/>
      <c r="MO91" s="89"/>
      <c r="MP91" s="89"/>
      <c r="MQ91" s="75"/>
      <c r="MR91" s="89"/>
      <c r="MS91" s="89"/>
      <c r="MT91" s="89"/>
      <c r="MU91" s="75"/>
      <c r="MV91" s="96"/>
      <c r="MW91" s="96"/>
      <c r="MX91" s="96"/>
      <c r="MY91" s="96"/>
      <c r="MZ91" s="96"/>
      <c r="NA91" s="96"/>
      <c r="NB91" s="96"/>
      <c r="NC91" s="96"/>
      <c r="ND91" s="96"/>
      <c r="NE91" s="96"/>
      <c r="NF91" s="96"/>
      <c r="NG91" s="96"/>
      <c r="NH91" s="96"/>
      <c r="NI91" s="96"/>
      <c r="NJ91" s="96"/>
      <c r="NK91" s="96"/>
    </row>
    <row r="92" spans="1:375" s="5" customFormat="1" ht="31.5" x14ac:dyDescent="0.25">
      <c r="A92" s="129" t="s">
        <v>178</v>
      </c>
      <c r="B92" s="77">
        <f t="shared" si="512"/>
        <v>20680.700499999999</v>
      </c>
      <c r="C92" s="77">
        <f t="shared" si="479"/>
        <v>60324.453049999996</v>
      </c>
      <c r="D92" s="77">
        <f t="shared" si="513"/>
        <v>55057.143049999999</v>
      </c>
      <c r="E92" s="77">
        <f t="shared" si="514"/>
        <v>5267.31</v>
      </c>
      <c r="F92" s="77">
        <f t="shared" si="515"/>
        <v>60273.45306</v>
      </c>
      <c r="G92" s="73">
        <f t="shared" si="528"/>
        <v>99.91545718622973</v>
      </c>
      <c r="H92" s="73">
        <f>H93+H94+H95</f>
        <v>0</v>
      </c>
      <c r="I92" s="73">
        <f>I93+I94+I95</f>
        <v>0</v>
      </c>
      <c r="J92" s="73">
        <f>J93+J94+J95</f>
        <v>0</v>
      </c>
      <c r="K92" s="73"/>
      <c r="L92" s="73">
        <f t="shared" ref="L92" si="563">L93+L94+L95</f>
        <v>1294.3</v>
      </c>
      <c r="M92" s="73">
        <f t="shared" ref="M92:N92" si="564">M93+M94+M95</f>
        <v>1617.9</v>
      </c>
      <c r="N92" s="73">
        <f t="shared" si="564"/>
        <v>1617.9</v>
      </c>
      <c r="O92" s="72">
        <f>N92/M92*100</f>
        <v>100</v>
      </c>
      <c r="P92" s="73">
        <f>P93+P94+P95</f>
        <v>499</v>
      </c>
      <c r="Q92" s="73">
        <f>Q93+Q94+Q95</f>
        <v>499</v>
      </c>
      <c r="R92" s="73">
        <f>R93+R94+R95</f>
        <v>499</v>
      </c>
      <c r="S92" s="72">
        <f>R92/Q92*100</f>
        <v>100</v>
      </c>
      <c r="T92" s="73">
        <f>T93+T94+T95</f>
        <v>2899</v>
      </c>
      <c r="U92" s="73">
        <f>U93+U94+U95</f>
        <v>2899</v>
      </c>
      <c r="V92" s="73">
        <f>V93+V94+V95</f>
        <v>2899</v>
      </c>
      <c r="W92" s="72">
        <f>V92/U92*100</f>
        <v>100</v>
      </c>
      <c r="X92" s="73">
        <f>X93+X94+X95</f>
        <v>758</v>
      </c>
      <c r="Y92" s="73">
        <f>Y93+Y94+Y95</f>
        <v>758</v>
      </c>
      <c r="Z92" s="73">
        <f>Z93+Z94+Z95</f>
        <v>758</v>
      </c>
      <c r="AA92" s="72">
        <f>Z92/Y92*100</f>
        <v>100</v>
      </c>
      <c r="AB92" s="73">
        <f>AB93+AB94+AB95</f>
        <v>0</v>
      </c>
      <c r="AC92" s="73">
        <f>AC93+AC94+AC95</f>
        <v>0</v>
      </c>
      <c r="AD92" s="73">
        <f>AD93+AD94+AD95</f>
        <v>0</v>
      </c>
      <c r="AE92" s="72"/>
      <c r="AF92" s="73"/>
      <c r="AG92" s="73">
        <f>AG93+AG94+AG95</f>
        <v>30819</v>
      </c>
      <c r="AH92" s="73">
        <f>AH93+AH94+AH95</f>
        <v>30819</v>
      </c>
      <c r="AI92" s="72">
        <f>AH92/AG92*100</f>
        <v>100</v>
      </c>
      <c r="AJ92" s="73"/>
      <c r="AK92" s="73">
        <f>AK93+AK94+AK95</f>
        <v>1200</v>
      </c>
      <c r="AL92" s="73">
        <f>AL93+AL94+AL95</f>
        <v>1200</v>
      </c>
      <c r="AM92" s="72">
        <f>AL92/AK92*100</f>
        <v>100</v>
      </c>
      <c r="AN92" s="73">
        <f t="shared" ref="AN92" si="565">AN93+AN94+AN95</f>
        <v>0</v>
      </c>
      <c r="AO92" s="73">
        <f t="shared" ref="AO92:AQ92" si="566">AO93+AO94+AO95</f>
        <v>0</v>
      </c>
      <c r="AP92" s="73">
        <f t="shared" si="566"/>
        <v>0</v>
      </c>
      <c r="AQ92" s="73">
        <f t="shared" si="566"/>
        <v>0</v>
      </c>
      <c r="AR92" s="73">
        <f>AR93+AR94+AR95</f>
        <v>500</v>
      </c>
      <c r="AS92" s="73">
        <f>AS93+AS94+AS95</f>
        <v>500</v>
      </c>
      <c r="AT92" s="73">
        <f>AT93+AT94+AT95</f>
        <v>500</v>
      </c>
      <c r="AU92" s="72">
        <f>AT92/AS92*100</f>
        <v>100</v>
      </c>
      <c r="AV92" s="73"/>
      <c r="AW92" s="73">
        <f>AW93+AW94+AW95</f>
        <v>0</v>
      </c>
      <c r="AX92" s="73">
        <f>AX93+AX94+AX95</f>
        <v>0</v>
      </c>
      <c r="AY92" s="72"/>
      <c r="AZ92" s="72"/>
      <c r="BA92" s="73">
        <f>BA93+BA94+BA95</f>
        <v>0</v>
      </c>
      <c r="BB92" s="73">
        <f>BB93+BB94+BB95</f>
        <v>0</v>
      </c>
      <c r="BC92" s="72"/>
      <c r="BD92" s="73"/>
      <c r="BE92" s="73"/>
      <c r="BF92" s="73"/>
      <c r="BG92" s="72"/>
      <c r="BH92" s="73">
        <f>BH93+BH94+BH95</f>
        <v>2400.2039</v>
      </c>
      <c r="BI92" s="73">
        <f>BI93+BI94+BI95</f>
        <v>2400.2039</v>
      </c>
      <c r="BJ92" s="73">
        <f>BJ93+BJ94+BJ95</f>
        <v>2400.2039</v>
      </c>
      <c r="BK92" s="72">
        <f>BJ92/BI92*100</f>
        <v>100</v>
      </c>
      <c r="BL92" s="72"/>
      <c r="BM92" s="73">
        <f>BM93+BM94+BM95</f>
        <v>0</v>
      </c>
      <c r="BN92" s="73">
        <f>BN93+BN94+BN95</f>
        <v>0</v>
      </c>
      <c r="BO92" s="72"/>
      <c r="BP92" s="72"/>
      <c r="BQ92" s="73">
        <f>BQ93+BQ94+BQ95</f>
        <v>0</v>
      </c>
      <c r="BR92" s="73">
        <f>BR93+BR94+BR95</f>
        <v>0</v>
      </c>
      <c r="BS92" s="72"/>
      <c r="BT92" s="72"/>
      <c r="BU92" s="73">
        <f>BU93+BU94+BU95</f>
        <v>0</v>
      </c>
      <c r="BV92" s="73">
        <f>BV93+BV94+BV95</f>
        <v>0</v>
      </c>
      <c r="BW92" s="72"/>
      <c r="BX92" s="72"/>
      <c r="BY92" s="73">
        <f>BY93+BY94+BY95</f>
        <v>0</v>
      </c>
      <c r="BZ92" s="73">
        <f>BZ93+BZ94+BZ95</f>
        <v>0</v>
      </c>
      <c r="CA92" s="72"/>
      <c r="CB92" s="72"/>
      <c r="CC92" s="73">
        <f>CC93+CC94+CC95</f>
        <v>0</v>
      </c>
      <c r="CD92" s="73">
        <f>CD93+CD94+CD95</f>
        <v>0</v>
      </c>
      <c r="CE92" s="72"/>
      <c r="CF92" s="343"/>
      <c r="CG92" s="73">
        <f>CG93+CG94+CG95</f>
        <v>0</v>
      </c>
      <c r="CH92" s="73">
        <f>CH93+CH94+CH95</f>
        <v>0</v>
      </c>
      <c r="CI92" s="72"/>
      <c r="CJ92" s="72"/>
      <c r="CK92" s="73">
        <f>CK93+CK94+CK95</f>
        <v>0</v>
      </c>
      <c r="CL92" s="73">
        <f>CL93+CL94+CL95</f>
        <v>0</v>
      </c>
      <c r="CM92" s="72"/>
      <c r="CN92" s="72"/>
      <c r="CO92" s="73">
        <f>CO93+CO94+CO95</f>
        <v>0</v>
      </c>
      <c r="CP92" s="73">
        <f>CP93+CP94+CP95</f>
        <v>0</v>
      </c>
      <c r="CQ92" s="72"/>
      <c r="CR92" s="73">
        <f>CR93+CR94+CR95</f>
        <v>634.4</v>
      </c>
      <c r="CS92" s="73">
        <f>CS93+CS94+CS95</f>
        <v>634.4</v>
      </c>
      <c r="CT92" s="73">
        <f>CT93+CT94+CT95</f>
        <v>634.4</v>
      </c>
      <c r="CU92" s="72">
        <f>CT92/CS92*100</f>
        <v>100</v>
      </c>
      <c r="CV92" s="72"/>
      <c r="CW92" s="73"/>
      <c r="CX92" s="73"/>
      <c r="CY92" s="72"/>
      <c r="CZ92" s="72"/>
      <c r="DA92" s="73"/>
      <c r="DB92" s="73"/>
      <c r="DC92" s="72"/>
      <c r="DD92" s="73">
        <f>DD93+DD94+DD95</f>
        <v>250</v>
      </c>
      <c r="DE92" s="73">
        <f>DE93+DE94+DE95</f>
        <v>250</v>
      </c>
      <c r="DF92" s="73">
        <f>DF93+DF94+DF95</f>
        <v>250</v>
      </c>
      <c r="DG92" s="72">
        <f t="shared" si="519"/>
        <v>100</v>
      </c>
      <c r="DH92" s="73">
        <f>DH93+DH94+DH95</f>
        <v>0</v>
      </c>
      <c r="DI92" s="73">
        <f>DI93+DI94+DI95</f>
        <v>0</v>
      </c>
      <c r="DJ92" s="73">
        <f>DJ93+DJ94+DJ95</f>
        <v>0</v>
      </c>
      <c r="DK92" s="72"/>
      <c r="DL92" s="73">
        <f>DL93+DL94+DL95</f>
        <v>0</v>
      </c>
      <c r="DM92" s="73">
        <f>DM93+DM94+DM95</f>
        <v>0</v>
      </c>
      <c r="DN92" s="73">
        <f>DN93+DN94+DN95</f>
        <v>0</v>
      </c>
      <c r="DO92" s="72"/>
      <c r="DP92" s="73"/>
      <c r="DQ92" s="73">
        <f>DQ93+DQ94+DQ95</f>
        <v>0</v>
      </c>
      <c r="DR92" s="73">
        <f>DR93+DR94+DR95</f>
        <v>0</v>
      </c>
      <c r="DS92" s="72"/>
      <c r="DT92" s="72"/>
      <c r="DU92" s="73">
        <f>DU93+DU94+DU95</f>
        <v>0</v>
      </c>
      <c r="DV92" s="73">
        <f>DV93+DV94+DV95</f>
        <v>0</v>
      </c>
      <c r="DW92" s="72"/>
      <c r="DX92" s="72"/>
      <c r="DY92" s="73">
        <f>DY93+DY94+DY95</f>
        <v>0</v>
      </c>
      <c r="DZ92" s="73">
        <f>DZ93+DZ94+DZ95</f>
        <v>0</v>
      </c>
      <c r="EA92" s="72"/>
      <c r="EB92" s="73">
        <f>EB93+EB94+EB95</f>
        <v>1000</v>
      </c>
      <c r="EC92" s="73">
        <f>EC93+EC94+EC95</f>
        <v>1000</v>
      </c>
      <c r="ED92" s="73">
        <f>ED93+ED94+ED95</f>
        <v>949.00000999999997</v>
      </c>
      <c r="EE92" s="72">
        <f>ED92/EC92*100</f>
        <v>94.900001000000003</v>
      </c>
      <c r="EF92" s="73">
        <f>EF93+EF94+EF95</f>
        <v>2719.7</v>
      </c>
      <c r="EG92" s="73">
        <f>EG93+EG94+EG95</f>
        <v>2993.7106400000002</v>
      </c>
      <c r="EH92" s="73">
        <f>EH93+EH94+EH95</f>
        <v>2993.7106400000002</v>
      </c>
      <c r="EI92" s="72">
        <f>EH92/EG92*100</f>
        <v>100</v>
      </c>
      <c r="EJ92" s="73"/>
      <c r="EK92" s="73">
        <f>EK93+EK94+EK95+EK96</f>
        <v>0</v>
      </c>
      <c r="EL92" s="73">
        <f>EL93+EL94+EL95+EL96</f>
        <v>0</v>
      </c>
      <c r="EM92" s="72"/>
      <c r="EN92" s="73">
        <f>EN93+EN94+EN95+EN96</f>
        <v>5000</v>
      </c>
      <c r="EO92" s="73">
        <f>EO93+EO94+EO95+EO96</f>
        <v>5000</v>
      </c>
      <c r="EP92" s="73">
        <f>EP93+EP94+EP95+EP96</f>
        <v>5000</v>
      </c>
      <c r="EQ92" s="72">
        <f t="shared" ref="EQ92:EQ94" si="567">EP92/EO92*100</f>
        <v>100</v>
      </c>
      <c r="ER92" s="73"/>
      <c r="ES92" s="73">
        <f>ES93+ES94+ES95+ES96</f>
        <v>0</v>
      </c>
      <c r="ET92" s="73">
        <f>ET93+ET94+ET95+ET96</f>
        <v>0</v>
      </c>
      <c r="EU92" s="72"/>
      <c r="EV92" s="72"/>
      <c r="EW92" s="72"/>
      <c r="EX92" s="72"/>
      <c r="EY92" s="72"/>
      <c r="EZ92" s="73"/>
      <c r="FA92" s="73">
        <f>FA93+FA94+FA95+FA96</f>
        <v>0</v>
      </c>
      <c r="FB92" s="73">
        <f>FB93+FB94+FB95+FB96</f>
        <v>0</v>
      </c>
      <c r="FC92" s="72"/>
      <c r="FD92" s="73"/>
      <c r="FE92" s="73">
        <f>FE93+FE94+FE95+FE96</f>
        <v>0</v>
      </c>
      <c r="FF92" s="73">
        <f>FF93+FF94+FF95+FF96</f>
        <v>0</v>
      </c>
      <c r="FG92" s="72"/>
      <c r="FH92" s="73"/>
      <c r="FI92" s="73">
        <f>FI93+FI94+FI95+FI96</f>
        <v>0</v>
      </c>
      <c r="FJ92" s="73">
        <f>FJ93+FJ94+FJ95+FJ96</f>
        <v>0</v>
      </c>
      <c r="FK92" s="72"/>
      <c r="FL92" s="73">
        <f>FL93+FL94+FL95+FL96</f>
        <v>1027</v>
      </c>
      <c r="FM92" s="73">
        <f>FM93+FM94+FM95+FM96</f>
        <v>1004.5</v>
      </c>
      <c r="FN92" s="73">
        <f>FN93+FN94+FN95+FN96</f>
        <v>1004.5</v>
      </c>
      <c r="FO92" s="72">
        <f t="shared" ref="FO92:FO93" si="568">FN92/FM92*100</f>
        <v>100</v>
      </c>
      <c r="FP92" s="73"/>
      <c r="FQ92" s="73"/>
      <c r="FR92" s="73"/>
      <c r="FS92" s="72"/>
      <c r="FT92" s="73"/>
      <c r="FU92" s="73">
        <f>FU93+FU94+FU95+FU96</f>
        <v>0</v>
      </c>
      <c r="FV92" s="73">
        <f>FV93+FV94+FV95+FV96</f>
        <v>0</v>
      </c>
      <c r="FW92" s="72"/>
      <c r="FX92" s="73"/>
      <c r="FY92" s="73">
        <f>FY93+FY94+FY95+FY96</f>
        <v>0</v>
      </c>
      <c r="FZ92" s="73">
        <f>FZ93+FZ94+FZ95+FZ96</f>
        <v>0</v>
      </c>
      <c r="GA92" s="72"/>
      <c r="GB92" s="73"/>
      <c r="GC92" s="73">
        <f>GC93+GC94+GC95+GC96</f>
        <v>0</v>
      </c>
      <c r="GD92" s="73">
        <f>GD93+GD94+GD95+GD96</f>
        <v>0</v>
      </c>
      <c r="GE92" s="72"/>
      <c r="GF92" s="73">
        <f>GF93+GF94+GF95+GF96</f>
        <v>1699.0966000000001</v>
      </c>
      <c r="GG92" s="73">
        <f>GG93+GG94+GG95+GG96</f>
        <v>1659.38211</v>
      </c>
      <c r="GH92" s="73">
        <f>GH93+GH94+GH95+GH96</f>
        <v>1659.38211</v>
      </c>
      <c r="GI92" s="72">
        <f t="shared" si="176"/>
        <v>100</v>
      </c>
      <c r="GJ92" s="73"/>
      <c r="GK92" s="73"/>
      <c r="GL92" s="73"/>
      <c r="GM92" s="72"/>
      <c r="GN92" s="73"/>
      <c r="GO92" s="73">
        <f>SUM(GO93:GO98)</f>
        <v>73.08</v>
      </c>
      <c r="GP92" s="73">
        <f>GP93+GP94+GP95+GP96</f>
        <v>73.08</v>
      </c>
      <c r="GQ92" s="72">
        <f t="shared" ref="GQ92:GQ93" si="569">GP92/GO92*100</f>
        <v>100</v>
      </c>
      <c r="GR92" s="73"/>
      <c r="GS92" s="73">
        <f t="shared" ref="GS92:GT92" si="570">GS93+GS94+GS95</f>
        <v>0</v>
      </c>
      <c r="GT92" s="73">
        <f t="shared" si="570"/>
        <v>0</v>
      </c>
      <c r="GU92" s="72"/>
      <c r="GV92" s="73"/>
      <c r="GW92" s="73">
        <f t="shared" ref="GW92:GX92" si="571">GW93+GW94+GW95</f>
        <v>0</v>
      </c>
      <c r="GX92" s="73">
        <f t="shared" si="571"/>
        <v>0</v>
      </c>
      <c r="GY92" s="72"/>
      <c r="GZ92" s="73"/>
      <c r="HA92" s="73">
        <f t="shared" ref="HA92:HB92" si="572">HA93+HA94+HA95</f>
        <v>0</v>
      </c>
      <c r="HB92" s="73">
        <f t="shared" si="572"/>
        <v>0</v>
      </c>
      <c r="HC92" s="72"/>
      <c r="HD92" s="73"/>
      <c r="HE92" s="73">
        <f t="shared" ref="HE92:HF92" si="573">HE93+HE94+HE95</f>
        <v>0</v>
      </c>
      <c r="HF92" s="73">
        <f t="shared" si="573"/>
        <v>0</v>
      </c>
      <c r="HG92" s="72"/>
      <c r="HH92" s="73"/>
      <c r="HI92" s="73">
        <f t="shared" ref="HI92:HJ92" si="574">HI93+HI94+HI95</f>
        <v>52.2</v>
      </c>
      <c r="HJ92" s="73">
        <f t="shared" si="574"/>
        <v>52.2</v>
      </c>
      <c r="HK92" s="72">
        <f>HJ92/HI92*100</f>
        <v>100</v>
      </c>
      <c r="HL92" s="73"/>
      <c r="HM92" s="73">
        <f t="shared" ref="HM92:HN92" si="575">HM93+HM94+HM95</f>
        <v>0</v>
      </c>
      <c r="HN92" s="73">
        <f t="shared" si="575"/>
        <v>0</v>
      </c>
      <c r="HO92" s="72"/>
      <c r="HP92" s="73"/>
      <c r="HQ92" s="73">
        <f t="shared" ref="HQ92:HR92" si="576">HQ93+HQ94+HQ95</f>
        <v>0</v>
      </c>
      <c r="HR92" s="73">
        <f t="shared" si="576"/>
        <v>0</v>
      </c>
      <c r="HS92" s="72"/>
      <c r="HT92" s="73"/>
      <c r="HU92" s="73">
        <f t="shared" ref="HU92:HV92" si="577">HU93+HU94+HU95</f>
        <v>0</v>
      </c>
      <c r="HV92" s="73">
        <f t="shared" si="577"/>
        <v>0</v>
      </c>
      <c r="HW92" s="72"/>
      <c r="HX92" s="73"/>
      <c r="HY92" s="73">
        <f t="shared" ref="HY92:HZ92" si="578">HY93+HY94+HY95</f>
        <v>0</v>
      </c>
      <c r="HZ92" s="73">
        <f t="shared" si="578"/>
        <v>0</v>
      </c>
      <c r="IA92" s="72"/>
      <c r="IB92" s="73"/>
      <c r="IC92" s="73">
        <f t="shared" ref="IC92:ID92" si="579">IC93+IC94+IC95</f>
        <v>0</v>
      </c>
      <c r="ID92" s="73">
        <f t="shared" si="579"/>
        <v>0</v>
      </c>
      <c r="IE92" s="72"/>
      <c r="IF92" s="73"/>
      <c r="IG92" s="73">
        <f t="shared" ref="IG92:IH92" si="580">IG93+IG94+IG95</f>
        <v>0</v>
      </c>
      <c r="IH92" s="73">
        <f t="shared" si="580"/>
        <v>0</v>
      </c>
      <c r="II92" s="72"/>
      <c r="IJ92" s="73"/>
      <c r="IK92" s="73">
        <f t="shared" ref="IK92:IL92" si="581">IK93+IK94+IK95</f>
        <v>0</v>
      </c>
      <c r="IL92" s="73">
        <f t="shared" si="581"/>
        <v>0</v>
      </c>
      <c r="IM92" s="72"/>
      <c r="IN92" s="73"/>
      <c r="IO92" s="73">
        <f t="shared" ref="IO92:IP92" si="582">IO93+IO94+IO95</f>
        <v>0</v>
      </c>
      <c r="IP92" s="73">
        <f t="shared" si="582"/>
        <v>0</v>
      </c>
      <c r="IQ92" s="72"/>
      <c r="IR92" s="73"/>
      <c r="IS92" s="73">
        <f t="shared" ref="IS92:IT92" si="583">IS93+IS94+IS95</f>
        <v>0</v>
      </c>
      <c r="IT92" s="73">
        <f t="shared" si="583"/>
        <v>0</v>
      </c>
      <c r="IU92" s="72"/>
      <c r="IV92" s="73"/>
      <c r="IW92" s="73">
        <f t="shared" ref="IW92:IX92" si="584">IW93+IW94+IW95</f>
        <v>0</v>
      </c>
      <c r="IX92" s="73">
        <f t="shared" si="584"/>
        <v>0</v>
      </c>
      <c r="IY92" s="72"/>
      <c r="IZ92" s="73"/>
      <c r="JA92" s="73">
        <f t="shared" ref="JA92:JB92" si="585">JA93+JA94+JA95</f>
        <v>0</v>
      </c>
      <c r="JB92" s="73">
        <f t="shared" si="585"/>
        <v>0</v>
      </c>
      <c r="JC92" s="72"/>
      <c r="JD92" s="73"/>
      <c r="JE92" s="73">
        <f t="shared" ref="JE92:JF92" si="586">JE93+JE94+JE95</f>
        <v>0</v>
      </c>
      <c r="JF92" s="73">
        <f t="shared" si="586"/>
        <v>0</v>
      </c>
      <c r="JG92" s="72"/>
      <c r="JH92" s="73"/>
      <c r="JI92" s="73">
        <f t="shared" ref="JI92:JJ92" si="587">JI93+JI94+JI95</f>
        <v>0</v>
      </c>
      <c r="JJ92" s="73">
        <f t="shared" si="587"/>
        <v>0</v>
      </c>
      <c r="JK92" s="72"/>
      <c r="JL92" s="73"/>
      <c r="JM92" s="73">
        <f t="shared" ref="JM92:JN92" si="588">JM93+JM94+JM95</f>
        <v>0</v>
      </c>
      <c r="JN92" s="73">
        <f t="shared" si="588"/>
        <v>0</v>
      </c>
      <c r="JO92" s="72"/>
      <c r="JP92" s="73"/>
      <c r="JQ92" s="73">
        <f t="shared" ref="JQ92:JR92" si="589">JQ93+JQ94+JQ95</f>
        <v>0</v>
      </c>
      <c r="JR92" s="73">
        <f t="shared" si="589"/>
        <v>0</v>
      </c>
      <c r="JS92" s="72"/>
      <c r="JT92" s="73"/>
      <c r="JU92" s="73">
        <f t="shared" ref="JU92:JV92" si="590">JU93+JU94+JU95</f>
        <v>0</v>
      </c>
      <c r="JV92" s="73">
        <f t="shared" si="590"/>
        <v>0</v>
      </c>
      <c r="JW92" s="72"/>
      <c r="JX92" s="73"/>
      <c r="JY92" s="73">
        <f t="shared" ref="JY92:JZ92" si="591">JY93+JY94+JY95</f>
        <v>0</v>
      </c>
      <c r="JZ92" s="73">
        <f t="shared" si="591"/>
        <v>0</v>
      </c>
      <c r="KA92" s="72"/>
      <c r="KB92" s="73"/>
      <c r="KC92" s="73">
        <f t="shared" ref="KC92:KD92" si="592">KC93+KC94+KC95</f>
        <v>0</v>
      </c>
      <c r="KD92" s="73">
        <f t="shared" si="592"/>
        <v>0</v>
      </c>
      <c r="KE92" s="72"/>
      <c r="KF92" s="73"/>
      <c r="KG92" s="73">
        <f t="shared" ref="KG92:KH92" si="593">KG93+KG94+KG95</f>
        <v>0</v>
      </c>
      <c r="KH92" s="73">
        <f t="shared" si="593"/>
        <v>0</v>
      </c>
      <c r="KI92" s="72"/>
      <c r="KJ92" s="73"/>
      <c r="KK92" s="73">
        <f t="shared" ref="KK92:KL92" si="594">KK93+KK94+KK95</f>
        <v>310</v>
      </c>
      <c r="KL92" s="73">
        <f t="shared" si="594"/>
        <v>310</v>
      </c>
      <c r="KM92" s="72">
        <f t="shared" ref="KM92:KM105" si="595">KL92/KK92*100</f>
        <v>100</v>
      </c>
      <c r="KN92" s="73"/>
      <c r="KO92" s="73">
        <f t="shared" ref="KO92:KP92" si="596">KO93+KO94+KO95</f>
        <v>0</v>
      </c>
      <c r="KP92" s="73">
        <f t="shared" si="596"/>
        <v>0</v>
      </c>
      <c r="KQ92" s="72"/>
      <c r="KR92" s="73"/>
      <c r="KS92" s="73">
        <f t="shared" ref="KS92:KT92" si="597">KS93+KS94+KS95</f>
        <v>0</v>
      </c>
      <c r="KT92" s="73">
        <f t="shared" si="597"/>
        <v>0</v>
      </c>
      <c r="KU92" s="72"/>
      <c r="KV92" s="73"/>
      <c r="KW92" s="73">
        <f t="shared" ref="KW92:KX92" si="598">KW93+KW94+KW95</f>
        <v>0</v>
      </c>
      <c r="KX92" s="73">
        <f t="shared" si="598"/>
        <v>0</v>
      </c>
      <c r="KY92" s="72"/>
      <c r="KZ92" s="73"/>
      <c r="LA92" s="73">
        <f t="shared" ref="LA92:LB92" si="599">LA93+LA94+LA95</f>
        <v>0</v>
      </c>
      <c r="LB92" s="73">
        <f t="shared" si="599"/>
        <v>0</v>
      </c>
      <c r="LC92" s="72"/>
      <c r="LD92" s="73"/>
      <c r="LE92" s="73">
        <f t="shared" ref="LE92:LF92" si="600">LE93+LE94+LE95</f>
        <v>4907.3100000000004</v>
      </c>
      <c r="LF92" s="73">
        <f t="shared" si="600"/>
        <v>4907.3100000000004</v>
      </c>
      <c r="LG92" s="72">
        <f>LF92/LE92*100</f>
        <v>100</v>
      </c>
      <c r="LH92" s="73"/>
      <c r="LI92" s="73">
        <f t="shared" ref="LI92:LJ92" si="601">LI93+LI94+LI95</f>
        <v>0</v>
      </c>
      <c r="LJ92" s="73">
        <f t="shared" si="601"/>
        <v>0</v>
      </c>
      <c r="LK92" s="72"/>
      <c r="LL92" s="73"/>
      <c r="LM92" s="73">
        <f t="shared" ref="LM92:LN92" si="602">LM93+LM94+LM95</f>
        <v>0</v>
      </c>
      <c r="LN92" s="73">
        <f t="shared" si="602"/>
        <v>0</v>
      </c>
      <c r="LO92" s="72"/>
      <c r="LP92" s="73"/>
      <c r="LQ92" s="73">
        <f t="shared" ref="LQ92:LR92" si="603">LQ93+LQ94+LQ95</f>
        <v>0</v>
      </c>
      <c r="LR92" s="73">
        <f t="shared" si="603"/>
        <v>0</v>
      </c>
      <c r="LS92" s="72"/>
      <c r="LT92" s="73"/>
      <c r="LU92" s="73">
        <f t="shared" ref="LU92:LV92" si="604">LU93+LU94+LU95</f>
        <v>0</v>
      </c>
      <c r="LV92" s="73">
        <f t="shared" si="604"/>
        <v>0</v>
      </c>
      <c r="LW92" s="72"/>
      <c r="LX92" s="73"/>
      <c r="LY92" s="73">
        <f t="shared" ref="LY92:LZ92" si="605">LY93+LY94+LY95</f>
        <v>0</v>
      </c>
      <c r="LZ92" s="73">
        <f t="shared" si="605"/>
        <v>0</v>
      </c>
      <c r="MA92" s="72"/>
      <c r="MB92" s="73"/>
      <c r="MC92" s="73">
        <f t="shared" ref="MC92:MD92" si="606">MC93+MC94+MC95</f>
        <v>1696.7664</v>
      </c>
      <c r="MD92" s="73">
        <f t="shared" si="606"/>
        <v>1696.7664</v>
      </c>
      <c r="ME92" s="72">
        <f t="shared" ref="ME92:ME100" si="607">MD92/MC92*100</f>
        <v>100</v>
      </c>
      <c r="MF92" s="73"/>
      <c r="MG92" s="73">
        <f t="shared" ref="MG92:MH92" si="608">MG93+MG94+MG95</f>
        <v>0</v>
      </c>
      <c r="MH92" s="73">
        <f t="shared" si="608"/>
        <v>0</v>
      </c>
      <c r="MI92" s="72"/>
      <c r="MJ92" s="73"/>
      <c r="MK92" s="73">
        <f t="shared" ref="MK92:ML92" si="609">MK93+MK94+MK95</f>
        <v>0</v>
      </c>
      <c r="ML92" s="73">
        <f t="shared" si="609"/>
        <v>0</v>
      </c>
      <c r="MM92" s="72"/>
      <c r="MN92" s="73"/>
      <c r="MO92" s="73"/>
      <c r="MP92" s="73"/>
      <c r="MQ92" s="72"/>
      <c r="MR92" s="73"/>
      <c r="MS92" s="73"/>
      <c r="MT92" s="73"/>
      <c r="MU92" s="72"/>
      <c r="MV92" s="73"/>
      <c r="MW92" s="73"/>
      <c r="MX92" s="73"/>
      <c r="MY92" s="72"/>
      <c r="MZ92" s="73"/>
      <c r="NA92" s="73"/>
      <c r="NB92" s="73"/>
      <c r="NC92" s="72"/>
      <c r="ND92" s="73"/>
      <c r="NE92" s="73">
        <f>NE93+NE94+NE95+NE96+NE97+NE98</f>
        <v>50</v>
      </c>
      <c r="NF92" s="73">
        <f>NF93+NF94+NF95+NF96+NF97+NF98</f>
        <v>50</v>
      </c>
      <c r="NG92" s="72">
        <f>NF92/NE92*100</f>
        <v>100</v>
      </c>
      <c r="NH92" s="73"/>
      <c r="NI92" s="73"/>
      <c r="NJ92" s="73"/>
      <c r="NK92" s="72"/>
    </row>
    <row r="93" spans="1:375" ht="31.5" x14ac:dyDescent="0.25">
      <c r="A93" s="130" t="s">
        <v>176</v>
      </c>
      <c r="B93" s="78">
        <f t="shared" si="512"/>
        <v>15680.700499999999</v>
      </c>
      <c r="C93" s="78">
        <f t="shared" si="479"/>
        <v>55324.453049999996</v>
      </c>
      <c r="D93" s="78">
        <f t="shared" si="513"/>
        <v>50057.143049999999</v>
      </c>
      <c r="E93" s="78">
        <f t="shared" si="514"/>
        <v>5267.31</v>
      </c>
      <c r="F93" s="78">
        <f t="shared" si="515"/>
        <v>55273.45306</v>
      </c>
      <c r="G93" s="74">
        <f t="shared" si="528"/>
        <v>99.907816549123567</v>
      </c>
      <c r="H93" s="74"/>
      <c r="I93" s="74"/>
      <c r="J93" s="74"/>
      <c r="K93" s="74"/>
      <c r="L93" s="74">
        <v>1294.3</v>
      </c>
      <c r="M93" s="74">
        <v>1617.9</v>
      </c>
      <c r="N93" s="74">
        <v>1617.9</v>
      </c>
      <c r="O93" s="75">
        <f>N93/M93*100</f>
        <v>100</v>
      </c>
      <c r="P93" s="114">
        <v>499</v>
      </c>
      <c r="Q93" s="114">
        <v>499</v>
      </c>
      <c r="R93" s="134">
        <v>499</v>
      </c>
      <c r="S93" s="75">
        <f>R93/Q93*100</f>
        <v>100</v>
      </c>
      <c r="T93" s="99">
        <v>2899</v>
      </c>
      <c r="U93" s="260">
        <v>2899</v>
      </c>
      <c r="V93" s="260">
        <v>2899</v>
      </c>
      <c r="W93" s="75">
        <f>V93/U93*100</f>
        <v>100</v>
      </c>
      <c r="X93" s="285">
        <v>758</v>
      </c>
      <c r="Y93" s="298">
        <v>758</v>
      </c>
      <c r="Z93" s="298">
        <v>758</v>
      </c>
      <c r="AA93" s="75">
        <f>Z93/Y93*100</f>
        <v>100</v>
      </c>
      <c r="AB93" s="322"/>
      <c r="AC93" s="322"/>
      <c r="AD93" s="322"/>
      <c r="AE93" s="75"/>
      <c r="AF93" s="322"/>
      <c r="AG93" s="322">
        <v>30819</v>
      </c>
      <c r="AH93" s="322">
        <v>30819</v>
      </c>
      <c r="AI93" s="75">
        <f>AH93/AG93*100</f>
        <v>100</v>
      </c>
      <c r="AJ93" s="322"/>
      <c r="AK93" s="322">
        <v>1200</v>
      </c>
      <c r="AL93" s="322">
        <v>1200</v>
      </c>
      <c r="AM93" s="75">
        <f>AL93/AK93*100</f>
        <v>100</v>
      </c>
      <c r="AN93" s="74"/>
      <c r="AO93" s="74"/>
      <c r="AP93" s="74"/>
      <c r="AQ93" s="75"/>
      <c r="AR93" s="322">
        <v>500</v>
      </c>
      <c r="AS93" s="322">
        <v>500</v>
      </c>
      <c r="AT93" s="322">
        <v>500</v>
      </c>
      <c r="AU93" s="75">
        <f>AT93/AS93*100</f>
        <v>100</v>
      </c>
      <c r="AV93" s="322"/>
      <c r="AW93" s="322"/>
      <c r="AX93" s="322"/>
      <c r="AY93" s="75"/>
      <c r="AZ93" s="75"/>
      <c r="BA93" s="322"/>
      <c r="BB93" s="322"/>
      <c r="BC93" s="75"/>
      <c r="BD93" s="322"/>
      <c r="BE93" s="322"/>
      <c r="BF93" s="322"/>
      <c r="BG93" s="75"/>
      <c r="BH93" s="322">
        <v>2400.2039</v>
      </c>
      <c r="BI93" s="322">
        <v>2400.2039</v>
      </c>
      <c r="BJ93" s="322">
        <v>2400.2039</v>
      </c>
      <c r="BK93" s="75">
        <f>BJ93/BI93*100</f>
        <v>100</v>
      </c>
      <c r="BL93" s="75"/>
      <c r="BM93" s="322"/>
      <c r="BN93" s="322"/>
      <c r="BO93" s="75"/>
      <c r="BP93" s="75"/>
      <c r="BQ93" s="322"/>
      <c r="BR93" s="322"/>
      <c r="BS93" s="75"/>
      <c r="BT93" s="75"/>
      <c r="BU93" s="322"/>
      <c r="BV93" s="322"/>
      <c r="BW93" s="75"/>
      <c r="BX93" s="75"/>
      <c r="BY93" s="322"/>
      <c r="BZ93" s="322"/>
      <c r="CA93" s="75"/>
      <c r="CB93" s="75"/>
      <c r="CC93" s="322"/>
      <c r="CD93" s="322"/>
      <c r="CE93" s="75"/>
      <c r="CF93" s="322"/>
      <c r="CG93" s="322"/>
      <c r="CH93" s="322"/>
      <c r="CI93" s="75"/>
      <c r="CJ93" s="75"/>
      <c r="CK93" s="322"/>
      <c r="CL93" s="322"/>
      <c r="CM93" s="75"/>
      <c r="CN93" s="75"/>
      <c r="CO93" s="322"/>
      <c r="CP93" s="322"/>
      <c r="CQ93" s="75"/>
      <c r="CR93" s="322">
        <v>634.4</v>
      </c>
      <c r="CS93" s="322">
        <v>634.4</v>
      </c>
      <c r="CT93" s="322">
        <v>634.4</v>
      </c>
      <c r="CU93" s="75">
        <f>CT93/CS93*100</f>
        <v>100</v>
      </c>
      <c r="CV93" s="75"/>
      <c r="CW93" s="322"/>
      <c r="CX93" s="322"/>
      <c r="CY93" s="75"/>
      <c r="CZ93" s="75"/>
      <c r="DA93" s="322"/>
      <c r="DB93" s="322"/>
      <c r="DC93" s="75"/>
      <c r="DD93" s="322">
        <v>250</v>
      </c>
      <c r="DE93" s="322">
        <v>250</v>
      </c>
      <c r="DF93" s="322">
        <v>250</v>
      </c>
      <c r="DG93" s="75">
        <f t="shared" si="519"/>
        <v>100</v>
      </c>
      <c r="DH93" s="322"/>
      <c r="DI93" s="322"/>
      <c r="DJ93" s="322"/>
      <c r="DK93" s="75"/>
      <c r="DL93" s="322"/>
      <c r="DM93" s="322"/>
      <c r="DN93" s="322"/>
      <c r="DO93" s="75"/>
      <c r="DP93" s="322"/>
      <c r="DQ93" s="322"/>
      <c r="DR93" s="322"/>
      <c r="DS93" s="75"/>
      <c r="DT93" s="75"/>
      <c r="DU93" s="322"/>
      <c r="DV93" s="322"/>
      <c r="DW93" s="75"/>
      <c r="DX93" s="75"/>
      <c r="DY93" s="322"/>
      <c r="DZ93" s="322"/>
      <c r="EA93" s="75"/>
      <c r="EB93" s="322">
        <v>1000</v>
      </c>
      <c r="EC93" s="322">
        <v>1000</v>
      </c>
      <c r="ED93" s="322">
        <v>949.00000999999997</v>
      </c>
      <c r="EE93" s="75">
        <f>ED93/EC93*100</f>
        <v>94.900001000000003</v>
      </c>
      <c r="EF93" s="322">
        <v>2719.7</v>
      </c>
      <c r="EG93" s="322">
        <v>2993.7106400000002</v>
      </c>
      <c r="EH93" s="322">
        <v>2993.7106400000002</v>
      </c>
      <c r="EI93" s="75">
        <f>EH93/EG93*100</f>
        <v>100</v>
      </c>
      <c r="EJ93" s="322"/>
      <c r="EK93" s="322"/>
      <c r="EL93" s="322"/>
      <c r="EM93" s="75"/>
      <c r="EN93" s="322"/>
      <c r="EO93" s="322"/>
      <c r="EP93" s="322"/>
      <c r="EQ93" s="75"/>
      <c r="ER93" s="322"/>
      <c r="ES93" s="322"/>
      <c r="ET93" s="322"/>
      <c r="EU93" s="75"/>
      <c r="EV93" s="75"/>
      <c r="EW93" s="75"/>
      <c r="EX93" s="75"/>
      <c r="EY93" s="75"/>
      <c r="EZ93" s="322"/>
      <c r="FA93" s="322"/>
      <c r="FB93" s="322"/>
      <c r="FC93" s="75"/>
      <c r="FD93" s="322"/>
      <c r="FE93" s="322"/>
      <c r="FF93" s="322"/>
      <c r="FG93" s="75"/>
      <c r="FH93" s="322"/>
      <c r="FI93" s="322"/>
      <c r="FJ93" s="322"/>
      <c r="FK93" s="75"/>
      <c r="FL93" s="322">
        <v>1027</v>
      </c>
      <c r="FM93" s="322">
        <v>1004.5</v>
      </c>
      <c r="FN93" s="322">
        <v>1004.5</v>
      </c>
      <c r="FO93" s="75">
        <f t="shared" si="568"/>
        <v>100</v>
      </c>
      <c r="FP93" s="322"/>
      <c r="FQ93" s="322"/>
      <c r="FR93" s="322"/>
      <c r="FS93" s="75"/>
      <c r="FT93" s="322"/>
      <c r="FU93" s="322"/>
      <c r="FV93" s="322"/>
      <c r="FW93" s="75"/>
      <c r="FX93" s="322"/>
      <c r="FY93" s="322"/>
      <c r="FZ93" s="322"/>
      <c r="GA93" s="75"/>
      <c r="GB93" s="322"/>
      <c r="GC93" s="322"/>
      <c r="GD93" s="322"/>
      <c r="GE93" s="75"/>
      <c r="GF93" s="322">
        <v>1699.0966000000001</v>
      </c>
      <c r="GG93" s="322">
        <v>1659.38211</v>
      </c>
      <c r="GH93" s="322">
        <v>1659.38211</v>
      </c>
      <c r="GI93" s="75">
        <f t="shared" si="176"/>
        <v>100</v>
      </c>
      <c r="GJ93" s="322"/>
      <c r="GK93" s="322"/>
      <c r="GL93" s="322"/>
      <c r="GM93" s="75"/>
      <c r="GN93" s="322"/>
      <c r="GO93" s="322">
        <v>73.08</v>
      </c>
      <c r="GP93" s="322">
        <v>73.08</v>
      </c>
      <c r="GQ93" s="75">
        <f t="shared" si="569"/>
        <v>100</v>
      </c>
      <c r="GR93" s="74"/>
      <c r="GS93" s="74"/>
      <c r="GT93" s="74"/>
      <c r="GU93" s="75"/>
      <c r="GV93" s="74"/>
      <c r="GW93" s="74"/>
      <c r="GX93" s="74"/>
      <c r="GY93" s="75"/>
      <c r="GZ93" s="74"/>
      <c r="HA93" s="74"/>
      <c r="HB93" s="74"/>
      <c r="HC93" s="75"/>
      <c r="HD93" s="74"/>
      <c r="HE93" s="74"/>
      <c r="HF93" s="74"/>
      <c r="HG93" s="75"/>
      <c r="HH93" s="74"/>
      <c r="HI93" s="74">
        <v>52.2</v>
      </c>
      <c r="HJ93" s="74">
        <v>52.2</v>
      </c>
      <c r="HK93" s="75">
        <f>HJ93/HI93*100</f>
        <v>100</v>
      </c>
      <c r="HL93" s="74"/>
      <c r="HM93" s="74"/>
      <c r="HN93" s="74">
        <v>0</v>
      </c>
      <c r="HO93" s="75"/>
      <c r="HP93" s="74"/>
      <c r="HQ93" s="74"/>
      <c r="HR93" s="74">
        <v>0</v>
      </c>
      <c r="HS93" s="75"/>
      <c r="HT93" s="74"/>
      <c r="HU93" s="74"/>
      <c r="HV93" s="74">
        <v>0</v>
      </c>
      <c r="HW93" s="75"/>
      <c r="HX93" s="74"/>
      <c r="HY93" s="74"/>
      <c r="HZ93" s="74">
        <v>0</v>
      </c>
      <c r="IA93" s="75"/>
      <c r="IB93" s="74"/>
      <c r="IC93" s="74"/>
      <c r="ID93" s="74">
        <v>0</v>
      </c>
      <c r="IE93" s="75"/>
      <c r="IF93" s="74"/>
      <c r="IG93" s="74"/>
      <c r="IH93" s="74">
        <v>0</v>
      </c>
      <c r="II93" s="75"/>
      <c r="IJ93" s="74"/>
      <c r="IK93" s="74"/>
      <c r="IL93" s="74">
        <v>0</v>
      </c>
      <c r="IM93" s="75"/>
      <c r="IN93" s="74"/>
      <c r="IO93" s="74"/>
      <c r="IP93" s="74">
        <v>0</v>
      </c>
      <c r="IQ93" s="75"/>
      <c r="IR93" s="74"/>
      <c r="IS93" s="74"/>
      <c r="IT93" s="74">
        <v>0</v>
      </c>
      <c r="IU93" s="75"/>
      <c r="IV93" s="74"/>
      <c r="IW93" s="74"/>
      <c r="IX93" s="74">
        <v>0</v>
      </c>
      <c r="IY93" s="75"/>
      <c r="IZ93" s="74"/>
      <c r="JA93" s="74"/>
      <c r="JB93" s="74">
        <v>0</v>
      </c>
      <c r="JC93" s="75"/>
      <c r="JD93" s="74"/>
      <c r="JE93" s="74"/>
      <c r="JF93" s="74">
        <v>0</v>
      </c>
      <c r="JG93" s="75"/>
      <c r="JH93" s="74"/>
      <c r="JI93" s="74"/>
      <c r="JJ93" s="74">
        <v>0</v>
      </c>
      <c r="JK93" s="75"/>
      <c r="JL93" s="74"/>
      <c r="JM93" s="74"/>
      <c r="JN93" s="74">
        <v>0</v>
      </c>
      <c r="JO93" s="75"/>
      <c r="JP93" s="74"/>
      <c r="JQ93" s="74"/>
      <c r="JR93" s="74">
        <v>0</v>
      </c>
      <c r="JS93" s="75"/>
      <c r="JT93" s="74"/>
      <c r="JU93" s="74"/>
      <c r="JV93" s="74">
        <v>0</v>
      </c>
      <c r="JW93" s="75"/>
      <c r="JX93" s="74"/>
      <c r="JY93" s="74"/>
      <c r="JZ93" s="74">
        <v>0</v>
      </c>
      <c r="KA93" s="75"/>
      <c r="KB93" s="74"/>
      <c r="KC93" s="74"/>
      <c r="KD93" s="74">
        <v>0</v>
      </c>
      <c r="KE93" s="75"/>
      <c r="KF93" s="74"/>
      <c r="KG93" s="74"/>
      <c r="KH93" s="74">
        <v>0</v>
      </c>
      <c r="KI93" s="75"/>
      <c r="KJ93" s="74"/>
      <c r="KK93" s="74">
        <v>310</v>
      </c>
      <c r="KL93" s="74">
        <v>310</v>
      </c>
      <c r="KM93" s="75">
        <f t="shared" si="595"/>
        <v>100</v>
      </c>
      <c r="KN93" s="74"/>
      <c r="KO93" s="74"/>
      <c r="KP93" s="74"/>
      <c r="KQ93" s="75"/>
      <c r="KR93" s="74"/>
      <c r="KS93" s="74"/>
      <c r="KT93" s="74"/>
      <c r="KU93" s="75"/>
      <c r="KV93" s="74"/>
      <c r="KW93" s="74"/>
      <c r="KX93" s="74"/>
      <c r="KY93" s="75"/>
      <c r="KZ93" s="74"/>
      <c r="LA93" s="74"/>
      <c r="LB93" s="74"/>
      <c r="LC93" s="75"/>
      <c r="LD93" s="74"/>
      <c r="LE93" s="74">
        <v>4907.3100000000004</v>
      </c>
      <c r="LF93" s="74">
        <v>4907.3100000000004</v>
      </c>
      <c r="LG93" s="75">
        <f>LF93/LE93*100</f>
        <v>100</v>
      </c>
      <c r="LH93" s="74"/>
      <c r="LI93" s="74"/>
      <c r="LJ93" s="74"/>
      <c r="LK93" s="75"/>
      <c r="LL93" s="74"/>
      <c r="LM93" s="74"/>
      <c r="LN93" s="74"/>
      <c r="LO93" s="75"/>
      <c r="LP93" s="74"/>
      <c r="LQ93" s="74"/>
      <c r="LR93" s="74"/>
      <c r="LS93" s="75"/>
      <c r="LT93" s="74"/>
      <c r="LU93" s="74"/>
      <c r="LV93" s="74"/>
      <c r="LW93" s="75"/>
      <c r="LX93" s="74"/>
      <c r="LY93" s="74"/>
      <c r="LZ93" s="74"/>
      <c r="MA93" s="75"/>
      <c r="MB93" s="74"/>
      <c r="MC93" s="74">
        <v>1696.7664</v>
      </c>
      <c r="MD93" s="74">
        <v>1696.7664</v>
      </c>
      <c r="ME93" s="75">
        <f t="shared" si="607"/>
        <v>100</v>
      </c>
      <c r="MF93" s="74"/>
      <c r="MG93" s="74"/>
      <c r="MH93" s="74"/>
      <c r="MI93" s="75"/>
      <c r="MJ93" s="74"/>
      <c r="MK93" s="74"/>
      <c r="ML93" s="74"/>
      <c r="MM93" s="75"/>
      <c r="MN93" s="322"/>
      <c r="MO93" s="322"/>
      <c r="MP93" s="322"/>
      <c r="MQ93" s="75"/>
      <c r="MR93" s="322"/>
      <c r="MS93" s="322"/>
      <c r="MT93" s="322"/>
      <c r="MU93" s="75"/>
      <c r="MV93" s="74"/>
      <c r="MW93" s="74"/>
      <c r="MX93" s="74"/>
      <c r="MY93" s="75"/>
      <c r="MZ93" s="74"/>
      <c r="NA93" s="74"/>
      <c r="NB93" s="74"/>
      <c r="NC93" s="75"/>
      <c r="ND93" s="74"/>
      <c r="NE93" s="74">
        <v>50</v>
      </c>
      <c r="NF93" s="74">
        <v>50</v>
      </c>
      <c r="NG93" s="75">
        <f>NF93/NE93*100</f>
        <v>100</v>
      </c>
      <c r="NH93" s="74"/>
      <c r="NI93" s="74"/>
      <c r="NJ93" s="74"/>
      <c r="NK93" s="75"/>
    </row>
    <row r="94" spans="1:375" ht="15.75" x14ac:dyDescent="0.25">
      <c r="A94" s="130" t="s">
        <v>177</v>
      </c>
      <c r="B94" s="78">
        <f t="shared" si="512"/>
        <v>5000</v>
      </c>
      <c r="C94" s="78">
        <f t="shared" si="479"/>
        <v>5000</v>
      </c>
      <c r="D94" s="78">
        <f t="shared" si="513"/>
        <v>5000</v>
      </c>
      <c r="E94" s="78">
        <f t="shared" si="514"/>
        <v>0</v>
      </c>
      <c r="F94" s="78">
        <f t="shared" si="515"/>
        <v>5000</v>
      </c>
      <c r="G94" s="74">
        <f t="shared" si="528"/>
        <v>100</v>
      </c>
      <c r="H94" s="78"/>
      <c r="I94" s="78"/>
      <c r="J94" s="78"/>
      <c r="K94" s="74"/>
      <c r="L94" s="96"/>
      <c r="M94" s="96"/>
      <c r="N94" s="96"/>
      <c r="O94" s="96"/>
      <c r="P94" s="96"/>
      <c r="Q94" s="96"/>
      <c r="R94" s="96"/>
      <c r="S94" s="75"/>
      <c r="T94" s="89"/>
      <c r="U94" s="89"/>
      <c r="V94" s="89"/>
      <c r="W94" s="75"/>
      <c r="X94" s="89"/>
      <c r="Y94" s="89"/>
      <c r="Z94" s="89"/>
      <c r="AA94" s="75"/>
      <c r="AB94" s="89"/>
      <c r="AC94" s="89"/>
      <c r="AD94" s="89"/>
      <c r="AE94" s="75"/>
      <c r="AF94" s="322"/>
      <c r="AG94" s="322"/>
      <c r="AH94" s="322"/>
      <c r="AI94" s="75"/>
      <c r="AJ94" s="322"/>
      <c r="AK94" s="322"/>
      <c r="AL94" s="322"/>
      <c r="AM94" s="75"/>
      <c r="AN94" s="96"/>
      <c r="AO94" s="96"/>
      <c r="AP94" s="96"/>
      <c r="AQ94" s="96"/>
      <c r="AR94" s="322"/>
      <c r="AS94" s="322"/>
      <c r="AT94" s="322"/>
      <c r="AU94" s="75"/>
      <c r="AV94" s="322"/>
      <c r="AW94" s="322"/>
      <c r="AX94" s="322"/>
      <c r="AY94" s="75"/>
      <c r="AZ94" s="75"/>
      <c r="BA94" s="89"/>
      <c r="BB94" s="89"/>
      <c r="BC94" s="75"/>
      <c r="BD94" s="322"/>
      <c r="BE94" s="322"/>
      <c r="BF94" s="89"/>
      <c r="BG94" s="75"/>
      <c r="BH94" s="322"/>
      <c r="BI94" s="322"/>
      <c r="BJ94" s="322"/>
      <c r="BK94" s="75"/>
      <c r="BL94" s="75"/>
      <c r="BM94" s="322"/>
      <c r="BN94" s="89"/>
      <c r="BO94" s="75"/>
      <c r="BP94" s="75"/>
      <c r="BQ94" s="322"/>
      <c r="BR94" s="89"/>
      <c r="BS94" s="75"/>
      <c r="BT94" s="75"/>
      <c r="BU94" s="322"/>
      <c r="BV94" s="89"/>
      <c r="BW94" s="75"/>
      <c r="BX94" s="75"/>
      <c r="BY94" s="322"/>
      <c r="BZ94" s="89"/>
      <c r="CA94" s="75"/>
      <c r="CB94" s="75"/>
      <c r="CC94" s="322"/>
      <c r="CD94" s="89"/>
      <c r="CE94" s="75"/>
      <c r="CF94" s="322"/>
      <c r="CG94" s="322"/>
      <c r="CH94" s="89"/>
      <c r="CI94" s="75"/>
      <c r="CJ94" s="75"/>
      <c r="CK94" s="322"/>
      <c r="CL94" s="89"/>
      <c r="CM94" s="75"/>
      <c r="CN94" s="75"/>
      <c r="CO94" s="322"/>
      <c r="CP94" s="89"/>
      <c r="CQ94" s="75"/>
      <c r="CR94" s="322"/>
      <c r="CS94" s="322"/>
      <c r="CT94" s="322"/>
      <c r="CU94" s="75"/>
      <c r="CV94" s="75"/>
      <c r="CW94" s="322"/>
      <c r="CX94" s="322"/>
      <c r="CY94" s="75"/>
      <c r="CZ94" s="75"/>
      <c r="DA94" s="322"/>
      <c r="DB94" s="322"/>
      <c r="DC94" s="75"/>
      <c r="DD94" s="322"/>
      <c r="DE94" s="322"/>
      <c r="DF94" s="322"/>
      <c r="DG94" s="75"/>
      <c r="DH94" s="322"/>
      <c r="DI94" s="322"/>
      <c r="DJ94" s="322"/>
      <c r="DK94" s="75"/>
      <c r="DL94" s="322"/>
      <c r="DM94" s="322"/>
      <c r="DN94" s="322"/>
      <c r="DO94" s="75"/>
      <c r="DP94" s="322"/>
      <c r="DQ94" s="322"/>
      <c r="DR94" s="322"/>
      <c r="DS94" s="75"/>
      <c r="DT94" s="75"/>
      <c r="DU94" s="322"/>
      <c r="DV94" s="89"/>
      <c r="DW94" s="75"/>
      <c r="DX94" s="75"/>
      <c r="DY94" s="322"/>
      <c r="DZ94" s="89"/>
      <c r="EA94" s="75"/>
      <c r="EB94" s="322"/>
      <c r="EC94" s="322"/>
      <c r="ED94" s="322"/>
      <c r="EE94" s="75"/>
      <c r="EF94" s="322"/>
      <c r="EG94" s="322"/>
      <c r="EH94" s="322"/>
      <c r="EI94" s="75"/>
      <c r="EJ94" s="322"/>
      <c r="EK94" s="322"/>
      <c r="EL94" s="322"/>
      <c r="EM94" s="75"/>
      <c r="EN94" s="322">
        <v>5000</v>
      </c>
      <c r="EO94" s="322">
        <v>5000</v>
      </c>
      <c r="EP94" s="322">
        <v>5000</v>
      </c>
      <c r="EQ94" s="75">
        <f t="shared" si="567"/>
        <v>100</v>
      </c>
      <c r="ER94" s="322"/>
      <c r="ES94" s="322"/>
      <c r="ET94" s="322"/>
      <c r="EU94" s="75"/>
      <c r="EV94" s="75"/>
      <c r="EW94" s="75"/>
      <c r="EX94" s="75"/>
      <c r="EY94" s="75"/>
      <c r="EZ94" s="322"/>
      <c r="FA94" s="322"/>
      <c r="FB94" s="322"/>
      <c r="FC94" s="75"/>
      <c r="FD94" s="322"/>
      <c r="FE94" s="322"/>
      <c r="FF94" s="322"/>
      <c r="FG94" s="75"/>
      <c r="FH94" s="322"/>
      <c r="FI94" s="322"/>
      <c r="FJ94" s="322"/>
      <c r="FK94" s="75"/>
      <c r="FL94" s="322"/>
      <c r="FM94" s="322"/>
      <c r="FN94" s="322"/>
      <c r="FO94" s="75"/>
      <c r="FP94" s="322"/>
      <c r="FQ94" s="322"/>
      <c r="FR94" s="322"/>
      <c r="FS94" s="75"/>
      <c r="FT94" s="322"/>
      <c r="FU94" s="322"/>
      <c r="FV94" s="322"/>
      <c r="FW94" s="75"/>
      <c r="FX94" s="322"/>
      <c r="FY94" s="322"/>
      <c r="FZ94" s="322"/>
      <c r="GA94" s="75"/>
      <c r="GB94" s="322"/>
      <c r="GC94" s="322"/>
      <c r="GD94" s="322"/>
      <c r="GE94" s="75"/>
      <c r="GF94" s="322"/>
      <c r="GG94" s="322"/>
      <c r="GH94" s="322"/>
      <c r="GI94" s="75"/>
      <c r="GJ94" s="322"/>
      <c r="GK94" s="322"/>
      <c r="GL94" s="322"/>
      <c r="GM94" s="75"/>
      <c r="GN94" s="322"/>
      <c r="GO94" s="322"/>
      <c r="GP94" s="322"/>
      <c r="GQ94" s="75"/>
      <c r="GR94" s="96"/>
      <c r="GS94" s="96"/>
      <c r="GT94" s="96"/>
      <c r="GU94" s="96"/>
      <c r="GV94" s="96"/>
      <c r="GW94" s="96"/>
      <c r="GX94" s="96"/>
      <c r="GY94" s="96"/>
      <c r="GZ94" s="96"/>
      <c r="HA94" s="96"/>
      <c r="HB94" s="96"/>
      <c r="HC94" s="96"/>
      <c r="HD94" s="96"/>
      <c r="HE94" s="96"/>
      <c r="HF94" s="96"/>
      <c r="HG94" s="96"/>
      <c r="HH94" s="96"/>
      <c r="HI94" s="96"/>
      <c r="HJ94" s="96"/>
      <c r="HK94" s="96"/>
      <c r="HL94" s="96"/>
      <c r="HM94" s="96"/>
      <c r="HN94" s="96"/>
      <c r="HO94" s="96"/>
      <c r="HP94" s="96"/>
      <c r="HQ94" s="96"/>
      <c r="HR94" s="96"/>
      <c r="HS94" s="96"/>
      <c r="HT94" s="96"/>
      <c r="HU94" s="96"/>
      <c r="HV94" s="96"/>
      <c r="HW94" s="96"/>
      <c r="HX94" s="96"/>
      <c r="HY94" s="96"/>
      <c r="HZ94" s="96"/>
      <c r="IA94" s="96"/>
      <c r="IB94" s="96"/>
      <c r="IC94" s="96"/>
      <c r="ID94" s="96"/>
      <c r="IE94" s="96"/>
      <c r="IF94" s="96"/>
      <c r="IG94" s="96"/>
      <c r="IH94" s="96"/>
      <c r="II94" s="96"/>
      <c r="IJ94" s="96"/>
      <c r="IK94" s="96"/>
      <c r="IL94" s="96"/>
      <c r="IM94" s="96"/>
      <c r="IN94" s="96"/>
      <c r="IO94" s="96"/>
      <c r="IP94" s="96"/>
      <c r="IQ94" s="96"/>
      <c r="IR94" s="96"/>
      <c r="IS94" s="96"/>
      <c r="IT94" s="96"/>
      <c r="IU94" s="96"/>
      <c r="IV94" s="96"/>
      <c r="IW94" s="96"/>
      <c r="IX94" s="96"/>
      <c r="IY94" s="96"/>
      <c r="IZ94" s="96"/>
      <c r="JA94" s="96"/>
      <c r="JB94" s="96"/>
      <c r="JC94" s="96"/>
      <c r="JD94" s="96"/>
      <c r="JE94" s="96"/>
      <c r="JF94" s="96"/>
      <c r="JG94" s="96"/>
      <c r="JH94" s="96"/>
      <c r="JI94" s="96"/>
      <c r="JJ94" s="96"/>
      <c r="JK94" s="96"/>
      <c r="JL94" s="96"/>
      <c r="JM94" s="96"/>
      <c r="JN94" s="96"/>
      <c r="JO94" s="96"/>
      <c r="JP94" s="96"/>
      <c r="JQ94" s="96"/>
      <c r="JR94" s="96"/>
      <c r="JS94" s="96"/>
      <c r="JT94" s="96"/>
      <c r="JU94" s="96"/>
      <c r="JV94" s="96"/>
      <c r="JW94" s="96"/>
      <c r="JX94" s="96"/>
      <c r="JY94" s="96"/>
      <c r="JZ94" s="96"/>
      <c r="KA94" s="96"/>
      <c r="KB94" s="96"/>
      <c r="KC94" s="96"/>
      <c r="KD94" s="96"/>
      <c r="KE94" s="75"/>
      <c r="KF94" s="96"/>
      <c r="KG94" s="96"/>
      <c r="KH94" s="96"/>
      <c r="KI94" s="75"/>
      <c r="KJ94" s="96"/>
      <c r="KK94" s="96"/>
      <c r="KL94" s="96"/>
      <c r="KM94" s="75"/>
      <c r="KN94" s="96"/>
      <c r="KO94" s="96"/>
      <c r="KP94" s="96"/>
      <c r="KQ94" s="75"/>
      <c r="KR94" s="96"/>
      <c r="KS94" s="96"/>
      <c r="KT94" s="96"/>
      <c r="KU94" s="75"/>
      <c r="KV94" s="96"/>
      <c r="KW94" s="96"/>
      <c r="KX94" s="96"/>
      <c r="KY94" s="75"/>
      <c r="KZ94" s="96"/>
      <c r="LA94" s="96"/>
      <c r="LB94" s="96"/>
      <c r="LC94" s="75"/>
      <c r="LD94" s="96"/>
      <c r="LE94" s="96"/>
      <c r="LF94" s="96"/>
      <c r="LG94" s="75"/>
      <c r="LH94" s="96"/>
      <c r="LI94" s="96"/>
      <c r="LJ94" s="96"/>
      <c r="LK94" s="75"/>
      <c r="LL94" s="96"/>
      <c r="LM94" s="96"/>
      <c r="LN94" s="96"/>
      <c r="LO94" s="75"/>
      <c r="LP94" s="96"/>
      <c r="LQ94" s="96"/>
      <c r="LR94" s="96"/>
      <c r="LS94" s="75"/>
      <c r="LT94" s="96"/>
      <c r="LU94" s="96"/>
      <c r="LV94" s="96"/>
      <c r="LW94" s="75"/>
      <c r="LX94" s="96"/>
      <c r="LY94" s="96"/>
      <c r="LZ94" s="96"/>
      <c r="MA94" s="75"/>
      <c r="MB94" s="96"/>
      <c r="MC94" s="96"/>
      <c r="MD94" s="96"/>
      <c r="ME94" s="75"/>
      <c r="MF94" s="96"/>
      <c r="MG94" s="96"/>
      <c r="MH94" s="96"/>
      <c r="MI94" s="75"/>
      <c r="MJ94" s="96"/>
      <c r="MK94" s="96"/>
      <c r="ML94" s="96"/>
      <c r="MM94" s="75"/>
      <c r="MN94" s="322"/>
      <c r="MO94" s="322"/>
      <c r="MP94" s="322"/>
      <c r="MQ94" s="75"/>
      <c r="MR94" s="322"/>
      <c r="MS94" s="322"/>
      <c r="MT94" s="322"/>
      <c r="MU94" s="75"/>
      <c r="MV94" s="96"/>
      <c r="MW94" s="96"/>
      <c r="MX94" s="96"/>
      <c r="MY94" s="96"/>
      <c r="MZ94" s="96"/>
      <c r="NA94" s="96"/>
      <c r="NB94" s="96"/>
      <c r="NC94" s="96"/>
      <c r="ND94" s="96"/>
      <c r="NE94" s="96"/>
      <c r="NF94" s="96"/>
      <c r="NG94" s="96"/>
      <c r="NH94" s="96"/>
      <c r="NI94" s="96"/>
      <c r="NJ94" s="96"/>
      <c r="NK94" s="96"/>
    </row>
    <row r="95" spans="1:375" ht="15.75" x14ac:dyDescent="0.25">
      <c r="A95" s="130" t="s">
        <v>175</v>
      </c>
      <c r="B95" s="78">
        <f t="shared" si="512"/>
        <v>0</v>
      </c>
      <c r="C95" s="78">
        <f t="shared" si="479"/>
        <v>0</v>
      </c>
      <c r="D95" s="78">
        <f t="shared" si="513"/>
        <v>0</v>
      </c>
      <c r="E95" s="78">
        <f t="shared" si="514"/>
        <v>0</v>
      </c>
      <c r="F95" s="78">
        <f t="shared" si="515"/>
        <v>0</v>
      </c>
      <c r="G95" s="74"/>
      <c r="H95" s="78"/>
      <c r="I95" s="78"/>
      <c r="J95" s="78"/>
      <c r="K95" s="74"/>
      <c r="L95" s="96"/>
      <c r="M95" s="96"/>
      <c r="N95" s="96"/>
      <c r="O95" s="96"/>
      <c r="P95" s="96"/>
      <c r="Q95" s="96"/>
      <c r="R95" s="96"/>
      <c r="S95" s="75"/>
      <c r="T95" s="89"/>
      <c r="U95" s="89"/>
      <c r="V95" s="89"/>
      <c r="W95" s="75"/>
      <c r="X95" s="89"/>
      <c r="Y95" s="89"/>
      <c r="Z95" s="89"/>
      <c r="AA95" s="75"/>
      <c r="AB95" s="89"/>
      <c r="AC95" s="89"/>
      <c r="AD95" s="89"/>
      <c r="AE95" s="75"/>
      <c r="AF95" s="89"/>
      <c r="AG95" s="89"/>
      <c r="AH95" s="89"/>
      <c r="AI95" s="75"/>
      <c r="AJ95" s="89"/>
      <c r="AK95" s="89"/>
      <c r="AL95" s="89"/>
      <c r="AM95" s="75"/>
      <c r="AN95" s="96"/>
      <c r="AO95" s="96"/>
      <c r="AP95" s="96"/>
      <c r="AQ95" s="96"/>
      <c r="AR95" s="89"/>
      <c r="AS95" s="89"/>
      <c r="AT95" s="89"/>
      <c r="AU95" s="75"/>
      <c r="AV95" s="89"/>
      <c r="AW95" s="89"/>
      <c r="AX95" s="89"/>
      <c r="AY95" s="75"/>
      <c r="AZ95" s="75"/>
      <c r="BA95" s="89"/>
      <c r="BB95" s="89"/>
      <c r="BC95" s="75"/>
      <c r="BD95" s="89"/>
      <c r="BE95" s="89"/>
      <c r="BF95" s="89"/>
      <c r="BG95" s="75"/>
      <c r="BH95" s="89"/>
      <c r="BI95" s="89"/>
      <c r="BJ95" s="89"/>
      <c r="BK95" s="75"/>
      <c r="BL95" s="75"/>
      <c r="BM95" s="89"/>
      <c r="BN95" s="89"/>
      <c r="BO95" s="75"/>
      <c r="BP95" s="75"/>
      <c r="BQ95" s="89"/>
      <c r="BR95" s="89"/>
      <c r="BS95" s="75"/>
      <c r="BT95" s="75"/>
      <c r="BU95" s="89"/>
      <c r="BV95" s="89"/>
      <c r="BW95" s="75"/>
      <c r="BX95" s="75"/>
      <c r="BY95" s="89"/>
      <c r="BZ95" s="89"/>
      <c r="CA95" s="75"/>
      <c r="CB95" s="75"/>
      <c r="CC95" s="89"/>
      <c r="CD95" s="89"/>
      <c r="CE95" s="75"/>
      <c r="CF95" s="322"/>
      <c r="CG95" s="89"/>
      <c r="CH95" s="89"/>
      <c r="CI95" s="75"/>
      <c r="CJ95" s="75"/>
      <c r="CK95" s="89"/>
      <c r="CL95" s="89"/>
      <c r="CM95" s="75"/>
      <c r="CN95" s="75"/>
      <c r="CO95" s="89"/>
      <c r="CP95" s="89"/>
      <c r="CQ95" s="75"/>
      <c r="CR95" s="89"/>
      <c r="CS95" s="89"/>
      <c r="CT95" s="89"/>
      <c r="CU95" s="75"/>
      <c r="CV95" s="75"/>
      <c r="CW95" s="89"/>
      <c r="CX95" s="89"/>
      <c r="CY95" s="75"/>
      <c r="CZ95" s="75"/>
      <c r="DA95" s="89"/>
      <c r="DB95" s="89"/>
      <c r="DC95" s="75"/>
      <c r="DD95" s="89"/>
      <c r="DE95" s="89"/>
      <c r="DF95" s="78"/>
      <c r="DG95" s="75"/>
      <c r="DH95" s="89"/>
      <c r="DI95" s="89"/>
      <c r="DJ95" s="89"/>
      <c r="DK95" s="75"/>
      <c r="DL95" s="89"/>
      <c r="DM95" s="89"/>
      <c r="DN95" s="89"/>
      <c r="DO95" s="75"/>
      <c r="DP95" s="89"/>
      <c r="DQ95" s="89"/>
      <c r="DR95" s="89"/>
      <c r="DS95" s="75"/>
      <c r="DT95" s="75"/>
      <c r="DU95" s="89"/>
      <c r="DV95" s="89"/>
      <c r="DW95" s="75"/>
      <c r="DX95" s="75"/>
      <c r="DY95" s="89"/>
      <c r="DZ95" s="89"/>
      <c r="EA95" s="75"/>
      <c r="EB95" s="89"/>
      <c r="EC95" s="89"/>
      <c r="ED95" s="89"/>
      <c r="EE95" s="75"/>
      <c r="EF95" s="89"/>
      <c r="EG95" s="89"/>
      <c r="EH95" s="89"/>
      <c r="EI95" s="75"/>
      <c r="EJ95" s="89"/>
      <c r="EK95" s="89"/>
      <c r="EL95" s="89"/>
      <c r="EM95" s="75"/>
      <c r="EN95" s="89"/>
      <c r="EO95" s="89"/>
      <c r="EP95" s="89"/>
      <c r="EQ95" s="75"/>
      <c r="ER95" s="89"/>
      <c r="ES95" s="89"/>
      <c r="ET95" s="89"/>
      <c r="EU95" s="75"/>
      <c r="EV95" s="75"/>
      <c r="EW95" s="75"/>
      <c r="EX95" s="75"/>
      <c r="EY95" s="75"/>
      <c r="EZ95" s="89"/>
      <c r="FA95" s="89"/>
      <c r="FB95" s="89"/>
      <c r="FC95" s="75"/>
      <c r="FD95" s="89"/>
      <c r="FE95" s="89"/>
      <c r="FF95" s="89"/>
      <c r="FG95" s="75"/>
      <c r="FH95" s="89"/>
      <c r="FI95" s="89"/>
      <c r="FJ95" s="89"/>
      <c r="FK95" s="75"/>
      <c r="FL95" s="89"/>
      <c r="FM95" s="89"/>
      <c r="FN95" s="89"/>
      <c r="FO95" s="75"/>
      <c r="FP95" s="89"/>
      <c r="FQ95" s="89"/>
      <c r="FR95" s="89"/>
      <c r="FS95" s="75"/>
      <c r="FT95" s="89"/>
      <c r="FU95" s="89"/>
      <c r="FV95" s="89"/>
      <c r="FW95" s="75"/>
      <c r="FX95" s="89"/>
      <c r="FY95" s="89"/>
      <c r="FZ95" s="89"/>
      <c r="GA95" s="75"/>
      <c r="GB95" s="89"/>
      <c r="GC95" s="89"/>
      <c r="GD95" s="89"/>
      <c r="GE95" s="75"/>
      <c r="GF95" s="89"/>
      <c r="GG95" s="89"/>
      <c r="GH95" s="89"/>
      <c r="GI95" s="75"/>
      <c r="GJ95" s="89"/>
      <c r="GK95" s="89"/>
      <c r="GL95" s="89"/>
      <c r="GM95" s="75"/>
      <c r="GN95" s="89"/>
      <c r="GO95" s="89"/>
      <c r="GP95" s="89"/>
      <c r="GQ95" s="75"/>
      <c r="GR95" s="96"/>
      <c r="GS95" s="96"/>
      <c r="GT95" s="96"/>
      <c r="GU95" s="96"/>
      <c r="GV95" s="96"/>
      <c r="GW95" s="96"/>
      <c r="GX95" s="96"/>
      <c r="GY95" s="96"/>
      <c r="GZ95" s="96"/>
      <c r="HA95" s="96"/>
      <c r="HB95" s="96"/>
      <c r="HC95" s="96"/>
      <c r="HD95" s="96"/>
      <c r="HE95" s="96"/>
      <c r="HF95" s="96"/>
      <c r="HG95" s="96"/>
      <c r="HH95" s="96"/>
      <c r="HI95" s="96"/>
      <c r="HJ95" s="96"/>
      <c r="HK95" s="96"/>
      <c r="HL95" s="96"/>
      <c r="HM95" s="96"/>
      <c r="HN95" s="96"/>
      <c r="HO95" s="96"/>
      <c r="HP95" s="96"/>
      <c r="HQ95" s="96"/>
      <c r="HR95" s="96"/>
      <c r="HS95" s="96"/>
      <c r="HT95" s="96"/>
      <c r="HU95" s="96"/>
      <c r="HV95" s="96"/>
      <c r="HW95" s="96"/>
      <c r="HX95" s="96"/>
      <c r="HY95" s="96"/>
      <c r="HZ95" s="96"/>
      <c r="IA95" s="96"/>
      <c r="IB95" s="96"/>
      <c r="IC95" s="96"/>
      <c r="ID95" s="96"/>
      <c r="IE95" s="96"/>
      <c r="IF95" s="96"/>
      <c r="IG95" s="96"/>
      <c r="IH95" s="96"/>
      <c r="II95" s="96"/>
      <c r="IJ95" s="96"/>
      <c r="IK95" s="96"/>
      <c r="IL95" s="96"/>
      <c r="IM95" s="96"/>
      <c r="IN95" s="96"/>
      <c r="IO95" s="96"/>
      <c r="IP95" s="96"/>
      <c r="IQ95" s="96"/>
      <c r="IR95" s="96"/>
      <c r="IS95" s="96"/>
      <c r="IT95" s="96"/>
      <c r="IU95" s="96"/>
      <c r="IV95" s="96"/>
      <c r="IW95" s="96"/>
      <c r="IX95" s="96"/>
      <c r="IY95" s="96"/>
      <c r="IZ95" s="96"/>
      <c r="JA95" s="96"/>
      <c r="JB95" s="96"/>
      <c r="JC95" s="96"/>
      <c r="JD95" s="96"/>
      <c r="JE95" s="96"/>
      <c r="JF95" s="96"/>
      <c r="JG95" s="96"/>
      <c r="JH95" s="96"/>
      <c r="JI95" s="96"/>
      <c r="JJ95" s="96"/>
      <c r="JK95" s="96"/>
      <c r="JL95" s="96"/>
      <c r="JM95" s="96"/>
      <c r="JN95" s="96"/>
      <c r="JO95" s="96"/>
      <c r="JP95" s="96"/>
      <c r="JQ95" s="96"/>
      <c r="JR95" s="96"/>
      <c r="JS95" s="96"/>
      <c r="JT95" s="96"/>
      <c r="JU95" s="96"/>
      <c r="JV95" s="96"/>
      <c r="JW95" s="96"/>
      <c r="JX95" s="96"/>
      <c r="JY95" s="96"/>
      <c r="JZ95" s="96"/>
      <c r="KA95" s="96"/>
      <c r="KB95" s="96"/>
      <c r="KC95" s="96"/>
      <c r="KD95" s="96"/>
      <c r="KE95" s="75"/>
      <c r="KF95" s="96"/>
      <c r="KG95" s="96"/>
      <c r="KH95" s="96"/>
      <c r="KI95" s="75"/>
      <c r="KJ95" s="96"/>
      <c r="KK95" s="96"/>
      <c r="KL95" s="96"/>
      <c r="KM95" s="75"/>
      <c r="KN95" s="96"/>
      <c r="KO95" s="96"/>
      <c r="KP95" s="96"/>
      <c r="KQ95" s="75"/>
      <c r="KR95" s="96"/>
      <c r="KS95" s="96"/>
      <c r="KT95" s="96"/>
      <c r="KU95" s="75"/>
      <c r="KV95" s="96"/>
      <c r="KW95" s="96"/>
      <c r="KX95" s="96"/>
      <c r="KY95" s="75"/>
      <c r="KZ95" s="96"/>
      <c r="LA95" s="96"/>
      <c r="LB95" s="96"/>
      <c r="LC95" s="75"/>
      <c r="LD95" s="96"/>
      <c r="LE95" s="96"/>
      <c r="LF95" s="96"/>
      <c r="LG95" s="75"/>
      <c r="LH95" s="96"/>
      <c r="LI95" s="96"/>
      <c r="LJ95" s="96"/>
      <c r="LK95" s="75"/>
      <c r="LL95" s="96"/>
      <c r="LM95" s="96"/>
      <c r="LN95" s="96"/>
      <c r="LO95" s="75"/>
      <c r="LP95" s="96"/>
      <c r="LQ95" s="96"/>
      <c r="LR95" s="96"/>
      <c r="LS95" s="75"/>
      <c r="LT95" s="96"/>
      <c r="LU95" s="96"/>
      <c r="LV95" s="96"/>
      <c r="LW95" s="75"/>
      <c r="LX95" s="96"/>
      <c r="LY95" s="96"/>
      <c r="LZ95" s="96"/>
      <c r="MA95" s="75"/>
      <c r="MB95" s="96"/>
      <c r="MC95" s="96"/>
      <c r="MD95" s="96"/>
      <c r="ME95" s="75"/>
      <c r="MF95" s="96"/>
      <c r="MG95" s="96"/>
      <c r="MH95" s="96"/>
      <c r="MI95" s="75"/>
      <c r="MJ95" s="96"/>
      <c r="MK95" s="96"/>
      <c r="ML95" s="96"/>
      <c r="MM95" s="75"/>
      <c r="MN95" s="89"/>
      <c r="MO95" s="89"/>
      <c r="MP95" s="89"/>
      <c r="MQ95" s="75"/>
      <c r="MR95" s="89"/>
      <c r="MS95" s="89"/>
      <c r="MT95" s="89"/>
      <c r="MU95" s="75"/>
      <c r="MV95" s="96"/>
      <c r="MW95" s="96"/>
      <c r="MX95" s="96"/>
      <c r="MY95" s="96"/>
      <c r="MZ95" s="96"/>
      <c r="NA95" s="96"/>
      <c r="NB95" s="96"/>
      <c r="NC95" s="96"/>
      <c r="ND95" s="96"/>
      <c r="NE95" s="96"/>
      <c r="NF95" s="96"/>
      <c r="NG95" s="96"/>
      <c r="NH95" s="96"/>
      <c r="NI95" s="96"/>
      <c r="NJ95" s="96"/>
      <c r="NK95" s="96"/>
    </row>
    <row r="96" spans="1:375" ht="15.75" x14ac:dyDescent="0.25">
      <c r="A96" s="130" t="s">
        <v>366</v>
      </c>
      <c r="B96" s="78">
        <f t="shared" si="512"/>
        <v>0</v>
      </c>
      <c r="C96" s="78">
        <f t="shared" si="479"/>
        <v>0</v>
      </c>
      <c r="D96" s="78">
        <f t="shared" si="513"/>
        <v>0</v>
      </c>
      <c r="E96" s="78">
        <f t="shared" si="514"/>
        <v>0</v>
      </c>
      <c r="F96" s="78">
        <f t="shared" si="515"/>
        <v>0</v>
      </c>
      <c r="G96" s="74"/>
      <c r="H96" s="78"/>
      <c r="I96" s="78"/>
      <c r="J96" s="78"/>
      <c r="K96" s="74"/>
      <c r="L96" s="96"/>
      <c r="M96" s="96"/>
      <c r="N96" s="96"/>
      <c r="O96" s="96"/>
      <c r="P96" s="96"/>
      <c r="Q96" s="96"/>
      <c r="R96" s="96"/>
      <c r="S96" s="75"/>
      <c r="T96" s="89"/>
      <c r="U96" s="89"/>
      <c r="V96" s="89"/>
      <c r="W96" s="75"/>
      <c r="X96" s="89"/>
      <c r="Y96" s="89"/>
      <c r="Z96" s="89"/>
      <c r="AA96" s="75"/>
      <c r="AB96" s="89"/>
      <c r="AC96" s="89"/>
      <c r="AD96" s="89"/>
      <c r="AE96" s="75"/>
      <c r="AF96" s="89"/>
      <c r="AG96" s="89"/>
      <c r="AH96" s="89"/>
      <c r="AI96" s="75"/>
      <c r="AJ96" s="89"/>
      <c r="AK96" s="89"/>
      <c r="AL96" s="89"/>
      <c r="AM96" s="75"/>
      <c r="AN96" s="96"/>
      <c r="AO96" s="96"/>
      <c r="AP96" s="96"/>
      <c r="AQ96" s="96"/>
      <c r="AR96" s="89"/>
      <c r="AS96" s="89"/>
      <c r="AT96" s="89"/>
      <c r="AU96" s="75"/>
      <c r="AV96" s="89"/>
      <c r="AW96" s="89"/>
      <c r="AX96" s="89"/>
      <c r="AY96" s="75"/>
      <c r="AZ96" s="75"/>
      <c r="BA96" s="89"/>
      <c r="BB96" s="89"/>
      <c r="BC96" s="75"/>
      <c r="BD96" s="89"/>
      <c r="BE96" s="89"/>
      <c r="BF96" s="89"/>
      <c r="BG96" s="75"/>
      <c r="BH96" s="89"/>
      <c r="BI96" s="89"/>
      <c r="BJ96" s="89"/>
      <c r="BK96" s="75"/>
      <c r="BL96" s="75"/>
      <c r="BM96" s="89"/>
      <c r="BN96" s="89"/>
      <c r="BO96" s="75"/>
      <c r="BP96" s="75"/>
      <c r="BQ96" s="89"/>
      <c r="BR96" s="89"/>
      <c r="BS96" s="75"/>
      <c r="BT96" s="75"/>
      <c r="BU96" s="89"/>
      <c r="BV96" s="89"/>
      <c r="BW96" s="75"/>
      <c r="BX96" s="75"/>
      <c r="BY96" s="89"/>
      <c r="BZ96" s="89"/>
      <c r="CA96" s="75"/>
      <c r="CB96" s="75"/>
      <c r="CC96" s="89"/>
      <c r="CD96" s="89"/>
      <c r="CE96" s="75"/>
      <c r="CF96" s="322"/>
      <c r="CG96" s="89"/>
      <c r="CH96" s="89"/>
      <c r="CI96" s="75"/>
      <c r="CJ96" s="75"/>
      <c r="CK96" s="89"/>
      <c r="CL96" s="89"/>
      <c r="CM96" s="75"/>
      <c r="CN96" s="75"/>
      <c r="CO96" s="89"/>
      <c r="CP96" s="89"/>
      <c r="CQ96" s="75"/>
      <c r="CR96" s="89"/>
      <c r="CS96" s="89"/>
      <c r="CT96" s="89"/>
      <c r="CU96" s="75"/>
      <c r="CV96" s="75"/>
      <c r="CW96" s="89"/>
      <c r="CX96" s="89"/>
      <c r="CY96" s="75"/>
      <c r="CZ96" s="75"/>
      <c r="DA96" s="89"/>
      <c r="DB96" s="89"/>
      <c r="DC96" s="75"/>
      <c r="DD96" s="89"/>
      <c r="DE96" s="89"/>
      <c r="DF96" s="78"/>
      <c r="DG96" s="75"/>
      <c r="DH96" s="89"/>
      <c r="DI96" s="89"/>
      <c r="DJ96" s="89"/>
      <c r="DK96" s="75"/>
      <c r="DL96" s="89"/>
      <c r="DM96" s="89"/>
      <c r="DN96" s="89"/>
      <c r="DO96" s="75"/>
      <c r="DP96" s="89"/>
      <c r="DQ96" s="89"/>
      <c r="DR96" s="89"/>
      <c r="DS96" s="75"/>
      <c r="DT96" s="75"/>
      <c r="DU96" s="89"/>
      <c r="DV96" s="89"/>
      <c r="DW96" s="75"/>
      <c r="DX96" s="75"/>
      <c r="DY96" s="89"/>
      <c r="DZ96" s="89"/>
      <c r="EA96" s="75"/>
      <c r="EB96" s="89"/>
      <c r="EC96" s="89"/>
      <c r="ED96" s="89"/>
      <c r="EE96" s="75"/>
      <c r="EF96" s="89"/>
      <c r="EG96" s="89"/>
      <c r="EH96" s="89"/>
      <c r="EI96" s="75"/>
      <c r="EJ96" s="89"/>
      <c r="EK96" s="322"/>
      <c r="EL96" s="89"/>
      <c r="EM96" s="75"/>
      <c r="EN96" s="322"/>
      <c r="EO96" s="322"/>
      <c r="EP96" s="89"/>
      <c r="EQ96" s="75"/>
      <c r="ER96" s="89"/>
      <c r="ES96" s="322"/>
      <c r="ET96" s="89"/>
      <c r="EU96" s="75"/>
      <c r="EV96" s="75"/>
      <c r="EW96" s="75"/>
      <c r="EX96" s="75"/>
      <c r="EY96" s="75"/>
      <c r="EZ96" s="89"/>
      <c r="FA96" s="322"/>
      <c r="FB96" s="89"/>
      <c r="FC96" s="75"/>
      <c r="FD96" s="89"/>
      <c r="FE96" s="322"/>
      <c r="FF96" s="89"/>
      <c r="FG96" s="75"/>
      <c r="FH96" s="89"/>
      <c r="FI96" s="322"/>
      <c r="FJ96" s="89"/>
      <c r="FK96" s="75"/>
      <c r="FL96" s="322"/>
      <c r="FM96" s="322"/>
      <c r="FN96" s="89"/>
      <c r="FO96" s="75"/>
      <c r="FP96" s="322"/>
      <c r="FQ96" s="322"/>
      <c r="FR96" s="89"/>
      <c r="FS96" s="75"/>
      <c r="FT96" s="89"/>
      <c r="FU96" s="322"/>
      <c r="FV96" s="89"/>
      <c r="FW96" s="75"/>
      <c r="FX96" s="89"/>
      <c r="FY96" s="322"/>
      <c r="FZ96" s="89"/>
      <c r="GA96" s="75"/>
      <c r="GB96" s="89"/>
      <c r="GC96" s="322"/>
      <c r="GD96" s="89"/>
      <c r="GE96" s="75"/>
      <c r="GF96" s="322"/>
      <c r="GG96" s="322"/>
      <c r="GH96" s="89"/>
      <c r="GI96" s="75"/>
      <c r="GJ96" s="89"/>
      <c r="GK96" s="322"/>
      <c r="GL96" s="89"/>
      <c r="GM96" s="75"/>
      <c r="GN96" s="89"/>
      <c r="GO96" s="322"/>
      <c r="GP96" s="89"/>
      <c r="GQ96" s="75"/>
      <c r="GR96" s="96"/>
      <c r="GS96" s="96"/>
      <c r="GT96" s="96"/>
      <c r="GU96" s="96"/>
      <c r="GV96" s="96"/>
      <c r="GW96" s="96"/>
      <c r="GX96" s="96"/>
      <c r="GY96" s="96"/>
      <c r="GZ96" s="96"/>
      <c r="HA96" s="96"/>
      <c r="HB96" s="96"/>
      <c r="HC96" s="96"/>
      <c r="HD96" s="96"/>
      <c r="HE96" s="96"/>
      <c r="HF96" s="96"/>
      <c r="HG96" s="96"/>
      <c r="HH96" s="96"/>
      <c r="HI96" s="96"/>
      <c r="HJ96" s="96"/>
      <c r="HK96" s="96"/>
      <c r="HL96" s="96"/>
      <c r="HM96" s="96"/>
      <c r="HN96" s="96"/>
      <c r="HO96" s="96"/>
      <c r="HP96" s="96"/>
      <c r="HQ96" s="96"/>
      <c r="HR96" s="96"/>
      <c r="HS96" s="96"/>
      <c r="HT96" s="96"/>
      <c r="HU96" s="96"/>
      <c r="HV96" s="96"/>
      <c r="HW96" s="96"/>
      <c r="HX96" s="96"/>
      <c r="HY96" s="96"/>
      <c r="HZ96" s="96"/>
      <c r="IA96" s="96"/>
      <c r="IB96" s="96"/>
      <c r="IC96" s="96"/>
      <c r="ID96" s="96"/>
      <c r="IE96" s="96"/>
      <c r="IF96" s="96"/>
      <c r="IG96" s="96"/>
      <c r="IH96" s="96"/>
      <c r="II96" s="96"/>
      <c r="IJ96" s="96"/>
      <c r="IK96" s="96"/>
      <c r="IL96" s="96"/>
      <c r="IM96" s="96"/>
      <c r="IN96" s="96"/>
      <c r="IO96" s="96"/>
      <c r="IP96" s="96"/>
      <c r="IQ96" s="96"/>
      <c r="IR96" s="96"/>
      <c r="IS96" s="96"/>
      <c r="IT96" s="96"/>
      <c r="IU96" s="96"/>
      <c r="IV96" s="96"/>
      <c r="IW96" s="96"/>
      <c r="IX96" s="96"/>
      <c r="IY96" s="96"/>
      <c r="IZ96" s="96"/>
      <c r="JA96" s="96"/>
      <c r="JB96" s="96"/>
      <c r="JC96" s="96"/>
      <c r="JD96" s="96"/>
      <c r="JE96" s="96"/>
      <c r="JF96" s="96"/>
      <c r="JG96" s="96"/>
      <c r="JH96" s="96"/>
      <c r="JI96" s="96"/>
      <c r="JJ96" s="96"/>
      <c r="JK96" s="96"/>
      <c r="JL96" s="96"/>
      <c r="JM96" s="96"/>
      <c r="JN96" s="96"/>
      <c r="JO96" s="96"/>
      <c r="JP96" s="96"/>
      <c r="JQ96" s="96"/>
      <c r="JR96" s="96"/>
      <c r="JS96" s="96"/>
      <c r="JT96" s="96"/>
      <c r="JU96" s="96"/>
      <c r="JV96" s="96"/>
      <c r="JW96" s="96"/>
      <c r="JX96" s="96"/>
      <c r="JY96" s="96"/>
      <c r="JZ96" s="96"/>
      <c r="KA96" s="96"/>
      <c r="KB96" s="96"/>
      <c r="KC96" s="96"/>
      <c r="KD96" s="96"/>
      <c r="KE96" s="75"/>
      <c r="KF96" s="96"/>
      <c r="KG96" s="96"/>
      <c r="KH96" s="96"/>
      <c r="KI96" s="75"/>
      <c r="KJ96" s="96"/>
      <c r="KK96" s="96"/>
      <c r="KL96" s="96"/>
      <c r="KM96" s="75"/>
      <c r="KN96" s="96"/>
      <c r="KO96" s="96"/>
      <c r="KP96" s="96"/>
      <c r="KQ96" s="75"/>
      <c r="KR96" s="96"/>
      <c r="KS96" s="96"/>
      <c r="KT96" s="96"/>
      <c r="KU96" s="75"/>
      <c r="KV96" s="96"/>
      <c r="KW96" s="96"/>
      <c r="KX96" s="96"/>
      <c r="KY96" s="75"/>
      <c r="KZ96" s="96"/>
      <c r="LA96" s="96"/>
      <c r="LB96" s="96"/>
      <c r="LC96" s="75"/>
      <c r="LD96" s="96"/>
      <c r="LE96" s="96"/>
      <c r="LF96" s="96"/>
      <c r="LG96" s="75"/>
      <c r="LH96" s="96"/>
      <c r="LI96" s="96"/>
      <c r="LJ96" s="96"/>
      <c r="LK96" s="75"/>
      <c r="LL96" s="96"/>
      <c r="LM96" s="96"/>
      <c r="LN96" s="96"/>
      <c r="LO96" s="75"/>
      <c r="LP96" s="96"/>
      <c r="LQ96" s="96"/>
      <c r="LR96" s="96"/>
      <c r="LS96" s="75"/>
      <c r="LT96" s="96"/>
      <c r="LU96" s="96"/>
      <c r="LV96" s="96"/>
      <c r="LW96" s="75"/>
      <c r="LX96" s="96"/>
      <c r="LY96" s="96"/>
      <c r="LZ96" s="96"/>
      <c r="MA96" s="75"/>
      <c r="MB96" s="96"/>
      <c r="MC96" s="96"/>
      <c r="MD96" s="96"/>
      <c r="ME96" s="75"/>
      <c r="MF96" s="96"/>
      <c r="MG96" s="96"/>
      <c r="MH96" s="96"/>
      <c r="MI96" s="75"/>
      <c r="MJ96" s="96"/>
      <c r="MK96" s="96"/>
      <c r="ML96" s="96"/>
      <c r="MM96" s="75"/>
      <c r="MN96" s="89"/>
      <c r="MO96" s="89"/>
      <c r="MP96" s="89"/>
      <c r="MQ96" s="75"/>
      <c r="MR96" s="322"/>
      <c r="MS96" s="322"/>
      <c r="MT96" s="89"/>
      <c r="MU96" s="75"/>
      <c r="MV96" s="96"/>
      <c r="MW96" s="96"/>
      <c r="MX96" s="96"/>
      <c r="MY96" s="96"/>
      <c r="MZ96" s="96"/>
      <c r="NA96" s="96"/>
      <c r="NB96" s="96"/>
      <c r="NC96" s="96"/>
      <c r="ND96" s="96"/>
      <c r="NE96" s="96"/>
      <c r="NF96" s="96"/>
      <c r="NG96" s="96"/>
      <c r="NH96" s="96"/>
      <c r="NI96" s="96"/>
      <c r="NJ96" s="96"/>
      <c r="NK96" s="96"/>
    </row>
    <row r="97" spans="1:375" ht="15.75" x14ac:dyDescent="0.25">
      <c r="A97" s="130" t="s">
        <v>488</v>
      </c>
      <c r="B97" s="78">
        <f t="shared" si="512"/>
        <v>0</v>
      </c>
      <c r="C97" s="78">
        <f t="shared" si="479"/>
        <v>0</v>
      </c>
      <c r="D97" s="78">
        <f t="shared" si="513"/>
        <v>0</v>
      </c>
      <c r="E97" s="78">
        <f t="shared" si="514"/>
        <v>0</v>
      </c>
      <c r="F97" s="78">
        <f t="shared" si="515"/>
        <v>0</v>
      </c>
      <c r="G97" s="74"/>
      <c r="H97" s="78"/>
      <c r="I97" s="78"/>
      <c r="J97" s="78"/>
      <c r="K97" s="74"/>
      <c r="L97" s="96"/>
      <c r="M97" s="96"/>
      <c r="N97" s="96"/>
      <c r="O97" s="96"/>
      <c r="P97" s="96"/>
      <c r="Q97" s="96"/>
      <c r="R97" s="96"/>
      <c r="S97" s="75"/>
      <c r="T97" s="89"/>
      <c r="U97" s="89"/>
      <c r="V97" s="89"/>
      <c r="W97" s="75"/>
      <c r="X97" s="89"/>
      <c r="Y97" s="89"/>
      <c r="Z97" s="89"/>
      <c r="AA97" s="75"/>
      <c r="AB97" s="89"/>
      <c r="AC97" s="89"/>
      <c r="AD97" s="89"/>
      <c r="AE97" s="75"/>
      <c r="AF97" s="89"/>
      <c r="AG97" s="89"/>
      <c r="AH97" s="89"/>
      <c r="AI97" s="75"/>
      <c r="AJ97" s="89"/>
      <c r="AK97" s="89"/>
      <c r="AL97" s="89"/>
      <c r="AM97" s="75"/>
      <c r="AN97" s="96"/>
      <c r="AO97" s="96"/>
      <c r="AP97" s="96"/>
      <c r="AQ97" s="96"/>
      <c r="AR97" s="89"/>
      <c r="AS97" s="89"/>
      <c r="AT97" s="89"/>
      <c r="AU97" s="75"/>
      <c r="AV97" s="89"/>
      <c r="AW97" s="89"/>
      <c r="AX97" s="89"/>
      <c r="AY97" s="75"/>
      <c r="AZ97" s="75"/>
      <c r="BA97" s="89"/>
      <c r="BB97" s="89"/>
      <c r="BC97" s="75"/>
      <c r="BD97" s="89"/>
      <c r="BE97" s="89"/>
      <c r="BF97" s="89"/>
      <c r="BG97" s="75"/>
      <c r="BH97" s="89"/>
      <c r="BI97" s="89"/>
      <c r="BJ97" s="89"/>
      <c r="BK97" s="75"/>
      <c r="BL97" s="75"/>
      <c r="BM97" s="89"/>
      <c r="BN97" s="89"/>
      <c r="BO97" s="75"/>
      <c r="BP97" s="75"/>
      <c r="BQ97" s="89"/>
      <c r="BR97" s="89"/>
      <c r="BS97" s="75"/>
      <c r="BT97" s="75"/>
      <c r="BU97" s="89"/>
      <c r="BV97" s="89"/>
      <c r="BW97" s="75"/>
      <c r="BX97" s="75"/>
      <c r="BY97" s="89"/>
      <c r="BZ97" s="89"/>
      <c r="CA97" s="75"/>
      <c r="CB97" s="75"/>
      <c r="CC97" s="89"/>
      <c r="CD97" s="89"/>
      <c r="CE97" s="75"/>
      <c r="CF97" s="322"/>
      <c r="CG97" s="89"/>
      <c r="CH97" s="89"/>
      <c r="CI97" s="75"/>
      <c r="CJ97" s="75"/>
      <c r="CK97" s="89"/>
      <c r="CL97" s="89"/>
      <c r="CM97" s="75"/>
      <c r="CN97" s="75"/>
      <c r="CO97" s="89"/>
      <c r="CP97" s="89"/>
      <c r="CQ97" s="75"/>
      <c r="CR97" s="89"/>
      <c r="CS97" s="89"/>
      <c r="CT97" s="89"/>
      <c r="CU97" s="75"/>
      <c r="CV97" s="75"/>
      <c r="CW97" s="89"/>
      <c r="CX97" s="89"/>
      <c r="CY97" s="75"/>
      <c r="CZ97" s="75"/>
      <c r="DA97" s="89"/>
      <c r="DB97" s="89"/>
      <c r="DC97" s="75"/>
      <c r="DD97" s="89"/>
      <c r="DE97" s="89"/>
      <c r="DF97" s="78"/>
      <c r="DG97" s="75"/>
      <c r="DH97" s="89"/>
      <c r="DI97" s="89"/>
      <c r="DJ97" s="89"/>
      <c r="DK97" s="75"/>
      <c r="DL97" s="89"/>
      <c r="DM97" s="89"/>
      <c r="DN97" s="89"/>
      <c r="DO97" s="75"/>
      <c r="DP97" s="89"/>
      <c r="DQ97" s="89"/>
      <c r="DR97" s="89"/>
      <c r="DS97" s="75"/>
      <c r="DT97" s="75"/>
      <c r="DU97" s="89"/>
      <c r="DV97" s="89"/>
      <c r="DW97" s="75"/>
      <c r="DX97" s="75"/>
      <c r="DY97" s="89"/>
      <c r="DZ97" s="89"/>
      <c r="EA97" s="75"/>
      <c r="EB97" s="89"/>
      <c r="EC97" s="89"/>
      <c r="ED97" s="89"/>
      <c r="EE97" s="75"/>
      <c r="EF97" s="89"/>
      <c r="EG97" s="89"/>
      <c r="EH97" s="89"/>
      <c r="EI97" s="75"/>
      <c r="EJ97" s="89"/>
      <c r="EK97" s="89"/>
      <c r="EL97" s="89"/>
      <c r="EM97" s="75"/>
      <c r="EN97" s="89"/>
      <c r="EO97" s="89"/>
      <c r="EP97" s="89"/>
      <c r="EQ97" s="75"/>
      <c r="ER97" s="89"/>
      <c r="ES97" s="89"/>
      <c r="ET97" s="89"/>
      <c r="EU97" s="75"/>
      <c r="EV97" s="75"/>
      <c r="EW97" s="75"/>
      <c r="EX97" s="75"/>
      <c r="EY97" s="75"/>
      <c r="EZ97" s="89"/>
      <c r="FA97" s="89"/>
      <c r="FB97" s="89"/>
      <c r="FC97" s="75"/>
      <c r="FD97" s="89"/>
      <c r="FE97" s="89"/>
      <c r="FF97" s="89"/>
      <c r="FG97" s="75"/>
      <c r="FH97" s="89"/>
      <c r="FI97" s="89"/>
      <c r="FJ97" s="89"/>
      <c r="FK97" s="75"/>
      <c r="FL97" s="89"/>
      <c r="FM97" s="89"/>
      <c r="FN97" s="89"/>
      <c r="FO97" s="75"/>
      <c r="FP97" s="89"/>
      <c r="FQ97" s="89"/>
      <c r="FR97" s="89"/>
      <c r="FS97" s="75"/>
      <c r="FT97" s="89"/>
      <c r="FU97" s="89"/>
      <c r="FV97" s="89"/>
      <c r="FW97" s="75"/>
      <c r="FX97" s="89"/>
      <c r="FY97" s="89"/>
      <c r="FZ97" s="89"/>
      <c r="GA97" s="75"/>
      <c r="GB97" s="89"/>
      <c r="GC97" s="89"/>
      <c r="GD97" s="89"/>
      <c r="GE97" s="75"/>
      <c r="GF97" s="89"/>
      <c r="GG97" s="89"/>
      <c r="GH97" s="89"/>
      <c r="GI97" s="75"/>
      <c r="GJ97" s="89"/>
      <c r="GK97" s="89"/>
      <c r="GL97" s="89"/>
      <c r="GM97" s="75"/>
      <c r="GN97" s="89"/>
      <c r="GO97" s="89"/>
      <c r="GP97" s="89"/>
      <c r="GQ97" s="75"/>
      <c r="GR97" s="96"/>
      <c r="GS97" s="96"/>
      <c r="GT97" s="96"/>
      <c r="GU97" s="96"/>
      <c r="GV97" s="96"/>
      <c r="GW97" s="96"/>
      <c r="GX97" s="96"/>
      <c r="GY97" s="96"/>
      <c r="GZ97" s="96"/>
      <c r="HA97" s="96"/>
      <c r="HB97" s="96"/>
      <c r="HC97" s="96"/>
      <c r="HD97" s="96"/>
      <c r="HE97" s="96"/>
      <c r="HF97" s="96"/>
      <c r="HG97" s="96"/>
      <c r="HH97" s="96"/>
      <c r="HI97" s="96"/>
      <c r="HJ97" s="96"/>
      <c r="HK97" s="96"/>
      <c r="HL97" s="96"/>
      <c r="HM97" s="96"/>
      <c r="HN97" s="96"/>
      <c r="HO97" s="96"/>
      <c r="HP97" s="96"/>
      <c r="HQ97" s="96"/>
      <c r="HR97" s="96"/>
      <c r="HS97" s="96"/>
      <c r="HT97" s="96"/>
      <c r="HU97" s="96"/>
      <c r="HV97" s="96"/>
      <c r="HW97" s="96"/>
      <c r="HX97" s="96"/>
      <c r="HY97" s="96"/>
      <c r="HZ97" s="96"/>
      <c r="IA97" s="96"/>
      <c r="IB97" s="96"/>
      <c r="IC97" s="96"/>
      <c r="ID97" s="96"/>
      <c r="IE97" s="96"/>
      <c r="IF97" s="96"/>
      <c r="IG97" s="96"/>
      <c r="IH97" s="96"/>
      <c r="II97" s="96"/>
      <c r="IJ97" s="96"/>
      <c r="IK97" s="96"/>
      <c r="IL97" s="96"/>
      <c r="IM97" s="96"/>
      <c r="IN97" s="96"/>
      <c r="IO97" s="96"/>
      <c r="IP97" s="96"/>
      <c r="IQ97" s="96"/>
      <c r="IR97" s="96"/>
      <c r="IS97" s="96"/>
      <c r="IT97" s="96"/>
      <c r="IU97" s="96"/>
      <c r="IV97" s="96"/>
      <c r="IW97" s="96"/>
      <c r="IX97" s="96"/>
      <c r="IY97" s="96"/>
      <c r="IZ97" s="96"/>
      <c r="JA97" s="96"/>
      <c r="JB97" s="96"/>
      <c r="JC97" s="96"/>
      <c r="JD97" s="96"/>
      <c r="JE97" s="96"/>
      <c r="JF97" s="96"/>
      <c r="JG97" s="96"/>
      <c r="JH97" s="96"/>
      <c r="JI97" s="96"/>
      <c r="JJ97" s="96"/>
      <c r="JK97" s="96"/>
      <c r="JL97" s="96"/>
      <c r="JM97" s="96"/>
      <c r="JN97" s="96"/>
      <c r="JO97" s="96"/>
      <c r="JP97" s="96"/>
      <c r="JQ97" s="96"/>
      <c r="JR97" s="96"/>
      <c r="JS97" s="96"/>
      <c r="JT97" s="96"/>
      <c r="JU97" s="96"/>
      <c r="JV97" s="96"/>
      <c r="JW97" s="96"/>
      <c r="JX97" s="96"/>
      <c r="JY97" s="96"/>
      <c r="JZ97" s="96"/>
      <c r="KA97" s="96"/>
      <c r="KB97" s="96"/>
      <c r="KC97" s="96"/>
      <c r="KD97" s="96"/>
      <c r="KE97" s="75"/>
      <c r="KF97" s="96"/>
      <c r="KG97" s="96"/>
      <c r="KH97" s="96"/>
      <c r="KI97" s="75"/>
      <c r="KJ97" s="96"/>
      <c r="KK97" s="96"/>
      <c r="KL97" s="96"/>
      <c r="KM97" s="75"/>
      <c r="KN97" s="96"/>
      <c r="KO97" s="96"/>
      <c r="KP97" s="96"/>
      <c r="KQ97" s="75"/>
      <c r="KR97" s="96"/>
      <c r="KS97" s="96"/>
      <c r="KT97" s="96"/>
      <c r="KU97" s="75"/>
      <c r="KV97" s="96"/>
      <c r="KW97" s="96"/>
      <c r="KX97" s="96"/>
      <c r="KY97" s="75"/>
      <c r="KZ97" s="96"/>
      <c r="LA97" s="96"/>
      <c r="LB97" s="96"/>
      <c r="LC97" s="75"/>
      <c r="LD97" s="96"/>
      <c r="LE97" s="96"/>
      <c r="LF97" s="96"/>
      <c r="LG97" s="75"/>
      <c r="LH97" s="96"/>
      <c r="LI97" s="96"/>
      <c r="LJ97" s="96"/>
      <c r="LK97" s="75"/>
      <c r="LL97" s="96"/>
      <c r="LM97" s="96"/>
      <c r="LN97" s="96"/>
      <c r="LO97" s="75"/>
      <c r="LP97" s="96"/>
      <c r="LQ97" s="96"/>
      <c r="LR97" s="96"/>
      <c r="LS97" s="75"/>
      <c r="LT97" s="96"/>
      <c r="LU97" s="96"/>
      <c r="LV97" s="96"/>
      <c r="LW97" s="75"/>
      <c r="LX97" s="96"/>
      <c r="LY97" s="96"/>
      <c r="LZ97" s="96"/>
      <c r="MA97" s="75"/>
      <c r="MB97" s="96"/>
      <c r="MC97" s="96"/>
      <c r="MD97" s="96"/>
      <c r="ME97" s="75"/>
      <c r="MF97" s="96"/>
      <c r="MG97" s="96"/>
      <c r="MH97" s="96"/>
      <c r="MI97" s="75"/>
      <c r="MJ97" s="96"/>
      <c r="MK97" s="96"/>
      <c r="ML97" s="96"/>
      <c r="MM97" s="75"/>
      <c r="MN97" s="89"/>
      <c r="MO97" s="89"/>
      <c r="MP97" s="89"/>
      <c r="MQ97" s="75"/>
      <c r="MR97" s="89"/>
      <c r="MS97" s="89"/>
      <c r="MT97" s="89"/>
      <c r="MU97" s="75"/>
      <c r="MV97" s="96"/>
      <c r="MW97" s="96"/>
      <c r="MX97" s="96"/>
      <c r="MY97" s="96"/>
      <c r="MZ97" s="96"/>
      <c r="NA97" s="96"/>
      <c r="NB97" s="96"/>
      <c r="NC97" s="96"/>
      <c r="ND97" s="96"/>
      <c r="NE97" s="96"/>
      <c r="NF97" s="96"/>
      <c r="NG97" s="96"/>
      <c r="NH97" s="96"/>
      <c r="NI97" s="96"/>
      <c r="NJ97" s="96"/>
      <c r="NK97" s="96"/>
    </row>
    <row r="98" spans="1:375" ht="15.75" x14ac:dyDescent="0.25">
      <c r="A98" s="130" t="s">
        <v>372</v>
      </c>
      <c r="B98" s="78">
        <f t="shared" si="512"/>
        <v>0</v>
      </c>
      <c r="C98" s="78">
        <f t="shared" si="479"/>
        <v>0</v>
      </c>
      <c r="D98" s="78">
        <f t="shared" si="513"/>
        <v>0</v>
      </c>
      <c r="E98" s="78">
        <f t="shared" si="514"/>
        <v>0</v>
      </c>
      <c r="F98" s="78">
        <f t="shared" si="515"/>
        <v>0</v>
      </c>
      <c r="G98" s="74"/>
      <c r="H98" s="78"/>
      <c r="I98" s="78"/>
      <c r="J98" s="78"/>
      <c r="K98" s="74"/>
      <c r="L98" s="96"/>
      <c r="M98" s="96"/>
      <c r="N98" s="96"/>
      <c r="O98" s="96"/>
      <c r="P98" s="96"/>
      <c r="Q98" s="96"/>
      <c r="R98" s="96"/>
      <c r="S98" s="75"/>
      <c r="T98" s="89"/>
      <c r="U98" s="89"/>
      <c r="V98" s="89"/>
      <c r="W98" s="75"/>
      <c r="X98" s="89"/>
      <c r="Y98" s="89"/>
      <c r="Z98" s="89"/>
      <c r="AA98" s="75"/>
      <c r="AB98" s="89"/>
      <c r="AC98" s="89"/>
      <c r="AD98" s="89"/>
      <c r="AE98" s="75"/>
      <c r="AF98" s="89"/>
      <c r="AG98" s="89"/>
      <c r="AH98" s="89"/>
      <c r="AI98" s="75"/>
      <c r="AJ98" s="89"/>
      <c r="AK98" s="89"/>
      <c r="AL98" s="89"/>
      <c r="AM98" s="75"/>
      <c r="AN98" s="96"/>
      <c r="AO98" s="96"/>
      <c r="AP98" s="96"/>
      <c r="AQ98" s="96"/>
      <c r="AR98" s="89"/>
      <c r="AS98" s="89"/>
      <c r="AT98" s="89"/>
      <c r="AU98" s="75"/>
      <c r="AV98" s="89"/>
      <c r="AW98" s="89"/>
      <c r="AX98" s="89"/>
      <c r="AY98" s="75"/>
      <c r="AZ98" s="75"/>
      <c r="BA98" s="89"/>
      <c r="BB98" s="89"/>
      <c r="BC98" s="75"/>
      <c r="BD98" s="89"/>
      <c r="BE98" s="89"/>
      <c r="BF98" s="89"/>
      <c r="BG98" s="75"/>
      <c r="BH98" s="89"/>
      <c r="BI98" s="89"/>
      <c r="BJ98" s="89"/>
      <c r="BK98" s="75"/>
      <c r="BL98" s="75"/>
      <c r="BM98" s="89"/>
      <c r="BN98" s="89"/>
      <c r="BO98" s="75"/>
      <c r="BP98" s="75"/>
      <c r="BQ98" s="89"/>
      <c r="BR98" s="89"/>
      <c r="BS98" s="75"/>
      <c r="BT98" s="75"/>
      <c r="BU98" s="89"/>
      <c r="BV98" s="89"/>
      <c r="BW98" s="75"/>
      <c r="BX98" s="75"/>
      <c r="BY98" s="89"/>
      <c r="BZ98" s="89"/>
      <c r="CA98" s="75"/>
      <c r="CB98" s="75"/>
      <c r="CC98" s="89"/>
      <c r="CD98" s="89"/>
      <c r="CE98" s="75"/>
      <c r="CF98" s="322"/>
      <c r="CG98" s="89"/>
      <c r="CH98" s="89"/>
      <c r="CI98" s="75"/>
      <c r="CJ98" s="75"/>
      <c r="CK98" s="89"/>
      <c r="CL98" s="89"/>
      <c r="CM98" s="75"/>
      <c r="CN98" s="75"/>
      <c r="CO98" s="89"/>
      <c r="CP98" s="89"/>
      <c r="CQ98" s="75"/>
      <c r="CR98" s="89"/>
      <c r="CS98" s="89"/>
      <c r="CT98" s="89"/>
      <c r="CU98" s="75"/>
      <c r="CV98" s="75"/>
      <c r="CW98" s="89"/>
      <c r="CX98" s="89"/>
      <c r="CY98" s="75"/>
      <c r="CZ98" s="75"/>
      <c r="DA98" s="89"/>
      <c r="DB98" s="89"/>
      <c r="DC98" s="75"/>
      <c r="DD98" s="89"/>
      <c r="DE98" s="89"/>
      <c r="DF98" s="78"/>
      <c r="DG98" s="75"/>
      <c r="DH98" s="89"/>
      <c r="DI98" s="89"/>
      <c r="DJ98" s="89"/>
      <c r="DK98" s="75"/>
      <c r="DL98" s="89"/>
      <c r="DM98" s="89"/>
      <c r="DN98" s="89"/>
      <c r="DO98" s="75"/>
      <c r="DP98" s="89"/>
      <c r="DQ98" s="89"/>
      <c r="DR98" s="89"/>
      <c r="DS98" s="75"/>
      <c r="DT98" s="75"/>
      <c r="DU98" s="89"/>
      <c r="DV98" s="89"/>
      <c r="DW98" s="75"/>
      <c r="DX98" s="75"/>
      <c r="DY98" s="89"/>
      <c r="DZ98" s="89"/>
      <c r="EA98" s="75"/>
      <c r="EB98" s="89"/>
      <c r="EC98" s="89"/>
      <c r="ED98" s="89"/>
      <c r="EE98" s="75"/>
      <c r="EF98" s="89"/>
      <c r="EG98" s="89"/>
      <c r="EH98" s="89"/>
      <c r="EI98" s="75"/>
      <c r="EJ98" s="89"/>
      <c r="EK98" s="89"/>
      <c r="EL98" s="89"/>
      <c r="EM98" s="75"/>
      <c r="EN98" s="89"/>
      <c r="EO98" s="89"/>
      <c r="EP98" s="89"/>
      <c r="EQ98" s="75"/>
      <c r="ER98" s="89"/>
      <c r="ES98" s="89"/>
      <c r="ET98" s="89"/>
      <c r="EU98" s="75"/>
      <c r="EV98" s="75"/>
      <c r="EW98" s="75"/>
      <c r="EX98" s="75"/>
      <c r="EY98" s="75"/>
      <c r="EZ98" s="89"/>
      <c r="FA98" s="89"/>
      <c r="FB98" s="89"/>
      <c r="FC98" s="75"/>
      <c r="FD98" s="89"/>
      <c r="FE98" s="89"/>
      <c r="FF98" s="89"/>
      <c r="FG98" s="75"/>
      <c r="FH98" s="89"/>
      <c r="FI98" s="89"/>
      <c r="FJ98" s="89"/>
      <c r="FK98" s="75"/>
      <c r="FL98" s="89"/>
      <c r="FM98" s="89"/>
      <c r="FN98" s="89"/>
      <c r="FO98" s="75"/>
      <c r="FP98" s="89"/>
      <c r="FQ98" s="89"/>
      <c r="FR98" s="89"/>
      <c r="FS98" s="75"/>
      <c r="FT98" s="89"/>
      <c r="FU98" s="89"/>
      <c r="FV98" s="89"/>
      <c r="FW98" s="75"/>
      <c r="FX98" s="89"/>
      <c r="FY98" s="89"/>
      <c r="FZ98" s="89"/>
      <c r="GA98" s="75"/>
      <c r="GB98" s="89"/>
      <c r="GC98" s="89"/>
      <c r="GD98" s="89"/>
      <c r="GE98" s="75"/>
      <c r="GF98" s="89"/>
      <c r="GG98" s="89"/>
      <c r="GH98" s="89"/>
      <c r="GI98" s="75"/>
      <c r="GJ98" s="89"/>
      <c r="GK98" s="89"/>
      <c r="GL98" s="89"/>
      <c r="GM98" s="75"/>
      <c r="GN98" s="89"/>
      <c r="GO98" s="89"/>
      <c r="GP98" s="89"/>
      <c r="GQ98" s="75"/>
      <c r="GR98" s="96"/>
      <c r="GS98" s="96"/>
      <c r="GT98" s="96"/>
      <c r="GU98" s="96"/>
      <c r="GV98" s="96"/>
      <c r="GW98" s="96"/>
      <c r="GX98" s="96"/>
      <c r="GY98" s="96"/>
      <c r="GZ98" s="96"/>
      <c r="HA98" s="96"/>
      <c r="HB98" s="96"/>
      <c r="HC98" s="96"/>
      <c r="HD98" s="96"/>
      <c r="HE98" s="96"/>
      <c r="HF98" s="96"/>
      <c r="HG98" s="96"/>
      <c r="HH98" s="96"/>
      <c r="HI98" s="96"/>
      <c r="HJ98" s="96"/>
      <c r="HK98" s="96"/>
      <c r="HL98" s="96"/>
      <c r="HM98" s="96"/>
      <c r="HN98" s="96"/>
      <c r="HO98" s="96"/>
      <c r="HP98" s="96"/>
      <c r="HQ98" s="96"/>
      <c r="HR98" s="96"/>
      <c r="HS98" s="96"/>
      <c r="HT98" s="96"/>
      <c r="HU98" s="96"/>
      <c r="HV98" s="96"/>
      <c r="HW98" s="96"/>
      <c r="HX98" s="96"/>
      <c r="HY98" s="96"/>
      <c r="HZ98" s="96"/>
      <c r="IA98" s="96"/>
      <c r="IB98" s="96"/>
      <c r="IC98" s="96"/>
      <c r="ID98" s="96"/>
      <c r="IE98" s="96"/>
      <c r="IF98" s="96"/>
      <c r="IG98" s="96"/>
      <c r="IH98" s="96"/>
      <c r="II98" s="96"/>
      <c r="IJ98" s="96"/>
      <c r="IK98" s="96"/>
      <c r="IL98" s="96"/>
      <c r="IM98" s="96"/>
      <c r="IN98" s="96"/>
      <c r="IO98" s="96"/>
      <c r="IP98" s="96"/>
      <c r="IQ98" s="96"/>
      <c r="IR98" s="96"/>
      <c r="IS98" s="96"/>
      <c r="IT98" s="96"/>
      <c r="IU98" s="96"/>
      <c r="IV98" s="96"/>
      <c r="IW98" s="96"/>
      <c r="IX98" s="96"/>
      <c r="IY98" s="96"/>
      <c r="IZ98" s="96"/>
      <c r="JA98" s="96"/>
      <c r="JB98" s="96"/>
      <c r="JC98" s="96"/>
      <c r="JD98" s="96"/>
      <c r="JE98" s="96"/>
      <c r="JF98" s="96"/>
      <c r="JG98" s="96"/>
      <c r="JH98" s="96"/>
      <c r="JI98" s="96"/>
      <c r="JJ98" s="96"/>
      <c r="JK98" s="96"/>
      <c r="JL98" s="96"/>
      <c r="JM98" s="96"/>
      <c r="JN98" s="96"/>
      <c r="JO98" s="96"/>
      <c r="JP98" s="96"/>
      <c r="JQ98" s="96"/>
      <c r="JR98" s="96"/>
      <c r="JS98" s="96"/>
      <c r="JT98" s="96"/>
      <c r="JU98" s="96"/>
      <c r="JV98" s="96"/>
      <c r="JW98" s="96"/>
      <c r="JX98" s="96"/>
      <c r="JY98" s="96"/>
      <c r="JZ98" s="96"/>
      <c r="KA98" s="96"/>
      <c r="KB98" s="96"/>
      <c r="KC98" s="96"/>
      <c r="KD98" s="96"/>
      <c r="KE98" s="75"/>
      <c r="KF98" s="96"/>
      <c r="KG98" s="96"/>
      <c r="KH98" s="96"/>
      <c r="KI98" s="75"/>
      <c r="KJ98" s="96"/>
      <c r="KK98" s="96"/>
      <c r="KL98" s="96"/>
      <c r="KM98" s="75"/>
      <c r="KN98" s="96"/>
      <c r="KO98" s="96"/>
      <c r="KP98" s="96"/>
      <c r="KQ98" s="75"/>
      <c r="KR98" s="96"/>
      <c r="KS98" s="96"/>
      <c r="KT98" s="96"/>
      <c r="KU98" s="75"/>
      <c r="KV98" s="96"/>
      <c r="KW98" s="96"/>
      <c r="KX98" s="96"/>
      <c r="KY98" s="75"/>
      <c r="KZ98" s="96"/>
      <c r="LA98" s="96"/>
      <c r="LB98" s="96"/>
      <c r="LC98" s="75"/>
      <c r="LD98" s="96"/>
      <c r="LE98" s="96"/>
      <c r="LF98" s="96"/>
      <c r="LG98" s="75"/>
      <c r="LH98" s="96"/>
      <c r="LI98" s="96"/>
      <c r="LJ98" s="96"/>
      <c r="LK98" s="75"/>
      <c r="LL98" s="96"/>
      <c r="LM98" s="96"/>
      <c r="LN98" s="96"/>
      <c r="LO98" s="75"/>
      <c r="LP98" s="96"/>
      <c r="LQ98" s="96"/>
      <c r="LR98" s="96"/>
      <c r="LS98" s="75"/>
      <c r="LT98" s="96"/>
      <c r="LU98" s="96"/>
      <c r="LV98" s="96"/>
      <c r="LW98" s="75"/>
      <c r="LX98" s="96"/>
      <c r="LY98" s="96"/>
      <c r="LZ98" s="96"/>
      <c r="MA98" s="75"/>
      <c r="MB98" s="96"/>
      <c r="MC98" s="96"/>
      <c r="MD98" s="96"/>
      <c r="ME98" s="75"/>
      <c r="MF98" s="96"/>
      <c r="MG98" s="96"/>
      <c r="MH98" s="96"/>
      <c r="MI98" s="75"/>
      <c r="MJ98" s="96"/>
      <c r="MK98" s="96"/>
      <c r="ML98" s="96"/>
      <c r="MM98" s="75"/>
      <c r="MN98" s="89"/>
      <c r="MO98" s="89"/>
      <c r="MP98" s="89"/>
      <c r="MQ98" s="75"/>
      <c r="MR98" s="89"/>
      <c r="MS98" s="89"/>
      <c r="MT98" s="89"/>
      <c r="MU98" s="75"/>
      <c r="MV98" s="96"/>
      <c r="MW98" s="96"/>
      <c r="MX98" s="96"/>
      <c r="MY98" s="96"/>
      <c r="MZ98" s="96"/>
      <c r="NA98" s="96"/>
      <c r="NB98" s="96"/>
      <c r="NC98" s="96"/>
      <c r="ND98" s="96"/>
      <c r="NE98" s="96"/>
      <c r="NF98" s="96"/>
      <c r="NG98" s="96"/>
      <c r="NH98" s="96"/>
      <c r="NI98" s="96"/>
      <c r="NJ98" s="96"/>
      <c r="NK98" s="96"/>
    </row>
    <row r="99" spans="1:375" s="5" customFormat="1" ht="31.5" x14ac:dyDescent="0.25">
      <c r="A99" s="129" t="s">
        <v>182</v>
      </c>
      <c r="B99" s="77">
        <f t="shared" si="512"/>
        <v>24050.3626</v>
      </c>
      <c r="C99" s="77">
        <f t="shared" si="479"/>
        <v>39515.759149999998</v>
      </c>
      <c r="D99" s="77">
        <f t="shared" si="513"/>
        <v>39455.759149999998</v>
      </c>
      <c r="E99" s="77">
        <f t="shared" si="514"/>
        <v>60</v>
      </c>
      <c r="F99" s="77">
        <f t="shared" si="515"/>
        <v>38833.553010000003</v>
      </c>
      <c r="G99" s="73">
        <f>F99/C99*100</f>
        <v>98.273584628830307</v>
      </c>
      <c r="H99" s="73">
        <f>H100+H101+H102</f>
        <v>0</v>
      </c>
      <c r="I99" s="73">
        <f>I100+I101+I102</f>
        <v>0</v>
      </c>
      <c r="J99" s="73">
        <f>J100+J101+J102</f>
        <v>0</v>
      </c>
      <c r="K99" s="73"/>
      <c r="L99" s="73">
        <f>L100+L101+L102</f>
        <v>898.9</v>
      </c>
      <c r="M99" s="73">
        <f>M100+M101+M102</f>
        <v>1123.5999999999999</v>
      </c>
      <c r="N99" s="73">
        <f>N100+N101+N102</f>
        <v>1123.5999999999999</v>
      </c>
      <c r="O99" s="72">
        <f>N99/M99*100</f>
        <v>100</v>
      </c>
      <c r="P99" s="73">
        <f>P100+P101+P102</f>
        <v>859</v>
      </c>
      <c r="Q99" s="73">
        <f>Q100+Q101+Q102</f>
        <v>859</v>
      </c>
      <c r="R99" s="73">
        <f>R100+R101+R102</f>
        <v>859</v>
      </c>
      <c r="S99" s="72">
        <f>R99/Q99*100</f>
        <v>100</v>
      </c>
      <c r="T99" s="73">
        <f>T100+T101+T102</f>
        <v>3530</v>
      </c>
      <c r="U99" s="73">
        <f>U100+U101+U102</f>
        <v>3530</v>
      </c>
      <c r="V99" s="73">
        <f>V100+V101+V102</f>
        <v>3530</v>
      </c>
      <c r="W99" s="72">
        <f>V99/U99*100</f>
        <v>100</v>
      </c>
      <c r="X99" s="73">
        <f>X100+X101+X102</f>
        <v>1145</v>
      </c>
      <c r="Y99" s="73">
        <f>Y100+Y101+Y102</f>
        <v>1145</v>
      </c>
      <c r="Z99" s="73">
        <f>Z100+Z101+Z102</f>
        <v>1145</v>
      </c>
      <c r="AA99" s="72">
        <f>Z99/Y99*100</f>
        <v>100</v>
      </c>
      <c r="AB99" s="73">
        <f>AB100+AB101+AB102</f>
        <v>0</v>
      </c>
      <c r="AC99" s="73">
        <f>AC100+AC101+AC102</f>
        <v>0</v>
      </c>
      <c r="AD99" s="73">
        <f>AD100+AD101+AD102</f>
        <v>0</v>
      </c>
      <c r="AE99" s="72"/>
      <c r="AF99" s="73"/>
      <c r="AG99" s="73">
        <f>AG100+AG101+AG102</f>
        <v>11457.4</v>
      </c>
      <c r="AH99" s="73">
        <f>AH100+AH101+AH102</f>
        <v>11194.091829999999</v>
      </c>
      <c r="AI99" s="72">
        <f>AH99/AG99*100</f>
        <v>97.701850594375685</v>
      </c>
      <c r="AJ99" s="73"/>
      <c r="AK99" s="73">
        <f>AK100+AK101+AK102</f>
        <v>879</v>
      </c>
      <c r="AL99" s="73">
        <f>AL100+AL101+AL102</f>
        <v>878.95899999999995</v>
      </c>
      <c r="AM99" s="72">
        <f>AL99/AK99*100</f>
        <v>99.995335608646187</v>
      </c>
      <c r="AN99" s="73">
        <f t="shared" ref="AN99" si="610">AN100+AN101+AN102</f>
        <v>0</v>
      </c>
      <c r="AO99" s="73">
        <f t="shared" ref="AO99:AQ99" si="611">AO100+AO101+AO102</f>
        <v>0</v>
      </c>
      <c r="AP99" s="73">
        <f t="shared" si="611"/>
        <v>0</v>
      </c>
      <c r="AQ99" s="73">
        <f t="shared" si="611"/>
        <v>0</v>
      </c>
      <c r="AR99" s="73">
        <f>AR100+AR101+AR102</f>
        <v>500</v>
      </c>
      <c r="AS99" s="73">
        <f>AS100+AS101+AS102</f>
        <v>500</v>
      </c>
      <c r="AT99" s="73">
        <f>AT100+AT101+AT102</f>
        <v>500</v>
      </c>
      <c r="AU99" s="72">
        <f>AT99/AS99*100</f>
        <v>100</v>
      </c>
      <c r="AV99" s="73"/>
      <c r="AW99" s="73">
        <f>AW100+AW101+AW102</f>
        <v>0</v>
      </c>
      <c r="AX99" s="73">
        <f>AX100+AX101+AX102</f>
        <v>0</v>
      </c>
      <c r="AY99" s="72"/>
      <c r="AZ99" s="72"/>
      <c r="BA99" s="73">
        <f>BA100+BA101+BA102</f>
        <v>0</v>
      </c>
      <c r="BB99" s="73">
        <f>BB100+BB101+BB102</f>
        <v>0</v>
      </c>
      <c r="BC99" s="72"/>
      <c r="BD99" s="73"/>
      <c r="BE99" s="73"/>
      <c r="BF99" s="73"/>
      <c r="BG99" s="72"/>
      <c r="BH99" s="73">
        <f>BH100+BH101+BH102</f>
        <v>2577.0610000000001</v>
      </c>
      <c r="BI99" s="73">
        <f>BI100+BI101+BI102</f>
        <v>2577.0610000000001</v>
      </c>
      <c r="BJ99" s="73">
        <f>BJ100+BJ101+BJ102</f>
        <v>2577.0610000000001</v>
      </c>
      <c r="BK99" s="72">
        <f>BJ99/BI99*100</f>
        <v>100</v>
      </c>
      <c r="BL99" s="72"/>
      <c r="BM99" s="73">
        <f>BM100+BM101+BM102</f>
        <v>0</v>
      </c>
      <c r="BN99" s="73">
        <f>BN100+BN101+BN102</f>
        <v>0</v>
      </c>
      <c r="BO99" s="72"/>
      <c r="BP99" s="72"/>
      <c r="BQ99" s="73">
        <f>BQ100+BQ101+BQ102</f>
        <v>0</v>
      </c>
      <c r="BR99" s="73">
        <f>BR100+BR101+BR102</f>
        <v>0</v>
      </c>
      <c r="BS99" s="72"/>
      <c r="BT99" s="72"/>
      <c r="BU99" s="73">
        <f>BU100+BU101+BU102</f>
        <v>0</v>
      </c>
      <c r="BV99" s="73">
        <f>BV100+BV101+BV102</f>
        <v>0</v>
      </c>
      <c r="BW99" s="72"/>
      <c r="BX99" s="72"/>
      <c r="BY99" s="73">
        <f>BY100+BY101+BY102</f>
        <v>0</v>
      </c>
      <c r="BZ99" s="73">
        <f>BZ100+BZ101+BZ102</f>
        <v>0</v>
      </c>
      <c r="CA99" s="72"/>
      <c r="CB99" s="72"/>
      <c r="CC99" s="73">
        <f>CC100+CC101+CC102</f>
        <v>0</v>
      </c>
      <c r="CD99" s="73">
        <f>CD100+CD101+CD102</f>
        <v>0</v>
      </c>
      <c r="CE99" s="72"/>
      <c r="CF99" s="343"/>
      <c r="CG99" s="73">
        <f>CG100+CG101+CG102</f>
        <v>0</v>
      </c>
      <c r="CH99" s="73">
        <f>CH100+CH101+CH102</f>
        <v>0</v>
      </c>
      <c r="CI99" s="72"/>
      <c r="CJ99" s="72"/>
      <c r="CK99" s="73">
        <f>CK100+CK101+CK102</f>
        <v>0</v>
      </c>
      <c r="CL99" s="73">
        <f>CL100+CL101+CL102</f>
        <v>0</v>
      </c>
      <c r="CM99" s="72"/>
      <c r="CN99" s="72"/>
      <c r="CO99" s="73">
        <f>CO100+CO101+CO102</f>
        <v>0</v>
      </c>
      <c r="CP99" s="73">
        <f>CP100+CP101+CP102</f>
        <v>0</v>
      </c>
      <c r="CQ99" s="72"/>
      <c r="CR99" s="73">
        <f>CR100+CR101+CR102</f>
        <v>634.4</v>
      </c>
      <c r="CS99" s="73">
        <f>CS100+CS101+CS102</f>
        <v>634.4</v>
      </c>
      <c r="CT99" s="73">
        <f>CT100+CT101+CT102</f>
        <v>634.4</v>
      </c>
      <c r="CU99" s="72">
        <f>CT99/CS99*100</f>
        <v>100</v>
      </c>
      <c r="CV99" s="72"/>
      <c r="CW99" s="73"/>
      <c r="CX99" s="73"/>
      <c r="CY99" s="72"/>
      <c r="CZ99" s="72"/>
      <c r="DA99" s="73"/>
      <c r="DB99" s="73"/>
      <c r="DC99" s="72"/>
      <c r="DD99" s="73">
        <f>DD100+DD101+DD102</f>
        <v>500</v>
      </c>
      <c r="DE99" s="73">
        <f>DE100+DE101+DE102</f>
        <v>500</v>
      </c>
      <c r="DF99" s="73">
        <f>DF100+DF101+DF102</f>
        <v>500</v>
      </c>
      <c r="DG99" s="72">
        <f t="shared" si="519"/>
        <v>100</v>
      </c>
      <c r="DH99" s="73">
        <f>DH100+DH101+DH102</f>
        <v>0</v>
      </c>
      <c r="DI99" s="73">
        <f>DI100+DI101+DI102</f>
        <v>0</v>
      </c>
      <c r="DJ99" s="73">
        <f>DJ100+DJ101+DJ102</f>
        <v>0</v>
      </c>
      <c r="DK99" s="72"/>
      <c r="DL99" s="73">
        <f>DL100+DL101+DL102</f>
        <v>0</v>
      </c>
      <c r="DM99" s="73">
        <f>DM100+DM101+DM102</f>
        <v>0</v>
      </c>
      <c r="DN99" s="73">
        <f>DN100+DN101+DN102</f>
        <v>0</v>
      </c>
      <c r="DO99" s="72"/>
      <c r="DP99" s="73"/>
      <c r="DQ99" s="73">
        <f>DQ100+DQ101+DQ102</f>
        <v>0</v>
      </c>
      <c r="DR99" s="73">
        <f>DR100+DR101+DR102</f>
        <v>0</v>
      </c>
      <c r="DS99" s="72"/>
      <c r="DT99" s="72"/>
      <c r="DU99" s="73">
        <f>DU100+DU101+DU102</f>
        <v>0</v>
      </c>
      <c r="DV99" s="73">
        <f>DV100+DV101+DV102</f>
        <v>0</v>
      </c>
      <c r="DW99" s="72"/>
      <c r="DX99" s="72"/>
      <c r="DY99" s="73">
        <f>DY100+DY101+DY102</f>
        <v>0</v>
      </c>
      <c r="DZ99" s="73">
        <f>DZ100+DZ101+DZ102</f>
        <v>0</v>
      </c>
      <c r="EA99" s="72"/>
      <c r="EB99" s="73">
        <f>EB100+EB101+EB102</f>
        <v>1000</v>
      </c>
      <c r="EC99" s="73">
        <f>EC100+EC101+EC102</f>
        <v>1000</v>
      </c>
      <c r="ED99" s="73">
        <f>ED100+ED101+ED102</f>
        <v>790.49991</v>
      </c>
      <c r="EE99" s="72">
        <f>ED99/EC99*100</f>
        <v>79.049990999999991</v>
      </c>
      <c r="EF99" s="73">
        <f>EF100+EF101+EF102</f>
        <v>5227.6000000000004</v>
      </c>
      <c r="EG99" s="73">
        <f>EG100+EG101+EG102</f>
        <v>5227.6000000000004</v>
      </c>
      <c r="EH99" s="73">
        <f>EH100+EH101+EH102</f>
        <v>5227.6000000000004</v>
      </c>
      <c r="EI99" s="72">
        <f>EH99/EG99*100</f>
        <v>100</v>
      </c>
      <c r="EJ99" s="73"/>
      <c r="EK99" s="73">
        <f>EK100+EK101+EK102</f>
        <v>0</v>
      </c>
      <c r="EL99" s="73">
        <f>EL100+EL101+EL102</f>
        <v>0</v>
      </c>
      <c r="EM99" s="72"/>
      <c r="EN99" s="73">
        <f>EN100+EN101+EN102</f>
        <v>5000</v>
      </c>
      <c r="EO99" s="73">
        <f>EO100+EO101+EO102</f>
        <v>5000</v>
      </c>
      <c r="EP99" s="73">
        <f>EP100+EP101+EP102</f>
        <v>5000</v>
      </c>
      <c r="EQ99" s="72">
        <f t="shared" ref="EQ99:EQ101" si="612">EP99/EO99*100</f>
        <v>100</v>
      </c>
      <c r="ER99" s="73"/>
      <c r="ES99" s="73">
        <f>ES100+ES101+ES102</f>
        <v>0</v>
      </c>
      <c r="ET99" s="73">
        <f>ET100+ET101+ET102</f>
        <v>0</v>
      </c>
      <c r="EU99" s="72"/>
      <c r="EV99" s="72"/>
      <c r="EW99" s="72"/>
      <c r="EX99" s="72"/>
      <c r="EY99" s="72"/>
      <c r="EZ99" s="73"/>
      <c r="FA99" s="73">
        <f>FA100+FA101+FA102</f>
        <v>0</v>
      </c>
      <c r="FB99" s="73">
        <f>FB100+FB101+FB102</f>
        <v>0</v>
      </c>
      <c r="FC99" s="72"/>
      <c r="FD99" s="73"/>
      <c r="FE99" s="73">
        <f>FE100+FE101+FE102</f>
        <v>0</v>
      </c>
      <c r="FF99" s="73">
        <f>FF100+FF101+FF102</f>
        <v>0</v>
      </c>
      <c r="FG99" s="72"/>
      <c r="FH99" s="73"/>
      <c r="FI99" s="73">
        <f>FI100+FI101+FI102</f>
        <v>0</v>
      </c>
      <c r="FJ99" s="73">
        <f>FJ100+FJ101+FJ102</f>
        <v>0</v>
      </c>
      <c r="FK99" s="72"/>
      <c r="FL99" s="73">
        <f>FL100+FL101+FL102</f>
        <v>711</v>
      </c>
      <c r="FM99" s="73">
        <f>FM100+FM101+FM102</f>
        <v>660.2</v>
      </c>
      <c r="FN99" s="73">
        <f>FN100+FN101+FN102</f>
        <v>637.99507999999992</v>
      </c>
      <c r="FO99" s="72">
        <f t="shared" ref="FO99:FO100" si="613">FN99/FM99*100</f>
        <v>96.636637382611312</v>
      </c>
      <c r="FP99" s="73"/>
      <c r="FQ99" s="73"/>
      <c r="FR99" s="73"/>
      <c r="FS99" s="72"/>
      <c r="FT99" s="73"/>
      <c r="FU99" s="73">
        <f>FU100+FU101+FU102</f>
        <v>0</v>
      </c>
      <c r="FV99" s="73">
        <f>FV100+FV101+FV102</f>
        <v>0</v>
      </c>
      <c r="FW99" s="72"/>
      <c r="FX99" s="73"/>
      <c r="FY99" s="73">
        <f>FY100+FY101+FY102</f>
        <v>0</v>
      </c>
      <c r="FZ99" s="73">
        <f>FZ100+FZ101+FZ102</f>
        <v>0</v>
      </c>
      <c r="GA99" s="72"/>
      <c r="GB99" s="73"/>
      <c r="GC99" s="73">
        <f>GC100+GC101+GC102</f>
        <v>0</v>
      </c>
      <c r="GD99" s="73">
        <f>GD100+GD101+GD102</f>
        <v>0</v>
      </c>
      <c r="GE99" s="72"/>
      <c r="GF99" s="73">
        <f>GF100+GF101+GF102</f>
        <v>1467.4016000000001</v>
      </c>
      <c r="GG99" s="73">
        <f>GG100+GG101+GG102</f>
        <v>1461.11988</v>
      </c>
      <c r="GH99" s="73">
        <f>GH100+GH101+GH102</f>
        <v>1411.44847</v>
      </c>
      <c r="GI99" s="72">
        <f t="shared" ref="GI99:GI162" si="614">GH99/GG99*100</f>
        <v>96.600456219923586</v>
      </c>
      <c r="GJ99" s="73"/>
      <c r="GK99" s="73"/>
      <c r="GL99" s="73"/>
      <c r="GM99" s="72"/>
      <c r="GN99" s="73"/>
      <c r="GO99" s="73"/>
      <c r="GP99" s="73">
        <f>GP100+GP101+GP102</f>
        <v>0</v>
      </c>
      <c r="GQ99" s="72"/>
      <c r="GR99" s="73"/>
      <c r="GS99" s="73">
        <f>GS100+GS101+GS102</f>
        <v>0</v>
      </c>
      <c r="GT99" s="73">
        <f>GT100+GT101+GT102</f>
        <v>0</v>
      </c>
      <c r="GU99" s="72"/>
      <c r="GV99" s="73"/>
      <c r="GW99" s="73">
        <f>GW100+GW101+GW102</f>
        <v>0</v>
      </c>
      <c r="GX99" s="73">
        <f>GX100+GX101+GX102</f>
        <v>0</v>
      </c>
      <c r="GY99" s="72"/>
      <c r="GZ99" s="73"/>
      <c r="HA99" s="73">
        <f>HA100+HA101+HA102</f>
        <v>0</v>
      </c>
      <c r="HB99" s="73">
        <f>HB100+HB101+HB102</f>
        <v>0</v>
      </c>
      <c r="HC99" s="72"/>
      <c r="HD99" s="73"/>
      <c r="HE99" s="73">
        <f>HE100+HE101+HE102</f>
        <v>0</v>
      </c>
      <c r="HF99" s="73">
        <f>HF100+HF101+HF102</f>
        <v>0</v>
      </c>
      <c r="HG99" s="72"/>
      <c r="HH99" s="73"/>
      <c r="HI99" s="73">
        <f>HI100+HI101+HI102</f>
        <v>208.8</v>
      </c>
      <c r="HJ99" s="73">
        <f>HJ100+HJ101+HJ102</f>
        <v>208.8</v>
      </c>
      <c r="HK99" s="72">
        <f>HJ99/HI99*100</f>
        <v>100</v>
      </c>
      <c r="HL99" s="73"/>
      <c r="HM99" s="73">
        <f>HM100+HM101+HM102</f>
        <v>0</v>
      </c>
      <c r="HN99" s="73">
        <f>HN100+HN101+HN102</f>
        <v>0</v>
      </c>
      <c r="HO99" s="72"/>
      <c r="HP99" s="73"/>
      <c r="HQ99" s="73">
        <f>HQ100+HQ101+HQ102</f>
        <v>0</v>
      </c>
      <c r="HR99" s="73">
        <f>HR100+HR101+HR102</f>
        <v>0</v>
      </c>
      <c r="HS99" s="72"/>
      <c r="HT99" s="73"/>
      <c r="HU99" s="73">
        <f>HU100+HU101+HU102</f>
        <v>0</v>
      </c>
      <c r="HV99" s="73">
        <f>HV100+HV101+HV102</f>
        <v>0</v>
      </c>
      <c r="HW99" s="72"/>
      <c r="HX99" s="73"/>
      <c r="HY99" s="73">
        <f>HY100+HY101+HY102</f>
        <v>0</v>
      </c>
      <c r="HZ99" s="73">
        <f>HZ100+HZ101+HZ102</f>
        <v>0</v>
      </c>
      <c r="IA99" s="72"/>
      <c r="IB99" s="73"/>
      <c r="IC99" s="73">
        <f>IC100+IC101+IC102</f>
        <v>0</v>
      </c>
      <c r="ID99" s="73">
        <f>ID100+ID101+ID102</f>
        <v>0</v>
      </c>
      <c r="IE99" s="72"/>
      <c r="IF99" s="73"/>
      <c r="IG99" s="73">
        <f>IG100+IG101+IG102</f>
        <v>0</v>
      </c>
      <c r="IH99" s="73">
        <f>IH100+IH101+IH102</f>
        <v>0</v>
      </c>
      <c r="II99" s="72"/>
      <c r="IJ99" s="73"/>
      <c r="IK99" s="73">
        <f>IK100+IK101+IK102</f>
        <v>0</v>
      </c>
      <c r="IL99" s="73">
        <f>IL100+IL101+IL102</f>
        <v>0</v>
      </c>
      <c r="IM99" s="72"/>
      <c r="IN99" s="73"/>
      <c r="IO99" s="73">
        <f>IO100+IO101+IO102</f>
        <v>0</v>
      </c>
      <c r="IP99" s="73">
        <f>IP100+IP101+IP102</f>
        <v>0</v>
      </c>
      <c r="IQ99" s="72"/>
      <c r="IR99" s="73"/>
      <c r="IS99" s="73">
        <f>IS100+IS101+IS102</f>
        <v>0</v>
      </c>
      <c r="IT99" s="73">
        <f>IT100+IT101+IT102</f>
        <v>0</v>
      </c>
      <c r="IU99" s="72"/>
      <c r="IV99" s="73"/>
      <c r="IW99" s="73">
        <f>IW100+IW101+IW102</f>
        <v>0</v>
      </c>
      <c r="IX99" s="73">
        <f>IX100+IX101+IX102</f>
        <v>0</v>
      </c>
      <c r="IY99" s="72"/>
      <c r="IZ99" s="73"/>
      <c r="JA99" s="73">
        <f>JA100+JA101+JA102</f>
        <v>137.48054999999999</v>
      </c>
      <c r="JB99" s="73">
        <f>JB100+JB101+JB102</f>
        <v>0</v>
      </c>
      <c r="JC99" s="72"/>
      <c r="JD99" s="73"/>
      <c r="JE99" s="73">
        <f>JE100+JE101+JE102</f>
        <v>0</v>
      </c>
      <c r="JF99" s="73">
        <f>JF100+JF101+JF102</f>
        <v>0</v>
      </c>
      <c r="JG99" s="72"/>
      <c r="JH99" s="73"/>
      <c r="JI99" s="73">
        <f>JI100+JI101+JI102</f>
        <v>0</v>
      </c>
      <c r="JJ99" s="73">
        <f>JJ100+JJ101+JJ102</f>
        <v>0</v>
      </c>
      <c r="JK99" s="72"/>
      <c r="JL99" s="73"/>
      <c r="JM99" s="73">
        <f>JM100+JM101+JM102</f>
        <v>0</v>
      </c>
      <c r="JN99" s="73">
        <f>JN100+JN101+JN102</f>
        <v>0</v>
      </c>
      <c r="JO99" s="72"/>
      <c r="JP99" s="73"/>
      <c r="JQ99" s="73">
        <f>JQ100+JQ101+JQ102</f>
        <v>0</v>
      </c>
      <c r="JR99" s="73">
        <f>JR100+JR101+JR102</f>
        <v>0</v>
      </c>
      <c r="JS99" s="72"/>
      <c r="JT99" s="73"/>
      <c r="JU99" s="73">
        <f>JU100+JU101+JU102</f>
        <v>0</v>
      </c>
      <c r="JV99" s="73">
        <f>JV100+JV101+JV102</f>
        <v>0</v>
      </c>
      <c r="JW99" s="72"/>
      <c r="JX99" s="73"/>
      <c r="JY99" s="73">
        <f>JY100+JY101+JY102</f>
        <v>0</v>
      </c>
      <c r="JZ99" s="73">
        <f>JZ100+JZ101+JZ102</f>
        <v>0</v>
      </c>
      <c r="KA99" s="72"/>
      <c r="KB99" s="73"/>
      <c r="KC99" s="73">
        <f>KC100+KC101+KC102</f>
        <v>60</v>
      </c>
      <c r="KD99" s="73">
        <f>KD100+KD101+KD102</f>
        <v>60</v>
      </c>
      <c r="KE99" s="72">
        <f t="shared" ref="KE99:KE145" si="615">KD99/KC99*100</f>
        <v>100</v>
      </c>
      <c r="KF99" s="73"/>
      <c r="KG99" s="73">
        <f>KG100+KG101+KG102</f>
        <v>0</v>
      </c>
      <c r="KH99" s="73">
        <f>KH100+KH101+KH102</f>
        <v>0</v>
      </c>
      <c r="KI99" s="72"/>
      <c r="KJ99" s="73"/>
      <c r="KK99" s="73">
        <f>KK100+KK101+KK102</f>
        <v>0</v>
      </c>
      <c r="KL99" s="73">
        <f>KL100+KL101+KL102</f>
        <v>0</v>
      </c>
      <c r="KM99" s="72"/>
      <c r="KN99" s="73"/>
      <c r="KO99" s="73">
        <f>KO100+KO101+KO102</f>
        <v>0</v>
      </c>
      <c r="KP99" s="73">
        <f>KP100+KP101+KP102</f>
        <v>0</v>
      </c>
      <c r="KQ99" s="72"/>
      <c r="KR99" s="73"/>
      <c r="KS99" s="73">
        <f>KS100+KS101+KS102</f>
        <v>0</v>
      </c>
      <c r="KT99" s="73">
        <f>KT100+KT101+KT102</f>
        <v>0</v>
      </c>
      <c r="KU99" s="72"/>
      <c r="KV99" s="73"/>
      <c r="KW99" s="73">
        <f>KW100+KW101+KW102</f>
        <v>0</v>
      </c>
      <c r="KX99" s="73">
        <f>KX100+KX101+KX102</f>
        <v>0</v>
      </c>
      <c r="KY99" s="72"/>
      <c r="KZ99" s="73"/>
      <c r="LA99" s="73">
        <f>LA100+LA101+LA102</f>
        <v>0</v>
      </c>
      <c r="LB99" s="73">
        <f>LB100+LB101+LB102</f>
        <v>0</v>
      </c>
      <c r="LC99" s="72"/>
      <c r="LD99" s="73"/>
      <c r="LE99" s="73">
        <f>LE100+LE101+LE102</f>
        <v>0</v>
      </c>
      <c r="LF99" s="73">
        <f>LF100+LF101+LF102</f>
        <v>0</v>
      </c>
      <c r="LG99" s="72"/>
      <c r="LH99" s="73"/>
      <c r="LI99" s="73">
        <f>LI100+LI101+LI102</f>
        <v>0</v>
      </c>
      <c r="LJ99" s="73">
        <f>LJ100+LJ101+LJ102</f>
        <v>0</v>
      </c>
      <c r="LK99" s="72"/>
      <c r="LL99" s="73"/>
      <c r="LM99" s="73">
        <f>LM100+LM101+LM102</f>
        <v>0</v>
      </c>
      <c r="LN99" s="73">
        <f>LN100+LN101+LN102</f>
        <v>0</v>
      </c>
      <c r="LO99" s="72"/>
      <c r="LP99" s="73"/>
      <c r="LQ99" s="73">
        <f>LQ100+LQ101+LQ102</f>
        <v>0</v>
      </c>
      <c r="LR99" s="73">
        <f>LR100+LR101+LR102</f>
        <v>0</v>
      </c>
      <c r="LS99" s="72"/>
      <c r="LT99" s="73"/>
      <c r="LU99" s="73">
        <f>LU100+LU101+LU102</f>
        <v>0</v>
      </c>
      <c r="LV99" s="73">
        <f>LV100+LV101+LV102</f>
        <v>0</v>
      </c>
      <c r="LW99" s="72"/>
      <c r="LX99" s="73"/>
      <c r="LY99" s="73">
        <f>LY100+LY101+LY102</f>
        <v>0</v>
      </c>
      <c r="LZ99" s="73">
        <f>LZ100+LZ101+LZ102</f>
        <v>0</v>
      </c>
      <c r="MA99" s="72"/>
      <c r="MB99" s="73"/>
      <c r="MC99" s="73">
        <f>MC100+MC101+MC102</f>
        <v>2135.0977200000002</v>
      </c>
      <c r="MD99" s="73">
        <f>MD100+MD101+MD102</f>
        <v>2135.0977200000002</v>
      </c>
      <c r="ME99" s="72">
        <f t="shared" si="607"/>
        <v>100</v>
      </c>
      <c r="MF99" s="73"/>
      <c r="MG99" s="73">
        <f>MG100+MG101+MG102</f>
        <v>0</v>
      </c>
      <c r="MH99" s="73">
        <f>MH100+MH101+MH102</f>
        <v>0</v>
      </c>
      <c r="MI99" s="72"/>
      <c r="MJ99" s="73"/>
      <c r="MK99" s="73">
        <f>MK100+MK101+MK102</f>
        <v>0</v>
      </c>
      <c r="ML99" s="73">
        <f>ML100+ML101+ML102</f>
        <v>0</v>
      </c>
      <c r="MM99" s="72"/>
      <c r="MN99" s="73"/>
      <c r="MO99" s="73"/>
      <c r="MP99" s="73"/>
      <c r="MQ99" s="72"/>
      <c r="MR99" s="73"/>
      <c r="MS99" s="73">
        <f>MS100+MS101+MS102</f>
        <v>420</v>
      </c>
      <c r="MT99" s="73">
        <f>MT100+MT101+MT102</f>
        <v>420</v>
      </c>
      <c r="MU99" s="72">
        <f t="shared" ref="MU99:MU101" si="616">MT99/MS99*100</f>
        <v>100</v>
      </c>
      <c r="MV99" s="73"/>
      <c r="MW99" s="73"/>
      <c r="MX99" s="73"/>
      <c r="MY99" s="72"/>
      <c r="MZ99" s="73"/>
      <c r="NA99" s="73"/>
      <c r="NB99" s="73"/>
      <c r="NC99" s="72"/>
      <c r="ND99" s="73"/>
      <c r="NE99" s="73"/>
      <c r="NF99" s="73"/>
      <c r="NG99" s="72"/>
      <c r="NH99" s="73"/>
      <c r="NI99" s="73"/>
      <c r="NJ99" s="73"/>
      <c r="NK99" s="72"/>
    </row>
    <row r="100" spans="1:375" ht="31.5" x14ac:dyDescent="0.25">
      <c r="A100" s="130" t="s">
        <v>181</v>
      </c>
      <c r="B100" s="78">
        <f t="shared" si="512"/>
        <v>19050.3626</v>
      </c>
      <c r="C100" s="78">
        <f t="shared" si="479"/>
        <v>33958.278599999998</v>
      </c>
      <c r="D100" s="78">
        <f t="shared" si="513"/>
        <v>33898.278599999998</v>
      </c>
      <c r="E100" s="78">
        <f t="shared" si="514"/>
        <v>60</v>
      </c>
      <c r="F100" s="78">
        <f t="shared" si="515"/>
        <v>33413.553009999996</v>
      </c>
      <c r="G100" s="74">
        <f>F100/C100*100</f>
        <v>98.39589751760856</v>
      </c>
      <c r="H100" s="74"/>
      <c r="I100" s="74"/>
      <c r="J100" s="74"/>
      <c r="K100" s="74"/>
      <c r="L100" s="74">
        <v>898.9</v>
      </c>
      <c r="M100" s="74">
        <v>1123.5999999999999</v>
      </c>
      <c r="N100" s="74">
        <v>1123.5999999999999</v>
      </c>
      <c r="O100" s="75">
        <f>N100/M100*100</f>
        <v>100</v>
      </c>
      <c r="P100" s="114">
        <v>859</v>
      </c>
      <c r="Q100" s="114">
        <v>859</v>
      </c>
      <c r="R100" s="134">
        <v>859</v>
      </c>
      <c r="S100" s="75">
        <f>R100/Q100*100</f>
        <v>100</v>
      </c>
      <c r="T100" s="99">
        <v>3530</v>
      </c>
      <c r="U100" s="261">
        <v>3530</v>
      </c>
      <c r="V100" s="261">
        <v>3530</v>
      </c>
      <c r="W100" s="75">
        <f>V100/U100*100</f>
        <v>100</v>
      </c>
      <c r="X100" s="285">
        <v>1145</v>
      </c>
      <c r="Y100" s="299">
        <v>1145</v>
      </c>
      <c r="Z100" s="299">
        <v>1145</v>
      </c>
      <c r="AA100" s="75">
        <f>Z100/Y100*100</f>
        <v>100</v>
      </c>
      <c r="AB100" s="322"/>
      <c r="AC100" s="322"/>
      <c r="AD100" s="322"/>
      <c r="AE100" s="75"/>
      <c r="AF100" s="322"/>
      <c r="AG100" s="322">
        <v>11457.4</v>
      </c>
      <c r="AH100" s="322">
        <v>11194.091829999999</v>
      </c>
      <c r="AI100" s="75">
        <f>AH100/AG100*100</f>
        <v>97.701850594375685</v>
      </c>
      <c r="AJ100" s="322"/>
      <c r="AK100" s="322">
        <v>879</v>
      </c>
      <c r="AL100" s="322">
        <v>878.95899999999995</v>
      </c>
      <c r="AM100" s="75">
        <f>AL100/AK100*100</f>
        <v>99.995335608646187</v>
      </c>
      <c r="AN100" s="74"/>
      <c r="AO100" s="74"/>
      <c r="AP100" s="74"/>
      <c r="AQ100" s="75"/>
      <c r="AR100" s="322">
        <v>500</v>
      </c>
      <c r="AS100" s="322">
        <v>500</v>
      </c>
      <c r="AT100" s="322">
        <v>500</v>
      </c>
      <c r="AU100" s="75">
        <f>AT100/AS100*100</f>
        <v>100</v>
      </c>
      <c r="AV100" s="322"/>
      <c r="AW100" s="322"/>
      <c r="AX100" s="322"/>
      <c r="AY100" s="75"/>
      <c r="AZ100" s="75"/>
      <c r="BA100" s="322"/>
      <c r="BB100" s="322"/>
      <c r="BC100" s="75"/>
      <c r="BD100" s="322"/>
      <c r="BE100" s="322"/>
      <c r="BF100" s="322"/>
      <c r="BG100" s="75"/>
      <c r="BH100" s="322">
        <v>2577.0610000000001</v>
      </c>
      <c r="BI100" s="322">
        <v>2577.0610000000001</v>
      </c>
      <c r="BJ100" s="322">
        <v>2577.0610000000001</v>
      </c>
      <c r="BK100" s="75">
        <f>BJ100/BI100*100</f>
        <v>100</v>
      </c>
      <c r="BL100" s="75"/>
      <c r="BM100" s="322"/>
      <c r="BN100" s="322"/>
      <c r="BO100" s="75"/>
      <c r="BP100" s="75"/>
      <c r="BQ100" s="322"/>
      <c r="BR100" s="322"/>
      <c r="BS100" s="75"/>
      <c r="BT100" s="75"/>
      <c r="BU100" s="322"/>
      <c r="BV100" s="322"/>
      <c r="BW100" s="75"/>
      <c r="BX100" s="75"/>
      <c r="BY100" s="322"/>
      <c r="BZ100" s="322"/>
      <c r="CA100" s="75"/>
      <c r="CB100" s="75"/>
      <c r="CC100" s="322"/>
      <c r="CD100" s="322"/>
      <c r="CE100" s="75"/>
      <c r="CF100" s="322"/>
      <c r="CG100" s="322"/>
      <c r="CH100" s="322"/>
      <c r="CI100" s="75"/>
      <c r="CJ100" s="75"/>
      <c r="CK100" s="322"/>
      <c r="CL100" s="322"/>
      <c r="CM100" s="75"/>
      <c r="CN100" s="75"/>
      <c r="CO100" s="322"/>
      <c r="CP100" s="322"/>
      <c r="CQ100" s="75"/>
      <c r="CR100" s="322">
        <v>634.4</v>
      </c>
      <c r="CS100" s="322">
        <v>634.4</v>
      </c>
      <c r="CT100" s="322">
        <v>634.4</v>
      </c>
      <c r="CU100" s="75">
        <f>CT100/CS100*100</f>
        <v>100</v>
      </c>
      <c r="CV100" s="75"/>
      <c r="CW100" s="322"/>
      <c r="CX100" s="322"/>
      <c r="CY100" s="75"/>
      <c r="CZ100" s="75"/>
      <c r="DA100" s="322"/>
      <c r="DB100" s="322"/>
      <c r="DC100" s="75"/>
      <c r="DD100" s="322">
        <v>500</v>
      </c>
      <c r="DE100" s="322">
        <v>500</v>
      </c>
      <c r="DF100" s="322">
        <v>500</v>
      </c>
      <c r="DG100" s="75">
        <f t="shared" si="519"/>
        <v>100</v>
      </c>
      <c r="DH100" s="322"/>
      <c r="DI100" s="322"/>
      <c r="DJ100" s="322"/>
      <c r="DK100" s="75"/>
      <c r="DL100" s="322"/>
      <c r="DM100" s="322"/>
      <c r="DN100" s="322"/>
      <c r="DO100" s="75"/>
      <c r="DP100" s="322"/>
      <c r="DQ100" s="322"/>
      <c r="DR100" s="322"/>
      <c r="DS100" s="75"/>
      <c r="DT100" s="75"/>
      <c r="DU100" s="322"/>
      <c r="DV100" s="322"/>
      <c r="DW100" s="75"/>
      <c r="DX100" s="75"/>
      <c r="DY100" s="322"/>
      <c r="DZ100" s="322"/>
      <c r="EA100" s="75"/>
      <c r="EB100" s="322">
        <v>1000</v>
      </c>
      <c r="EC100" s="322">
        <v>1000</v>
      </c>
      <c r="ED100" s="322">
        <v>790.49991</v>
      </c>
      <c r="EE100" s="75">
        <f>ED100/EC100*100</f>
        <v>79.049990999999991</v>
      </c>
      <c r="EF100" s="322">
        <v>5227.6000000000004</v>
      </c>
      <c r="EG100" s="322">
        <v>5227.6000000000004</v>
      </c>
      <c r="EH100" s="322">
        <v>5227.6000000000004</v>
      </c>
      <c r="EI100" s="75">
        <f>EH100/EG100*100</f>
        <v>100</v>
      </c>
      <c r="EJ100" s="322"/>
      <c r="EK100" s="322"/>
      <c r="EL100" s="322"/>
      <c r="EM100" s="75"/>
      <c r="EN100" s="322"/>
      <c r="EO100" s="322"/>
      <c r="EP100" s="322"/>
      <c r="EQ100" s="75"/>
      <c r="ER100" s="322"/>
      <c r="ES100" s="322"/>
      <c r="ET100" s="322"/>
      <c r="EU100" s="75"/>
      <c r="EV100" s="75"/>
      <c r="EW100" s="75"/>
      <c r="EX100" s="75"/>
      <c r="EY100" s="75"/>
      <c r="EZ100" s="322"/>
      <c r="FA100" s="322"/>
      <c r="FB100" s="322"/>
      <c r="FC100" s="75"/>
      <c r="FD100" s="322"/>
      <c r="FE100" s="322"/>
      <c r="FF100" s="322"/>
      <c r="FG100" s="75"/>
      <c r="FH100" s="322"/>
      <c r="FI100" s="322"/>
      <c r="FJ100" s="322"/>
      <c r="FK100" s="75"/>
      <c r="FL100" s="322">
        <v>711</v>
      </c>
      <c r="FM100" s="322">
        <v>660.2</v>
      </c>
      <c r="FN100" s="322">
        <v>637.99507999999992</v>
      </c>
      <c r="FO100" s="75">
        <f t="shared" si="613"/>
        <v>96.636637382611312</v>
      </c>
      <c r="FP100" s="322"/>
      <c r="FQ100" s="322"/>
      <c r="FR100" s="322"/>
      <c r="FS100" s="75"/>
      <c r="FT100" s="322"/>
      <c r="FU100" s="322"/>
      <c r="FV100" s="322"/>
      <c r="FW100" s="75"/>
      <c r="FX100" s="322"/>
      <c r="FY100" s="322"/>
      <c r="FZ100" s="322"/>
      <c r="GA100" s="75"/>
      <c r="GB100" s="322"/>
      <c r="GC100" s="322"/>
      <c r="GD100" s="322"/>
      <c r="GE100" s="75"/>
      <c r="GF100" s="322">
        <v>1467.4016000000001</v>
      </c>
      <c r="GG100" s="322">
        <v>1461.11988</v>
      </c>
      <c r="GH100" s="322">
        <v>1411.44847</v>
      </c>
      <c r="GI100" s="75">
        <f t="shared" si="614"/>
        <v>96.600456219923586</v>
      </c>
      <c r="GJ100" s="322"/>
      <c r="GK100" s="322"/>
      <c r="GL100" s="322"/>
      <c r="GM100" s="75"/>
      <c r="GN100" s="322"/>
      <c r="GO100" s="322"/>
      <c r="GP100" s="322"/>
      <c r="GQ100" s="75"/>
      <c r="GR100" s="74"/>
      <c r="GS100" s="74"/>
      <c r="GT100" s="74"/>
      <c r="GU100" s="75"/>
      <c r="GV100" s="74"/>
      <c r="GW100" s="74"/>
      <c r="GX100" s="74"/>
      <c r="GY100" s="75"/>
      <c r="GZ100" s="74"/>
      <c r="HA100" s="74"/>
      <c r="HB100" s="74"/>
      <c r="HC100" s="75"/>
      <c r="HD100" s="74"/>
      <c r="HE100" s="74"/>
      <c r="HF100" s="74"/>
      <c r="HG100" s="75"/>
      <c r="HH100" s="74"/>
      <c r="HI100" s="74">
        <v>208.8</v>
      </c>
      <c r="HJ100" s="74">
        <v>208.8</v>
      </c>
      <c r="HK100" s="75">
        <f>HJ100/HI100*100</f>
        <v>100</v>
      </c>
      <c r="HL100" s="74"/>
      <c r="HM100" s="74"/>
      <c r="HN100" s="74">
        <v>0</v>
      </c>
      <c r="HO100" s="75"/>
      <c r="HP100" s="74"/>
      <c r="HQ100" s="74"/>
      <c r="HR100" s="74">
        <v>0</v>
      </c>
      <c r="HS100" s="75"/>
      <c r="HT100" s="74"/>
      <c r="HU100" s="74"/>
      <c r="HV100" s="74">
        <v>0</v>
      </c>
      <c r="HW100" s="75"/>
      <c r="HX100" s="74"/>
      <c r="HY100" s="74"/>
      <c r="HZ100" s="74">
        <v>0</v>
      </c>
      <c r="IA100" s="75"/>
      <c r="IB100" s="74"/>
      <c r="IC100" s="74"/>
      <c r="ID100" s="74">
        <v>0</v>
      </c>
      <c r="IE100" s="75"/>
      <c r="IF100" s="74"/>
      <c r="IG100" s="74"/>
      <c r="IH100" s="74">
        <v>0</v>
      </c>
      <c r="II100" s="75"/>
      <c r="IJ100" s="74"/>
      <c r="IK100" s="74"/>
      <c r="IL100" s="74">
        <v>0</v>
      </c>
      <c r="IM100" s="75"/>
      <c r="IN100" s="74"/>
      <c r="IO100" s="74"/>
      <c r="IP100" s="74">
        <v>0</v>
      </c>
      <c r="IQ100" s="75"/>
      <c r="IR100" s="74"/>
      <c r="IS100" s="74"/>
      <c r="IT100" s="74">
        <v>0</v>
      </c>
      <c r="IU100" s="75"/>
      <c r="IV100" s="74"/>
      <c r="IW100" s="74"/>
      <c r="IX100" s="74">
        <v>0</v>
      </c>
      <c r="IY100" s="75"/>
      <c r="IZ100" s="74"/>
      <c r="JA100" s="74"/>
      <c r="JB100" s="74">
        <v>0</v>
      </c>
      <c r="JC100" s="75"/>
      <c r="JD100" s="74"/>
      <c r="JE100" s="74"/>
      <c r="JF100" s="74">
        <v>0</v>
      </c>
      <c r="JG100" s="75"/>
      <c r="JH100" s="74"/>
      <c r="JI100" s="74"/>
      <c r="JJ100" s="74">
        <v>0</v>
      </c>
      <c r="JK100" s="75"/>
      <c r="JL100" s="74"/>
      <c r="JM100" s="74"/>
      <c r="JN100" s="74">
        <v>0</v>
      </c>
      <c r="JO100" s="75"/>
      <c r="JP100" s="74"/>
      <c r="JQ100" s="74"/>
      <c r="JR100" s="74">
        <v>0</v>
      </c>
      <c r="JS100" s="75"/>
      <c r="JT100" s="74"/>
      <c r="JU100" s="74"/>
      <c r="JV100" s="74">
        <v>0</v>
      </c>
      <c r="JW100" s="75"/>
      <c r="JX100" s="74"/>
      <c r="JY100" s="74"/>
      <c r="JZ100" s="74">
        <v>0</v>
      </c>
      <c r="KA100" s="75"/>
      <c r="KB100" s="74"/>
      <c r="KC100" s="74">
        <v>60</v>
      </c>
      <c r="KD100" s="74">
        <v>60</v>
      </c>
      <c r="KE100" s="75">
        <f t="shared" si="615"/>
        <v>100</v>
      </c>
      <c r="KF100" s="74"/>
      <c r="KG100" s="74"/>
      <c r="KH100" s="74"/>
      <c r="KI100" s="75"/>
      <c r="KJ100" s="74"/>
      <c r="KK100" s="74"/>
      <c r="KL100" s="74"/>
      <c r="KM100" s="75"/>
      <c r="KN100" s="74"/>
      <c r="KO100" s="74"/>
      <c r="KP100" s="74"/>
      <c r="KQ100" s="75"/>
      <c r="KR100" s="74"/>
      <c r="KS100" s="74"/>
      <c r="KT100" s="74"/>
      <c r="KU100" s="75"/>
      <c r="KV100" s="74"/>
      <c r="KW100" s="74"/>
      <c r="KX100" s="74"/>
      <c r="KY100" s="75"/>
      <c r="KZ100" s="74"/>
      <c r="LA100" s="74"/>
      <c r="LB100" s="74"/>
      <c r="LC100" s="75"/>
      <c r="LD100" s="74"/>
      <c r="LE100" s="74"/>
      <c r="LF100" s="74"/>
      <c r="LG100" s="75"/>
      <c r="LH100" s="74"/>
      <c r="LI100" s="74"/>
      <c r="LJ100" s="74"/>
      <c r="LK100" s="75"/>
      <c r="LL100" s="74"/>
      <c r="LM100" s="74"/>
      <c r="LN100" s="74"/>
      <c r="LO100" s="75"/>
      <c r="LP100" s="74"/>
      <c r="LQ100" s="74"/>
      <c r="LR100" s="74"/>
      <c r="LS100" s="75"/>
      <c r="LT100" s="74"/>
      <c r="LU100" s="74"/>
      <c r="LV100" s="74"/>
      <c r="LW100" s="75"/>
      <c r="LX100" s="74"/>
      <c r="LY100" s="74"/>
      <c r="LZ100" s="74"/>
      <c r="MA100" s="75"/>
      <c r="MB100" s="74"/>
      <c r="MC100" s="74">
        <v>2135.0977200000002</v>
      </c>
      <c r="MD100" s="74">
        <v>2135.0977200000002</v>
      </c>
      <c r="ME100" s="75">
        <f t="shared" si="607"/>
        <v>100</v>
      </c>
      <c r="MF100" s="74"/>
      <c r="MG100" s="74"/>
      <c r="MH100" s="74"/>
      <c r="MI100" s="75"/>
      <c r="MJ100" s="74"/>
      <c r="MK100" s="74"/>
      <c r="ML100" s="74"/>
      <c r="MM100" s="75"/>
      <c r="MN100" s="322"/>
      <c r="MO100" s="322"/>
      <c r="MP100" s="322"/>
      <c r="MQ100" s="75"/>
      <c r="MR100" s="322"/>
      <c r="MS100" s="322"/>
      <c r="MT100" s="322"/>
      <c r="MU100" s="75"/>
      <c r="MV100" s="74"/>
      <c r="MW100" s="74"/>
      <c r="MX100" s="74"/>
      <c r="MY100" s="75"/>
      <c r="MZ100" s="74"/>
      <c r="NA100" s="74"/>
      <c r="NB100" s="74"/>
      <c r="NC100" s="75"/>
      <c r="ND100" s="74"/>
      <c r="NE100" s="74"/>
      <c r="NF100" s="74"/>
      <c r="NG100" s="75"/>
      <c r="NH100" s="74"/>
      <c r="NI100" s="74"/>
      <c r="NJ100" s="74"/>
      <c r="NK100" s="75"/>
    </row>
    <row r="101" spans="1:375" ht="15.75" x14ac:dyDescent="0.25">
      <c r="A101" s="130" t="s">
        <v>179</v>
      </c>
      <c r="B101" s="78">
        <f t="shared" si="512"/>
        <v>5000</v>
      </c>
      <c r="C101" s="78">
        <f t="shared" si="479"/>
        <v>5557.4805500000002</v>
      </c>
      <c r="D101" s="78">
        <f t="shared" si="513"/>
        <v>5557.4805500000002</v>
      </c>
      <c r="E101" s="78">
        <f t="shared" si="514"/>
        <v>0</v>
      </c>
      <c r="F101" s="78">
        <f t="shared" si="515"/>
        <v>5420</v>
      </c>
      <c r="G101" s="74">
        <f>F101/C101*100</f>
        <v>97.526207266708283</v>
      </c>
      <c r="H101" s="78"/>
      <c r="I101" s="78"/>
      <c r="J101" s="78"/>
      <c r="K101" s="74"/>
      <c r="L101" s="96"/>
      <c r="M101" s="96"/>
      <c r="N101" s="96"/>
      <c r="O101" s="96"/>
      <c r="P101" s="96"/>
      <c r="Q101" s="96"/>
      <c r="R101" s="96"/>
      <c r="S101" s="75"/>
      <c r="T101" s="89"/>
      <c r="U101" s="89"/>
      <c r="V101" s="89"/>
      <c r="W101" s="75"/>
      <c r="X101" s="89"/>
      <c r="Y101" s="89"/>
      <c r="Z101" s="89"/>
      <c r="AA101" s="75"/>
      <c r="AB101" s="89"/>
      <c r="AC101" s="89"/>
      <c r="AD101" s="89"/>
      <c r="AE101" s="75"/>
      <c r="AF101" s="89"/>
      <c r="AG101" s="89"/>
      <c r="AH101" s="89"/>
      <c r="AI101" s="75"/>
      <c r="AJ101" s="89"/>
      <c r="AK101" s="89"/>
      <c r="AL101" s="89"/>
      <c r="AM101" s="75"/>
      <c r="AN101" s="96"/>
      <c r="AO101" s="96"/>
      <c r="AP101" s="96"/>
      <c r="AQ101" s="96"/>
      <c r="AR101" s="89"/>
      <c r="AS101" s="89"/>
      <c r="AT101" s="89"/>
      <c r="AU101" s="75"/>
      <c r="AV101" s="89"/>
      <c r="AW101" s="89"/>
      <c r="AX101" s="89"/>
      <c r="AY101" s="75"/>
      <c r="AZ101" s="75"/>
      <c r="BA101" s="89"/>
      <c r="BB101" s="89"/>
      <c r="BC101" s="75"/>
      <c r="BD101" s="89"/>
      <c r="BE101" s="89"/>
      <c r="BF101" s="89"/>
      <c r="BG101" s="75"/>
      <c r="BH101" s="89"/>
      <c r="BI101" s="89"/>
      <c r="BJ101" s="89"/>
      <c r="BK101" s="75"/>
      <c r="BL101" s="75"/>
      <c r="BM101" s="322"/>
      <c r="BN101" s="89"/>
      <c r="BO101" s="75"/>
      <c r="BP101" s="75"/>
      <c r="BQ101" s="322"/>
      <c r="BR101" s="89"/>
      <c r="BS101" s="75"/>
      <c r="BT101" s="75"/>
      <c r="BU101" s="322"/>
      <c r="BV101" s="89"/>
      <c r="BW101" s="75"/>
      <c r="BX101" s="75"/>
      <c r="BY101" s="322"/>
      <c r="BZ101" s="89"/>
      <c r="CA101" s="75"/>
      <c r="CB101" s="75"/>
      <c r="CC101" s="322"/>
      <c r="CD101" s="89"/>
      <c r="CE101" s="75"/>
      <c r="CF101" s="322"/>
      <c r="CG101" s="322"/>
      <c r="CH101" s="89"/>
      <c r="CI101" s="75"/>
      <c r="CJ101" s="75"/>
      <c r="CK101" s="322"/>
      <c r="CL101" s="89"/>
      <c r="CM101" s="75"/>
      <c r="CN101" s="75"/>
      <c r="CO101" s="322"/>
      <c r="CP101" s="89"/>
      <c r="CQ101" s="75"/>
      <c r="CR101" s="322"/>
      <c r="CS101" s="322"/>
      <c r="CT101" s="322"/>
      <c r="CU101" s="75"/>
      <c r="CV101" s="75"/>
      <c r="CW101" s="322"/>
      <c r="CX101" s="322"/>
      <c r="CY101" s="75"/>
      <c r="CZ101" s="75"/>
      <c r="DA101" s="322"/>
      <c r="DB101" s="322"/>
      <c r="DC101" s="75"/>
      <c r="DD101" s="322"/>
      <c r="DE101" s="322"/>
      <c r="DF101" s="322"/>
      <c r="DG101" s="75"/>
      <c r="DH101" s="322"/>
      <c r="DI101" s="322"/>
      <c r="DJ101" s="322"/>
      <c r="DK101" s="75"/>
      <c r="DL101" s="322"/>
      <c r="DM101" s="322"/>
      <c r="DN101" s="322"/>
      <c r="DO101" s="75"/>
      <c r="DP101" s="322"/>
      <c r="DQ101" s="322"/>
      <c r="DR101" s="322"/>
      <c r="DS101" s="75"/>
      <c r="DT101" s="75"/>
      <c r="DU101" s="322"/>
      <c r="DV101" s="89"/>
      <c r="DW101" s="75"/>
      <c r="DX101" s="75"/>
      <c r="DY101" s="322"/>
      <c r="DZ101" s="89"/>
      <c r="EA101" s="75"/>
      <c r="EB101" s="322"/>
      <c r="EC101" s="322"/>
      <c r="ED101" s="322"/>
      <c r="EE101" s="75"/>
      <c r="EF101" s="322"/>
      <c r="EG101" s="322"/>
      <c r="EH101" s="322"/>
      <c r="EI101" s="75"/>
      <c r="EJ101" s="322"/>
      <c r="EK101" s="322"/>
      <c r="EL101" s="322"/>
      <c r="EM101" s="75"/>
      <c r="EN101" s="322">
        <v>5000</v>
      </c>
      <c r="EO101" s="322">
        <v>5000</v>
      </c>
      <c r="EP101" s="322">
        <v>5000</v>
      </c>
      <c r="EQ101" s="75">
        <f t="shared" si="612"/>
        <v>100</v>
      </c>
      <c r="ER101" s="322"/>
      <c r="ES101" s="322"/>
      <c r="ET101" s="322"/>
      <c r="EU101" s="75"/>
      <c r="EV101" s="75"/>
      <c r="EW101" s="75"/>
      <c r="EX101" s="75"/>
      <c r="EY101" s="75"/>
      <c r="EZ101" s="322"/>
      <c r="FA101" s="322"/>
      <c r="FB101" s="322"/>
      <c r="FC101" s="75"/>
      <c r="FD101" s="322"/>
      <c r="FE101" s="322"/>
      <c r="FF101" s="322"/>
      <c r="FG101" s="75"/>
      <c r="FH101" s="322"/>
      <c r="FI101" s="322"/>
      <c r="FJ101" s="322"/>
      <c r="FK101" s="75"/>
      <c r="FL101" s="322"/>
      <c r="FM101" s="322"/>
      <c r="FN101" s="322"/>
      <c r="FO101" s="75"/>
      <c r="FP101" s="322"/>
      <c r="FQ101" s="322"/>
      <c r="FR101" s="322"/>
      <c r="FS101" s="75"/>
      <c r="FT101" s="322"/>
      <c r="FU101" s="322"/>
      <c r="FV101" s="322"/>
      <c r="FW101" s="75"/>
      <c r="FX101" s="322"/>
      <c r="FY101" s="322"/>
      <c r="FZ101" s="322"/>
      <c r="GA101" s="75"/>
      <c r="GB101" s="322"/>
      <c r="GC101" s="322"/>
      <c r="GD101" s="322"/>
      <c r="GE101" s="75"/>
      <c r="GF101" s="322"/>
      <c r="GG101" s="322"/>
      <c r="GH101" s="322"/>
      <c r="GI101" s="75"/>
      <c r="GJ101" s="322"/>
      <c r="GK101" s="322"/>
      <c r="GL101" s="322"/>
      <c r="GM101" s="75"/>
      <c r="GN101" s="322"/>
      <c r="GO101" s="322"/>
      <c r="GP101" s="322"/>
      <c r="GQ101" s="75"/>
      <c r="GR101" s="96"/>
      <c r="GS101" s="96"/>
      <c r="GT101" s="96"/>
      <c r="GU101" s="96"/>
      <c r="GV101" s="96"/>
      <c r="GW101" s="96"/>
      <c r="GX101" s="96"/>
      <c r="GY101" s="96"/>
      <c r="GZ101" s="96"/>
      <c r="HA101" s="96"/>
      <c r="HB101" s="96"/>
      <c r="HC101" s="96"/>
      <c r="HD101" s="96"/>
      <c r="HE101" s="96"/>
      <c r="HF101" s="96"/>
      <c r="HG101" s="96"/>
      <c r="HH101" s="96"/>
      <c r="HI101" s="96"/>
      <c r="HJ101" s="96"/>
      <c r="HK101" s="96"/>
      <c r="HL101" s="96"/>
      <c r="HM101" s="96"/>
      <c r="HN101" s="96"/>
      <c r="HO101" s="96"/>
      <c r="HP101" s="96"/>
      <c r="HQ101" s="96"/>
      <c r="HR101" s="96"/>
      <c r="HS101" s="96"/>
      <c r="HT101" s="96"/>
      <c r="HU101" s="96"/>
      <c r="HV101" s="96"/>
      <c r="HW101" s="96"/>
      <c r="HX101" s="96"/>
      <c r="HY101" s="96"/>
      <c r="HZ101" s="96"/>
      <c r="IA101" s="96"/>
      <c r="IB101" s="96"/>
      <c r="IC101" s="96"/>
      <c r="ID101" s="96"/>
      <c r="IE101" s="96"/>
      <c r="IF101" s="96"/>
      <c r="IG101" s="96"/>
      <c r="IH101" s="96"/>
      <c r="II101" s="96"/>
      <c r="IJ101" s="96"/>
      <c r="IK101" s="96"/>
      <c r="IL101" s="96"/>
      <c r="IM101" s="96"/>
      <c r="IN101" s="96"/>
      <c r="IO101" s="96"/>
      <c r="IP101" s="96"/>
      <c r="IQ101" s="96"/>
      <c r="IR101" s="96"/>
      <c r="IS101" s="96"/>
      <c r="IT101" s="96"/>
      <c r="IU101" s="96"/>
      <c r="IV101" s="96"/>
      <c r="IW101" s="96"/>
      <c r="IX101" s="96"/>
      <c r="IY101" s="96"/>
      <c r="IZ101" s="96"/>
      <c r="JA101" s="74">
        <v>137.48054999999999</v>
      </c>
      <c r="JB101" s="96"/>
      <c r="JC101" s="96"/>
      <c r="JD101" s="96"/>
      <c r="JE101" s="96"/>
      <c r="JF101" s="96"/>
      <c r="JG101" s="96"/>
      <c r="JH101" s="96"/>
      <c r="JI101" s="96"/>
      <c r="JJ101" s="96"/>
      <c r="JK101" s="96"/>
      <c r="JL101" s="96"/>
      <c r="JM101" s="96"/>
      <c r="JN101" s="96"/>
      <c r="JO101" s="96"/>
      <c r="JP101" s="96"/>
      <c r="JQ101" s="96"/>
      <c r="JR101" s="96"/>
      <c r="JS101" s="96"/>
      <c r="JT101" s="96"/>
      <c r="JU101" s="96"/>
      <c r="JV101" s="96"/>
      <c r="JW101" s="96"/>
      <c r="JX101" s="96"/>
      <c r="JY101" s="96"/>
      <c r="JZ101" s="96"/>
      <c r="KA101" s="96"/>
      <c r="KB101" s="96"/>
      <c r="KC101" s="96"/>
      <c r="KD101" s="96"/>
      <c r="KE101" s="75"/>
      <c r="KF101" s="96"/>
      <c r="KG101" s="96"/>
      <c r="KH101" s="96"/>
      <c r="KI101" s="75"/>
      <c r="KJ101" s="96"/>
      <c r="KK101" s="96"/>
      <c r="KL101" s="96"/>
      <c r="KM101" s="75"/>
      <c r="KN101" s="96"/>
      <c r="KO101" s="96"/>
      <c r="KP101" s="96"/>
      <c r="KQ101" s="75"/>
      <c r="KR101" s="96"/>
      <c r="KS101" s="96"/>
      <c r="KT101" s="96"/>
      <c r="KU101" s="75"/>
      <c r="KV101" s="96"/>
      <c r="KW101" s="96"/>
      <c r="KX101" s="96"/>
      <c r="KY101" s="75"/>
      <c r="KZ101" s="96"/>
      <c r="LA101" s="96"/>
      <c r="LB101" s="96"/>
      <c r="LC101" s="75"/>
      <c r="LD101" s="96"/>
      <c r="LE101" s="96"/>
      <c r="LF101" s="96"/>
      <c r="LG101" s="75"/>
      <c r="LH101" s="96"/>
      <c r="LI101" s="96"/>
      <c r="LJ101" s="96"/>
      <c r="LK101" s="75"/>
      <c r="LL101" s="96"/>
      <c r="LM101" s="96"/>
      <c r="LN101" s="96"/>
      <c r="LO101" s="75"/>
      <c r="LP101" s="96"/>
      <c r="LQ101" s="96"/>
      <c r="LR101" s="96"/>
      <c r="LS101" s="75"/>
      <c r="LT101" s="96"/>
      <c r="LU101" s="96"/>
      <c r="LV101" s="96"/>
      <c r="LW101" s="75"/>
      <c r="LX101" s="96"/>
      <c r="LY101" s="96"/>
      <c r="LZ101" s="96"/>
      <c r="MA101" s="75"/>
      <c r="MB101" s="96"/>
      <c r="MC101" s="96"/>
      <c r="MD101" s="96"/>
      <c r="ME101" s="75"/>
      <c r="MF101" s="96"/>
      <c r="MG101" s="96"/>
      <c r="MH101" s="96"/>
      <c r="MI101" s="75"/>
      <c r="MJ101" s="96"/>
      <c r="MK101" s="96"/>
      <c r="ML101" s="96"/>
      <c r="MM101" s="75"/>
      <c r="MN101" s="89"/>
      <c r="MO101" s="89"/>
      <c r="MP101" s="89"/>
      <c r="MQ101" s="75"/>
      <c r="MR101" s="322"/>
      <c r="MS101" s="322">
        <v>420</v>
      </c>
      <c r="MT101" s="322">
        <v>420</v>
      </c>
      <c r="MU101" s="75">
        <f t="shared" si="616"/>
        <v>100</v>
      </c>
      <c r="MV101" s="96"/>
      <c r="MW101" s="96"/>
      <c r="MX101" s="96"/>
      <c r="MY101" s="96"/>
      <c r="MZ101" s="96"/>
      <c r="NA101" s="96"/>
      <c r="NB101" s="96"/>
      <c r="NC101" s="96"/>
      <c r="ND101" s="96"/>
      <c r="NE101" s="96"/>
      <c r="NF101" s="96"/>
      <c r="NG101" s="96"/>
      <c r="NH101" s="96"/>
      <c r="NI101" s="96"/>
      <c r="NJ101" s="96"/>
      <c r="NK101" s="96"/>
    </row>
    <row r="102" spans="1:375" ht="15.75" x14ac:dyDescent="0.25">
      <c r="A102" s="130" t="s">
        <v>180</v>
      </c>
      <c r="B102" s="78">
        <f t="shared" si="512"/>
        <v>0</v>
      </c>
      <c r="C102" s="78">
        <f t="shared" si="479"/>
        <v>0</v>
      </c>
      <c r="D102" s="78">
        <f t="shared" si="513"/>
        <v>0</v>
      </c>
      <c r="E102" s="78">
        <f t="shared" si="514"/>
        <v>0</v>
      </c>
      <c r="F102" s="78">
        <f t="shared" si="515"/>
        <v>0</v>
      </c>
      <c r="G102" s="74"/>
      <c r="H102" s="78"/>
      <c r="I102" s="78"/>
      <c r="J102" s="78"/>
      <c r="K102" s="74"/>
      <c r="L102" s="96"/>
      <c r="M102" s="96"/>
      <c r="N102" s="96"/>
      <c r="O102" s="96"/>
      <c r="P102" s="96"/>
      <c r="Q102" s="96"/>
      <c r="R102" s="96"/>
      <c r="S102" s="75"/>
      <c r="T102" s="89"/>
      <c r="U102" s="89"/>
      <c r="V102" s="89"/>
      <c r="W102" s="75"/>
      <c r="X102" s="89"/>
      <c r="Y102" s="89"/>
      <c r="Z102" s="89"/>
      <c r="AA102" s="75"/>
      <c r="AB102" s="89"/>
      <c r="AC102" s="89"/>
      <c r="AD102" s="89"/>
      <c r="AE102" s="75"/>
      <c r="AF102" s="89"/>
      <c r="AG102" s="89"/>
      <c r="AH102" s="89"/>
      <c r="AI102" s="75"/>
      <c r="AJ102" s="89"/>
      <c r="AK102" s="89"/>
      <c r="AL102" s="89"/>
      <c r="AM102" s="75"/>
      <c r="AN102" s="96"/>
      <c r="AO102" s="96"/>
      <c r="AP102" s="96"/>
      <c r="AQ102" s="96"/>
      <c r="AR102" s="89"/>
      <c r="AS102" s="89"/>
      <c r="AT102" s="89"/>
      <c r="AU102" s="75"/>
      <c r="AV102" s="89"/>
      <c r="AW102" s="89"/>
      <c r="AX102" s="89"/>
      <c r="AY102" s="75"/>
      <c r="AZ102" s="75"/>
      <c r="BA102" s="89"/>
      <c r="BB102" s="89"/>
      <c r="BC102" s="75"/>
      <c r="BD102" s="89"/>
      <c r="BE102" s="89"/>
      <c r="BF102" s="89"/>
      <c r="BG102" s="75"/>
      <c r="BH102" s="89"/>
      <c r="BI102" s="89"/>
      <c r="BJ102" s="89"/>
      <c r="BK102" s="75"/>
      <c r="BL102" s="75"/>
      <c r="BM102" s="322"/>
      <c r="BN102" s="89"/>
      <c r="BO102" s="75"/>
      <c r="BP102" s="75"/>
      <c r="BQ102" s="322"/>
      <c r="BR102" s="89"/>
      <c r="BS102" s="75"/>
      <c r="BT102" s="75"/>
      <c r="BU102" s="322"/>
      <c r="BV102" s="89"/>
      <c r="BW102" s="75"/>
      <c r="BX102" s="75"/>
      <c r="BY102" s="322"/>
      <c r="BZ102" s="322"/>
      <c r="CA102" s="75"/>
      <c r="CB102" s="75"/>
      <c r="CC102" s="322"/>
      <c r="CD102" s="322"/>
      <c r="CE102" s="75"/>
      <c r="CF102" s="322"/>
      <c r="CG102" s="322"/>
      <c r="CH102" s="89"/>
      <c r="CI102" s="75"/>
      <c r="CJ102" s="75"/>
      <c r="CK102" s="322"/>
      <c r="CL102" s="89"/>
      <c r="CM102" s="75"/>
      <c r="CN102" s="75"/>
      <c r="CO102" s="322"/>
      <c r="CP102" s="322"/>
      <c r="CQ102" s="75"/>
      <c r="CR102" s="322"/>
      <c r="CS102" s="322"/>
      <c r="CT102" s="322"/>
      <c r="CU102" s="75"/>
      <c r="CV102" s="75"/>
      <c r="CW102" s="322"/>
      <c r="CX102" s="322"/>
      <c r="CY102" s="75"/>
      <c r="CZ102" s="75"/>
      <c r="DA102" s="322"/>
      <c r="DB102" s="322"/>
      <c r="DC102" s="75"/>
      <c r="DD102" s="322"/>
      <c r="DE102" s="322"/>
      <c r="DF102" s="322"/>
      <c r="DG102" s="75"/>
      <c r="DH102" s="322"/>
      <c r="DI102" s="322"/>
      <c r="DJ102" s="322"/>
      <c r="DK102" s="75"/>
      <c r="DL102" s="322"/>
      <c r="DM102" s="322"/>
      <c r="DN102" s="322"/>
      <c r="DO102" s="75"/>
      <c r="DP102" s="322"/>
      <c r="DQ102" s="322"/>
      <c r="DR102" s="322"/>
      <c r="DS102" s="75"/>
      <c r="DT102" s="75"/>
      <c r="DU102" s="322"/>
      <c r="DV102" s="89"/>
      <c r="DW102" s="75"/>
      <c r="DX102" s="75"/>
      <c r="DY102" s="322"/>
      <c r="DZ102" s="89"/>
      <c r="EA102" s="75"/>
      <c r="EB102" s="322"/>
      <c r="EC102" s="322"/>
      <c r="ED102" s="322"/>
      <c r="EE102" s="75"/>
      <c r="EF102" s="322"/>
      <c r="EG102" s="322"/>
      <c r="EH102" s="322"/>
      <c r="EI102" s="75"/>
      <c r="EJ102" s="322"/>
      <c r="EK102" s="322"/>
      <c r="EL102" s="322"/>
      <c r="EM102" s="75"/>
      <c r="EN102" s="322"/>
      <c r="EO102" s="322"/>
      <c r="EP102" s="322"/>
      <c r="EQ102" s="75"/>
      <c r="ER102" s="322"/>
      <c r="ES102" s="322"/>
      <c r="ET102" s="322"/>
      <c r="EU102" s="75"/>
      <c r="EV102" s="75"/>
      <c r="EW102" s="75"/>
      <c r="EX102" s="75"/>
      <c r="EY102" s="75"/>
      <c r="EZ102" s="322"/>
      <c r="FA102" s="322"/>
      <c r="FB102" s="322"/>
      <c r="FC102" s="75"/>
      <c r="FD102" s="322"/>
      <c r="FE102" s="322"/>
      <c r="FF102" s="322"/>
      <c r="FG102" s="75"/>
      <c r="FH102" s="322"/>
      <c r="FI102" s="322"/>
      <c r="FJ102" s="322"/>
      <c r="FK102" s="75"/>
      <c r="FL102" s="322"/>
      <c r="FM102" s="322"/>
      <c r="FN102" s="322"/>
      <c r="FO102" s="75"/>
      <c r="FP102" s="322"/>
      <c r="FQ102" s="322"/>
      <c r="FR102" s="322"/>
      <c r="FS102" s="75"/>
      <c r="FT102" s="322"/>
      <c r="FU102" s="322"/>
      <c r="FV102" s="322"/>
      <c r="FW102" s="75"/>
      <c r="FX102" s="322"/>
      <c r="FY102" s="322"/>
      <c r="FZ102" s="322"/>
      <c r="GA102" s="75"/>
      <c r="GB102" s="322"/>
      <c r="GC102" s="322"/>
      <c r="GD102" s="322"/>
      <c r="GE102" s="75"/>
      <c r="GF102" s="322"/>
      <c r="GG102" s="322"/>
      <c r="GH102" s="322"/>
      <c r="GI102" s="75"/>
      <c r="GJ102" s="322"/>
      <c r="GK102" s="322"/>
      <c r="GL102" s="322"/>
      <c r="GM102" s="75"/>
      <c r="GN102" s="322"/>
      <c r="GO102" s="322"/>
      <c r="GP102" s="322"/>
      <c r="GQ102" s="75"/>
      <c r="GR102" s="96"/>
      <c r="GS102" s="96"/>
      <c r="GT102" s="96"/>
      <c r="GU102" s="96"/>
      <c r="GV102" s="96"/>
      <c r="GW102" s="96"/>
      <c r="GX102" s="96"/>
      <c r="GY102" s="96"/>
      <c r="GZ102" s="96"/>
      <c r="HA102" s="96"/>
      <c r="HB102" s="96"/>
      <c r="HC102" s="96"/>
      <c r="HD102" s="96"/>
      <c r="HE102" s="96"/>
      <c r="HF102" s="96"/>
      <c r="HG102" s="96"/>
      <c r="HH102" s="96"/>
      <c r="HI102" s="96"/>
      <c r="HJ102" s="96"/>
      <c r="HK102" s="96"/>
      <c r="HL102" s="96"/>
      <c r="HM102" s="96"/>
      <c r="HN102" s="96"/>
      <c r="HO102" s="96"/>
      <c r="HP102" s="96"/>
      <c r="HQ102" s="96"/>
      <c r="HR102" s="96"/>
      <c r="HS102" s="96"/>
      <c r="HT102" s="96"/>
      <c r="HU102" s="96"/>
      <c r="HV102" s="96"/>
      <c r="HW102" s="96"/>
      <c r="HX102" s="96"/>
      <c r="HY102" s="96"/>
      <c r="HZ102" s="96"/>
      <c r="IA102" s="96"/>
      <c r="IB102" s="96"/>
      <c r="IC102" s="96"/>
      <c r="ID102" s="96"/>
      <c r="IE102" s="96"/>
      <c r="IF102" s="96"/>
      <c r="IG102" s="96"/>
      <c r="IH102" s="96"/>
      <c r="II102" s="96"/>
      <c r="IJ102" s="96"/>
      <c r="IK102" s="96"/>
      <c r="IL102" s="96"/>
      <c r="IM102" s="96"/>
      <c r="IN102" s="96"/>
      <c r="IO102" s="96"/>
      <c r="IP102" s="96"/>
      <c r="IQ102" s="96"/>
      <c r="IR102" s="96"/>
      <c r="IS102" s="96"/>
      <c r="IT102" s="96"/>
      <c r="IU102" s="96"/>
      <c r="IV102" s="96"/>
      <c r="IW102" s="96"/>
      <c r="IX102" s="96"/>
      <c r="IY102" s="96"/>
      <c r="IZ102" s="96"/>
      <c r="JA102" s="96"/>
      <c r="JB102" s="96"/>
      <c r="JC102" s="96"/>
      <c r="JD102" s="96"/>
      <c r="JE102" s="96"/>
      <c r="JF102" s="96"/>
      <c r="JG102" s="96"/>
      <c r="JH102" s="96"/>
      <c r="JI102" s="96"/>
      <c r="JJ102" s="96"/>
      <c r="JK102" s="96"/>
      <c r="JL102" s="96"/>
      <c r="JM102" s="96"/>
      <c r="JN102" s="96"/>
      <c r="JO102" s="96"/>
      <c r="JP102" s="96"/>
      <c r="JQ102" s="96"/>
      <c r="JR102" s="96"/>
      <c r="JS102" s="96"/>
      <c r="JT102" s="96"/>
      <c r="JU102" s="96"/>
      <c r="JV102" s="96"/>
      <c r="JW102" s="96"/>
      <c r="JX102" s="96"/>
      <c r="JY102" s="96"/>
      <c r="JZ102" s="96"/>
      <c r="KA102" s="96"/>
      <c r="KB102" s="96"/>
      <c r="KC102" s="96"/>
      <c r="KD102" s="96"/>
      <c r="KE102" s="75"/>
      <c r="KF102" s="96"/>
      <c r="KG102" s="96"/>
      <c r="KH102" s="96"/>
      <c r="KI102" s="75"/>
      <c r="KJ102" s="96"/>
      <c r="KK102" s="96"/>
      <c r="KL102" s="96"/>
      <c r="KM102" s="75"/>
      <c r="KN102" s="96"/>
      <c r="KO102" s="96"/>
      <c r="KP102" s="96"/>
      <c r="KQ102" s="75"/>
      <c r="KR102" s="96"/>
      <c r="KS102" s="96"/>
      <c r="KT102" s="96"/>
      <c r="KU102" s="75"/>
      <c r="KV102" s="96"/>
      <c r="KW102" s="96"/>
      <c r="KX102" s="96"/>
      <c r="KY102" s="75"/>
      <c r="KZ102" s="96"/>
      <c r="LA102" s="96"/>
      <c r="LB102" s="96"/>
      <c r="LC102" s="75"/>
      <c r="LD102" s="96"/>
      <c r="LE102" s="96"/>
      <c r="LF102" s="96"/>
      <c r="LG102" s="75"/>
      <c r="LH102" s="96"/>
      <c r="LI102" s="96"/>
      <c r="LJ102" s="96"/>
      <c r="LK102" s="75"/>
      <c r="LL102" s="96"/>
      <c r="LM102" s="96"/>
      <c r="LN102" s="96"/>
      <c r="LO102" s="75"/>
      <c r="LP102" s="96"/>
      <c r="LQ102" s="96"/>
      <c r="LR102" s="96"/>
      <c r="LS102" s="75"/>
      <c r="LT102" s="96"/>
      <c r="LU102" s="96"/>
      <c r="LV102" s="96"/>
      <c r="LW102" s="75"/>
      <c r="LX102" s="96"/>
      <c r="LY102" s="96"/>
      <c r="LZ102" s="96"/>
      <c r="MA102" s="75"/>
      <c r="MB102" s="96"/>
      <c r="MC102" s="96"/>
      <c r="MD102" s="96"/>
      <c r="ME102" s="75"/>
      <c r="MF102" s="96"/>
      <c r="MG102" s="96"/>
      <c r="MH102" s="96"/>
      <c r="MI102" s="75"/>
      <c r="MJ102" s="96"/>
      <c r="MK102" s="96"/>
      <c r="ML102" s="96"/>
      <c r="MM102" s="75"/>
      <c r="MN102" s="89"/>
      <c r="MO102" s="89"/>
      <c r="MP102" s="89"/>
      <c r="MQ102" s="75"/>
      <c r="MR102" s="322"/>
      <c r="MS102" s="322"/>
      <c r="MT102" s="322"/>
      <c r="MU102" s="75"/>
      <c r="MV102" s="96"/>
      <c r="MW102" s="96"/>
      <c r="MX102" s="96"/>
      <c r="MY102" s="96"/>
      <c r="MZ102" s="96"/>
      <c r="NA102" s="96"/>
      <c r="NB102" s="96"/>
      <c r="NC102" s="96"/>
      <c r="ND102" s="96"/>
      <c r="NE102" s="96"/>
      <c r="NF102" s="96"/>
      <c r="NG102" s="96"/>
      <c r="NH102" s="96"/>
      <c r="NI102" s="96"/>
      <c r="NJ102" s="96"/>
      <c r="NK102" s="96"/>
    </row>
    <row r="103" spans="1:375" ht="15.75" x14ac:dyDescent="0.25">
      <c r="A103" s="130" t="s">
        <v>378</v>
      </c>
      <c r="B103" s="78">
        <f t="shared" si="512"/>
        <v>0</v>
      </c>
      <c r="C103" s="78">
        <f t="shared" si="479"/>
        <v>0</v>
      </c>
      <c r="D103" s="78">
        <f t="shared" si="513"/>
        <v>0</v>
      </c>
      <c r="E103" s="78">
        <f t="shared" si="514"/>
        <v>0</v>
      </c>
      <c r="F103" s="78">
        <f t="shared" si="515"/>
        <v>0</v>
      </c>
      <c r="G103" s="74"/>
      <c r="H103" s="78"/>
      <c r="I103" s="78"/>
      <c r="J103" s="78"/>
      <c r="K103" s="74"/>
      <c r="L103" s="96"/>
      <c r="M103" s="96"/>
      <c r="N103" s="96"/>
      <c r="O103" s="96"/>
      <c r="P103" s="96"/>
      <c r="Q103" s="96"/>
      <c r="R103" s="96"/>
      <c r="S103" s="75"/>
      <c r="T103" s="89"/>
      <c r="U103" s="89"/>
      <c r="V103" s="89"/>
      <c r="W103" s="75"/>
      <c r="X103" s="89"/>
      <c r="Y103" s="89"/>
      <c r="Z103" s="89"/>
      <c r="AA103" s="75"/>
      <c r="AB103" s="89"/>
      <c r="AC103" s="89"/>
      <c r="AD103" s="89"/>
      <c r="AE103" s="75"/>
      <c r="AF103" s="89"/>
      <c r="AG103" s="89"/>
      <c r="AH103" s="89"/>
      <c r="AI103" s="75"/>
      <c r="AJ103" s="89"/>
      <c r="AK103" s="89"/>
      <c r="AL103" s="89"/>
      <c r="AM103" s="75"/>
      <c r="AN103" s="96"/>
      <c r="AO103" s="96"/>
      <c r="AP103" s="96"/>
      <c r="AQ103" s="96"/>
      <c r="AR103" s="89"/>
      <c r="AS103" s="89"/>
      <c r="AT103" s="89"/>
      <c r="AU103" s="75"/>
      <c r="AV103" s="89"/>
      <c r="AW103" s="89"/>
      <c r="AX103" s="89"/>
      <c r="AY103" s="75"/>
      <c r="AZ103" s="75"/>
      <c r="BA103" s="89"/>
      <c r="BB103" s="89"/>
      <c r="BC103" s="75"/>
      <c r="BD103" s="89"/>
      <c r="BE103" s="89"/>
      <c r="BF103" s="89"/>
      <c r="BG103" s="75"/>
      <c r="BH103" s="89"/>
      <c r="BI103" s="89"/>
      <c r="BJ103" s="89"/>
      <c r="BK103" s="75"/>
      <c r="BL103" s="75"/>
      <c r="BM103" s="322"/>
      <c r="BN103" s="89"/>
      <c r="BO103" s="75"/>
      <c r="BP103" s="75"/>
      <c r="BQ103" s="322"/>
      <c r="BR103" s="89"/>
      <c r="BS103" s="75"/>
      <c r="BT103" s="75"/>
      <c r="BU103" s="322"/>
      <c r="BV103" s="89"/>
      <c r="BW103" s="75"/>
      <c r="BX103" s="75"/>
      <c r="BY103" s="322"/>
      <c r="BZ103" s="322"/>
      <c r="CA103" s="75"/>
      <c r="CB103" s="75"/>
      <c r="CC103" s="322"/>
      <c r="CD103" s="322"/>
      <c r="CE103" s="75"/>
      <c r="CF103" s="322"/>
      <c r="CG103" s="322"/>
      <c r="CH103" s="89"/>
      <c r="CI103" s="75"/>
      <c r="CJ103" s="75"/>
      <c r="CK103" s="322"/>
      <c r="CL103" s="89"/>
      <c r="CM103" s="75"/>
      <c r="CN103" s="75"/>
      <c r="CO103" s="322"/>
      <c r="CP103" s="322"/>
      <c r="CQ103" s="75"/>
      <c r="CR103" s="322"/>
      <c r="CS103" s="322"/>
      <c r="CT103" s="322"/>
      <c r="CU103" s="75"/>
      <c r="CV103" s="75"/>
      <c r="CW103" s="322"/>
      <c r="CX103" s="322"/>
      <c r="CY103" s="75"/>
      <c r="CZ103" s="75"/>
      <c r="DA103" s="322"/>
      <c r="DB103" s="322"/>
      <c r="DC103" s="75"/>
      <c r="DD103" s="322"/>
      <c r="DE103" s="322"/>
      <c r="DF103" s="322"/>
      <c r="DG103" s="75"/>
      <c r="DH103" s="322"/>
      <c r="DI103" s="322"/>
      <c r="DJ103" s="322"/>
      <c r="DK103" s="75"/>
      <c r="DL103" s="322"/>
      <c r="DM103" s="322"/>
      <c r="DN103" s="322"/>
      <c r="DO103" s="75"/>
      <c r="DP103" s="322"/>
      <c r="DQ103" s="322"/>
      <c r="DR103" s="322"/>
      <c r="DS103" s="75"/>
      <c r="DT103" s="75"/>
      <c r="DU103" s="322"/>
      <c r="DV103" s="89"/>
      <c r="DW103" s="75"/>
      <c r="DX103" s="75"/>
      <c r="DY103" s="322"/>
      <c r="DZ103" s="89"/>
      <c r="EA103" s="75"/>
      <c r="EB103" s="322"/>
      <c r="EC103" s="322"/>
      <c r="ED103" s="322"/>
      <c r="EE103" s="75"/>
      <c r="EF103" s="322"/>
      <c r="EG103" s="322"/>
      <c r="EH103" s="322"/>
      <c r="EI103" s="75"/>
      <c r="EJ103" s="322"/>
      <c r="EK103" s="322"/>
      <c r="EL103" s="322"/>
      <c r="EM103" s="75"/>
      <c r="EN103" s="322"/>
      <c r="EO103" s="322"/>
      <c r="EP103" s="322"/>
      <c r="EQ103" s="75"/>
      <c r="ER103" s="322"/>
      <c r="ES103" s="322"/>
      <c r="ET103" s="322"/>
      <c r="EU103" s="75"/>
      <c r="EV103" s="75"/>
      <c r="EW103" s="75"/>
      <c r="EX103" s="75"/>
      <c r="EY103" s="75"/>
      <c r="EZ103" s="322"/>
      <c r="FA103" s="322"/>
      <c r="FB103" s="322"/>
      <c r="FC103" s="75"/>
      <c r="FD103" s="322"/>
      <c r="FE103" s="322"/>
      <c r="FF103" s="322"/>
      <c r="FG103" s="75"/>
      <c r="FH103" s="322"/>
      <c r="FI103" s="322"/>
      <c r="FJ103" s="322"/>
      <c r="FK103" s="75"/>
      <c r="FL103" s="322"/>
      <c r="FM103" s="322"/>
      <c r="FN103" s="322"/>
      <c r="FO103" s="75"/>
      <c r="FP103" s="322"/>
      <c r="FQ103" s="322"/>
      <c r="FR103" s="322"/>
      <c r="FS103" s="75"/>
      <c r="FT103" s="322"/>
      <c r="FU103" s="322"/>
      <c r="FV103" s="322"/>
      <c r="FW103" s="75"/>
      <c r="FX103" s="322"/>
      <c r="FY103" s="322"/>
      <c r="FZ103" s="322"/>
      <c r="GA103" s="75"/>
      <c r="GB103" s="322"/>
      <c r="GC103" s="322"/>
      <c r="GD103" s="322"/>
      <c r="GE103" s="75"/>
      <c r="GF103" s="322"/>
      <c r="GG103" s="322"/>
      <c r="GH103" s="322"/>
      <c r="GI103" s="75"/>
      <c r="GJ103" s="322"/>
      <c r="GK103" s="322"/>
      <c r="GL103" s="322"/>
      <c r="GM103" s="75"/>
      <c r="GN103" s="322"/>
      <c r="GO103" s="322"/>
      <c r="GP103" s="322"/>
      <c r="GQ103" s="75"/>
      <c r="GR103" s="96"/>
      <c r="GS103" s="96"/>
      <c r="GT103" s="96"/>
      <c r="GU103" s="96"/>
      <c r="GV103" s="96"/>
      <c r="GW103" s="96"/>
      <c r="GX103" s="96"/>
      <c r="GY103" s="96"/>
      <c r="GZ103" s="96"/>
      <c r="HA103" s="96"/>
      <c r="HB103" s="96"/>
      <c r="HC103" s="96"/>
      <c r="HD103" s="96"/>
      <c r="HE103" s="96"/>
      <c r="HF103" s="96"/>
      <c r="HG103" s="96"/>
      <c r="HH103" s="96"/>
      <c r="HI103" s="96"/>
      <c r="HJ103" s="96"/>
      <c r="HK103" s="96"/>
      <c r="HL103" s="96"/>
      <c r="HM103" s="96"/>
      <c r="HN103" s="96"/>
      <c r="HO103" s="96"/>
      <c r="HP103" s="96"/>
      <c r="HQ103" s="96"/>
      <c r="HR103" s="96"/>
      <c r="HS103" s="96"/>
      <c r="HT103" s="96"/>
      <c r="HU103" s="96"/>
      <c r="HV103" s="96"/>
      <c r="HW103" s="96"/>
      <c r="HX103" s="96"/>
      <c r="HY103" s="96"/>
      <c r="HZ103" s="96"/>
      <c r="IA103" s="96"/>
      <c r="IB103" s="96"/>
      <c r="IC103" s="96"/>
      <c r="ID103" s="96"/>
      <c r="IE103" s="96"/>
      <c r="IF103" s="96"/>
      <c r="IG103" s="96"/>
      <c r="IH103" s="96"/>
      <c r="II103" s="96"/>
      <c r="IJ103" s="96"/>
      <c r="IK103" s="96"/>
      <c r="IL103" s="96"/>
      <c r="IM103" s="96"/>
      <c r="IN103" s="96"/>
      <c r="IO103" s="96"/>
      <c r="IP103" s="96"/>
      <c r="IQ103" s="96"/>
      <c r="IR103" s="96"/>
      <c r="IS103" s="96"/>
      <c r="IT103" s="96"/>
      <c r="IU103" s="96"/>
      <c r="IV103" s="96"/>
      <c r="IW103" s="96"/>
      <c r="IX103" s="96"/>
      <c r="IY103" s="96"/>
      <c r="IZ103" s="96"/>
      <c r="JA103" s="96"/>
      <c r="JB103" s="96"/>
      <c r="JC103" s="96"/>
      <c r="JD103" s="96"/>
      <c r="JE103" s="96"/>
      <c r="JF103" s="96"/>
      <c r="JG103" s="96"/>
      <c r="JH103" s="96"/>
      <c r="JI103" s="96"/>
      <c r="JJ103" s="96"/>
      <c r="JK103" s="96"/>
      <c r="JL103" s="96"/>
      <c r="JM103" s="96"/>
      <c r="JN103" s="96"/>
      <c r="JO103" s="96"/>
      <c r="JP103" s="96"/>
      <c r="JQ103" s="96"/>
      <c r="JR103" s="96"/>
      <c r="JS103" s="96"/>
      <c r="JT103" s="96"/>
      <c r="JU103" s="96"/>
      <c r="JV103" s="96"/>
      <c r="JW103" s="96"/>
      <c r="JX103" s="96"/>
      <c r="JY103" s="96"/>
      <c r="JZ103" s="96"/>
      <c r="KA103" s="96"/>
      <c r="KB103" s="96"/>
      <c r="KC103" s="96"/>
      <c r="KD103" s="96"/>
      <c r="KE103" s="75"/>
      <c r="KF103" s="96"/>
      <c r="KG103" s="96"/>
      <c r="KH103" s="96"/>
      <c r="KI103" s="75"/>
      <c r="KJ103" s="96"/>
      <c r="KK103" s="96"/>
      <c r="KL103" s="96"/>
      <c r="KM103" s="75"/>
      <c r="KN103" s="96"/>
      <c r="KO103" s="96"/>
      <c r="KP103" s="96"/>
      <c r="KQ103" s="75"/>
      <c r="KR103" s="96"/>
      <c r="KS103" s="96"/>
      <c r="KT103" s="96"/>
      <c r="KU103" s="75"/>
      <c r="KV103" s="96"/>
      <c r="KW103" s="96"/>
      <c r="KX103" s="96"/>
      <c r="KY103" s="75"/>
      <c r="KZ103" s="96"/>
      <c r="LA103" s="96"/>
      <c r="LB103" s="96"/>
      <c r="LC103" s="75"/>
      <c r="LD103" s="96"/>
      <c r="LE103" s="96"/>
      <c r="LF103" s="96"/>
      <c r="LG103" s="75"/>
      <c r="LH103" s="96"/>
      <c r="LI103" s="96"/>
      <c r="LJ103" s="96"/>
      <c r="LK103" s="75"/>
      <c r="LL103" s="96"/>
      <c r="LM103" s="96"/>
      <c r="LN103" s="96"/>
      <c r="LO103" s="75"/>
      <c r="LP103" s="96"/>
      <c r="LQ103" s="96"/>
      <c r="LR103" s="96"/>
      <c r="LS103" s="75"/>
      <c r="LT103" s="96"/>
      <c r="LU103" s="96"/>
      <c r="LV103" s="96"/>
      <c r="LW103" s="75"/>
      <c r="LX103" s="96"/>
      <c r="LY103" s="96"/>
      <c r="LZ103" s="96"/>
      <c r="MA103" s="75"/>
      <c r="MB103" s="96"/>
      <c r="MC103" s="96"/>
      <c r="MD103" s="96"/>
      <c r="ME103" s="75"/>
      <c r="MF103" s="96"/>
      <c r="MG103" s="96"/>
      <c r="MH103" s="96"/>
      <c r="MI103" s="75"/>
      <c r="MJ103" s="96"/>
      <c r="MK103" s="96"/>
      <c r="ML103" s="96"/>
      <c r="MM103" s="75"/>
      <c r="MN103" s="89"/>
      <c r="MO103" s="89"/>
      <c r="MP103" s="89"/>
      <c r="MQ103" s="75"/>
      <c r="MR103" s="322"/>
      <c r="MS103" s="322"/>
      <c r="MT103" s="322"/>
      <c r="MU103" s="75"/>
      <c r="MV103" s="96"/>
      <c r="MW103" s="96"/>
      <c r="MX103" s="96"/>
      <c r="MY103" s="96"/>
      <c r="MZ103" s="96"/>
      <c r="NA103" s="96"/>
      <c r="NB103" s="96"/>
      <c r="NC103" s="96"/>
      <c r="ND103" s="96"/>
      <c r="NE103" s="96"/>
      <c r="NF103" s="96"/>
      <c r="NG103" s="96"/>
      <c r="NH103" s="96"/>
      <c r="NI103" s="96"/>
      <c r="NJ103" s="96"/>
      <c r="NK103" s="96"/>
    </row>
    <row r="104" spans="1:375" s="5" customFormat="1" ht="31.5" x14ac:dyDescent="0.25">
      <c r="A104" s="129" t="s">
        <v>213</v>
      </c>
      <c r="B104" s="77">
        <f t="shared" si="512"/>
        <v>43723.2739</v>
      </c>
      <c r="C104" s="77">
        <f t="shared" si="479"/>
        <v>130806.35667000001</v>
      </c>
      <c r="D104" s="77">
        <f t="shared" si="513"/>
        <v>110635.05819000001</v>
      </c>
      <c r="E104" s="77">
        <f t="shared" si="514"/>
        <v>20171.298480000001</v>
      </c>
      <c r="F104" s="77">
        <f t="shared" si="515"/>
        <v>130801.2605</v>
      </c>
      <c r="G104" s="73">
        <f t="shared" ref="G104:G112" si="617">F104/C104*100</f>
        <v>99.996104034903396</v>
      </c>
      <c r="H104" s="73">
        <f>H105+H106</f>
        <v>20000</v>
      </c>
      <c r="I104" s="73">
        <f>I105+I106</f>
        <v>20000</v>
      </c>
      <c r="J104" s="73">
        <f>J105+J106</f>
        <v>20000</v>
      </c>
      <c r="K104" s="73">
        <f>J104/I104*100</f>
        <v>100</v>
      </c>
      <c r="L104" s="73">
        <f>L105+L106</f>
        <v>1176.7</v>
      </c>
      <c r="M104" s="73">
        <f>M105+M106</f>
        <v>1470.9</v>
      </c>
      <c r="N104" s="73">
        <f>N105+N106</f>
        <v>1470.9</v>
      </c>
      <c r="O104" s="72">
        <f>N104/M104*100</f>
        <v>100</v>
      </c>
      <c r="P104" s="73">
        <f>P105+P106</f>
        <v>981</v>
      </c>
      <c r="Q104" s="73">
        <f>Q105+Q106</f>
        <v>981</v>
      </c>
      <c r="R104" s="73">
        <f>R105+R106</f>
        <v>981</v>
      </c>
      <c r="S104" s="72">
        <f>R104/Q104*100</f>
        <v>100</v>
      </c>
      <c r="T104" s="73">
        <f>T105+T106</f>
        <v>3124</v>
      </c>
      <c r="U104" s="73">
        <f>U105+U106</f>
        <v>3124</v>
      </c>
      <c r="V104" s="73">
        <f>V105+V106</f>
        <v>3124</v>
      </c>
      <c r="W104" s="72">
        <f>V104/U104*100</f>
        <v>100</v>
      </c>
      <c r="X104" s="73">
        <f>X105+X106</f>
        <v>731</v>
      </c>
      <c r="Y104" s="73">
        <f>Y105+Y106</f>
        <v>731</v>
      </c>
      <c r="Z104" s="73">
        <f>Z105+Z106</f>
        <v>731</v>
      </c>
      <c r="AA104" s="72">
        <f>Z104/Y104*100</f>
        <v>100</v>
      </c>
      <c r="AB104" s="73">
        <f>AB105+AB106</f>
        <v>0</v>
      </c>
      <c r="AC104" s="73">
        <f>AC105+AC106</f>
        <v>0</v>
      </c>
      <c r="AD104" s="73">
        <f>AD105+AD106</f>
        <v>0</v>
      </c>
      <c r="AE104" s="72"/>
      <c r="AF104" s="73"/>
      <c r="AG104" s="73">
        <f>AG105+AG106</f>
        <v>15439</v>
      </c>
      <c r="AH104" s="73">
        <f>AH105+AH106</f>
        <v>15438.93183</v>
      </c>
      <c r="AI104" s="72">
        <f>AH104/AG104*100</f>
        <v>99.999558455858534</v>
      </c>
      <c r="AJ104" s="73"/>
      <c r="AK104" s="73">
        <f>AK105+AK106</f>
        <v>880</v>
      </c>
      <c r="AL104" s="73">
        <f>AL105+AL106</f>
        <v>880</v>
      </c>
      <c r="AM104" s="72">
        <f>AL104/AK104*100</f>
        <v>100</v>
      </c>
      <c r="AN104" s="73">
        <f t="shared" ref="AN104" si="618">AN105+AN106</f>
        <v>0</v>
      </c>
      <c r="AO104" s="73">
        <f t="shared" ref="AO104:AQ104" si="619">AO105+AO106</f>
        <v>0</v>
      </c>
      <c r="AP104" s="73">
        <f t="shared" si="619"/>
        <v>0</v>
      </c>
      <c r="AQ104" s="73">
        <f t="shared" si="619"/>
        <v>0</v>
      </c>
      <c r="AR104" s="73">
        <f>AR105+AR106</f>
        <v>500</v>
      </c>
      <c r="AS104" s="73">
        <f>AS105+AS106</f>
        <v>500</v>
      </c>
      <c r="AT104" s="73">
        <f>AT105+AT106</f>
        <v>500</v>
      </c>
      <c r="AU104" s="72">
        <f>AT104/AS104*100</f>
        <v>100</v>
      </c>
      <c r="AV104" s="73"/>
      <c r="AW104" s="73">
        <f>AW105+AW106</f>
        <v>0</v>
      </c>
      <c r="AX104" s="73">
        <f>AX105+AX106</f>
        <v>0</v>
      </c>
      <c r="AY104" s="72"/>
      <c r="AZ104" s="72"/>
      <c r="BA104" s="73">
        <f>BA105+BA106</f>
        <v>0</v>
      </c>
      <c r="BB104" s="73">
        <f>BB105+BB106</f>
        <v>0</v>
      </c>
      <c r="BC104" s="72"/>
      <c r="BD104" s="73"/>
      <c r="BE104" s="73"/>
      <c r="BF104" s="73"/>
      <c r="BG104" s="72"/>
      <c r="BH104" s="73">
        <f>BH105+BH106</f>
        <v>2400.2039</v>
      </c>
      <c r="BI104" s="73">
        <f>BI105+BI106</f>
        <v>2400.2039</v>
      </c>
      <c r="BJ104" s="73">
        <f>BJ105+BJ106</f>
        <v>2400.2039</v>
      </c>
      <c r="BK104" s="72">
        <f>BJ104/BI104*100</f>
        <v>100</v>
      </c>
      <c r="BL104" s="72"/>
      <c r="BM104" s="73">
        <f>BM105+BM106</f>
        <v>0</v>
      </c>
      <c r="BN104" s="73">
        <f>BN105+BN106</f>
        <v>0</v>
      </c>
      <c r="BO104" s="72"/>
      <c r="BP104" s="72"/>
      <c r="BQ104" s="73">
        <f>BQ105+BQ106</f>
        <v>0</v>
      </c>
      <c r="BR104" s="73">
        <f>BR105+BR106</f>
        <v>0</v>
      </c>
      <c r="BS104" s="72"/>
      <c r="BT104" s="72"/>
      <c r="BU104" s="73">
        <f>BU105+BU106</f>
        <v>0</v>
      </c>
      <c r="BV104" s="73">
        <f>BV105+BV106</f>
        <v>0</v>
      </c>
      <c r="BW104" s="72"/>
      <c r="BX104" s="72"/>
      <c r="BY104" s="73">
        <f>BY105+BY106</f>
        <v>0</v>
      </c>
      <c r="BZ104" s="73">
        <f>BZ105+BZ106</f>
        <v>0</v>
      </c>
      <c r="CA104" s="72"/>
      <c r="CB104" s="72"/>
      <c r="CC104" s="73">
        <f>CC105+CC106</f>
        <v>0</v>
      </c>
      <c r="CD104" s="73">
        <f>CD105+CD106</f>
        <v>0</v>
      </c>
      <c r="CE104" s="72"/>
      <c r="CF104" s="343"/>
      <c r="CG104" s="73">
        <f>CG105+CG106</f>
        <v>15000</v>
      </c>
      <c r="CH104" s="73">
        <f>CH105+CH106</f>
        <v>15000</v>
      </c>
      <c r="CI104" s="72">
        <f>CH104/CG104*100</f>
        <v>100</v>
      </c>
      <c r="CJ104" s="72"/>
      <c r="CK104" s="73">
        <f>CK105+CK106</f>
        <v>0</v>
      </c>
      <c r="CL104" s="73">
        <f>CL105+CL106</f>
        <v>0</v>
      </c>
      <c r="CM104" s="72"/>
      <c r="CN104" s="72"/>
      <c r="CO104" s="73">
        <f>CO105+CO106</f>
        <v>0</v>
      </c>
      <c r="CP104" s="73">
        <f>CP105+CP106</f>
        <v>0</v>
      </c>
      <c r="CQ104" s="72"/>
      <c r="CR104" s="73">
        <f>CR105+CR106</f>
        <v>634.4</v>
      </c>
      <c r="CS104" s="73">
        <f>CS105+CS106</f>
        <v>634.4</v>
      </c>
      <c r="CT104" s="73">
        <f>CT105+CT106</f>
        <v>634.4</v>
      </c>
      <c r="CU104" s="72">
        <f>CT104/CS104*100</f>
        <v>100</v>
      </c>
      <c r="CV104" s="72"/>
      <c r="CW104" s="73"/>
      <c r="CX104" s="73"/>
      <c r="CY104" s="72"/>
      <c r="CZ104" s="72"/>
      <c r="DA104" s="73">
        <f>SUM(DA105:DA106)</f>
        <v>4998.7984800000004</v>
      </c>
      <c r="DB104" s="73">
        <f>SUM(DB105:DB106)</f>
        <v>4998.7984800000004</v>
      </c>
      <c r="DC104" s="72">
        <f t="shared" ref="DC104:DC107" si="620">DB104/DA104*100</f>
        <v>100</v>
      </c>
      <c r="DD104" s="73">
        <f>DD105+DD106</f>
        <v>500</v>
      </c>
      <c r="DE104" s="73">
        <f>DE105+DE106</f>
        <v>500</v>
      </c>
      <c r="DF104" s="73">
        <f>DF105+DF106</f>
        <v>500</v>
      </c>
      <c r="DG104" s="72">
        <f t="shared" si="519"/>
        <v>100</v>
      </c>
      <c r="DH104" s="73">
        <f>DH105+DH106</f>
        <v>0</v>
      </c>
      <c r="DI104" s="73">
        <f>DI105+DI106</f>
        <v>0</v>
      </c>
      <c r="DJ104" s="73">
        <f>DJ105+DJ106</f>
        <v>0</v>
      </c>
      <c r="DK104" s="72"/>
      <c r="DL104" s="73">
        <f>DL105+DL106</f>
        <v>0</v>
      </c>
      <c r="DM104" s="73">
        <f>DM105+DM106</f>
        <v>0</v>
      </c>
      <c r="DN104" s="73">
        <f>DN105+DN106</f>
        <v>0</v>
      </c>
      <c r="DO104" s="72"/>
      <c r="DP104" s="73"/>
      <c r="DQ104" s="73">
        <f>DQ105+DQ106</f>
        <v>0</v>
      </c>
      <c r="DR104" s="73">
        <f>DR105+DR106</f>
        <v>0</v>
      </c>
      <c r="DS104" s="72"/>
      <c r="DT104" s="72"/>
      <c r="DU104" s="73">
        <f>DU105+DU106</f>
        <v>0</v>
      </c>
      <c r="DV104" s="73">
        <f>DV105+DV106</f>
        <v>0</v>
      </c>
      <c r="DW104" s="72"/>
      <c r="DX104" s="72"/>
      <c r="DY104" s="73">
        <f>DY105+DY106</f>
        <v>0</v>
      </c>
      <c r="DZ104" s="73">
        <f>DZ105+DZ106</f>
        <v>0</v>
      </c>
      <c r="EA104" s="72"/>
      <c r="EB104" s="73">
        <f>EB105+EB106</f>
        <v>1000</v>
      </c>
      <c r="EC104" s="73">
        <f>EC105+EC106</f>
        <v>1000</v>
      </c>
      <c r="ED104" s="73">
        <f>ED105+ED106</f>
        <v>995</v>
      </c>
      <c r="EE104" s="72">
        <f>ED104/EC104*100</f>
        <v>99.5</v>
      </c>
      <c r="EF104" s="73">
        <f>EF105+EF106</f>
        <v>5337.8</v>
      </c>
      <c r="EG104" s="73">
        <f>EG105+EG106</f>
        <v>7795.192</v>
      </c>
      <c r="EH104" s="73">
        <f>EH105+EH106</f>
        <v>7795.192</v>
      </c>
      <c r="EI104" s="72">
        <f>EH104/EG104*100</f>
        <v>100</v>
      </c>
      <c r="EJ104" s="73"/>
      <c r="EK104" s="73">
        <f>EK105+EK106</f>
        <v>0</v>
      </c>
      <c r="EL104" s="73">
        <f>EL105+EL106</f>
        <v>0</v>
      </c>
      <c r="EM104" s="72"/>
      <c r="EN104" s="73">
        <f>EN105+EN106</f>
        <v>5000</v>
      </c>
      <c r="EO104" s="73">
        <f>EO105+EO106</f>
        <v>5000</v>
      </c>
      <c r="EP104" s="73">
        <f>EP105+EP106</f>
        <v>5000</v>
      </c>
      <c r="EQ104" s="72">
        <f t="shared" ref="EQ104" si="621">EP104/EO104*100</f>
        <v>100</v>
      </c>
      <c r="ER104" s="73"/>
      <c r="ES104" s="73">
        <f>ES105+ES106</f>
        <v>0</v>
      </c>
      <c r="ET104" s="73">
        <f>ET105+ET106</f>
        <v>0</v>
      </c>
      <c r="EU104" s="72"/>
      <c r="EV104" s="72"/>
      <c r="EW104" s="72"/>
      <c r="EX104" s="72"/>
      <c r="EY104" s="72"/>
      <c r="EZ104" s="73"/>
      <c r="FA104" s="73">
        <f>FA105+FA106</f>
        <v>0</v>
      </c>
      <c r="FB104" s="73">
        <f>FB105+FB106</f>
        <v>0</v>
      </c>
      <c r="FC104" s="72"/>
      <c r="FD104" s="73"/>
      <c r="FE104" s="73">
        <f>FE105+FE106</f>
        <v>0</v>
      </c>
      <c r="FF104" s="73">
        <f>FF105+FF106</f>
        <v>0</v>
      </c>
      <c r="FG104" s="72"/>
      <c r="FH104" s="73"/>
      <c r="FI104" s="73">
        <f>FI105+FI106</f>
        <v>0</v>
      </c>
      <c r="FJ104" s="73">
        <f>FJ105+FJ106</f>
        <v>0</v>
      </c>
      <c r="FK104" s="72"/>
      <c r="FL104" s="73">
        <f>FL105+FL106</f>
        <v>948</v>
      </c>
      <c r="FM104" s="73">
        <f>FM105+FM106</f>
        <v>766.5</v>
      </c>
      <c r="FN104" s="73">
        <f>FN105+FN106</f>
        <v>766.5</v>
      </c>
      <c r="FO104" s="72">
        <f t="shared" ref="FO104:FO105" si="622">FN104/FM104*100</f>
        <v>100</v>
      </c>
      <c r="FP104" s="73"/>
      <c r="FQ104" s="73"/>
      <c r="FR104" s="73"/>
      <c r="FS104" s="72"/>
      <c r="FT104" s="73"/>
      <c r="FU104" s="73">
        <f>FU105+FU106</f>
        <v>0</v>
      </c>
      <c r="FV104" s="73">
        <f>FV105+FV106</f>
        <v>0</v>
      </c>
      <c r="FW104" s="72"/>
      <c r="FX104" s="73"/>
      <c r="FY104" s="73">
        <f>FY105+FY106</f>
        <v>0</v>
      </c>
      <c r="FZ104" s="73">
        <f>FZ105+FZ106</f>
        <v>0</v>
      </c>
      <c r="GA104" s="72"/>
      <c r="GB104" s="73"/>
      <c r="GC104" s="73">
        <f>GC105+GC106</f>
        <v>0</v>
      </c>
      <c r="GD104" s="73">
        <f>GD105+GD106</f>
        <v>0</v>
      </c>
      <c r="GE104" s="72"/>
      <c r="GF104" s="73">
        <f>GF105+GF106</f>
        <v>1390.17</v>
      </c>
      <c r="GG104" s="73">
        <f>GG105+GG106</f>
        <v>1389.0715700000001</v>
      </c>
      <c r="GH104" s="73">
        <f>GH105+GH106</f>
        <v>1389.0715700000001</v>
      </c>
      <c r="GI104" s="72">
        <f t="shared" si="614"/>
        <v>100</v>
      </c>
      <c r="GJ104" s="73"/>
      <c r="GK104" s="73"/>
      <c r="GL104" s="73"/>
      <c r="GM104" s="72"/>
      <c r="GN104" s="73"/>
      <c r="GO104" s="73">
        <f>GO105+GO106</f>
        <v>300.3</v>
      </c>
      <c r="GP104" s="73">
        <f>GP105+GP106</f>
        <v>300.27199999999999</v>
      </c>
      <c r="GQ104" s="72">
        <f>GP104/GO104*100</f>
        <v>99.990675990675982</v>
      </c>
      <c r="GR104" s="73"/>
      <c r="GS104" s="73">
        <f>GS105+GS106</f>
        <v>0</v>
      </c>
      <c r="GT104" s="73">
        <f>GT105+GT106</f>
        <v>0</v>
      </c>
      <c r="GU104" s="72"/>
      <c r="GV104" s="73"/>
      <c r="GW104" s="73">
        <f>GW105+GW106</f>
        <v>0</v>
      </c>
      <c r="GX104" s="73">
        <f>GX105+GX106</f>
        <v>0</v>
      </c>
      <c r="GY104" s="72"/>
      <c r="GZ104" s="73"/>
      <c r="HA104" s="73">
        <f>HA105+HA106</f>
        <v>0</v>
      </c>
      <c r="HB104" s="73">
        <f>HB105+HB106</f>
        <v>0</v>
      </c>
      <c r="HC104" s="72"/>
      <c r="HD104" s="73"/>
      <c r="HE104" s="73">
        <f>HE105+HE106</f>
        <v>0</v>
      </c>
      <c r="HF104" s="73">
        <f>HF105+HF106</f>
        <v>0</v>
      </c>
      <c r="HG104" s="72"/>
      <c r="HH104" s="73"/>
      <c r="HI104" s="73">
        <f>HI105+HI106</f>
        <v>234.9</v>
      </c>
      <c r="HJ104" s="73">
        <f>HJ105+HJ106</f>
        <v>234.9</v>
      </c>
      <c r="HK104" s="72">
        <f>HJ104/HI104*100</f>
        <v>100</v>
      </c>
      <c r="HL104" s="73"/>
      <c r="HM104" s="73">
        <f>HM105+HM106</f>
        <v>0</v>
      </c>
      <c r="HN104" s="73">
        <f>HN105+HN106</f>
        <v>0</v>
      </c>
      <c r="HO104" s="72"/>
      <c r="HP104" s="73"/>
      <c r="HQ104" s="73">
        <f>HQ105+HQ106</f>
        <v>0</v>
      </c>
      <c r="HR104" s="73">
        <f>HR105+HR106</f>
        <v>0</v>
      </c>
      <c r="HS104" s="72"/>
      <c r="HT104" s="73"/>
      <c r="HU104" s="73">
        <f>HU105+HU106</f>
        <v>0</v>
      </c>
      <c r="HV104" s="73">
        <f>HV105+HV106</f>
        <v>0</v>
      </c>
      <c r="HW104" s="72"/>
      <c r="HX104" s="73"/>
      <c r="HY104" s="73">
        <f>HY105+HY106</f>
        <v>0</v>
      </c>
      <c r="HZ104" s="73">
        <f>HZ105+HZ106</f>
        <v>0</v>
      </c>
      <c r="IA104" s="72"/>
      <c r="IB104" s="73"/>
      <c r="IC104" s="73">
        <f>IC105+IC106</f>
        <v>0</v>
      </c>
      <c r="ID104" s="73">
        <f>ID105+ID106</f>
        <v>0</v>
      </c>
      <c r="IE104" s="72"/>
      <c r="IF104" s="73"/>
      <c r="IG104" s="73">
        <f>IG105+IG106</f>
        <v>0</v>
      </c>
      <c r="IH104" s="73">
        <f>IH105+IH106</f>
        <v>0</v>
      </c>
      <c r="II104" s="72"/>
      <c r="IJ104" s="73"/>
      <c r="IK104" s="73">
        <f>IK105+IK106</f>
        <v>0</v>
      </c>
      <c r="IL104" s="73">
        <f>IL105+IL106</f>
        <v>0</v>
      </c>
      <c r="IM104" s="72"/>
      <c r="IN104" s="73"/>
      <c r="IO104" s="73">
        <f>IO105+IO106</f>
        <v>20000</v>
      </c>
      <c r="IP104" s="73">
        <f>IP105+IP106</f>
        <v>20000</v>
      </c>
      <c r="IQ104" s="73">
        <f t="shared" ref="IQ104:IQ107" si="623">IP104/IO104*100</f>
        <v>100</v>
      </c>
      <c r="IR104" s="73"/>
      <c r="IS104" s="73">
        <f>IS105+IS106</f>
        <v>0</v>
      </c>
      <c r="IT104" s="73">
        <f>IT105+IT106</f>
        <v>0</v>
      </c>
      <c r="IU104" s="72"/>
      <c r="IV104" s="73"/>
      <c r="IW104" s="73">
        <f>IW105+IW106</f>
        <v>0</v>
      </c>
      <c r="IX104" s="73">
        <f>IX105+IX106</f>
        <v>0</v>
      </c>
      <c r="IY104" s="72"/>
      <c r="IZ104" s="73"/>
      <c r="JA104" s="73">
        <f>JA105+JA106</f>
        <v>0</v>
      </c>
      <c r="JB104" s="73">
        <f>JB105+JB106</f>
        <v>0</v>
      </c>
      <c r="JC104" s="72"/>
      <c r="JD104" s="73"/>
      <c r="JE104" s="73">
        <f>JE105+JE106</f>
        <v>0</v>
      </c>
      <c r="JF104" s="73">
        <f>JF105+JF106</f>
        <v>0</v>
      </c>
      <c r="JG104" s="72"/>
      <c r="JH104" s="73"/>
      <c r="JI104" s="73">
        <f>JI105+JI106</f>
        <v>0</v>
      </c>
      <c r="JJ104" s="73">
        <f>JJ105+JJ106</f>
        <v>0</v>
      </c>
      <c r="JK104" s="72"/>
      <c r="JL104" s="73"/>
      <c r="JM104" s="73">
        <f>JM105+JM106</f>
        <v>0</v>
      </c>
      <c r="JN104" s="73">
        <f>JN105+JN106</f>
        <v>0</v>
      </c>
      <c r="JO104" s="72"/>
      <c r="JP104" s="73"/>
      <c r="JQ104" s="73">
        <f>JQ105+JQ106</f>
        <v>0</v>
      </c>
      <c r="JR104" s="73">
        <f>JR105+JR106</f>
        <v>0</v>
      </c>
      <c r="JS104" s="72"/>
      <c r="JT104" s="73"/>
      <c r="JU104" s="73">
        <f>JU105+JU106</f>
        <v>0</v>
      </c>
      <c r="JV104" s="73">
        <f>JV105+JV106</f>
        <v>0</v>
      </c>
      <c r="JW104" s="72"/>
      <c r="JX104" s="73"/>
      <c r="JY104" s="73">
        <f>JY105+JY106</f>
        <v>0</v>
      </c>
      <c r="JZ104" s="73">
        <f>JZ105+JZ106</f>
        <v>0</v>
      </c>
      <c r="KA104" s="72"/>
      <c r="KB104" s="73"/>
      <c r="KC104" s="73">
        <f>KC105+KC106</f>
        <v>312.5</v>
      </c>
      <c r="KD104" s="73">
        <f>KD105+KD106</f>
        <v>312.5</v>
      </c>
      <c r="KE104" s="72">
        <f t="shared" si="615"/>
        <v>100</v>
      </c>
      <c r="KF104" s="73"/>
      <c r="KG104" s="73">
        <f>KG105+KG106</f>
        <v>14760</v>
      </c>
      <c r="KH104" s="73">
        <f>KH105+KH106</f>
        <v>14760</v>
      </c>
      <c r="KI104" s="72">
        <f t="shared" ref="KI104:KI107" si="624">KH104/KG104*100</f>
        <v>100</v>
      </c>
      <c r="KJ104" s="73"/>
      <c r="KK104" s="73">
        <f>KK105+KK106</f>
        <v>100</v>
      </c>
      <c r="KL104" s="73">
        <f>KL105+KL106</f>
        <v>100</v>
      </c>
      <c r="KM104" s="72">
        <f t="shared" si="595"/>
        <v>100</v>
      </c>
      <c r="KN104" s="73"/>
      <c r="KO104" s="73">
        <f>KO105+KO106</f>
        <v>0</v>
      </c>
      <c r="KP104" s="73">
        <f>KP105+KP106</f>
        <v>0</v>
      </c>
      <c r="KQ104" s="72"/>
      <c r="KR104" s="73"/>
      <c r="KS104" s="73">
        <f>KS105+KS106</f>
        <v>0</v>
      </c>
      <c r="KT104" s="73">
        <f>KT105+KT106</f>
        <v>0</v>
      </c>
      <c r="KU104" s="72"/>
      <c r="KV104" s="73"/>
      <c r="KW104" s="73">
        <f>KW105+KW106</f>
        <v>0</v>
      </c>
      <c r="KX104" s="73">
        <f>KX105+KX106</f>
        <v>0</v>
      </c>
      <c r="KY104" s="72"/>
      <c r="KZ104" s="73"/>
      <c r="LA104" s="73">
        <f>LA105+LA106</f>
        <v>0</v>
      </c>
      <c r="LB104" s="73">
        <f>LB105+LB106</f>
        <v>0</v>
      </c>
      <c r="LC104" s="72"/>
      <c r="LD104" s="73"/>
      <c r="LE104" s="73">
        <f>LE105+LE106</f>
        <v>0</v>
      </c>
      <c r="LF104" s="73">
        <f>LF105+LF106</f>
        <v>0</v>
      </c>
      <c r="LG104" s="72"/>
      <c r="LH104" s="73"/>
      <c r="LI104" s="73">
        <f>LI105+LI106</f>
        <v>0</v>
      </c>
      <c r="LJ104" s="73">
        <f>LJ105+LJ106</f>
        <v>0</v>
      </c>
      <c r="LK104" s="72"/>
      <c r="LL104" s="73"/>
      <c r="LM104" s="73">
        <f>LM105+LM106</f>
        <v>0</v>
      </c>
      <c r="LN104" s="73">
        <f>LN105+LN106</f>
        <v>0</v>
      </c>
      <c r="LO104" s="72"/>
      <c r="LP104" s="73"/>
      <c r="LQ104" s="73">
        <f>LQ105+LQ106</f>
        <v>0</v>
      </c>
      <c r="LR104" s="73">
        <f>LR105+LR106</f>
        <v>0</v>
      </c>
      <c r="LS104" s="72"/>
      <c r="LT104" s="73"/>
      <c r="LU104" s="73">
        <f>LU105+LU106</f>
        <v>0</v>
      </c>
      <c r="LV104" s="73">
        <f>LV105+LV106</f>
        <v>0</v>
      </c>
      <c r="LW104" s="72"/>
      <c r="LX104" s="73"/>
      <c r="LY104" s="73">
        <f>LY105+LY106</f>
        <v>0</v>
      </c>
      <c r="LZ104" s="73">
        <f>LZ105+LZ106</f>
        <v>0</v>
      </c>
      <c r="MA104" s="72"/>
      <c r="MB104" s="73"/>
      <c r="MC104" s="73">
        <f>MC105+MC106</f>
        <v>2488.5907200000001</v>
      </c>
      <c r="MD104" s="73">
        <f>MD105+MD106</f>
        <v>2488.5907200000001</v>
      </c>
      <c r="ME104" s="72">
        <f t="shared" ref="ME104:ME108" si="625">MD104/MC104*100</f>
        <v>100</v>
      </c>
      <c r="MF104" s="73"/>
      <c r="MG104" s="73">
        <f>MG105+MG106</f>
        <v>0</v>
      </c>
      <c r="MH104" s="73">
        <f>MH105+MH106</f>
        <v>0</v>
      </c>
      <c r="MI104" s="72"/>
      <c r="MJ104" s="73"/>
      <c r="MK104" s="73">
        <f>MK105+MK106</f>
        <v>0</v>
      </c>
      <c r="ML104" s="73">
        <f>ML105+ML106</f>
        <v>0</v>
      </c>
      <c r="MM104" s="72"/>
      <c r="MN104" s="73"/>
      <c r="MO104" s="73">
        <f>MO105+MO106</f>
        <v>10000</v>
      </c>
      <c r="MP104" s="73">
        <f>MP105+MP106</f>
        <v>10000</v>
      </c>
      <c r="MQ104" s="72">
        <f>MP104/MO104*100</f>
        <v>100</v>
      </c>
      <c r="MR104" s="73"/>
      <c r="MS104" s="73"/>
      <c r="MT104" s="73"/>
      <c r="MU104" s="72"/>
      <c r="MV104" s="73"/>
      <c r="MW104" s="73"/>
      <c r="MX104" s="73"/>
      <c r="MY104" s="72"/>
      <c r="MZ104" s="73"/>
      <c r="NA104" s="73"/>
      <c r="NB104" s="73"/>
      <c r="NC104" s="72"/>
      <c r="ND104" s="73"/>
      <c r="NE104" s="73"/>
      <c r="NF104" s="73"/>
      <c r="NG104" s="72"/>
      <c r="NH104" s="73"/>
      <c r="NI104" s="73"/>
      <c r="NJ104" s="73"/>
      <c r="NK104" s="72"/>
    </row>
    <row r="105" spans="1:375" ht="31.5" x14ac:dyDescent="0.25">
      <c r="A105" s="130" t="s">
        <v>188</v>
      </c>
      <c r="B105" s="78">
        <f t="shared" si="512"/>
        <v>38723.2739</v>
      </c>
      <c r="C105" s="78">
        <f t="shared" si="479"/>
        <v>90807.558190000011</v>
      </c>
      <c r="D105" s="78">
        <f t="shared" si="513"/>
        <v>75635.058190000011</v>
      </c>
      <c r="E105" s="78">
        <f t="shared" si="514"/>
        <v>15172.5</v>
      </c>
      <c r="F105" s="78">
        <f t="shared" si="515"/>
        <v>90802.462020000006</v>
      </c>
      <c r="G105" s="74">
        <f t="shared" si="617"/>
        <v>99.994387945120891</v>
      </c>
      <c r="H105" s="74">
        <v>20000</v>
      </c>
      <c r="I105" s="74">
        <v>20000</v>
      </c>
      <c r="J105" s="74">
        <v>20000</v>
      </c>
      <c r="K105" s="74">
        <f>J105/I105*100</f>
        <v>100</v>
      </c>
      <c r="L105" s="74">
        <v>1176.7</v>
      </c>
      <c r="M105" s="74">
        <v>1470.9</v>
      </c>
      <c r="N105" s="74">
        <v>1470.9</v>
      </c>
      <c r="O105" s="75">
        <f>N105/M105*100</f>
        <v>100</v>
      </c>
      <c r="P105" s="114">
        <v>981</v>
      </c>
      <c r="Q105" s="114">
        <v>981</v>
      </c>
      <c r="R105" s="134">
        <v>981</v>
      </c>
      <c r="S105" s="75">
        <f>R105/Q105*100</f>
        <v>100</v>
      </c>
      <c r="T105" s="99">
        <v>3124</v>
      </c>
      <c r="U105" s="262">
        <v>3124</v>
      </c>
      <c r="V105" s="262">
        <v>3124</v>
      </c>
      <c r="W105" s="75">
        <f>V105/U105*100</f>
        <v>100</v>
      </c>
      <c r="X105" s="285">
        <v>731</v>
      </c>
      <c r="Y105" s="300">
        <v>731</v>
      </c>
      <c r="Z105" s="300">
        <v>731</v>
      </c>
      <c r="AA105" s="75">
        <f>Z105/Y105*100</f>
        <v>100</v>
      </c>
      <c r="AB105" s="322"/>
      <c r="AC105" s="322"/>
      <c r="AD105" s="322"/>
      <c r="AE105" s="75"/>
      <c r="AF105" s="322"/>
      <c r="AG105" s="322">
        <v>15439</v>
      </c>
      <c r="AH105" s="322">
        <v>15438.93183</v>
      </c>
      <c r="AI105" s="75">
        <f>AH105/AG105*100</f>
        <v>99.999558455858534</v>
      </c>
      <c r="AJ105" s="322"/>
      <c r="AK105" s="322">
        <v>880</v>
      </c>
      <c r="AL105" s="322">
        <v>880</v>
      </c>
      <c r="AM105" s="75">
        <f>AL105/AK105*100</f>
        <v>100</v>
      </c>
      <c r="AN105" s="74"/>
      <c r="AO105" s="74"/>
      <c r="AP105" s="74"/>
      <c r="AQ105" s="75"/>
      <c r="AR105" s="322">
        <v>500</v>
      </c>
      <c r="AS105" s="322">
        <v>500</v>
      </c>
      <c r="AT105" s="322">
        <v>500</v>
      </c>
      <c r="AU105" s="75">
        <f>AT105/AS105*100</f>
        <v>100</v>
      </c>
      <c r="AV105" s="322"/>
      <c r="AW105" s="322"/>
      <c r="AX105" s="322"/>
      <c r="AY105" s="75"/>
      <c r="AZ105" s="75"/>
      <c r="BA105" s="322"/>
      <c r="BB105" s="322"/>
      <c r="BC105" s="75"/>
      <c r="BD105" s="322"/>
      <c r="BE105" s="322"/>
      <c r="BF105" s="74"/>
      <c r="BG105" s="75"/>
      <c r="BH105" s="322">
        <v>2400.2039</v>
      </c>
      <c r="BI105" s="322">
        <v>2400.2039</v>
      </c>
      <c r="BJ105" s="322">
        <v>2400.2039</v>
      </c>
      <c r="BK105" s="75">
        <f>BJ105/BI105*100</f>
        <v>100</v>
      </c>
      <c r="BL105" s="75"/>
      <c r="BM105" s="322"/>
      <c r="BN105" s="74"/>
      <c r="BO105" s="75"/>
      <c r="BP105" s="75"/>
      <c r="BQ105" s="322"/>
      <c r="BR105" s="74"/>
      <c r="BS105" s="75"/>
      <c r="BT105" s="75"/>
      <c r="BU105" s="322"/>
      <c r="BV105" s="74"/>
      <c r="BW105" s="75"/>
      <c r="BX105" s="75"/>
      <c r="BY105" s="322"/>
      <c r="BZ105" s="74"/>
      <c r="CA105" s="75"/>
      <c r="CB105" s="75"/>
      <c r="CC105" s="322"/>
      <c r="CD105" s="74"/>
      <c r="CE105" s="75"/>
      <c r="CF105" s="322"/>
      <c r="CG105" s="322">
        <v>15000</v>
      </c>
      <c r="CH105" s="74">
        <v>15000</v>
      </c>
      <c r="CI105" s="75">
        <f>CH105/CG105*100</f>
        <v>100</v>
      </c>
      <c r="CJ105" s="75"/>
      <c r="CK105" s="322"/>
      <c r="CL105" s="74"/>
      <c r="CM105" s="75"/>
      <c r="CN105" s="75"/>
      <c r="CO105" s="322"/>
      <c r="CP105" s="74"/>
      <c r="CQ105" s="75"/>
      <c r="CR105" s="322">
        <v>634.4</v>
      </c>
      <c r="CS105" s="322">
        <v>634.4</v>
      </c>
      <c r="CT105" s="322">
        <v>634.4</v>
      </c>
      <c r="CU105" s="75">
        <f>CT105/CS105*100</f>
        <v>100</v>
      </c>
      <c r="CV105" s="75"/>
      <c r="CW105" s="322"/>
      <c r="CX105" s="322"/>
      <c r="CY105" s="75"/>
      <c r="CZ105" s="75"/>
      <c r="DA105" s="322"/>
      <c r="DB105" s="322"/>
      <c r="DC105" s="75"/>
      <c r="DD105" s="322">
        <v>500</v>
      </c>
      <c r="DE105" s="322">
        <v>500</v>
      </c>
      <c r="DF105" s="322">
        <v>500</v>
      </c>
      <c r="DG105" s="75">
        <f t="shared" si="519"/>
        <v>100</v>
      </c>
      <c r="DH105" s="322"/>
      <c r="DI105" s="322"/>
      <c r="DJ105" s="322"/>
      <c r="DK105" s="75"/>
      <c r="DL105" s="322"/>
      <c r="DM105" s="322"/>
      <c r="DN105" s="322"/>
      <c r="DO105" s="75"/>
      <c r="DP105" s="322"/>
      <c r="DQ105" s="322"/>
      <c r="DR105" s="322">
        <v>0</v>
      </c>
      <c r="DS105" s="75"/>
      <c r="DT105" s="75"/>
      <c r="DU105" s="322"/>
      <c r="DV105" s="74"/>
      <c r="DW105" s="75"/>
      <c r="DX105" s="75"/>
      <c r="DY105" s="322"/>
      <c r="DZ105" s="74"/>
      <c r="EA105" s="75"/>
      <c r="EB105" s="322">
        <v>1000</v>
      </c>
      <c r="EC105" s="322">
        <v>1000</v>
      </c>
      <c r="ED105" s="322">
        <v>995</v>
      </c>
      <c r="EE105" s="75">
        <f>ED105/EC105*100</f>
        <v>99.5</v>
      </c>
      <c r="EF105" s="322">
        <v>5337.8</v>
      </c>
      <c r="EG105" s="322">
        <v>7795.192</v>
      </c>
      <c r="EH105" s="322">
        <v>7795.192</v>
      </c>
      <c r="EI105" s="75">
        <f>EH105/EG105*100</f>
        <v>100</v>
      </c>
      <c r="EJ105" s="322"/>
      <c r="EK105" s="322"/>
      <c r="EL105" s="322"/>
      <c r="EM105" s="75"/>
      <c r="EN105" s="322"/>
      <c r="EO105" s="322"/>
      <c r="EP105" s="322"/>
      <c r="EQ105" s="75"/>
      <c r="ER105" s="322"/>
      <c r="ES105" s="322"/>
      <c r="ET105" s="322"/>
      <c r="EU105" s="75"/>
      <c r="EV105" s="75"/>
      <c r="EW105" s="75"/>
      <c r="EX105" s="75"/>
      <c r="EY105" s="75"/>
      <c r="EZ105" s="322"/>
      <c r="FA105" s="322"/>
      <c r="FB105" s="322"/>
      <c r="FC105" s="75"/>
      <c r="FD105" s="322"/>
      <c r="FE105" s="322"/>
      <c r="FF105" s="322"/>
      <c r="FG105" s="75"/>
      <c r="FH105" s="322"/>
      <c r="FI105" s="322"/>
      <c r="FJ105" s="322"/>
      <c r="FK105" s="75"/>
      <c r="FL105" s="322">
        <v>948</v>
      </c>
      <c r="FM105" s="322">
        <v>766.5</v>
      </c>
      <c r="FN105" s="322">
        <v>766.5</v>
      </c>
      <c r="FO105" s="75">
        <f t="shared" si="622"/>
        <v>100</v>
      </c>
      <c r="FP105" s="322"/>
      <c r="FQ105" s="322"/>
      <c r="FR105" s="322"/>
      <c r="FS105" s="75"/>
      <c r="FT105" s="322"/>
      <c r="FU105" s="322"/>
      <c r="FV105" s="322"/>
      <c r="FW105" s="75"/>
      <c r="FX105" s="322"/>
      <c r="FY105" s="322"/>
      <c r="FZ105" s="322"/>
      <c r="GA105" s="75"/>
      <c r="GB105" s="322"/>
      <c r="GC105" s="322"/>
      <c r="GD105" s="322"/>
      <c r="GE105" s="75"/>
      <c r="GF105" s="322">
        <v>1390.17</v>
      </c>
      <c r="GG105" s="322">
        <v>1389.0715700000001</v>
      </c>
      <c r="GH105" s="322">
        <v>1389.0715700000001</v>
      </c>
      <c r="GI105" s="75">
        <f t="shared" si="614"/>
        <v>100</v>
      </c>
      <c r="GJ105" s="322"/>
      <c r="GK105" s="322"/>
      <c r="GL105" s="322"/>
      <c r="GM105" s="75"/>
      <c r="GN105" s="322"/>
      <c r="GO105" s="322">
        <v>300.3</v>
      </c>
      <c r="GP105" s="322">
        <v>300.27199999999999</v>
      </c>
      <c r="GQ105" s="75">
        <f>GP105/GO105*100</f>
        <v>99.990675990675982</v>
      </c>
      <c r="GR105" s="74"/>
      <c r="GS105" s="74"/>
      <c r="GT105" s="74"/>
      <c r="GU105" s="75"/>
      <c r="GV105" s="74"/>
      <c r="GW105" s="74"/>
      <c r="GX105" s="74"/>
      <c r="GY105" s="75"/>
      <c r="GZ105" s="74"/>
      <c r="HA105" s="74"/>
      <c r="HB105" s="74"/>
      <c r="HC105" s="75"/>
      <c r="HD105" s="74"/>
      <c r="HE105" s="74"/>
      <c r="HF105" s="74"/>
      <c r="HG105" s="75"/>
      <c r="HH105" s="74"/>
      <c r="HI105" s="74">
        <v>234.9</v>
      </c>
      <c r="HJ105" s="74">
        <v>234.9</v>
      </c>
      <c r="HK105" s="75">
        <f>HJ105/HI105*100</f>
        <v>100</v>
      </c>
      <c r="HL105" s="74"/>
      <c r="HM105" s="74"/>
      <c r="HN105" s="74">
        <v>0</v>
      </c>
      <c r="HO105" s="75"/>
      <c r="HP105" s="74"/>
      <c r="HQ105" s="74"/>
      <c r="HR105" s="74">
        <v>0</v>
      </c>
      <c r="HS105" s="75"/>
      <c r="HT105" s="74"/>
      <c r="HU105" s="74"/>
      <c r="HV105" s="74">
        <v>0</v>
      </c>
      <c r="HW105" s="75"/>
      <c r="HX105" s="74"/>
      <c r="HY105" s="74"/>
      <c r="HZ105" s="74">
        <v>0</v>
      </c>
      <c r="IA105" s="75"/>
      <c r="IB105" s="74"/>
      <c r="IC105" s="74"/>
      <c r="ID105" s="74">
        <v>0</v>
      </c>
      <c r="IE105" s="75"/>
      <c r="IF105" s="74"/>
      <c r="IG105" s="74"/>
      <c r="IH105" s="74">
        <v>0</v>
      </c>
      <c r="II105" s="75"/>
      <c r="IJ105" s="74"/>
      <c r="IK105" s="74"/>
      <c r="IL105" s="74">
        <v>0</v>
      </c>
      <c r="IM105" s="75"/>
      <c r="IN105" s="74"/>
      <c r="IO105" s="74"/>
      <c r="IP105" s="74">
        <v>0</v>
      </c>
      <c r="IQ105" s="74"/>
      <c r="IR105" s="74"/>
      <c r="IS105" s="74"/>
      <c r="IT105" s="74">
        <v>0</v>
      </c>
      <c r="IU105" s="75"/>
      <c r="IV105" s="74"/>
      <c r="IW105" s="74"/>
      <c r="IX105" s="74">
        <v>0</v>
      </c>
      <c r="IY105" s="75"/>
      <c r="IZ105" s="74"/>
      <c r="JA105" s="74"/>
      <c r="JB105" s="74">
        <v>0</v>
      </c>
      <c r="JC105" s="75"/>
      <c r="JD105" s="74"/>
      <c r="JE105" s="74"/>
      <c r="JF105" s="74">
        <v>0</v>
      </c>
      <c r="JG105" s="75"/>
      <c r="JH105" s="74"/>
      <c r="JI105" s="74"/>
      <c r="JJ105" s="74">
        <v>0</v>
      </c>
      <c r="JK105" s="75"/>
      <c r="JL105" s="74"/>
      <c r="JM105" s="74"/>
      <c r="JN105" s="74">
        <v>0</v>
      </c>
      <c r="JO105" s="75"/>
      <c r="JP105" s="74"/>
      <c r="JQ105" s="74"/>
      <c r="JR105" s="74">
        <v>0</v>
      </c>
      <c r="JS105" s="75"/>
      <c r="JT105" s="74"/>
      <c r="JU105" s="74"/>
      <c r="JV105" s="74">
        <v>0</v>
      </c>
      <c r="JW105" s="75"/>
      <c r="JX105" s="74"/>
      <c r="JY105" s="74"/>
      <c r="JZ105" s="74">
        <v>0</v>
      </c>
      <c r="KA105" s="75"/>
      <c r="KB105" s="74"/>
      <c r="KC105" s="74">
        <v>312.5</v>
      </c>
      <c r="KD105" s="74">
        <v>312.5</v>
      </c>
      <c r="KE105" s="75">
        <f t="shared" si="615"/>
        <v>100</v>
      </c>
      <c r="KF105" s="74"/>
      <c r="KG105" s="74">
        <v>14760</v>
      </c>
      <c r="KH105" s="74">
        <v>14760</v>
      </c>
      <c r="KI105" s="75">
        <f t="shared" si="624"/>
        <v>100</v>
      </c>
      <c r="KJ105" s="74"/>
      <c r="KK105" s="74">
        <v>100</v>
      </c>
      <c r="KL105" s="74">
        <v>100</v>
      </c>
      <c r="KM105" s="75">
        <f t="shared" si="595"/>
        <v>100</v>
      </c>
      <c r="KN105" s="74"/>
      <c r="KO105" s="74"/>
      <c r="KP105" s="74"/>
      <c r="KQ105" s="75"/>
      <c r="KR105" s="74"/>
      <c r="KS105" s="74"/>
      <c r="KT105" s="74"/>
      <c r="KU105" s="75"/>
      <c r="KV105" s="74"/>
      <c r="KW105" s="74"/>
      <c r="KX105" s="74"/>
      <c r="KY105" s="75"/>
      <c r="KZ105" s="74"/>
      <c r="LA105" s="74"/>
      <c r="LB105" s="74"/>
      <c r="LC105" s="75"/>
      <c r="LD105" s="74"/>
      <c r="LE105" s="74"/>
      <c r="LF105" s="74"/>
      <c r="LG105" s="75"/>
      <c r="LH105" s="74"/>
      <c r="LI105" s="74"/>
      <c r="LJ105" s="74"/>
      <c r="LK105" s="75"/>
      <c r="LL105" s="74"/>
      <c r="LM105" s="74"/>
      <c r="LN105" s="74"/>
      <c r="LO105" s="75"/>
      <c r="LP105" s="74"/>
      <c r="LQ105" s="74"/>
      <c r="LR105" s="74"/>
      <c r="LS105" s="75"/>
      <c r="LT105" s="74"/>
      <c r="LU105" s="74"/>
      <c r="LV105" s="74"/>
      <c r="LW105" s="75"/>
      <c r="LX105" s="74"/>
      <c r="LY105" s="74"/>
      <c r="LZ105" s="74"/>
      <c r="MA105" s="75"/>
      <c r="MB105" s="74"/>
      <c r="MC105" s="74">
        <v>2488.5907200000001</v>
      </c>
      <c r="MD105" s="74">
        <v>2488.5907200000001</v>
      </c>
      <c r="ME105" s="75">
        <f t="shared" si="625"/>
        <v>100</v>
      </c>
      <c r="MF105" s="74"/>
      <c r="MG105" s="74"/>
      <c r="MH105" s="74"/>
      <c r="MI105" s="75"/>
      <c r="MJ105" s="74"/>
      <c r="MK105" s="74"/>
      <c r="ML105" s="74"/>
      <c r="MM105" s="75"/>
      <c r="MN105" s="322"/>
      <c r="MO105" s="322"/>
      <c r="MP105" s="322"/>
      <c r="MQ105" s="75"/>
      <c r="MR105" s="322"/>
      <c r="MS105" s="322"/>
      <c r="MT105" s="322"/>
      <c r="MU105" s="75"/>
      <c r="MV105" s="74"/>
      <c r="MW105" s="74"/>
      <c r="MX105" s="74"/>
      <c r="MY105" s="75"/>
      <c r="MZ105" s="74"/>
      <c r="NA105" s="74"/>
      <c r="NB105" s="74"/>
      <c r="NC105" s="75"/>
      <c r="ND105" s="74"/>
      <c r="NE105" s="74"/>
      <c r="NF105" s="74"/>
      <c r="NG105" s="75"/>
      <c r="NH105" s="74"/>
      <c r="NI105" s="74"/>
      <c r="NJ105" s="74"/>
      <c r="NK105" s="75"/>
    </row>
    <row r="106" spans="1:375" ht="16.5" customHeight="1" x14ac:dyDescent="0.25">
      <c r="A106" s="130" t="s">
        <v>212</v>
      </c>
      <c r="B106" s="78">
        <f t="shared" si="512"/>
        <v>5000</v>
      </c>
      <c r="C106" s="78">
        <f t="shared" si="479"/>
        <v>39998.798479999998</v>
      </c>
      <c r="D106" s="78">
        <f t="shared" si="513"/>
        <v>35000</v>
      </c>
      <c r="E106" s="78">
        <f t="shared" si="514"/>
        <v>4998.7984800000004</v>
      </c>
      <c r="F106" s="78">
        <f t="shared" si="515"/>
        <v>39998.798479999998</v>
      </c>
      <c r="G106" s="74">
        <f t="shared" si="617"/>
        <v>100</v>
      </c>
      <c r="H106" s="78"/>
      <c r="I106" s="78"/>
      <c r="J106" s="78"/>
      <c r="K106" s="74"/>
      <c r="L106" s="96"/>
      <c r="M106" s="96"/>
      <c r="N106" s="96"/>
      <c r="O106" s="96"/>
      <c r="P106" s="96"/>
      <c r="Q106" s="96"/>
      <c r="R106" s="96"/>
      <c r="S106" s="75"/>
      <c r="T106" s="89"/>
      <c r="U106" s="89"/>
      <c r="V106" s="89"/>
      <c r="W106" s="75"/>
      <c r="X106" s="89"/>
      <c r="Y106" s="89"/>
      <c r="Z106" s="89"/>
      <c r="AA106" s="75"/>
      <c r="AB106" s="89"/>
      <c r="AC106" s="89"/>
      <c r="AD106" s="89"/>
      <c r="AE106" s="75"/>
      <c r="AF106" s="89"/>
      <c r="AG106" s="89"/>
      <c r="AH106" s="89"/>
      <c r="AI106" s="75"/>
      <c r="AJ106" s="89"/>
      <c r="AK106" s="89"/>
      <c r="AL106" s="89"/>
      <c r="AM106" s="75"/>
      <c r="AN106" s="96"/>
      <c r="AO106" s="96"/>
      <c r="AP106" s="96"/>
      <c r="AQ106" s="96"/>
      <c r="AR106" s="89"/>
      <c r="AS106" s="89"/>
      <c r="AT106" s="89"/>
      <c r="AU106" s="75"/>
      <c r="AV106" s="89"/>
      <c r="AW106" s="89"/>
      <c r="AX106" s="89"/>
      <c r="AY106" s="75"/>
      <c r="AZ106" s="75"/>
      <c r="BA106" s="89"/>
      <c r="BB106" s="89"/>
      <c r="BC106" s="75"/>
      <c r="BD106" s="89"/>
      <c r="BE106" s="89"/>
      <c r="BF106" s="89"/>
      <c r="BG106" s="75"/>
      <c r="BH106" s="89"/>
      <c r="BI106" s="89"/>
      <c r="BJ106" s="89"/>
      <c r="BK106" s="75"/>
      <c r="BL106" s="75"/>
      <c r="BM106" s="89"/>
      <c r="BN106" s="89"/>
      <c r="BO106" s="75"/>
      <c r="BP106" s="75"/>
      <c r="BQ106" s="89"/>
      <c r="BR106" s="89"/>
      <c r="BS106" s="75"/>
      <c r="BT106" s="75"/>
      <c r="BU106" s="89"/>
      <c r="BV106" s="89"/>
      <c r="BW106" s="75"/>
      <c r="BX106" s="75"/>
      <c r="BY106" s="322"/>
      <c r="BZ106" s="322"/>
      <c r="CA106" s="75"/>
      <c r="CB106" s="75"/>
      <c r="CC106" s="322"/>
      <c r="CD106" s="322"/>
      <c r="CE106" s="75"/>
      <c r="CF106" s="322"/>
      <c r="CG106" s="89"/>
      <c r="CH106" s="89"/>
      <c r="CI106" s="75"/>
      <c r="CJ106" s="75"/>
      <c r="CK106" s="89"/>
      <c r="CL106" s="89"/>
      <c r="CM106" s="75"/>
      <c r="CN106" s="75"/>
      <c r="CO106" s="322"/>
      <c r="CP106" s="322"/>
      <c r="CQ106" s="75"/>
      <c r="CR106" s="322"/>
      <c r="CS106" s="322"/>
      <c r="CT106" s="322"/>
      <c r="CU106" s="75"/>
      <c r="CV106" s="75"/>
      <c r="CW106" s="322"/>
      <c r="CX106" s="322"/>
      <c r="CY106" s="75"/>
      <c r="CZ106" s="75"/>
      <c r="DA106" s="322">
        <v>4998.7984800000004</v>
      </c>
      <c r="DB106" s="322">
        <v>4998.7984800000004</v>
      </c>
      <c r="DC106" s="75">
        <f t="shared" si="620"/>
        <v>100</v>
      </c>
      <c r="DD106" s="322"/>
      <c r="DE106" s="322"/>
      <c r="DF106" s="322"/>
      <c r="DG106" s="75"/>
      <c r="DH106" s="322"/>
      <c r="DI106" s="322"/>
      <c r="DJ106" s="322"/>
      <c r="DK106" s="75"/>
      <c r="DL106" s="322"/>
      <c r="DM106" s="322"/>
      <c r="DN106" s="322"/>
      <c r="DO106" s="75"/>
      <c r="DP106" s="322"/>
      <c r="DQ106" s="322"/>
      <c r="DR106" s="322"/>
      <c r="DS106" s="75"/>
      <c r="DT106" s="75"/>
      <c r="DU106" s="89"/>
      <c r="DV106" s="89"/>
      <c r="DW106" s="75"/>
      <c r="DX106" s="75"/>
      <c r="DY106" s="89"/>
      <c r="DZ106" s="89"/>
      <c r="EA106" s="75"/>
      <c r="EB106" s="322"/>
      <c r="EC106" s="322"/>
      <c r="ED106" s="322"/>
      <c r="EE106" s="75"/>
      <c r="EF106" s="322"/>
      <c r="EG106" s="322"/>
      <c r="EH106" s="322"/>
      <c r="EI106" s="75"/>
      <c r="EJ106" s="322"/>
      <c r="EK106" s="322"/>
      <c r="EL106" s="322"/>
      <c r="EM106" s="75"/>
      <c r="EN106" s="322">
        <v>5000</v>
      </c>
      <c r="EO106" s="322">
        <v>5000</v>
      </c>
      <c r="EP106" s="322">
        <v>5000</v>
      </c>
      <c r="EQ106" s="75">
        <f>EP106/EO106*100</f>
        <v>100</v>
      </c>
      <c r="ER106" s="322"/>
      <c r="ES106" s="322"/>
      <c r="ET106" s="322"/>
      <c r="EU106" s="75"/>
      <c r="EV106" s="75"/>
      <c r="EW106" s="75"/>
      <c r="EX106" s="75"/>
      <c r="EY106" s="75"/>
      <c r="EZ106" s="322"/>
      <c r="FA106" s="322"/>
      <c r="FB106" s="322"/>
      <c r="FC106" s="75"/>
      <c r="FD106" s="322"/>
      <c r="FE106" s="322"/>
      <c r="FF106" s="322"/>
      <c r="FG106" s="75"/>
      <c r="FH106" s="322"/>
      <c r="FI106" s="322"/>
      <c r="FJ106" s="322"/>
      <c r="FK106" s="75"/>
      <c r="FL106" s="322"/>
      <c r="FM106" s="322"/>
      <c r="FN106" s="322"/>
      <c r="FO106" s="75"/>
      <c r="FP106" s="322"/>
      <c r="FQ106" s="322"/>
      <c r="FR106" s="322"/>
      <c r="FS106" s="75"/>
      <c r="FT106" s="322"/>
      <c r="FU106" s="322"/>
      <c r="FV106" s="322"/>
      <c r="FW106" s="75"/>
      <c r="FX106" s="322"/>
      <c r="FY106" s="322"/>
      <c r="FZ106" s="322"/>
      <c r="GA106" s="75"/>
      <c r="GB106" s="322"/>
      <c r="GC106" s="322"/>
      <c r="GD106" s="322"/>
      <c r="GE106" s="75"/>
      <c r="GF106" s="322"/>
      <c r="GG106" s="322"/>
      <c r="GH106" s="322"/>
      <c r="GI106" s="75"/>
      <c r="GJ106" s="322"/>
      <c r="GK106" s="322"/>
      <c r="GL106" s="322"/>
      <c r="GM106" s="75"/>
      <c r="GN106" s="322"/>
      <c r="GO106" s="322"/>
      <c r="GP106" s="322"/>
      <c r="GQ106" s="75"/>
      <c r="GR106" s="96"/>
      <c r="GS106" s="96"/>
      <c r="GT106" s="96"/>
      <c r="GU106" s="96"/>
      <c r="GV106" s="96"/>
      <c r="GW106" s="96"/>
      <c r="GX106" s="96"/>
      <c r="GY106" s="96"/>
      <c r="GZ106" s="96"/>
      <c r="HA106" s="96"/>
      <c r="HB106" s="96"/>
      <c r="HC106" s="96"/>
      <c r="HD106" s="96"/>
      <c r="HE106" s="96"/>
      <c r="HF106" s="96"/>
      <c r="HG106" s="96"/>
      <c r="HH106" s="96"/>
      <c r="HI106" s="96"/>
      <c r="HJ106" s="96"/>
      <c r="HK106" s="96"/>
      <c r="HL106" s="96"/>
      <c r="HM106" s="96"/>
      <c r="HN106" s="96"/>
      <c r="HO106" s="96"/>
      <c r="HP106" s="96"/>
      <c r="HQ106" s="96"/>
      <c r="HR106" s="96"/>
      <c r="HS106" s="96"/>
      <c r="HT106" s="96"/>
      <c r="HU106" s="96"/>
      <c r="HV106" s="96"/>
      <c r="HW106" s="96"/>
      <c r="HX106" s="96"/>
      <c r="HY106" s="96"/>
      <c r="HZ106" s="96"/>
      <c r="IA106" s="96"/>
      <c r="IB106" s="96"/>
      <c r="IC106" s="96"/>
      <c r="ID106" s="96"/>
      <c r="IE106" s="96"/>
      <c r="IF106" s="96"/>
      <c r="IG106" s="96"/>
      <c r="IH106" s="96"/>
      <c r="II106" s="96"/>
      <c r="IJ106" s="96"/>
      <c r="IK106" s="96"/>
      <c r="IL106" s="96"/>
      <c r="IM106" s="96"/>
      <c r="IN106" s="96"/>
      <c r="IO106" s="74">
        <v>20000</v>
      </c>
      <c r="IP106" s="74">
        <v>20000</v>
      </c>
      <c r="IQ106" s="74">
        <f t="shared" si="623"/>
        <v>100</v>
      </c>
      <c r="IR106" s="96"/>
      <c r="IS106" s="74"/>
      <c r="IT106" s="96">
        <v>0</v>
      </c>
      <c r="IU106" s="96"/>
      <c r="IV106" s="96"/>
      <c r="IW106" s="96"/>
      <c r="IX106" s="96"/>
      <c r="IY106" s="96"/>
      <c r="IZ106" s="96"/>
      <c r="JA106" s="96"/>
      <c r="JB106" s="96"/>
      <c r="JC106" s="96"/>
      <c r="JD106" s="96"/>
      <c r="JE106" s="96"/>
      <c r="JF106" s="96"/>
      <c r="JG106" s="96"/>
      <c r="JH106" s="96"/>
      <c r="JI106" s="96"/>
      <c r="JJ106" s="96"/>
      <c r="JK106" s="96"/>
      <c r="JL106" s="96"/>
      <c r="JM106" s="96"/>
      <c r="JN106" s="96"/>
      <c r="JO106" s="96"/>
      <c r="JP106" s="96"/>
      <c r="JQ106" s="96"/>
      <c r="JR106" s="96"/>
      <c r="JS106" s="96"/>
      <c r="JT106" s="96"/>
      <c r="JU106" s="96"/>
      <c r="JV106" s="96"/>
      <c r="JW106" s="96"/>
      <c r="JX106" s="96"/>
      <c r="JY106" s="96"/>
      <c r="JZ106" s="96"/>
      <c r="KA106" s="96"/>
      <c r="KB106" s="96"/>
      <c r="KC106" s="96"/>
      <c r="KD106" s="96"/>
      <c r="KE106" s="75"/>
      <c r="KF106" s="96"/>
      <c r="KG106" s="96"/>
      <c r="KH106" s="96"/>
      <c r="KI106" s="75"/>
      <c r="KJ106" s="96"/>
      <c r="KK106" s="96"/>
      <c r="KL106" s="96"/>
      <c r="KM106" s="75"/>
      <c r="KN106" s="96"/>
      <c r="KO106" s="96"/>
      <c r="KP106" s="96"/>
      <c r="KQ106" s="75"/>
      <c r="KR106" s="96"/>
      <c r="KS106" s="96"/>
      <c r="KT106" s="96"/>
      <c r="KU106" s="75"/>
      <c r="KV106" s="96"/>
      <c r="KW106" s="96"/>
      <c r="KX106" s="96"/>
      <c r="KY106" s="75"/>
      <c r="KZ106" s="96"/>
      <c r="LA106" s="96"/>
      <c r="LB106" s="96"/>
      <c r="LC106" s="75"/>
      <c r="LD106" s="96"/>
      <c r="LE106" s="96"/>
      <c r="LF106" s="96"/>
      <c r="LG106" s="75"/>
      <c r="LH106" s="96"/>
      <c r="LI106" s="96"/>
      <c r="LJ106" s="96"/>
      <c r="LK106" s="75"/>
      <c r="LL106" s="96"/>
      <c r="LM106" s="96"/>
      <c r="LN106" s="96"/>
      <c r="LO106" s="75"/>
      <c r="LP106" s="96"/>
      <c r="LQ106" s="96"/>
      <c r="LR106" s="96"/>
      <c r="LS106" s="75"/>
      <c r="LT106" s="96"/>
      <c r="LU106" s="96"/>
      <c r="LV106" s="96"/>
      <c r="LW106" s="75"/>
      <c r="LX106" s="96"/>
      <c r="LY106" s="96"/>
      <c r="LZ106" s="96"/>
      <c r="MA106" s="75"/>
      <c r="MB106" s="96"/>
      <c r="MC106" s="96"/>
      <c r="MD106" s="96"/>
      <c r="ME106" s="75"/>
      <c r="MF106" s="96"/>
      <c r="MG106" s="96"/>
      <c r="MH106" s="96"/>
      <c r="MI106" s="75"/>
      <c r="MJ106" s="96"/>
      <c r="MK106" s="96"/>
      <c r="ML106" s="96"/>
      <c r="MM106" s="75"/>
      <c r="MN106" s="89"/>
      <c r="MO106" s="322">
        <v>10000</v>
      </c>
      <c r="MP106" s="322">
        <v>10000</v>
      </c>
      <c r="MQ106" s="75">
        <f>MP106/MO106*100</f>
        <v>100</v>
      </c>
      <c r="MR106" s="322"/>
      <c r="MS106" s="322"/>
      <c r="MT106" s="322"/>
      <c r="MU106" s="75"/>
      <c r="MV106" s="96"/>
      <c r="MW106" s="96"/>
      <c r="MX106" s="96"/>
      <c r="MY106" s="96"/>
      <c r="MZ106" s="96"/>
      <c r="NA106" s="96"/>
      <c r="NB106" s="96"/>
      <c r="NC106" s="96"/>
      <c r="ND106" s="96"/>
      <c r="NE106" s="96"/>
      <c r="NF106" s="96"/>
      <c r="NG106" s="96"/>
      <c r="NH106" s="96"/>
      <c r="NI106" s="96"/>
      <c r="NJ106" s="96"/>
      <c r="NK106" s="96"/>
    </row>
    <row r="107" spans="1:375" s="5" customFormat="1" ht="31.5" x14ac:dyDescent="0.25">
      <c r="A107" s="129" t="s">
        <v>215</v>
      </c>
      <c r="B107" s="77">
        <f t="shared" si="512"/>
        <v>12276.3218</v>
      </c>
      <c r="C107" s="77">
        <f t="shared" si="479"/>
        <v>62704.838859999996</v>
      </c>
      <c r="D107" s="77">
        <f t="shared" si="513"/>
        <v>46885.552519999997</v>
      </c>
      <c r="E107" s="77">
        <f t="shared" si="514"/>
        <v>15819.286340000001</v>
      </c>
      <c r="F107" s="77">
        <f t="shared" si="515"/>
        <v>62668.839329999995</v>
      </c>
      <c r="G107" s="73">
        <f t="shared" si="617"/>
        <v>99.942588912347929</v>
      </c>
      <c r="H107" s="73">
        <f>H108+H109</f>
        <v>0</v>
      </c>
      <c r="I107" s="73">
        <f>I108+I109</f>
        <v>0</v>
      </c>
      <c r="J107" s="73">
        <f>J108+J109</f>
        <v>0</v>
      </c>
      <c r="K107" s="73"/>
      <c r="L107" s="73">
        <f>L108+L109</f>
        <v>988.8</v>
      </c>
      <c r="M107" s="73">
        <f>M108+M109</f>
        <v>1236</v>
      </c>
      <c r="N107" s="73">
        <f>N108+N109</f>
        <v>1236</v>
      </c>
      <c r="O107" s="72">
        <f>N107/M107*100</f>
        <v>100</v>
      </c>
      <c r="P107" s="73">
        <f>P108+P109</f>
        <v>173</v>
      </c>
      <c r="Q107" s="73">
        <f>Q108+Q109</f>
        <v>173</v>
      </c>
      <c r="R107" s="73">
        <f>R108+R109</f>
        <v>173</v>
      </c>
      <c r="S107" s="72">
        <f>R107/Q107*100</f>
        <v>100</v>
      </c>
      <c r="T107" s="73">
        <f>T108+T109</f>
        <v>803</v>
      </c>
      <c r="U107" s="73">
        <f>U108+U109</f>
        <v>803</v>
      </c>
      <c r="V107" s="73">
        <f>V108+V109</f>
        <v>803</v>
      </c>
      <c r="W107" s="72">
        <f>V107/U107*100</f>
        <v>100</v>
      </c>
      <c r="X107" s="73">
        <f>X108+X109</f>
        <v>480</v>
      </c>
      <c r="Y107" s="73">
        <f>Y108+Y109</f>
        <v>480</v>
      </c>
      <c r="Z107" s="73">
        <f>Z108+Z109</f>
        <v>480</v>
      </c>
      <c r="AA107" s="72">
        <f>Z107/Y107*100</f>
        <v>100</v>
      </c>
      <c r="AB107" s="73">
        <f>AB108+AB109</f>
        <v>0</v>
      </c>
      <c r="AC107" s="73">
        <f>AC108+AC109</f>
        <v>0</v>
      </c>
      <c r="AD107" s="73">
        <f>AD108+AD109</f>
        <v>0</v>
      </c>
      <c r="AE107" s="72"/>
      <c r="AF107" s="73"/>
      <c r="AG107" s="73">
        <f>AG108+AG109</f>
        <v>8505.2000000000007</v>
      </c>
      <c r="AH107" s="73">
        <f>AH108+AH109</f>
        <v>8505.2000000000007</v>
      </c>
      <c r="AI107" s="72">
        <f>AH107/AG107*100</f>
        <v>100</v>
      </c>
      <c r="AJ107" s="73"/>
      <c r="AK107" s="73">
        <f>AK108+AK109</f>
        <v>320</v>
      </c>
      <c r="AL107" s="73">
        <f>AL108+AL109</f>
        <v>320</v>
      </c>
      <c r="AM107" s="72">
        <f>AL107/AK107*100</f>
        <v>100</v>
      </c>
      <c r="AN107" s="73">
        <f t="shared" ref="AN107" si="626">AN108+AN109</f>
        <v>0</v>
      </c>
      <c r="AO107" s="73">
        <f t="shared" ref="AO107:AQ107" si="627">AO108+AO109</f>
        <v>0</v>
      </c>
      <c r="AP107" s="73">
        <f t="shared" si="627"/>
        <v>0</v>
      </c>
      <c r="AQ107" s="73">
        <f t="shared" si="627"/>
        <v>0</v>
      </c>
      <c r="AR107" s="73">
        <f>AR108+AR109</f>
        <v>500</v>
      </c>
      <c r="AS107" s="73">
        <f>AS108+AS109</f>
        <v>500</v>
      </c>
      <c r="AT107" s="73">
        <f>AT108+AT109</f>
        <v>500</v>
      </c>
      <c r="AU107" s="72">
        <f>AT107/AS107*100</f>
        <v>100</v>
      </c>
      <c r="AV107" s="73"/>
      <c r="AW107" s="73">
        <f>AW108+AW109</f>
        <v>0</v>
      </c>
      <c r="AX107" s="73">
        <f>AX108+AX109</f>
        <v>0</v>
      </c>
      <c r="AY107" s="72"/>
      <c r="AZ107" s="72"/>
      <c r="BA107" s="73">
        <f>BA108+BA109</f>
        <v>0</v>
      </c>
      <c r="BB107" s="73">
        <f>BB108+BB109</f>
        <v>0</v>
      </c>
      <c r="BC107" s="72"/>
      <c r="BD107" s="73"/>
      <c r="BE107" s="73"/>
      <c r="BF107" s="73"/>
      <c r="BG107" s="72"/>
      <c r="BH107" s="73">
        <f>BH108+BH109</f>
        <v>682.1635</v>
      </c>
      <c r="BI107" s="73">
        <f>BI108+BI109</f>
        <v>682.1635</v>
      </c>
      <c r="BJ107" s="73">
        <f>BJ108+BJ109</f>
        <v>682.1635</v>
      </c>
      <c r="BK107" s="72">
        <f>BJ107/BI107*100</f>
        <v>100</v>
      </c>
      <c r="BL107" s="72"/>
      <c r="BM107" s="73"/>
      <c r="BN107" s="73">
        <f>BN108+BN109</f>
        <v>0</v>
      </c>
      <c r="BO107" s="72"/>
      <c r="BP107" s="72"/>
      <c r="BQ107" s="73">
        <f>BQ108+BQ109</f>
        <v>0</v>
      </c>
      <c r="BR107" s="73">
        <f>BR108+BR109</f>
        <v>0</v>
      </c>
      <c r="BS107" s="72"/>
      <c r="BT107" s="72"/>
      <c r="BU107" s="73">
        <f>BU108+BU109</f>
        <v>0</v>
      </c>
      <c r="BV107" s="73">
        <f>BV108+BV109</f>
        <v>0</v>
      </c>
      <c r="BW107" s="72"/>
      <c r="BX107" s="72"/>
      <c r="BY107" s="73">
        <f>BY108+BY109</f>
        <v>0</v>
      </c>
      <c r="BZ107" s="73">
        <f>BZ108+BZ109</f>
        <v>0</v>
      </c>
      <c r="CA107" s="72"/>
      <c r="CB107" s="72"/>
      <c r="CC107" s="73">
        <f>CC108+CC109</f>
        <v>0</v>
      </c>
      <c r="CD107" s="73">
        <f>CD108+CD109</f>
        <v>0</v>
      </c>
      <c r="CE107" s="72"/>
      <c r="CF107" s="343"/>
      <c r="CG107" s="73"/>
      <c r="CH107" s="73">
        <f>CH108+CH109</f>
        <v>0</v>
      </c>
      <c r="CI107" s="72"/>
      <c r="CJ107" s="72"/>
      <c r="CK107" s="73"/>
      <c r="CL107" s="73">
        <f>CL108+CL109</f>
        <v>0</v>
      </c>
      <c r="CM107" s="72"/>
      <c r="CN107" s="72"/>
      <c r="CO107" s="73">
        <f>CO108+CO109</f>
        <v>0</v>
      </c>
      <c r="CP107" s="73">
        <f>CP108+CP109</f>
        <v>0</v>
      </c>
      <c r="CQ107" s="72"/>
      <c r="CR107" s="73">
        <f>CR108+CR109</f>
        <v>634.4</v>
      </c>
      <c r="CS107" s="73">
        <f>CS108+CS109</f>
        <v>634.4</v>
      </c>
      <c r="CT107" s="73">
        <f>CT108+CT109</f>
        <v>634.4</v>
      </c>
      <c r="CU107" s="72">
        <f>CT107/CS107*100</f>
        <v>100</v>
      </c>
      <c r="CV107" s="72"/>
      <c r="CW107" s="73"/>
      <c r="CX107" s="73"/>
      <c r="CY107" s="72"/>
      <c r="CZ107" s="72"/>
      <c r="DA107" s="73">
        <f>SUM(DA108:DA110)</f>
        <v>3020.4863400000004</v>
      </c>
      <c r="DB107" s="73">
        <f>SUM(DB108:DB110)</f>
        <v>3020.4863400000004</v>
      </c>
      <c r="DC107" s="72">
        <f t="shared" si="620"/>
        <v>100</v>
      </c>
      <c r="DD107" s="73">
        <f>DD108+DD109</f>
        <v>250</v>
      </c>
      <c r="DE107" s="73">
        <f>DE108+DE109</f>
        <v>250</v>
      </c>
      <c r="DF107" s="73">
        <f>DF108+DF109</f>
        <v>250</v>
      </c>
      <c r="DG107" s="72">
        <f t="shared" si="519"/>
        <v>100</v>
      </c>
      <c r="DH107" s="73">
        <f>DH108+DH109</f>
        <v>0</v>
      </c>
      <c r="DI107" s="73">
        <f>DI108+DI109</f>
        <v>0</v>
      </c>
      <c r="DJ107" s="73">
        <f>DJ108+DJ109</f>
        <v>0</v>
      </c>
      <c r="DK107" s="72"/>
      <c r="DL107" s="73">
        <f>DL108+DL109</f>
        <v>0</v>
      </c>
      <c r="DM107" s="73">
        <f>DM108+DM109</f>
        <v>0</v>
      </c>
      <c r="DN107" s="73">
        <f>DN108+DN109</f>
        <v>0</v>
      </c>
      <c r="DO107" s="72"/>
      <c r="DP107" s="73"/>
      <c r="DQ107" s="73">
        <f>DQ108+DQ109</f>
        <v>0</v>
      </c>
      <c r="DR107" s="73">
        <f>DR108+DR109</f>
        <v>0</v>
      </c>
      <c r="DS107" s="72"/>
      <c r="DT107" s="72"/>
      <c r="DU107" s="73"/>
      <c r="DV107" s="73">
        <f>DV108+DV109</f>
        <v>0</v>
      </c>
      <c r="DW107" s="72"/>
      <c r="DX107" s="72"/>
      <c r="DY107" s="73"/>
      <c r="DZ107" s="73">
        <f>DZ108+DZ109</f>
        <v>0</v>
      </c>
      <c r="EA107" s="72"/>
      <c r="EB107" s="73">
        <f>EB108+EB109</f>
        <v>1000</v>
      </c>
      <c r="EC107" s="73">
        <f>EC108+EC109</f>
        <v>1000</v>
      </c>
      <c r="ED107" s="73">
        <f>ED108+ED109</f>
        <v>1000</v>
      </c>
      <c r="EE107" s="72">
        <f>ED107/EC107*100</f>
        <v>100</v>
      </c>
      <c r="EF107" s="73">
        <f>EF108+EF109</f>
        <v>825.8</v>
      </c>
      <c r="EG107" s="73">
        <f>EG108+EG109</f>
        <v>1073.3222000000001</v>
      </c>
      <c r="EH107" s="73">
        <f>EH108+EH109</f>
        <v>1073.3222000000001</v>
      </c>
      <c r="EI107" s="72">
        <f>EH107/EG107*100</f>
        <v>100</v>
      </c>
      <c r="EJ107" s="73"/>
      <c r="EK107" s="73">
        <f>EK108+EK109</f>
        <v>0</v>
      </c>
      <c r="EL107" s="73">
        <f>EL108+EL109</f>
        <v>0</v>
      </c>
      <c r="EM107" s="72"/>
      <c r="EN107" s="73">
        <f>EN108+EN109</f>
        <v>5000</v>
      </c>
      <c r="EO107" s="73">
        <f>EO108+EO109</f>
        <v>8863.8227599999991</v>
      </c>
      <c r="EP107" s="73">
        <f>EP108+EP109</f>
        <v>8863.8227599999991</v>
      </c>
      <c r="EQ107" s="72">
        <f t="shared" ref="EQ107:EQ116" si="628">EP107/EO107*100</f>
        <v>100</v>
      </c>
      <c r="ER107" s="73"/>
      <c r="ES107" s="73">
        <f>ES108+ES109</f>
        <v>0</v>
      </c>
      <c r="ET107" s="73">
        <f>ET108+ET109</f>
        <v>0</v>
      </c>
      <c r="EU107" s="72"/>
      <c r="EV107" s="72"/>
      <c r="EW107" s="72"/>
      <c r="EX107" s="72"/>
      <c r="EY107" s="72"/>
      <c r="EZ107" s="73"/>
      <c r="FA107" s="73">
        <f>FA108+FA109</f>
        <v>0</v>
      </c>
      <c r="FB107" s="73">
        <f>FB108+FB109</f>
        <v>0</v>
      </c>
      <c r="FC107" s="72"/>
      <c r="FD107" s="73"/>
      <c r="FE107" s="73">
        <f>FE108+FE109</f>
        <v>0</v>
      </c>
      <c r="FF107" s="73">
        <f>FF108+FF109</f>
        <v>0</v>
      </c>
      <c r="FG107" s="72"/>
      <c r="FH107" s="73"/>
      <c r="FI107" s="73">
        <f>FI108+FI109</f>
        <v>0</v>
      </c>
      <c r="FJ107" s="73">
        <f>FJ108+FJ109</f>
        <v>0</v>
      </c>
      <c r="FK107" s="72"/>
      <c r="FL107" s="73">
        <f>FL108+FL109</f>
        <v>553</v>
      </c>
      <c r="FM107" s="73">
        <f>FM108+FM109</f>
        <v>556.5</v>
      </c>
      <c r="FN107" s="73">
        <f>FN108+FN109</f>
        <v>543.60794999999996</v>
      </c>
      <c r="FO107" s="72">
        <f>FN107/FM107*100</f>
        <v>97.683369272237186</v>
      </c>
      <c r="FP107" s="73"/>
      <c r="FQ107" s="73"/>
      <c r="FR107" s="73"/>
      <c r="FS107" s="72"/>
      <c r="FT107" s="73"/>
      <c r="FU107" s="73">
        <f>FU108+FU109</f>
        <v>0</v>
      </c>
      <c r="FV107" s="73">
        <f>FV108+FV109</f>
        <v>0</v>
      </c>
      <c r="FW107" s="72"/>
      <c r="FX107" s="73"/>
      <c r="FY107" s="73">
        <f>FY108+FY109</f>
        <v>0</v>
      </c>
      <c r="FZ107" s="73">
        <f>FZ108+FZ109</f>
        <v>0</v>
      </c>
      <c r="GA107" s="72"/>
      <c r="GB107" s="73"/>
      <c r="GC107" s="73">
        <f>GC108+GC109</f>
        <v>0</v>
      </c>
      <c r="GD107" s="73">
        <f>GD108+GD109</f>
        <v>0</v>
      </c>
      <c r="GE107" s="72"/>
      <c r="GF107" s="73">
        <f>GF108+GF109</f>
        <v>386.1583</v>
      </c>
      <c r="GG107" s="73">
        <f>GG108+GG109</f>
        <v>428.39497999999998</v>
      </c>
      <c r="GH107" s="73">
        <f>GH108+GH109</f>
        <v>405.28750000000002</v>
      </c>
      <c r="GI107" s="72">
        <f t="shared" si="614"/>
        <v>94.606033898903306</v>
      </c>
      <c r="GJ107" s="73"/>
      <c r="GK107" s="73"/>
      <c r="GL107" s="73"/>
      <c r="GM107" s="72"/>
      <c r="GN107" s="73"/>
      <c r="GO107" s="73">
        <f>GO108+GO109</f>
        <v>0</v>
      </c>
      <c r="GP107" s="73">
        <f>GP108+GP109</f>
        <v>0</v>
      </c>
      <c r="GQ107" s="72"/>
      <c r="GR107" s="73"/>
      <c r="GS107" s="73">
        <f>GS108+GS109</f>
        <v>0</v>
      </c>
      <c r="GT107" s="73">
        <f>GT108+GT109</f>
        <v>0</v>
      </c>
      <c r="GU107" s="72"/>
      <c r="GV107" s="73"/>
      <c r="GW107" s="73">
        <f>GW108+GW109</f>
        <v>0</v>
      </c>
      <c r="GX107" s="73">
        <f>GX108+GX109</f>
        <v>0</v>
      </c>
      <c r="GY107" s="72"/>
      <c r="GZ107" s="73"/>
      <c r="HA107" s="73">
        <f>HA108+HA109</f>
        <v>0</v>
      </c>
      <c r="HB107" s="73">
        <f>HB108+HB109</f>
        <v>0</v>
      </c>
      <c r="HC107" s="72"/>
      <c r="HD107" s="73"/>
      <c r="HE107" s="73">
        <f>HE108+HE109</f>
        <v>0</v>
      </c>
      <c r="HF107" s="73">
        <f>HF108+HF109</f>
        <v>0</v>
      </c>
      <c r="HG107" s="72"/>
      <c r="HH107" s="73"/>
      <c r="HI107" s="73">
        <f>HI108+HI109</f>
        <v>78.3</v>
      </c>
      <c r="HJ107" s="73">
        <f>HJ108+HJ109</f>
        <v>78.3</v>
      </c>
      <c r="HK107" s="72">
        <f>HJ107/HI107*100</f>
        <v>100</v>
      </c>
      <c r="HL107" s="73"/>
      <c r="HM107" s="73">
        <f>HM108+HM109</f>
        <v>0</v>
      </c>
      <c r="HN107" s="73">
        <f>HN108+HN109</f>
        <v>0</v>
      </c>
      <c r="HO107" s="72"/>
      <c r="HP107" s="73"/>
      <c r="HQ107" s="73">
        <f>HQ108+HQ109</f>
        <v>0</v>
      </c>
      <c r="HR107" s="73">
        <f>HR108+HR109</f>
        <v>0</v>
      </c>
      <c r="HS107" s="72"/>
      <c r="HT107" s="73"/>
      <c r="HU107" s="73">
        <f>HU108+HU109</f>
        <v>0</v>
      </c>
      <c r="HV107" s="73">
        <f>HV108+HV109</f>
        <v>0</v>
      </c>
      <c r="HW107" s="72"/>
      <c r="HX107" s="73"/>
      <c r="HY107" s="73">
        <f>HY108+HY109</f>
        <v>0</v>
      </c>
      <c r="HZ107" s="73">
        <f>HZ108+HZ109</f>
        <v>0</v>
      </c>
      <c r="IA107" s="72"/>
      <c r="IB107" s="73"/>
      <c r="IC107" s="73">
        <f>IC108+IC109</f>
        <v>0</v>
      </c>
      <c r="ID107" s="73">
        <f>ID108+ID109</f>
        <v>0</v>
      </c>
      <c r="IE107" s="72"/>
      <c r="IF107" s="73"/>
      <c r="IG107" s="73">
        <f>IG108+IG109</f>
        <v>0</v>
      </c>
      <c r="IH107" s="73">
        <f>IH108+IH109</f>
        <v>0</v>
      </c>
      <c r="II107" s="72"/>
      <c r="IJ107" s="73"/>
      <c r="IK107" s="73">
        <f>IK108+IK109</f>
        <v>0</v>
      </c>
      <c r="IL107" s="73">
        <f>IL108+IL109</f>
        <v>0</v>
      </c>
      <c r="IM107" s="72"/>
      <c r="IN107" s="73"/>
      <c r="IO107" s="73">
        <f>IO108+IO109</f>
        <v>20000</v>
      </c>
      <c r="IP107" s="73">
        <f>IP108+IP109</f>
        <v>20000</v>
      </c>
      <c r="IQ107" s="73">
        <f t="shared" si="623"/>
        <v>100</v>
      </c>
      <c r="IR107" s="73"/>
      <c r="IS107" s="73">
        <f>IS108+IS109</f>
        <v>0</v>
      </c>
      <c r="IT107" s="73">
        <f>IT108+IT109</f>
        <v>0</v>
      </c>
      <c r="IU107" s="72"/>
      <c r="IV107" s="73"/>
      <c r="IW107" s="73">
        <f>IW108+IW109</f>
        <v>0</v>
      </c>
      <c r="IX107" s="73">
        <f>IX108+IX109</f>
        <v>0</v>
      </c>
      <c r="IY107" s="72"/>
      <c r="IZ107" s="73"/>
      <c r="JA107" s="73">
        <f>JA108+JA109</f>
        <v>0</v>
      </c>
      <c r="JB107" s="73">
        <f>JB108+JB109</f>
        <v>0</v>
      </c>
      <c r="JC107" s="72"/>
      <c r="JD107" s="73"/>
      <c r="JE107" s="73">
        <f>JE108+JE109</f>
        <v>0</v>
      </c>
      <c r="JF107" s="73">
        <f>JF108+JF109</f>
        <v>0</v>
      </c>
      <c r="JG107" s="72"/>
      <c r="JH107" s="73"/>
      <c r="JI107" s="73">
        <f>JI108+JI109</f>
        <v>0</v>
      </c>
      <c r="JJ107" s="73">
        <f>JJ108+JJ109</f>
        <v>0</v>
      </c>
      <c r="JK107" s="72"/>
      <c r="JL107" s="73"/>
      <c r="JM107" s="73">
        <f>JM108+JM109</f>
        <v>0</v>
      </c>
      <c r="JN107" s="73">
        <f>JN108+JN109</f>
        <v>0</v>
      </c>
      <c r="JO107" s="72"/>
      <c r="JP107" s="73"/>
      <c r="JQ107" s="73">
        <f>JQ108+JQ109</f>
        <v>0</v>
      </c>
      <c r="JR107" s="73">
        <f>JR108+JR109</f>
        <v>0</v>
      </c>
      <c r="JS107" s="72"/>
      <c r="JT107" s="73"/>
      <c r="JU107" s="73">
        <f>JU108+JU109</f>
        <v>0</v>
      </c>
      <c r="JV107" s="73">
        <f>JV108+JV109</f>
        <v>0</v>
      </c>
      <c r="JW107" s="72"/>
      <c r="JX107" s="73"/>
      <c r="JY107" s="73">
        <f>JY108+JY109</f>
        <v>0</v>
      </c>
      <c r="JZ107" s="73">
        <f>JZ108+JZ109</f>
        <v>0</v>
      </c>
      <c r="KA107" s="72"/>
      <c r="KB107" s="73"/>
      <c r="KC107" s="73">
        <f>KC108+KC109</f>
        <v>72.8</v>
      </c>
      <c r="KD107" s="73">
        <f>KD108+KD109</f>
        <v>72.8</v>
      </c>
      <c r="KE107" s="72">
        <f t="shared" si="615"/>
        <v>100</v>
      </c>
      <c r="KF107" s="73"/>
      <c r="KG107" s="73">
        <f>KG108+KG109</f>
        <v>12546</v>
      </c>
      <c r="KH107" s="73">
        <f>KH108+KH109</f>
        <v>12546</v>
      </c>
      <c r="KI107" s="72">
        <f t="shared" si="624"/>
        <v>100</v>
      </c>
      <c r="KJ107" s="73"/>
      <c r="KK107" s="73">
        <f>KK108+KK109</f>
        <v>0</v>
      </c>
      <c r="KL107" s="73">
        <f>KL108+KL109</f>
        <v>0</v>
      </c>
      <c r="KM107" s="72"/>
      <c r="KN107" s="73"/>
      <c r="KO107" s="73">
        <f>KO108+KO109</f>
        <v>180</v>
      </c>
      <c r="KP107" s="73">
        <f>KP108+KP109</f>
        <v>180</v>
      </c>
      <c r="KQ107" s="72">
        <f t="shared" ref="KQ107:KQ109" si="629">KP107/KO107*100</f>
        <v>100</v>
      </c>
      <c r="KR107" s="73"/>
      <c r="KS107" s="73">
        <f>KS108+KS109</f>
        <v>0</v>
      </c>
      <c r="KT107" s="73">
        <f>KT108+KT109</f>
        <v>0</v>
      </c>
      <c r="KU107" s="72"/>
      <c r="KV107" s="73"/>
      <c r="KW107" s="73">
        <f>KW108+KW109</f>
        <v>0</v>
      </c>
      <c r="KX107" s="73">
        <f>KX108+KX109</f>
        <v>0</v>
      </c>
      <c r="KY107" s="72"/>
      <c r="KZ107" s="73"/>
      <c r="LA107" s="73">
        <f>LA108+LA109</f>
        <v>0</v>
      </c>
      <c r="LB107" s="73">
        <f>LB108+LB109</f>
        <v>0</v>
      </c>
      <c r="LC107" s="72"/>
      <c r="LD107" s="73"/>
      <c r="LE107" s="73">
        <f>LE108+LE109</f>
        <v>0</v>
      </c>
      <c r="LF107" s="73">
        <f>LF108+LF109</f>
        <v>0</v>
      </c>
      <c r="LG107" s="72"/>
      <c r="LH107" s="73"/>
      <c r="LI107" s="73">
        <f>LI108+LI109</f>
        <v>0</v>
      </c>
      <c r="LJ107" s="73">
        <f>LJ108+LJ109</f>
        <v>0</v>
      </c>
      <c r="LK107" s="72"/>
      <c r="LL107" s="73"/>
      <c r="LM107" s="73">
        <f>LM108+LM109</f>
        <v>0</v>
      </c>
      <c r="LN107" s="73">
        <f>LN108+LN109</f>
        <v>0</v>
      </c>
      <c r="LO107" s="72"/>
      <c r="LP107" s="73"/>
      <c r="LQ107" s="73">
        <f>LQ108+LQ109</f>
        <v>0</v>
      </c>
      <c r="LR107" s="73">
        <f>LR108+LR109</f>
        <v>0</v>
      </c>
      <c r="LS107" s="72"/>
      <c r="LT107" s="73"/>
      <c r="LU107" s="73">
        <f>LU108+LU109</f>
        <v>0</v>
      </c>
      <c r="LV107" s="73">
        <f>LV108+LV109</f>
        <v>0</v>
      </c>
      <c r="LW107" s="72"/>
      <c r="LX107" s="73"/>
      <c r="LY107" s="73">
        <f>LY108+LY109</f>
        <v>0</v>
      </c>
      <c r="LZ107" s="73">
        <f>LZ108+LZ109</f>
        <v>0</v>
      </c>
      <c r="MA107" s="72"/>
      <c r="MB107" s="73"/>
      <c r="MC107" s="73">
        <f>MC108+MC109</f>
        <v>551.44907999999998</v>
      </c>
      <c r="MD107" s="73">
        <f>MD108+MD109</f>
        <v>551.44907999999998</v>
      </c>
      <c r="ME107" s="72">
        <f t="shared" si="625"/>
        <v>100</v>
      </c>
      <c r="MF107" s="73"/>
      <c r="MG107" s="73">
        <f>MG108+MG109</f>
        <v>0</v>
      </c>
      <c r="MH107" s="73">
        <f>MH108+MH109</f>
        <v>0</v>
      </c>
      <c r="MI107" s="72"/>
      <c r="MJ107" s="73"/>
      <c r="MK107" s="73">
        <f>MK108+MK109</f>
        <v>0</v>
      </c>
      <c r="ML107" s="73">
        <f>ML108+ML109</f>
        <v>0</v>
      </c>
      <c r="MM107" s="72"/>
      <c r="MN107" s="73"/>
      <c r="MO107" s="73"/>
      <c r="MP107" s="73"/>
      <c r="MQ107" s="72"/>
      <c r="MR107" s="73"/>
      <c r="MS107" s="73">
        <f>MS108+MS109+MS110</f>
        <v>750</v>
      </c>
      <c r="MT107" s="73">
        <f>MT108+MT109+MT110</f>
        <v>750</v>
      </c>
      <c r="MU107" s="72">
        <f>MT107/MS107*100</f>
        <v>100</v>
      </c>
      <c r="MV107" s="73"/>
      <c r="MW107" s="73"/>
      <c r="MX107" s="73"/>
      <c r="MY107" s="72"/>
      <c r="MZ107" s="73"/>
      <c r="NA107" s="73"/>
      <c r="NB107" s="73"/>
      <c r="NC107" s="72"/>
      <c r="ND107" s="73"/>
      <c r="NE107" s="73"/>
      <c r="NF107" s="73"/>
      <c r="NG107" s="72"/>
      <c r="NH107" s="73"/>
      <c r="NI107" s="73"/>
      <c r="NJ107" s="73"/>
      <c r="NK107" s="72"/>
    </row>
    <row r="108" spans="1:375" ht="31.5" x14ac:dyDescent="0.25">
      <c r="A108" s="130" t="s">
        <v>189</v>
      </c>
      <c r="B108" s="78">
        <f t="shared" si="512"/>
        <v>7276.3218000000006</v>
      </c>
      <c r="C108" s="78">
        <f t="shared" si="479"/>
        <v>29890.529759999998</v>
      </c>
      <c r="D108" s="78">
        <f t="shared" si="513"/>
        <v>17271.729759999998</v>
      </c>
      <c r="E108" s="78">
        <f t="shared" si="514"/>
        <v>12618.8</v>
      </c>
      <c r="F108" s="78">
        <f t="shared" si="515"/>
        <v>29854.530229999997</v>
      </c>
      <c r="G108" s="74">
        <f t="shared" si="617"/>
        <v>99.8795620877614</v>
      </c>
      <c r="H108" s="74"/>
      <c r="I108" s="74"/>
      <c r="J108" s="74"/>
      <c r="K108" s="74"/>
      <c r="L108" s="74">
        <v>988.8</v>
      </c>
      <c r="M108" s="74">
        <v>1236</v>
      </c>
      <c r="N108" s="74">
        <v>1236</v>
      </c>
      <c r="O108" s="75">
        <f>N108/M108*100</f>
        <v>100</v>
      </c>
      <c r="P108" s="114">
        <v>173</v>
      </c>
      <c r="Q108" s="114">
        <v>173</v>
      </c>
      <c r="R108" s="134">
        <v>173</v>
      </c>
      <c r="S108" s="75">
        <f>R108/Q108*100</f>
        <v>100</v>
      </c>
      <c r="T108" s="99">
        <v>803</v>
      </c>
      <c r="U108" s="263">
        <v>803</v>
      </c>
      <c r="V108" s="263">
        <v>803</v>
      </c>
      <c r="W108" s="75">
        <f>V108/U108*100</f>
        <v>100</v>
      </c>
      <c r="X108" s="285">
        <v>480</v>
      </c>
      <c r="Y108" s="301">
        <v>480</v>
      </c>
      <c r="Z108" s="301">
        <v>480</v>
      </c>
      <c r="AA108" s="75">
        <f>Z108/Y108*100</f>
        <v>100</v>
      </c>
      <c r="AB108" s="322"/>
      <c r="AC108" s="322"/>
      <c r="AD108" s="322"/>
      <c r="AE108" s="75"/>
      <c r="AF108" s="322"/>
      <c r="AG108" s="322">
        <v>8505.2000000000007</v>
      </c>
      <c r="AH108" s="322">
        <v>8505.2000000000007</v>
      </c>
      <c r="AI108" s="75">
        <f>AH108/AG108*100</f>
        <v>100</v>
      </c>
      <c r="AJ108" s="322"/>
      <c r="AK108" s="322">
        <v>320</v>
      </c>
      <c r="AL108" s="322">
        <v>320</v>
      </c>
      <c r="AM108" s="75">
        <f>AL108/AK108*100</f>
        <v>100</v>
      </c>
      <c r="AN108" s="74"/>
      <c r="AO108" s="74"/>
      <c r="AP108" s="74"/>
      <c r="AQ108" s="75"/>
      <c r="AR108" s="322">
        <v>500</v>
      </c>
      <c r="AS108" s="322">
        <v>500</v>
      </c>
      <c r="AT108" s="322">
        <v>500</v>
      </c>
      <c r="AU108" s="75">
        <f>AT108/AS108*100</f>
        <v>100</v>
      </c>
      <c r="AV108" s="322"/>
      <c r="AW108" s="322"/>
      <c r="AX108" s="322"/>
      <c r="AY108" s="75"/>
      <c r="AZ108" s="75"/>
      <c r="BA108" s="322"/>
      <c r="BB108" s="322"/>
      <c r="BC108" s="75"/>
      <c r="BD108" s="322"/>
      <c r="BE108" s="322"/>
      <c r="BF108" s="322"/>
      <c r="BG108" s="75"/>
      <c r="BH108" s="322">
        <v>682.1635</v>
      </c>
      <c r="BI108" s="322">
        <v>682.1635</v>
      </c>
      <c r="BJ108" s="322">
        <v>682.1635</v>
      </c>
      <c r="BK108" s="75">
        <f>BJ108/BI108*100</f>
        <v>100</v>
      </c>
      <c r="BL108" s="75"/>
      <c r="BM108" s="322"/>
      <c r="BN108" s="322"/>
      <c r="BO108" s="75"/>
      <c r="BP108" s="75"/>
      <c r="BQ108" s="322"/>
      <c r="BR108" s="322"/>
      <c r="BS108" s="75"/>
      <c r="BT108" s="75"/>
      <c r="BU108" s="322"/>
      <c r="BV108" s="322"/>
      <c r="BW108" s="75"/>
      <c r="BX108" s="75"/>
      <c r="BY108" s="322"/>
      <c r="BZ108" s="322">
        <v>0</v>
      </c>
      <c r="CA108" s="75"/>
      <c r="CB108" s="75"/>
      <c r="CC108" s="322"/>
      <c r="CD108" s="322">
        <v>0</v>
      </c>
      <c r="CE108" s="75"/>
      <c r="CF108" s="322"/>
      <c r="CG108" s="322"/>
      <c r="CH108" s="322"/>
      <c r="CI108" s="75"/>
      <c r="CJ108" s="75"/>
      <c r="CK108" s="322"/>
      <c r="CL108" s="322"/>
      <c r="CM108" s="75"/>
      <c r="CN108" s="75"/>
      <c r="CO108" s="322"/>
      <c r="CP108" s="322"/>
      <c r="CQ108" s="75"/>
      <c r="CR108" s="322">
        <v>634.4</v>
      </c>
      <c r="CS108" s="322">
        <v>634.4</v>
      </c>
      <c r="CT108" s="322">
        <v>634.4</v>
      </c>
      <c r="CU108" s="75">
        <f>CT108/CS108*100</f>
        <v>100</v>
      </c>
      <c r="CV108" s="75"/>
      <c r="CW108" s="322"/>
      <c r="CX108" s="322"/>
      <c r="CY108" s="75"/>
      <c r="CZ108" s="75"/>
      <c r="DA108" s="322"/>
      <c r="DB108" s="322"/>
      <c r="DC108" s="75"/>
      <c r="DD108" s="322">
        <v>250</v>
      </c>
      <c r="DE108" s="322">
        <v>250</v>
      </c>
      <c r="DF108" s="322">
        <v>250</v>
      </c>
      <c r="DG108" s="75">
        <f t="shared" si="519"/>
        <v>100</v>
      </c>
      <c r="DH108" s="322"/>
      <c r="DI108" s="322"/>
      <c r="DJ108" s="322"/>
      <c r="DK108" s="75"/>
      <c r="DL108" s="322"/>
      <c r="DM108" s="322"/>
      <c r="DN108" s="322">
        <v>0</v>
      </c>
      <c r="DO108" s="75"/>
      <c r="DP108" s="322"/>
      <c r="DQ108" s="322"/>
      <c r="DR108" s="322">
        <v>0</v>
      </c>
      <c r="DS108" s="75"/>
      <c r="DT108" s="75"/>
      <c r="DU108" s="322"/>
      <c r="DV108" s="322"/>
      <c r="DW108" s="75"/>
      <c r="DX108" s="75"/>
      <c r="DY108" s="322"/>
      <c r="DZ108" s="322"/>
      <c r="EA108" s="75"/>
      <c r="EB108" s="322">
        <v>1000</v>
      </c>
      <c r="EC108" s="322">
        <v>1000</v>
      </c>
      <c r="ED108" s="322">
        <v>1000</v>
      </c>
      <c r="EE108" s="75">
        <f>ED108/EC108*100</f>
        <v>100</v>
      </c>
      <c r="EF108" s="322">
        <v>825.8</v>
      </c>
      <c r="EG108" s="322">
        <v>1073.3222000000001</v>
      </c>
      <c r="EH108" s="322">
        <v>1073.3222000000001</v>
      </c>
      <c r="EI108" s="75">
        <f>EH108/EG108*100</f>
        <v>100</v>
      </c>
      <c r="EJ108" s="322"/>
      <c r="EK108" s="322"/>
      <c r="EL108" s="322"/>
      <c r="EM108" s="75"/>
      <c r="EN108" s="322"/>
      <c r="EO108" s="322"/>
      <c r="EP108" s="322"/>
      <c r="EQ108" s="75"/>
      <c r="ER108" s="322"/>
      <c r="ES108" s="322"/>
      <c r="ET108" s="322"/>
      <c r="EU108" s="75"/>
      <c r="EV108" s="75"/>
      <c r="EW108" s="75"/>
      <c r="EX108" s="75"/>
      <c r="EY108" s="75"/>
      <c r="EZ108" s="322"/>
      <c r="FA108" s="322"/>
      <c r="FB108" s="322"/>
      <c r="FC108" s="75"/>
      <c r="FD108" s="322"/>
      <c r="FE108" s="322"/>
      <c r="FF108" s="322"/>
      <c r="FG108" s="75"/>
      <c r="FH108" s="322"/>
      <c r="FI108" s="322"/>
      <c r="FJ108" s="322"/>
      <c r="FK108" s="75"/>
      <c r="FL108" s="322">
        <v>553</v>
      </c>
      <c r="FM108" s="322">
        <v>556.5</v>
      </c>
      <c r="FN108" s="322">
        <v>543.60794999999996</v>
      </c>
      <c r="FO108" s="75">
        <f>FN108/FM108*100</f>
        <v>97.683369272237186</v>
      </c>
      <c r="FP108" s="322"/>
      <c r="FQ108" s="322"/>
      <c r="FR108" s="322"/>
      <c r="FS108" s="75"/>
      <c r="FT108" s="322"/>
      <c r="FU108" s="322"/>
      <c r="FV108" s="322"/>
      <c r="FW108" s="75"/>
      <c r="FX108" s="322"/>
      <c r="FY108" s="322"/>
      <c r="FZ108" s="322"/>
      <c r="GA108" s="75"/>
      <c r="GB108" s="322"/>
      <c r="GC108" s="322"/>
      <c r="GD108" s="322"/>
      <c r="GE108" s="75"/>
      <c r="GF108" s="322">
        <v>386.1583</v>
      </c>
      <c r="GG108" s="322">
        <v>428.39497999999998</v>
      </c>
      <c r="GH108" s="322">
        <v>405.28750000000002</v>
      </c>
      <c r="GI108" s="75">
        <f t="shared" si="614"/>
        <v>94.606033898903306</v>
      </c>
      <c r="GJ108" s="322"/>
      <c r="GK108" s="322"/>
      <c r="GL108" s="322"/>
      <c r="GM108" s="75"/>
      <c r="GN108" s="322"/>
      <c r="GO108" s="322"/>
      <c r="GP108" s="322"/>
      <c r="GQ108" s="75"/>
      <c r="GR108" s="74"/>
      <c r="GS108" s="74"/>
      <c r="GT108" s="74"/>
      <c r="GU108" s="75"/>
      <c r="GV108" s="74"/>
      <c r="GW108" s="74"/>
      <c r="GX108" s="74"/>
      <c r="GY108" s="75"/>
      <c r="GZ108" s="74"/>
      <c r="HA108" s="74"/>
      <c r="HB108" s="74"/>
      <c r="HC108" s="75"/>
      <c r="HD108" s="74"/>
      <c r="HE108" s="74"/>
      <c r="HF108" s="74"/>
      <c r="HG108" s="75"/>
      <c r="HH108" s="74"/>
      <c r="HI108" s="74">
        <v>78.3</v>
      </c>
      <c r="HJ108" s="74">
        <v>78.3</v>
      </c>
      <c r="HK108" s="75">
        <f>HJ108/HI108*100</f>
        <v>100</v>
      </c>
      <c r="HL108" s="74"/>
      <c r="HM108" s="74"/>
      <c r="HN108" s="74">
        <v>0</v>
      </c>
      <c r="HO108" s="75"/>
      <c r="HP108" s="74"/>
      <c r="HQ108" s="74"/>
      <c r="HR108" s="74">
        <v>0</v>
      </c>
      <c r="HS108" s="75"/>
      <c r="HT108" s="74"/>
      <c r="HU108" s="74"/>
      <c r="HV108" s="74">
        <v>0</v>
      </c>
      <c r="HW108" s="75"/>
      <c r="HX108" s="74"/>
      <c r="HY108" s="74"/>
      <c r="HZ108" s="74">
        <v>0</v>
      </c>
      <c r="IA108" s="75"/>
      <c r="IB108" s="74"/>
      <c r="IC108" s="74"/>
      <c r="ID108" s="74">
        <v>0</v>
      </c>
      <c r="IE108" s="75"/>
      <c r="IF108" s="74"/>
      <c r="IG108" s="74"/>
      <c r="IH108" s="74">
        <v>0</v>
      </c>
      <c r="II108" s="75"/>
      <c r="IJ108" s="74"/>
      <c r="IK108" s="74"/>
      <c r="IL108" s="74">
        <v>0</v>
      </c>
      <c r="IM108" s="75"/>
      <c r="IN108" s="74"/>
      <c r="IO108" s="74"/>
      <c r="IP108" s="74">
        <v>0</v>
      </c>
      <c r="IQ108" s="74"/>
      <c r="IR108" s="74"/>
      <c r="IS108" s="74"/>
      <c r="IT108" s="74">
        <v>0</v>
      </c>
      <c r="IU108" s="75"/>
      <c r="IV108" s="74"/>
      <c r="IW108" s="74"/>
      <c r="IX108" s="74">
        <v>0</v>
      </c>
      <c r="IY108" s="75"/>
      <c r="IZ108" s="74"/>
      <c r="JA108" s="74"/>
      <c r="JB108" s="74">
        <v>0</v>
      </c>
      <c r="JC108" s="75"/>
      <c r="JD108" s="74"/>
      <c r="JE108" s="74"/>
      <c r="JF108" s="74">
        <v>0</v>
      </c>
      <c r="JG108" s="75"/>
      <c r="JH108" s="74"/>
      <c r="JI108" s="74"/>
      <c r="JJ108" s="74">
        <v>0</v>
      </c>
      <c r="JK108" s="75"/>
      <c r="JL108" s="74"/>
      <c r="JM108" s="74"/>
      <c r="JN108" s="74">
        <v>0</v>
      </c>
      <c r="JO108" s="75"/>
      <c r="JP108" s="74"/>
      <c r="JQ108" s="74"/>
      <c r="JR108" s="74">
        <v>0</v>
      </c>
      <c r="JS108" s="75"/>
      <c r="JT108" s="74"/>
      <c r="JU108" s="74"/>
      <c r="JV108" s="74">
        <v>0</v>
      </c>
      <c r="JW108" s="75"/>
      <c r="JX108" s="74"/>
      <c r="JY108" s="74"/>
      <c r="JZ108" s="74">
        <v>0</v>
      </c>
      <c r="KA108" s="75"/>
      <c r="KB108" s="74"/>
      <c r="KC108" s="74">
        <v>72.8</v>
      </c>
      <c r="KD108" s="74">
        <v>72.8</v>
      </c>
      <c r="KE108" s="75">
        <f t="shared" si="615"/>
        <v>100</v>
      </c>
      <c r="KF108" s="74"/>
      <c r="KG108" s="74">
        <v>12546</v>
      </c>
      <c r="KH108" s="74">
        <v>12546</v>
      </c>
      <c r="KI108" s="75">
        <f t="shared" ref="KI108" si="630">KH108/KG108*100</f>
        <v>100</v>
      </c>
      <c r="KJ108" s="74"/>
      <c r="KK108" s="74"/>
      <c r="KL108" s="74"/>
      <c r="KM108" s="75"/>
      <c r="KN108" s="74"/>
      <c r="KO108" s="74"/>
      <c r="KP108" s="74"/>
      <c r="KQ108" s="75"/>
      <c r="KR108" s="74"/>
      <c r="KS108" s="74"/>
      <c r="KT108" s="74"/>
      <c r="KU108" s="75"/>
      <c r="KV108" s="74"/>
      <c r="KW108" s="74"/>
      <c r="KX108" s="74"/>
      <c r="KY108" s="75"/>
      <c r="KZ108" s="74"/>
      <c r="LA108" s="74"/>
      <c r="LB108" s="74"/>
      <c r="LC108" s="75"/>
      <c r="LD108" s="74"/>
      <c r="LE108" s="74"/>
      <c r="LF108" s="74"/>
      <c r="LG108" s="75"/>
      <c r="LH108" s="74"/>
      <c r="LI108" s="74"/>
      <c r="LJ108" s="74"/>
      <c r="LK108" s="75"/>
      <c r="LL108" s="74"/>
      <c r="LM108" s="74"/>
      <c r="LN108" s="74"/>
      <c r="LO108" s="75"/>
      <c r="LP108" s="74"/>
      <c r="LQ108" s="74"/>
      <c r="LR108" s="74"/>
      <c r="LS108" s="75"/>
      <c r="LT108" s="74"/>
      <c r="LU108" s="74"/>
      <c r="LV108" s="74"/>
      <c r="LW108" s="75"/>
      <c r="LX108" s="74"/>
      <c r="LY108" s="74"/>
      <c r="LZ108" s="74"/>
      <c r="MA108" s="75"/>
      <c r="MB108" s="74"/>
      <c r="MC108" s="74">
        <v>551.44907999999998</v>
      </c>
      <c r="MD108" s="74">
        <v>551.44907999999998</v>
      </c>
      <c r="ME108" s="75">
        <f t="shared" si="625"/>
        <v>100</v>
      </c>
      <c r="MF108" s="74"/>
      <c r="MG108" s="74"/>
      <c r="MH108" s="74"/>
      <c r="MI108" s="75"/>
      <c r="MJ108" s="74"/>
      <c r="MK108" s="74"/>
      <c r="ML108" s="74"/>
      <c r="MM108" s="75"/>
      <c r="MN108" s="322"/>
      <c r="MO108" s="322"/>
      <c r="MP108" s="322"/>
      <c r="MQ108" s="75"/>
      <c r="MR108" s="322"/>
      <c r="MS108" s="322"/>
      <c r="MT108" s="322"/>
      <c r="MU108" s="75"/>
      <c r="MV108" s="74"/>
      <c r="MW108" s="74"/>
      <c r="MX108" s="74"/>
      <c r="MY108" s="75"/>
      <c r="MZ108" s="74"/>
      <c r="NA108" s="74"/>
      <c r="NB108" s="74"/>
      <c r="NC108" s="75"/>
      <c r="ND108" s="74"/>
      <c r="NE108" s="74"/>
      <c r="NF108" s="74"/>
      <c r="NG108" s="75"/>
      <c r="NH108" s="74"/>
      <c r="NI108" s="74"/>
      <c r="NJ108" s="74"/>
      <c r="NK108" s="75"/>
    </row>
    <row r="109" spans="1:375" ht="15.75" x14ac:dyDescent="0.25">
      <c r="A109" s="130" t="s">
        <v>214</v>
      </c>
      <c r="B109" s="78">
        <f t="shared" si="512"/>
        <v>5000</v>
      </c>
      <c r="C109" s="78">
        <f t="shared" si="479"/>
        <v>30913.822759999999</v>
      </c>
      <c r="D109" s="78">
        <f t="shared" si="513"/>
        <v>29283.822759999999</v>
      </c>
      <c r="E109" s="78">
        <f t="shared" si="514"/>
        <v>1630</v>
      </c>
      <c r="F109" s="78">
        <f t="shared" si="515"/>
        <v>30913.822759999999</v>
      </c>
      <c r="G109" s="74">
        <f t="shared" si="617"/>
        <v>100</v>
      </c>
      <c r="H109" s="78"/>
      <c r="I109" s="78"/>
      <c r="J109" s="78"/>
      <c r="K109" s="74"/>
      <c r="L109" s="96"/>
      <c r="M109" s="96"/>
      <c r="N109" s="96"/>
      <c r="O109" s="96"/>
      <c r="P109" s="96"/>
      <c r="Q109" s="96"/>
      <c r="R109" s="96"/>
      <c r="S109" s="75"/>
      <c r="T109" s="89"/>
      <c r="U109" s="89"/>
      <c r="V109" s="89"/>
      <c r="W109" s="75"/>
      <c r="X109" s="89"/>
      <c r="Y109" s="89"/>
      <c r="Z109" s="89"/>
      <c r="AA109" s="75"/>
      <c r="AB109" s="89"/>
      <c r="AC109" s="89"/>
      <c r="AD109" s="89"/>
      <c r="AE109" s="75"/>
      <c r="AF109" s="89"/>
      <c r="AG109" s="89"/>
      <c r="AH109" s="89"/>
      <c r="AI109" s="75"/>
      <c r="AJ109" s="89"/>
      <c r="AK109" s="89"/>
      <c r="AL109" s="89"/>
      <c r="AM109" s="75"/>
      <c r="AN109" s="96"/>
      <c r="AO109" s="96"/>
      <c r="AP109" s="96"/>
      <c r="AQ109" s="96"/>
      <c r="AR109" s="89"/>
      <c r="AS109" s="89"/>
      <c r="AT109" s="89"/>
      <c r="AU109" s="75"/>
      <c r="AV109" s="89"/>
      <c r="AW109" s="89"/>
      <c r="AX109" s="89"/>
      <c r="AY109" s="75"/>
      <c r="AZ109" s="75"/>
      <c r="BA109" s="89"/>
      <c r="BB109" s="89"/>
      <c r="BC109" s="75"/>
      <c r="BD109" s="89"/>
      <c r="BE109" s="89"/>
      <c r="BF109" s="89"/>
      <c r="BG109" s="75"/>
      <c r="BH109" s="89"/>
      <c r="BI109" s="89"/>
      <c r="BJ109" s="89"/>
      <c r="BK109" s="75"/>
      <c r="BL109" s="75"/>
      <c r="BM109" s="89"/>
      <c r="BN109" s="89"/>
      <c r="BO109" s="75"/>
      <c r="BP109" s="75"/>
      <c r="BQ109" s="89"/>
      <c r="BR109" s="89"/>
      <c r="BS109" s="75"/>
      <c r="BT109" s="75"/>
      <c r="BU109" s="89"/>
      <c r="BV109" s="89"/>
      <c r="BW109" s="75"/>
      <c r="BX109" s="75"/>
      <c r="BY109" s="89"/>
      <c r="BZ109" s="89">
        <v>0</v>
      </c>
      <c r="CA109" s="75"/>
      <c r="CB109" s="75"/>
      <c r="CC109" s="89"/>
      <c r="CD109" s="89">
        <v>0</v>
      </c>
      <c r="CE109" s="75"/>
      <c r="CF109" s="322"/>
      <c r="CG109" s="89"/>
      <c r="CH109" s="89"/>
      <c r="CI109" s="75"/>
      <c r="CJ109" s="75"/>
      <c r="CK109" s="89"/>
      <c r="CL109" s="89"/>
      <c r="CM109" s="75"/>
      <c r="CN109" s="75"/>
      <c r="CO109" s="89"/>
      <c r="CP109" s="89">
        <v>0</v>
      </c>
      <c r="CQ109" s="75"/>
      <c r="CR109" s="89"/>
      <c r="CS109" s="89"/>
      <c r="CT109" s="89"/>
      <c r="CU109" s="75"/>
      <c r="CV109" s="75"/>
      <c r="CW109" s="89"/>
      <c r="CX109" s="89"/>
      <c r="CY109" s="75"/>
      <c r="CZ109" s="75"/>
      <c r="DA109" s="322">
        <v>1450</v>
      </c>
      <c r="DB109" s="322">
        <v>1450</v>
      </c>
      <c r="DC109" s="75">
        <f>DB109/DA109*100</f>
        <v>100</v>
      </c>
      <c r="DD109" s="89"/>
      <c r="DE109" s="89"/>
      <c r="DF109" s="78"/>
      <c r="DG109" s="75"/>
      <c r="DH109" s="89"/>
      <c r="DI109" s="89"/>
      <c r="DJ109" s="89"/>
      <c r="DK109" s="75"/>
      <c r="DL109" s="89"/>
      <c r="DM109" s="89"/>
      <c r="DN109" s="89"/>
      <c r="DO109" s="75"/>
      <c r="DP109" s="89"/>
      <c r="DQ109" s="89"/>
      <c r="DR109" s="89"/>
      <c r="DS109" s="75"/>
      <c r="DT109" s="75"/>
      <c r="DU109" s="89"/>
      <c r="DV109" s="89"/>
      <c r="DW109" s="75"/>
      <c r="DX109" s="75"/>
      <c r="DY109" s="89"/>
      <c r="DZ109" s="89"/>
      <c r="EA109" s="75"/>
      <c r="EB109" s="89"/>
      <c r="EC109" s="89"/>
      <c r="ED109" s="89"/>
      <c r="EE109" s="75"/>
      <c r="EF109" s="89"/>
      <c r="EG109" s="89"/>
      <c r="EH109" s="89"/>
      <c r="EI109" s="75"/>
      <c r="EJ109" s="89"/>
      <c r="EK109" s="322"/>
      <c r="EL109" s="322"/>
      <c r="EM109" s="75"/>
      <c r="EN109" s="322">
        <v>5000</v>
      </c>
      <c r="EO109" s="322">
        <v>8863.8227599999991</v>
      </c>
      <c r="EP109" s="322">
        <v>8863.8227599999991</v>
      </c>
      <c r="EQ109" s="75">
        <f t="shared" si="628"/>
        <v>100</v>
      </c>
      <c r="ER109" s="89"/>
      <c r="ES109" s="322"/>
      <c r="ET109" s="322"/>
      <c r="EU109" s="75"/>
      <c r="EV109" s="75"/>
      <c r="EW109" s="75"/>
      <c r="EX109" s="75"/>
      <c r="EY109" s="75"/>
      <c r="EZ109" s="89"/>
      <c r="FA109" s="322"/>
      <c r="FB109" s="322"/>
      <c r="FC109" s="75"/>
      <c r="FD109" s="89"/>
      <c r="FE109" s="322"/>
      <c r="FF109" s="322"/>
      <c r="FG109" s="75"/>
      <c r="FH109" s="89"/>
      <c r="FI109" s="322"/>
      <c r="FJ109" s="322"/>
      <c r="FK109" s="75"/>
      <c r="FL109" s="322"/>
      <c r="FM109" s="322"/>
      <c r="FN109" s="322"/>
      <c r="FO109" s="75"/>
      <c r="FP109" s="322"/>
      <c r="FQ109" s="322"/>
      <c r="FR109" s="322"/>
      <c r="FS109" s="75"/>
      <c r="FT109" s="89"/>
      <c r="FU109" s="322"/>
      <c r="FV109" s="322"/>
      <c r="FW109" s="75"/>
      <c r="FX109" s="89"/>
      <c r="FY109" s="322"/>
      <c r="FZ109" s="322"/>
      <c r="GA109" s="75"/>
      <c r="GB109" s="89"/>
      <c r="GC109" s="322"/>
      <c r="GD109" s="322"/>
      <c r="GE109" s="75"/>
      <c r="GF109" s="322"/>
      <c r="GG109" s="322"/>
      <c r="GH109" s="322"/>
      <c r="GI109" s="75"/>
      <c r="GJ109" s="89"/>
      <c r="GK109" s="322"/>
      <c r="GL109" s="322"/>
      <c r="GM109" s="75"/>
      <c r="GN109" s="89"/>
      <c r="GO109" s="322"/>
      <c r="GP109" s="322"/>
      <c r="GQ109" s="75"/>
      <c r="GR109" s="96"/>
      <c r="GS109" s="96"/>
      <c r="GT109" s="96"/>
      <c r="GU109" s="96"/>
      <c r="GV109" s="96"/>
      <c r="GW109" s="96"/>
      <c r="GX109" s="96"/>
      <c r="GY109" s="96"/>
      <c r="GZ109" s="96"/>
      <c r="HA109" s="96"/>
      <c r="HB109" s="96"/>
      <c r="HC109" s="96"/>
      <c r="HD109" s="96"/>
      <c r="HE109" s="96"/>
      <c r="HF109" s="96"/>
      <c r="HG109" s="96"/>
      <c r="HH109" s="96"/>
      <c r="HI109" s="96"/>
      <c r="HJ109" s="96"/>
      <c r="HK109" s="96"/>
      <c r="HL109" s="96"/>
      <c r="HM109" s="96"/>
      <c r="HN109" s="96"/>
      <c r="HO109" s="96"/>
      <c r="HP109" s="96"/>
      <c r="HQ109" s="96"/>
      <c r="HR109" s="96"/>
      <c r="HS109" s="96"/>
      <c r="HT109" s="96"/>
      <c r="HU109" s="96"/>
      <c r="HV109" s="96"/>
      <c r="HW109" s="96"/>
      <c r="HX109" s="96"/>
      <c r="HY109" s="96"/>
      <c r="HZ109" s="96"/>
      <c r="IA109" s="96"/>
      <c r="IB109" s="96"/>
      <c r="IC109" s="96"/>
      <c r="ID109" s="96"/>
      <c r="IE109" s="96"/>
      <c r="IF109" s="96"/>
      <c r="IG109" s="96"/>
      <c r="IH109" s="96"/>
      <c r="II109" s="96"/>
      <c r="IJ109" s="96"/>
      <c r="IK109" s="96"/>
      <c r="IL109" s="96"/>
      <c r="IM109" s="96"/>
      <c r="IN109" s="96"/>
      <c r="IO109" s="74">
        <v>20000</v>
      </c>
      <c r="IP109" s="74">
        <v>20000</v>
      </c>
      <c r="IQ109" s="74">
        <f>IP109/IO109*100</f>
        <v>100</v>
      </c>
      <c r="IR109" s="96"/>
      <c r="IS109" s="96"/>
      <c r="IT109" s="96"/>
      <c r="IU109" s="96"/>
      <c r="IV109" s="96"/>
      <c r="IW109" s="96"/>
      <c r="IX109" s="96"/>
      <c r="IY109" s="96"/>
      <c r="IZ109" s="96"/>
      <c r="JA109" s="96"/>
      <c r="JB109" s="96"/>
      <c r="JC109" s="96"/>
      <c r="JD109" s="96"/>
      <c r="JE109" s="96"/>
      <c r="JF109" s="96"/>
      <c r="JG109" s="96"/>
      <c r="JH109" s="96"/>
      <c r="JI109" s="96"/>
      <c r="JJ109" s="96"/>
      <c r="JK109" s="96"/>
      <c r="JL109" s="96"/>
      <c r="JM109" s="96"/>
      <c r="JN109" s="96"/>
      <c r="JO109" s="96"/>
      <c r="JP109" s="96"/>
      <c r="JQ109" s="96"/>
      <c r="JR109" s="96"/>
      <c r="JS109" s="96"/>
      <c r="JT109" s="96"/>
      <c r="JU109" s="96"/>
      <c r="JV109" s="96"/>
      <c r="JW109" s="96"/>
      <c r="JX109" s="96"/>
      <c r="JY109" s="96"/>
      <c r="JZ109" s="96"/>
      <c r="KA109" s="96"/>
      <c r="KB109" s="96"/>
      <c r="KC109" s="96"/>
      <c r="KD109" s="96"/>
      <c r="KE109" s="75"/>
      <c r="KF109" s="96"/>
      <c r="KG109" s="96"/>
      <c r="KH109" s="96"/>
      <c r="KI109" s="75"/>
      <c r="KJ109" s="96"/>
      <c r="KK109" s="96"/>
      <c r="KL109" s="96"/>
      <c r="KM109" s="75"/>
      <c r="KN109" s="96"/>
      <c r="KO109" s="74">
        <v>180</v>
      </c>
      <c r="KP109" s="74">
        <v>180</v>
      </c>
      <c r="KQ109" s="75">
        <f t="shared" si="629"/>
        <v>100</v>
      </c>
      <c r="KR109" s="96"/>
      <c r="KS109" s="74"/>
      <c r="KT109" s="74"/>
      <c r="KU109" s="75"/>
      <c r="KV109" s="96"/>
      <c r="KW109" s="74"/>
      <c r="KX109" s="74"/>
      <c r="KY109" s="75"/>
      <c r="KZ109" s="96"/>
      <c r="LA109" s="74"/>
      <c r="LB109" s="74"/>
      <c r="LC109" s="75"/>
      <c r="LD109" s="96"/>
      <c r="LE109" s="74"/>
      <c r="LF109" s="74"/>
      <c r="LG109" s="75"/>
      <c r="LH109" s="96"/>
      <c r="LI109" s="74"/>
      <c r="LJ109" s="74"/>
      <c r="LK109" s="75"/>
      <c r="LL109" s="96"/>
      <c r="LM109" s="74"/>
      <c r="LN109" s="74"/>
      <c r="LO109" s="75"/>
      <c r="LP109" s="96"/>
      <c r="LQ109" s="74"/>
      <c r="LR109" s="74"/>
      <c r="LS109" s="75"/>
      <c r="LT109" s="96"/>
      <c r="LU109" s="74"/>
      <c r="LV109" s="74"/>
      <c r="LW109" s="75"/>
      <c r="LX109" s="96"/>
      <c r="LY109" s="74"/>
      <c r="LZ109" s="74"/>
      <c r="MA109" s="75"/>
      <c r="MB109" s="96"/>
      <c r="MC109" s="96"/>
      <c r="MD109" s="96"/>
      <c r="ME109" s="75"/>
      <c r="MF109" s="96"/>
      <c r="MG109" s="96"/>
      <c r="MH109" s="96"/>
      <c r="MI109" s="75"/>
      <c r="MJ109" s="96"/>
      <c r="MK109" s="96"/>
      <c r="ML109" s="96"/>
      <c r="MM109" s="75"/>
      <c r="MN109" s="89"/>
      <c r="MO109" s="89"/>
      <c r="MP109" s="89"/>
      <c r="MQ109" s="75"/>
      <c r="MR109" s="322"/>
      <c r="MS109" s="322">
        <v>420</v>
      </c>
      <c r="MT109" s="322">
        <v>420</v>
      </c>
      <c r="MU109" s="75">
        <f t="shared" ref="MU109:MU110" si="631">MT109/MS109*100</f>
        <v>100</v>
      </c>
      <c r="MV109" s="96"/>
      <c r="MW109" s="96"/>
      <c r="MX109" s="96"/>
      <c r="MY109" s="96"/>
      <c r="MZ109" s="96"/>
      <c r="NA109" s="96"/>
      <c r="NB109" s="96"/>
      <c r="NC109" s="96"/>
      <c r="ND109" s="96"/>
      <c r="NE109" s="96"/>
      <c r="NF109" s="96"/>
      <c r="NG109" s="96"/>
      <c r="NH109" s="96"/>
      <c r="NI109" s="96"/>
      <c r="NJ109" s="96"/>
      <c r="NK109" s="96"/>
    </row>
    <row r="110" spans="1:375" ht="15.75" x14ac:dyDescent="0.25">
      <c r="A110" s="130" t="s">
        <v>392</v>
      </c>
      <c r="B110" s="78">
        <f t="shared" si="512"/>
        <v>0</v>
      </c>
      <c r="C110" s="78">
        <f t="shared" si="479"/>
        <v>1900.4863400000002</v>
      </c>
      <c r="D110" s="78">
        <f t="shared" si="513"/>
        <v>330</v>
      </c>
      <c r="E110" s="78">
        <f t="shared" si="514"/>
        <v>1570.4863400000002</v>
      </c>
      <c r="F110" s="78">
        <f t="shared" si="515"/>
        <v>1900.4863400000002</v>
      </c>
      <c r="G110" s="74">
        <f t="shared" si="617"/>
        <v>100</v>
      </c>
      <c r="H110" s="78"/>
      <c r="I110" s="78"/>
      <c r="J110" s="78"/>
      <c r="K110" s="74"/>
      <c r="L110" s="96"/>
      <c r="M110" s="96"/>
      <c r="N110" s="96"/>
      <c r="O110" s="96"/>
      <c r="P110" s="96"/>
      <c r="Q110" s="96"/>
      <c r="R110" s="96"/>
      <c r="S110" s="75"/>
      <c r="T110" s="89"/>
      <c r="U110" s="89"/>
      <c r="V110" s="89"/>
      <c r="W110" s="75"/>
      <c r="X110" s="89"/>
      <c r="Y110" s="89"/>
      <c r="Z110" s="89"/>
      <c r="AA110" s="75"/>
      <c r="AB110" s="89"/>
      <c r="AC110" s="89"/>
      <c r="AD110" s="89"/>
      <c r="AE110" s="75"/>
      <c r="AF110" s="89"/>
      <c r="AG110" s="89"/>
      <c r="AH110" s="89"/>
      <c r="AI110" s="75"/>
      <c r="AJ110" s="89"/>
      <c r="AK110" s="89"/>
      <c r="AL110" s="89"/>
      <c r="AM110" s="75"/>
      <c r="AN110" s="96"/>
      <c r="AO110" s="96"/>
      <c r="AP110" s="96"/>
      <c r="AQ110" s="96"/>
      <c r="AR110" s="89"/>
      <c r="AS110" s="89"/>
      <c r="AT110" s="89"/>
      <c r="AU110" s="75"/>
      <c r="AV110" s="89"/>
      <c r="AW110" s="89"/>
      <c r="AX110" s="89"/>
      <c r="AY110" s="75"/>
      <c r="AZ110" s="75"/>
      <c r="BA110" s="89"/>
      <c r="BB110" s="89"/>
      <c r="BC110" s="75"/>
      <c r="BD110" s="89"/>
      <c r="BE110" s="89"/>
      <c r="BF110" s="89"/>
      <c r="BG110" s="75"/>
      <c r="BH110" s="89"/>
      <c r="BI110" s="89"/>
      <c r="BJ110" s="89"/>
      <c r="BK110" s="75"/>
      <c r="BL110" s="75"/>
      <c r="BM110" s="89"/>
      <c r="BN110" s="89"/>
      <c r="BO110" s="75"/>
      <c r="BP110" s="75"/>
      <c r="BQ110" s="89"/>
      <c r="BR110" s="89"/>
      <c r="BS110" s="75"/>
      <c r="BT110" s="75"/>
      <c r="BU110" s="89"/>
      <c r="BV110" s="89"/>
      <c r="BW110" s="75"/>
      <c r="BX110" s="75"/>
      <c r="BY110" s="89"/>
      <c r="BZ110" s="89"/>
      <c r="CA110" s="75"/>
      <c r="CB110" s="75"/>
      <c r="CC110" s="89"/>
      <c r="CD110" s="89"/>
      <c r="CE110" s="75"/>
      <c r="CF110" s="322"/>
      <c r="CG110" s="89"/>
      <c r="CH110" s="89"/>
      <c r="CI110" s="75"/>
      <c r="CJ110" s="75"/>
      <c r="CK110" s="89"/>
      <c r="CL110" s="89"/>
      <c r="CM110" s="75"/>
      <c r="CN110" s="75"/>
      <c r="CO110" s="89"/>
      <c r="CP110" s="89"/>
      <c r="CQ110" s="75"/>
      <c r="CR110" s="89"/>
      <c r="CS110" s="89"/>
      <c r="CT110" s="89"/>
      <c r="CU110" s="75"/>
      <c r="CV110" s="75"/>
      <c r="CW110" s="89"/>
      <c r="CX110" s="89"/>
      <c r="CY110" s="75"/>
      <c r="CZ110" s="75"/>
      <c r="DA110" s="322">
        <v>1570.4863400000002</v>
      </c>
      <c r="DB110" s="322">
        <v>1570.4863400000002</v>
      </c>
      <c r="DC110" s="75">
        <f>DB110/DA110*100</f>
        <v>100</v>
      </c>
      <c r="DD110" s="89"/>
      <c r="DE110" s="89"/>
      <c r="DF110" s="78"/>
      <c r="DG110" s="75"/>
      <c r="DH110" s="89"/>
      <c r="DI110" s="89"/>
      <c r="DJ110" s="89"/>
      <c r="DK110" s="75"/>
      <c r="DL110" s="89"/>
      <c r="DM110" s="89"/>
      <c r="DN110" s="89"/>
      <c r="DO110" s="75"/>
      <c r="DP110" s="89"/>
      <c r="DQ110" s="89"/>
      <c r="DR110" s="89"/>
      <c r="DS110" s="75"/>
      <c r="DT110" s="75"/>
      <c r="DU110" s="89"/>
      <c r="DV110" s="89"/>
      <c r="DW110" s="75"/>
      <c r="DX110" s="75"/>
      <c r="DY110" s="89"/>
      <c r="DZ110" s="89"/>
      <c r="EA110" s="75"/>
      <c r="EB110" s="89"/>
      <c r="EC110" s="89"/>
      <c r="ED110" s="89"/>
      <c r="EE110" s="75"/>
      <c r="EF110" s="89"/>
      <c r="EG110" s="89"/>
      <c r="EH110" s="89"/>
      <c r="EI110" s="75"/>
      <c r="EJ110" s="89"/>
      <c r="EK110" s="89"/>
      <c r="EL110" s="89"/>
      <c r="EM110" s="75"/>
      <c r="EN110" s="89"/>
      <c r="EO110" s="89"/>
      <c r="EP110" s="89"/>
      <c r="EQ110" s="75"/>
      <c r="ER110" s="89"/>
      <c r="ES110" s="89"/>
      <c r="ET110" s="89"/>
      <c r="EU110" s="75"/>
      <c r="EV110" s="75"/>
      <c r="EW110" s="75"/>
      <c r="EX110" s="75"/>
      <c r="EY110" s="75"/>
      <c r="EZ110" s="89"/>
      <c r="FA110" s="89"/>
      <c r="FB110" s="89"/>
      <c r="FC110" s="75"/>
      <c r="FD110" s="89"/>
      <c r="FE110" s="89"/>
      <c r="FF110" s="89"/>
      <c r="FG110" s="75"/>
      <c r="FH110" s="89"/>
      <c r="FI110" s="89"/>
      <c r="FJ110" s="89"/>
      <c r="FK110" s="75"/>
      <c r="FL110" s="89"/>
      <c r="FM110" s="89"/>
      <c r="FN110" s="89"/>
      <c r="FO110" s="75"/>
      <c r="FP110" s="89"/>
      <c r="FQ110" s="89"/>
      <c r="FR110" s="89"/>
      <c r="FS110" s="75"/>
      <c r="FT110" s="89"/>
      <c r="FU110" s="89"/>
      <c r="FV110" s="89"/>
      <c r="FW110" s="75"/>
      <c r="FX110" s="89"/>
      <c r="FY110" s="89"/>
      <c r="FZ110" s="89"/>
      <c r="GA110" s="75"/>
      <c r="GB110" s="89"/>
      <c r="GC110" s="89"/>
      <c r="GD110" s="89"/>
      <c r="GE110" s="75"/>
      <c r="GF110" s="89"/>
      <c r="GG110" s="89"/>
      <c r="GH110" s="89"/>
      <c r="GI110" s="75"/>
      <c r="GJ110" s="89"/>
      <c r="GK110" s="89"/>
      <c r="GL110" s="89"/>
      <c r="GM110" s="75"/>
      <c r="GN110" s="89"/>
      <c r="GO110" s="89"/>
      <c r="GP110" s="89"/>
      <c r="GQ110" s="75"/>
      <c r="GR110" s="96"/>
      <c r="GS110" s="96"/>
      <c r="GT110" s="96"/>
      <c r="GU110" s="96"/>
      <c r="GV110" s="96"/>
      <c r="GW110" s="96"/>
      <c r="GX110" s="96"/>
      <c r="GY110" s="96"/>
      <c r="GZ110" s="96"/>
      <c r="HA110" s="96"/>
      <c r="HB110" s="96"/>
      <c r="HC110" s="96"/>
      <c r="HD110" s="96"/>
      <c r="HE110" s="96"/>
      <c r="HF110" s="96"/>
      <c r="HG110" s="96"/>
      <c r="HH110" s="96"/>
      <c r="HI110" s="96"/>
      <c r="HJ110" s="96"/>
      <c r="HK110" s="96"/>
      <c r="HL110" s="96"/>
      <c r="HM110" s="96"/>
      <c r="HN110" s="96"/>
      <c r="HO110" s="96"/>
      <c r="HP110" s="96"/>
      <c r="HQ110" s="96"/>
      <c r="HR110" s="96"/>
      <c r="HS110" s="96"/>
      <c r="HT110" s="96"/>
      <c r="HU110" s="96"/>
      <c r="HV110" s="96"/>
      <c r="HW110" s="96"/>
      <c r="HX110" s="96"/>
      <c r="HY110" s="96"/>
      <c r="HZ110" s="96"/>
      <c r="IA110" s="96"/>
      <c r="IB110" s="96"/>
      <c r="IC110" s="96"/>
      <c r="ID110" s="96"/>
      <c r="IE110" s="96"/>
      <c r="IF110" s="96"/>
      <c r="IG110" s="96"/>
      <c r="IH110" s="96"/>
      <c r="II110" s="96"/>
      <c r="IJ110" s="96"/>
      <c r="IK110" s="96"/>
      <c r="IL110" s="96"/>
      <c r="IM110" s="96"/>
      <c r="IN110" s="96"/>
      <c r="IO110" s="96"/>
      <c r="IP110" s="96"/>
      <c r="IQ110" s="96"/>
      <c r="IR110" s="96"/>
      <c r="IS110" s="96"/>
      <c r="IT110" s="96"/>
      <c r="IU110" s="96"/>
      <c r="IV110" s="96"/>
      <c r="IW110" s="96"/>
      <c r="IX110" s="96"/>
      <c r="IY110" s="96"/>
      <c r="IZ110" s="96"/>
      <c r="JA110" s="96"/>
      <c r="JB110" s="96"/>
      <c r="JC110" s="96"/>
      <c r="JD110" s="96"/>
      <c r="JE110" s="96"/>
      <c r="JF110" s="96"/>
      <c r="JG110" s="96"/>
      <c r="JH110" s="96"/>
      <c r="JI110" s="96"/>
      <c r="JJ110" s="96"/>
      <c r="JK110" s="96"/>
      <c r="JL110" s="96"/>
      <c r="JM110" s="96"/>
      <c r="JN110" s="96"/>
      <c r="JO110" s="96"/>
      <c r="JP110" s="96"/>
      <c r="JQ110" s="96"/>
      <c r="JR110" s="96"/>
      <c r="JS110" s="96"/>
      <c r="JT110" s="96"/>
      <c r="JU110" s="96"/>
      <c r="JV110" s="96"/>
      <c r="JW110" s="96"/>
      <c r="JX110" s="96"/>
      <c r="JY110" s="96"/>
      <c r="JZ110" s="96"/>
      <c r="KA110" s="96"/>
      <c r="KB110" s="96"/>
      <c r="KC110" s="96"/>
      <c r="KD110" s="96"/>
      <c r="KE110" s="75"/>
      <c r="KF110" s="96"/>
      <c r="KG110" s="96"/>
      <c r="KH110" s="96"/>
      <c r="KI110" s="75"/>
      <c r="KJ110" s="96"/>
      <c r="KK110" s="96"/>
      <c r="KL110" s="96"/>
      <c r="KM110" s="75"/>
      <c r="KN110" s="96"/>
      <c r="KO110" s="96"/>
      <c r="KP110" s="96"/>
      <c r="KQ110" s="75"/>
      <c r="KR110" s="96"/>
      <c r="KS110" s="96"/>
      <c r="KT110" s="96"/>
      <c r="KU110" s="75"/>
      <c r="KV110" s="96"/>
      <c r="KW110" s="96"/>
      <c r="KX110" s="96"/>
      <c r="KY110" s="75"/>
      <c r="KZ110" s="96"/>
      <c r="LA110" s="96"/>
      <c r="LB110" s="96"/>
      <c r="LC110" s="75"/>
      <c r="LD110" s="96"/>
      <c r="LE110" s="96"/>
      <c r="LF110" s="96"/>
      <c r="LG110" s="75"/>
      <c r="LH110" s="96"/>
      <c r="LI110" s="96"/>
      <c r="LJ110" s="96"/>
      <c r="LK110" s="75"/>
      <c r="LL110" s="96"/>
      <c r="LM110" s="96"/>
      <c r="LN110" s="96"/>
      <c r="LO110" s="75"/>
      <c r="LP110" s="96"/>
      <c r="LQ110" s="96"/>
      <c r="LR110" s="96"/>
      <c r="LS110" s="75"/>
      <c r="LT110" s="96"/>
      <c r="LU110" s="96"/>
      <c r="LV110" s="96"/>
      <c r="LW110" s="75"/>
      <c r="LX110" s="96"/>
      <c r="LY110" s="96"/>
      <c r="LZ110" s="96"/>
      <c r="MA110" s="75"/>
      <c r="MB110" s="96"/>
      <c r="MC110" s="96"/>
      <c r="MD110" s="96"/>
      <c r="ME110" s="75"/>
      <c r="MF110" s="96"/>
      <c r="MG110" s="96"/>
      <c r="MH110" s="96"/>
      <c r="MI110" s="75"/>
      <c r="MJ110" s="96"/>
      <c r="MK110" s="96"/>
      <c r="ML110" s="96"/>
      <c r="MM110" s="75"/>
      <c r="MN110" s="89"/>
      <c r="MO110" s="89"/>
      <c r="MP110" s="89"/>
      <c r="MQ110" s="75"/>
      <c r="MR110" s="89"/>
      <c r="MS110" s="322">
        <v>330</v>
      </c>
      <c r="MT110" s="322">
        <v>330</v>
      </c>
      <c r="MU110" s="75">
        <f t="shared" si="631"/>
        <v>100</v>
      </c>
      <c r="MV110" s="96"/>
      <c r="MW110" s="96"/>
      <c r="MX110" s="96"/>
      <c r="MY110" s="96"/>
      <c r="MZ110" s="96"/>
      <c r="NA110" s="96"/>
      <c r="NB110" s="96"/>
      <c r="NC110" s="96"/>
      <c r="ND110" s="96"/>
      <c r="NE110" s="96"/>
      <c r="NF110" s="96"/>
      <c r="NG110" s="96"/>
      <c r="NH110" s="96"/>
      <c r="NI110" s="96"/>
      <c r="NJ110" s="96"/>
      <c r="NK110" s="96"/>
    </row>
    <row r="111" spans="1:375" s="5" customFormat="1" ht="31.5" x14ac:dyDescent="0.25">
      <c r="A111" s="129" t="s">
        <v>217</v>
      </c>
      <c r="B111" s="77">
        <f t="shared" si="512"/>
        <v>15869.715199999999</v>
      </c>
      <c r="C111" s="77">
        <f t="shared" si="479"/>
        <v>69210.129049999989</v>
      </c>
      <c r="D111" s="77">
        <f t="shared" si="513"/>
        <v>58350.694860000011</v>
      </c>
      <c r="E111" s="77">
        <f t="shared" si="514"/>
        <v>10859.43419</v>
      </c>
      <c r="F111" s="77">
        <f t="shared" si="515"/>
        <v>69039.877469999992</v>
      </c>
      <c r="G111" s="73">
        <f t="shared" si="617"/>
        <v>99.754007711968001</v>
      </c>
      <c r="H111" s="73">
        <f>H112+H116</f>
        <v>0</v>
      </c>
      <c r="I111" s="73">
        <f>I112+I116</f>
        <v>12629</v>
      </c>
      <c r="J111" s="73">
        <f>J112+J116</f>
        <v>12629</v>
      </c>
      <c r="K111" s="73">
        <f t="shared" ref="K111:K112" si="632">J111/I111*100</f>
        <v>100</v>
      </c>
      <c r="L111" s="73">
        <f>L112+L116</f>
        <v>817.1</v>
      </c>
      <c r="M111" s="73">
        <f>M112+M116</f>
        <v>1021.4</v>
      </c>
      <c r="N111" s="73">
        <f>N112+N116</f>
        <v>1021.4</v>
      </c>
      <c r="O111" s="72">
        <f>N111/M111*100</f>
        <v>100</v>
      </c>
      <c r="P111" s="73">
        <f>P112+P116</f>
        <v>340</v>
      </c>
      <c r="Q111" s="73">
        <f>Q112+Q116</f>
        <v>340</v>
      </c>
      <c r="R111" s="73">
        <f>R112+R116</f>
        <v>340</v>
      </c>
      <c r="S111" s="72">
        <f>R111/Q111*100</f>
        <v>100</v>
      </c>
      <c r="T111" s="73">
        <f>T112+T116</f>
        <v>1784</v>
      </c>
      <c r="U111" s="73">
        <f>U112+U116</f>
        <v>1784</v>
      </c>
      <c r="V111" s="73">
        <f>V112+V116</f>
        <v>1784</v>
      </c>
      <c r="W111" s="72">
        <f>V111/U111*100</f>
        <v>100</v>
      </c>
      <c r="X111" s="73">
        <f>X112+X116</f>
        <v>550</v>
      </c>
      <c r="Y111" s="73">
        <f>Y112+Y116</f>
        <v>550</v>
      </c>
      <c r="Z111" s="73">
        <f>Z112+Z116</f>
        <v>550</v>
      </c>
      <c r="AA111" s="72">
        <f>Z111/Y111*100</f>
        <v>100</v>
      </c>
      <c r="AB111" s="73">
        <f>AB112+AB116</f>
        <v>0</v>
      </c>
      <c r="AC111" s="73">
        <f>AC112+AC116</f>
        <v>0</v>
      </c>
      <c r="AD111" s="73">
        <f>AD112+AD116</f>
        <v>0</v>
      </c>
      <c r="AE111" s="72"/>
      <c r="AF111" s="73"/>
      <c r="AG111" s="73">
        <f>AG112+AG116</f>
        <v>15109.5</v>
      </c>
      <c r="AH111" s="73">
        <f>AH112+AH116</f>
        <v>15109.5</v>
      </c>
      <c r="AI111" s="72">
        <f>AH111/AG111*100</f>
        <v>100</v>
      </c>
      <c r="AJ111" s="73"/>
      <c r="AK111" s="73">
        <f>AK112+AK116</f>
        <v>560</v>
      </c>
      <c r="AL111" s="73">
        <f>AL112+AL116</f>
        <v>560</v>
      </c>
      <c r="AM111" s="72">
        <f>AL111/AK111*100</f>
        <v>100</v>
      </c>
      <c r="AN111" s="73">
        <f t="shared" ref="AN111" si="633">AN112+AN116</f>
        <v>0</v>
      </c>
      <c r="AO111" s="73">
        <f t="shared" ref="AO111:AQ111" si="634">AO112+AO116</f>
        <v>0</v>
      </c>
      <c r="AP111" s="73">
        <f t="shared" si="634"/>
        <v>0</v>
      </c>
      <c r="AQ111" s="73">
        <f t="shared" si="634"/>
        <v>0</v>
      </c>
      <c r="AR111" s="73">
        <f>AR112+AR116</f>
        <v>500</v>
      </c>
      <c r="AS111" s="73">
        <f>AS112+AS116</f>
        <v>13505.53</v>
      </c>
      <c r="AT111" s="73">
        <f>AT112+AT116</f>
        <v>13505.53</v>
      </c>
      <c r="AU111" s="72">
        <f>AT111/AS111*100</f>
        <v>100</v>
      </c>
      <c r="AV111" s="73"/>
      <c r="AW111" s="73">
        <f>AW112+AW116</f>
        <v>0</v>
      </c>
      <c r="AX111" s="73">
        <f>AX112+AX116</f>
        <v>0</v>
      </c>
      <c r="AY111" s="72"/>
      <c r="AZ111" s="72"/>
      <c r="BA111" s="73">
        <f>BA112+BA116</f>
        <v>0</v>
      </c>
      <c r="BB111" s="73">
        <f>BB112+BB116</f>
        <v>0</v>
      </c>
      <c r="BC111" s="72"/>
      <c r="BD111" s="73"/>
      <c r="BE111" s="73"/>
      <c r="BF111" s="73"/>
      <c r="BG111" s="72"/>
      <c r="BH111" s="73">
        <f>BH112+BH116</f>
        <v>1844.3669</v>
      </c>
      <c r="BI111" s="73">
        <f>BI112+BI116</f>
        <v>1844.3669</v>
      </c>
      <c r="BJ111" s="73">
        <f>BJ112+BJ116</f>
        <v>1729.1168400000001</v>
      </c>
      <c r="BK111" s="72">
        <f>BJ111/BI111*100</f>
        <v>93.751240059664937</v>
      </c>
      <c r="BL111" s="72"/>
      <c r="BM111" s="73">
        <f>BM112+BM116</f>
        <v>0</v>
      </c>
      <c r="BN111" s="73">
        <f>BN112+BN116</f>
        <v>0</v>
      </c>
      <c r="BO111" s="72"/>
      <c r="BP111" s="72"/>
      <c r="BQ111" s="73">
        <f>BQ112+BQ116</f>
        <v>0</v>
      </c>
      <c r="BR111" s="73">
        <f>BR112+BR116</f>
        <v>0</v>
      </c>
      <c r="BS111" s="72"/>
      <c r="BT111" s="72"/>
      <c r="BU111" s="73">
        <f>BU112+BU116</f>
        <v>0</v>
      </c>
      <c r="BV111" s="73">
        <f>BV112+BV116</f>
        <v>0</v>
      </c>
      <c r="BW111" s="72"/>
      <c r="BX111" s="72"/>
      <c r="BY111" s="73">
        <f>BY112+BY116</f>
        <v>0</v>
      </c>
      <c r="BZ111" s="73">
        <f>BZ112+BZ116</f>
        <v>0</v>
      </c>
      <c r="CA111" s="72"/>
      <c r="CB111" s="72"/>
      <c r="CC111" s="73">
        <f>CC112+CC116</f>
        <v>0</v>
      </c>
      <c r="CD111" s="73">
        <f>CD112+CD116</f>
        <v>0</v>
      </c>
      <c r="CE111" s="72"/>
      <c r="CF111" s="343"/>
      <c r="CG111" s="73">
        <f>CG112+CG116</f>
        <v>0</v>
      </c>
      <c r="CH111" s="73">
        <f>CH112+CH116</f>
        <v>0</v>
      </c>
      <c r="CI111" s="72"/>
      <c r="CJ111" s="72"/>
      <c r="CK111" s="73">
        <f>CK112+CK116</f>
        <v>0</v>
      </c>
      <c r="CL111" s="73">
        <f>CL112+CL116</f>
        <v>0</v>
      </c>
      <c r="CM111" s="72"/>
      <c r="CN111" s="72"/>
      <c r="CO111" s="73">
        <f>CO112+CO116</f>
        <v>0</v>
      </c>
      <c r="CP111" s="73">
        <f>CP112+CP116</f>
        <v>0</v>
      </c>
      <c r="CQ111" s="72"/>
      <c r="CR111" s="73">
        <f>CR112+CR116</f>
        <v>634.4</v>
      </c>
      <c r="CS111" s="73">
        <f>CS112+CS116</f>
        <v>634.4</v>
      </c>
      <c r="CT111" s="73">
        <f>CT112+CT116</f>
        <v>634.4</v>
      </c>
      <c r="CU111" s="72">
        <f>CT111/CS111*100</f>
        <v>100</v>
      </c>
      <c r="CV111" s="72"/>
      <c r="CW111" s="73"/>
      <c r="CX111" s="73"/>
      <c r="CY111" s="72"/>
      <c r="CZ111" s="72"/>
      <c r="DA111" s="73">
        <f>SUM(DA112:DA119)</f>
        <v>10209.43419</v>
      </c>
      <c r="DB111" s="73">
        <f>SUM(DB112:DB119)</f>
        <v>10209.43419</v>
      </c>
      <c r="DC111" s="72">
        <f t="shared" ref="DC111:DC127" si="635">DB111/DA111*100</f>
        <v>100</v>
      </c>
      <c r="DD111" s="73">
        <f>DD112+DD116</f>
        <v>500</v>
      </c>
      <c r="DE111" s="73">
        <f>DE112+DE116</f>
        <v>500</v>
      </c>
      <c r="DF111" s="73">
        <f>DF112+DF116</f>
        <v>500</v>
      </c>
      <c r="DG111" s="72">
        <f t="shared" si="519"/>
        <v>100</v>
      </c>
      <c r="DH111" s="73">
        <f>DH112+DH116</f>
        <v>0</v>
      </c>
      <c r="DI111" s="73">
        <f>DI112+DI116</f>
        <v>0</v>
      </c>
      <c r="DJ111" s="73">
        <f>DJ112+DJ116</f>
        <v>0</v>
      </c>
      <c r="DK111" s="72"/>
      <c r="DL111" s="73">
        <f>DL112+DL116</f>
        <v>0</v>
      </c>
      <c r="DM111" s="73">
        <f>DM112+DM116</f>
        <v>0</v>
      </c>
      <c r="DN111" s="73">
        <f>DN112+DN116</f>
        <v>0</v>
      </c>
      <c r="DO111" s="72"/>
      <c r="DP111" s="73"/>
      <c r="DQ111" s="73">
        <f>DQ112+DQ116</f>
        <v>0</v>
      </c>
      <c r="DR111" s="73">
        <f>DR112+DR116</f>
        <v>0</v>
      </c>
      <c r="DS111" s="72"/>
      <c r="DT111" s="72"/>
      <c r="DU111" s="73">
        <f>DU112+DU116</f>
        <v>0</v>
      </c>
      <c r="DV111" s="73">
        <f>DV112+DV116</f>
        <v>0</v>
      </c>
      <c r="DW111" s="72"/>
      <c r="DX111" s="72"/>
      <c r="DY111" s="73">
        <f>DY112+DY116</f>
        <v>0</v>
      </c>
      <c r="DZ111" s="73">
        <f>DZ112+DZ116</f>
        <v>0</v>
      </c>
      <c r="EA111" s="72"/>
      <c r="EB111" s="73">
        <f>EB112+EB116</f>
        <v>1000</v>
      </c>
      <c r="EC111" s="73">
        <f>EC112+EC116</f>
        <v>1000</v>
      </c>
      <c r="ED111" s="73">
        <f>ED112+ED116</f>
        <v>1000</v>
      </c>
      <c r="EE111" s="72">
        <f>ED111/EC111*100</f>
        <v>100</v>
      </c>
      <c r="EF111" s="73">
        <f>EF112+EF116</f>
        <v>1260.3</v>
      </c>
      <c r="EG111" s="73">
        <f>EG112+EG116</f>
        <v>1010.3</v>
      </c>
      <c r="EH111" s="73">
        <f>EH112+EH116</f>
        <v>1010.3</v>
      </c>
      <c r="EI111" s="72">
        <f>EH111/EG111*100</f>
        <v>100</v>
      </c>
      <c r="EJ111" s="73"/>
      <c r="EK111" s="73">
        <f>EK112+EK116</f>
        <v>0</v>
      </c>
      <c r="EL111" s="73">
        <f>EL112+EL116</f>
        <v>0</v>
      </c>
      <c r="EM111" s="72"/>
      <c r="EN111" s="73">
        <f>EN112+EN116</f>
        <v>5000</v>
      </c>
      <c r="EO111" s="73">
        <f>EO112+EO116</f>
        <v>5000</v>
      </c>
      <c r="EP111" s="73">
        <f>EP112+EP116</f>
        <v>5000</v>
      </c>
      <c r="EQ111" s="72">
        <f t="shared" si="628"/>
        <v>100</v>
      </c>
      <c r="ER111" s="73"/>
      <c r="ES111" s="73">
        <f>ES112+ES116</f>
        <v>0</v>
      </c>
      <c r="ET111" s="73">
        <f>ET112+ET116</f>
        <v>0</v>
      </c>
      <c r="EU111" s="72"/>
      <c r="EV111" s="72"/>
      <c r="EW111" s="72"/>
      <c r="EX111" s="72"/>
      <c r="EY111" s="72"/>
      <c r="EZ111" s="73"/>
      <c r="FA111" s="73">
        <f>FA112+FA116</f>
        <v>0</v>
      </c>
      <c r="FB111" s="73">
        <f>FB112+FB116</f>
        <v>0</v>
      </c>
      <c r="FC111" s="72"/>
      <c r="FD111" s="73"/>
      <c r="FE111" s="73">
        <f>FE112+FE116</f>
        <v>0</v>
      </c>
      <c r="FF111" s="73">
        <f>FF112+FF116</f>
        <v>0</v>
      </c>
      <c r="FG111" s="72"/>
      <c r="FH111" s="73"/>
      <c r="FI111" s="73">
        <f>FI112+FI116</f>
        <v>0</v>
      </c>
      <c r="FJ111" s="73">
        <f>FJ112+FJ116</f>
        <v>0</v>
      </c>
      <c r="FK111" s="72"/>
      <c r="FL111" s="73">
        <f>FL112+FL116</f>
        <v>790</v>
      </c>
      <c r="FM111" s="73">
        <f>FM112+FM116</f>
        <v>790</v>
      </c>
      <c r="FN111" s="73">
        <f>FN112+FN116</f>
        <v>734.99847999999997</v>
      </c>
      <c r="FO111" s="72">
        <f t="shared" ref="FO111:FO112" si="636">FN111/FM111*100</f>
        <v>93.037782278481004</v>
      </c>
      <c r="FP111" s="73"/>
      <c r="FQ111" s="73"/>
      <c r="FR111" s="73"/>
      <c r="FS111" s="72"/>
      <c r="FT111" s="73"/>
      <c r="FU111" s="73">
        <f>FU112+FU116</f>
        <v>0</v>
      </c>
      <c r="FV111" s="73">
        <f>FV112+FV116</f>
        <v>0</v>
      </c>
      <c r="FW111" s="72"/>
      <c r="FX111" s="73"/>
      <c r="FY111" s="73">
        <f>FY112+FY116</f>
        <v>0</v>
      </c>
      <c r="FZ111" s="73">
        <f>FZ112+FZ116</f>
        <v>0</v>
      </c>
      <c r="GA111" s="72"/>
      <c r="GB111" s="73"/>
      <c r="GC111" s="73">
        <f>GC112+GC116</f>
        <v>0</v>
      </c>
      <c r="GD111" s="73">
        <f>GD112+GD116</f>
        <v>0</v>
      </c>
      <c r="GE111" s="72"/>
      <c r="GF111" s="73">
        <f>GF112+GF116</f>
        <v>849.54830000000004</v>
      </c>
      <c r="GG111" s="73">
        <f>GG112+GG116</f>
        <v>810.52035999999998</v>
      </c>
      <c r="GH111" s="73">
        <f>GH112+GH116</f>
        <v>810.52035999999998</v>
      </c>
      <c r="GI111" s="72">
        <f t="shared" si="614"/>
        <v>100</v>
      </c>
      <c r="GJ111" s="73"/>
      <c r="GK111" s="73"/>
      <c r="GL111" s="73"/>
      <c r="GM111" s="72"/>
      <c r="GN111" s="73"/>
      <c r="GO111" s="73">
        <f>GO112+GO116</f>
        <v>0</v>
      </c>
      <c r="GP111" s="73">
        <f>GP112+GP116</f>
        <v>0</v>
      </c>
      <c r="GQ111" s="72"/>
      <c r="GR111" s="73"/>
      <c r="GS111" s="73">
        <f>GS112+GS116</f>
        <v>0</v>
      </c>
      <c r="GT111" s="73">
        <f>GT112+GT116</f>
        <v>0</v>
      </c>
      <c r="GU111" s="72"/>
      <c r="GV111" s="73"/>
      <c r="GW111" s="73">
        <f>GW112+GW116</f>
        <v>0</v>
      </c>
      <c r="GX111" s="73">
        <f>GX112+GX116</f>
        <v>0</v>
      </c>
      <c r="GY111" s="72"/>
      <c r="GZ111" s="73"/>
      <c r="HA111" s="73">
        <f>HA112+HA116</f>
        <v>0</v>
      </c>
      <c r="HB111" s="73">
        <f>HB112+HB116</f>
        <v>0</v>
      </c>
      <c r="HC111" s="72"/>
      <c r="HD111" s="73"/>
      <c r="HE111" s="73">
        <f>HE112+HE116</f>
        <v>0</v>
      </c>
      <c r="HF111" s="73">
        <f>HF112+HF116</f>
        <v>0</v>
      </c>
      <c r="HG111" s="72"/>
      <c r="HH111" s="73"/>
      <c r="HI111" s="73">
        <f>HI112+HI116</f>
        <v>130.5</v>
      </c>
      <c r="HJ111" s="73">
        <f>HJ112+HJ116</f>
        <v>130.5</v>
      </c>
      <c r="HK111" s="72">
        <f>HJ111/HI111*100</f>
        <v>100</v>
      </c>
      <c r="HL111" s="73"/>
      <c r="HM111" s="73">
        <f>HM112+HM116</f>
        <v>0</v>
      </c>
      <c r="HN111" s="73">
        <f>HN112+HN116</f>
        <v>0</v>
      </c>
      <c r="HO111" s="72"/>
      <c r="HP111" s="73"/>
      <c r="HQ111" s="73">
        <f>HQ112+HQ116</f>
        <v>0</v>
      </c>
      <c r="HR111" s="73">
        <f>HR112+HR116</f>
        <v>0</v>
      </c>
      <c r="HS111" s="72"/>
      <c r="HT111" s="73"/>
      <c r="HU111" s="73">
        <f>HU112+HU116</f>
        <v>0</v>
      </c>
      <c r="HV111" s="73">
        <f>HV112+HV116</f>
        <v>0</v>
      </c>
      <c r="HW111" s="72"/>
      <c r="HX111" s="73"/>
      <c r="HY111" s="73">
        <f>HY112+HY116</f>
        <v>0</v>
      </c>
      <c r="HZ111" s="73">
        <f>HZ112+HZ116</f>
        <v>0</v>
      </c>
      <c r="IA111" s="72"/>
      <c r="IB111" s="73"/>
      <c r="IC111" s="73">
        <f>IC112+IC116</f>
        <v>0</v>
      </c>
      <c r="ID111" s="73">
        <f>ID112+ID116</f>
        <v>0</v>
      </c>
      <c r="IE111" s="72"/>
      <c r="IF111" s="73"/>
      <c r="IG111" s="73">
        <f>IG112+IG116</f>
        <v>0</v>
      </c>
      <c r="IH111" s="73">
        <f>IH112+IH116</f>
        <v>0</v>
      </c>
      <c r="II111" s="72"/>
      <c r="IJ111" s="73"/>
      <c r="IK111" s="73">
        <f>IK112+IK116</f>
        <v>0</v>
      </c>
      <c r="IL111" s="73">
        <f>IL112+IL116</f>
        <v>0</v>
      </c>
      <c r="IM111" s="72"/>
      <c r="IN111" s="73"/>
      <c r="IO111" s="73">
        <f>IO112+IO116</f>
        <v>0</v>
      </c>
      <c r="IP111" s="73">
        <f>IP112+IP116</f>
        <v>0</v>
      </c>
      <c r="IQ111" s="72"/>
      <c r="IR111" s="73"/>
      <c r="IS111" s="73">
        <f>IS112+IS116</f>
        <v>0</v>
      </c>
      <c r="IT111" s="73">
        <f>IT112+IT116</f>
        <v>0</v>
      </c>
      <c r="IU111" s="72"/>
      <c r="IV111" s="73"/>
      <c r="IW111" s="73">
        <f>IW112+IW116</f>
        <v>0</v>
      </c>
      <c r="IX111" s="73">
        <f>IX112+IX116</f>
        <v>0</v>
      </c>
      <c r="IY111" s="72"/>
      <c r="IZ111" s="73"/>
      <c r="JA111" s="73">
        <f>JA112+JA116</f>
        <v>0</v>
      </c>
      <c r="JB111" s="73">
        <f>JB112+JB116</f>
        <v>0</v>
      </c>
      <c r="JC111" s="72"/>
      <c r="JD111" s="73"/>
      <c r="JE111" s="73">
        <f>JE112+JE116</f>
        <v>0</v>
      </c>
      <c r="JF111" s="73">
        <f>JF112+JF116</f>
        <v>0</v>
      </c>
      <c r="JG111" s="72"/>
      <c r="JH111" s="73"/>
      <c r="JI111" s="73">
        <f>JI112+JI116</f>
        <v>0</v>
      </c>
      <c r="JJ111" s="73">
        <f>JJ112+JJ116</f>
        <v>0</v>
      </c>
      <c r="JK111" s="72"/>
      <c r="JL111" s="73"/>
      <c r="JM111" s="73">
        <f>JM112+JM116</f>
        <v>0</v>
      </c>
      <c r="JN111" s="73">
        <f>JN112+JN116</f>
        <v>0</v>
      </c>
      <c r="JO111" s="72"/>
      <c r="JP111" s="73"/>
      <c r="JQ111" s="73">
        <f>JQ112+JQ116</f>
        <v>0</v>
      </c>
      <c r="JR111" s="73">
        <f>JR112+JR116</f>
        <v>0</v>
      </c>
      <c r="JS111" s="72"/>
      <c r="JT111" s="73"/>
      <c r="JU111" s="73">
        <f>JU112+JU116</f>
        <v>0</v>
      </c>
      <c r="JV111" s="73">
        <f>JV112+JV116</f>
        <v>0</v>
      </c>
      <c r="JW111" s="72"/>
      <c r="JX111" s="73"/>
      <c r="JY111" s="73">
        <f>JY112+JY116</f>
        <v>0</v>
      </c>
      <c r="JZ111" s="73">
        <f>JZ112+JZ116</f>
        <v>0</v>
      </c>
      <c r="KA111" s="72"/>
      <c r="KB111" s="73"/>
      <c r="KC111" s="73">
        <f>KC112+KC116</f>
        <v>200</v>
      </c>
      <c r="KD111" s="73">
        <f>KD112+KD116</f>
        <v>200</v>
      </c>
      <c r="KE111" s="72">
        <f t="shared" si="615"/>
        <v>100</v>
      </c>
      <c r="KF111" s="73"/>
      <c r="KG111" s="73">
        <f>KG112+KG116</f>
        <v>0</v>
      </c>
      <c r="KH111" s="73">
        <f>KH112+KH116</f>
        <v>0</v>
      </c>
      <c r="KI111" s="72"/>
      <c r="KJ111" s="73"/>
      <c r="KK111" s="73">
        <f>KK112+KK116</f>
        <v>450</v>
      </c>
      <c r="KL111" s="73">
        <f>KL112+KL116</f>
        <v>450</v>
      </c>
      <c r="KM111" s="72">
        <f t="shared" ref="KM111:KM132" si="637">KL111/KK111*100</f>
        <v>100</v>
      </c>
      <c r="KN111" s="73"/>
      <c r="KO111" s="73">
        <f>KO112+KO116</f>
        <v>0</v>
      </c>
      <c r="KP111" s="73">
        <f>KP112+KP116</f>
        <v>0</v>
      </c>
      <c r="KQ111" s="72"/>
      <c r="KR111" s="73"/>
      <c r="KS111" s="73">
        <f>KS112+KS116</f>
        <v>0</v>
      </c>
      <c r="KT111" s="73">
        <f>KT112+KT116</f>
        <v>0</v>
      </c>
      <c r="KU111" s="72"/>
      <c r="KV111" s="73"/>
      <c r="KW111" s="73">
        <f>KW112+KW116</f>
        <v>0</v>
      </c>
      <c r="KX111" s="73">
        <f>KX112+KX116</f>
        <v>0</v>
      </c>
      <c r="KY111" s="72"/>
      <c r="KZ111" s="73"/>
      <c r="LA111" s="73">
        <f>LA112+LA116</f>
        <v>0</v>
      </c>
      <c r="LB111" s="73">
        <f>LB112+LB116</f>
        <v>0</v>
      </c>
      <c r="LC111" s="72"/>
      <c r="LD111" s="73"/>
      <c r="LE111" s="73">
        <f>LE112+LE116</f>
        <v>0</v>
      </c>
      <c r="LF111" s="73">
        <f>LF112+LF116</f>
        <v>0</v>
      </c>
      <c r="LG111" s="72"/>
      <c r="LH111" s="73"/>
      <c r="LI111" s="73">
        <f>LI112+LI116</f>
        <v>0</v>
      </c>
      <c r="LJ111" s="73">
        <f>LJ112+LJ116</f>
        <v>0</v>
      </c>
      <c r="LK111" s="72"/>
      <c r="LL111" s="73"/>
      <c r="LM111" s="73">
        <f>LM112+LM116</f>
        <v>0</v>
      </c>
      <c r="LN111" s="73">
        <f>LN112+LN116</f>
        <v>0</v>
      </c>
      <c r="LO111" s="72"/>
      <c r="LP111" s="73"/>
      <c r="LQ111" s="73">
        <f>LQ112+LQ116</f>
        <v>0</v>
      </c>
      <c r="LR111" s="73">
        <f>LR112+LR116</f>
        <v>0</v>
      </c>
      <c r="LS111" s="72"/>
      <c r="LT111" s="73"/>
      <c r="LU111" s="73">
        <f>LU112+LU116</f>
        <v>0</v>
      </c>
      <c r="LV111" s="73">
        <f>LV112+LV116</f>
        <v>0</v>
      </c>
      <c r="LW111" s="72"/>
      <c r="LX111" s="73"/>
      <c r="LY111" s="73">
        <f>LY112+LY116</f>
        <v>0</v>
      </c>
      <c r="LZ111" s="73">
        <f>LZ112+LZ116</f>
        <v>0</v>
      </c>
      <c r="MA111" s="72"/>
      <c r="MB111" s="73"/>
      <c r="MC111" s="73">
        <f>MC112+MC116</f>
        <v>1131.1776</v>
      </c>
      <c r="MD111" s="73">
        <f>MD112+MD116</f>
        <v>1131.1776</v>
      </c>
      <c r="ME111" s="72">
        <f t="shared" ref="ME111:ME121" si="638">MD111/MC111*100</f>
        <v>100</v>
      </c>
      <c r="MF111" s="73"/>
      <c r="MG111" s="73">
        <f>MG112+MG116</f>
        <v>0</v>
      </c>
      <c r="MH111" s="73">
        <f>MH112+MH116</f>
        <v>0</v>
      </c>
      <c r="MI111" s="72"/>
      <c r="MJ111" s="73"/>
      <c r="MK111" s="73">
        <f>MK112+MK116</f>
        <v>0</v>
      </c>
      <c r="ML111" s="73">
        <f>ML112+ML116</f>
        <v>0</v>
      </c>
      <c r="MM111" s="72"/>
      <c r="MN111" s="73"/>
      <c r="MO111" s="73"/>
      <c r="MP111" s="73"/>
      <c r="MQ111" s="72"/>
      <c r="MR111" s="73"/>
      <c r="MS111" s="73"/>
      <c r="MT111" s="73"/>
      <c r="MU111" s="72"/>
      <c r="MV111" s="73"/>
      <c r="MW111" s="73"/>
      <c r="MX111" s="73"/>
      <c r="MY111" s="72"/>
      <c r="MZ111" s="73"/>
      <c r="NA111" s="73"/>
      <c r="NB111" s="73"/>
      <c r="NC111" s="72"/>
      <c r="ND111" s="73"/>
      <c r="NE111" s="73"/>
      <c r="NF111" s="73"/>
      <c r="NG111" s="72"/>
      <c r="NH111" s="73"/>
      <c r="NI111" s="73"/>
      <c r="NJ111" s="73"/>
      <c r="NK111" s="72"/>
    </row>
    <row r="112" spans="1:375" ht="31.5" x14ac:dyDescent="0.25">
      <c r="A112" s="130" t="s">
        <v>190</v>
      </c>
      <c r="B112" s="78">
        <f t="shared" si="512"/>
        <v>10869.715199999999</v>
      </c>
      <c r="C112" s="78">
        <f t="shared" si="479"/>
        <v>54000.694860000011</v>
      </c>
      <c r="D112" s="78">
        <f t="shared" si="513"/>
        <v>53350.694860000011</v>
      </c>
      <c r="E112" s="78">
        <f t="shared" si="514"/>
        <v>650</v>
      </c>
      <c r="F112" s="78">
        <f t="shared" si="515"/>
        <v>53830.443280000014</v>
      </c>
      <c r="G112" s="74">
        <f t="shared" si="617"/>
        <v>99.684723353206124</v>
      </c>
      <c r="H112" s="74"/>
      <c r="I112" s="74">
        <v>12629</v>
      </c>
      <c r="J112" s="74">
        <v>12629</v>
      </c>
      <c r="K112" s="74">
        <f t="shared" si="632"/>
        <v>100</v>
      </c>
      <c r="L112" s="74">
        <v>817.1</v>
      </c>
      <c r="M112" s="74">
        <v>1021.4</v>
      </c>
      <c r="N112" s="74">
        <v>1021.4</v>
      </c>
      <c r="O112" s="75">
        <f>N112/M112*100</f>
        <v>100</v>
      </c>
      <c r="P112" s="114">
        <v>340</v>
      </c>
      <c r="Q112" s="114">
        <v>340</v>
      </c>
      <c r="R112" s="134">
        <v>340</v>
      </c>
      <c r="S112" s="75">
        <f>R112/Q112*100</f>
        <v>100</v>
      </c>
      <c r="T112" s="99">
        <v>1784</v>
      </c>
      <c r="U112" s="264">
        <v>1784</v>
      </c>
      <c r="V112" s="264">
        <v>1784</v>
      </c>
      <c r="W112" s="75">
        <f>V112/U112*100</f>
        <v>100</v>
      </c>
      <c r="X112" s="285">
        <v>550</v>
      </c>
      <c r="Y112" s="302">
        <v>550</v>
      </c>
      <c r="Z112" s="302">
        <v>550</v>
      </c>
      <c r="AA112" s="75">
        <f>Z112/Y112*100</f>
        <v>100</v>
      </c>
      <c r="AB112" s="322"/>
      <c r="AC112" s="322"/>
      <c r="AD112" s="322"/>
      <c r="AE112" s="75"/>
      <c r="AF112" s="322"/>
      <c r="AG112" s="322">
        <v>15109.5</v>
      </c>
      <c r="AH112" s="322">
        <v>15109.5</v>
      </c>
      <c r="AI112" s="75">
        <f>AH112/AG112*100</f>
        <v>100</v>
      </c>
      <c r="AJ112" s="322"/>
      <c r="AK112" s="322">
        <v>560</v>
      </c>
      <c r="AL112" s="322">
        <v>560</v>
      </c>
      <c r="AM112" s="75">
        <f>AL112/AK112*100</f>
        <v>100</v>
      </c>
      <c r="AN112" s="74"/>
      <c r="AO112" s="74"/>
      <c r="AP112" s="74"/>
      <c r="AQ112" s="75"/>
      <c r="AR112" s="322">
        <v>500</v>
      </c>
      <c r="AS112" s="322">
        <v>13505.53</v>
      </c>
      <c r="AT112" s="322">
        <v>13505.53</v>
      </c>
      <c r="AU112" s="75">
        <f>AT112/AS112*100</f>
        <v>100</v>
      </c>
      <c r="AV112" s="322"/>
      <c r="AW112" s="322"/>
      <c r="AX112" s="322">
        <v>0</v>
      </c>
      <c r="AY112" s="75"/>
      <c r="AZ112" s="75"/>
      <c r="BA112" s="322"/>
      <c r="BB112" s="322"/>
      <c r="BC112" s="75"/>
      <c r="BD112" s="322"/>
      <c r="BE112" s="322"/>
      <c r="BF112" s="322"/>
      <c r="BG112" s="75"/>
      <c r="BH112" s="322">
        <v>1844.3669</v>
      </c>
      <c r="BI112" s="322">
        <v>1844.3669</v>
      </c>
      <c r="BJ112" s="322">
        <v>1729.1168400000001</v>
      </c>
      <c r="BK112" s="75">
        <f>BJ112/BI112*100</f>
        <v>93.751240059664937</v>
      </c>
      <c r="BL112" s="75"/>
      <c r="BM112" s="322"/>
      <c r="BN112" s="322"/>
      <c r="BO112" s="75"/>
      <c r="BP112" s="75"/>
      <c r="BQ112" s="322"/>
      <c r="BR112" s="322"/>
      <c r="BS112" s="75"/>
      <c r="BT112" s="75"/>
      <c r="BU112" s="322"/>
      <c r="BV112" s="322"/>
      <c r="BW112" s="75"/>
      <c r="BX112" s="75"/>
      <c r="BY112" s="322"/>
      <c r="BZ112" s="322"/>
      <c r="CA112" s="75"/>
      <c r="CB112" s="75"/>
      <c r="CC112" s="322"/>
      <c r="CD112" s="322"/>
      <c r="CE112" s="75"/>
      <c r="CF112" s="322"/>
      <c r="CG112" s="322"/>
      <c r="CH112" s="322"/>
      <c r="CI112" s="75"/>
      <c r="CJ112" s="75"/>
      <c r="CK112" s="322"/>
      <c r="CL112" s="322"/>
      <c r="CM112" s="75"/>
      <c r="CN112" s="75"/>
      <c r="CO112" s="322"/>
      <c r="CP112" s="322"/>
      <c r="CQ112" s="75"/>
      <c r="CR112" s="322">
        <v>634.4</v>
      </c>
      <c r="CS112" s="322">
        <v>634.4</v>
      </c>
      <c r="CT112" s="322">
        <v>634.4</v>
      </c>
      <c r="CU112" s="75">
        <f>CT112/CS112*100</f>
        <v>100</v>
      </c>
      <c r="CV112" s="75"/>
      <c r="CW112" s="322"/>
      <c r="CX112" s="322"/>
      <c r="CY112" s="75"/>
      <c r="CZ112" s="75"/>
      <c r="DA112" s="322"/>
      <c r="DB112" s="322"/>
      <c r="DC112" s="75"/>
      <c r="DD112" s="322">
        <v>500</v>
      </c>
      <c r="DE112" s="322">
        <v>500</v>
      </c>
      <c r="DF112" s="322">
        <v>500</v>
      </c>
      <c r="DG112" s="75">
        <f t="shared" si="519"/>
        <v>100</v>
      </c>
      <c r="DH112" s="322"/>
      <c r="DI112" s="322"/>
      <c r="DJ112" s="322"/>
      <c r="DK112" s="75"/>
      <c r="DL112" s="322"/>
      <c r="DM112" s="322"/>
      <c r="DN112" s="322">
        <v>0</v>
      </c>
      <c r="DO112" s="75"/>
      <c r="DP112" s="322"/>
      <c r="DQ112" s="322"/>
      <c r="DR112" s="322">
        <v>0</v>
      </c>
      <c r="DS112" s="75"/>
      <c r="DT112" s="75"/>
      <c r="DU112" s="322"/>
      <c r="DV112" s="322"/>
      <c r="DW112" s="75"/>
      <c r="DX112" s="75"/>
      <c r="DY112" s="322"/>
      <c r="DZ112" s="322"/>
      <c r="EA112" s="75"/>
      <c r="EB112" s="322">
        <v>1000</v>
      </c>
      <c r="EC112" s="322">
        <v>1000</v>
      </c>
      <c r="ED112" s="322">
        <v>1000</v>
      </c>
      <c r="EE112" s="75">
        <f>ED112/EC112*100</f>
        <v>100</v>
      </c>
      <c r="EF112" s="322">
        <v>1260.3</v>
      </c>
      <c r="EG112" s="322">
        <v>1010.3</v>
      </c>
      <c r="EH112" s="322">
        <v>1010.3</v>
      </c>
      <c r="EI112" s="75">
        <f>EH112/EG112*100</f>
        <v>100</v>
      </c>
      <c r="EJ112" s="322"/>
      <c r="EK112" s="322"/>
      <c r="EL112" s="322"/>
      <c r="EM112" s="75"/>
      <c r="EN112" s="322"/>
      <c r="EO112" s="322"/>
      <c r="EP112" s="322"/>
      <c r="EQ112" s="75"/>
      <c r="ER112" s="322"/>
      <c r="ES112" s="322"/>
      <c r="ET112" s="322"/>
      <c r="EU112" s="75"/>
      <c r="EV112" s="75"/>
      <c r="EW112" s="75"/>
      <c r="EX112" s="75"/>
      <c r="EY112" s="75"/>
      <c r="EZ112" s="322"/>
      <c r="FA112" s="322"/>
      <c r="FB112" s="322"/>
      <c r="FC112" s="75"/>
      <c r="FD112" s="322"/>
      <c r="FE112" s="322"/>
      <c r="FF112" s="322"/>
      <c r="FG112" s="75"/>
      <c r="FH112" s="322"/>
      <c r="FI112" s="322"/>
      <c r="FJ112" s="322"/>
      <c r="FK112" s="75"/>
      <c r="FL112" s="322">
        <v>790</v>
      </c>
      <c r="FM112" s="322">
        <v>790</v>
      </c>
      <c r="FN112" s="322">
        <v>734.99847999999997</v>
      </c>
      <c r="FO112" s="75">
        <f t="shared" si="636"/>
        <v>93.037782278481004</v>
      </c>
      <c r="FP112" s="322"/>
      <c r="FQ112" s="322"/>
      <c r="FR112" s="322"/>
      <c r="FS112" s="75"/>
      <c r="FT112" s="322"/>
      <c r="FU112" s="322"/>
      <c r="FV112" s="322"/>
      <c r="FW112" s="75"/>
      <c r="FX112" s="322"/>
      <c r="FY112" s="322"/>
      <c r="FZ112" s="322"/>
      <c r="GA112" s="75"/>
      <c r="GB112" s="322"/>
      <c r="GC112" s="322"/>
      <c r="GD112" s="322"/>
      <c r="GE112" s="75"/>
      <c r="GF112" s="322">
        <v>849.54830000000004</v>
      </c>
      <c r="GG112" s="322">
        <v>810.52035999999998</v>
      </c>
      <c r="GH112" s="322">
        <v>810.52035999999998</v>
      </c>
      <c r="GI112" s="75">
        <f t="shared" si="614"/>
        <v>100</v>
      </c>
      <c r="GJ112" s="322"/>
      <c r="GK112" s="322"/>
      <c r="GL112" s="322"/>
      <c r="GM112" s="75"/>
      <c r="GN112" s="322"/>
      <c r="GO112" s="322"/>
      <c r="GP112" s="322"/>
      <c r="GQ112" s="75"/>
      <c r="GR112" s="74"/>
      <c r="GS112" s="74"/>
      <c r="GT112" s="74"/>
      <c r="GU112" s="75"/>
      <c r="GV112" s="74"/>
      <c r="GW112" s="74"/>
      <c r="GX112" s="74"/>
      <c r="GY112" s="75"/>
      <c r="GZ112" s="74"/>
      <c r="HA112" s="74"/>
      <c r="HB112" s="74"/>
      <c r="HC112" s="75"/>
      <c r="HD112" s="74"/>
      <c r="HE112" s="74"/>
      <c r="HF112" s="74"/>
      <c r="HG112" s="75"/>
      <c r="HH112" s="74"/>
      <c r="HI112" s="74">
        <v>130.5</v>
      </c>
      <c r="HJ112" s="74">
        <v>130.5</v>
      </c>
      <c r="HK112" s="75">
        <f>HJ112/HI112*100</f>
        <v>100</v>
      </c>
      <c r="HL112" s="74"/>
      <c r="HM112" s="74"/>
      <c r="HN112" s="74">
        <v>0</v>
      </c>
      <c r="HO112" s="75"/>
      <c r="HP112" s="74"/>
      <c r="HQ112" s="74"/>
      <c r="HR112" s="74">
        <v>0</v>
      </c>
      <c r="HS112" s="75"/>
      <c r="HT112" s="74"/>
      <c r="HU112" s="74"/>
      <c r="HV112" s="74">
        <v>0</v>
      </c>
      <c r="HW112" s="75"/>
      <c r="HX112" s="74"/>
      <c r="HY112" s="74"/>
      <c r="HZ112" s="74">
        <v>0</v>
      </c>
      <c r="IA112" s="75"/>
      <c r="IB112" s="74"/>
      <c r="IC112" s="74"/>
      <c r="ID112" s="74">
        <v>0</v>
      </c>
      <c r="IE112" s="75"/>
      <c r="IF112" s="74"/>
      <c r="IG112" s="74"/>
      <c r="IH112" s="74">
        <v>0</v>
      </c>
      <c r="II112" s="75"/>
      <c r="IJ112" s="74"/>
      <c r="IK112" s="74"/>
      <c r="IL112" s="74">
        <v>0</v>
      </c>
      <c r="IM112" s="75"/>
      <c r="IN112" s="74"/>
      <c r="IO112" s="74"/>
      <c r="IP112" s="74">
        <v>0</v>
      </c>
      <c r="IQ112" s="75"/>
      <c r="IR112" s="74"/>
      <c r="IS112" s="74"/>
      <c r="IT112" s="74">
        <v>0</v>
      </c>
      <c r="IU112" s="75"/>
      <c r="IV112" s="74"/>
      <c r="IW112" s="74"/>
      <c r="IX112" s="74">
        <v>0</v>
      </c>
      <c r="IY112" s="75"/>
      <c r="IZ112" s="74"/>
      <c r="JA112" s="74"/>
      <c r="JB112" s="74">
        <v>0</v>
      </c>
      <c r="JC112" s="75"/>
      <c r="JD112" s="74"/>
      <c r="JE112" s="74"/>
      <c r="JF112" s="74">
        <v>0</v>
      </c>
      <c r="JG112" s="75"/>
      <c r="JH112" s="74"/>
      <c r="JI112" s="74"/>
      <c r="JJ112" s="74">
        <v>0</v>
      </c>
      <c r="JK112" s="75"/>
      <c r="JL112" s="74"/>
      <c r="JM112" s="74"/>
      <c r="JN112" s="74">
        <v>0</v>
      </c>
      <c r="JO112" s="75"/>
      <c r="JP112" s="74"/>
      <c r="JQ112" s="74"/>
      <c r="JR112" s="74">
        <v>0</v>
      </c>
      <c r="JS112" s="75"/>
      <c r="JT112" s="74"/>
      <c r="JU112" s="74"/>
      <c r="JV112" s="74">
        <v>0</v>
      </c>
      <c r="JW112" s="75"/>
      <c r="JX112" s="74"/>
      <c r="JY112" s="74"/>
      <c r="JZ112" s="74">
        <v>0</v>
      </c>
      <c r="KA112" s="75"/>
      <c r="KB112" s="74"/>
      <c r="KC112" s="74">
        <v>200</v>
      </c>
      <c r="KD112" s="74">
        <v>200</v>
      </c>
      <c r="KE112" s="75">
        <f t="shared" si="615"/>
        <v>100</v>
      </c>
      <c r="KF112" s="74"/>
      <c r="KG112" s="74"/>
      <c r="KH112" s="74"/>
      <c r="KI112" s="75"/>
      <c r="KJ112" s="74"/>
      <c r="KK112" s="74">
        <v>450</v>
      </c>
      <c r="KL112" s="74">
        <v>450</v>
      </c>
      <c r="KM112" s="75">
        <f t="shared" si="637"/>
        <v>100</v>
      </c>
      <c r="KN112" s="74"/>
      <c r="KO112" s="74"/>
      <c r="KP112" s="74"/>
      <c r="KQ112" s="75"/>
      <c r="KR112" s="74"/>
      <c r="KS112" s="74"/>
      <c r="KT112" s="74"/>
      <c r="KU112" s="75"/>
      <c r="KV112" s="74"/>
      <c r="KW112" s="74"/>
      <c r="KX112" s="74"/>
      <c r="KY112" s="75"/>
      <c r="KZ112" s="74"/>
      <c r="LA112" s="74"/>
      <c r="LB112" s="74"/>
      <c r="LC112" s="75"/>
      <c r="LD112" s="74"/>
      <c r="LE112" s="74"/>
      <c r="LF112" s="74"/>
      <c r="LG112" s="75"/>
      <c r="LH112" s="74"/>
      <c r="LI112" s="74"/>
      <c r="LJ112" s="74"/>
      <c r="LK112" s="75"/>
      <c r="LL112" s="74"/>
      <c r="LM112" s="74"/>
      <c r="LN112" s="74"/>
      <c r="LO112" s="75"/>
      <c r="LP112" s="74"/>
      <c r="LQ112" s="74"/>
      <c r="LR112" s="74"/>
      <c r="LS112" s="75"/>
      <c r="LT112" s="74"/>
      <c r="LU112" s="74"/>
      <c r="LV112" s="74"/>
      <c r="LW112" s="75"/>
      <c r="LX112" s="74"/>
      <c r="LY112" s="74"/>
      <c r="LZ112" s="74"/>
      <c r="MA112" s="75"/>
      <c r="MB112" s="74"/>
      <c r="MC112" s="74">
        <v>1131.1776</v>
      </c>
      <c r="MD112" s="74">
        <v>1131.1776</v>
      </c>
      <c r="ME112" s="75">
        <f t="shared" si="638"/>
        <v>100</v>
      </c>
      <c r="MF112" s="74"/>
      <c r="MG112" s="74"/>
      <c r="MH112" s="74"/>
      <c r="MI112" s="75"/>
      <c r="MJ112" s="74"/>
      <c r="MK112" s="74"/>
      <c r="ML112" s="74"/>
      <c r="MM112" s="75"/>
      <c r="MN112" s="322"/>
      <c r="MO112" s="322"/>
      <c r="MP112" s="322"/>
      <c r="MQ112" s="75"/>
      <c r="MR112" s="322"/>
      <c r="MS112" s="322"/>
      <c r="MT112" s="322"/>
      <c r="MU112" s="75"/>
      <c r="MV112" s="74"/>
      <c r="MW112" s="74"/>
      <c r="MX112" s="74"/>
      <c r="MY112" s="75"/>
      <c r="MZ112" s="74"/>
      <c r="NA112" s="74"/>
      <c r="NB112" s="74"/>
      <c r="NC112" s="75"/>
      <c r="ND112" s="74"/>
      <c r="NE112" s="74"/>
      <c r="NF112" s="74"/>
      <c r="NG112" s="75"/>
      <c r="NH112" s="74"/>
      <c r="NI112" s="74"/>
      <c r="NJ112" s="74"/>
      <c r="NK112" s="75"/>
    </row>
    <row r="113" spans="1:375" ht="15.75" x14ac:dyDescent="0.25">
      <c r="A113" s="130" t="s">
        <v>395</v>
      </c>
      <c r="B113" s="78">
        <f t="shared" si="512"/>
        <v>0</v>
      </c>
      <c r="C113" s="78">
        <f t="shared" si="479"/>
        <v>0</v>
      </c>
      <c r="D113" s="78">
        <f t="shared" si="513"/>
        <v>0</v>
      </c>
      <c r="E113" s="78">
        <f t="shared" si="514"/>
        <v>0</v>
      </c>
      <c r="F113" s="78">
        <f t="shared" si="515"/>
        <v>0</v>
      </c>
      <c r="G113" s="74"/>
      <c r="H113" s="74"/>
      <c r="I113" s="74"/>
      <c r="J113" s="74"/>
      <c r="K113" s="74"/>
      <c r="L113" s="74"/>
      <c r="M113" s="74"/>
      <c r="N113" s="74"/>
      <c r="O113" s="75"/>
      <c r="P113" s="99"/>
      <c r="Q113" s="99"/>
      <c r="R113" s="99"/>
      <c r="S113" s="75"/>
      <c r="T113" s="99"/>
      <c r="U113" s="99"/>
      <c r="V113" s="99"/>
      <c r="W113" s="75"/>
      <c r="X113" s="285"/>
      <c r="Y113" s="285"/>
      <c r="Z113" s="285"/>
      <c r="AA113" s="75"/>
      <c r="AB113" s="322"/>
      <c r="AC113" s="322"/>
      <c r="AD113" s="322"/>
      <c r="AE113" s="75"/>
      <c r="AF113" s="322"/>
      <c r="AG113" s="322"/>
      <c r="AH113" s="322"/>
      <c r="AI113" s="75"/>
      <c r="AJ113" s="322"/>
      <c r="AK113" s="322"/>
      <c r="AL113" s="322"/>
      <c r="AM113" s="75"/>
      <c r="AN113" s="74"/>
      <c r="AO113" s="74"/>
      <c r="AP113" s="74"/>
      <c r="AQ113" s="75"/>
      <c r="AR113" s="322"/>
      <c r="AS113" s="322"/>
      <c r="AT113" s="322"/>
      <c r="AU113" s="75"/>
      <c r="AV113" s="322"/>
      <c r="AW113" s="322"/>
      <c r="AX113" s="322"/>
      <c r="AY113" s="75"/>
      <c r="AZ113" s="75"/>
      <c r="BA113" s="322"/>
      <c r="BB113" s="322"/>
      <c r="BC113" s="75"/>
      <c r="BD113" s="322"/>
      <c r="BE113" s="322"/>
      <c r="BF113" s="322"/>
      <c r="BG113" s="75"/>
      <c r="BH113" s="322"/>
      <c r="BI113" s="322"/>
      <c r="BJ113" s="322"/>
      <c r="BK113" s="75"/>
      <c r="BL113" s="75"/>
      <c r="BM113" s="322"/>
      <c r="BN113" s="322"/>
      <c r="BO113" s="75"/>
      <c r="BP113" s="75"/>
      <c r="BQ113" s="322"/>
      <c r="BR113" s="322"/>
      <c r="BS113" s="75"/>
      <c r="BT113" s="75"/>
      <c r="BU113" s="322"/>
      <c r="BV113" s="322"/>
      <c r="BW113" s="75"/>
      <c r="BX113" s="75"/>
      <c r="BY113" s="322"/>
      <c r="BZ113" s="322"/>
      <c r="CA113" s="75"/>
      <c r="CB113" s="75"/>
      <c r="CC113" s="322"/>
      <c r="CD113" s="322"/>
      <c r="CE113" s="75"/>
      <c r="CF113" s="322"/>
      <c r="CG113" s="322"/>
      <c r="CH113" s="322"/>
      <c r="CI113" s="75"/>
      <c r="CJ113" s="75"/>
      <c r="CK113" s="322"/>
      <c r="CL113" s="322"/>
      <c r="CM113" s="75"/>
      <c r="CN113" s="75"/>
      <c r="CO113" s="322"/>
      <c r="CP113" s="322"/>
      <c r="CQ113" s="75"/>
      <c r="CR113" s="322"/>
      <c r="CS113" s="322"/>
      <c r="CT113" s="322"/>
      <c r="CU113" s="75"/>
      <c r="CV113" s="75"/>
      <c r="CW113" s="322"/>
      <c r="CX113" s="322"/>
      <c r="CY113" s="75"/>
      <c r="CZ113" s="75"/>
      <c r="DA113" s="322"/>
      <c r="DB113" s="322"/>
      <c r="DC113" s="75"/>
      <c r="DD113" s="322"/>
      <c r="DE113" s="322"/>
      <c r="DF113" s="322"/>
      <c r="DG113" s="75"/>
      <c r="DH113" s="322"/>
      <c r="DI113" s="322"/>
      <c r="DJ113" s="322"/>
      <c r="DK113" s="75"/>
      <c r="DL113" s="322"/>
      <c r="DM113" s="322"/>
      <c r="DN113" s="322"/>
      <c r="DO113" s="75"/>
      <c r="DP113" s="322"/>
      <c r="DQ113" s="322"/>
      <c r="DR113" s="322"/>
      <c r="DS113" s="75"/>
      <c r="DT113" s="75"/>
      <c r="DU113" s="322"/>
      <c r="DV113" s="322"/>
      <c r="DW113" s="75"/>
      <c r="DX113" s="75"/>
      <c r="DY113" s="322"/>
      <c r="DZ113" s="322"/>
      <c r="EA113" s="75"/>
      <c r="EB113" s="322"/>
      <c r="EC113" s="322"/>
      <c r="ED113" s="322"/>
      <c r="EE113" s="75"/>
      <c r="EF113" s="322"/>
      <c r="EG113" s="322"/>
      <c r="EH113" s="322"/>
      <c r="EI113" s="75"/>
      <c r="EJ113" s="322"/>
      <c r="EK113" s="322"/>
      <c r="EL113" s="322"/>
      <c r="EM113" s="75"/>
      <c r="EN113" s="322"/>
      <c r="EO113" s="322"/>
      <c r="EP113" s="322"/>
      <c r="EQ113" s="75"/>
      <c r="ER113" s="322"/>
      <c r="ES113" s="322"/>
      <c r="ET113" s="322"/>
      <c r="EU113" s="75"/>
      <c r="EV113" s="75"/>
      <c r="EW113" s="75"/>
      <c r="EX113" s="75"/>
      <c r="EY113" s="75"/>
      <c r="EZ113" s="322"/>
      <c r="FA113" s="322"/>
      <c r="FB113" s="322"/>
      <c r="FC113" s="75"/>
      <c r="FD113" s="322"/>
      <c r="FE113" s="322"/>
      <c r="FF113" s="322"/>
      <c r="FG113" s="75"/>
      <c r="FH113" s="322"/>
      <c r="FI113" s="322"/>
      <c r="FJ113" s="322"/>
      <c r="FK113" s="75"/>
      <c r="FL113" s="322"/>
      <c r="FM113" s="322"/>
      <c r="FN113" s="322"/>
      <c r="FO113" s="75"/>
      <c r="FP113" s="322"/>
      <c r="FQ113" s="322"/>
      <c r="FR113" s="322"/>
      <c r="FS113" s="75"/>
      <c r="FT113" s="322"/>
      <c r="FU113" s="322"/>
      <c r="FV113" s="322"/>
      <c r="FW113" s="75"/>
      <c r="FX113" s="322"/>
      <c r="FY113" s="322"/>
      <c r="FZ113" s="322"/>
      <c r="GA113" s="75"/>
      <c r="GB113" s="322"/>
      <c r="GC113" s="322"/>
      <c r="GD113" s="322"/>
      <c r="GE113" s="75"/>
      <c r="GF113" s="322"/>
      <c r="GG113" s="322"/>
      <c r="GH113" s="322"/>
      <c r="GI113" s="75"/>
      <c r="GJ113" s="322"/>
      <c r="GK113" s="322"/>
      <c r="GL113" s="322"/>
      <c r="GM113" s="75"/>
      <c r="GN113" s="322"/>
      <c r="GO113" s="322"/>
      <c r="GP113" s="322"/>
      <c r="GQ113" s="75"/>
      <c r="GR113" s="74"/>
      <c r="GS113" s="74"/>
      <c r="GT113" s="74"/>
      <c r="GU113" s="75"/>
      <c r="GV113" s="74"/>
      <c r="GW113" s="74"/>
      <c r="GX113" s="74"/>
      <c r="GY113" s="75"/>
      <c r="GZ113" s="74"/>
      <c r="HA113" s="74"/>
      <c r="HB113" s="74"/>
      <c r="HC113" s="75"/>
      <c r="HD113" s="74"/>
      <c r="HE113" s="74"/>
      <c r="HF113" s="74"/>
      <c r="HG113" s="75"/>
      <c r="HH113" s="74"/>
      <c r="HI113" s="74"/>
      <c r="HJ113" s="74"/>
      <c r="HK113" s="75"/>
      <c r="HL113" s="74"/>
      <c r="HM113" s="74"/>
      <c r="HN113" s="74"/>
      <c r="HO113" s="75"/>
      <c r="HP113" s="74"/>
      <c r="HQ113" s="74"/>
      <c r="HR113" s="74"/>
      <c r="HS113" s="75"/>
      <c r="HT113" s="74"/>
      <c r="HU113" s="74"/>
      <c r="HV113" s="74"/>
      <c r="HW113" s="75"/>
      <c r="HX113" s="74"/>
      <c r="HY113" s="74"/>
      <c r="HZ113" s="74"/>
      <c r="IA113" s="75"/>
      <c r="IB113" s="74"/>
      <c r="IC113" s="74"/>
      <c r="ID113" s="74"/>
      <c r="IE113" s="75"/>
      <c r="IF113" s="74"/>
      <c r="IG113" s="74"/>
      <c r="IH113" s="74"/>
      <c r="II113" s="75"/>
      <c r="IJ113" s="74"/>
      <c r="IK113" s="74"/>
      <c r="IL113" s="74"/>
      <c r="IM113" s="75"/>
      <c r="IN113" s="74"/>
      <c r="IO113" s="74"/>
      <c r="IP113" s="74"/>
      <c r="IQ113" s="75"/>
      <c r="IR113" s="74"/>
      <c r="IS113" s="74"/>
      <c r="IT113" s="74"/>
      <c r="IU113" s="75"/>
      <c r="IV113" s="74"/>
      <c r="IW113" s="74"/>
      <c r="IX113" s="74"/>
      <c r="IY113" s="75"/>
      <c r="IZ113" s="74"/>
      <c r="JA113" s="74"/>
      <c r="JB113" s="74"/>
      <c r="JC113" s="75"/>
      <c r="JD113" s="74"/>
      <c r="JE113" s="74"/>
      <c r="JF113" s="74"/>
      <c r="JG113" s="75"/>
      <c r="JH113" s="74"/>
      <c r="JI113" s="74"/>
      <c r="JJ113" s="74"/>
      <c r="JK113" s="75"/>
      <c r="JL113" s="74"/>
      <c r="JM113" s="74"/>
      <c r="JN113" s="74"/>
      <c r="JO113" s="75"/>
      <c r="JP113" s="74"/>
      <c r="JQ113" s="74"/>
      <c r="JR113" s="74"/>
      <c r="JS113" s="75"/>
      <c r="JT113" s="74"/>
      <c r="JU113" s="74"/>
      <c r="JV113" s="74"/>
      <c r="JW113" s="75"/>
      <c r="JX113" s="74"/>
      <c r="JY113" s="74"/>
      <c r="JZ113" s="74"/>
      <c r="KA113" s="75"/>
      <c r="KB113" s="74"/>
      <c r="KC113" s="74"/>
      <c r="KD113" s="74"/>
      <c r="KE113" s="75"/>
      <c r="KF113" s="74"/>
      <c r="KG113" s="74"/>
      <c r="KH113" s="74"/>
      <c r="KI113" s="75"/>
      <c r="KJ113" s="74"/>
      <c r="KK113" s="74"/>
      <c r="KL113" s="74"/>
      <c r="KM113" s="75"/>
      <c r="KN113" s="74"/>
      <c r="KO113" s="74"/>
      <c r="KP113" s="74"/>
      <c r="KQ113" s="75"/>
      <c r="KR113" s="74"/>
      <c r="KS113" s="74"/>
      <c r="KT113" s="74"/>
      <c r="KU113" s="75"/>
      <c r="KV113" s="74"/>
      <c r="KW113" s="74"/>
      <c r="KX113" s="74"/>
      <c r="KY113" s="75"/>
      <c r="KZ113" s="74"/>
      <c r="LA113" s="74"/>
      <c r="LB113" s="74"/>
      <c r="LC113" s="75"/>
      <c r="LD113" s="74"/>
      <c r="LE113" s="74"/>
      <c r="LF113" s="74"/>
      <c r="LG113" s="75"/>
      <c r="LH113" s="74"/>
      <c r="LI113" s="74"/>
      <c r="LJ113" s="74"/>
      <c r="LK113" s="75"/>
      <c r="LL113" s="74"/>
      <c r="LM113" s="74"/>
      <c r="LN113" s="74"/>
      <c r="LO113" s="75"/>
      <c r="LP113" s="74"/>
      <c r="LQ113" s="74"/>
      <c r="LR113" s="74"/>
      <c r="LS113" s="75"/>
      <c r="LT113" s="74"/>
      <c r="LU113" s="74"/>
      <c r="LV113" s="74"/>
      <c r="LW113" s="75"/>
      <c r="LX113" s="74"/>
      <c r="LY113" s="74"/>
      <c r="LZ113" s="74"/>
      <c r="MA113" s="75"/>
      <c r="MB113" s="74"/>
      <c r="MC113" s="74"/>
      <c r="MD113" s="74"/>
      <c r="ME113" s="75"/>
      <c r="MF113" s="74"/>
      <c r="MG113" s="74"/>
      <c r="MH113" s="74"/>
      <c r="MI113" s="75"/>
      <c r="MJ113" s="74"/>
      <c r="MK113" s="74"/>
      <c r="ML113" s="74"/>
      <c r="MM113" s="75"/>
      <c r="MN113" s="322"/>
      <c r="MO113" s="322"/>
      <c r="MP113" s="322"/>
      <c r="MQ113" s="75"/>
      <c r="MR113" s="322"/>
      <c r="MS113" s="322"/>
      <c r="MT113" s="322"/>
      <c r="MU113" s="75"/>
      <c r="MV113" s="74"/>
      <c r="MW113" s="74"/>
      <c r="MX113" s="74"/>
      <c r="MY113" s="75"/>
      <c r="MZ113" s="74"/>
      <c r="NA113" s="74"/>
      <c r="NB113" s="74"/>
      <c r="NC113" s="75"/>
      <c r="ND113" s="74"/>
      <c r="NE113" s="74"/>
      <c r="NF113" s="74"/>
      <c r="NG113" s="75"/>
      <c r="NH113" s="74"/>
      <c r="NI113" s="74"/>
      <c r="NJ113" s="74"/>
      <c r="NK113" s="75"/>
    </row>
    <row r="114" spans="1:375" ht="15.75" x14ac:dyDescent="0.25">
      <c r="A114" s="130" t="s">
        <v>393</v>
      </c>
      <c r="B114" s="78">
        <f t="shared" si="512"/>
        <v>0</v>
      </c>
      <c r="C114" s="78">
        <f t="shared" si="479"/>
        <v>0</v>
      </c>
      <c r="D114" s="78">
        <f t="shared" si="513"/>
        <v>0</v>
      </c>
      <c r="E114" s="78">
        <f t="shared" si="514"/>
        <v>0</v>
      </c>
      <c r="F114" s="78">
        <f t="shared" si="515"/>
        <v>0</v>
      </c>
      <c r="G114" s="74"/>
      <c r="H114" s="74"/>
      <c r="I114" s="74"/>
      <c r="J114" s="74"/>
      <c r="K114" s="74"/>
      <c r="L114" s="74"/>
      <c r="M114" s="74"/>
      <c r="N114" s="74"/>
      <c r="O114" s="75"/>
      <c r="P114" s="74"/>
      <c r="Q114" s="74"/>
      <c r="R114" s="74"/>
      <c r="S114" s="75"/>
      <c r="T114" s="114"/>
      <c r="U114" s="114"/>
      <c r="V114" s="114"/>
      <c r="W114" s="75"/>
      <c r="X114" s="285"/>
      <c r="Y114" s="285"/>
      <c r="Z114" s="285"/>
      <c r="AA114" s="75"/>
      <c r="AB114" s="322"/>
      <c r="AC114" s="322"/>
      <c r="AD114" s="322"/>
      <c r="AE114" s="75"/>
      <c r="AF114" s="322"/>
      <c r="AG114" s="322"/>
      <c r="AH114" s="322"/>
      <c r="AI114" s="75"/>
      <c r="AJ114" s="322"/>
      <c r="AK114" s="322"/>
      <c r="AL114" s="322"/>
      <c r="AM114" s="75"/>
      <c r="AN114" s="74"/>
      <c r="AO114" s="74"/>
      <c r="AP114" s="74"/>
      <c r="AQ114" s="75"/>
      <c r="AR114" s="322"/>
      <c r="AS114" s="322"/>
      <c r="AT114" s="322"/>
      <c r="AU114" s="75"/>
      <c r="AV114" s="322"/>
      <c r="AW114" s="322"/>
      <c r="AX114" s="322"/>
      <c r="AY114" s="75"/>
      <c r="AZ114" s="75"/>
      <c r="BA114" s="322"/>
      <c r="BB114" s="322"/>
      <c r="BC114" s="75"/>
      <c r="BD114" s="322"/>
      <c r="BE114" s="322"/>
      <c r="BF114" s="322"/>
      <c r="BG114" s="75"/>
      <c r="BH114" s="322"/>
      <c r="BI114" s="322"/>
      <c r="BJ114" s="322"/>
      <c r="BK114" s="75"/>
      <c r="BL114" s="75"/>
      <c r="BM114" s="322"/>
      <c r="BN114" s="322"/>
      <c r="BO114" s="75"/>
      <c r="BP114" s="75"/>
      <c r="BQ114" s="322"/>
      <c r="BR114" s="322"/>
      <c r="BS114" s="75"/>
      <c r="BT114" s="75"/>
      <c r="BU114" s="322"/>
      <c r="BV114" s="322"/>
      <c r="BW114" s="75"/>
      <c r="BX114" s="75"/>
      <c r="BY114" s="322"/>
      <c r="BZ114" s="322"/>
      <c r="CA114" s="75"/>
      <c r="CB114" s="75"/>
      <c r="CC114" s="322"/>
      <c r="CD114" s="322"/>
      <c r="CE114" s="75"/>
      <c r="CF114" s="322"/>
      <c r="CG114" s="322"/>
      <c r="CH114" s="322"/>
      <c r="CI114" s="75"/>
      <c r="CJ114" s="75"/>
      <c r="CK114" s="322"/>
      <c r="CL114" s="322"/>
      <c r="CM114" s="75"/>
      <c r="CN114" s="75"/>
      <c r="CO114" s="322"/>
      <c r="CP114" s="322"/>
      <c r="CQ114" s="75"/>
      <c r="CR114" s="322"/>
      <c r="CS114" s="322"/>
      <c r="CT114" s="322"/>
      <c r="CU114" s="75"/>
      <c r="CV114" s="75"/>
      <c r="CW114" s="322"/>
      <c r="CX114" s="322"/>
      <c r="CY114" s="75"/>
      <c r="CZ114" s="75"/>
      <c r="DA114" s="322"/>
      <c r="DB114" s="322"/>
      <c r="DC114" s="75"/>
      <c r="DD114" s="322"/>
      <c r="DE114" s="322"/>
      <c r="DF114" s="322"/>
      <c r="DG114" s="75"/>
      <c r="DH114" s="322"/>
      <c r="DI114" s="322"/>
      <c r="DJ114" s="322"/>
      <c r="DK114" s="75"/>
      <c r="DL114" s="322"/>
      <c r="DM114" s="322"/>
      <c r="DN114" s="322"/>
      <c r="DO114" s="75"/>
      <c r="DP114" s="322"/>
      <c r="DQ114" s="322"/>
      <c r="DR114" s="322"/>
      <c r="DS114" s="75"/>
      <c r="DT114" s="75"/>
      <c r="DU114" s="322"/>
      <c r="DV114" s="322"/>
      <c r="DW114" s="75"/>
      <c r="DX114" s="75"/>
      <c r="DY114" s="322"/>
      <c r="DZ114" s="322"/>
      <c r="EA114" s="75"/>
      <c r="EB114" s="322"/>
      <c r="EC114" s="322"/>
      <c r="ED114" s="322"/>
      <c r="EE114" s="75"/>
      <c r="EF114" s="322"/>
      <c r="EG114" s="322"/>
      <c r="EH114" s="322"/>
      <c r="EI114" s="75"/>
      <c r="EJ114" s="322"/>
      <c r="EK114" s="322"/>
      <c r="EL114" s="322"/>
      <c r="EM114" s="75"/>
      <c r="EN114" s="322"/>
      <c r="EO114" s="322"/>
      <c r="EP114" s="322"/>
      <c r="EQ114" s="75"/>
      <c r="ER114" s="322"/>
      <c r="ES114" s="322"/>
      <c r="ET114" s="322"/>
      <c r="EU114" s="75"/>
      <c r="EV114" s="75"/>
      <c r="EW114" s="75"/>
      <c r="EX114" s="75"/>
      <c r="EY114" s="75"/>
      <c r="EZ114" s="322"/>
      <c r="FA114" s="322"/>
      <c r="FB114" s="322"/>
      <c r="FC114" s="75"/>
      <c r="FD114" s="322"/>
      <c r="FE114" s="322"/>
      <c r="FF114" s="322"/>
      <c r="FG114" s="75"/>
      <c r="FH114" s="322"/>
      <c r="FI114" s="322"/>
      <c r="FJ114" s="322"/>
      <c r="FK114" s="75"/>
      <c r="FL114" s="322"/>
      <c r="FM114" s="322"/>
      <c r="FN114" s="322"/>
      <c r="FO114" s="75"/>
      <c r="FP114" s="322"/>
      <c r="FQ114" s="322"/>
      <c r="FR114" s="322"/>
      <c r="FS114" s="75"/>
      <c r="FT114" s="322"/>
      <c r="FU114" s="322"/>
      <c r="FV114" s="322"/>
      <c r="FW114" s="75"/>
      <c r="FX114" s="322"/>
      <c r="FY114" s="322"/>
      <c r="FZ114" s="322"/>
      <c r="GA114" s="75"/>
      <c r="GB114" s="322"/>
      <c r="GC114" s="322"/>
      <c r="GD114" s="322"/>
      <c r="GE114" s="75"/>
      <c r="GF114" s="322"/>
      <c r="GG114" s="322"/>
      <c r="GH114" s="322"/>
      <c r="GI114" s="75"/>
      <c r="GJ114" s="322"/>
      <c r="GK114" s="322"/>
      <c r="GL114" s="322"/>
      <c r="GM114" s="75"/>
      <c r="GN114" s="322"/>
      <c r="GO114" s="322"/>
      <c r="GP114" s="322"/>
      <c r="GQ114" s="75"/>
      <c r="GR114" s="74"/>
      <c r="GS114" s="74"/>
      <c r="GT114" s="74"/>
      <c r="GU114" s="75"/>
      <c r="GV114" s="74"/>
      <c r="GW114" s="74"/>
      <c r="GX114" s="74"/>
      <c r="GY114" s="75"/>
      <c r="GZ114" s="74"/>
      <c r="HA114" s="74"/>
      <c r="HB114" s="74"/>
      <c r="HC114" s="75"/>
      <c r="HD114" s="74"/>
      <c r="HE114" s="74"/>
      <c r="HF114" s="74"/>
      <c r="HG114" s="75"/>
      <c r="HH114" s="74"/>
      <c r="HI114" s="74"/>
      <c r="HJ114" s="74"/>
      <c r="HK114" s="75"/>
      <c r="HL114" s="74"/>
      <c r="HM114" s="74"/>
      <c r="HN114" s="74"/>
      <c r="HO114" s="75"/>
      <c r="HP114" s="74"/>
      <c r="HQ114" s="74"/>
      <c r="HR114" s="74"/>
      <c r="HS114" s="75"/>
      <c r="HT114" s="74"/>
      <c r="HU114" s="74"/>
      <c r="HV114" s="74"/>
      <c r="HW114" s="75"/>
      <c r="HX114" s="74"/>
      <c r="HY114" s="74"/>
      <c r="HZ114" s="74"/>
      <c r="IA114" s="75"/>
      <c r="IB114" s="74"/>
      <c r="IC114" s="74"/>
      <c r="ID114" s="74"/>
      <c r="IE114" s="75"/>
      <c r="IF114" s="74"/>
      <c r="IG114" s="74"/>
      <c r="IH114" s="74"/>
      <c r="II114" s="75"/>
      <c r="IJ114" s="74"/>
      <c r="IK114" s="74"/>
      <c r="IL114" s="74"/>
      <c r="IM114" s="75"/>
      <c r="IN114" s="74"/>
      <c r="IO114" s="74"/>
      <c r="IP114" s="74"/>
      <c r="IQ114" s="75"/>
      <c r="IR114" s="74"/>
      <c r="IS114" s="74"/>
      <c r="IT114" s="74"/>
      <c r="IU114" s="75"/>
      <c r="IV114" s="74"/>
      <c r="IW114" s="74"/>
      <c r="IX114" s="74"/>
      <c r="IY114" s="75"/>
      <c r="IZ114" s="74"/>
      <c r="JA114" s="74"/>
      <c r="JB114" s="74"/>
      <c r="JC114" s="75"/>
      <c r="JD114" s="74"/>
      <c r="JE114" s="74"/>
      <c r="JF114" s="74"/>
      <c r="JG114" s="75"/>
      <c r="JH114" s="74"/>
      <c r="JI114" s="74"/>
      <c r="JJ114" s="74"/>
      <c r="JK114" s="75"/>
      <c r="JL114" s="74"/>
      <c r="JM114" s="74"/>
      <c r="JN114" s="74"/>
      <c r="JO114" s="75"/>
      <c r="JP114" s="74"/>
      <c r="JQ114" s="74"/>
      <c r="JR114" s="74"/>
      <c r="JS114" s="75"/>
      <c r="JT114" s="74"/>
      <c r="JU114" s="74"/>
      <c r="JV114" s="74"/>
      <c r="JW114" s="75"/>
      <c r="JX114" s="74"/>
      <c r="JY114" s="74"/>
      <c r="JZ114" s="74"/>
      <c r="KA114" s="75"/>
      <c r="KB114" s="74"/>
      <c r="KC114" s="74"/>
      <c r="KD114" s="74"/>
      <c r="KE114" s="75"/>
      <c r="KF114" s="74"/>
      <c r="KG114" s="74"/>
      <c r="KH114" s="74"/>
      <c r="KI114" s="75"/>
      <c r="KJ114" s="74"/>
      <c r="KK114" s="74"/>
      <c r="KL114" s="74"/>
      <c r="KM114" s="75"/>
      <c r="KN114" s="74"/>
      <c r="KO114" s="74"/>
      <c r="KP114" s="74"/>
      <c r="KQ114" s="75"/>
      <c r="KR114" s="74"/>
      <c r="KS114" s="74"/>
      <c r="KT114" s="74"/>
      <c r="KU114" s="75"/>
      <c r="KV114" s="74"/>
      <c r="KW114" s="74"/>
      <c r="KX114" s="74"/>
      <c r="KY114" s="75"/>
      <c r="KZ114" s="74"/>
      <c r="LA114" s="74"/>
      <c r="LB114" s="74"/>
      <c r="LC114" s="75"/>
      <c r="LD114" s="74"/>
      <c r="LE114" s="74"/>
      <c r="LF114" s="74"/>
      <c r="LG114" s="75"/>
      <c r="LH114" s="74"/>
      <c r="LI114" s="74"/>
      <c r="LJ114" s="74"/>
      <c r="LK114" s="75"/>
      <c r="LL114" s="74"/>
      <c r="LM114" s="74"/>
      <c r="LN114" s="74"/>
      <c r="LO114" s="75"/>
      <c r="LP114" s="74"/>
      <c r="LQ114" s="74"/>
      <c r="LR114" s="74"/>
      <c r="LS114" s="75"/>
      <c r="LT114" s="74"/>
      <c r="LU114" s="74"/>
      <c r="LV114" s="74"/>
      <c r="LW114" s="75"/>
      <c r="LX114" s="74"/>
      <c r="LY114" s="74"/>
      <c r="LZ114" s="74"/>
      <c r="MA114" s="75"/>
      <c r="MB114" s="74"/>
      <c r="MC114" s="74"/>
      <c r="MD114" s="74"/>
      <c r="ME114" s="75"/>
      <c r="MF114" s="74"/>
      <c r="MG114" s="74"/>
      <c r="MH114" s="74"/>
      <c r="MI114" s="75"/>
      <c r="MJ114" s="74"/>
      <c r="MK114" s="74"/>
      <c r="ML114" s="74"/>
      <c r="MM114" s="75"/>
      <c r="MN114" s="322"/>
      <c r="MO114" s="322"/>
      <c r="MP114" s="322"/>
      <c r="MQ114" s="75"/>
      <c r="MR114" s="322"/>
      <c r="MS114" s="322"/>
      <c r="MT114" s="322"/>
      <c r="MU114" s="75"/>
      <c r="MV114" s="74"/>
      <c r="MW114" s="74"/>
      <c r="MX114" s="74"/>
      <c r="MY114" s="75"/>
      <c r="MZ114" s="74"/>
      <c r="NA114" s="74"/>
      <c r="NB114" s="74"/>
      <c r="NC114" s="75"/>
      <c r="ND114" s="74"/>
      <c r="NE114" s="74"/>
      <c r="NF114" s="74"/>
      <c r="NG114" s="75"/>
      <c r="NH114" s="74"/>
      <c r="NI114" s="74"/>
      <c r="NJ114" s="74"/>
      <c r="NK114" s="75"/>
    </row>
    <row r="115" spans="1:375" ht="15.75" x14ac:dyDescent="0.25">
      <c r="A115" s="130" t="s">
        <v>396</v>
      </c>
      <c r="B115" s="78">
        <f t="shared" si="512"/>
        <v>0</v>
      </c>
      <c r="C115" s="78">
        <f t="shared" si="479"/>
        <v>0</v>
      </c>
      <c r="D115" s="78">
        <f t="shared" si="513"/>
        <v>0</v>
      </c>
      <c r="E115" s="78">
        <f t="shared" si="514"/>
        <v>0</v>
      </c>
      <c r="F115" s="78">
        <f t="shared" si="515"/>
        <v>0</v>
      </c>
      <c r="G115" s="74"/>
      <c r="H115" s="74"/>
      <c r="I115" s="74"/>
      <c r="J115" s="74"/>
      <c r="K115" s="74"/>
      <c r="L115" s="74"/>
      <c r="M115" s="74"/>
      <c r="N115" s="74"/>
      <c r="O115" s="75"/>
      <c r="P115" s="74"/>
      <c r="Q115" s="74"/>
      <c r="R115" s="74"/>
      <c r="S115" s="75"/>
      <c r="T115" s="114"/>
      <c r="U115" s="114"/>
      <c r="V115" s="114"/>
      <c r="W115" s="75"/>
      <c r="X115" s="285"/>
      <c r="Y115" s="285"/>
      <c r="Z115" s="285"/>
      <c r="AA115" s="75"/>
      <c r="AB115" s="322"/>
      <c r="AC115" s="322"/>
      <c r="AD115" s="322"/>
      <c r="AE115" s="75"/>
      <c r="AF115" s="322"/>
      <c r="AG115" s="322"/>
      <c r="AH115" s="322"/>
      <c r="AI115" s="75"/>
      <c r="AJ115" s="322"/>
      <c r="AK115" s="322"/>
      <c r="AL115" s="322"/>
      <c r="AM115" s="75"/>
      <c r="AN115" s="74"/>
      <c r="AO115" s="74"/>
      <c r="AP115" s="74"/>
      <c r="AQ115" s="75"/>
      <c r="AR115" s="322"/>
      <c r="AS115" s="322"/>
      <c r="AT115" s="322"/>
      <c r="AU115" s="75"/>
      <c r="AV115" s="322"/>
      <c r="AW115" s="322"/>
      <c r="AX115" s="322"/>
      <c r="AY115" s="75"/>
      <c r="AZ115" s="75"/>
      <c r="BA115" s="322"/>
      <c r="BB115" s="322"/>
      <c r="BC115" s="75"/>
      <c r="BD115" s="322"/>
      <c r="BE115" s="322"/>
      <c r="BF115" s="322"/>
      <c r="BG115" s="75"/>
      <c r="BH115" s="322"/>
      <c r="BI115" s="322"/>
      <c r="BJ115" s="322"/>
      <c r="BK115" s="75"/>
      <c r="BL115" s="75"/>
      <c r="BM115" s="322"/>
      <c r="BN115" s="322"/>
      <c r="BO115" s="75"/>
      <c r="BP115" s="75"/>
      <c r="BQ115" s="322"/>
      <c r="BR115" s="322"/>
      <c r="BS115" s="75"/>
      <c r="BT115" s="75"/>
      <c r="BU115" s="322"/>
      <c r="BV115" s="322"/>
      <c r="BW115" s="75"/>
      <c r="BX115" s="75"/>
      <c r="BY115" s="322"/>
      <c r="BZ115" s="322"/>
      <c r="CA115" s="75"/>
      <c r="CB115" s="75"/>
      <c r="CC115" s="322"/>
      <c r="CD115" s="322"/>
      <c r="CE115" s="75"/>
      <c r="CF115" s="322"/>
      <c r="CG115" s="322"/>
      <c r="CH115" s="322"/>
      <c r="CI115" s="75"/>
      <c r="CJ115" s="75"/>
      <c r="CK115" s="322"/>
      <c r="CL115" s="322"/>
      <c r="CM115" s="75"/>
      <c r="CN115" s="75"/>
      <c r="CO115" s="322"/>
      <c r="CP115" s="322"/>
      <c r="CQ115" s="75"/>
      <c r="CR115" s="322"/>
      <c r="CS115" s="322"/>
      <c r="CT115" s="322"/>
      <c r="CU115" s="75"/>
      <c r="CV115" s="75"/>
      <c r="CW115" s="322"/>
      <c r="CX115" s="322"/>
      <c r="CY115" s="75"/>
      <c r="CZ115" s="75"/>
      <c r="DA115" s="322"/>
      <c r="DB115" s="322"/>
      <c r="DC115" s="75"/>
      <c r="DD115" s="322"/>
      <c r="DE115" s="322"/>
      <c r="DF115" s="322"/>
      <c r="DG115" s="75"/>
      <c r="DH115" s="322"/>
      <c r="DI115" s="322"/>
      <c r="DJ115" s="322"/>
      <c r="DK115" s="75"/>
      <c r="DL115" s="322"/>
      <c r="DM115" s="322"/>
      <c r="DN115" s="322"/>
      <c r="DO115" s="75"/>
      <c r="DP115" s="322"/>
      <c r="DQ115" s="322"/>
      <c r="DR115" s="322"/>
      <c r="DS115" s="75"/>
      <c r="DT115" s="75"/>
      <c r="DU115" s="322"/>
      <c r="DV115" s="322"/>
      <c r="DW115" s="75"/>
      <c r="DX115" s="75"/>
      <c r="DY115" s="322"/>
      <c r="DZ115" s="322"/>
      <c r="EA115" s="75"/>
      <c r="EB115" s="322"/>
      <c r="EC115" s="322"/>
      <c r="ED115" s="322"/>
      <c r="EE115" s="75"/>
      <c r="EF115" s="322"/>
      <c r="EG115" s="322"/>
      <c r="EH115" s="322"/>
      <c r="EI115" s="75"/>
      <c r="EJ115" s="322"/>
      <c r="EK115" s="322"/>
      <c r="EL115" s="322"/>
      <c r="EM115" s="75"/>
      <c r="EN115" s="322"/>
      <c r="EO115" s="322"/>
      <c r="EP115" s="322"/>
      <c r="EQ115" s="75"/>
      <c r="ER115" s="322"/>
      <c r="ES115" s="322"/>
      <c r="ET115" s="322"/>
      <c r="EU115" s="75"/>
      <c r="EV115" s="75"/>
      <c r="EW115" s="75"/>
      <c r="EX115" s="75"/>
      <c r="EY115" s="75"/>
      <c r="EZ115" s="322"/>
      <c r="FA115" s="322"/>
      <c r="FB115" s="322"/>
      <c r="FC115" s="75"/>
      <c r="FD115" s="322"/>
      <c r="FE115" s="322"/>
      <c r="FF115" s="322"/>
      <c r="FG115" s="75"/>
      <c r="FH115" s="322"/>
      <c r="FI115" s="322"/>
      <c r="FJ115" s="322"/>
      <c r="FK115" s="75"/>
      <c r="FL115" s="322"/>
      <c r="FM115" s="322"/>
      <c r="FN115" s="322"/>
      <c r="FO115" s="75"/>
      <c r="FP115" s="322"/>
      <c r="FQ115" s="322"/>
      <c r="FR115" s="322"/>
      <c r="FS115" s="75"/>
      <c r="FT115" s="322"/>
      <c r="FU115" s="322"/>
      <c r="FV115" s="322"/>
      <c r="FW115" s="75"/>
      <c r="FX115" s="322"/>
      <c r="FY115" s="322"/>
      <c r="FZ115" s="322"/>
      <c r="GA115" s="75"/>
      <c r="GB115" s="322"/>
      <c r="GC115" s="322"/>
      <c r="GD115" s="322"/>
      <c r="GE115" s="75"/>
      <c r="GF115" s="322"/>
      <c r="GG115" s="322"/>
      <c r="GH115" s="322"/>
      <c r="GI115" s="75"/>
      <c r="GJ115" s="322"/>
      <c r="GK115" s="322"/>
      <c r="GL115" s="322"/>
      <c r="GM115" s="75"/>
      <c r="GN115" s="322"/>
      <c r="GO115" s="322"/>
      <c r="GP115" s="322"/>
      <c r="GQ115" s="75"/>
      <c r="GR115" s="74"/>
      <c r="GS115" s="74"/>
      <c r="GT115" s="74"/>
      <c r="GU115" s="75"/>
      <c r="GV115" s="74"/>
      <c r="GW115" s="74"/>
      <c r="GX115" s="74"/>
      <c r="GY115" s="75"/>
      <c r="GZ115" s="74"/>
      <c r="HA115" s="74"/>
      <c r="HB115" s="74"/>
      <c r="HC115" s="75"/>
      <c r="HD115" s="74"/>
      <c r="HE115" s="74"/>
      <c r="HF115" s="74"/>
      <c r="HG115" s="75"/>
      <c r="HH115" s="74"/>
      <c r="HI115" s="74"/>
      <c r="HJ115" s="74"/>
      <c r="HK115" s="75"/>
      <c r="HL115" s="74"/>
      <c r="HM115" s="74"/>
      <c r="HN115" s="74"/>
      <c r="HO115" s="75"/>
      <c r="HP115" s="74"/>
      <c r="HQ115" s="74"/>
      <c r="HR115" s="74"/>
      <c r="HS115" s="75"/>
      <c r="HT115" s="74"/>
      <c r="HU115" s="74"/>
      <c r="HV115" s="74"/>
      <c r="HW115" s="75"/>
      <c r="HX115" s="74"/>
      <c r="HY115" s="74"/>
      <c r="HZ115" s="74"/>
      <c r="IA115" s="75"/>
      <c r="IB115" s="74"/>
      <c r="IC115" s="74"/>
      <c r="ID115" s="74"/>
      <c r="IE115" s="75"/>
      <c r="IF115" s="74"/>
      <c r="IG115" s="74"/>
      <c r="IH115" s="74"/>
      <c r="II115" s="75"/>
      <c r="IJ115" s="74"/>
      <c r="IK115" s="74"/>
      <c r="IL115" s="74"/>
      <c r="IM115" s="75"/>
      <c r="IN115" s="74"/>
      <c r="IO115" s="74"/>
      <c r="IP115" s="74"/>
      <c r="IQ115" s="75"/>
      <c r="IR115" s="74"/>
      <c r="IS115" s="74"/>
      <c r="IT115" s="74"/>
      <c r="IU115" s="75"/>
      <c r="IV115" s="74"/>
      <c r="IW115" s="74"/>
      <c r="IX115" s="74"/>
      <c r="IY115" s="75"/>
      <c r="IZ115" s="74"/>
      <c r="JA115" s="74"/>
      <c r="JB115" s="74"/>
      <c r="JC115" s="75"/>
      <c r="JD115" s="74"/>
      <c r="JE115" s="74"/>
      <c r="JF115" s="74"/>
      <c r="JG115" s="75"/>
      <c r="JH115" s="74"/>
      <c r="JI115" s="74"/>
      <c r="JJ115" s="74"/>
      <c r="JK115" s="75"/>
      <c r="JL115" s="74"/>
      <c r="JM115" s="74"/>
      <c r="JN115" s="74"/>
      <c r="JO115" s="75"/>
      <c r="JP115" s="74"/>
      <c r="JQ115" s="74"/>
      <c r="JR115" s="74"/>
      <c r="JS115" s="75"/>
      <c r="JT115" s="74"/>
      <c r="JU115" s="74"/>
      <c r="JV115" s="74"/>
      <c r="JW115" s="75"/>
      <c r="JX115" s="74"/>
      <c r="JY115" s="74"/>
      <c r="JZ115" s="74"/>
      <c r="KA115" s="75"/>
      <c r="KB115" s="74"/>
      <c r="KC115" s="74"/>
      <c r="KD115" s="74"/>
      <c r="KE115" s="75"/>
      <c r="KF115" s="74"/>
      <c r="KG115" s="74"/>
      <c r="KH115" s="74"/>
      <c r="KI115" s="75"/>
      <c r="KJ115" s="74"/>
      <c r="KK115" s="74"/>
      <c r="KL115" s="74"/>
      <c r="KM115" s="75"/>
      <c r="KN115" s="74"/>
      <c r="KO115" s="74"/>
      <c r="KP115" s="74"/>
      <c r="KQ115" s="75"/>
      <c r="KR115" s="74"/>
      <c r="KS115" s="74"/>
      <c r="KT115" s="74"/>
      <c r="KU115" s="75"/>
      <c r="KV115" s="74"/>
      <c r="KW115" s="74"/>
      <c r="KX115" s="74"/>
      <c r="KY115" s="75"/>
      <c r="KZ115" s="74"/>
      <c r="LA115" s="74"/>
      <c r="LB115" s="74"/>
      <c r="LC115" s="75"/>
      <c r="LD115" s="74"/>
      <c r="LE115" s="74"/>
      <c r="LF115" s="74"/>
      <c r="LG115" s="75"/>
      <c r="LH115" s="74"/>
      <c r="LI115" s="74"/>
      <c r="LJ115" s="74"/>
      <c r="LK115" s="75"/>
      <c r="LL115" s="74"/>
      <c r="LM115" s="74"/>
      <c r="LN115" s="74"/>
      <c r="LO115" s="75"/>
      <c r="LP115" s="74"/>
      <c r="LQ115" s="74"/>
      <c r="LR115" s="74"/>
      <c r="LS115" s="75"/>
      <c r="LT115" s="74"/>
      <c r="LU115" s="74"/>
      <c r="LV115" s="74"/>
      <c r="LW115" s="75"/>
      <c r="LX115" s="74"/>
      <c r="LY115" s="74"/>
      <c r="LZ115" s="74"/>
      <c r="MA115" s="75"/>
      <c r="MB115" s="74"/>
      <c r="MC115" s="74"/>
      <c r="MD115" s="74"/>
      <c r="ME115" s="75"/>
      <c r="MF115" s="74"/>
      <c r="MG115" s="74"/>
      <c r="MH115" s="74"/>
      <c r="MI115" s="75"/>
      <c r="MJ115" s="74"/>
      <c r="MK115" s="74"/>
      <c r="ML115" s="74"/>
      <c r="MM115" s="75"/>
      <c r="MN115" s="322"/>
      <c r="MO115" s="322"/>
      <c r="MP115" s="322"/>
      <c r="MQ115" s="75"/>
      <c r="MR115" s="322"/>
      <c r="MS115" s="322"/>
      <c r="MT115" s="322"/>
      <c r="MU115" s="75"/>
      <c r="MV115" s="74"/>
      <c r="MW115" s="74"/>
      <c r="MX115" s="74"/>
      <c r="MY115" s="75"/>
      <c r="MZ115" s="74"/>
      <c r="NA115" s="74"/>
      <c r="NB115" s="74"/>
      <c r="NC115" s="75"/>
      <c r="ND115" s="74"/>
      <c r="NE115" s="74"/>
      <c r="NF115" s="74"/>
      <c r="NG115" s="75"/>
      <c r="NH115" s="74"/>
      <c r="NI115" s="74"/>
      <c r="NJ115" s="74"/>
      <c r="NK115" s="75"/>
    </row>
    <row r="116" spans="1:375" ht="15.75" x14ac:dyDescent="0.25">
      <c r="A116" s="130" t="s">
        <v>216</v>
      </c>
      <c r="B116" s="78">
        <f t="shared" si="512"/>
        <v>5000</v>
      </c>
      <c r="C116" s="78">
        <f t="shared" si="479"/>
        <v>11502.424780000001</v>
      </c>
      <c r="D116" s="78">
        <f t="shared" si="513"/>
        <v>5000</v>
      </c>
      <c r="E116" s="78">
        <f t="shared" si="514"/>
        <v>6502.4247800000003</v>
      </c>
      <c r="F116" s="78">
        <f t="shared" si="515"/>
        <v>11502.424780000001</v>
      </c>
      <c r="G116" s="74">
        <f>F116/C116*100</f>
        <v>100</v>
      </c>
      <c r="H116" s="78"/>
      <c r="I116" s="78"/>
      <c r="J116" s="78"/>
      <c r="K116" s="78"/>
      <c r="L116" s="96"/>
      <c r="M116" s="96"/>
      <c r="N116" s="96"/>
      <c r="O116" s="96"/>
      <c r="P116" s="96"/>
      <c r="Q116" s="96"/>
      <c r="R116" s="96"/>
      <c r="S116" s="75"/>
      <c r="T116" s="89"/>
      <c r="U116" s="89"/>
      <c r="V116" s="89"/>
      <c r="W116" s="75"/>
      <c r="X116" s="89"/>
      <c r="Y116" s="89"/>
      <c r="Z116" s="89"/>
      <c r="AA116" s="75"/>
      <c r="AB116" s="89"/>
      <c r="AC116" s="89"/>
      <c r="AD116" s="89"/>
      <c r="AE116" s="75"/>
      <c r="AF116" s="89"/>
      <c r="AG116" s="89"/>
      <c r="AH116" s="89"/>
      <c r="AI116" s="75"/>
      <c r="AJ116" s="89"/>
      <c r="AK116" s="89"/>
      <c r="AL116" s="89"/>
      <c r="AM116" s="75"/>
      <c r="AN116" s="96"/>
      <c r="AO116" s="96"/>
      <c r="AP116" s="96"/>
      <c r="AQ116" s="96"/>
      <c r="AR116" s="89"/>
      <c r="AS116" s="89"/>
      <c r="AT116" s="89"/>
      <c r="AU116" s="75"/>
      <c r="AV116" s="89"/>
      <c r="AW116" s="89"/>
      <c r="AX116" s="89"/>
      <c r="AY116" s="75"/>
      <c r="AZ116" s="75"/>
      <c r="BA116" s="322"/>
      <c r="BB116" s="322"/>
      <c r="BC116" s="75"/>
      <c r="BD116" s="89"/>
      <c r="BE116" s="89"/>
      <c r="BF116" s="89"/>
      <c r="BG116" s="75"/>
      <c r="BH116" s="89"/>
      <c r="BI116" s="89"/>
      <c r="BJ116" s="89"/>
      <c r="BK116" s="75"/>
      <c r="BL116" s="75"/>
      <c r="BM116" s="89"/>
      <c r="BN116" s="89"/>
      <c r="BO116" s="75"/>
      <c r="BP116" s="75"/>
      <c r="BQ116" s="89"/>
      <c r="BR116" s="89"/>
      <c r="BS116" s="75"/>
      <c r="BT116" s="75"/>
      <c r="BU116" s="89"/>
      <c r="BV116" s="89"/>
      <c r="BW116" s="75"/>
      <c r="BX116" s="75"/>
      <c r="BY116" s="322"/>
      <c r="BZ116" s="89"/>
      <c r="CA116" s="75"/>
      <c r="CB116" s="75"/>
      <c r="CC116" s="322"/>
      <c r="CD116" s="89"/>
      <c r="CE116" s="75"/>
      <c r="CF116" s="322"/>
      <c r="CG116" s="89"/>
      <c r="CH116" s="89"/>
      <c r="CI116" s="75"/>
      <c r="CJ116" s="75"/>
      <c r="CK116" s="89"/>
      <c r="CL116" s="89"/>
      <c r="CM116" s="75"/>
      <c r="CN116" s="75"/>
      <c r="CO116" s="322"/>
      <c r="CP116" s="89">
        <v>0</v>
      </c>
      <c r="CQ116" s="75"/>
      <c r="CR116" s="322"/>
      <c r="CS116" s="322"/>
      <c r="CT116" s="322"/>
      <c r="CU116" s="75"/>
      <c r="CV116" s="75"/>
      <c r="CW116" s="322"/>
      <c r="CX116" s="322"/>
      <c r="CY116" s="75"/>
      <c r="CZ116" s="75"/>
      <c r="DA116" s="322">
        <v>6502.4247800000003</v>
      </c>
      <c r="DB116" s="322">
        <v>6502.4247800000003</v>
      </c>
      <c r="DC116" s="75">
        <f t="shared" si="635"/>
        <v>100</v>
      </c>
      <c r="DD116" s="322"/>
      <c r="DE116" s="322"/>
      <c r="DF116" s="322"/>
      <c r="DG116" s="75"/>
      <c r="DH116" s="322"/>
      <c r="DI116" s="322"/>
      <c r="DJ116" s="322"/>
      <c r="DK116" s="75"/>
      <c r="DL116" s="322"/>
      <c r="DM116" s="322"/>
      <c r="DN116" s="322"/>
      <c r="DO116" s="75"/>
      <c r="DP116" s="322"/>
      <c r="DQ116" s="322"/>
      <c r="DR116" s="322"/>
      <c r="DS116" s="75"/>
      <c r="DT116" s="75"/>
      <c r="DU116" s="89"/>
      <c r="DV116" s="89"/>
      <c r="DW116" s="75"/>
      <c r="DX116" s="75"/>
      <c r="DY116" s="89"/>
      <c r="DZ116" s="89"/>
      <c r="EA116" s="75"/>
      <c r="EB116" s="322"/>
      <c r="EC116" s="322"/>
      <c r="ED116" s="322"/>
      <c r="EE116" s="75"/>
      <c r="EF116" s="322"/>
      <c r="EG116" s="322"/>
      <c r="EH116" s="322"/>
      <c r="EI116" s="75"/>
      <c r="EJ116" s="322"/>
      <c r="EK116" s="322"/>
      <c r="EL116" s="322"/>
      <c r="EM116" s="75"/>
      <c r="EN116" s="322">
        <v>5000</v>
      </c>
      <c r="EO116" s="322">
        <v>5000</v>
      </c>
      <c r="EP116" s="322">
        <v>5000</v>
      </c>
      <c r="EQ116" s="75">
        <f t="shared" si="628"/>
        <v>100</v>
      </c>
      <c r="ER116" s="322"/>
      <c r="ES116" s="322"/>
      <c r="ET116" s="322"/>
      <c r="EU116" s="75"/>
      <c r="EV116" s="75"/>
      <c r="EW116" s="75"/>
      <c r="EX116" s="75"/>
      <c r="EY116" s="75"/>
      <c r="EZ116" s="322"/>
      <c r="FA116" s="322"/>
      <c r="FB116" s="322"/>
      <c r="FC116" s="75"/>
      <c r="FD116" s="322"/>
      <c r="FE116" s="322"/>
      <c r="FF116" s="322"/>
      <c r="FG116" s="75"/>
      <c r="FH116" s="322"/>
      <c r="FI116" s="322"/>
      <c r="FJ116" s="322"/>
      <c r="FK116" s="75"/>
      <c r="FL116" s="322"/>
      <c r="FM116" s="322"/>
      <c r="FN116" s="322"/>
      <c r="FO116" s="75"/>
      <c r="FP116" s="322"/>
      <c r="FQ116" s="322"/>
      <c r="FR116" s="322"/>
      <c r="FS116" s="75"/>
      <c r="FT116" s="322"/>
      <c r="FU116" s="322"/>
      <c r="FV116" s="322"/>
      <c r="FW116" s="75"/>
      <c r="FX116" s="322"/>
      <c r="FY116" s="322"/>
      <c r="FZ116" s="322"/>
      <c r="GA116" s="75"/>
      <c r="GB116" s="322"/>
      <c r="GC116" s="322"/>
      <c r="GD116" s="322"/>
      <c r="GE116" s="75"/>
      <c r="GF116" s="322"/>
      <c r="GG116" s="322"/>
      <c r="GH116" s="322"/>
      <c r="GI116" s="75"/>
      <c r="GJ116" s="322"/>
      <c r="GK116" s="322"/>
      <c r="GL116" s="322"/>
      <c r="GM116" s="75"/>
      <c r="GN116" s="322"/>
      <c r="GO116" s="322"/>
      <c r="GP116" s="322"/>
      <c r="GQ116" s="75"/>
      <c r="GR116" s="96"/>
      <c r="GS116" s="96"/>
      <c r="GT116" s="96"/>
      <c r="GU116" s="96"/>
      <c r="GV116" s="96"/>
      <c r="GW116" s="96"/>
      <c r="GX116" s="96"/>
      <c r="GY116" s="96"/>
      <c r="GZ116" s="96"/>
      <c r="HA116" s="96"/>
      <c r="HB116" s="96"/>
      <c r="HC116" s="96"/>
      <c r="HD116" s="96"/>
      <c r="HE116" s="96"/>
      <c r="HF116" s="96"/>
      <c r="HG116" s="96"/>
      <c r="HH116" s="96"/>
      <c r="HI116" s="96"/>
      <c r="HJ116" s="96"/>
      <c r="HK116" s="96"/>
      <c r="HL116" s="96"/>
      <c r="HM116" s="96"/>
      <c r="HN116" s="96"/>
      <c r="HO116" s="96"/>
      <c r="HP116" s="96"/>
      <c r="HQ116" s="96"/>
      <c r="HR116" s="96"/>
      <c r="HS116" s="96"/>
      <c r="HT116" s="96"/>
      <c r="HU116" s="96"/>
      <c r="HV116" s="96"/>
      <c r="HW116" s="96"/>
      <c r="HX116" s="96"/>
      <c r="HY116" s="96"/>
      <c r="HZ116" s="96"/>
      <c r="IA116" s="96"/>
      <c r="IB116" s="96"/>
      <c r="IC116" s="96"/>
      <c r="ID116" s="96"/>
      <c r="IE116" s="96"/>
      <c r="IF116" s="96"/>
      <c r="IG116" s="96"/>
      <c r="IH116" s="96"/>
      <c r="II116" s="96"/>
      <c r="IJ116" s="96"/>
      <c r="IK116" s="96"/>
      <c r="IL116" s="96"/>
      <c r="IM116" s="96"/>
      <c r="IN116" s="96"/>
      <c r="IO116" s="96"/>
      <c r="IP116" s="96"/>
      <c r="IQ116" s="96"/>
      <c r="IR116" s="96"/>
      <c r="IS116" s="96"/>
      <c r="IT116" s="96"/>
      <c r="IU116" s="96"/>
      <c r="IV116" s="96"/>
      <c r="IW116" s="96"/>
      <c r="IX116" s="96"/>
      <c r="IY116" s="96"/>
      <c r="IZ116" s="96"/>
      <c r="JA116" s="96"/>
      <c r="JB116" s="96"/>
      <c r="JC116" s="96"/>
      <c r="JD116" s="96"/>
      <c r="JE116" s="96"/>
      <c r="JF116" s="96"/>
      <c r="JG116" s="96"/>
      <c r="JH116" s="96"/>
      <c r="JI116" s="96"/>
      <c r="JJ116" s="96"/>
      <c r="JK116" s="96"/>
      <c r="JL116" s="96"/>
      <c r="JM116" s="96"/>
      <c r="JN116" s="96"/>
      <c r="JO116" s="96"/>
      <c r="JP116" s="96"/>
      <c r="JQ116" s="96"/>
      <c r="JR116" s="96"/>
      <c r="JS116" s="96"/>
      <c r="JT116" s="96"/>
      <c r="JU116" s="96"/>
      <c r="JV116" s="96"/>
      <c r="JW116" s="96"/>
      <c r="JX116" s="96"/>
      <c r="JY116" s="96"/>
      <c r="JZ116" s="96"/>
      <c r="KA116" s="96"/>
      <c r="KB116" s="96"/>
      <c r="KC116" s="96"/>
      <c r="KD116" s="96"/>
      <c r="KE116" s="75"/>
      <c r="KF116" s="96"/>
      <c r="KG116" s="96"/>
      <c r="KH116" s="96"/>
      <c r="KI116" s="75"/>
      <c r="KJ116" s="96"/>
      <c r="KK116" s="96"/>
      <c r="KL116" s="96"/>
      <c r="KM116" s="75"/>
      <c r="KN116" s="96"/>
      <c r="KO116" s="96"/>
      <c r="KP116" s="96"/>
      <c r="KQ116" s="75"/>
      <c r="KR116" s="96"/>
      <c r="KS116" s="96"/>
      <c r="KT116" s="96"/>
      <c r="KU116" s="75"/>
      <c r="KV116" s="96"/>
      <c r="KW116" s="96"/>
      <c r="KX116" s="96"/>
      <c r="KY116" s="75"/>
      <c r="KZ116" s="96"/>
      <c r="LA116" s="96"/>
      <c r="LB116" s="96"/>
      <c r="LC116" s="75"/>
      <c r="LD116" s="96"/>
      <c r="LE116" s="96"/>
      <c r="LF116" s="96"/>
      <c r="LG116" s="75"/>
      <c r="LH116" s="96"/>
      <c r="LI116" s="96"/>
      <c r="LJ116" s="96"/>
      <c r="LK116" s="75"/>
      <c r="LL116" s="96"/>
      <c r="LM116" s="96"/>
      <c r="LN116" s="96"/>
      <c r="LO116" s="75"/>
      <c r="LP116" s="96"/>
      <c r="LQ116" s="96"/>
      <c r="LR116" s="96"/>
      <c r="LS116" s="75"/>
      <c r="LT116" s="96"/>
      <c r="LU116" s="96"/>
      <c r="LV116" s="96"/>
      <c r="LW116" s="75"/>
      <c r="LX116" s="96"/>
      <c r="LY116" s="96"/>
      <c r="LZ116" s="96"/>
      <c r="MA116" s="75"/>
      <c r="MB116" s="96"/>
      <c r="MC116" s="96"/>
      <c r="MD116" s="96"/>
      <c r="ME116" s="75"/>
      <c r="MF116" s="96"/>
      <c r="MG116" s="96"/>
      <c r="MH116" s="96"/>
      <c r="MI116" s="75"/>
      <c r="MJ116" s="96"/>
      <c r="MK116" s="96"/>
      <c r="ML116" s="96"/>
      <c r="MM116" s="75"/>
      <c r="MN116" s="89"/>
      <c r="MO116" s="89"/>
      <c r="MP116" s="89"/>
      <c r="MQ116" s="75"/>
      <c r="MR116" s="322"/>
      <c r="MS116" s="322"/>
      <c r="MT116" s="322"/>
      <c r="MU116" s="75"/>
      <c r="MV116" s="96"/>
      <c r="MW116" s="96"/>
      <c r="MX116" s="96"/>
      <c r="MY116" s="96"/>
      <c r="MZ116" s="96"/>
      <c r="NA116" s="96"/>
      <c r="NB116" s="96"/>
      <c r="NC116" s="96"/>
      <c r="ND116" s="96"/>
      <c r="NE116" s="96"/>
      <c r="NF116" s="96"/>
      <c r="NG116" s="96"/>
      <c r="NH116" s="96"/>
      <c r="NI116" s="96"/>
      <c r="NJ116" s="96"/>
      <c r="NK116" s="96"/>
    </row>
    <row r="117" spans="1:375" ht="15.75" x14ac:dyDescent="0.25">
      <c r="A117" s="130" t="s">
        <v>398</v>
      </c>
      <c r="B117" s="78">
        <f t="shared" si="512"/>
        <v>0</v>
      </c>
      <c r="C117" s="78">
        <f t="shared" si="479"/>
        <v>0</v>
      </c>
      <c r="D117" s="78">
        <f t="shared" si="513"/>
        <v>0</v>
      </c>
      <c r="E117" s="78">
        <f t="shared" si="514"/>
        <v>0</v>
      </c>
      <c r="F117" s="78">
        <f t="shared" si="515"/>
        <v>0</v>
      </c>
      <c r="G117" s="74"/>
      <c r="H117" s="78"/>
      <c r="I117" s="78"/>
      <c r="J117" s="78"/>
      <c r="K117" s="78"/>
      <c r="L117" s="96"/>
      <c r="M117" s="96"/>
      <c r="N117" s="96"/>
      <c r="O117" s="96"/>
      <c r="P117" s="96"/>
      <c r="Q117" s="96"/>
      <c r="R117" s="96"/>
      <c r="S117" s="75"/>
      <c r="T117" s="89"/>
      <c r="U117" s="89"/>
      <c r="V117" s="89"/>
      <c r="W117" s="75"/>
      <c r="X117" s="89"/>
      <c r="Y117" s="89"/>
      <c r="Z117" s="89"/>
      <c r="AA117" s="75"/>
      <c r="AB117" s="89"/>
      <c r="AC117" s="89"/>
      <c r="AD117" s="89"/>
      <c r="AE117" s="75"/>
      <c r="AF117" s="89"/>
      <c r="AG117" s="89"/>
      <c r="AH117" s="89"/>
      <c r="AI117" s="75"/>
      <c r="AJ117" s="89"/>
      <c r="AK117" s="89"/>
      <c r="AL117" s="89"/>
      <c r="AM117" s="75"/>
      <c r="AN117" s="96"/>
      <c r="AO117" s="96"/>
      <c r="AP117" s="96"/>
      <c r="AQ117" s="96"/>
      <c r="AR117" s="89"/>
      <c r="AS117" s="89"/>
      <c r="AT117" s="89"/>
      <c r="AU117" s="75"/>
      <c r="AV117" s="89"/>
      <c r="AW117" s="89"/>
      <c r="AX117" s="89"/>
      <c r="AY117" s="75"/>
      <c r="AZ117" s="75"/>
      <c r="BA117" s="322"/>
      <c r="BB117" s="322"/>
      <c r="BC117" s="75"/>
      <c r="BD117" s="89"/>
      <c r="BE117" s="89"/>
      <c r="BF117" s="89"/>
      <c r="BG117" s="75"/>
      <c r="BH117" s="89"/>
      <c r="BI117" s="89"/>
      <c r="BJ117" s="89"/>
      <c r="BK117" s="75"/>
      <c r="BL117" s="75"/>
      <c r="BM117" s="89"/>
      <c r="BN117" s="89"/>
      <c r="BO117" s="75"/>
      <c r="BP117" s="75"/>
      <c r="BQ117" s="89"/>
      <c r="BR117" s="89"/>
      <c r="BS117" s="75"/>
      <c r="BT117" s="75"/>
      <c r="BU117" s="89"/>
      <c r="BV117" s="89"/>
      <c r="BW117" s="75"/>
      <c r="BX117" s="75"/>
      <c r="BY117" s="322"/>
      <c r="BZ117" s="89"/>
      <c r="CA117" s="75"/>
      <c r="CB117" s="75"/>
      <c r="CC117" s="322"/>
      <c r="CD117" s="89"/>
      <c r="CE117" s="75"/>
      <c r="CF117" s="322"/>
      <c r="CG117" s="89"/>
      <c r="CH117" s="89"/>
      <c r="CI117" s="75"/>
      <c r="CJ117" s="75"/>
      <c r="CK117" s="89"/>
      <c r="CL117" s="89"/>
      <c r="CM117" s="75"/>
      <c r="CN117" s="75"/>
      <c r="CO117" s="322"/>
      <c r="CP117" s="89"/>
      <c r="CQ117" s="75"/>
      <c r="CR117" s="322"/>
      <c r="CS117" s="322"/>
      <c r="CT117" s="322"/>
      <c r="CU117" s="75"/>
      <c r="CV117" s="75"/>
      <c r="CW117" s="322"/>
      <c r="CX117" s="322"/>
      <c r="CY117" s="75"/>
      <c r="CZ117" s="75"/>
      <c r="DA117" s="322"/>
      <c r="DB117" s="322"/>
      <c r="DC117" s="75"/>
      <c r="DD117" s="322"/>
      <c r="DE117" s="322"/>
      <c r="DF117" s="322"/>
      <c r="DG117" s="75"/>
      <c r="DH117" s="322"/>
      <c r="DI117" s="322"/>
      <c r="DJ117" s="322"/>
      <c r="DK117" s="75"/>
      <c r="DL117" s="322"/>
      <c r="DM117" s="322"/>
      <c r="DN117" s="322"/>
      <c r="DO117" s="75"/>
      <c r="DP117" s="322"/>
      <c r="DQ117" s="322"/>
      <c r="DR117" s="322"/>
      <c r="DS117" s="75"/>
      <c r="DT117" s="75"/>
      <c r="DU117" s="89"/>
      <c r="DV117" s="89"/>
      <c r="DW117" s="75"/>
      <c r="DX117" s="75"/>
      <c r="DY117" s="89"/>
      <c r="DZ117" s="89"/>
      <c r="EA117" s="75"/>
      <c r="EB117" s="322"/>
      <c r="EC117" s="322"/>
      <c r="ED117" s="322"/>
      <c r="EE117" s="75"/>
      <c r="EF117" s="322"/>
      <c r="EG117" s="322"/>
      <c r="EH117" s="322"/>
      <c r="EI117" s="75"/>
      <c r="EJ117" s="322"/>
      <c r="EK117" s="322"/>
      <c r="EL117" s="322"/>
      <c r="EM117" s="75"/>
      <c r="EN117" s="322"/>
      <c r="EO117" s="322"/>
      <c r="EP117" s="322"/>
      <c r="EQ117" s="75"/>
      <c r="ER117" s="322"/>
      <c r="ES117" s="322"/>
      <c r="ET117" s="322"/>
      <c r="EU117" s="75"/>
      <c r="EV117" s="75"/>
      <c r="EW117" s="75"/>
      <c r="EX117" s="75"/>
      <c r="EY117" s="75"/>
      <c r="EZ117" s="322"/>
      <c r="FA117" s="322"/>
      <c r="FB117" s="322"/>
      <c r="FC117" s="75"/>
      <c r="FD117" s="322"/>
      <c r="FE117" s="322"/>
      <c r="FF117" s="322"/>
      <c r="FG117" s="75"/>
      <c r="FH117" s="322"/>
      <c r="FI117" s="322"/>
      <c r="FJ117" s="322"/>
      <c r="FK117" s="75"/>
      <c r="FL117" s="322"/>
      <c r="FM117" s="322"/>
      <c r="FN117" s="322"/>
      <c r="FO117" s="75"/>
      <c r="FP117" s="322"/>
      <c r="FQ117" s="322"/>
      <c r="FR117" s="322"/>
      <c r="FS117" s="75"/>
      <c r="FT117" s="322"/>
      <c r="FU117" s="322"/>
      <c r="FV117" s="322"/>
      <c r="FW117" s="75"/>
      <c r="FX117" s="322"/>
      <c r="FY117" s="322"/>
      <c r="FZ117" s="322"/>
      <c r="GA117" s="75"/>
      <c r="GB117" s="322"/>
      <c r="GC117" s="322"/>
      <c r="GD117" s="322"/>
      <c r="GE117" s="75"/>
      <c r="GF117" s="322"/>
      <c r="GG117" s="322"/>
      <c r="GH117" s="322"/>
      <c r="GI117" s="75"/>
      <c r="GJ117" s="322"/>
      <c r="GK117" s="322"/>
      <c r="GL117" s="322"/>
      <c r="GM117" s="75"/>
      <c r="GN117" s="322"/>
      <c r="GO117" s="322"/>
      <c r="GP117" s="322"/>
      <c r="GQ117" s="75"/>
      <c r="GR117" s="96"/>
      <c r="GS117" s="96"/>
      <c r="GT117" s="96"/>
      <c r="GU117" s="96"/>
      <c r="GV117" s="96"/>
      <c r="GW117" s="96"/>
      <c r="GX117" s="96"/>
      <c r="GY117" s="96"/>
      <c r="GZ117" s="96"/>
      <c r="HA117" s="96"/>
      <c r="HB117" s="96"/>
      <c r="HC117" s="96"/>
      <c r="HD117" s="96"/>
      <c r="HE117" s="96"/>
      <c r="HF117" s="96"/>
      <c r="HG117" s="96"/>
      <c r="HH117" s="96"/>
      <c r="HI117" s="96"/>
      <c r="HJ117" s="96"/>
      <c r="HK117" s="96"/>
      <c r="HL117" s="96"/>
      <c r="HM117" s="96"/>
      <c r="HN117" s="96"/>
      <c r="HO117" s="96"/>
      <c r="HP117" s="96"/>
      <c r="HQ117" s="96"/>
      <c r="HR117" s="96"/>
      <c r="HS117" s="96"/>
      <c r="HT117" s="96"/>
      <c r="HU117" s="96"/>
      <c r="HV117" s="96"/>
      <c r="HW117" s="96"/>
      <c r="HX117" s="96"/>
      <c r="HY117" s="96"/>
      <c r="HZ117" s="96"/>
      <c r="IA117" s="96"/>
      <c r="IB117" s="96"/>
      <c r="IC117" s="96"/>
      <c r="ID117" s="96"/>
      <c r="IE117" s="96"/>
      <c r="IF117" s="96"/>
      <c r="IG117" s="96"/>
      <c r="IH117" s="96"/>
      <c r="II117" s="96"/>
      <c r="IJ117" s="96"/>
      <c r="IK117" s="96"/>
      <c r="IL117" s="96"/>
      <c r="IM117" s="96"/>
      <c r="IN117" s="96"/>
      <c r="IO117" s="96"/>
      <c r="IP117" s="96"/>
      <c r="IQ117" s="96"/>
      <c r="IR117" s="96"/>
      <c r="IS117" s="96"/>
      <c r="IT117" s="96"/>
      <c r="IU117" s="96"/>
      <c r="IV117" s="96"/>
      <c r="IW117" s="96"/>
      <c r="IX117" s="96"/>
      <c r="IY117" s="96"/>
      <c r="IZ117" s="96"/>
      <c r="JA117" s="96"/>
      <c r="JB117" s="96"/>
      <c r="JC117" s="96"/>
      <c r="JD117" s="96"/>
      <c r="JE117" s="96"/>
      <c r="JF117" s="96"/>
      <c r="JG117" s="96"/>
      <c r="JH117" s="96"/>
      <c r="JI117" s="96"/>
      <c r="JJ117" s="96"/>
      <c r="JK117" s="96"/>
      <c r="JL117" s="96"/>
      <c r="JM117" s="96"/>
      <c r="JN117" s="96"/>
      <c r="JO117" s="96"/>
      <c r="JP117" s="96"/>
      <c r="JQ117" s="96"/>
      <c r="JR117" s="96"/>
      <c r="JS117" s="96"/>
      <c r="JT117" s="96"/>
      <c r="JU117" s="96"/>
      <c r="JV117" s="96"/>
      <c r="JW117" s="96"/>
      <c r="JX117" s="96"/>
      <c r="JY117" s="96"/>
      <c r="JZ117" s="96"/>
      <c r="KA117" s="96"/>
      <c r="KB117" s="96"/>
      <c r="KC117" s="96"/>
      <c r="KD117" s="96"/>
      <c r="KE117" s="75"/>
      <c r="KF117" s="96"/>
      <c r="KG117" s="96"/>
      <c r="KH117" s="96"/>
      <c r="KI117" s="75"/>
      <c r="KJ117" s="96"/>
      <c r="KK117" s="96"/>
      <c r="KL117" s="96"/>
      <c r="KM117" s="75"/>
      <c r="KN117" s="96"/>
      <c r="KO117" s="96"/>
      <c r="KP117" s="96"/>
      <c r="KQ117" s="75"/>
      <c r="KR117" s="96"/>
      <c r="KS117" s="96"/>
      <c r="KT117" s="96"/>
      <c r="KU117" s="75"/>
      <c r="KV117" s="96"/>
      <c r="KW117" s="96"/>
      <c r="KX117" s="96"/>
      <c r="KY117" s="75"/>
      <c r="KZ117" s="96"/>
      <c r="LA117" s="96"/>
      <c r="LB117" s="96"/>
      <c r="LC117" s="75"/>
      <c r="LD117" s="96"/>
      <c r="LE117" s="96"/>
      <c r="LF117" s="96"/>
      <c r="LG117" s="75"/>
      <c r="LH117" s="96"/>
      <c r="LI117" s="96"/>
      <c r="LJ117" s="96"/>
      <c r="LK117" s="75"/>
      <c r="LL117" s="96"/>
      <c r="LM117" s="96"/>
      <c r="LN117" s="96"/>
      <c r="LO117" s="75"/>
      <c r="LP117" s="96"/>
      <c r="LQ117" s="96"/>
      <c r="LR117" s="96"/>
      <c r="LS117" s="75"/>
      <c r="LT117" s="96"/>
      <c r="LU117" s="96"/>
      <c r="LV117" s="96"/>
      <c r="LW117" s="75"/>
      <c r="LX117" s="96"/>
      <c r="LY117" s="96"/>
      <c r="LZ117" s="96"/>
      <c r="MA117" s="75"/>
      <c r="MB117" s="96"/>
      <c r="MC117" s="96"/>
      <c r="MD117" s="96"/>
      <c r="ME117" s="75"/>
      <c r="MF117" s="96"/>
      <c r="MG117" s="96"/>
      <c r="MH117" s="96"/>
      <c r="MI117" s="75"/>
      <c r="MJ117" s="96"/>
      <c r="MK117" s="96"/>
      <c r="ML117" s="96"/>
      <c r="MM117" s="75"/>
      <c r="MN117" s="89"/>
      <c r="MO117" s="89"/>
      <c r="MP117" s="89"/>
      <c r="MQ117" s="75"/>
      <c r="MR117" s="322"/>
      <c r="MS117" s="322"/>
      <c r="MT117" s="322"/>
      <c r="MU117" s="75"/>
      <c r="MV117" s="96"/>
      <c r="MW117" s="96"/>
      <c r="MX117" s="96"/>
      <c r="MY117" s="96"/>
      <c r="MZ117" s="96"/>
      <c r="NA117" s="96"/>
      <c r="NB117" s="96"/>
      <c r="NC117" s="96"/>
      <c r="ND117" s="96"/>
      <c r="NE117" s="96"/>
      <c r="NF117" s="96"/>
      <c r="NG117" s="96"/>
      <c r="NH117" s="96"/>
      <c r="NI117" s="96"/>
      <c r="NJ117" s="96"/>
      <c r="NK117" s="96"/>
    </row>
    <row r="118" spans="1:375" ht="15.75" x14ac:dyDescent="0.25">
      <c r="A118" s="130" t="s">
        <v>399</v>
      </c>
      <c r="B118" s="78">
        <f t="shared" si="512"/>
        <v>0</v>
      </c>
      <c r="C118" s="78">
        <f t="shared" si="479"/>
        <v>0</v>
      </c>
      <c r="D118" s="78">
        <f t="shared" si="513"/>
        <v>0</v>
      </c>
      <c r="E118" s="78">
        <f t="shared" si="514"/>
        <v>0</v>
      </c>
      <c r="F118" s="78">
        <f t="shared" si="515"/>
        <v>0</v>
      </c>
      <c r="G118" s="74"/>
      <c r="H118" s="78"/>
      <c r="I118" s="78"/>
      <c r="J118" s="78"/>
      <c r="K118" s="78"/>
      <c r="L118" s="96"/>
      <c r="M118" s="96"/>
      <c r="N118" s="96"/>
      <c r="O118" s="96"/>
      <c r="P118" s="96"/>
      <c r="Q118" s="96"/>
      <c r="R118" s="96"/>
      <c r="S118" s="75"/>
      <c r="T118" s="89"/>
      <c r="U118" s="89"/>
      <c r="V118" s="89"/>
      <c r="W118" s="75"/>
      <c r="X118" s="89"/>
      <c r="Y118" s="89"/>
      <c r="Z118" s="89"/>
      <c r="AA118" s="75"/>
      <c r="AB118" s="89"/>
      <c r="AC118" s="89"/>
      <c r="AD118" s="89"/>
      <c r="AE118" s="75"/>
      <c r="AF118" s="89"/>
      <c r="AG118" s="89"/>
      <c r="AH118" s="89"/>
      <c r="AI118" s="75"/>
      <c r="AJ118" s="89"/>
      <c r="AK118" s="89"/>
      <c r="AL118" s="89"/>
      <c r="AM118" s="75"/>
      <c r="AN118" s="96"/>
      <c r="AO118" s="96"/>
      <c r="AP118" s="96"/>
      <c r="AQ118" s="96"/>
      <c r="AR118" s="89"/>
      <c r="AS118" s="89"/>
      <c r="AT118" s="89"/>
      <c r="AU118" s="75"/>
      <c r="AV118" s="89"/>
      <c r="AW118" s="89"/>
      <c r="AX118" s="89"/>
      <c r="AY118" s="75"/>
      <c r="AZ118" s="75"/>
      <c r="BA118" s="322"/>
      <c r="BB118" s="322"/>
      <c r="BC118" s="75"/>
      <c r="BD118" s="89"/>
      <c r="BE118" s="89"/>
      <c r="BF118" s="89"/>
      <c r="BG118" s="75"/>
      <c r="BH118" s="89"/>
      <c r="BI118" s="89"/>
      <c r="BJ118" s="89"/>
      <c r="BK118" s="75"/>
      <c r="BL118" s="75"/>
      <c r="BM118" s="89"/>
      <c r="BN118" s="89"/>
      <c r="BO118" s="75"/>
      <c r="BP118" s="75"/>
      <c r="BQ118" s="89"/>
      <c r="BR118" s="89"/>
      <c r="BS118" s="75"/>
      <c r="BT118" s="75"/>
      <c r="BU118" s="89"/>
      <c r="BV118" s="89"/>
      <c r="BW118" s="75"/>
      <c r="BX118" s="75"/>
      <c r="BY118" s="322"/>
      <c r="BZ118" s="89"/>
      <c r="CA118" s="75"/>
      <c r="CB118" s="75"/>
      <c r="CC118" s="322"/>
      <c r="CD118" s="89"/>
      <c r="CE118" s="75"/>
      <c r="CF118" s="322"/>
      <c r="CG118" s="89"/>
      <c r="CH118" s="89"/>
      <c r="CI118" s="75"/>
      <c r="CJ118" s="75"/>
      <c r="CK118" s="89"/>
      <c r="CL118" s="89"/>
      <c r="CM118" s="75"/>
      <c r="CN118" s="75"/>
      <c r="CO118" s="322"/>
      <c r="CP118" s="89"/>
      <c r="CQ118" s="75"/>
      <c r="CR118" s="322"/>
      <c r="CS118" s="322"/>
      <c r="CT118" s="322"/>
      <c r="CU118" s="75"/>
      <c r="CV118" s="75"/>
      <c r="CW118" s="322"/>
      <c r="CX118" s="322"/>
      <c r="CY118" s="75"/>
      <c r="CZ118" s="75"/>
      <c r="DA118" s="322"/>
      <c r="DB118" s="322"/>
      <c r="DC118" s="75"/>
      <c r="DD118" s="322"/>
      <c r="DE118" s="322"/>
      <c r="DF118" s="322"/>
      <c r="DG118" s="75"/>
      <c r="DH118" s="322"/>
      <c r="DI118" s="322"/>
      <c r="DJ118" s="322"/>
      <c r="DK118" s="75"/>
      <c r="DL118" s="322"/>
      <c r="DM118" s="322"/>
      <c r="DN118" s="322"/>
      <c r="DO118" s="75"/>
      <c r="DP118" s="322"/>
      <c r="DQ118" s="322"/>
      <c r="DR118" s="322"/>
      <c r="DS118" s="75"/>
      <c r="DT118" s="75"/>
      <c r="DU118" s="89"/>
      <c r="DV118" s="89"/>
      <c r="DW118" s="75"/>
      <c r="DX118" s="75"/>
      <c r="DY118" s="89"/>
      <c r="DZ118" s="89"/>
      <c r="EA118" s="75"/>
      <c r="EB118" s="322"/>
      <c r="EC118" s="322"/>
      <c r="ED118" s="322"/>
      <c r="EE118" s="75"/>
      <c r="EF118" s="322"/>
      <c r="EG118" s="322"/>
      <c r="EH118" s="322"/>
      <c r="EI118" s="75"/>
      <c r="EJ118" s="322"/>
      <c r="EK118" s="322"/>
      <c r="EL118" s="322"/>
      <c r="EM118" s="75"/>
      <c r="EN118" s="322"/>
      <c r="EO118" s="322"/>
      <c r="EP118" s="322"/>
      <c r="EQ118" s="75"/>
      <c r="ER118" s="322"/>
      <c r="ES118" s="322"/>
      <c r="ET118" s="322"/>
      <c r="EU118" s="75"/>
      <c r="EV118" s="75"/>
      <c r="EW118" s="75"/>
      <c r="EX118" s="75"/>
      <c r="EY118" s="75"/>
      <c r="EZ118" s="322"/>
      <c r="FA118" s="322"/>
      <c r="FB118" s="322"/>
      <c r="FC118" s="75"/>
      <c r="FD118" s="322"/>
      <c r="FE118" s="322"/>
      <c r="FF118" s="322"/>
      <c r="FG118" s="75"/>
      <c r="FH118" s="322"/>
      <c r="FI118" s="322"/>
      <c r="FJ118" s="322"/>
      <c r="FK118" s="75"/>
      <c r="FL118" s="322"/>
      <c r="FM118" s="322"/>
      <c r="FN118" s="322"/>
      <c r="FO118" s="75"/>
      <c r="FP118" s="322"/>
      <c r="FQ118" s="322"/>
      <c r="FR118" s="322"/>
      <c r="FS118" s="75"/>
      <c r="FT118" s="322"/>
      <c r="FU118" s="322"/>
      <c r="FV118" s="322"/>
      <c r="FW118" s="75"/>
      <c r="FX118" s="322"/>
      <c r="FY118" s="322"/>
      <c r="FZ118" s="322"/>
      <c r="GA118" s="75"/>
      <c r="GB118" s="322"/>
      <c r="GC118" s="322"/>
      <c r="GD118" s="322"/>
      <c r="GE118" s="75"/>
      <c r="GF118" s="322"/>
      <c r="GG118" s="322"/>
      <c r="GH118" s="322"/>
      <c r="GI118" s="75"/>
      <c r="GJ118" s="322"/>
      <c r="GK118" s="322"/>
      <c r="GL118" s="322"/>
      <c r="GM118" s="75"/>
      <c r="GN118" s="322"/>
      <c r="GO118" s="322"/>
      <c r="GP118" s="322"/>
      <c r="GQ118" s="75"/>
      <c r="GR118" s="96"/>
      <c r="GS118" s="96"/>
      <c r="GT118" s="96"/>
      <c r="GU118" s="96"/>
      <c r="GV118" s="96"/>
      <c r="GW118" s="96"/>
      <c r="GX118" s="96"/>
      <c r="GY118" s="96"/>
      <c r="GZ118" s="96"/>
      <c r="HA118" s="96"/>
      <c r="HB118" s="96"/>
      <c r="HC118" s="96"/>
      <c r="HD118" s="96"/>
      <c r="HE118" s="96"/>
      <c r="HF118" s="96"/>
      <c r="HG118" s="96"/>
      <c r="HH118" s="96"/>
      <c r="HI118" s="96"/>
      <c r="HJ118" s="96"/>
      <c r="HK118" s="96"/>
      <c r="HL118" s="96"/>
      <c r="HM118" s="96"/>
      <c r="HN118" s="96"/>
      <c r="HO118" s="96"/>
      <c r="HP118" s="96"/>
      <c r="HQ118" s="96"/>
      <c r="HR118" s="96"/>
      <c r="HS118" s="96"/>
      <c r="HT118" s="96"/>
      <c r="HU118" s="96"/>
      <c r="HV118" s="96"/>
      <c r="HW118" s="96"/>
      <c r="HX118" s="96"/>
      <c r="HY118" s="96"/>
      <c r="HZ118" s="96"/>
      <c r="IA118" s="96"/>
      <c r="IB118" s="96"/>
      <c r="IC118" s="96"/>
      <c r="ID118" s="96"/>
      <c r="IE118" s="96"/>
      <c r="IF118" s="96"/>
      <c r="IG118" s="96"/>
      <c r="IH118" s="96"/>
      <c r="II118" s="96"/>
      <c r="IJ118" s="96"/>
      <c r="IK118" s="96"/>
      <c r="IL118" s="96"/>
      <c r="IM118" s="96"/>
      <c r="IN118" s="96"/>
      <c r="IO118" s="96"/>
      <c r="IP118" s="96"/>
      <c r="IQ118" s="96"/>
      <c r="IR118" s="96"/>
      <c r="IS118" s="96"/>
      <c r="IT118" s="96"/>
      <c r="IU118" s="96"/>
      <c r="IV118" s="96"/>
      <c r="IW118" s="96"/>
      <c r="IX118" s="96"/>
      <c r="IY118" s="96"/>
      <c r="IZ118" s="96"/>
      <c r="JA118" s="96"/>
      <c r="JB118" s="96"/>
      <c r="JC118" s="96"/>
      <c r="JD118" s="96"/>
      <c r="JE118" s="96"/>
      <c r="JF118" s="96"/>
      <c r="JG118" s="96"/>
      <c r="JH118" s="96"/>
      <c r="JI118" s="96"/>
      <c r="JJ118" s="96"/>
      <c r="JK118" s="96"/>
      <c r="JL118" s="96"/>
      <c r="JM118" s="96"/>
      <c r="JN118" s="96"/>
      <c r="JO118" s="96"/>
      <c r="JP118" s="96"/>
      <c r="JQ118" s="96"/>
      <c r="JR118" s="96"/>
      <c r="JS118" s="96"/>
      <c r="JT118" s="96"/>
      <c r="JU118" s="96"/>
      <c r="JV118" s="96"/>
      <c r="JW118" s="96"/>
      <c r="JX118" s="96"/>
      <c r="JY118" s="96"/>
      <c r="JZ118" s="96"/>
      <c r="KA118" s="96"/>
      <c r="KB118" s="96"/>
      <c r="KC118" s="96"/>
      <c r="KD118" s="96"/>
      <c r="KE118" s="75"/>
      <c r="KF118" s="96"/>
      <c r="KG118" s="96"/>
      <c r="KH118" s="96"/>
      <c r="KI118" s="75"/>
      <c r="KJ118" s="96"/>
      <c r="KK118" s="96"/>
      <c r="KL118" s="96"/>
      <c r="KM118" s="75"/>
      <c r="KN118" s="96"/>
      <c r="KO118" s="96"/>
      <c r="KP118" s="96"/>
      <c r="KQ118" s="75"/>
      <c r="KR118" s="96"/>
      <c r="KS118" s="96"/>
      <c r="KT118" s="96"/>
      <c r="KU118" s="75"/>
      <c r="KV118" s="96"/>
      <c r="KW118" s="96"/>
      <c r="KX118" s="96"/>
      <c r="KY118" s="75"/>
      <c r="KZ118" s="96"/>
      <c r="LA118" s="96"/>
      <c r="LB118" s="96"/>
      <c r="LC118" s="75"/>
      <c r="LD118" s="96"/>
      <c r="LE118" s="96"/>
      <c r="LF118" s="96"/>
      <c r="LG118" s="75"/>
      <c r="LH118" s="96"/>
      <c r="LI118" s="96"/>
      <c r="LJ118" s="96"/>
      <c r="LK118" s="75"/>
      <c r="LL118" s="96"/>
      <c r="LM118" s="96"/>
      <c r="LN118" s="96"/>
      <c r="LO118" s="75"/>
      <c r="LP118" s="96"/>
      <c r="LQ118" s="96"/>
      <c r="LR118" s="96"/>
      <c r="LS118" s="75"/>
      <c r="LT118" s="96"/>
      <c r="LU118" s="96"/>
      <c r="LV118" s="96"/>
      <c r="LW118" s="75"/>
      <c r="LX118" s="96"/>
      <c r="LY118" s="96"/>
      <c r="LZ118" s="96"/>
      <c r="MA118" s="75"/>
      <c r="MB118" s="96"/>
      <c r="MC118" s="96"/>
      <c r="MD118" s="96"/>
      <c r="ME118" s="75"/>
      <c r="MF118" s="96"/>
      <c r="MG118" s="96"/>
      <c r="MH118" s="96"/>
      <c r="MI118" s="75"/>
      <c r="MJ118" s="96"/>
      <c r="MK118" s="96"/>
      <c r="ML118" s="96"/>
      <c r="MM118" s="75"/>
      <c r="MN118" s="89"/>
      <c r="MO118" s="89"/>
      <c r="MP118" s="89"/>
      <c r="MQ118" s="75"/>
      <c r="MR118" s="322"/>
      <c r="MS118" s="322"/>
      <c r="MT118" s="322"/>
      <c r="MU118" s="75"/>
      <c r="MV118" s="96"/>
      <c r="MW118" s="96"/>
      <c r="MX118" s="96"/>
      <c r="MY118" s="96"/>
      <c r="MZ118" s="96"/>
      <c r="NA118" s="96"/>
      <c r="NB118" s="96"/>
      <c r="NC118" s="96"/>
      <c r="ND118" s="96"/>
      <c r="NE118" s="96"/>
      <c r="NF118" s="96"/>
      <c r="NG118" s="96"/>
      <c r="NH118" s="96"/>
      <c r="NI118" s="96"/>
      <c r="NJ118" s="96"/>
      <c r="NK118" s="96"/>
    </row>
    <row r="119" spans="1:375" ht="15.75" x14ac:dyDescent="0.25">
      <c r="A119" s="130" t="s">
        <v>494</v>
      </c>
      <c r="B119" s="78">
        <f t="shared" si="512"/>
        <v>0</v>
      </c>
      <c r="C119" s="78">
        <f t="shared" si="479"/>
        <v>3707.0094100000001</v>
      </c>
      <c r="D119" s="78">
        <f t="shared" si="513"/>
        <v>0</v>
      </c>
      <c r="E119" s="78">
        <f t="shared" si="514"/>
        <v>3707.0094100000001</v>
      </c>
      <c r="F119" s="78">
        <f t="shared" si="515"/>
        <v>3707.0094100000001</v>
      </c>
      <c r="G119" s="74">
        <f t="shared" ref="G119" si="639">F119/C119*100</f>
        <v>100</v>
      </c>
      <c r="H119" s="78"/>
      <c r="I119" s="78"/>
      <c r="J119" s="78"/>
      <c r="K119" s="78"/>
      <c r="L119" s="96"/>
      <c r="M119" s="96"/>
      <c r="N119" s="96"/>
      <c r="O119" s="96"/>
      <c r="P119" s="96"/>
      <c r="Q119" s="96"/>
      <c r="R119" s="96"/>
      <c r="S119" s="75"/>
      <c r="T119" s="89"/>
      <c r="U119" s="89"/>
      <c r="V119" s="89"/>
      <c r="W119" s="75"/>
      <c r="X119" s="89"/>
      <c r="Y119" s="89"/>
      <c r="Z119" s="89"/>
      <c r="AA119" s="75"/>
      <c r="AB119" s="89"/>
      <c r="AC119" s="89"/>
      <c r="AD119" s="89"/>
      <c r="AE119" s="75"/>
      <c r="AF119" s="89"/>
      <c r="AG119" s="89"/>
      <c r="AH119" s="89"/>
      <c r="AI119" s="75"/>
      <c r="AJ119" s="89"/>
      <c r="AK119" s="89"/>
      <c r="AL119" s="89"/>
      <c r="AM119" s="75"/>
      <c r="AN119" s="96"/>
      <c r="AO119" s="96"/>
      <c r="AP119" s="96"/>
      <c r="AQ119" s="96"/>
      <c r="AR119" s="89"/>
      <c r="AS119" s="89"/>
      <c r="AT119" s="89"/>
      <c r="AU119" s="75"/>
      <c r="AV119" s="89"/>
      <c r="AW119" s="89"/>
      <c r="AX119" s="89"/>
      <c r="AY119" s="75"/>
      <c r="AZ119" s="75"/>
      <c r="BA119" s="322"/>
      <c r="BB119" s="322"/>
      <c r="BC119" s="75"/>
      <c r="BD119" s="89"/>
      <c r="BE119" s="89"/>
      <c r="BF119" s="89"/>
      <c r="BG119" s="75"/>
      <c r="BH119" s="89"/>
      <c r="BI119" s="89"/>
      <c r="BJ119" s="89"/>
      <c r="BK119" s="75"/>
      <c r="BL119" s="75"/>
      <c r="BM119" s="89"/>
      <c r="BN119" s="89"/>
      <c r="BO119" s="75"/>
      <c r="BP119" s="75"/>
      <c r="BQ119" s="89"/>
      <c r="BR119" s="89"/>
      <c r="BS119" s="75"/>
      <c r="BT119" s="75"/>
      <c r="BU119" s="89"/>
      <c r="BV119" s="89"/>
      <c r="BW119" s="75"/>
      <c r="BX119" s="75"/>
      <c r="BY119" s="322"/>
      <c r="BZ119" s="89"/>
      <c r="CA119" s="75"/>
      <c r="CB119" s="75"/>
      <c r="CC119" s="322"/>
      <c r="CD119" s="89"/>
      <c r="CE119" s="75"/>
      <c r="CF119" s="322"/>
      <c r="CG119" s="89"/>
      <c r="CH119" s="89"/>
      <c r="CI119" s="75"/>
      <c r="CJ119" s="75"/>
      <c r="CK119" s="89"/>
      <c r="CL119" s="89"/>
      <c r="CM119" s="75"/>
      <c r="CN119" s="75"/>
      <c r="CO119" s="322"/>
      <c r="CP119" s="89"/>
      <c r="CQ119" s="75"/>
      <c r="CR119" s="322"/>
      <c r="CS119" s="322"/>
      <c r="CT119" s="322"/>
      <c r="CU119" s="75"/>
      <c r="CV119" s="75"/>
      <c r="CW119" s="322"/>
      <c r="CX119" s="322"/>
      <c r="CY119" s="75"/>
      <c r="CZ119" s="75"/>
      <c r="DA119" s="322">
        <v>3707.0094100000001</v>
      </c>
      <c r="DB119" s="322">
        <v>3707.0094100000001</v>
      </c>
      <c r="DC119" s="75">
        <f t="shared" si="635"/>
        <v>100</v>
      </c>
      <c r="DD119" s="322"/>
      <c r="DE119" s="322"/>
      <c r="DF119" s="322"/>
      <c r="DG119" s="75"/>
      <c r="DH119" s="322"/>
      <c r="DI119" s="322"/>
      <c r="DJ119" s="322"/>
      <c r="DK119" s="75"/>
      <c r="DL119" s="322"/>
      <c r="DM119" s="322"/>
      <c r="DN119" s="322"/>
      <c r="DO119" s="75"/>
      <c r="DP119" s="322"/>
      <c r="DQ119" s="322"/>
      <c r="DR119" s="322"/>
      <c r="DS119" s="75"/>
      <c r="DT119" s="75"/>
      <c r="DU119" s="89"/>
      <c r="DV119" s="89"/>
      <c r="DW119" s="75"/>
      <c r="DX119" s="75"/>
      <c r="DY119" s="89"/>
      <c r="DZ119" s="89"/>
      <c r="EA119" s="75"/>
      <c r="EB119" s="322"/>
      <c r="EC119" s="322"/>
      <c r="ED119" s="322"/>
      <c r="EE119" s="75"/>
      <c r="EF119" s="322"/>
      <c r="EG119" s="322"/>
      <c r="EH119" s="322"/>
      <c r="EI119" s="75"/>
      <c r="EJ119" s="322"/>
      <c r="EK119" s="322"/>
      <c r="EL119" s="322"/>
      <c r="EM119" s="75"/>
      <c r="EN119" s="322"/>
      <c r="EO119" s="322"/>
      <c r="EP119" s="322"/>
      <c r="EQ119" s="75"/>
      <c r="ER119" s="322"/>
      <c r="ES119" s="322"/>
      <c r="ET119" s="322"/>
      <c r="EU119" s="75"/>
      <c r="EV119" s="75"/>
      <c r="EW119" s="75"/>
      <c r="EX119" s="75"/>
      <c r="EY119" s="75"/>
      <c r="EZ119" s="322"/>
      <c r="FA119" s="322"/>
      <c r="FB119" s="322"/>
      <c r="FC119" s="75"/>
      <c r="FD119" s="322"/>
      <c r="FE119" s="322"/>
      <c r="FF119" s="322"/>
      <c r="FG119" s="75"/>
      <c r="FH119" s="322"/>
      <c r="FI119" s="322"/>
      <c r="FJ119" s="322"/>
      <c r="FK119" s="75"/>
      <c r="FL119" s="322"/>
      <c r="FM119" s="322"/>
      <c r="FN119" s="322"/>
      <c r="FO119" s="75"/>
      <c r="FP119" s="322"/>
      <c r="FQ119" s="322"/>
      <c r="FR119" s="322"/>
      <c r="FS119" s="75"/>
      <c r="FT119" s="322"/>
      <c r="FU119" s="322"/>
      <c r="FV119" s="322"/>
      <c r="FW119" s="75"/>
      <c r="FX119" s="322"/>
      <c r="FY119" s="322"/>
      <c r="FZ119" s="322"/>
      <c r="GA119" s="75"/>
      <c r="GB119" s="322"/>
      <c r="GC119" s="322"/>
      <c r="GD119" s="322"/>
      <c r="GE119" s="75"/>
      <c r="GF119" s="322"/>
      <c r="GG119" s="322"/>
      <c r="GH119" s="322"/>
      <c r="GI119" s="75"/>
      <c r="GJ119" s="322"/>
      <c r="GK119" s="322"/>
      <c r="GL119" s="322"/>
      <c r="GM119" s="75"/>
      <c r="GN119" s="322"/>
      <c r="GO119" s="322"/>
      <c r="GP119" s="322"/>
      <c r="GQ119" s="75"/>
      <c r="GR119" s="96"/>
      <c r="GS119" s="96"/>
      <c r="GT119" s="96"/>
      <c r="GU119" s="96"/>
      <c r="GV119" s="96"/>
      <c r="GW119" s="96"/>
      <c r="GX119" s="96"/>
      <c r="GY119" s="96"/>
      <c r="GZ119" s="96"/>
      <c r="HA119" s="96"/>
      <c r="HB119" s="96"/>
      <c r="HC119" s="96"/>
      <c r="HD119" s="96"/>
      <c r="HE119" s="96"/>
      <c r="HF119" s="96"/>
      <c r="HG119" s="96"/>
      <c r="HH119" s="96"/>
      <c r="HI119" s="96"/>
      <c r="HJ119" s="96"/>
      <c r="HK119" s="96"/>
      <c r="HL119" s="96"/>
      <c r="HM119" s="96"/>
      <c r="HN119" s="96"/>
      <c r="HO119" s="96"/>
      <c r="HP119" s="96"/>
      <c r="HQ119" s="96"/>
      <c r="HR119" s="96"/>
      <c r="HS119" s="96"/>
      <c r="HT119" s="96"/>
      <c r="HU119" s="96"/>
      <c r="HV119" s="96"/>
      <c r="HW119" s="96"/>
      <c r="HX119" s="96"/>
      <c r="HY119" s="96"/>
      <c r="HZ119" s="96"/>
      <c r="IA119" s="96"/>
      <c r="IB119" s="96"/>
      <c r="IC119" s="96"/>
      <c r="ID119" s="96"/>
      <c r="IE119" s="96"/>
      <c r="IF119" s="96"/>
      <c r="IG119" s="96"/>
      <c r="IH119" s="96"/>
      <c r="II119" s="96"/>
      <c r="IJ119" s="96"/>
      <c r="IK119" s="96"/>
      <c r="IL119" s="96"/>
      <c r="IM119" s="96"/>
      <c r="IN119" s="96"/>
      <c r="IO119" s="96"/>
      <c r="IP119" s="96"/>
      <c r="IQ119" s="96"/>
      <c r="IR119" s="96"/>
      <c r="IS119" s="96"/>
      <c r="IT119" s="96"/>
      <c r="IU119" s="96"/>
      <c r="IV119" s="96"/>
      <c r="IW119" s="96"/>
      <c r="IX119" s="96"/>
      <c r="IY119" s="96"/>
      <c r="IZ119" s="96"/>
      <c r="JA119" s="96"/>
      <c r="JB119" s="96"/>
      <c r="JC119" s="96"/>
      <c r="JD119" s="96"/>
      <c r="JE119" s="96"/>
      <c r="JF119" s="96"/>
      <c r="JG119" s="96"/>
      <c r="JH119" s="96"/>
      <c r="JI119" s="96"/>
      <c r="JJ119" s="96"/>
      <c r="JK119" s="96"/>
      <c r="JL119" s="96"/>
      <c r="JM119" s="96"/>
      <c r="JN119" s="96"/>
      <c r="JO119" s="96"/>
      <c r="JP119" s="96"/>
      <c r="JQ119" s="96"/>
      <c r="JR119" s="96"/>
      <c r="JS119" s="96"/>
      <c r="JT119" s="96"/>
      <c r="JU119" s="96"/>
      <c r="JV119" s="96"/>
      <c r="JW119" s="96"/>
      <c r="JX119" s="96"/>
      <c r="JY119" s="96"/>
      <c r="JZ119" s="96"/>
      <c r="KA119" s="96"/>
      <c r="KB119" s="96"/>
      <c r="KC119" s="96"/>
      <c r="KD119" s="96"/>
      <c r="KE119" s="75"/>
      <c r="KF119" s="96"/>
      <c r="KG119" s="96"/>
      <c r="KH119" s="96"/>
      <c r="KI119" s="75"/>
      <c r="KJ119" s="96"/>
      <c r="KK119" s="96"/>
      <c r="KL119" s="96"/>
      <c r="KM119" s="75"/>
      <c r="KN119" s="96"/>
      <c r="KO119" s="96"/>
      <c r="KP119" s="96"/>
      <c r="KQ119" s="75"/>
      <c r="KR119" s="96"/>
      <c r="KS119" s="96"/>
      <c r="KT119" s="96"/>
      <c r="KU119" s="75"/>
      <c r="KV119" s="96"/>
      <c r="KW119" s="96"/>
      <c r="KX119" s="96"/>
      <c r="KY119" s="75"/>
      <c r="KZ119" s="96"/>
      <c r="LA119" s="96"/>
      <c r="LB119" s="96"/>
      <c r="LC119" s="75"/>
      <c r="LD119" s="96"/>
      <c r="LE119" s="96"/>
      <c r="LF119" s="96"/>
      <c r="LG119" s="75"/>
      <c r="LH119" s="96"/>
      <c r="LI119" s="96"/>
      <c r="LJ119" s="96"/>
      <c r="LK119" s="75"/>
      <c r="LL119" s="96"/>
      <c r="LM119" s="96"/>
      <c r="LN119" s="96"/>
      <c r="LO119" s="75"/>
      <c r="LP119" s="96"/>
      <c r="LQ119" s="96"/>
      <c r="LR119" s="96"/>
      <c r="LS119" s="75"/>
      <c r="LT119" s="96"/>
      <c r="LU119" s="96"/>
      <c r="LV119" s="96"/>
      <c r="LW119" s="75"/>
      <c r="LX119" s="96"/>
      <c r="LY119" s="96"/>
      <c r="LZ119" s="96"/>
      <c r="MA119" s="75"/>
      <c r="MB119" s="96"/>
      <c r="MC119" s="96"/>
      <c r="MD119" s="96"/>
      <c r="ME119" s="75"/>
      <c r="MF119" s="96"/>
      <c r="MG119" s="96"/>
      <c r="MH119" s="96"/>
      <c r="MI119" s="75"/>
      <c r="MJ119" s="96"/>
      <c r="MK119" s="96"/>
      <c r="ML119" s="96"/>
      <c r="MM119" s="75"/>
      <c r="MN119" s="89"/>
      <c r="MO119" s="89"/>
      <c r="MP119" s="89"/>
      <c r="MQ119" s="75"/>
      <c r="MR119" s="322"/>
      <c r="MS119" s="322"/>
      <c r="MT119" s="322"/>
      <c r="MU119" s="75"/>
      <c r="MV119" s="96"/>
      <c r="MW119" s="96"/>
      <c r="MX119" s="96"/>
      <c r="MY119" s="96"/>
      <c r="MZ119" s="96"/>
      <c r="NA119" s="96"/>
      <c r="NB119" s="96"/>
      <c r="NC119" s="96"/>
      <c r="ND119" s="96"/>
      <c r="NE119" s="96"/>
      <c r="NF119" s="96"/>
      <c r="NG119" s="96"/>
      <c r="NH119" s="96"/>
      <c r="NI119" s="96"/>
      <c r="NJ119" s="96"/>
      <c r="NK119" s="96"/>
    </row>
    <row r="120" spans="1:375" s="5" customFormat="1" ht="31.5" x14ac:dyDescent="0.25">
      <c r="A120" s="129" t="s">
        <v>224</v>
      </c>
      <c r="B120" s="77">
        <f t="shared" si="512"/>
        <v>57173.856399999997</v>
      </c>
      <c r="C120" s="77">
        <f t="shared" si="479"/>
        <v>142294.65633999999</v>
      </c>
      <c r="D120" s="77">
        <f t="shared" si="513"/>
        <v>140040.55417000002</v>
      </c>
      <c r="E120" s="77">
        <f t="shared" si="514"/>
        <v>2254.1021700000001</v>
      </c>
      <c r="F120" s="77">
        <f t="shared" si="515"/>
        <v>141964.37461999999</v>
      </c>
      <c r="G120" s="73">
        <f>F120/C120*100</f>
        <v>99.767888880373107</v>
      </c>
      <c r="H120" s="73">
        <f>H121+H122+H123+H124+H125+H126+H127</f>
        <v>18880</v>
      </c>
      <c r="I120" s="73">
        <f>I121+I122+I123+I124+I125+I126+I127</f>
        <v>46704</v>
      </c>
      <c r="J120" s="73">
        <f>J121+J122+J123+J124+J125+J126+J127</f>
        <v>46704</v>
      </c>
      <c r="K120" s="73">
        <f>J120/I120*100</f>
        <v>100</v>
      </c>
      <c r="L120" s="73">
        <f>L121+L122+L123+L124+L125+L126+L127</f>
        <v>1078.5999999999999</v>
      </c>
      <c r="M120" s="73">
        <f>M121+M122+M123+M124+M125+M126+M127</f>
        <v>1348.3</v>
      </c>
      <c r="N120" s="73">
        <f>N121+N122+N123+N124+N125+N126+N127</f>
        <v>1348.3</v>
      </c>
      <c r="O120" s="72">
        <f>N120/M120*100</f>
        <v>100</v>
      </c>
      <c r="P120" s="73">
        <f>P121+P122+P123+P124+P125+P126+P127</f>
        <v>1250</v>
      </c>
      <c r="Q120" s="73">
        <f>Q121+Q122+Q123+Q124+Q125+Q126+Q127</f>
        <v>1250</v>
      </c>
      <c r="R120" s="73">
        <f>R121+R122+R123+R124+R125+R126+R127</f>
        <v>1250</v>
      </c>
      <c r="S120" s="72">
        <f>R120/Q120*100</f>
        <v>100</v>
      </c>
      <c r="T120" s="73">
        <f>T121+T122+T123+T124+T125+T126+T127</f>
        <v>7011</v>
      </c>
      <c r="U120" s="73">
        <f>U121+U122+U123+U124+U125+U126+U127</f>
        <v>7011</v>
      </c>
      <c r="V120" s="73">
        <f>V121+V122+V123+V124+V125+V126+V127</f>
        <v>7011</v>
      </c>
      <c r="W120" s="72">
        <f>V120/U120*100</f>
        <v>100</v>
      </c>
      <c r="X120" s="73">
        <f>X121+X122+X123+X124+X125+X126+X127</f>
        <v>1472</v>
      </c>
      <c r="Y120" s="73">
        <f>Y121+Y122+Y123+Y124+Y125+Y126+Y127</f>
        <v>1275</v>
      </c>
      <c r="Z120" s="73">
        <f>Z121+Z122+Z123+Z124+Z125+Z126+Z127</f>
        <v>1275</v>
      </c>
      <c r="AA120" s="72">
        <f>Z120/Y120*100</f>
        <v>100</v>
      </c>
      <c r="AB120" s="73">
        <f>AB121+AB122+AB123+AB124+AB125+AB126+AB127</f>
        <v>0</v>
      </c>
      <c r="AC120" s="73">
        <f>AC121+AC122+AC123+AC124+AC125+AC126+AC127</f>
        <v>0</v>
      </c>
      <c r="AD120" s="73">
        <f>AD121+AD122+AD123+AD124+AD125+AD126+AD127</f>
        <v>0</v>
      </c>
      <c r="AE120" s="72"/>
      <c r="AF120" s="73"/>
      <c r="AG120" s="73">
        <f>AG121+AG122+AG123+AG124+AG125+AG126+AG127</f>
        <v>25522.3</v>
      </c>
      <c r="AH120" s="73">
        <f>AH121+AH122+AH123+AH124+AH125+AH126+AH127</f>
        <v>25398.98431</v>
      </c>
      <c r="AI120" s="72">
        <f>AH120/AG120*100</f>
        <v>99.516831594331236</v>
      </c>
      <c r="AJ120" s="73"/>
      <c r="AK120" s="73">
        <f>AK121+AK122+AK123+AK124+AK125+AK126+AK127</f>
        <v>1440</v>
      </c>
      <c r="AL120" s="73">
        <f>AL121+AL122+AL123+AL124+AL125+AL126+AL127</f>
        <v>1440</v>
      </c>
      <c r="AM120" s="72">
        <f>AL120/AK120*100</f>
        <v>100</v>
      </c>
      <c r="AN120" s="73">
        <f t="shared" ref="AN120" si="640">AN121+AN122+AN123+AN124+AN125+AN126+AN127</f>
        <v>0</v>
      </c>
      <c r="AO120" s="73">
        <f t="shared" ref="AO120:AQ120" si="641">AO121+AO122+AO123+AO124+AO125+AO126+AO127</f>
        <v>0</v>
      </c>
      <c r="AP120" s="73">
        <f t="shared" si="641"/>
        <v>0</v>
      </c>
      <c r="AQ120" s="73">
        <f t="shared" si="641"/>
        <v>0</v>
      </c>
      <c r="AR120" s="73">
        <f>AR121+AR122+AR123+AR124+AR125+AR126+AR127</f>
        <v>500</v>
      </c>
      <c r="AS120" s="73">
        <f>AS121+AS122+AS123+AS124+AS125+AS126+AS127</f>
        <v>500</v>
      </c>
      <c r="AT120" s="73">
        <f>AT121+AT122+AT123+AT124+AT125+AT126+AT127</f>
        <v>500</v>
      </c>
      <c r="AU120" s="72">
        <f>AT120/AS120*100</f>
        <v>100</v>
      </c>
      <c r="AV120" s="73"/>
      <c r="AW120" s="73">
        <f>AW121+AW122+AW123+AW124+AW125+AW126+AW127</f>
        <v>0</v>
      </c>
      <c r="AX120" s="73">
        <f>AX121+AX122+AX123+AX124+AX125+AX126+AX127</f>
        <v>0</v>
      </c>
      <c r="AY120" s="72"/>
      <c r="AZ120" s="72"/>
      <c r="BA120" s="73">
        <f>BA121+BA122+BA123+BA124+BA125+BA126+BA127</f>
        <v>0</v>
      </c>
      <c r="BB120" s="73">
        <f>BB121+BB122+BB123+BB124+BB125+BB126+BB127</f>
        <v>0</v>
      </c>
      <c r="BC120" s="72"/>
      <c r="BD120" s="73"/>
      <c r="BE120" s="73"/>
      <c r="BF120" s="73"/>
      <c r="BG120" s="72"/>
      <c r="BH120" s="73">
        <f>BH121+BH122+BH123+BH124+BH125+BH126+BH127</f>
        <v>4295.1014000000005</v>
      </c>
      <c r="BI120" s="73">
        <f>BI121+BI122+BI123+BI124+BI125+BI126+BI127</f>
        <v>4295.1014000000005</v>
      </c>
      <c r="BJ120" s="73">
        <f>BJ121+BJ122+BJ123+BJ124+BJ125+BJ126+BJ127</f>
        <v>4100.4196499999998</v>
      </c>
      <c r="BK120" s="72">
        <f>BJ120/BI120*100</f>
        <v>95.467353809155682</v>
      </c>
      <c r="BL120" s="72"/>
      <c r="BM120" s="73">
        <f>BM121+BM122+BM123+BM124+BM125+BM126+BM127</f>
        <v>0</v>
      </c>
      <c r="BN120" s="73">
        <f>BN121+BN122+BN123+BN124+BN125+BN126+BN127</f>
        <v>0</v>
      </c>
      <c r="BO120" s="72"/>
      <c r="BP120" s="72"/>
      <c r="BQ120" s="73">
        <f>BQ121+BQ122+BQ123+BQ124+BQ125+BQ126+BQ127</f>
        <v>0</v>
      </c>
      <c r="BR120" s="73">
        <f>BR121+BR122+BR123+BR124+BR125+BR126+BR127</f>
        <v>0</v>
      </c>
      <c r="BS120" s="72"/>
      <c r="BT120" s="72"/>
      <c r="BU120" s="73">
        <f>BU121+BU122+BU123+BU124+BU125+BU126+BU127</f>
        <v>0</v>
      </c>
      <c r="BV120" s="73">
        <f>BV121+BV122+BV123+BV124+BV125+BV126+BV127</f>
        <v>0</v>
      </c>
      <c r="BW120" s="72"/>
      <c r="BX120" s="72"/>
      <c r="BY120" s="73">
        <f>BY121+BY122+BY123+BY124+BY125+BY126+BY127</f>
        <v>0</v>
      </c>
      <c r="BZ120" s="73">
        <f>BZ121+BZ122+BZ123+BZ124+BZ125+BZ126+BZ127</f>
        <v>0</v>
      </c>
      <c r="CA120" s="72"/>
      <c r="CB120" s="72"/>
      <c r="CC120" s="73">
        <f>CC121+CC122+CC123+CC124+CC125+CC126+CC127</f>
        <v>0</v>
      </c>
      <c r="CD120" s="73">
        <f>CD121+CD122+CD123+CD124+CD125+CD126+CD127</f>
        <v>0</v>
      </c>
      <c r="CE120" s="72"/>
      <c r="CF120" s="343"/>
      <c r="CG120" s="73">
        <f>CG121+CG122+CG123+CG124+CG125+CG126+CG127</f>
        <v>0</v>
      </c>
      <c r="CH120" s="73">
        <f>CH121+CH122+CH123+CH124+CH125+CH126+CH127</f>
        <v>0</v>
      </c>
      <c r="CI120" s="72"/>
      <c r="CJ120" s="72"/>
      <c r="CK120" s="73">
        <f>CK121+CK122+CK123+CK124+CK125+CK126+CK127</f>
        <v>0</v>
      </c>
      <c r="CL120" s="73">
        <f>CL121+CL122+CL123+CL124+CL125+CL126+CL127</f>
        <v>0</v>
      </c>
      <c r="CM120" s="72"/>
      <c r="CN120" s="72"/>
      <c r="CO120" s="73">
        <f>CO121+CO122+CO123+CO124+CO125+CO126+CO127</f>
        <v>0</v>
      </c>
      <c r="CP120" s="73">
        <f>CP121+CP122+CP123+CP124+CP125+CP126+CP127</f>
        <v>0</v>
      </c>
      <c r="CQ120" s="72"/>
      <c r="CR120" s="73">
        <f>CR121+CR122+CR123+CR124+CR125+CR126+CR127</f>
        <v>634.4</v>
      </c>
      <c r="CS120" s="73">
        <f>CS121+CS122+CS123+CS124+CS125+CS126+CS127</f>
        <v>634.4</v>
      </c>
      <c r="CT120" s="73">
        <f>CT121+CT122+CT123+CT124+CT125+CT126+CT127</f>
        <v>634.4</v>
      </c>
      <c r="CU120" s="72">
        <f>CT120/CS120*100</f>
        <v>100</v>
      </c>
      <c r="CV120" s="72"/>
      <c r="CW120" s="73"/>
      <c r="CX120" s="73"/>
      <c r="CY120" s="72"/>
      <c r="CZ120" s="72"/>
      <c r="DA120" s="73">
        <f>SUM(DA121:DA127)</f>
        <v>1874.1021699999999</v>
      </c>
      <c r="DB120" s="73">
        <f>SUM(DB121:DB127)</f>
        <v>1874.1021699999999</v>
      </c>
      <c r="DC120" s="72">
        <f t="shared" si="635"/>
        <v>100</v>
      </c>
      <c r="DD120" s="73">
        <f>DD121+DD122+DD123+DD124+DD125+DD126+DD127</f>
        <v>500</v>
      </c>
      <c r="DE120" s="73">
        <f>DE121+DE122+DE123+DE124+DE125+DE126+DE127</f>
        <v>500</v>
      </c>
      <c r="DF120" s="73">
        <f>DF121+DF122+DF123+DF124+DF125+DF126+DF127</f>
        <v>500</v>
      </c>
      <c r="DG120" s="72">
        <f t="shared" si="519"/>
        <v>100</v>
      </c>
      <c r="DH120" s="73">
        <f>DH121+DH122+DH123+DH124+DH125+DH126+DH127</f>
        <v>0</v>
      </c>
      <c r="DI120" s="73">
        <f>DI121+DI122+DI123+DI124+DI125+DI126+DI127</f>
        <v>0</v>
      </c>
      <c r="DJ120" s="73">
        <f>DJ121+DJ122+DJ123+DJ124+DJ125+DJ126+DJ127</f>
        <v>0</v>
      </c>
      <c r="DK120" s="72"/>
      <c r="DL120" s="73">
        <f>DL121+DL122+DL123+DL124+DL125+DL126+DL127</f>
        <v>0</v>
      </c>
      <c r="DM120" s="73">
        <f>DM121+DM122+DM123+DM124+DM125+DM126+DM127</f>
        <v>0</v>
      </c>
      <c r="DN120" s="73">
        <f>DN121+DN122+DN123+DN124+DN125+DN126+DN127</f>
        <v>0</v>
      </c>
      <c r="DO120" s="72"/>
      <c r="DP120" s="73"/>
      <c r="DQ120" s="73">
        <f>DQ121+DQ122+DQ123+DQ124+DQ125+DQ126+DQ127</f>
        <v>0</v>
      </c>
      <c r="DR120" s="73">
        <f>DR121+DR122+DR123+DR124+DR125+DR126+DR127</f>
        <v>0</v>
      </c>
      <c r="DS120" s="72"/>
      <c r="DT120" s="72"/>
      <c r="DU120" s="73">
        <f>DU121+DU122+DU123+DU124+DU125+DU126+DU127</f>
        <v>0</v>
      </c>
      <c r="DV120" s="73">
        <f>DV121+DV122+DV123+DV124+DV125+DV126+DV127</f>
        <v>0</v>
      </c>
      <c r="DW120" s="72"/>
      <c r="DX120" s="72"/>
      <c r="DY120" s="73">
        <f>DY121+DY122+DY123+DY124+DY125+DY126+DY127</f>
        <v>0</v>
      </c>
      <c r="DZ120" s="73">
        <f>DZ121+DZ122+DZ123+DZ124+DZ125+DZ126+DZ127</f>
        <v>0</v>
      </c>
      <c r="EA120" s="72"/>
      <c r="EB120" s="73">
        <f>EB121+EB122+EB123+EB124+EB125+EB126+EB127</f>
        <v>1000</v>
      </c>
      <c r="EC120" s="73">
        <f>EC121+EC122+EC123+EC124+EC125+EC126+EC127</f>
        <v>1000</v>
      </c>
      <c r="ED120" s="73">
        <f>ED121+ED122+ED123+ED124+ED125+ED126+ED127</f>
        <v>1000</v>
      </c>
      <c r="EE120" s="72">
        <f>ED120/EC120*100</f>
        <v>100</v>
      </c>
      <c r="EF120" s="73">
        <f>EF121+EF122+EF123+EF124+EF125+EF126+EF127</f>
        <v>12835.5</v>
      </c>
      <c r="EG120" s="73">
        <f>EG121+EG122+EG123+EG124+EG125+EG126+EG127</f>
        <v>15697.663699999999</v>
      </c>
      <c r="EH120" s="73">
        <f>EH121+EH122+EH123+EH124+EH125+EH126+EH127</f>
        <v>15697.663699999999</v>
      </c>
      <c r="EI120" s="72">
        <f>EH120/EG120*100</f>
        <v>100</v>
      </c>
      <c r="EJ120" s="73"/>
      <c r="EK120" s="73">
        <f>EK121+EK122+EK123+EK124+EK125+EK126+EK127</f>
        <v>0</v>
      </c>
      <c r="EL120" s="73">
        <f>EL121+EL122+EL123+EL124+EL125+EL126+EL127</f>
        <v>0</v>
      </c>
      <c r="EM120" s="72"/>
      <c r="EN120" s="73">
        <f>EN121+EN122+EN123+EN124+EN125+EN126+EN127</f>
        <v>5000</v>
      </c>
      <c r="EO120" s="73">
        <f>EO121+EO122+EO123+EO124+EO125+EO126+EO127</f>
        <v>5000</v>
      </c>
      <c r="EP120" s="73">
        <f>EP121+EP122+EP123+EP124+EP125+EP126+EP127</f>
        <v>4992.5235899999998</v>
      </c>
      <c r="EQ120" s="72">
        <f t="shared" ref="EQ120:EQ122" si="642">EP120/EO120*100</f>
        <v>99.850471799999994</v>
      </c>
      <c r="ER120" s="73"/>
      <c r="ES120" s="73">
        <f>ES121+ES122+ES123+ES124+ES125+ES126+ES127</f>
        <v>0</v>
      </c>
      <c r="ET120" s="73">
        <f>ET121+ET122+ET123+ET124+ET125+ET126+ET127</f>
        <v>0</v>
      </c>
      <c r="EU120" s="72"/>
      <c r="EV120" s="72"/>
      <c r="EW120" s="72"/>
      <c r="EX120" s="72"/>
      <c r="EY120" s="72"/>
      <c r="EZ120" s="73"/>
      <c r="FA120" s="73">
        <f>FA121+FA122+FA123+FA124+FA125+FA126+FA127</f>
        <v>0</v>
      </c>
      <c r="FB120" s="73">
        <f>FB121+FB122+FB123+FB124+FB125+FB126+FB127</f>
        <v>0</v>
      </c>
      <c r="FC120" s="72"/>
      <c r="FD120" s="73"/>
      <c r="FE120" s="73">
        <f>FE121+FE122+FE123+FE124+FE125+FE126+FE127</f>
        <v>0</v>
      </c>
      <c r="FF120" s="73">
        <f>FF121+FF122+FF123+FF124+FF125+FF126+FF127</f>
        <v>0</v>
      </c>
      <c r="FG120" s="72"/>
      <c r="FH120" s="73"/>
      <c r="FI120" s="73">
        <f>FI121+FI122+FI123+FI124+FI125+FI126+FI127</f>
        <v>0</v>
      </c>
      <c r="FJ120" s="73">
        <f>FJ121+FJ122+FJ123+FJ124+FJ125+FJ126+FJ127</f>
        <v>0</v>
      </c>
      <c r="FK120" s="72"/>
      <c r="FL120" s="73">
        <f>FL121+FL122+FL123+FL124+FL125+FL126+FL127</f>
        <v>632</v>
      </c>
      <c r="FM120" s="73">
        <f>FM121+FM122+FM123+FM124+FM125+FM126+FM127</f>
        <v>575.79999999999995</v>
      </c>
      <c r="FN120" s="73">
        <f>FN121+FN122+FN123+FN124+FN125+FN126+FN127</f>
        <v>574.26247999999998</v>
      </c>
      <c r="FO120" s="72">
        <f t="shared" ref="FO120:FO121" si="643">FN120/FM120*100</f>
        <v>99.732976728030579</v>
      </c>
      <c r="FP120" s="73"/>
      <c r="FQ120" s="73"/>
      <c r="FR120" s="73"/>
      <c r="FS120" s="72"/>
      <c r="FT120" s="73"/>
      <c r="FU120" s="73">
        <f>FU121+FU122+FU123+FU124+FU125+FU126+FU127</f>
        <v>0</v>
      </c>
      <c r="FV120" s="73">
        <f>FV121+FV122+FV123+FV124+FV125+FV126+FV127</f>
        <v>0</v>
      </c>
      <c r="FW120" s="72"/>
      <c r="FX120" s="73"/>
      <c r="FY120" s="73">
        <f>FY121+FY122+FY123+FY124+FY125+FY126+FY127</f>
        <v>0</v>
      </c>
      <c r="FZ120" s="73">
        <f>FZ121+FZ122+FZ123+FZ124+FZ125+FZ126+FZ127</f>
        <v>0</v>
      </c>
      <c r="GA120" s="72"/>
      <c r="GB120" s="73"/>
      <c r="GC120" s="73">
        <f>GC121+GC122+GC123+GC124+GC125+GC126+GC127</f>
        <v>0</v>
      </c>
      <c r="GD120" s="73">
        <f>GD121+GD122+GD123+GD124+GD125+GD126+GD127</f>
        <v>0</v>
      </c>
      <c r="GE120" s="72"/>
      <c r="GF120" s="73">
        <f>GF121+GF122+GF123+GF124+GF125+GF126+GF127</f>
        <v>2085.2550000000001</v>
      </c>
      <c r="GG120" s="73">
        <f>GG121+GG122+GG123+GG124+GG125+GG126+GG127</f>
        <v>2028.5964299999998</v>
      </c>
      <c r="GH120" s="73">
        <f>GH121+GH122+GH123+GH124+GH125+GH126+GH127</f>
        <v>2025.32608</v>
      </c>
      <c r="GI120" s="72">
        <f t="shared" si="614"/>
        <v>99.838787550266971</v>
      </c>
      <c r="GJ120" s="73"/>
      <c r="GK120" s="73"/>
      <c r="GL120" s="73"/>
      <c r="GM120" s="72"/>
      <c r="GN120" s="73"/>
      <c r="GO120" s="73">
        <f>GO121+GO122+GO123+GO124+GO125+GO126+GO127</f>
        <v>73.099999999999994</v>
      </c>
      <c r="GP120" s="73">
        <f>GP121+GP122+GP123+GP124+GP125+GP126+GP127</f>
        <v>73.099999999999994</v>
      </c>
      <c r="GQ120" s="72">
        <f t="shared" ref="GQ120:GQ128" si="644">GP120/GO120*100</f>
        <v>100</v>
      </c>
      <c r="GR120" s="73"/>
      <c r="GS120" s="73">
        <f>GS121+GS122+GS123+GS124+GS125+GS126+GS127</f>
        <v>0</v>
      </c>
      <c r="GT120" s="73">
        <f>GT121+GT122+GT123+GT124+GT125+GT126+GT127</f>
        <v>0</v>
      </c>
      <c r="GU120" s="72"/>
      <c r="GV120" s="73"/>
      <c r="GW120" s="73">
        <f>GW121+GW122+GW123+GW124+GW125+GW126+GW127</f>
        <v>0</v>
      </c>
      <c r="GX120" s="73">
        <f>GX121+GX122+GX123+GX124+GX125+GX126+GX127</f>
        <v>0</v>
      </c>
      <c r="GY120" s="72"/>
      <c r="GZ120" s="73"/>
      <c r="HA120" s="73">
        <f>HA121+HA122+HA123+HA124+HA125+HA126+HA127</f>
        <v>0</v>
      </c>
      <c r="HB120" s="73">
        <f>HB121+HB122+HB123+HB124+HB125+HB126+HB127</f>
        <v>0</v>
      </c>
      <c r="HC120" s="72"/>
      <c r="HD120" s="73"/>
      <c r="HE120" s="73">
        <f>HE121+HE122+HE123+HE124+HE125+HE126+HE127</f>
        <v>0</v>
      </c>
      <c r="HF120" s="73">
        <f>HF121+HF122+HF123+HF124+HF125+HF126+HF127</f>
        <v>0</v>
      </c>
      <c r="HG120" s="72"/>
      <c r="HH120" s="73"/>
      <c r="HI120" s="73">
        <f>HI121+HI122+HI123+HI124+HI125+HI126+HI127</f>
        <v>443.7</v>
      </c>
      <c r="HJ120" s="73">
        <f>HJ121+HJ122+HJ123+HJ124+HJ125+HJ126+HJ127</f>
        <v>443.7</v>
      </c>
      <c r="HK120" s="72">
        <f>HJ120/HI120*100</f>
        <v>100</v>
      </c>
      <c r="HL120" s="73"/>
      <c r="HM120" s="73">
        <f>HM121+HM122+HM123+HM124+HM125+HM126+HM127</f>
        <v>0</v>
      </c>
      <c r="HN120" s="73">
        <f>HN121+HN122+HN123+HN124+HN125+HN126+HN127</f>
        <v>0</v>
      </c>
      <c r="HO120" s="72"/>
      <c r="HP120" s="73"/>
      <c r="HQ120" s="73">
        <f>HQ121+HQ122+HQ123+HQ124+HQ125+HQ126+HQ127</f>
        <v>0</v>
      </c>
      <c r="HR120" s="73">
        <f>HR121+HR122+HR123+HR124+HR125+HR126+HR127</f>
        <v>0</v>
      </c>
      <c r="HS120" s="72"/>
      <c r="HT120" s="73"/>
      <c r="HU120" s="73">
        <f>HU121+HU122+HU123+HU124+HU125+HU126+HU127</f>
        <v>0</v>
      </c>
      <c r="HV120" s="73">
        <f>HV121+HV122+HV123+HV124+HV125+HV126+HV127</f>
        <v>0</v>
      </c>
      <c r="HW120" s="72"/>
      <c r="HX120" s="73"/>
      <c r="HY120" s="73">
        <f>HY121+HY122+HY123+HY124+HY125+HY126+HY127</f>
        <v>0</v>
      </c>
      <c r="HZ120" s="73">
        <f>HZ121+HZ122+HZ123+HZ124+HZ125+HZ126+HZ127</f>
        <v>0</v>
      </c>
      <c r="IA120" s="72"/>
      <c r="IB120" s="73"/>
      <c r="IC120" s="73">
        <f>IC121+IC122+IC123+IC124+IC125+IC126+IC127</f>
        <v>0</v>
      </c>
      <c r="ID120" s="73">
        <f>ID121+ID122+ID123+ID124+ID125+ID126+ID127</f>
        <v>0</v>
      </c>
      <c r="IE120" s="72"/>
      <c r="IF120" s="73"/>
      <c r="IG120" s="73">
        <f>IG121+IG122+IG123+IG124+IG125+IG126+IG127</f>
        <v>0</v>
      </c>
      <c r="IH120" s="73">
        <f>IH121+IH122+IH123+IH124+IH125+IH126+IH127</f>
        <v>0</v>
      </c>
      <c r="II120" s="72"/>
      <c r="IJ120" s="73"/>
      <c r="IK120" s="73">
        <f>IK121+IK122+IK123+IK124+IK125+IK126+IK127</f>
        <v>0</v>
      </c>
      <c r="IL120" s="73">
        <f>IL121+IL122+IL123+IL124+IL125+IL126+IL127</f>
        <v>0</v>
      </c>
      <c r="IM120" s="72"/>
      <c r="IN120" s="73"/>
      <c r="IO120" s="73">
        <f>IO121+IO122+IO123+IO124+IO125+IO126+IO127</f>
        <v>20000</v>
      </c>
      <c r="IP120" s="73">
        <f>IP121+IP122+IP123+IP124+IP125+IP126+IP127</f>
        <v>20000</v>
      </c>
      <c r="IQ120" s="73">
        <f>IP120/IO120*100</f>
        <v>100</v>
      </c>
      <c r="IR120" s="73"/>
      <c r="IS120" s="73">
        <f>IS121+IS122+IS123+IS124+IS125+IS126+IS127</f>
        <v>0</v>
      </c>
      <c r="IT120" s="73">
        <f>IT121+IT122+IT123+IT124+IT125+IT126+IT127</f>
        <v>0</v>
      </c>
      <c r="IU120" s="72"/>
      <c r="IV120" s="73"/>
      <c r="IW120" s="73">
        <f>IW121+IW122+IW123+IW124+IW125+IW126+IW127</f>
        <v>0</v>
      </c>
      <c r="IX120" s="73">
        <f>IX121+IX122+IX123+IX124+IX125+IX126+IX127</f>
        <v>0</v>
      </c>
      <c r="IY120" s="72"/>
      <c r="IZ120" s="73"/>
      <c r="JA120" s="73">
        <f>JA121+JA122+JA123+JA124+JA125+JA126+JA127</f>
        <v>0</v>
      </c>
      <c r="JB120" s="73">
        <f>JB121+JB122+JB123+JB124+JB125+JB126+JB127</f>
        <v>0</v>
      </c>
      <c r="JC120" s="72"/>
      <c r="JD120" s="73"/>
      <c r="JE120" s="73">
        <f>JE121+JE122+JE123+JE124+JE125+JE126+JE127</f>
        <v>0</v>
      </c>
      <c r="JF120" s="73">
        <f>JF121+JF122+JF123+JF124+JF125+JF126+JF127</f>
        <v>0</v>
      </c>
      <c r="JG120" s="72"/>
      <c r="JH120" s="73"/>
      <c r="JI120" s="73">
        <f>JI121+JI122+JI123+JI124+JI125+JI126+JI127</f>
        <v>0</v>
      </c>
      <c r="JJ120" s="73">
        <f>JJ121+JJ122+JJ123+JJ124+JJ125+JJ126+JJ127</f>
        <v>0</v>
      </c>
      <c r="JK120" s="72"/>
      <c r="JL120" s="73"/>
      <c r="JM120" s="73">
        <f>JM121+JM122+JM123+JM124+JM125+JM126+JM127</f>
        <v>0</v>
      </c>
      <c r="JN120" s="73">
        <f>JN121+JN122+JN123+JN124+JN125+JN126+JN127</f>
        <v>0</v>
      </c>
      <c r="JO120" s="72"/>
      <c r="JP120" s="73"/>
      <c r="JQ120" s="73">
        <f>JQ121+JQ122+JQ123+JQ124+JQ125+JQ126+JQ127</f>
        <v>0</v>
      </c>
      <c r="JR120" s="73">
        <f>JR121+JR122+JR123+JR124+JR125+JR126+JR127</f>
        <v>0</v>
      </c>
      <c r="JS120" s="72"/>
      <c r="JT120" s="73"/>
      <c r="JU120" s="73">
        <f>JU121+JU122+JU123+JU124+JU125+JU126+JU127</f>
        <v>0</v>
      </c>
      <c r="JV120" s="73">
        <f>JV121+JV122+JV123+JV124+JV125+JV126+JV127</f>
        <v>0</v>
      </c>
      <c r="JW120" s="72"/>
      <c r="JX120" s="73"/>
      <c r="JY120" s="73">
        <f>JY121+JY122+JY123+JY124+JY125+JY126+JY127</f>
        <v>0</v>
      </c>
      <c r="JZ120" s="73">
        <f>JZ121+JZ122+JZ123+JZ124+JZ125+JZ126+JZ127</f>
        <v>0</v>
      </c>
      <c r="KA120" s="72"/>
      <c r="KB120" s="73"/>
      <c r="KC120" s="73">
        <f>KC121+KC122+KC123+KC124+KC125+KC126+KC127</f>
        <v>380</v>
      </c>
      <c r="KD120" s="73">
        <f>KD121+KD122+KD123+KD124+KD125+KD126+KD127</f>
        <v>380</v>
      </c>
      <c r="KE120" s="72">
        <f t="shared" si="615"/>
        <v>100</v>
      </c>
      <c r="KF120" s="73"/>
      <c r="KG120" s="73">
        <f>KG121+KG122+KG123+KG124+KG125+KG126+KG127</f>
        <v>0</v>
      </c>
      <c r="KH120" s="73">
        <f>KH121+KH122+KH123+KH124+KH125+KH126+KH127</f>
        <v>0</v>
      </c>
      <c r="KI120" s="72"/>
      <c r="KJ120" s="73"/>
      <c r="KK120" s="73">
        <f>KK121+KK122+KK123+KK124+KK125+KK126+KK127</f>
        <v>0</v>
      </c>
      <c r="KL120" s="73">
        <f>KL121+KL122+KL123+KL124+KL125+KL126+KL127</f>
        <v>0</v>
      </c>
      <c r="KM120" s="72"/>
      <c r="KN120" s="73"/>
      <c r="KO120" s="73">
        <f>KO121+KO122+KO123+KO124+KO125+KO126+KO127</f>
        <v>0</v>
      </c>
      <c r="KP120" s="73">
        <f>KP121+KP122+KP123+KP124+KP125+KP126+KP127</f>
        <v>0</v>
      </c>
      <c r="KQ120" s="72"/>
      <c r="KR120" s="73"/>
      <c r="KS120" s="73">
        <f>KS121+KS122+KS123+KS124+KS125+KS126+KS127</f>
        <v>0</v>
      </c>
      <c r="KT120" s="73">
        <f>KT121+KT122+KT123+KT124+KT125+KT126+KT127</f>
        <v>0</v>
      </c>
      <c r="KU120" s="72"/>
      <c r="KV120" s="73"/>
      <c r="KW120" s="73">
        <f>KW121+KW122+KW123+KW124+KW125+KW126+KW127</f>
        <v>0</v>
      </c>
      <c r="KX120" s="73">
        <f>KX121+KX122+KX123+KX124+KX125+KX126+KX127</f>
        <v>0</v>
      </c>
      <c r="KY120" s="72"/>
      <c r="KZ120" s="73"/>
      <c r="LA120" s="73">
        <f>LA121+LA122+LA123+LA124+LA125+LA126+LA127</f>
        <v>0</v>
      </c>
      <c r="LB120" s="73">
        <f>LB121+LB122+LB123+LB124+LB125+LB126+LB127</f>
        <v>0</v>
      </c>
      <c r="LC120" s="72"/>
      <c r="LD120" s="73"/>
      <c r="LE120" s="73">
        <f>LE121+LE122+LE123+LE124+LE125+LE126+LE127</f>
        <v>0</v>
      </c>
      <c r="LF120" s="73">
        <f>LF121+LF122+LF123+LF124+LF125+LF126+LF127</f>
        <v>0</v>
      </c>
      <c r="LG120" s="72"/>
      <c r="LH120" s="73"/>
      <c r="LI120" s="73">
        <f>LI121+LI122+LI123+LI124+LI125+LI126+LI127</f>
        <v>0</v>
      </c>
      <c r="LJ120" s="73">
        <f>LJ121+LJ122+LJ123+LJ124+LJ125+LJ126+LJ127</f>
        <v>0</v>
      </c>
      <c r="LK120" s="72"/>
      <c r="LL120" s="73"/>
      <c r="LM120" s="73">
        <f>LM121+LM122+LM123+LM124+LM125+LM126+LM127</f>
        <v>0</v>
      </c>
      <c r="LN120" s="73">
        <f>LN121+LN122+LN123+LN124+LN125+LN126+LN127</f>
        <v>0</v>
      </c>
      <c r="LO120" s="72"/>
      <c r="LP120" s="73"/>
      <c r="LQ120" s="73">
        <f>LQ121+LQ122+LQ123+LQ124+LQ125+LQ126+LQ127</f>
        <v>0</v>
      </c>
      <c r="LR120" s="73">
        <f>LR121+LR122+LR123+LR124+LR125+LR126+LR127</f>
        <v>0</v>
      </c>
      <c r="LS120" s="72"/>
      <c r="LT120" s="73"/>
      <c r="LU120" s="73">
        <f>LU121+LU122+LU123+LU124+LU125+LU126+LU127</f>
        <v>0</v>
      </c>
      <c r="LV120" s="73">
        <f>LV121+LV122+LV123+LV124+LV125+LV126+LV127</f>
        <v>0</v>
      </c>
      <c r="LW120" s="72"/>
      <c r="LX120" s="73"/>
      <c r="LY120" s="73">
        <f>LY121+LY122+LY123+LY124+LY125+LY126+LY127</f>
        <v>0</v>
      </c>
      <c r="LZ120" s="73">
        <f>LZ121+LZ122+LZ123+LZ124+LZ125+LZ126+LZ127</f>
        <v>0</v>
      </c>
      <c r="MA120" s="72"/>
      <c r="MB120" s="73"/>
      <c r="MC120" s="73">
        <f>MC121+MC122+MC123+MC124+MC125+MC126+MC127</f>
        <v>4411.5926399999998</v>
      </c>
      <c r="MD120" s="73">
        <f>MD121+MD122+MD123+MD124+MD125+MD126+MD127</f>
        <v>4411.5926399999998</v>
      </c>
      <c r="ME120" s="72">
        <f t="shared" si="638"/>
        <v>100</v>
      </c>
      <c r="MF120" s="73"/>
      <c r="MG120" s="73">
        <f>MG121+MG122+MG123+MG124+MG125+MG126+MG127</f>
        <v>0</v>
      </c>
      <c r="MH120" s="73">
        <f>MH121+MH122+MH123+MH124+MH125+MH126+MH127</f>
        <v>0</v>
      </c>
      <c r="MI120" s="72"/>
      <c r="MJ120" s="73"/>
      <c r="MK120" s="73">
        <f>MK121+MK122+MK123+MK124+MK125+MK126+MK127</f>
        <v>0</v>
      </c>
      <c r="ML120" s="73">
        <f>ML121+ML122+ML123+ML124+ML125+ML126+ML127</f>
        <v>0</v>
      </c>
      <c r="MM120" s="72"/>
      <c r="MN120" s="73"/>
      <c r="MO120" s="73"/>
      <c r="MP120" s="73"/>
      <c r="MQ120" s="72"/>
      <c r="MR120" s="73"/>
      <c r="MS120" s="73">
        <f>MS121+MS122+MS123+MS124+MS125+MS126+MS127</f>
        <v>330</v>
      </c>
      <c r="MT120" s="73">
        <f>MT121+MT122+MT123+MT124+MT125+MT126+MT127</f>
        <v>330</v>
      </c>
      <c r="MU120" s="72">
        <f t="shared" ref="MU120:MU126" si="645">MT120/MS120*100</f>
        <v>100</v>
      </c>
      <c r="MV120" s="73"/>
      <c r="MW120" s="73"/>
      <c r="MX120" s="73"/>
      <c r="MY120" s="72"/>
      <c r="MZ120" s="73"/>
      <c r="NA120" s="73"/>
      <c r="NB120" s="73"/>
      <c r="NC120" s="72"/>
      <c r="ND120" s="73"/>
      <c r="NE120" s="73"/>
      <c r="NF120" s="73"/>
      <c r="NG120" s="72"/>
      <c r="NH120" s="73"/>
      <c r="NI120" s="73"/>
      <c r="NJ120" s="73"/>
      <c r="NK120" s="72"/>
    </row>
    <row r="121" spans="1:375" ht="31.5" x14ac:dyDescent="0.25">
      <c r="A121" s="130" t="s">
        <v>191</v>
      </c>
      <c r="B121" s="78">
        <f t="shared" si="512"/>
        <v>52173.856399999997</v>
      </c>
      <c r="C121" s="78">
        <f t="shared" si="479"/>
        <v>115090.55417000002</v>
      </c>
      <c r="D121" s="78">
        <f t="shared" si="513"/>
        <v>114710.55417000002</v>
      </c>
      <c r="E121" s="78">
        <f t="shared" si="514"/>
        <v>380</v>
      </c>
      <c r="F121" s="78">
        <f t="shared" si="515"/>
        <v>114767.74886000001</v>
      </c>
      <c r="G121" s="74">
        <f>F121/C121*100</f>
        <v>99.719520587655524</v>
      </c>
      <c r="H121" s="74">
        <v>18880</v>
      </c>
      <c r="I121" s="74">
        <v>46704</v>
      </c>
      <c r="J121" s="74">
        <v>46704</v>
      </c>
      <c r="K121" s="74">
        <f>J121/I121*100</f>
        <v>100</v>
      </c>
      <c r="L121" s="74">
        <v>1078.5999999999999</v>
      </c>
      <c r="M121" s="74">
        <v>1348.3</v>
      </c>
      <c r="N121" s="74">
        <v>1348.3</v>
      </c>
      <c r="O121" s="75">
        <f>N121/M121*100</f>
        <v>100</v>
      </c>
      <c r="P121" s="114">
        <v>1250</v>
      </c>
      <c r="Q121" s="114">
        <v>1250</v>
      </c>
      <c r="R121" s="134">
        <v>1250</v>
      </c>
      <c r="S121" s="75">
        <f>R121/Q121*100</f>
        <v>100</v>
      </c>
      <c r="T121" s="99">
        <v>7011</v>
      </c>
      <c r="U121" s="265">
        <v>7011</v>
      </c>
      <c r="V121" s="265">
        <v>7011</v>
      </c>
      <c r="W121" s="75">
        <f>V121/U121*100</f>
        <v>100</v>
      </c>
      <c r="X121" s="285">
        <v>1472</v>
      </c>
      <c r="Y121" s="303">
        <v>1275</v>
      </c>
      <c r="Z121" s="303">
        <v>1275</v>
      </c>
      <c r="AA121" s="75">
        <f>Z121/Y121*100</f>
        <v>100</v>
      </c>
      <c r="AB121" s="322"/>
      <c r="AC121" s="322"/>
      <c r="AD121" s="322"/>
      <c r="AE121" s="75"/>
      <c r="AF121" s="322"/>
      <c r="AG121" s="322">
        <v>25522.3</v>
      </c>
      <c r="AH121" s="322">
        <v>25398.98431</v>
      </c>
      <c r="AI121" s="75">
        <f>AH121/AG121*100</f>
        <v>99.516831594331236</v>
      </c>
      <c r="AJ121" s="322"/>
      <c r="AK121" s="322">
        <v>1440</v>
      </c>
      <c r="AL121" s="322">
        <v>1440</v>
      </c>
      <c r="AM121" s="75">
        <f>AL121/AK121*100</f>
        <v>100</v>
      </c>
      <c r="AN121" s="74"/>
      <c r="AO121" s="74"/>
      <c r="AP121" s="74"/>
      <c r="AQ121" s="75"/>
      <c r="AR121" s="322">
        <v>500</v>
      </c>
      <c r="AS121" s="322">
        <v>500</v>
      </c>
      <c r="AT121" s="322">
        <v>500</v>
      </c>
      <c r="AU121" s="75">
        <f>AT121/AS121*100</f>
        <v>100</v>
      </c>
      <c r="AV121" s="322"/>
      <c r="AW121" s="322"/>
      <c r="AX121" s="322">
        <v>0</v>
      </c>
      <c r="AY121" s="75"/>
      <c r="AZ121" s="75"/>
      <c r="BA121" s="322"/>
      <c r="BB121" s="322"/>
      <c r="BC121" s="75"/>
      <c r="BD121" s="322"/>
      <c r="BE121" s="322"/>
      <c r="BF121" s="322"/>
      <c r="BG121" s="75"/>
      <c r="BH121" s="322">
        <v>4295.1014000000005</v>
      </c>
      <c r="BI121" s="322">
        <v>4295.1014000000005</v>
      </c>
      <c r="BJ121" s="322">
        <v>4100.4196499999998</v>
      </c>
      <c r="BK121" s="75">
        <f>BJ121/BI121*100</f>
        <v>95.467353809155682</v>
      </c>
      <c r="BL121" s="75"/>
      <c r="BM121" s="322"/>
      <c r="BN121" s="322"/>
      <c r="BO121" s="75"/>
      <c r="BP121" s="75"/>
      <c r="BQ121" s="322"/>
      <c r="BR121" s="322"/>
      <c r="BS121" s="75"/>
      <c r="BT121" s="75"/>
      <c r="BU121" s="322"/>
      <c r="BV121" s="322"/>
      <c r="BW121" s="75"/>
      <c r="BX121" s="75"/>
      <c r="BY121" s="322"/>
      <c r="BZ121" s="322"/>
      <c r="CA121" s="75"/>
      <c r="CB121" s="75"/>
      <c r="CC121" s="322"/>
      <c r="CD121" s="322"/>
      <c r="CE121" s="75"/>
      <c r="CF121" s="322"/>
      <c r="CG121" s="322"/>
      <c r="CH121" s="322"/>
      <c r="CI121" s="75"/>
      <c r="CJ121" s="75"/>
      <c r="CK121" s="322"/>
      <c r="CL121" s="322"/>
      <c r="CM121" s="75"/>
      <c r="CN121" s="75"/>
      <c r="CO121" s="322"/>
      <c r="CP121" s="322"/>
      <c r="CQ121" s="75"/>
      <c r="CR121" s="322">
        <v>634.4</v>
      </c>
      <c r="CS121" s="322">
        <v>634.4</v>
      </c>
      <c r="CT121" s="322">
        <v>634.4</v>
      </c>
      <c r="CU121" s="75">
        <f>CT121/CS121*100</f>
        <v>100</v>
      </c>
      <c r="CV121" s="75"/>
      <c r="CW121" s="322"/>
      <c r="CX121" s="322"/>
      <c r="CY121" s="75"/>
      <c r="CZ121" s="75"/>
      <c r="DA121" s="322"/>
      <c r="DB121" s="322"/>
      <c r="DC121" s="75"/>
      <c r="DD121" s="322">
        <v>500</v>
      </c>
      <c r="DE121" s="322">
        <v>500</v>
      </c>
      <c r="DF121" s="322">
        <v>500</v>
      </c>
      <c r="DG121" s="75">
        <f t="shared" si="519"/>
        <v>100</v>
      </c>
      <c r="DH121" s="322"/>
      <c r="DI121" s="322"/>
      <c r="DJ121" s="322"/>
      <c r="DK121" s="75"/>
      <c r="DL121" s="322"/>
      <c r="DM121" s="322"/>
      <c r="DN121" s="322"/>
      <c r="DO121" s="75"/>
      <c r="DP121" s="322"/>
      <c r="DQ121" s="322"/>
      <c r="DR121" s="322"/>
      <c r="DS121" s="75"/>
      <c r="DT121" s="75"/>
      <c r="DU121" s="322"/>
      <c r="DV121" s="322"/>
      <c r="DW121" s="75"/>
      <c r="DX121" s="75"/>
      <c r="DY121" s="322"/>
      <c r="DZ121" s="322"/>
      <c r="EA121" s="75"/>
      <c r="EB121" s="322">
        <v>1000</v>
      </c>
      <c r="EC121" s="322">
        <v>1000</v>
      </c>
      <c r="ED121" s="322">
        <v>1000</v>
      </c>
      <c r="EE121" s="75">
        <f>ED121/EC121*100</f>
        <v>100</v>
      </c>
      <c r="EF121" s="322">
        <v>12835.5</v>
      </c>
      <c r="EG121" s="322">
        <v>15697.663699999999</v>
      </c>
      <c r="EH121" s="322">
        <v>15697.663699999999</v>
      </c>
      <c r="EI121" s="75">
        <f>EH121/EG121*100</f>
        <v>100</v>
      </c>
      <c r="EJ121" s="322"/>
      <c r="EK121" s="322"/>
      <c r="EL121" s="322"/>
      <c r="EM121" s="75"/>
      <c r="EN121" s="322"/>
      <c r="EO121" s="322"/>
      <c r="EP121" s="322"/>
      <c r="EQ121" s="75"/>
      <c r="ER121" s="322"/>
      <c r="ES121" s="322"/>
      <c r="ET121" s="322"/>
      <c r="EU121" s="75"/>
      <c r="EV121" s="75"/>
      <c r="EW121" s="75"/>
      <c r="EX121" s="75"/>
      <c r="EY121" s="75"/>
      <c r="EZ121" s="322"/>
      <c r="FA121" s="322"/>
      <c r="FB121" s="322"/>
      <c r="FC121" s="75"/>
      <c r="FD121" s="322"/>
      <c r="FE121" s="322"/>
      <c r="FF121" s="322"/>
      <c r="FG121" s="75"/>
      <c r="FH121" s="322"/>
      <c r="FI121" s="322"/>
      <c r="FJ121" s="322"/>
      <c r="FK121" s="75"/>
      <c r="FL121" s="322">
        <v>632</v>
      </c>
      <c r="FM121" s="322">
        <v>575.79999999999995</v>
      </c>
      <c r="FN121" s="322">
        <v>574.26247999999998</v>
      </c>
      <c r="FO121" s="75">
        <f t="shared" si="643"/>
        <v>99.732976728030579</v>
      </c>
      <c r="FP121" s="322"/>
      <c r="FQ121" s="322"/>
      <c r="FR121" s="322"/>
      <c r="FS121" s="75"/>
      <c r="FT121" s="322"/>
      <c r="FU121" s="322"/>
      <c r="FV121" s="322"/>
      <c r="FW121" s="75"/>
      <c r="FX121" s="322"/>
      <c r="FY121" s="322"/>
      <c r="FZ121" s="322"/>
      <c r="GA121" s="75"/>
      <c r="GB121" s="322"/>
      <c r="GC121" s="322"/>
      <c r="GD121" s="322"/>
      <c r="GE121" s="75"/>
      <c r="GF121" s="322">
        <v>2085.2550000000001</v>
      </c>
      <c r="GG121" s="322">
        <v>2028.5964299999998</v>
      </c>
      <c r="GH121" s="322">
        <v>2025.32608</v>
      </c>
      <c r="GI121" s="75">
        <f t="shared" si="614"/>
        <v>99.838787550266971</v>
      </c>
      <c r="GJ121" s="322"/>
      <c r="GK121" s="322"/>
      <c r="GL121" s="322"/>
      <c r="GM121" s="75"/>
      <c r="GN121" s="322"/>
      <c r="GO121" s="322">
        <v>73.099999999999994</v>
      </c>
      <c r="GP121" s="322">
        <v>73.099999999999994</v>
      </c>
      <c r="GQ121" s="75">
        <f t="shared" si="644"/>
        <v>100</v>
      </c>
      <c r="GR121" s="74"/>
      <c r="GS121" s="74"/>
      <c r="GT121" s="74"/>
      <c r="GU121" s="75"/>
      <c r="GV121" s="74"/>
      <c r="GW121" s="74"/>
      <c r="GX121" s="74"/>
      <c r="GY121" s="75"/>
      <c r="GZ121" s="74"/>
      <c r="HA121" s="74"/>
      <c r="HB121" s="74"/>
      <c r="HC121" s="75"/>
      <c r="HD121" s="74"/>
      <c r="HE121" s="74"/>
      <c r="HF121" s="74"/>
      <c r="HG121" s="75"/>
      <c r="HH121" s="74"/>
      <c r="HI121" s="74">
        <v>443.7</v>
      </c>
      <c r="HJ121" s="74">
        <v>443.7</v>
      </c>
      <c r="HK121" s="75">
        <f>HJ121/HI121*100</f>
        <v>100</v>
      </c>
      <c r="HL121" s="74"/>
      <c r="HM121" s="74"/>
      <c r="HN121" s="74">
        <v>0</v>
      </c>
      <c r="HO121" s="75"/>
      <c r="HP121" s="74"/>
      <c r="HQ121" s="74"/>
      <c r="HR121" s="74">
        <v>0</v>
      </c>
      <c r="HS121" s="75"/>
      <c r="HT121" s="74"/>
      <c r="HU121" s="74"/>
      <c r="HV121" s="74">
        <v>0</v>
      </c>
      <c r="HW121" s="75"/>
      <c r="HX121" s="74"/>
      <c r="HY121" s="74"/>
      <c r="HZ121" s="74">
        <v>0</v>
      </c>
      <c r="IA121" s="75"/>
      <c r="IB121" s="74"/>
      <c r="IC121" s="74"/>
      <c r="ID121" s="74">
        <v>0</v>
      </c>
      <c r="IE121" s="75"/>
      <c r="IF121" s="74"/>
      <c r="IG121" s="74"/>
      <c r="IH121" s="74">
        <v>0</v>
      </c>
      <c r="II121" s="75"/>
      <c r="IJ121" s="74"/>
      <c r="IK121" s="74"/>
      <c r="IL121" s="74">
        <v>0</v>
      </c>
      <c r="IM121" s="75"/>
      <c r="IN121" s="74"/>
      <c r="IO121" s="74"/>
      <c r="IP121" s="74">
        <v>0</v>
      </c>
      <c r="IQ121" s="74"/>
      <c r="IR121" s="74"/>
      <c r="IS121" s="74"/>
      <c r="IT121" s="74">
        <v>0</v>
      </c>
      <c r="IU121" s="75"/>
      <c r="IV121" s="74"/>
      <c r="IW121" s="74"/>
      <c r="IX121" s="74">
        <v>0</v>
      </c>
      <c r="IY121" s="75"/>
      <c r="IZ121" s="74"/>
      <c r="JA121" s="74"/>
      <c r="JB121" s="74">
        <v>0</v>
      </c>
      <c r="JC121" s="75"/>
      <c r="JD121" s="74"/>
      <c r="JE121" s="74"/>
      <c r="JF121" s="74">
        <v>0</v>
      </c>
      <c r="JG121" s="75"/>
      <c r="JH121" s="74"/>
      <c r="JI121" s="74"/>
      <c r="JJ121" s="74">
        <v>0</v>
      </c>
      <c r="JK121" s="75"/>
      <c r="JL121" s="74"/>
      <c r="JM121" s="74"/>
      <c r="JN121" s="74">
        <v>0</v>
      </c>
      <c r="JO121" s="75"/>
      <c r="JP121" s="74"/>
      <c r="JQ121" s="74"/>
      <c r="JR121" s="74">
        <v>0</v>
      </c>
      <c r="JS121" s="75"/>
      <c r="JT121" s="74"/>
      <c r="JU121" s="74"/>
      <c r="JV121" s="74">
        <v>0</v>
      </c>
      <c r="JW121" s="75"/>
      <c r="JX121" s="74"/>
      <c r="JY121" s="74"/>
      <c r="JZ121" s="74">
        <v>0</v>
      </c>
      <c r="KA121" s="75"/>
      <c r="KB121" s="74"/>
      <c r="KC121" s="74">
        <v>380</v>
      </c>
      <c r="KD121" s="74">
        <v>380</v>
      </c>
      <c r="KE121" s="75">
        <f t="shared" si="615"/>
        <v>100</v>
      </c>
      <c r="KF121" s="74"/>
      <c r="KG121" s="74"/>
      <c r="KH121" s="74"/>
      <c r="KI121" s="75"/>
      <c r="KJ121" s="74"/>
      <c r="KK121" s="74"/>
      <c r="KL121" s="74"/>
      <c r="KM121" s="75"/>
      <c r="KN121" s="74"/>
      <c r="KO121" s="74"/>
      <c r="KP121" s="74"/>
      <c r="KQ121" s="75"/>
      <c r="KR121" s="74"/>
      <c r="KS121" s="74"/>
      <c r="KT121" s="74"/>
      <c r="KU121" s="75"/>
      <c r="KV121" s="74"/>
      <c r="KW121" s="74"/>
      <c r="KX121" s="74"/>
      <c r="KY121" s="75"/>
      <c r="KZ121" s="74"/>
      <c r="LA121" s="74"/>
      <c r="LB121" s="74"/>
      <c r="LC121" s="75"/>
      <c r="LD121" s="74"/>
      <c r="LE121" s="74"/>
      <c r="LF121" s="74"/>
      <c r="LG121" s="75"/>
      <c r="LH121" s="74"/>
      <c r="LI121" s="74"/>
      <c r="LJ121" s="74"/>
      <c r="LK121" s="75"/>
      <c r="LL121" s="74"/>
      <c r="LM121" s="74"/>
      <c r="LN121" s="74"/>
      <c r="LO121" s="75"/>
      <c r="LP121" s="74"/>
      <c r="LQ121" s="74"/>
      <c r="LR121" s="74"/>
      <c r="LS121" s="75"/>
      <c r="LT121" s="74"/>
      <c r="LU121" s="74"/>
      <c r="LV121" s="74"/>
      <c r="LW121" s="75"/>
      <c r="LX121" s="74"/>
      <c r="LY121" s="74"/>
      <c r="LZ121" s="74"/>
      <c r="MA121" s="75"/>
      <c r="MB121" s="74"/>
      <c r="MC121" s="74">
        <v>4411.5926399999998</v>
      </c>
      <c r="MD121" s="74">
        <v>4411.5926399999998</v>
      </c>
      <c r="ME121" s="75">
        <f t="shared" si="638"/>
        <v>100</v>
      </c>
      <c r="MF121" s="74"/>
      <c r="MG121" s="74"/>
      <c r="MH121" s="74"/>
      <c r="MI121" s="75"/>
      <c r="MJ121" s="74"/>
      <c r="MK121" s="74"/>
      <c r="ML121" s="74"/>
      <c r="MM121" s="75"/>
      <c r="MN121" s="322"/>
      <c r="MO121" s="322"/>
      <c r="MP121" s="322"/>
      <c r="MQ121" s="75"/>
      <c r="MR121" s="322"/>
      <c r="MS121" s="322"/>
      <c r="MT121" s="322"/>
      <c r="MU121" s="75"/>
      <c r="MV121" s="74"/>
      <c r="MW121" s="74"/>
      <c r="MX121" s="74"/>
      <c r="MY121" s="75"/>
      <c r="MZ121" s="74"/>
      <c r="NA121" s="74"/>
      <c r="NB121" s="74"/>
      <c r="NC121" s="75"/>
      <c r="ND121" s="74"/>
      <c r="NE121" s="74"/>
      <c r="NF121" s="74"/>
      <c r="NG121" s="75"/>
      <c r="NH121" s="74"/>
      <c r="NI121" s="74"/>
      <c r="NJ121" s="74"/>
      <c r="NK121" s="75"/>
    </row>
    <row r="122" spans="1:375" ht="15.75" x14ac:dyDescent="0.25">
      <c r="A122" s="130" t="s">
        <v>218</v>
      </c>
      <c r="B122" s="78">
        <f t="shared" si="512"/>
        <v>5000</v>
      </c>
      <c r="C122" s="78">
        <f t="shared" si="479"/>
        <v>25000</v>
      </c>
      <c r="D122" s="78">
        <f t="shared" si="513"/>
        <v>25000</v>
      </c>
      <c r="E122" s="78">
        <f t="shared" si="514"/>
        <v>0</v>
      </c>
      <c r="F122" s="78">
        <f t="shared" si="515"/>
        <v>24992.523590000001</v>
      </c>
      <c r="G122" s="74">
        <f>F122/C122*100</f>
        <v>99.970094360000004</v>
      </c>
      <c r="H122" s="78"/>
      <c r="I122" s="78"/>
      <c r="J122" s="78"/>
      <c r="K122" s="74"/>
      <c r="L122" s="96"/>
      <c r="M122" s="96"/>
      <c r="N122" s="96"/>
      <c r="O122" s="96"/>
      <c r="P122" s="96"/>
      <c r="Q122" s="96"/>
      <c r="R122" s="96"/>
      <c r="S122" s="75"/>
      <c r="T122" s="89"/>
      <c r="U122" s="89"/>
      <c r="V122" s="89"/>
      <c r="W122" s="75"/>
      <c r="X122" s="89"/>
      <c r="Y122" s="89"/>
      <c r="Z122" s="89"/>
      <c r="AA122" s="75"/>
      <c r="AB122" s="89"/>
      <c r="AC122" s="89"/>
      <c r="AD122" s="89"/>
      <c r="AE122" s="75"/>
      <c r="AF122" s="89"/>
      <c r="AG122" s="89"/>
      <c r="AH122" s="89"/>
      <c r="AI122" s="75"/>
      <c r="AJ122" s="89"/>
      <c r="AK122" s="89"/>
      <c r="AL122" s="89"/>
      <c r="AM122" s="75"/>
      <c r="AN122" s="96"/>
      <c r="AO122" s="96"/>
      <c r="AP122" s="96"/>
      <c r="AQ122" s="96"/>
      <c r="AR122" s="89"/>
      <c r="AS122" s="89"/>
      <c r="AT122" s="89"/>
      <c r="AU122" s="75"/>
      <c r="AV122" s="89"/>
      <c r="AW122" s="89"/>
      <c r="AX122" s="89"/>
      <c r="AY122" s="75"/>
      <c r="AZ122" s="75"/>
      <c r="BA122" s="89"/>
      <c r="BB122" s="89"/>
      <c r="BC122" s="75"/>
      <c r="BD122" s="89"/>
      <c r="BE122" s="89"/>
      <c r="BF122" s="89"/>
      <c r="BG122" s="75"/>
      <c r="BH122" s="89"/>
      <c r="BI122" s="89"/>
      <c r="BJ122" s="89"/>
      <c r="BK122" s="75"/>
      <c r="BL122" s="75"/>
      <c r="BM122" s="89"/>
      <c r="BN122" s="89"/>
      <c r="BO122" s="75"/>
      <c r="BP122" s="75"/>
      <c r="BQ122" s="89"/>
      <c r="BR122" s="89"/>
      <c r="BS122" s="75"/>
      <c r="BT122" s="75"/>
      <c r="BU122" s="89"/>
      <c r="BV122" s="89"/>
      <c r="BW122" s="75"/>
      <c r="BX122" s="75"/>
      <c r="BY122" s="89"/>
      <c r="BZ122" s="89"/>
      <c r="CA122" s="75"/>
      <c r="CB122" s="75"/>
      <c r="CC122" s="89"/>
      <c r="CD122" s="89"/>
      <c r="CE122" s="75"/>
      <c r="CF122" s="322"/>
      <c r="CG122" s="89"/>
      <c r="CH122" s="89"/>
      <c r="CI122" s="75"/>
      <c r="CJ122" s="75"/>
      <c r="CK122" s="89"/>
      <c r="CL122" s="89"/>
      <c r="CM122" s="75"/>
      <c r="CN122" s="75"/>
      <c r="CO122" s="89"/>
      <c r="CP122" s="89"/>
      <c r="CQ122" s="75"/>
      <c r="CR122" s="89"/>
      <c r="CS122" s="89"/>
      <c r="CT122" s="89"/>
      <c r="CU122" s="75"/>
      <c r="CV122" s="75"/>
      <c r="CW122" s="89"/>
      <c r="CX122" s="89"/>
      <c r="CY122" s="75"/>
      <c r="CZ122" s="75"/>
      <c r="DA122" s="89"/>
      <c r="DB122" s="89"/>
      <c r="DC122" s="75"/>
      <c r="DD122" s="89"/>
      <c r="DE122" s="89"/>
      <c r="DF122" s="78"/>
      <c r="DG122" s="75"/>
      <c r="DH122" s="89"/>
      <c r="DI122" s="89"/>
      <c r="DJ122" s="89"/>
      <c r="DK122" s="75"/>
      <c r="DL122" s="89"/>
      <c r="DM122" s="89"/>
      <c r="DN122" s="89"/>
      <c r="DO122" s="75"/>
      <c r="DP122" s="89"/>
      <c r="DQ122" s="89"/>
      <c r="DR122" s="89"/>
      <c r="DS122" s="75"/>
      <c r="DT122" s="75"/>
      <c r="DU122" s="89"/>
      <c r="DV122" s="89"/>
      <c r="DW122" s="75"/>
      <c r="DX122" s="75"/>
      <c r="DY122" s="89"/>
      <c r="DZ122" s="89"/>
      <c r="EA122" s="75"/>
      <c r="EB122" s="89"/>
      <c r="EC122" s="89"/>
      <c r="ED122" s="89"/>
      <c r="EE122" s="75"/>
      <c r="EF122" s="89"/>
      <c r="EG122" s="89"/>
      <c r="EH122" s="89"/>
      <c r="EI122" s="75"/>
      <c r="EJ122" s="89"/>
      <c r="EK122" s="322"/>
      <c r="EL122" s="322"/>
      <c r="EM122" s="75"/>
      <c r="EN122" s="322">
        <v>5000</v>
      </c>
      <c r="EO122" s="322">
        <v>5000</v>
      </c>
      <c r="EP122" s="322">
        <v>4992.5235899999998</v>
      </c>
      <c r="EQ122" s="75">
        <f t="shared" si="642"/>
        <v>99.850471799999994</v>
      </c>
      <c r="ER122" s="89"/>
      <c r="ES122" s="322"/>
      <c r="ET122" s="89"/>
      <c r="EU122" s="75"/>
      <c r="EV122" s="75"/>
      <c r="EW122" s="75"/>
      <c r="EX122" s="75"/>
      <c r="EY122" s="75"/>
      <c r="EZ122" s="89"/>
      <c r="FA122" s="322"/>
      <c r="FB122" s="89"/>
      <c r="FC122" s="75"/>
      <c r="FD122" s="89"/>
      <c r="FE122" s="322"/>
      <c r="FF122" s="89"/>
      <c r="FG122" s="75"/>
      <c r="FH122" s="89"/>
      <c r="FI122" s="322"/>
      <c r="FJ122" s="89"/>
      <c r="FK122" s="75"/>
      <c r="FL122" s="89"/>
      <c r="FM122" s="89"/>
      <c r="FN122" s="89"/>
      <c r="FO122" s="75"/>
      <c r="FP122" s="89"/>
      <c r="FQ122" s="89"/>
      <c r="FR122" s="89"/>
      <c r="FS122" s="75"/>
      <c r="FT122" s="89"/>
      <c r="FU122" s="322"/>
      <c r="FV122" s="89"/>
      <c r="FW122" s="75"/>
      <c r="FX122" s="89"/>
      <c r="FY122" s="322"/>
      <c r="FZ122" s="89"/>
      <c r="GA122" s="75"/>
      <c r="GB122" s="89"/>
      <c r="GC122" s="322"/>
      <c r="GD122" s="89"/>
      <c r="GE122" s="75"/>
      <c r="GF122" s="322"/>
      <c r="GG122" s="322"/>
      <c r="GH122" s="89"/>
      <c r="GI122" s="75"/>
      <c r="GJ122" s="89"/>
      <c r="GK122" s="322"/>
      <c r="GL122" s="89"/>
      <c r="GM122" s="75"/>
      <c r="GN122" s="89"/>
      <c r="GO122" s="322"/>
      <c r="GP122" s="89"/>
      <c r="GQ122" s="75"/>
      <c r="GR122" s="96"/>
      <c r="GS122" s="96"/>
      <c r="GT122" s="96"/>
      <c r="GU122" s="96"/>
      <c r="GV122" s="96"/>
      <c r="GW122" s="96"/>
      <c r="GX122" s="96"/>
      <c r="GY122" s="96"/>
      <c r="GZ122" s="96"/>
      <c r="HA122" s="96"/>
      <c r="HB122" s="96"/>
      <c r="HC122" s="96"/>
      <c r="HD122" s="96"/>
      <c r="HE122" s="96"/>
      <c r="HF122" s="96"/>
      <c r="HG122" s="96"/>
      <c r="HH122" s="96"/>
      <c r="HI122" s="96"/>
      <c r="HJ122" s="96"/>
      <c r="HK122" s="96"/>
      <c r="HL122" s="96"/>
      <c r="HM122" s="96"/>
      <c r="HN122" s="96"/>
      <c r="HO122" s="96"/>
      <c r="HP122" s="96"/>
      <c r="HQ122" s="96"/>
      <c r="HR122" s="96"/>
      <c r="HS122" s="96"/>
      <c r="HT122" s="96"/>
      <c r="HU122" s="96"/>
      <c r="HV122" s="96"/>
      <c r="HW122" s="96"/>
      <c r="HX122" s="96"/>
      <c r="HY122" s="96"/>
      <c r="HZ122" s="96"/>
      <c r="IA122" s="96"/>
      <c r="IB122" s="96"/>
      <c r="IC122" s="96"/>
      <c r="ID122" s="96"/>
      <c r="IE122" s="96"/>
      <c r="IF122" s="96"/>
      <c r="IG122" s="96"/>
      <c r="IH122" s="96"/>
      <c r="II122" s="96"/>
      <c r="IJ122" s="96"/>
      <c r="IK122" s="96"/>
      <c r="IL122" s="96"/>
      <c r="IM122" s="96"/>
      <c r="IN122" s="96"/>
      <c r="IO122" s="74">
        <v>20000</v>
      </c>
      <c r="IP122" s="74">
        <v>20000</v>
      </c>
      <c r="IQ122" s="74">
        <f>IP122/IO122*100</f>
        <v>100</v>
      </c>
      <c r="IR122" s="96"/>
      <c r="IS122" s="96"/>
      <c r="IT122" s="96"/>
      <c r="IU122" s="96"/>
      <c r="IV122" s="96"/>
      <c r="IW122" s="96"/>
      <c r="IX122" s="96"/>
      <c r="IY122" s="96"/>
      <c r="IZ122" s="96"/>
      <c r="JA122" s="96"/>
      <c r="JB122" s="96"/>
      <c r="JC122" s="96"/>
      <c r="JD122" s="96"/>
      <c r="JE122" s="96"/>
      <c r="JF122" s="96"/>
      <c r="JG122" s="96"/>
      <c r="JH122" s="96"/>
      <c r="JI122" s="96"/>
      <c r="JJ122" s="96"/>
      <c r="JK122" s="96"/>
      <c r="JL122" s="96"/>
      <c r="JM122" s="96"/>
      <c r="JN122" s="96"/>
      <c r="JO122" s="96"/>
      <c r="JP122" s="96"/>
      <c r="JQ122" s="96"/>
      <c r="JR122" s="96"/>
      <c r="JS122" s="96"/>
      <c r="JT122" s="96"/>
      <c r="JU122" s="96"/>
      <c r="JV122" s="96"/>
      <c r="JW122" s="96"/>
      <c r="JX122" s="96"/>
      <c r="JY122" s="96"/>
      <c r="JZ122" s="96"/>
      <c r="KA122" s="96"/>
      <c r="KB122" s="96"/>
      <c r="KC122" s="96"/>
      <c r="KD122" s="96"/>
      <c r="KE122" s="75"/>
      <c r="KF122" s="96"/>
      <c r="KG122" s="96"/>
      <c r="KH122" s="96"/>
      <c r="KI122" s="75"/>
      <c r="KJ122" s="96"/>
      <c r="KK122" s="96"/>
      <c r="KL122" s="96"/>
      <c r="KM122" s="75"/>
      <c r="KN122" s="96"/>
      <c r="KO122" s="96"/>
      <c r="KP122" s="96"/>
      <c r="KQ122" s="75"/>
      <c r="KR122" s="96"/>
      <c r="KS122" s="96"/>
      <c r="KT122" s="96"/>
      <c r="KU122" s="75"/>
      <c r="KV122" s="96"/>
      <c r="KW122" s="96"/>
      <c r="KX122" s="96"/>
      <c r="KY122" s="75"/>
      <c r="KZ122" s="96"/>
      <c r="LA122" s="96"/>
      <c r="LB122" s="96"/>
      <c r="LC122" s="75"/>
      <c r="LD122" s="96"/>
      <c r="LE122" s="96"/>
      <c r="LF122" s="96"/>
      <c r="LG122" s="75"/>
      <c r="LH122" s="96"/>
      <c r="LI122" s="96"/>
      <c r="LJ122" s="96"/>
      <c r="LK122" s="75"/>
      <c r="LL122" s="96"/>
      <c r="LM122" s="96"/>
      <c r="LN122" s="96"/>
      <c r="LO122" s="75"/>
      <c r="LP122" s="96"/>
      <c r="LQ122" s="96"/>
      <c r="LR122" s="96"/>
      <c r="LS122" s="75"/>
      <c r="LT122" s="96"/>
      <c r="LU122" s="96"/>
      <c r="LV122" s="96"/>
      <c r="LW122" s="75"/>
      <c r="LX122" s="96"/>
      <c r="LY122" s="96"/>
      <c r="LZ122" s="96"/>
      <c r="MA122" s="75"/>
      <c r="MB122" s="96"/>
      <c r="MC122" s="96"/>
      <c r="MD122" s="96"/>
      <c r="ME122" s="75"/>
      <c r="MF122" s="96"/>
      <c r="MG122" s="96"/>
      <c r="MH122" s="96"/>
      <c r="MI122" s="75"/>
      <c r="MJ122" s="96"/>
      <c r="MK122" s="96"/>
      <c r="ML122" s="96"/>
      <c r="MM122" s="75"/>
      <c r="MN122" s="89"/>
      <c r="MO122" s="89"/>
      <c r="MP122" s="89"/>
      <c r="MQ122" s="75"/>
      <c r="MR122" s="89"/>
      <c r="MS122" s="89"/>
      <c r="MT122" s="89"/>
      <c r="MU122" s="75"/>
      <c r="MV122" s="96"/>
      <c r="MW122" s="96"/>
      <c r="MX122" s="96"/>
      <c r="MY122" s="96"/>
      <c r="MZ122" s="96"/>
      <c r="NA122" s="96"/>
      <c r="NB122" s="96"/>
      <c r="NC122" s="96"/>
      <c r="ND122" s="96"/>
      <c r="NE122" s="96"/>
      <c r="NF122" s="96"/>
      <c r="NG122" s="96"/>
      <c r="NH122" s="96"/>
      <c r="NI122" s="96"/>
      <c r="NJ122" s="96"/>
      <c r="NK122" s="96"/>
    </row>
    <row r="123" spans="1:375" ht="15.75" x14ac:dyDescent="0.25">
      <c r="A123" s="130" t="s">
        <v>219</v>
      </c>
      <c r="B123" s="78">
        <f t="shared" si="512"/>
        <v>0</v>
      </c>
      <c r="C123" s="78">
        <f t="shared" si="479"/>
        <v>0</v>
      </c>
      <c r="D123" s="78">
        <f t="shared" si="513"/>
        <v>0</v>
      </c>
      <c r="E123" s="78">
        <f t="shared" si="514"/>
        <v>0</v>
      </c>
      <c r="F123" s="78">
        <f t="shared" si="515"/>
        <v>0</v>
      </c>
      <c r="G123" s="74"/>
      <c r="H123" s="78"/>
      <c r="I123" s="78"/>
      <c r="J123" s="78"/>
      <c r="K123" s="74"/>
      <c r="L123" s="96"/>
      <c r="M123" s="96"/>
      <c r="N123" s="96"/>
      <c r="O123" s="96"/>
      <c r="P123" s="96"/>
      <c r="Q123" s="96"/>
      <c r="R123" s="96"/>
      <c r="S123" s="75"/>
      <c r="T123" s="89"/>
      <c r="U123" s="89"/>
      <c r="V123" s="89"/>
      <c r="W123" s="75"/>
      <c r="X123" s="89"/>
      <c r="Y123" s="89"/>
      <c r="Z123" s="89"/>
      <c r="AA123" s="75"/>
      <c r="AB123" s="89"/>
      <c r="AC123" s="89"/>
      <c r="AD123" s="89"/>
      <c r="AE123" s="75"/>
      <c r="AF123" s="89"/>
      <c r="AG123" s="89"/>
      <c r="AH123" s="89"/>
      <c r="AI123" s="75"/>
      <c r="AJ123" s="89"/>
      <c r="AK123" s="89"/>
      <c r="AL123" s="89"/>
      <c r="AM123" s="75"/>
      <c r="AN123" s="96"/>
      <c r="AO123" s="96"/>
      <c r="AP123" s="96"/>
      <c r="AQ123" s="96"/>
      <c r="AR123" s="89"/>
      <c r="AS123" s="89"/>
      <c r="AT123" s="89"/>
      <c r="AU123" s="75"/>
      <c r="AV123" s="89"/>
      <c r="AW123" s="89"/>
      <c r="AX123" s="89"/>
      <c r="AY123" s="75"/>
      <c r="AZ123" s="75"/>
      <c r="BA123" s="89"/>
      <c r="BB123" s="89"/>
      <c r="BC123" s="75"/>
      <c r="BD123" s="89"/>
      <c r="BE123" s="89"/>
      <c r="BF123" s="89"/>
      <c r="BG123" s="75"/>
      <c r="BH123" s="89"/>
      <c r="BI123" s="89"/>
      <c r="BJ123" s="89"/>
      <c r="BK123" s="75"/>
      <c r="BL123" s="75"/>
      <c r="BM123" s="89"/>
      <c r="BN123" s="89"/>
      <c r="BO123" s="75"/>
      <c r="BP123" s="75"/>
      <c r="BQ123" s="89"/>
      <c r="BR123" s="89"/>
      <c r="BS123" s="75"/>
      <c r="BT123" s="75"/>
      <c r="BU123" s="89"/>
      <c r="BV123" s="89"/>
      <c r="BW123" s="75"/>
      <c r="BX123" s="75"/>
      <c r="BY123" s="89"/>
      <c r="BZ123" s="89"/>
      <c r="CA123" s="75"/>
      <c r="CB123" s="75"/>
      <c r="CC123" s="89"/>
      <c r="CD123" s="89"/>
      <c r="CE123" s="75"/>
      <c r="CF123" s="322"/>
      <c r="CG123" s="89"/>
      <c r="CH123" s="89"/>
      <c r="CI123" s="75"/>
      <c r="CJ123" s="75"/>
      <c r="CK123" s="89"/>
      <c r="CL123" s="89"/>
      <c r="CM123" s="75"/>
      <c r="CN123" s="75"/>
      <c r="CO123" s="89"/>
      <c r="CP123" s="89"/>
      <c r="CQ123" s="75"/>
      <c r="CR123" s="89"/>
      <c r="CS123" s="89"/>
      <c r="CT123" s="89"/>
      <c r="CU123" s="75"/>
      <c r="CV123" s="75"/>
      <c r="CW123" s="89"/>
      <c r="CX123" s="89"/>
      <c r="CY123" s="75"/>
      <c r="CZ123" s="75"/>
      <c r="DA123" s="89"/>
      <c r="DB123" s="89"/>
      <c r="DC123" s="75"/>
      <c r="DD123" s="89"/>
      <c r="DE123" s="89"/>
      <c r="DF123" s="78"/>
      <c r="DG123" s="75"/>
      <c r="DH123" s="89"/>
      <c r="DI123" s="89"/>
      <c r="DJ123" s="89"/>
      <c r="DK123" s="75"/>
      <c r="DL123" s="89"/>
      <c r="DM123" s="89"/>
      <c r="DN123" s="89"/>
      <c r="DO123" s="75"/>
      <c r="DP123" s="89"/>
      <c r="DQ123" s="89"/>
      <c r="DR123" s="89"/>
      <c r="DS123" s="75"/>
      <c r="DT123" s="75"/>
      <c r="DU123" s="89"/>
      <c r="DV123" s="89"/>
      <c r="DW123" s="75"/>
      <c r="DX123" s="75"/>
      <c r="DY123" s="89"/>
      <c r="DZ123" s="89"/>
      <c r="EA123" s="75"/>
      <c r="EB123" s="89"/>
      <c r="EC123" s="89"/>
      <c r="ED123" s="89"/>
      <c r="EE123" s="75"/>
      <c r="EF123" s="89"/>
      <c r="EG123" s="89"/>
      <c r="EH123" s="89"/>
      <c r="EI123" s="75"/>
      <c r="EJ123" s="89"/>
      <c r="EK123" s="89"/>
      <c r="EL123" s="89"/>
      <c r="EM123" s="75"/>
      <c r="EN123" s="89"/>
      <c r="EO123" s="89"/>
      <c r="EP123" s="89"/>
      <c r="EQ123" s="75"/>
      <c r="ER123" s="89"/>
      <c r="ES123" s="89"/>
      <c r="ET123" s="89"/>
      <c r="EU123" s="75"/>
      <c r="EV123" s="75"/>
      <c r="EW123" s="75"/>
      <c r="EX123" s="75"/>
      <c r="EY123" s="75"/>
      <c r="EZ123" s="89"/>
      <c r="FA123" s="89"/>
      <c r="FB123" s="89"/>
      <c r="FC123" s="75"/>
      <c r="FD123" s="89"/>
      <c r="FE123" s="89"/>
      <c r="FF123" s="89"/>
      <c r="FG123" s="75"/>
      <c r="FH123" s="89"/>
      <c r="FI123" s="89"/>
      <c r="FJ123" s="89"/>
      <c r="FK123" s="75"/>
      <c r="FL123" s="89"/>
      <c r="FM123" s="89"/>
      <c r="FN123" s="89"/>
      <c r="FO123" s="75"/>
      <c r="FP123" s="89"/>
      <c r="FQ123" s="89"/>
      <c r="FR123" s="89"/>
      <c r="FS123" s="75"/>
      <c r="FT123" s="89"/>
      <c r="FU123" s="89"/>
      <c r="FV123" s="89"/>
      <c r="FW123" s="75"/>
      <c r="FX123" s="89"/>
      <c r="FY123" s="89"/>
      <c r="FZ123" s="89"/>
      <c r="GA123" s="75"/>
      <c r="GB123" s="89"/>
      <c r="GC123" s="89"/>
      <c r="GD123" s="89"/>
      <c r="GE123" s="75"/>
      <c r="GF123" s="89"/>
      <c r="GG123" s="89"/>
      <c r="GH123" s="89"/>
      <c r="GI123" s="75"/>
      <c r="GJ123" s="89"/>
      <c r="GK123" s="89"/>
      <c r="GL123" s="89"/>
      <c r="GM123" s="75"/>
      <c r="GN123" s="89"/>
      <c r="GO123" s="89"/>
      <c r="GP123" s="89"/>
      <c r="GQ123" s="75"/>
      <c r="GR123" s="96"/>
      <c r="GS123" s="96"/>
      <c r="GT123" s="96"/>
      <c r="GU123" s="96"/>
      <c r="GV123" s="96"/>
      <c r="GW123" s="96"/>
      <c r="GX123" s="96"/>
      <c r="GY123" s="96"/>
      <c r="GZ123" s="96"/>
      <c r="HA123" s="96"/>
      <c r="HB123" s="96"/>
      <c r="HC123" s="96"/>
      <c r="HD123" s="96"/>
      <c r="HE123" s="96"/>
      <c r="HF123" s="96"/>
      <c r="HG123" s="96"/>
      <c r="HH123" s="96"/>
      <c r="HI123" s="96"/>
      <c r="HJ123" s="96"/>
      <c r="HK123" s="96"/>
      <c r="HL123" s="96"/>
      <c r="HM123" s="96"/>
      <c r="HN123" s="96"/>
      <c r="HO123" s="96"/>
      <c r="HP123" s="96"/>
      <c r="HQ123" s="96"/>
      <c r="HR123" s="96"/>
      <c r="HS123" s="96"/>
      <c r="HT123" s="96"/>
      <c r="HU123" s="96"/>
      <c r="HV123" s="96"/>
      <c r="HW123" s="96"/>
      <c r="HX123" s="96"/>
      <c r="HY123" s="96"/>
      <c r="HZ123" s="96"/>
      <c r="IA123" s="96"/>
      <c r="IB123" s="96"/>
      <c r="IC123" s="96"/>
      <c r="ID123" s="96"/>
      <c r="IE123" s="96"/>
      <c r="IF123" s="96"/>
      <c r="IG123" s="96"/>
      <c r="IH123" s="96"/>
      <c r="II123" s="96"/>
      <c r="IJ123" s="96"/>
      <c r="IK123" s="96"/>
      <c r="IL123" s="96"/>
      <c r="IM123" s="96"/>
      <c r="IN123" s="96"/>
      <c r="IO123" s="96"/>
      <c r="IP123" s="96"/>
      <c r="IQ123" s="96"/>
      <c r="IR123" s="96"/>
      <c r="IS123" s="96"/>
      <c r="IT123" s="96"/>
      <c r="IU123" s="96"/>
      <c r="IV123" s="96"/>
      <c r="IW123" s="96"/>
      <c r="IX123" s="96"/>
      <c r="IY123" s="96"/>
      <c r="IZ123" s="96"/>
      <c r="JA123" s="96"/>
      <c r="JB123" s="96"/>
      <c r="JC123" s="96"/>
      <c r="JD123" s="96"/>
      <c r="JE123" s="96"/>
      <c r="JF123" s="96"/>
      <c r="JG123" s="96"/>
      <c r="JH123" s="96"/>
      <c r="JI123" s="96"/>
      <c r="JJ123" s="96"/>
      <c r="JK123" s="96"/>
      <c r="JL123" s="96"/>
      <c r="JM123" s="96"/>
      <c r="JN123" s="96"/>
      <c r="JO123" s="96"/>
      <c r="JP123" s="96"/>
      <c r="JQ123" s="96"/>
      <c r="JR123" s="96"/>
      <c r="JS123" s="96"/>
      <c r="JT123" s="96"/>
      <c r="JU123" s="96"/>
      <c r="JV123" s="96"/>
      <c r="JW123" s="96"/>
      <c r="JX123" s="96"/>
      <c r="JY123" s="96"/>
      <c r="JZ123" s="96"/>
      <c r="KA123" s="96"/>
      <c r="KB123" s="96"/>
      <c r="KC123" s="96"/>
      <c r="KD123" s="96"/>
      <c r="KE123" s="75"/>
      <c r="KF123" s="96"/>
      <c r="KG123" s="96"/>
      <c r="KH123" s="96"/>
      <c r="KI123" s="75"/>
      <c r="KJ123" s="96"/>
      <c r="KK123" s="96"/>
      <c r="KL123" s="96"/>
      <c r="KM123" s="75"/>
      <c r="KN123" s="96"/>
      <c r="KO123" s="96"/>
      <c r="KP123" s="96"/>
      <c r="KQ123" s="75"/>
      <c r="KR123" s="96"/>
      <c r="KS123" s="96"/>
      <c r="KT123" s="96"/>
      <c r="KU123" s="75"/>
      <c r="KV123" s="96"/>
      <c r="KW123" s="96"/>
      <c r="KX123" s="96"/>
      <c r="KY123" s="75"/>
      <c r="KZ123" s="96"/>
      <c r="LA123" s="96"/>
      <c r="LB123" s="96"/>
      <c r="LC123" s="75"/>
      <c r="LD123" s="96"/>
      <c r="LE123" s="96"/>
      <c r="LF123" s="96"/>
      <c r="LG123" s="75"/>
      <c r="LH123" s="96"/>
      <c r="LI123" s="96"/>
      <c r="LJ123" s="96"/>
      <c r="LK123" s="75"/>
      <c r="LL123" s="96"/>
      <c r="LM123" s="96"/>
      <c r="LN123" s="96"/>
      <c r="LO123" s="75"/>
      <c r="LP123" s="96"/>
      <c r="LQ123" s="96"/>
      <c r="LR123" s="96"/>
      <c r="LS123" s="75"/>
      <c r="LT123" s="96"/>
      <c r="LU123" s="96"/>
      <c r="LV123" s="96"/>
      <c r="LW123" s="75"/>
      <c r="LX123" s="96"/>
      <c r="LY123" s="96"/>
      <c r="LZ123" s="96"/>
      <c r="MA123" s="75"/>
      <c r="MB123" s="96"/>
      <c r="MC123" s="96"/>
      <c r="MD123" s="96"/>
      <c r="ME123" s="75"/>
      <c r="MF123" s="96"/>
      <c r="MG123" s="96"/>
      <c r="MH123" s="96"/>
      <c r="MI123" s="75"/>
      <c r="MJ123" s="96"/>
      <c r="MK123" s="96"/>
      <c r="ML123" s="96"/>
      <c r="MM123" s="75"/>
      <c r="MN123" s="89"/>
      <c r="MO123" s="89"/>
      <c r="MP123" s="89"/>
      <c r="MQ123" s="75"/>
      <c r="MR123" s="89"/>
      <c r="MS123" s="89"/>
      <c r="MT123" s="89"/>
      <c r="MU123" s="75"/>
      <c r="MV123" s="96"/>
      <c r="MW123" s="96"/>
      <c r="MX123" s="96"/>
      <c r="MY123" s="96"/>
      <c r="MZ123" s="96"/>
      <c r="NA123" s="96"/>
      <c r="NB123" s="96"/>
      <c r="NC123" s="96"/>
      <c r="ND123" s="96"/>
      <c r="NE123" s="96"/>
      <c r="NF123" s="96"/>
      <c r="NG123" s="96"/>
      <c r="NH123" s="96"/>
      <c r="NI123" s="96"/>
      <c r="NJ123" s="96"/>
      <c r="NK123" s="96"/>
    </row>
    <row r="124" spans="1:375" ht="15.75" x14ac:dyDescent="0.25">
      <c r="A124" s="130" t="s">
        <v>220</v>
      </c>
      <c r="B124" s="78">
        <f t="shared" si="512"/>
        <v>0</v>
      </c>
      <c r="C124" s="78">
        <f t="shared" si="479"/>
        <v>0</v>
      </c>
      <c r="D124" s="78">
        <f t="shared" si="513"/>
        <v>0</v>
      </c>
      <c r="E124" s="78">
        <f t="shared" si="514"/>
        <v>0</v>
      </c>
      <c r="F124" s="78">
        <f t="shared" si="515"/>
        <v>0</v>
      </c>
      <c r="G124" s="74"/>
      <c r="H124" s="78"/>
      <c r="I124" s="78"/>
      <c r="J124" s="78"/>
      <c r="K124" s="74"/>
      <c r="L124" s="96"/>
      <c r="M124" s="96"/>
      <c r="N124" s="96"/>
      <c r="O124" s="96"/>
      <c r="P124" s="96"/>
      <c r="Q124" s="96"/>
      <c r="R124" s="96"/>
      <c r="S124" s="75"/>
      <c r="T124" s="89"/>
      <c r="U124" s="89"/>
      <c r="V124" s="89"/>
      <c r="W124" s="75"/>
      <c r="X124" s="89"/>
      <c r="Y124" s="89"/>
      <c r="Z124" s="89"/>
      <c r="AA124" s="75"/>
      <c r="AB124" s="89"/>
      <c r="AC124" s="89"/>
      <c r="AD124" s="89"/>
      <c r="AE124" s="75"/>
      <c r="AF124" s="89"/>
      <c r="AG124" s="89"/>
      <c r="AH124" s="89"/>
      <c r="AI124" s="75"/>
      <c r="AJ124" s="89"/>
      <c r="AK124" s="89"/>
      <c r="AL124" s="89"/>
      <c r="AM124" s="75"/>
      <c r="AN124" s="96"/>
      <c r="AO124" s="96"/>
      <c r="AP124" s="96"/>
      <c r="AQ124" s="96"/>
      <c r="AR124" s="89"/>
      <c r="AS124" s="89"/>
      <c r="AT124" s="89"/>
      <c r="AU124" s="75"/>
      <c r="AV124" s="89"/>
      <c r="AW124" s="89"/>
      <c r="AX124" s="89"/>
      <c r="AY124" s="75"/>
      <c r="AZ124" s="75"/>
      <c r="BA124" s="89"/>
      <c r="BB124" s="89"/>
      <c r="BC124" s="75"/>
      <c r="BD124" s="89"/>
      <c r="BE124" s="89"/>
      <c r="BF124" s="89"/>
      <c r="BG124" s="75"/>
      <c r="BH124" s="89"/>
      <c r="BI124" s="89"/>
      <c r="BJ124" s="89"/>
      <c r="BK124" s="75"/>
      <c r="BL124" s="75"/>
      <c r="BM124" s="89"/>
      <c r="BN124" s="89"/>
      <c r="BO124" s="75"/>
      <c r="BP124" s="75"/>
      <c r="BQ124" s="89"/>
      <c r="BR124" s="89"/>
      <c r="BS124" s="75"/>
      <c r="BT124" s="75"/>
      <c r="BU124" s="89"/>
      <c r="BV124" s="89"/>
      <c r="BW124" s="75"/>
      <c r="BX124" s="75"/>
      <c r="BY124" s="89"/>
      <c r="BZ124" s="89"/>
      <c r="CA124" s="75"/>
      <c r="CB124" s="75"/>
      <c r="CC124" s="89"/>
      <c r="CD124" s="89"/>
      <c r="CE124" s="75"/>
      <c r="CF124" s="322"/>
      <c r="CG124" s="89"/>
      <c r="CH124" s="89"/>
      <c r="CI124" s="75"/>
      <c r="CJ124" s="75"/>
      <c r="CK124" s="89"/>
      <c r="CL124" s="89"/>
      <c r="CM124" s="75"/>
      <c r="CN124" s="75"/>
      <c r="CO124" s="89"/>
      <c r="CP124" s="89"/>
      <c r="CQ124" s="75"/>
      <c r="CR124" s="89"/>
      <c r="CS124" s="89"/>
      <c r="CT124" s="89"/>
      <c r="CU124" s="75"/>
      <c r="CV124" s="75"/>
      <c r="CW124" s="89"/>
      <c r="CX124" s="89"/>
      <c r="CY124" s="75"/>
      <c r="CZ124" s="75"/>
      <c r="DA124" s="89"/>
      <c r="DB124" s="89"/>
      <c r="DC124" s="75"/>
      <c r="DD124" s="89"/>
      <c r="DE124" s="89"/>
      <c r="DF124" s="78"/>
      <c r="DG124" s="75"/>
      <c r="DH124" s="89"/>
      <c r="DI124" s="89"/>
      <c r="DJ124" s="89"/>
      <c r="DK124" s="75"/>
      <c r="DL124" s="89"/>
      <c r="DM124" s="89"/>
      <c r="DN124" s="89"/>
      <c r="DO124" s="75"/>
      <c r="DP124" s="89"/>
      <c r="DQ124" s="89"/>
      <c r="DR124" s="89"/>
      <c r="DS124" s="75"/>
      <c r="DT124" s="75"/>
      <c r="DU124" s="89"/>
      <c r="DV124" s="89"/>
      <c r="DW124" s="75"/>
      <c r="DX124" s="75"/>
      <c r="DY124" s="89"/>
      <c r="DZ124" s="89"/>
      <c r="EA124" s="75"/>
      <c r="EB124" s="89"/>
      <c r="EC124" s="89"/>
      <c r="ED124" s="89"/>
      <c r="EE124" s="75"/>
      <c r="EF124" s="89"/>
      <c r="EG124" s="89"/>
      <c r="EH124" s="89"/>
      <c r="EI124" s="75"/>
      <c r="EJ124" s="89"/>
      <c r="EK124" s="89"/>
      <c r="EL124" s="89"/>
      <c r="EM124" s="75"/>
      <c r="EN124" s="89"/>
      <c r="EO124" s="89"/>
      <c r="EP124" s="89"/>
      <c r="EQ124" s="75"/>
      <c r="ER124" s="89"/>
      <c r="ES124" s="89"/>
      <c r="ET124" s="89"/>
      <c r="EU124" s="75"/>
      <c r="EV124" s="75"/>
      <c r="EW124" s="75"/>
      <c r="EX124" s="75"/>
      <c r="EY124" s="75"/>
      <c r="EZ124" s="89"/>
      <c r="FA124" s="89"/>
      <c r="FB124" s="89"/>
      <c r="FC124" s="75"/>
      <c r="FD124" s="89"/>
      <c r="FE124" s="89"/>
      <c r="FF124" s="89"/>
      <c r="FG124" s="75"/>
      <c r="FH124" s="89"/>
      <c r="FI124" s="89"/>
      <c r="FJ124" s="89"/>
      <c r="FK124" s="75"/>
      <c r="FL124" s="89"/>
      <c r="FM124" s="89"/>
      <c r="FN124" s="89"/>
      <c r="FO124" s="75"/>
      <c r="FP124" s="89"/>
      <c r="FQ124" s="89"/>
      <c r="FR124" s="89"/>
      <c r="FS124" s="75"/>
      <c r="FT124" s="89"/>
      <c r="FU124" s="89"/>
      <c r="FV124" s="89"/>
      <c r="FW124" s="75"/>
      <c r="FX124" s="89"/>
      <c r="FY124" s="89"/>
      <c r="FZ124" s="89"/>
      <c r="GA124" s="75"/>
      <c r="GB124" s="89"/>
      <c r="GC124" s="89"/>
      <c r="GD124" s="89"/>
      <c r="GE124" s="75"/>
      <c r="GF124" s="89"/>
      <c r="GG124" s="89"/>
      <c r="GH124" s="89"/>
      <c r="GI124" s="75"/>
      <c r="GJ124" s="89"/>
      <c r="GK124" s="89"/>
      <c r="GL124" s="89"/>
      <c r="GM124" s="75"/>
      <c r="GN124" s="89"/>
      <c r="GO124" s="89"/>
      <c r="GP124" s="89"/>
      <c r="GQ124" s="75"/>
      <c r="GR124" s="96"/>
      <c r="GS124" s="96"/>
      <c r="GT124" s="96"/>
      <c r="GU124" s="96"/>
      <c r="GV124" s="96"/>
      <c r="GW124" s="96"/>
      <c r="GX124" s="96"/>
      <c r="GY124" s="96"/>
      <c r="GZ124" s="96"/>
      <c r="HA124" s="96"/>
      <c r="HB124" s="96"/>
      <c r="HC124" s="96"/>
      <c r="HD124" s="96"/>
      <c r="HE124" s="96"/>
      <c r="HF124" s="96"/>
      <c r="HG124" s="96"/>
      <c r="HH124" s="96"/>
      <c r="HI124" s="96"/>
      <c r="HJ124" s="96"/>
      <c r="HK124" s="96"/>
      <c r="HL124" s="96"/>
      <c r="HM124" s="96"/>
      <c r="HN124" s="96"/>
      <c r="HO124" s="96"/>
      <c r="HP124" s="96"/>
      <c r="HQ124" s="96"/>
      <c r="HR124" s="96"/>
      <c r="HS124" s="96"/>
      <c r="HT124" s="96"/>
      <c r="HU124" s="96"/>
      <c r="HV124" s="96"/>
      <c r="HW124" s="96"/>
      <c r="HX124" s="96"/>
      <c r="HY124" s="96"/>
      <c r="HZ124" s="96"/>
      <c r="IA124" s="96"/>
      <c r="IB124" s="96"/>
      <c r="IC124" s="96"/>
      <c r="ID124" s="96"/>
      <c r="IE124" s="96"/>
      <c r="IF124" s="96"/>
      <c r="IG124" s="96"/>
      <c r="IH124" s="96"/>
      <c r="II124" s="96"/>
      <c r="IJ124" s="96"/>
      <c r="IK124" s="96"/>
      <c r="IL124" s="96"/>
      <c r="IM124" s="96"/>
      <c r="IN124" s="96"/>
      <c r="IO124" s="96"/>
      <c r="IP124" s="96"/>
      <c r="IQ124" s="96"/>
      <c r="IR124" s="96"/>
      <c r="IS124" s="96"/>
      <c r="IT124" s="96"/>
      <c r="IU124" s="96"/>
      <c r="IV124" s="96"/>
      <c r="IW124" s="96"/>
      <c r="IX124" s="96"/>
      <c r="IY124" s="96"/>
      <c r="IZ124" s="96"/>
      <c r="JA124" s="96"/>
      <c r="JB124" s="96"/>
      <c r="JC124" s="96"/>
      <c r="JD124" s="96"/>
      <c r="JE124" s="96"/>
      <c r="JF124" s="96"/>
      <c r="JG124" s="96"/>
      <c r="JH124" s="96"/>
      <c r="JI124" s="96"/>
      <c r="JJ124" s="96"/>
      <c r="JK124" s="96"/>
      <c r="JL124" s="96"/>
      <c r="JM124" s="96"/>
      <c r="JN124" s="96"/>
      <c r="JO124" s="96"/>
      <c r="JP124" s="96"/>
      <c r="JQ124" s="96"/>
      <c r="JR124" s="96"/>
      <c r="JS124" s="96"/>
      <c r="JT124" s="96"/>
      <c r="JU124" s="96"/>
      <c r="JV124" s="96"/>
      <c r="JW124" s="96"/>
      <c r="JX124" s="96"/>
      <c r="JY124" s="96"/>
      <c r="JZ124" s="96"/>
      <c r="KA124" s="96"/>
      <c r="KB124" s="96"/>
      <c r="KC124" s="96"/>
      <c r="KD124" s="96"/>
      <c r="KE124" s="75"/>
      <c r="KF124" s="96"/>
      <c r="KG124" s="96"/>
      <c r="KH124" s="96"/>
      <c r="KI124" s="75"/>
      <c r="KJ124" s="96"/>
      <c r="KK124" s="96"/>
      <c r="KL124" s="96"/>
      <c r="KM124" s="75"/>
      <c r="KN124" s="96"/>
      <c r="KO124" s="96"/>
      <c r="KP124" s="96"/>
      <c r="KQ124" s="75"/>
      <c r="KR124" s="96"/>
      <c r="KS124" s="96"/>
      <c r="KT124" s="96"/>
      <c r="KU124" s="75"/>
      <c r="KV124" s="96"/>
      <c r="KW124" s="96"/>
      <c r="KX124" s="96"/>
      <c r="KY124" s="75"/>
      <c r="KZ124" s="96"/>
      <c r="LA124" s="96"/>
      <c r="LB124" s="96"/>
      <c r="LC124" s="75"/>
      <c r="LD124" s="96"/>
      <c r="LE124" s="96"/>
      <c r="LF124" s="96"/>
      <c r="LG124" s="75"/>
      <c r="LH124" s="96"/>
      <c r="LI124" s="96"/>
      <c r="LJ124" s="96"/>
      <c r="LK124" s="75"/>
      <c r="LL124" s="96"/>
      <c r="LM124" s="96"/>
      <c r="LN124" s="96"/>
      <c r="LO124" s="75"/>
      <c r="LP124" s="96"/>
      <c r="LQ124" s="96"/>
      <c r="LR124" s="96"/>
      <c r="LS124" s="75"/>
      <c r="LT124" s="96"/>
      <c r="LU124" s="96"/>
      <c r="LV124" s="96"/>
      <c r="LW124" s="75"/>
      <c r="LX124" s="96"/>
      <c r="LY124" s="96"/>
      <c r="LZ124" s="96"/>
      <c r="MA124" s="75"/>
      <c r="MB124" s="96"/>
      <c r="MC124" s="96"/>
      <c r="MD124" s="96"/>
      <c r="ME124" s="75"/>
      <c r="MF124" s="96"/>
      <c r="MG124" s="96"/>
      <c r="MH124" s="96"/>
      <c r="MI124" s="75"/>
      <c r="MJ124" s="96"/>
      <c r="MK124" s="96"/>
      <c r="ML124" s="96"/>
      <c r="MM124" s="75"/>
      <c r="MN124" s="89"/>
      <c r="MO124" s="89"/>
      <c r="MP124" s="89"/>
      <c r="MQ124" s="75"/>
      <c r="MR124" s="89"/>
      <c r="MS124" s="89"/>
      <c r="MT124" s="89"/>
      <c r="MU124" s="75"/>
      <c r="MV124" s="96"/>
      <c r="MW124" s="96"/>
      <c r="MX124" s="96"/>
      <c r="MY124" s="96"/>
      <c r="MZ124" s="96"/>
      <c r="NA124" s="96"/>
      <c r="NB124" s="96"/>
      <c r="NC124" s="96"/>
      <c r="ND124" s="96"/>
      <c r="NE124" s="96"/>
      <c r="NF124" s="96"/>
      <c r="NG124" s="96"/>
      <c r="NH124" s="96"/>
      <c r="NI124" s="96"/>
      <c r="NJ124" s="96"/>
      <c r="NK124" s="96"/>
    </row>
    <row r="125" spans="1:375" ht="15.75" x14ac:dyDescent="0.25">
      <c r="A125" s="130" t="s">
        <v>221</v>
      </c>
      <c r="B125" s="78">
        <f t="shared" si="512"/>
        <v>0</v>
      </c>
      <c r="C125" s="78">
        <f t="shared" si="479"/>
        <v>0</v>
      </c>
      <c r="D125" s="78">
        <f t="shared" si="513"/>
        <v>0</v>
      </c>
      <c r="E125" s="78">
        <f t="shared" si="514"/>
        <v>0</v>
      </c>
      <c r="F125" s="78">
        <f t="shared" si="515"/>
        <v>0</v>
      </c>
      <c r="G125" s="74"/>
      <c r="H125" s="78"/>
      <c r="I125" s="78"/>
      <c r="J125" s="78"/>
      <c r="K125" s="74"/>
      <c r="L125" s="96"/>
      <c r="M125" s="96"/>
      <c r="N125" s="96"/>
      <c r="O125" s="96"/>
      <c r="P125" s="96"/>
      <c r="Q125" s="96"/>
      <c r="R125" s="96"/>
      <c r="S125" s="75"/>
      <c r="T125" s="89"/>
      <c r="U125" s="89"/>
      <c r="V125" s="89"/>
      <c r="W125" s="75"/>
      <c r="X125" s="89"/>
      <c r="Y125" s="89"/>
      <c r="Z125" s="89"/>
      <c r="AA125" s="75"/>
      <c r="AB125" s="89"/>
      <c r="AC125" s="89"/>
      <c r="AD125" s="89"/>
      <c r="AE125" s="75"/>
      <c r="AF125" s="89"/>
      <c r="AG125" s="89"/>
      <c r="AH125" s="89"/>
      <c r="AI125" s="75"/>
      <c r="AJ125" s="89"/>
      <c r="AK125" s="89"/>
      <c r="AL125" s="89"/>
      <c r="AM125" s="75"/>
      <c r="AN125" s="96"/>
      <c r="AO125" s="96"/>
      <c r="AP125" s="96"/>
      <c r="AQ125" s="96"/>
      <c r="AR125" s="89"/>
      <c r="AS125" s="89"/>
      <c r="AT125" s="89"/>
      <c r="AU125" s="75"/>
      <c r="AV125" s="89"/>
      <c r="AW125" s="89"/>
      <c r="AX125" s="89"/>
      <c r="AY125" s="75"/>
      <c r="AZ125" s="75"/>
      <c r="BA125" s="89"/>
      <c r="BB125" s="89"/>
      <c r="BC125" s="75"/>
      <c r="BD125" s="89"/>
      <c r="BE125" s="89"/>
      <c r="BF125" s="89"/>
      <c r="BG125" s="75"/>
      <c r="BH125" s="89"/>
      <c r="BI125" s="89"/>
      <c r="BJ125" s="89"/>
      <c r="BK125" s="75"/>
      <c r="BL125" s="75"/>
      <c r="BM125" s="89"/>
      <c r="BN125" s="89"/>
      <c r="BO125" s="75"/>
      <c r="BP125" s="75"/>
      <c r="BQ125" s="89"/>
      <c r="BR125" s="89"/>
      <c r="BS125" s="75"/>
      <c r="BT125" s="75"/>
      <c r="BU125" s="89"/>
      <c r="BV125" s="89"/>
      <c r="BW125" s="75"/>
      <c r="BX125" s="75"/>
      <c r="BY125" s="89"/>
      <c r="BZ125" s="89"/>
      <c r="CA125" s="75"/>
      <c r="CB125" s="75"/>
      <c r="CC125" s="89"/>
      <c r="CD125" s="89"/>
      <c r="CE125" s="75"/>
      <c r="CF125" s="322"/>
      <c r="CG125" s="89"/>
      <c r="CH125" s="89"/>
      <c r="CI125" s="75"/>
      <c r="CJ125" s="75"/>
      <c r="CK125" s="89"/>
      <c r="CL125" s="89"/>
      <c r="CM125" s="75"/>
      <c r="CN125" s="75"/>
      <c r="CO125" s="89"/>
      <c r="CP125" s="89"/>
      <c r="CQ125" s="75"/>
      <c r="CR125" s="89"/>
      <c r="CS125" s="89"/>
      <c r="CT125" s="89"/>
      <c r="CU125" s="75"/>
      <c r="CV125" s="75"/>
      <c r="CW125" s="89"/>
      <c r="CX125" s="89"/>
      <c r="CY125" s="75"/>
      <c r="CZ125" s="75"/>
      <c r="DA125" s="89"/>
      <c r="DB125" s="89"/>
      <c r="DC125" s="75"/>
      <c r="DD125" s="89"/>
      <c r="DE125" s="89"/>
      <c r="DF125" s="78"/>
      <c r="DG125" s="75"/>
      <c r="DH125" s="89"/>
      <c r="DI125" s="89"/>
      <c r="DJ125" s="89"/>
      <c r="DK125" s="75"/>
      <c r="DL125" s="89"/>
      <c r="DM125" s="89"/>
      <c r="DN125" s="89"/>
      <c r="DO125" s="75"/>
      <c r="DP125" s="89"/>
      <c r="DQ125" s="89"/>
      <c r="DR125" s="89"/>
      <c r="DS125" s="75"/>
      <c r="DT125" s="75"/>
      <c r="DU125" s="89"/>
      <c r="DV125" s="89"/>
      <c r="DW125" s="75"/>
      <c r="DX125" s="75"/>
      <c r="DY125" s="89"/>
      <c r="DZ125" s="89"/>
      <c r="EA125" s="75"/>
      <c r="EB125" s="89"/>
      <c r="EC125" s="89"/>
      <c r="ED125" s="89"/>
      <c r="EE125" s="75"/>
      <c r="EF125" s="89"/>
      <c r="EG125" s="89"/>
      <c r="EH125" s="89"/>
      <c r="EI125" s="75"/>
      <c r="EJ125" s="89"/>
      <c r="EK125" s="89"/>
      <c r="EL125" s="89"/>
      <c r="EM125" s="75"/>
      <c r="EN125" s="89"/>
      <c r="EO125" s="89"/>
      <c r="EP125" s="89"/>
      <c r="EQ125" s="75"/>
      <c r="ER125" s="89"/>
      <c r="ES125" s="89"/>
      <c r="ET125" s="89"/>
      <c r="EU125" s="75"/>
      <c r="EV125" s="75"/>
      <c r="EW125" s="75"/>
      <c r="EX125" s="75"/>
      <c r="EY125" s="75"/>
      <c r="EZ125" s="89"/>
      <c r="FA125" s="89"/>
      <c r="FB125" s="89"/>
      <c r="FC125" s="75"/>
      <c r="FD125" s="89"/>
      <c r="FE125" s="89"/>
      <c r="FF125" s="89"/>
      <c r="FG125" s="75"/>
      <c r="FH125" s="89"/>
      <c r="FI125" s="89"/>
      <c r="FJ125" s="89"/>
      <c r="FK125" s="75"/>
      <c r="FL125" s="89"/>
      <c r="FM125" s="89"/>
      <c r="FN125" s="89"/>
      <c r="FO125" s="75"/>
      <c r="FP125" s="89"/>
      <c r="FQ125" s="89"/>
      <c r="FR125" s="89"/>
      <c r="FS125" s="75"/>
      <c r="FT125" s="89"/>
      <c r="FU125" s="89"/>
      <c r="FV125" s="89"/>
      <c r="FW125" s="75"/>
      <c r="FX125" s="89"/>
      <c r="FY125" s="89"/>
      <c r="FZ125" s="89"/>
      <c r="GA125" s="75"/>
      <c r="GB125" s="89"/>
      <c r="GC125" s="89"/>
      <c r="GD125" s="89"/>
      <c r="GE125" s="75"/>
      <c r="GF125" s="89"/>
      <c r="GG125" s="89"/>
      <c r="GH125" s="89"/>
      <c r="GI125" s="75"/>
      <c r="GJ125" s="89"/>
      <c r="GK125" s="89"/>
      <c r="GL125" s="89"/>
      <c r="GM125" s="75"/>
      <c r="GN125" s="89"/>
      <c r="GO125" s="89"/>
      <c r="GP125" s="89"/>
      <c r="GQ125" s="75"/>
      <c r="GR125" s="96"/>
      <c r="GS125" s="96"/>
      <c r="GT125" s="96"/>
      <c r="GU125" s="96"/>
      <c r="GV125" s="96"/>
      <c r="GW125" s="96"/>
      <c r="GX125" s="96"/>
      <c r="GY125" s="96"/>
      <c r="GZ125" s="96"/>
      <c r="HA125" s="96"/>
      <c r="HB125" s="96"/>
      <c r="HC125" s="96"/>
      <c r="HD125" s="96"/>
      <c r="HE125" s="96"/>
      <c r="HF125" s="96"/>
      <c r="HG125" s="96"/>
      <c r="HH125" s="96"/>
      <c r="HI125" s="96"/>
      <c r="HJ125" s="96"/>
      <c r="HK125" s="96"/>
      <c r="HL125" s="96"/>
      <c r="HM125" s="96"/>
      <c r="HN125" s="96"/>
      <c r="HO125" s="96"/>
      <c r="HP125" s="96"/>
      <c r="HQ125" s="96"/>
      <c r="HR125" s="96"/>
      <c r="HS125" s="96"/>
      <c r="HT125" s="96"/>
      <c r="HU125" s="96"/>
      <c r="HV125" s="96"/>
      <c r="HW125" s="96"/>
      <c r="HX125" s="96"/>
      <c r="HY125" s="96"/>
      <c r="HZ125" s="96"/>
      <c r="IA125" s="96"/>
      <c r="IB125" s="96"/>
      <c r="IC125" s="96"/>
      <c r="ID125" s="96"/>
      <c r="IE125" s="96"/>
      <c r="IF125" s="96"/>
      <c r="IG125" s="96"/>
      <c r="IH125" s="96"/>
      <c r="II125" s="96"/>
      <c r="IJ125" s="96"/>
      <c r="IK125" s="96"/>
      <c r="IL125" s="96"/>
      <c r="IM125" s="96"/>
      <c r="IN125" s="96"/>
      <c r="IO125" s="96"/>
      <c r="IP125" s="96"/>
      <c r="IQ125" s="96"/>
      <c r="IR125" s="96"/>
      <c r="IS125" s="96"/>
      <c r="IT125" s="96"/>
      <c r="IU125" s="96"/>
      <c r="IV125" s="96"/>
      <c r="IW125" s="96"/>
      <c r="IX125" s="96"/>
      <c r="IY125" s="96"/>
      <c r="IZ125" s="96"/>
      <c r="JA125" s="96"/>
      <c r="JB125" s="96"/>
      <c r="JC125" s="96"/>
      <c r="JD125" s="96"/>
      <c r="JE125" s="96"/>
      <c r="JF125" s="96"/>
      <c r="JG125" s="96"/>
      <c r="JH125" s="96"/>
      <c r="JI125" s="96"/>
      <c r="JJ125" s="96"/>
      <c r="JK125" s="96"/>
      <c r="JL125" s="96"/>
      <c r="JM125" s="96"/>
      <c r="JN125" s="96"/>
      <c r="JO125" s="96"/>
      <c r="JP125" s="96"/>
      <c r="JQ125" s="96"/>
      <c r="JR125" s="96"/>
      <c r="JS125" s="96"/>
      <c r="JT125" s="96"/>
      <c r="JU125" s="96"/>
      <c r="JV125" s="96"/>
      <c r="JW125" s="96"/>
      <c r="JX125" s="96"/>
      <c r="JY125" s="96"/>
      <c r="JZ125" s="96"/>
      <c r="KA125" s="96"/>
      <c r="KB125" s="96"/>
      <c r="KC125" s="96"/>
      <c r="KD125" s="96"/>
      <c r="KE125" s="75"/>
      <c r="KF125" s="96"/>
      <c r="KG125" s="96"/>
      <c r="KH125" s="96"/>
      <c r="KI125" s="75"/>
      <c r="KJ125" s="96"/>
      <c r="KK125" s="96"/>
      <c r="KL125" s="96"/>
      <c r="KM125" s="75"/>
      <c r="KN125" s="96"/>
      <c r="KO125" s="96"/>
      <c r="KP125" s="96"/>
      <c r="KQ125" s="75"/>
      <c r="KR125" s="96"/>
      <c r="KS125" s="96"/>
      <c r="KT125" s="96"/>
      <c r="KU125" s="75"/>
      <c r="KV125" s="96"/>
      <c r="KW125" s="96"/>
      <c r="KX125" s="96"/>
      <c r="KY125" s="75"/>
      <c r="KZ125" s="96"/>
      <c r="LA125" s="96"/>
      <c r="LB125" s="96"/>
      <c r="LC125" s="75"/>
      <c r="LD125" s="96"/>
      <c r="LE125" s="96"/>
      <c r="LF125" s="96"/>
      <c r="LG125" s="75"/>
      <c r="LH125" s="96"/>
      <c r="LI125" s="96"/>
      <c r="LJ125" s="96"/>
      <c r="LK125" s="75"/>
      <c r="LL125" s="96"/>
      <c r="LM125" s="96"/>
      <c r="LN125" s="96"/>
      <c r="LO125" s="75"/>
      <c r="LP125" s="96"/>
      <c r="LQ125" s="96"/>
      <c r="LR125" s="96"/>
      <c r="LS125" s="75"/>
      <c r="LT125" s="96"/>
      <c r="LU125" s="96"/>
      <c r="LV125" s="96"/>
      <c r="LW125" s="75"/>
      <c r="LX125" s="96"/>
      <c r="LY125" s="96"/>
      <c r="LZ125" s="96"/>
      <c r="MA125" s="75"/>
      <c r="MB125" s="96"/>
      <c r="MC125" s="96"/>
      <c r="MD125" s="96"/>
      <c r="ME125" s="75"/>
      <c r="MF125" s="96"/>
      <c r="MG125" s="96"/>
      <c r="MH125" s="96"/>
      <c r="MI125" s="75"/>
      <c r="MJ125" s="96"/>
      <c r="MK125" s="96"/>
      <c r="ML125" s="96"/>
      <c r="MM125" s="75"/>
      <c r="MN125" s="89"/>
      <c r="MO125" s="89"/>
      <c r="MP125" s="89"/>
      <c r="MQ125" s="75"/>
      <c r="MR125" s="89"/>
      <c r="MS125" s="89"/>
      <c r="MT125" s="89"/>
      <c r="MU125" s="75"/>
      <c r="MV125" s="96"/>
      <c r="MW125" s="96"/>
      <c r="MX125" s="96"/>
      <c r="MY125" s="96"/>
      <c r="MZ125" s="96"/>
      <c r="NA125" s="96"/>
      <c r="NB125" s="96"/>
      <c r="NC125" s="96"/>
      <c r="ND125" s="96"/>
      <c r="NE125" s="96"/>
      <c r="NF125" s="96"/>
      <c r="NG125" s="96"/>
      <c r="NH125" s="96"/>
      <c r="NI125" s="96"/>
      <c r="NJ125" s="96"/>
      <c r="NK125" s="96"/>
    </row>
    <row r="126" spans="1:375" ht="15.75" x14ac:dyDescent="0.25">
      <c r="A126" s="130" t="s">
        <v>222</v>
      </c>
      <c r="B126" s="78">
        <f t="shared" si="512"/>
        <v>0</v>
      </c>
      <c r="C126" s="78">
        <f t="shared" si="479"/>
        <v>330</v>
      </c>
      <c r="D126" s="78">
        <f t="shared" si="513"/>
        <v>330</v>
      </c>
      <c r="E126" s="78">
        <f t="shared" si="514"/>
        <v>0</v>
      </c>
      <c r="F126" s="78">
        <f t="shared" si="515"/>
        <v>330</v>
      </c>
      <c r="G126" s="74">
        <f>F126/C126*100</f>
        <v>100</v>
      </c>
      <c r="H126" s="78"/>
      <c r="I126" s="78"/>
      <c r="J126" s="78"/>
      <c r="K126" s="74"/>
      <c r="L126" s="96"/>
      <c r="M126" s="96"/>
      <c r="N126" s="96"/>
      <c r="O126" s="96"/>
      <c r="P126" s="96"/>
      <c r="Q126" s="96"/>
      <c r="R126" s="96"/>
      <c r="S126" s="75"/>
      <c r="T126" s="89"/>
      <c r="U126" s="89"/>
      <c r="V126" s="89"/>
      <c r="W126" s="75"/>
      <c r="X126" s="89"/>
      <c r="Y126" s="89"/>
      <c r="Z126" s="89"/>
      <c r="AA126" s="75"/>
      <c r="AB126" s="89"/>
      <c r="AC126" s="89"/>
      <c r="AD126" s="89"/>
      <c r="AE126" s="75"/>
      <c r="AF126" s="89"/>
      <c r="AG126" s="89"/>
      <c r="AH126" s="89"/>
      <c r="AI126" s="75"/>
      <c r="AJ126" s="89"/>
      <c r="AK126" s="89"/>
      <c r="AL126" s="89"/>
      <c r="AM126" s="75"/>
      <c r="AN126" s="96"/>
      <c r="AO126" s="96"/>
      <c r="AP126" s="96"/>
      <c r="AQ126" s="96"/>
      <c r="AR126" s="89"/>
      <c r="AS126" s="89"/>
      <c r="AT126" s="89"/>
      <c r="AU126" s="75"/>
      <c r="AV126" s="89"/>
      <c r="AW126" s="89"/>
      <c r="AX126" s="89"/>
      <c r="AY126" s="75"/>
      <c r="AZ126" s="75"/>
      <c r="BA126" s="89"/>
      <c r="BB126" s="89"/>
      <c r="BC126" s="75"/>
      <c r="BD126" s="89"/>
      <c r="BE126" s="89"/>
      <c r="BF126" s="89"/>
      <c r="BG126" s="75"/>
      <c r="BH126" s="89"/>
      <c r="BI126" s="89"/>
      <c r="BJ126" s="89"/>
      <c r="BK126" s="75"/>
      <c r="BL126" s="75"/>
      <c r="BM126" s="89"/>
      <c r="BN126" s="89"/>
      <c r="BO126" s="75"/>
      <c r="BP126" s="75"/>
      <c r="BQ126" s="89"/>
      <c r="BR126" s="89"/>
      <c r="BS126" s="75"/>
      <c r="BT126" s="75"/>
      <c r="BU126" s="89"/>
      <c r="BV126" s="89"/>
      <c r="BW126" s="75"/>
      <c r="BX126" s="75"/>
      <c r="BY126" s="89"/>
      <c r="BZ126" s="89"/>
      <c r="CA126" s="75"/>
      <c r="CB126" s="75"/>
      <c r="CC126" s="89"/>
      <c r="CD126" s="89"/>
      <c r="CE126" s="75"/>
      <c r="CF126" s="322"/>
      <c r="CG126" s="89"/>
      <c r="CH126" s="89"/>
      <c r="CI126" s="75"/>
      <c r="CJ126" s="75"/>
      <c r="CK126" s="89"/>
      <c r="CL126" s="89"/>
      <c r="CM126" s="75"/>
      <c r="CN126" s="75"/>
      <c r="CO126" s="89"/>
      <c r="CP126" s="89"/>
      <c r="CQ126" s="75"/>
      <c r="CR126" s="89"/>
      <c r="CS126" s="89"/>
      <c r="CT126" s="89"/>
      <c r="CU126" s="75"/>
      <c r="CV126" s="75"/>
      <c r="CW126" s="89"/>
      <c r="CX126" s="89"/>
      <c r="CY126" s="75"/>
      <c r="CZ126" s="75"/>
      <c r="DA126" s="89"/>
      <c r="DB126" s="89"/>
      <c r="DC126" s="75"/>
      <c r="DD126" s="89"/>
      <c r="DE126" s="89"/>
      <c r="DF126" s="78"/>
      <c r="DG126" s="75"/>
      <c r="DH126" s="89"/>
      <c r="DI126" s="89"/>
      <c r="DJ126" s="89"/>
      <c r="DK126" s="75"/>
      <c r="DL126" s="89"/>
      <c r="DM126" s="89"/>
      <c r="DN126" s="89"/>
      <c r="DO126" s="75"/>
      <c r="DP126" s="89"/>
      <c r="DQ126" s="89"/>
      <c r="DR126" s="89"/>
      <c r="DS126" s="75"/>
      <c r="DT126" s="75"/>
      <c r="DU126" s="89"/>
      <c r="DV126" s="89"/>
      <c r="DW126" s="75"/>
      <c r="DX126" s="75"/>
      <c r="DY126" s="89"/>
      <c r="DZ126" s="89"/>
      <c r="EA126" s="75"/>
      <c r="EB126" s="89"/>
      <c r="EC126" s="89"/>
      <c r="ED126" s="89"/>
      <c r="EE126" s="75"/>
      <c r="EF126" s="89"/>
      <c r="EG126" s="89"/>
      <c r="EH126" s="89"/>
      <c r="EI126" s="75"/>
      <c r="EJ126" s="89"/>
      <c r="EK126" s="89"/>
      <c r="EL126" s="89"/>
      <c r="EM126" s="75"/>
      <c r="EN126" s="89"/>
      <c r="EO126" s="89"/>
      <c r="EP126" s="89"/>
      <c r="EQ126" s="75"/>
      <c r="ER126" s="89"/>
      <c r="ES126" s="89"/>
      <c r="ET126" s="89"/>
      <c r="EU126" s="75"/>
      <c r="EV126" s="75"/>
      <c r="EW126" s="75"/>
      <c r="EX126" s="75"/>
      <c r="EY126" s="75"/>
      <c r="EZ126" s="89"/>
      <c r="FA126" s="89"/>
      <c r="FB126" s="89"/>
      <c r="FC126" s="75"/>
      <c r="FD126" s="89"/>
      <c r="FE126" s="89"/>
      <c r="FF126" s="89"/>
      <c r="FG126" s="75"/>
      <c r="FH126" s="89"/>
      <c r="FI126" s="89"/>
      <c r="FJ126" s="89"/>
      <c r="FK126" s="75"/>
      <c r="FL126" s="89"/>
      <c r="FM126" s="89"/>
      <c r="FN126" s="89"/>
      <c r="FO126" s="75"/>
      <c r="FP126" s="89"/>
      <c r="FQ126" s="89"/>
      <c r="FR126" s="89"/>
      <c r="FS126" s="75"/>
      <c r="FT126" s="89"/>
      <c r="FU126" s="89"/>
      <c r="FV126" s="89"/>
      <c r="FW126" s="75"/>
      <c r="FX126" s="89"/>
      <c r="FY126" s="89"/>
      <c r="FZ126" s="89"/>
      <c r="GA126" s="75"/>
      <c r="GB126" s="89"/>
      <c r="GC126" s="89"/>
      <c r="GD126" s="89"/>
      <c r="GE126" s="75"/>
      <c r="GF126" s="89"/>
      <c r="GG126" s="89"/>
      <c r="GH126" s="89"/>
      <c r="GI126" s="75"/>
      <c r="GJ126" s="89"/>
      <c r="GK126" s="89"/>
      <c r="GL126" s="89"/>
      <c r="GM126" s="75"/>
      <c r="GN126" s="89"/>
      <c r="GO126" s="89"/>
      <c r="GP126" s="89"/>
      <c r="GQ126" s="75"/>
      <c r="GR126" s="96"/>
      <c r="GS126" s="96"/>
      <c r="GT126" s="96"/>
      <c r="GU126" s="96"/>
      <c r="GV126" s="96"/>
      <c r="GW126" s="96"/>
      <c r="GX126" s="96"/>
      <c r="GY126" s="96"/>
      <c r="GZ126" s="96"/>
      <c r="HA126" s="96"/>
      <c r="HB126" s="96"/>
      <c r="HC126" s="96"/>
      <c r="HD126" s="96"/>
      <c r="HE126" s="96"/>
      <c r="HF126" s="96"/>
      <c r="HG126" s="96"/>
      <c r="HH126" s="96"/>
      <c r="HI126" s="96"/>
      <c r="HJ126" s="96"/>
      <c r="HK126" s="96"/>
      <c r="HL126" s="96"/>
      <c r="HM126" s="96"/>
      <c r="HN126" s="96"/>
      <c r="HO126" s="96"/>
      <c r="HP126" s="96"/>
      <c r="HQ126" s="96"/>
      <c r="HR126" s="96"/>
      <c r="HS126" s="96"/>
      <c r="HT126" s="96"/>
      <c r="HU126" s="96"/>
      <c r="HV126" s="96"/>
      <c r="HW126" s="96"/>
      <c r="HX126" s="96"/>
      <c r="HY126" s="96"/>
      <c r="HZ126" s="96"/>
      <c r="IA126" s="96"/>
      <c r="IB126" s="96"/>
      <c r="IC126" s="96"/>
      <c r="ID126" s="96"/>
      <c r="IE126" s="96"/>
      <c r="IF126" s="96"/>
      <c r="IG126" s="96"/>
      <c r="IH126" s="96"/>
      <c r="II126" s="96"/>
      <c r="IJ126" s="96"/>
      <c r="IK126" s="96"/>
      <c r="IL126" s="96"/>
      <c r="IM126" s="96"/>
      <c r="IN126" s="96"/>
      <c r="IO126" s="96"/>
      <c r="IP126" s="96"/>
      <c r="IQ126" s="96"/>
      <c r="IR126" s="96"/>
      <c r="IS126" s="96"/>
      <c r="IT126" s="96"/>
      <c r="IU126" s="96"/>
      <c r="IV126" s="96"/>
      <c r="IW126" s="96"/>
      <c r="IX126" s="96"/>
      <c r="IY126" s="96"/>
      <c r="IZ126" s="96"/>
      <c r="JA126" s="96"/>
      <c r="JB126" s="96"/>
      <c r="JC126" s="96"/>
      <c r="JD126" s="96"/>
      <c r="JE126" s="96"/>
      <c r="JF126" s="96"/>
      <c r="JG126" s="96"/>
      <c r="JH126" s="96"/>
      <c r="JI126" s="96"/>
      <c r="JJ126" s="96"/>
      <c r="JK126" s="96"/>
      <c r="JL126" s="96"/>
      <c r="JM126" s="96"/>
      <c r="JN126" s="96"/>
      <c r="JO126" s="96"/>
      <c r="JP126" s="96"/>
      <c r="JQ126" s="96"/>
      <c r="JR126" s="96"/>
      <c r="JS126" s="96"/>
      <c r="JT126" s="96"/>
      <c r="JU126" s="96"/>
      <c r="JV126" s="96"/>
      <c r="JW126" s="96"/>
      <c r="JX126" s="96"/>
      <c r="JY126" s="96"/>
      <c r="JZ126" s="96"/>
      <c r="KA126" s="96"/>
      <c r="KB126" s="96"/>
      <c r="KC126" s="96"/>
      <c r="KD126" s="96"/>
      <c r="KE126" s="75"/>
      <c r="KF126" s="96"/>
      <c r="KG126" s="96"/>
      <c r="KH126" s="96"/>
      <c r="KI126" s="75"/>
      <c r="KJ126" s="96"/>
      <c r="KK126" s="96"/>
      <c r="KL126" s="96"/>
      <c r="KM126" s="75"/>
      <c r="KN126" s="96"/>
      <c r="KO126" s="96"/>
      <c r="KP126" s="96"/>
      <c r="KQ126" s="75"/>
      <c r="KR126" s="96"/>
      <c r="KS126" s="96"/>
      <c r="KT126" s="96"/>
      <c r="KU126" s="75"/>
      <c r="KV126" s="96"/>
      <c r="KW126" s="96"/>
      <c r="KX126" s="96"/>
      <c r="KY126" s="75"/>
      <c r="KZ126" s="96"/>
      <c r="LA126" s="96"/>
      <c r="LB126" s="96"/>
      <c r="LC126" s="75"/>
      <c r="LD126" s="96"/>
      <c r="LE126" s="96"/>
      <c r="LF126" s="96"/>
      <c r="LG126" s="75"/>
      <c r="LH126" s="96"/>
      <c r="LI126" s="96"/>
      <c r="LJ126" s="96"/>
      <c r="LK126" s="75"/>
      <c r="LL126" s="96"/>
      <c r="LM126" s="96"/>
      <c r="LN126" s="96"/>
      <c r="LO126" s="75"/>
      <c r="LP126" s="96"/>
      <c r="LQ126" s="96"/>
      <c r="LR126" s="96"/>
      <c r="LS126" s="75"/>
      <c r="LT126" s="96"/>
      <c r="LU126" s="96"/>
      <c r="LV126" s="96"/>
      <c r="LW126" s="75"/>
      <c r="LX126" s="96"/>
      <c r="LY126" s="96"/>
      <c r="LZ126" s="96"/>
      <c r="MA126" s="75"/>
      <c r="MB126" s="96"/>
      <c r="MC126" s="96"/>
      <c r="MD126" s="96"/>
      <c r="ME126" s="75"/>
      <c r="MF126" s="96"/>
      <c r="MG126" s="96"/>
      <c r="MH126" s="96"/>
      <c r="MI126" s="75"/>
      <c r="MJ126" s="96"/>
      <c r="MK126" s="96"/>
      <c r="ML126" s="96"/>
      <c r="MM126" s="75"/>
      <c r="MN126" s="89"/>
      <c r="MO126" s="89"/>
      <c r="MP126" s="89"/>
      <c r="MQ126" s="75"/>
      <c r="MR126" s="89"/>
      <c r="MS126" s="322">
        <v>330</v>
      </c>
      <c r="MT126" s="322">
        <v>330</v>
      </c>
      <c r="MU126" s="75">
        <f t="shared" si="645"/>
        <v>100</v>
      </c>
      <c r="MV126" s="96"/>
      <c r="MW126" s="96"/>
      <c r="MX126" s="96"/>
      <c r="MY126" s="96"/>
      <c r="MZ126" s="96"/>
      <c r="NA126" s="96"/>
      <c r="NB126" s="96"/>
      <c r="NC126" s="96"/>
      <c r="ND126" s="96"/>
      <c r="NE126" s="96"/>
      <c r="NF126" s="96"/>
      <c r="NG126" s="96"/>
      <c r="NH126" s="96"/>
      <c r="NI126" s="96"/>
      <c r="NJ126" s="96"/>
      <c r="NK126" s="96"/>
    </row>
    <row r="127" spans="1:375" ht="15.75" x14ac:dyDescent="0.25">
      <c r="A127" s="130" t="s">
        <v>223</v>
      </c>
      <c r="B127" s="78">
        <f t="shared" si="512"/>
        <v>0</v>
      </c>
      <c r="C127" s="78">
        <f t="shared" si="479"/>
        <v>1874.1021699999999</v>
      </c>
      <c r="D127" s="78">
        <f t="shared" si="513"/>
        <v>0</v>
      </c>
      <c r="E127" s="78">
        <f t="shared" si="514"/>
        <v>1874.1021699999999</v>
      </c>
      <c r="F127" s="78">
        <f t="shared" si="515"/>
        <v>1874.1021699999999</v>
      </c>
      <c r="G127" s="74">
        <f>F127/C127*100</f>
        <v>100</v>
      </c>
      <c r="H127" s="78"/>
      <c r="I127" s="78"/>
      <c r="J127" s="78"/>
      <c r="K127" s="74"/>
      <c r="L127" s="96"/>
      <c r="M127" s="96"/>
      <c r="N127" s="96"/>
      <c r="O127" s="96"/>
      <c r="P127" s="96"/>
      <c r="Q127" s="96"/>
      <c r="R127" s="96"/>
      <c r="S127" s="75"/>
      <c r="T127" s="89"/>
      <c r="U127" s="89"/>
      <c r="V127" s="89"/>
      <c r="W127" s="75"/>
      <c r="X127" s="89"/>
      <c r="Y127" s="89"/>
      <c r="Z127" s="89"/>
      <c r="AA127" s="75"/>
      <c r="AB127" s="89"/>
      <c r="AC127" s="89"/>
      <c r="AD127" s="89"/>
      <c r="AE127" s="75"/>
      <c r="AF127" s="89"/>
      <c r="AG127" s="89"/>
      <c r="AH127" s="89"/>
      <c r="AI127" s="75"/>
      <c r="AJ127" s="89"/>
      <c r="AK127" s="89"/>
      <c r="AL127" s="89"/>
      <c r="AM127" s="75"/>
      <c r="AN127" s="96"/>
      <c r="AO127" s="96"/>
      <c r="AP127" s="96"/>
      <c r="AQ127" s="96"/>
      <c r="AR127" s="89"/>
      <c r="AS127" s="89"/>
      <c r="AT127" s="89"/>
      <c r="AU127" s="75"/>
      <c r="AV127" s="89"/>
      <c r="AW127" s="89"/>
      <c r="AX127" s="89"/>
      <c r="AY127" s="75"/>
      <c r="AZ127" s="75"/>
      <c r="BA127" s="89"/>
      <c r="BB127" s="89"/>
      <c r="BC127" s="75"/>
      <c r="BD127" s="89"/>
      <c r="BE127" s="89"/>
      <c r="BF127" s="89"/>
      <c r="BG127" s="75"/>
      <c r="BH127" s="89"/>
      <c r="BI127" s="89"/>
      <c r="BJ127" s="89"/>
      <c r="BK127" s="75"/>
      <c r="BL127" s="75"/>
      <c r="BM127" s="89"/>
      <c r="BN127" s="89"/>
      <c r="BO127" s="75"/>
      <c r="BP127" s="75"/>
      <c r="BQ127" s="89"/>
      <c r="BR127" s="89"/>
      <c r="BS127" s="75"/>
      <c r="BT127" s="75"/>
      <c r="BU127" s="89"/>
      <c r="BV127" s="89"/>
      <c r="BW127" s="75"/>
      <c r="BX127" s="75"/>
      <c r="BY127" s="89"/>
      <c r="BZ127" s="89"/>
      <c r="CA127" s="75"/>
      <c r="CB127" s="75"/>
      <c r="CC127" s="89"/>
      <c r="CD127" s="89"/>
      <c r="CE127" s="75"/>
      <c r="CF127" s="322"/>
      <c r="CG127" s="89"/>
      <c r="CH127" s="89"/>
      <c r="CI127" s="75"/>
      <c r="CJ127" s="75"/>
      <c r="CK127" s="89"/>
      <c r="CL127" s="89"/>
      <c r="CM127" s="75"/>
      <c r="CN127" s="75"/>
      <c r="CO127" s="89"/>
      <c r="CP127" s="89"/>
      <c r="CQ127" s="75"/>
      <c r="CR127" s="89"/>
      <c r="CS127" s="89"/>
      <c r="CT127" s="89"/>
      <c r="CU127" s="75"/>
      <c r="CV127" s="75"/>
      <c r="CW127" s="89"/>
      <c r="CX127" s="89"/>
      <c r="CY127" s="75"/>
      <c r="CZ127" s="75"/>
      <c r="DA127" s="322">
        <v>1874.1021699999999</v>
      </c>
      <c r="DB127" s="322">
        <v>1874.1021699999999</v>
      </c>
      <c r="DC127" s="75">
        <f t="shared" si="635"/>
        <v>100</v>
      </c>
      <c r="DD127" s="89"/>
      <c r="DE127" s="89"/>
      <c r="DF127" s="78"/>
      <c r="DG127" s="75"/>
      <c r="DH127" s="89"/>
      <c r="DI127" s="89"/>
      <c r="DJ127" s="89"/>
      <c r="DK127" s="75"/>
      <c r="DL127" s="89"/>
      <c r="DM127" s="89"/>
      <c r="DN127" s="89"/>
      <c r="DO127" s="75"/>
      <c r="DP127" s="89"/>
      <c r="DQ127" s="89"/>
      <c r="DR127" s="89"/>
      <c r="DS127" s="75"/>
      <c r="DT127" s="75"/>
      <c r="DU127" s="89"/>
      <c r="DV127" s="89"/>
      <c r="DW127" s="75"/>
      <c r="DX127" s="75"/>
      <c r="DY127" s="89"/>
      <c r="DZ127" s="89"/>
      <c r="EA127" s="75"/>
      <c r="EB127" s="89"/>
      <c r="EC127" s="89"/>
      <c r="ED127" s="89"/>
      <c r="EE127" s="75"/>
      <c r="EF127" s="89"/>
      <c r="EG127" s="89"/>
      <c r="EH127" s="89"/>
      <c r="EI127" s="75"/>
      <c r="EJ127" s="89"/>
      <c r="EK127" s="322"/>
      <c r="EL127" s="322"/>
      <c r="EM127" s="75"/>
      <c r="EN127" s="322"/>
      <c r="EO127" s="322"/>
      <c r="EP127" s="322"/>
      <c r="EQ127" s="75"/>
      <c r="ER127" s="89"/>
      <c r="ES127" s="322"/>
      <c r="ET127" s="322"/>
      <c r="EU127" s="75"/>
      <c r="EV127" s="75"/>
      <c r="EW127" s="75"/>
      <c r="EX127" s="75"/>
      <c r="EY127" s="75"/>
      <c r="EZ127" s="89"/>
      <c r="FA127" s="322"/>
      <c r="FB127" s="322"/>
      <c r="FC127" s="75"/>
      <c r="FD127" s="89"/>
      <c r="FE127" s="322"/>
      <c r="FF127" s="322"/>
      <c r="FG127" s="75"/>
      <c r="FH127" s="89"/>
      <c r="FI127" s="322"/>
      <c r="FJ127" s="322"/>
      <c r="FK127" s="75"/>
      <c r="FL127" s="322"/>
      <c r="FM127" s="322"/>
      <c r="FN127" s="322"/>
      <c r="FO127" s="75"/>
      <c r="FP127" s="322"/>
      <c r="FQ127" s="322"/>
      <c r="FR127" s="322"/>
      <c r="FS127" s="75"/>
      <c r="FT127" s="89"/>
      <c r="FU127" s="322"/>
      <c r="FV127" s="322"/>
      <c r="FW127" s="75"/>
      <c r="FX127" s="89"/>
      <c r="FY127" s="322"/>
      <c r="FZ127" s="322"/>
      <c r="GA127" s="75"/>
      <c r="GB127" s="89"/>
      <c r="GC127" s="322"/>
      <c r="GD127" s="322"/>
      <c r="GE127" s="75"/>
      <c r="GF127" s="322"/>
      <c r="GG127" s="322"/>
      <c r="GH127" s="322"/>
      <c r="GI127" s="75"/>
      <c r="GJ127" s="89"/>
      <c r="GK127" s="322"/>
      <c r="GL127" s="322"/>
      <c r="GM127" s="75"/>
      <c r="GN127" s="89"/>
      <c r="GO127" s="322"/>
      <c r="GP127" s="322"/>
      <c r="GQ127" s="75"/>
      <c r="GR127" s="96"/>
      <c r="GS127" s="96"/>
      <c r="GT127" s="96"/>
      <c r="GU127" s="96"/>
      <c r="GV127" s="96"/>
      <c r="GW127" s="96"/>
      <c r="GX127" s="96"/>
      <c r="GY127" s="96"/>
      <c r="GZ127" s="96"/>
      <c r="HA127" s="96"/>
      <c r="HB127" s="96"/>
      <c r="HC127" s="96"/>
      <c r="HD127" s="96"/>
      <c r="HE127" s="96"/>
      <c r="HF127" s="96"/>
      <c r="HG127" s="96"/>
      <c r="HH127" s="96"/>
      <c r="HI127" s="96"/>
      <c r="HJ127" s="96"/>
      <c r="HK127" s="96"/>
      <c r="HL127" s="96"/>
      <c r="HM127" s="96"/>
      <c r="HN127" s="96"/>
      <c r="HO127" s="96"/>
      <c r="HP127" s="96"/>
      <c r="HQ127" s="96"/>
      <c r="HR127" s="96"/>
      <c r="HS127" s="96"/>
      <c r="HT127" s="96"/>
      <c r="HU127" s="96"/>
      <c r="HV127" s="96"/>
      <c r="HW127" s="96"/>
      <c r="HX127" s="96"/>
      <c r="HY127" s="96"/>
      <c r="HZ127" s="96"/>
      <c r="IA127" s="96"/>
      <c r="IB127" s="96"/>
      <c r="IC127" s="96"/>
      <c r="ID127" s="96"/>
      <c r="IE127" s="96"/>
      <c r="IF127" s="96"/>
      <c r="IG127" s="96"/>
      <c r="IH127" s="96"/>
      <c r="II127" s="96"/>
      <c r="IJ127" s="96"/>
      <c r="IK127" s="96"/>
      <c r="IL127" s="96"/>
      <c r="IM127" s="96"/>
      <c r="IN127" s="96"/>
      <c r="IO127" s="96"/>
      <c r="IP127" s="96"/>
      <c r="IQ127" s="96"/>
      <c r="IR127" s="96"/>
      <c r="IS127" s="96"/>
      <c r="IT127" s="96"/>
      <c r="IU127" s="96"/>
      <c r="IV127" s="96"/>
      <c r="IW127" s="96"/>
      <c r="IX127" s="96"/>
      <c r="IY127" s="96"/>
      <c r="IZ127" s="96"/>
      <c r="JA127" s="96"/>
      <c r="JB127" s="96"/>
      <c r="JC127" s="96"/>
      <c r="JD127" s="96"/>
      <c r="JE127" s="96"/>
      <c r="JF127" s="96"/>
      <c r="JG127" s="96"/>
      <c r="JH127" s="96"/>
      <c r="JI127" s="96"/>
      <c r="JJ127" s="96"/>
      <c r="JK127" s="96"/>
      <c r="JL127" s="96"/>
      <c r="JM127" s="96"/>
      <c r="JN127" s="96"/>
      <c r="JO127" s="96"/>
      <c r="JP127" s="96"/>
      <c r="JQ127" s="96"/>
      <c r="JR127" s="96"/>
      <c r="JS127" s="96"/>
      <c r="JT127" s="96"/>
      <c r="JU127" s="96"/>
      <c r="JV127" s="96"/>
      <c r="JW127" s="96"/>
      <c r="JX127" s="96"/>
      <c r="JY127" s="96"/>
      <c r="JZ127" s="96"/>
      <c r="KA127" s="96"/>
      <c r="KB127" s="96"/>
      <c r="KC127" s="96"/>
      <c r="KD127" s="96"/>
      <c r="KE127" s="75"/>
      <c r="KF127" s="96"/>
      <c r="KG127" s="96"/>
      <c r="KH127" s="96"/>
      <c r="KI127" s="75"/>
      <c r="KJ127" s="96"/>
      <c r="KK127" s="96"/>
      <c r="KL127" s="96"/>
      <c r="KM127" s="75"/>
      <c r="KN127" s="96"/>
      <c r="KO127" s="96"/>
      <c r="KP127" s="96"/>
      <c r="KQ127" s="75"/>
      <c r="KR127" s="96"/>
      <c r="KS127" s="96"/>
      <c r="KT127" s="96"/>
      <c r="KU127" s="75"/>
      <c r="KV127" s="96"/>
      <c r="KW127" s="96"/>
      <c r="KX127" s="96"/>
      <c r="KY127" s="75"/>
      <c r="KZ127" s="96"/>
      <c r="LA127" s="96"/>
      <c r="LB127" s="96"/>
      <c r="LC127" s="75"/>
      <c r="LD127" s="96"/>
      <c r="LE127" s="96"/>
      <c r="LF127" s="96"/>
      <c r="LG127" s="75"/>
      <c r="LH127" s="96"/>
      <c r="LI127" s="96"/>
      <c r="LJ127" s="96"/>
      <c r="LK127" s="75"/>
      <c r="LL127" s="96"/>
      <c r="LM127" s="96"/>
      <c r="LN127" s="96"/>
      <c r="LO127" s="75"/>
      <c r="LP127" s="96"/>
      <c r="LQ127" s="96"/>
      <c r="LR127" s="96"/>
      <c r="LS127" s="75"/>
      <c r="LT127" s="96"/>
      <c r="LU127" s="96"/>
      <c r="LV127" s="96"/>
      <c r="LW127" s="75"/>
      <c r="LX127" s="96"/>
      <c r="LY127" s="96"/>
      <c r="LZ127" s="96"/>
      <c r="MA127" s="75"/>
      <c r="MB127" s="96"/>
      <c r="MC127" s="96"/>
      <c r="MD127" s="96"/>
      <c r="ME127" s="75"/>
      <c r="MF127" s="96"/>
      <c r="MG127" s="96"/>
      <c r="MH127" s="96"/>
      <c r="MI127" s="75"/>
      <c r="MJ127" s="96"/>
      <c r="MK127" s="96"/>
      <c r="ML127" s="96"/>
      <c r="MM127" s="75"/>
      <c r="MN127" s="89"/>
      <c r="MO127" s="89"/>
      <c r="MP127" s="89"/>
      <c r="MQ127" s="75"/>
      <c r="MR127" s="322"/>
      <c r="MS127" s="322"/>
      <c r="MT127" s="322"/>
      <c r="MU127" s="75"/>
      <c r="MV127" s="96"/>
      <c r="MW127" s="96"/>
      <c r="MX127" s="96"/>
      <c r="MY127" s="96"/>
      <c r="MZ127" s="96"/>
      <c r="NA127" s="96"/>
      <c r="NB127" s="96"/>
      <c r="NC127" s="96"/>
      <c r="ND127" s="96"/>
      <c r="NE127" s="96"/>
      <c r="NF127" s="96"/>
      <c r="NG127" s="96"/>
      <c r="NH127" s="96"/>
      <c r="NI127" s="96"/>
      <c r="NJ127" s="96"/>
      <c r="NK127" s="96"/>
    </row>
    <row r="128" spans="1:375" s="5" customFormat="1" ht="31.5" x14ac:dyDescent="0.25">
      <c r="A128" s="129" t="s">
        <v>226</v>
      </c>
      <c r="B128" s="77">
        <f t="shared" si="512"/>
        <v>16402.997899999998</v>
      </c>
      <c r="C128" s="77">
        <f t="shared" si="479"/>
        <v>109848.44274</v>
      </c>
      <c r="D128" s="77">
        <f t="shared" si="513"/>
        <v>106967.93323</v>
      </c>
      <c r="E128" s="77">
        <f t="shared" si="514"/>
        <v>2880.5095099999999</v>
      </c>
      <c r="F128" s="77">
        <f t="shared" si="515"/>
        <v>105026.4947</v>
      </c>
      <c r="G128" s="73">
        <f>F128/C128*100</f>
        <v>95.610362860206351</v>
      </c>
      <c r="H128" s="73">
        <f>H129+H130</f>
        <v>0</v>
      </c>
      <c r="I128" s="73">
        <f>I129+I130</f>
        <v>0</v>
      </c>
      <c r="J128" s="73">
        <f>J129+J130</f>
        <v>0</v>
      </c>
      <c r="K128" s="73"/>
      <c r="L128" s="73">
        <f t="shared" ref="L128" si="646">L129+L130</f>
        <v>817.1</v>
      </c>
      <c r="M128" s="73">
        <f t="shared" ref="M128:N128" si="647">M129+M130</f>
        <v>1021.4</v>
      </c>
      <c r="N128" s="73">
        <f t="shared" si="647"/>
        <v>1021.4</v>
      </c>
      <c r="O128" s="72">
        <f>N128/M128*100</f>
        <v>100</v>
      </c>
      <c r="P128" s="73">
        <f>P129+P130</f>
        <v>276</v>
      </c>
      <c r="Q128" s="73">
        <f>Q129+Q130</f>
        <v>276</v>
      </c>
      <c r="R128" s="73">
        <f>R129+R130</f>
        <v>276</v>
      </c>
      <c r="S128" s="72">
        <f>R128/Q128*100</f>
        <v>100</v>
      </c>
      <c r="T128" s="73">
        <f>T129+T130</f>
        <v>1452</v>
      </c>
      <c r="U128" s="73">
        <f>U129+U130</f>
        <v>1452</v>
      </c>
      <c r="V128" s="73">
        <f>V129+V130</f>
        <v>1452</v>
      </c>
      <c r="W128" s="72">
        <f>V128/U128*100</f>
        <v>100</v>
      </c>
      <c r="X128" s="73">
        <f>X129+X130</f>
        <v>920</v>
      </c>
      <c r="Y128" s="73">
        <f>Y129+Y130</f>
        <v>920</v>
      </c>
      <c r="Z128" s="73">
        <f>Z129+Z130</f>
        <v>920</v>
      </c>
      <c r="AA128" s="72">
        <f>Z128/Y128*100</f>
        <v>100</v>
      </c>
      <c r="AB128" s="73">
        <f>AB129+AB130</f>
        <v>0</v>
      </c>
      <c r="AC128" s="73">
        <f>AC129+AC130</f>
        <v>0</v>
      </c>
      <c r="AD128" s="73">
        <f>AD129+AD130</f>
        <v>0</v>
      </c>
      <c r="AE128" s="72"/>
      <c r="AF128" s="73"/>
      <c r="AG128" s="73">
        <f>AG129+AG130</f>
        <v>17411.900000000001</v>
      </c>
      <c r="AH128" s="73">
        <f>AH129+AH130</f>
        <v>16217.807710000001</v>
      </c>
      <c r="AI128" s="72">
        <f>AH128/AG128*100</f>
        <v>93.142090811456541</v>
      </c>
      <c r="AJ128" s="73"/>
      <c r="AK128" s="73">
        <f>AK129+AK130</f>
        <v>640</v>
      </c>
      <c r="AL128" s="73">
        <f>AL129+AL130</f>
        <v>640</v>
      </c>
      <c r="AM128" s="72">
        <f>AL128/AK128*100</f>
        <v>100</v>
      </c>
      <c r="AN128" s="73">
        <f t="shared" ref="AN128" si="648">AN129+AN130</f>
        <v>0</v>
      </c>
      <c r="AO128" s="73">
        <f t="shared" ref="AO128:AQ128" si="649">AO129+AO130</f>
        <v>0</v>
      </c>
      <c r="AP128" s="73">
        <f t="shared" si="649"/>
        <v>0</v>
      </c>
      <c r="AQ128" s="73">
        <f t="shared" si="649"/>
        <v>0</v>
      </c>
      <c r="AR128" s="73">
        <f>AR129+AR130</f>
        <v>500</v>
      </c>
      <c r="AS128" s="73">
        <f>AS129+AS130</f>
        <v>500</v>
      </c>
      <c r="AT128" s="73">
        <f>AT129+AT130</f>
        <v>500</v>
      </c>
      <c r="AU128" s="72">
        <f>AT128/AS128*100</f>
        <v>100</v>
      </c>
      <c r="AV128" s="73"/>
      <c r="AW128" s="73">
        <f>AW129+AW130</f>
        <v>0</v>
      </c>
      <c r="AX128" s="73">
        <f>AX129+AX130</f>
        <v>0</v>
      </c>
      <c r="AY128" s="72"/>
      <c r="AZ128" s="72"/>
      <c r="BA128" s="73">
        <f>BA129+BA130</f>
        <v>47498.25056</v>
      </c>
      <c r="BB128" s="73">
        <f>BB129+BB130</f>
        <v>47463.25056</v>
      </c>
      <c r="BC128" s="72">
        <f t="shared" ref="BC128" si="650">BB128/BA128*100</f>
        <v>99.926313075560984</v>
      </c>
      <c r="BD128" s="73"/>
      <c r="BE128" s="73"/>
      <c r="BF128" s="73"/>
      <c r="BG128" s="72"/>
      <c r="BH128" s="73">
        <f>BH129+BH130</f>
        <v>1515.9178999999999</v>
      </c>
      <c r="BI128" s="73">
        <f>BI129+BI130</f>
        <v>1515.9178999999999</v>
      </c>
      <c r="BJ128" s="73">
        <f>BJ129+BJ130</f>
        <v>1515.9178999999999</v>
      </c>
      <c r="BK128" s="72">
        <f>BJ128/BI128*100</f>
        <v>100</v>
      </c>
      <c r="BL128" s="72"/>
      <c r="BM128" s="73">
        <f>BM129+BM130</f>
        <v>0</v>
      </c>
      <c r="BN128" s="73">
        <f>BN129+BN130</f>
        <v>0</v>
      </c>
      <c r="BO128" s="72"/>
      <c r="BP128" s="72"/>
      <c r="BQ128" s="73">
        <f>BQ129+BQ130</f>
        <v>0</v>
      </c>
      <c r="BR128" s="73">
        <f>BR129+BR130</f>
        <v>0</v>
      </c>
      <c r="BS128" s="72"/>
      <c r="BT128" s="72"/>
      <c r="BU128" s="73">
        <f>BU129+BU130</f>
        <v>0</v>
      </c>
      <c r="BV128" s="73">
        <f>BV129+BV130</f>
        <v>0</v>
      </c>
      <c r="BW128" s="72"/>
      <c r="BX128" s="72"/>
      <c r="BY128" s="73">
        <f>BY129+BY130</f>
        <v>0</v>
      </c>
      <c r="BZ128" s="73">
        <f>BZ129+BZ130</f>
        <v>0</v>
      </c>
      <c r="CA128" s="72"/>
      <c r="CB128" s="72"/>
      <c r="CC128" s="73">
        <f>CC129+CC130</f>
        <v>0</v>
      </c>
      <c r="CD128" s="73">
        <f>CD129+CD130</f>
        <v>0</v>
      </c>
      <c r="CE128" s="72"/>
      <c r="CF128" s="343"/>
      <c r="CG128" s="73">
        <f>CG129+CG130</f>
        <v>0</v>
      </c>
      <c r="CH128" s="73">
        <f>CH129+CH130</f>
        <v>0</v>
      </c>
      <c r="CI128" s="72"/>
      <c r="CJ128" s="72"/>
      <c r="CK128" s="73">
        <f>CK129+CK130</f>
        <v>0</v>
      </c>
      <c r="CL128" s="73">
        <f>CL129+CL130</f>
        <v>0</v>
      </c>
      <c r="CM128" s="72"/>
      <c r="CN128" s="72"/>
      <c r="CO128" s="73">
        <f>CO129+CO130</f>
        <v>0</v>
      </c>
      <c r="CP128" s="73">
        <f>CP129+CP130</f>
        <v>0</v>
      </c>
      <c r="CQ128" s="72"/>
      <c r="CR128" s="73">
        <f>CR129+CR130</f>
        <v>634.4</v>
      </c>
      <c r="CS128" s="73">
        <f>CS129+CS130</f>
        <v>634.4</v>
      </c>
      <c r="CT128" s="73">
        <f>CT129+CT130</f>
        <v>634.4</v>
      </c>
      <c r="CU128" s="72">
        <f>CT128/CS128*100</f>
        <v>100</v>
      </c>
      <c r="CV128" s="72"/>
      <c r="CW128" s="73"/>
      <c r="CX128" s="73"/>
      <c r="CY128" s="72"/>
      <c r="CZ128" s="72"/>
      <c r="DA128" s="73"/>
      <c r="DB128" s="73"/>
      <c r="DC128" s="72"/>
      <c r="DD128" s="73">
        <f>DD129+DD130</f>
        <v>500</v>
      </c>
      <c r="DE128" s="73">
        <f>DE129+DE130</f>
        <v>500</v>
      </c>
      <c r="DF128" s="73">
        <f>DF129+DF130</f>
        <v>500</v>
      </c>
      <c r="DG128" s="72">
        <f t="shared" si="519"/>
        <v>100</v>
      </c>
      <c r="DH128" s="73">
        <f>DH129+DH130</f>
        <v>0</v>
      </c>
      <c r="DI128" s="73">
        <f>DI129+DI130</f>
        <v>0</v>
      </c>
      <c r="DJ128" s="73">
        <f>DJ129+DJ130</f>
        <v>0</v>
      </c>
      <c r="DK128" s="72"/>
      <c r="DL128" s="73">
        <f>DL129+DL130</f>
        <v>0</v>
      </c>
      <c r="DM128" s="73">
        <f>DM129+DM130</f>
        <v>0</v>
      </c>
      <c r="DN128" s="73">
        <f>DN129+DN130</f>
        <v>0</v>
      </c>
      <c r="DO128" s="72"/>
      <c r="DP128" s="73"/>
      <c r="DQ128" s="73">
        <f>DQ129+DQ130</f>
        <v>0</v>
      </c>
      <c r="DR128" s="73">
        <f>DR129+DR130</f>
        <v>0</v>
      </c>
      <c r="DS128" s="72"/>
      <c r="DT128" s="72"/>
      <c r="DU128" s="73">
        <f>DU129+DU130</f>
        <v>0</v>
      </c>
      <c r="DV128" s="73">
        <f>DV129+DV130</f>
        <v>0</v>
      </c>
      <c r="DW128" s="72"/>
      <c r="DX128" s="72"/>
      <c r="DY128" s="73">
        <f>DY129+DY130</f>
        <v>0</v>
      </c>
      <c r="DZ128" s="73">
        <f>DZ129+DZ130</f>
        <v>0</v>
      </c>
      <c r="EA128" s="72"/>
      <c r="EB128" s="73">
        <f>EB129+EB130</f>
        <v>1000</v>
      </c>
      <c r="EC128" s="73">
        <f>EC129+EC130</f>
        <v>1000</v>
      </c>
      <c r="ED128" s="73">
        <f>ED129+ED130</f>
        <v>1000</v>
      </c>
      <c r="EE128" s="72">
        <f>ED128/EC128*100</f>
        <v>100</v>
      </c>
      <c r="EF128" s="73">
        <f>EF129+EF130</f>
        <v>1991.8</v>
      </c>
      <c r="EG128" s="73">
        <f>EG129+EG130</f>
        <v>2878.0230499999998</v>
      </c>
      <c r="EH128" s="73">
        <f>EH129+EH130</f>
        <v>2878.0230499999998</v>
      </c>
      <c r="EI128" s="72">
        <f>EH128/EG128*100</f>
        <v>100</v>
      </c>
      <c r="EJ128" s="73"/>
      <c r="EK128" s="73">
        <f>EK129+EK130</f>
        <v>0</v>
      </c>
      <c r="EL128" s="73">
        <f>EL129+EL130</f>
        <v>0</v>
      </c>
      <c r="EM128" s="72"/>
      <c r="EN128" s="73">
        <f>EN129+EN130+EN131</f>
        <v>5000</v>
      </c>
      <c r="EO128" s="73">
        <f>EO129+EO130+EO131</f>
        <v>5000</v>
      </c>
      <c r="EP128" s="73">
        <f>EP129+EP130+EP131</f>
        <v>4662.1367300000002</v>
      </c>
      <c r="EQ128" s="72">
        <f t="shared" ref="EQ128:EQ130" si="651">EP128/EO128*100</f>
        <v>93.242734600000006</v>
      </c>
      <c r="ER128" s="73"/>
      <c r="ES128" s="73">
        <f>ES129+ES130</f>
        <v>0</v>
      </c>
      <c r="ET128" s="73">
        <f>ET129+ET130</f>
        <v>0</v>
      </c>
      <c r="EU128" s="72"/>
      <c r="EV128" s="72"/>
      <c r="EW128" s="72"/>
      <c r="EX128" s="72"/>
      <c r="EY128" s="72"/>
      <c r="EZ128" s="73"/>
      <c r="FA128" s="73">
        <f>FA129+FA130</f>
        <v>0</v>
      </c>
      <c r="FB128" s="73">
        <f>FB129+FB130</f>
        <v>0</v>
      </c>
      <c r="FC128" s="72"/>
      <c r="FD128" s="73"/>
      <c r="FE128" s="73">
        <f>FE129+FE130</f>
        <v>22642</v>
      </c>
      <c r="FF128" s="73">
        <f>FF129+FF130</f>
        <v>19482.730090000001</v>
      </c>
      <c r="FG128" s="72">
        <f>FF128/FE128*100</f>
        <v>86.046860215528667</v>
      </c>
      <c r="FH128" s="73"/>
      <c r="FI128" s="73">
        <f>FI129+FI130</f>
        <v>0</v>
      </c>
      <c r="FJ128" s="73">
        <f>FJ129+FJ130</f>
        <v>0</v>
      </c>
      <c r="FK128" s="72"/>
      <c r="FL128" s="73">
        <f>FL129+FL130</f>
        <v>869</v>
      </c>
      <c r="FM128" s="73">
        <f>FM129+FM130</f>
        <v>695.2</v>
      </c>
      <c r="FN128" s="73">
        <f>FN129+FN130</f>
        <v>599.47743000000003</v>
      </c>
      <c r="FO128" s="72">
        <f t="shared" ref="FO128:FO129" si="652">FN128/FM128*100</f>
        <v>86.230930667433825</v>
      </c>
      <c r="FP128" s="73"/>
      <c r="FQ128" s="73"/>
      <c r="FR128" s="73"/>
      <c r="FS128" s="72"/>
      <c r="FT128" s="73"/>
      <c r="FU128" s="73">
        <f>FU129+FU130</f>
        <v>0</v>
      </c>
      <c r="FV128" s="73">
        <f>FV129+FV130</f>
        <v>0</v>
      </c>
      <c r="FW128" s="72"/>
      <c r="FX128" s="73"/>
      <c r="FY128" s="73">
        <f>FY129+FY130</f>
        <v>0</v>
      </c>
      <c r="FZ128" s="73">
        <f>FZ129+FZ130</f>
        <v>0</v>
      </c>
      <c r="GA128" s="72"/>
      <c r="GB128" s="73"/>
      <c r="GC128" s="73">
        <f>GC129+GC130</f>
        <v>0</v>
      </c>
      <c r="GD128" s="73">
        <f>GD129+GD130</f>
        <v>0</v>
      </c>
      <c r="GE128" s="72"/>
      <c r="GF128" s="73">
        <f>GF129+GF130</f>
        <v>926.78</v>
      </c>
      <c r="GG128" s="73">
        <f>GG129+GG130</f>
        <v>926.78</v>
      </c>
      <c r="GH128" s="73">
        <f>GH129+GH130</f>
        <v>926.78</v>
      </c>
      <c r="GI128" s="72">
        <f t="shared" si="614"/>
        <v>100</v>
      </c>
      <c r="GJ128" s="73"/>
      <c r="GK128" s="73"/>
      <c r="GL128" s="73"/>
      <c r="GM128" s="72"/>
      <c r="GN128" s="73"/>
      <c r="GO128" s="73">
        <f>SUM(GO129:GO131)</f>
        <v>27.95</v>
      </c>
      <c r="GP128" s="73">
        <f>GP129+GP130</f>
        <v>27.95</v>
      </c>
      <c r="GQ128" s="72">
        <f t="shared" si="644"/>
        <v>100</v>
      </c>
      <c r="GR128" s="73"/>
      <c r="GS128" s="73">
        <f t="shared" ref="GS128:GT128" si="653">GS129+GS130</f>
        <v>0</v>
      </c>
      <c r="GT128" s="73">
        <f t="shared" si="653"/>
        <v>0</v>
      </c>
      <c r="GU128" s="72"/>
      <c r="GV128" s="73"/>
      <c r="GW128" s="73">
        <f t="shared" ref="GW128:GX128" si="654">GW129+GW130</f>
        <v>0</v>
      </c>
      <c r="GX128" s="73">
        <f t="shared" si="654"/>
        <v>0</v>
      </c>
      <c r="GY128" s="72"/>
      <c r="GZ128" s="73"/>
      <c r="HA128" s="73">
        <f t="shared" ref="HA128:HB128" si="655">HA129+HA130</f>
        <v>0</v>
      </c>
      <c r="HB128" s="73">
        <f t="shared" si="655"/>
        <v>0</v>
      </c>
      <c r="HC128" s="72"/>
      <c r="HD128" s="73"/>
      <c r="HE128" s="73">
        <f t="shared" ref="HE128:HF128" si="656">HE129+HE130</f>
        <v>0</v>
      </c>
      <c r="HF128" s="73">
        <f t="shared" si="656"/>
        <v>0</v>
      </c>
      <c r="HG128" s="72"/>
      <c r="HH128" s="73"/>
      <c r="HI128" s="73">
        <f t="shared" ref="HI128:HJ128" si="657">HI129+HI130</f>
        <v>0</v>
      </c>
      <c r="HJ128" s="73">
        <f t="shared" si="657"/>
        <v>0</v>
      </c>
      <c r="HK128" s="72"/>
      <c r="HL128" s="73"/>
      <c r="HM128" s="73">
        <f t="shared" ref="HM128:HN128" si="658">HM129+HM130</f>
        <v>0</v>
      </c>
      <c r="HN128" s="73">
        <f t="shared" si="658"/>
        <v>0</v>
      </c>
      <c r="HO128" s="72"/>
      <c r="HP128" s="73"/>
      <c r="HQ128" s="73">
        <f t="shared" ref="HQ128:HR128" si="659">HQ129+HQ130</f>
        <v>0</v>
      </c>
      <c r="HR128" s="73">
        <f t="shared" si="659"/>
        <v>0</v>
      </c>
      <c r="HS128" s="72"/>
      <c r="HT128" s="73"/>
      <c r="HU128" s="73">
        <f t="shared" ref="HU128:HV128" si="660">HU129+HU130</f>
        <v>0</v>
      </c>
      <c r="HV128" s="73">
        <f t="shared" si="660"/>
        <v>0</v>
      </c>
      <c r="HW128" s="72"/>
      <c r="HX128" s="73"/>
      <c r="HY128" s="73">
        <f t="shared" ref="HY128:HZ128" si="661">HY129+HY130</f>
        <v>0</v>
      </c>
      <c r="HZ128" s="73">
        <f t="shared" si="661"/>
        <v>0</v>
      </c>
      <c r="IA128" s="72"/>
      <c r="IB128" s="73"/>
      <c r="IC128" s="73">
        <f t="shared" ref="IC128:ID128" si="662">IC129+IC130</f>
        <v>0</v>
      </c>
      <c r="ID128" s="73">
        <f t="shared" si="662"/>
        <v>0</v>
      </c>
      <c r="IE128" s="72"/>
      <c r="IF128" s="73"/>
      <c r="IG128" s="73">
        <f t="shared" ref="IG128:IH128" si="663">IG129+IG130</f>
        <v>0</v>
      </c>
      <c r="IH128" s="73">
        <f t="shared" si="663"/>
        <v>0</v>
      </c>
      <c r="II128" s="72"/>
      <c r="IJ128" s="73"/>
      <c r="IK128" s="73">
        <f t="shared" ref="IK128:IL128" si="664">IK129+IK130</f>
        <v>0</v>
      </c>
      <c r="IL128" s="73">
        <f t="shared" si="664"/>
        <v>0</v>
      </c>
      <c r="IM128" s="72"/>
      <c r="IN128" s="73"/>
      <c r="IO128" s="73">
        <f t="shared" ref="IO128:IP128" si="665">IO129+IO130</f>
        <v>0</v>
      </c>
      <c r="IP128" s="73">
        <f t="shared" si="665"/>
        <v>0</v>
      </c>
      <c r="IQ128" s="72"/>
      <c r="IR128" s="73"/>
      <c r="IS128" s="73">
        <f t="shared" ref="IS128:IT128" si="666">IS129+IS130</f>
        <v>0</v>
      </c>
      <c r="IT128" s="73">
        <f t="shared" si="666"/>
        <v>0</v>
      </c>
      <c r="IU128" s="72"/>
      <c r="IV128" s="73"/>
      <c r="IW128" s="73">
        <f t="shared" ref="IW128:IX128" si="667">IW129+IW130</f>
        <v>0</v>
      </c>
      <c r="IX128" s="73">
        <f t="shared" si="667"/>
        <v>0</v>
      </c>
      <c r="IY128" s="72"/>
      <c r="IZ128" s="73"/>
      <c r="JA128" s="73">
        <f t="shared" ref="JA128:JB128" si="668">JA129+JA130</f>
        <v>0</v>
      </c>
      <c r="JB128" s="73">
        <f t="shared" si="668"/>
        <v>0</v>
      </c>
      <c r="JC128" s="72"/>
      <c r="JD128" s="73"/>
      <c r="JE128" s="73">
        <f t="shared" ref="JE128:JF128" si="669">JE129+JE130</f>
        <v>0</v>
      </c>
      <c r="JF128" s="73">
        <f t="shared" si="669"/>
        <v>0</v>
      </c>
      <c r="JG128" s="72"/>
      <c r="JH128" s="73"/>
      <c r="JI128" s="73">
        <f t="shared" ref="JI128:JJ128" si="670">JI129+JI130</f>
        <v>0</v>
      </c>
      <c r="JJ128" s="73">
        <f t="shared" si="670"/>
        <v>0</v>
      </c>
      <c r="JK128" s="72"/>
      <c r="JL128" s="73"/>
      <c r="JM128" s="73">
        <f t="shared" ref="JM128:JN128" si="671">JM129+JM130</f>
        <v>0</v>
      </c>
      <c r="JN128" s="73">
        <f t="shared" si="671"/>
        <v>0</v>
      </c>
      <c r="JO128" s="72"/>
      <c r="JP128" s="73"/>
      <c r="JQ128" s="73">
        <f t="shared" ref="JQ128:JR128" si="672">JQ129+JQ130</f>
        <v>0</v>
      </c>
      <c r="JR128" s="73">
        <f t="shared" si="672"/>
        <v>0</v>
      </c>
      <c r="JS128" s="72"/>
      <c r="JT128" s="73"/>
      <c r="JU128" s="73">
        <f t="shared" ref="JU128:JV128" si="673">JU129+JU130</f>
        <v>0</v>
      </c>
      <c r="JV128" s="73">
        <f t="shared" si="673"/>
        <v>0</v>
      </c>
      <c r="JW128" s="72"/>
      <c r="JX128" s="73"/>
      <c r="JY128" s="73">
        <f t="shared" ref="JY128:JZ128" si="674">JY129+JY130</f>
        <v>0</v>
      </c>
      <c r="JZ128" s="73">
        <f t="shared" si="674"/>
        <v>0</v>
      </c>
      <c r="KA128" s="72"/>
      <c r="KB128" s="73"/>
      <c r="KC128" s="73">
        <f t="shared" ref="KC128:KD128" si="675">KC129+KC130</f>
        <v>0</v>
      </c>
      <c r="KD128" s="73">
        <f t="shared" si="675"/>
        <v>0</v>
      </c>
      <c r="KE128" s="72"/>
      <c r="KF128" s="73"/>
      <c r="KG128" s="73">
        <f t="shared" ref="KG128:KH128" si="676">KG129+KG130</f>
        <v>0</v>
      </c>
      <c r="KH128" s="73">
        <f t="shared" si="676"/>
        <v>0</v>
      </c>
      <c r="KI128" s="72"/>
      <c r="KJ128" s="73"/>
      <c r="KK128" s="73">
        <f t="shared" ref="KK128:KL128" si="677">KK129+KK130</f>
        <v>380</v>
      </c>
      <c r="KL128" s="73">
        <f t="shared" si="677"/>
        <v>380</v>
      </c>
      <c r="KM128" s="72">
        <f t="shared" si="637"/>
        <v>100</v>
      </c>
      <c r="KN128" s="73"/>
      <c r="KO128" s="73">
        <f t="shared" ref="KO128:KP128" si="678">KO129+KO130</f>
        <v>0</v>
      </c>
      <c r="KP128" s="73">
        <f t="shared" si="678"/>
        <v>0</v>
      </c>
      <c r="KQ128" s="72"/>
      <c r="KR128" s="73"/>
      <c r="KS128" s="73">
        <f t="shared" ref="KS128:KT128" si="679">KS129+KS130</f>
        <v>0</v>
      </c>
      <c r="KT128" s="73">
        <f t="shared" si="679"/>
        <v>0</v>
      </c>
      <c r="KU128" s="72"/>
      <c r="KV128" s="73"/>
      <c r="KW128" s="73">
        <f t="shared" ref="KW128:KX128" si="680">KW129+KW130</f>
        <v>0</v>
      </c>
      <c r="KX128" s="73">
        <f t="shared" si="680"/>
        <v>0</v>
      </c>
      <c r="KY128" s="72"/>
      <c r="KZ128" s="73"/>
      <c r="LA128" s="73">
        <f t="shared" ref="LA128:LB128" si="681">LA129+LA130</f>
        <v>0</v>
      </c>
      <c r="LB128" s="73">
        <f t="shared" si="681"/>
        <v>0</v>
      </c>
      <c r="LC128" s="72"/>
      <c r="LD128" s="73"/>
      <c r="LE128" s="73">
        <f t="shared" ref="LE128:LF128" si="682">LE129+LE130</f>
        <v>2500.5095099999999</v>
      </c>
      <c r="LF128" s="73">
        <f t="shared" si="682"/>
        <v>2500.5095099999999</v>
      </c>
      <c r="LG128" s="72">
        <f>LF128/LE128*100</f>
        <v>100</v>
      </c>
      <c r="LH128" s="73"/>
      <c r="LI128" s="73">
        <f t="shared" ref="LI128:LJ128" si="683">LI129+LI130</f>
        <v>0</v>
      </c>
      <c r="LJ128" s="73">
        <f t="shared" si="683"/>
        <v>0</v>
      </c>
      <c r="LK128" s="72"/>
      <c r="LL128" s="73"/>
      <c r="LM128" s="73">
        <f t="shared" ref="LM128:LN128" si="684">LM129+LM130</f>
        <v>0</v>
      </c>
      <c r="LN128" s="73">
        <f t="shared" si="684"/>
        <v>0</v>
      </c>
      <c r="LO128" s="72"/>
      <c r="LP128" s="73"/>
      <c r="LQ128" s="73">
        <f t="shared" ref="LQ128:LR128" si="685">LQ129+LQ130</f>
        <v>0</v>
      </c>
      <c r="LR128" s="73">
        <f t="shared" si="685"/>
        <v>0</v>
      </c>
      <c r="LS128" s="72"/>
      <c r="LT128" s="73"/>
      <c r="LU128" s="73">
        <f t="shared" ref="LU128:LV128" si="686">LU129+LU130</f>
        <v>0</v>
      </c>
      <c r="LV128" s="73">
        <f t="shared" si="686"/>
        <v>0</v>
      </c>
      <c r="LW128" s="72"/>
      <c r="LX128" s="73"/>
      <c r="LY128" s="73">
        <f t="shared" ref="LY128:LZ128" si="687">LY129+LY130</f>
        <v>0</v>
      </c>
      <c r="LZ128" s="73">
        <f t="shared" si="687"/>
        <v>0</v>
      </c>
      <c r="MA128" s="72"/>
      <c r="MB128" s="73"/>
      <c r="MC128" s="73">
        <f t="shared" ref="MC128:MD128" si="688">MC129+MC130</f>
        <v>1428.1117199999999</v>
      </c>
      <c r="MD128" s="73">
        <f t="shared" si="688"/>
        <v>1428.1117199999999</v>
      </c>
      <c r="ME128" s="72">
        <f t="shared" ref="ME128:ME129" si="689">MD128/MC128*100</f>
        <v>100</v>
      </c>
      <c r="MF128" s="73"/>
      <c r="MG128" s="73">
        <f t="shared" ref="MG128:MH128" si="690">MG129+MG130</f>
        <v>0</v>
      </c>
      <c r="MH128" s="73">
        <f t="shared" si="690"/>
        <v>0</v>
      </c>
      <c r="MI128" s="72"/>
      <c r="MJ128" s="73"/>
      <c r="MK128" s="73">
        <f t="shared" ref="MK128:ML128" si="691">MK129+MK130</f>
        <v>0</v>
      </c>
      <c r="ML128" s="73">
        <f t="shared" si="691"/>
        <v>0</v>
      </c>
      <c r="MM128" s="72"/>
      <c r="MN128" s="73"/>
      <c r="MO128" s="73"/>
      <c r="MP128" s="73"/>
      <c r="MQ128" s="72"/>
      <c r="MR128" s="73"/>
      <c r="MS128" s="73"/>
      <c r="MT128" s="73"/>
      <c r="MU128" s="72"/>
      <c r="MV128" s="73"/>
      <c r="MW128" s="73"/>
      <c r="MX128" s="73"/>
      <c r="MY128" s="72"/>
      <c r="MZ128" s="73"/>
      <c r="NA128" s="73"/>
      <c r="NB128" s="73"/>
      <c r="NC128" s="72"/>
      <c r="ND128" s="73"/>
      <c r="NE128" s="73"/>
      <c r="NF128" s="73"/>
      <c r="NG128" s="72"/>
      <c r="NH128" s="73"/>
      <c r="NI128" s="73"/>
      <c r="NJ128" s="73"/>
      <c r="NK128" s="72"/>
    </row>
    <row r="129" spans="1:375" ht="35.25" customHeight="1" x14ac:dyDescent="0.25">
      <c r="A129" s="130" t="s">
        <v>192</v>
      </c>
      <c r="B129" s="78">
        <f t="shared" si="512"/>
        <v>11402.9979</v>
      </c>
      <c r="C129" s="78">
        <f t="shared" si="479"/>
        <v>104848.44274</v>
      </c>
      <c r="D129" s="78">
        <f t="shared" si="513"/>
        <v>101967.93323</v>
      </c>
      <c r="E129" s="78">
        <f t="shared" si="514"/>
        <v>2880.5095099999999</v>
      </c>
      <c r="F129" s="78">
        <f t="shared" si="515"/>
        <v>100364.35797</v>
      </c>
      <c r="G129" s="74">
        <f>F129/C129*100</f>
        <v>95.723270033566934</v>
      </c>
      <c r="H129" s="74"/>
      <c r="I129" s="74"/>
      <c r="J129" s="74"/>
      <c r="K129" s="74"/>
      <c r="L129" s="74">
        <v>817.1</v>
      </c>
      <c r="M129" s="74">
        <v>1021.4</v>
      </c>
      <c r="N129" s="74">
        <v>1021.4</v>
      </c>
      <c r="O129" s="75">
        <f>N129/M129*100</f>
        <v>100</v>
      </c>
      <c r="P129" s="114">
        <v>276</v>
      </c>
      <c r="Q129" s="114">
        <v>276</v>
      </c>
      <c r="R129" s="134">
        <v>276</v>
      </c>
      <c r="S129" s="75">
        <f>R129/Q129*100</f>
        <v>100</v>
      </c>
      <c r="T129" s="99">
        <v>1452</v>
      </c>
      <c r="U129" s="266">
        <v>1452</v>
      </c>
      <c r="V129" s="266">
        <v>1452</v>
      </c>
      <c r="W129" s="75">
        <f>V129/U129*100</f>
        <v>100</v>
      </c>
      <c r="X129" s="285">
        <v>920</v>
      </c>
      <c r="Y129" s="304">
        <v>920</v>
      </c>
      <c r="Z129" s="304">
        <v>920</v>
      </c>
      <c r="AA129" s="75">
        <f>Z129/Y129*100</f>
        <v>100</v>
      </c>
      <c r="AB129" s="322"/>
      <c r="AC129" s="322"/>
      <c r="AD129" s="322"/>
      <c r="AE129" s="75"/>
      <c r="AF129" s="322"/>
      <c r="AG129" s="322">
        <v>17411.900000000001</v>
      </c>
      <c r="AH129" s="322">
        <v>16217.807710000001</v>
      </c>
      <c r="AI129" s="75">
        <f>AH129/AG129*100</f>
        <v>93.142090811456541</v>
      </c>
      <c r="AJ129" s="322"/>
      <c r="AK129" s="322">
        <v>640</v>
      </c>
      <c r="AL129" s="322">
        <v>640</v>
      </c>
      <c r="AM129" s="75">
        <f>AL129/AK129*100</f>
        <v>100</v>
      </c>
      <c r="AN129" s="74"/>
      <c r="AO129" s="74"/>
      <c r="AP129" s="74"/>
      <c r="AQ129" s="75"/>
      <c r="AR129" s="322">
        <v>500</v>
      </c>
      <c r="AS129" s="322">
        <v>500</v>
      </c>
      <c r="AT129" s="322">
        <v>500</v>
      </c>
      <c r="AU129" s="75">
        <f>AT129/AS129*100</f>
        <v>100</v>
      </c>
      <c r="AV129" s="322"/>
      <c r="AW129" s="322"/>
      <c r="AX129" s="322"/>
      <c r="AY129" s="75"/>
      <c r="AZ129" s="75"/>
      <c r="BA129" s="322">
        <v>47498.25056</v>
      </c>
      <c r="BB129" s="322">
        <v>47463.25056</v>
      </c>
      <c r="BC129" s="75">
        <f>BB129/BA129*100</f>
        <v>99.926313075560984</v>
      </c>
      <c r="BD129" s="322"/>
      <c r="BE129" s="322"/>
      <c r="BF129" s="322"/>
      <c r="BG129" s="75"/>
      <c r="BH129" s="322">
        <v>1515.9178999999999</v>
      </c>
      <c r="BI129" s="322">
        <v>1515.9178999999999</v>
      </c>
      <c r="BJ129" s="322">
        <v>1515.9178999999999</v>
      </c>
      <c r="BK129" s="75">
        <f>BJ129/BI129*100</f>
        <v>100</v>
      </c>
      <c r="BL129" s="75"/>
      <c r="BM129" s="322"/>
      <c r="BN129" s="322"/>
      <c r="BO129" s="75"/>
      <c r="BP129" s="75"/>
      <c r="BQ129" s="322"/>
      <c r="BR129" s="322"/>
      <c r="BS129" s="75"/>
      <c r="BT129" s="75"/>
      <c r="BU129" s="322"/>
      <c r="BV129" s="322"/>
      <c r="BW129" s="75"/>
      <c r="BX129" s="75"/>
      <c r="BY129" s="322"/>
      <c r="BZ129" s="322"/>
      <c r="CA129" s="75"/>
      <c r="CB129" s="75"/>
      <c r="CC129" s="322"/>
      <c r="CD129" s="322"/>
      <c r="CE129" s="75"/>
      <c r="CF129" s="322"/>
      <c r="CG129" s="322"/>
      <c r="CH129" s="322"/>
      <c r="CI129" s="75"/>
      <c r="CJ129" s="75"/>
      <c r="CK129" s="322"/>
      <c r="CL129" s="322"/>
      <c r="CM129" s="75"/>
      <c r="CN129" s="75"/>
      <c r="CO129" s="322"/>
      <c r="CP129" s="322"/>
      <c r="CQ129" s="75"/>
      <c r="CR129" s="322">
        <v>634.4</v>
      </c>
      <c r="CS129" s="322">
        <v>634.4</v>
      </c>
      <c r="CT129" s="322">
        <v>634.4</v>
      </c>
      <c r="CU129" s="75">
        <f>CT129/CS129*100</f>
        <v>100</v>
      </c>
      <c r="CV129" s="75"/>
      <c r="CW129" s="322"/>
      <c r="CX129" s="322"/>
      <c r="CY129" s="75"/>
      <c r="CZ129" s="75"/>
      <c r="DA129" s="322"/>
      <c r="DB129" s="322"/>
      <c r="DC129" s="75"/>
      <c r="DD129" s="322">
        <v>500</v>
      </c>
      <c r="DE129" s="322">
        <v>500</v>
      </c>
      <c r="DF129" s="322">
        <v>500</v>
      </c>
      <c r="DG129" s="75">
        <f t="shared" si="519"/>
        <v>100</v>
      </c>
      <c r="DH129" s="322"/>
      <c r="DI129" s="322"/>
      <c r="DJ129" s="322"/>
      <c r="DK129" s="75"/>
      <c r="DL129" s="322"/>
      <c r="DM129" s="322"/>
      <c r="DN129" s="322">
        <v>0</v>
      </c>
      <c r="DO129" s="75"/>
      <c r="DP129" s="322"/>
      <c r="DQ129" s="322"/>
      <c r="DR129" s="322">
        <v>0</v>
      </c>
      <c r="DS129" s="75"/>
      <c r="DT129" s="75"/>
      <c r="DU129" s="322"/>
      <c r="DV129" s="322"/>
      <c r="DW129" s="75"/>
      <c r="DX129" s="75"/>
      <c r="DY129" s="322"/>
      <c r="DZ129" s="322"/>
      <c r="EA129" s="75"/>
      <c r="EB129" s="322">
        <v>1000</v>
      </c>
      <c r="EC129" s="322">
        <v>1000</v>
      </c>
      <c r="ED129" s="322">
        <v>1000</v>
      </c>
      <c r="EE129" s="75">
        <f>ED129/EC129*100</f>
        <v>100</v>
      </c>
      <c r="EF129" s="322">
        <v>1991.8</v>
      </c>
      <c r="EG129" s="322">
        <v>2878.0230499999998</v>
      </c>
      <c r="EH129" s="322">
        <v>2878.0230499999998</v>
      </c>
      <c r="EI129" s="75">
        <f>EH129/EG129*100</f>
        <v>100</v>
      </c>
      <c r="EJ129" s="322"/>
      <c r="EK129" s="322"/>
      <c r="EL129" s="322"/>
      <c r="EM129" s="75"/>
      <c r="EN129" s="322"/>
      <c r="EO129" s="322"/>
      <c r="EP129" s="322"/>
      <c r="EQ129" s="75"/>
      <c r="ER129" s="322"/>
      <c r="ES129" s="322"/>
      <c r="ET129" s="322"/>
      <c r="EU129" s="75"/>
      <c r="EV129" s="75"/>
      <c r="EW129" s="75"/>
      <c r="EX129" s="75"/>
      <c r="EY129" s="75"/>
      <c r="EZ129" s="322"/>
      <c r="FA129" s="322"/>
      <c r="FB129" s="322"/>
      <c r="FC129" s="75"/>
      <c r="FD129" s="322"/>
      <c r="FE129" s="322">
        <v>22642</v>
      </c>
      <c r="FF129" s="322">
        <v>19482.730090000001</v>
      </c>
      <c r="FG129" s="75">
        <f>FF129/FE129*100</f>
        <v>86.046860215528667</v>
      </c>
      <c r="FH129" s="322"/>
      <c r="FI129" s="322"/>
      <c r="FJ129" s="322"/>
      <c r="FK129" s="75"/>
      <c r="FL129" s="322">
        <v>869</v>
      </c>
      <c r="FM129" s="322">
        <v>695.2</v>
      </c>
      <c r="FN129" s="322">
        <v>599.47743000000003</v>
      </c>
      <c r="FO129" s="75">
        <f t="shared" si="652"/>
        <v>86.230930667433825</v>
      </c>
      <c r="FP129" s="322"/>
      <c r="FQ129" s="322"/>
      <c r="FR129" s="322"/>
      <c r="FS129" s="75"/>
      <c r="FT129" s="322"/>
      <c r="FU129" s="322"/>
      <c r="FV129" s="322"/>
      <c r="FW129" s="75"/>
      <c r="FX129" s="322"/>
      <c r="FY129" s="322"/>
      <c r="FZ129" s="322"/>
      <c r="GA129" s="75"/>
      <c r="GB129" s="322"/>
      <c r="GC129" s="322"/>
      <c r="GD129" s="322"/>
      <c r="GE129" s="75"/>
      <c r="GF129" s="322">
        <v>926.78</v>
      </c>
      <c r="GG129" s="322">
        <v>926.78</v>
      </c>
      <c r="GH129" s="322">
        <v>926.78</v>
      </c>
      <c r="GI129" s="75">
        <f t="shared" si="614"/>
        <v>100</v>
      </c>
      <c r="GJ129" s="322"/>
      <c r="GK129" s="322"/>
      <c r="GL129" s="322"/>
      <c r="GM129" s="75"/>
      <c r="GN129" s="322"/>
      <c r="GO129" s="322">
        <v>27.95</v>
      </c>
      <c r="GP129" s="322">
        <v>27.95</v>
      </c>
      <c r="GQ129" s="75">
        <f>GP129/GO129*100</f>
        <v>100</v>
      </c>
      <c r="GR129" s="74"/>
      <c r="GS129" s="74"/>
      <c r="GT129" s="74">
        <v>0</v>
      </c>
      <c r="GU129" s="75"/>
      <c r="GV129" s="74"/>
      <c r="GW129" s="74"/>
      <c r="GX129" s="74">
        <v>0</v>
      </c>
      <c r="GY129" s="75"/>
      <c r="GZ129" s="74"/>
      <c r="HA129" s="74"/>
      <c r="HB129" s="74">
        <v>0</v>
      </c>
      <c r="HC129" s="75"/>
      <c r="HD129" s="74"/>
      <c r="HE129" s="74"/>
      <c r="HF129" s="74">
        <v>0</v>
      </c>
      <c r="HG129" s="75"/>
      <c r="HH129" s="74"/>
      <c r="HI129" s="74"/>
      <c r="HJ129" s="74">
        <v>0</v>
      </c>
      <c r="HK129" s="75"/>
      <c r="HL129" s="74"/>
      <c r="HM129" s="74"/>
      <c r="HN129" s="74">
        <v>0</v>
      </c>
      <c r="HO129" s="75"/>
      <c r="HP129" s="74"/>
      <c r="HQ129" s="74"/>
      <c r="HR129" s="74">
        <v>0</v>
      </c>
      <c r="HS129" s="75"/>
      <c r="HT129" s="74"/>
      <c r="HU129" s="74"/>
      <c r="HV129" s="74">
        <v>0</v>
      </c>
      <c r="HW129" s="75"/>
      <c r="HX129" s="74"/>
      <c r="HY129" s="74"/>
      <c r="HZ129" s="74">
        <v>0</v>
      </c>
      <c r="IA129" s="75"/>
      <c r="IB129" s="74"/>
      <c r="IC129" s="74"/>
      <c r="ID129" s="74">
        <v>0</v>
      </c>
      <c r="IE129" s="75"/>
      <c r="IF129" s="74"/>
      <c r="IG129" s="74"/>
      <c r="IH129" s="74">
        <v>0</v>
      </c>
      <c r="II129" s="75"/>
      <c r="IJ129" s="74"/>
      <c r="IK129" s="74"/>
      <c r="IL129" s="74">
        <v>0</v>
      </c>
      <c r="IM129" s="75"/>
      <c r="IN129" s="74"/>
      <c r="IO129" s="74"/>
      <c r="IP129" s="74">
        <v>0</v>
      </c>
      <c r="IQ129" s="75"/>
      <c r="IR129" s="74"/>
      <c r="IS129" s="74"/>
      <c r="IT129" s="74">
        <v>0</v>
      </c>
      <c r="IU129" s="75"/>
      <c r="IV129" s="74"/>
      <c r="IW129" s="74"/>
      <c r="IX129" s="74">
        <v>0</v>
      </c>
      <c r="IY129" s="75"/>
      <c r="IZ129" s="74"/>
      <c r="JA129" s="74"/>
      <c r="JB129" s="74">
        <v>0</v>
      </c>
      <c r="JC129" s="75"/>
      <c r="JD129" s="74"/>
      <c r="JE129" s="74"/>
      <c r="JF129" s="74">
        <v>0</v>
      </c>
      <c r="JG129" s="75"/>
      <c r="JH129" s="74"/>
      <c r="JI129" s="74"/>
      <c r="JJ129" s="74">
        <v>0</v>
      </c>
      <c r="JK129" s="75"/>
      <c r="JL129" s="74"/>
      <c r="JM129" s="74"/>
      <c r="JN129" s="74">
        <v>0</v>
      </c>
      <c r="JO129" s="75"/>
      <c r="JP129" s="74"/>
      <c r="JQ129" s="74"/>
      <c r="JR129" s="74">
        <v>0</v>
      </c>
      <c r="JS129" s="75"/>
      <c r="JT129" s="74"/>
      <c r="JU129" s="74"/>
      <c r="JV129" s="74">
        <v>0</v>
      </c>
      <c r="JW129" s="75"/>
      <c r="JX129" s="74"/>
      <c r="JY129" s="74"/>
      <c r="JZ129" s="74">
        <v>0</v>
      </c>
      <c r="KA129" s="75"/>
      <c r="KB129" s="74"/>
      <c r="KC129" s="74"/>
      <c r="KD129" s="74">
        <v>0</v>
      </c>
      <c r="KE129" s="75"/>
      <c r="KF129" s="74"/>
      <c r="KG129" s="74"/>
      <c r="KH129" s="74">
        <v>0</v>
      </c>
      <c r="KI129" s="75"/>
      <c r="KJ129" s="74"/>
      <c r="KK129" s="74">
        <v>380</v>
      </c>
      <c r="KL129" s="74">
        <v>380</v>
      </c>
      <c r="KM129" s="75">
        <f t="shared" si="637"/>
        <v>100</v>
      </c>
      <c r="KN129" s="74"/>
      <c r="KO129" s="74"/>
      <c r="KP129" s="74"/>
      <c r="KQ129" s="75"/>
      <c r="KR129" s="74"/>
      <c r="KS129" s="74"/>
      <c r="KT129" s="74"/>
      <c r="KU129" s="75"/>
      <c r="KV129" s="74"/>
      <c r="KW129" s="74"/>
      <c r="KX129" s="74"/>
      <c r="KY129" s="75"/>
      <c r="KZ129" s="74"/>
      <c r="LA129" s="74"/>
      <c r="LB129" s="74"/>
      <c r="LC129" s="75"/>
      <c r="LD129" s="74"/>
      <c r="LE129" s="74">
        <v>2500.5095099999999</v>
      </c>
      <c r="LF129" s="74">
        <v>2500.5095099999999</v>
      </c>
      <c r="LG129" s="75">
        <f>LF129/LE129*100</f>
        <v>100</v>
      </c>
      <c r="LH129" s="74"/>
      <c r="LI129" s="74"/>
      <c r="LJ129" s="74"/>
      <c r="LK129" s="75"/>
      <c r="LL129" s="74"/>
      <c r="LM129" s="74"/>
      <c r="LN129" s="74"/>
      <c r="LO129" s="75"/>
      <c r="LP129" s="74"/>
      <c r="LQ129" s="74"/>
      <c r="LR129" s="74"/>
      <c r="LS129" s="75"/>
      <c r="LT129" s="74"/>
      <c r="LU129" s="74"/>
      <c r="LV129" s="74"/>
      <c r="LW129" s="75"/>
      <c r="LX129" s="74"/>
      <c r="LY129" s="74"/>
      <c r="LZ129" s="74"/>
      <c r="MA129" s="75"/>
      <c r="MB129" s="74"/>
      <c r="MC129" s="74">
        <v>1428.1117199999999</v>
      </c>
      <c r="MD129" s="74">
        <v>1428.1117199999999</v>
      </c>
      <c r="ME129" s="75">
        <f t="shared" si="689"/>
        <v>100</v>
      </c>
      <c r="MF129" s="74"/>
      <c r="MG129" s="74"/>
      <c r="MH129" s="74"/>
      <c r="MI129" s="75"/>
      <c r="MJ129" s="74"/>
      <c r="MK129" s="74"/>
      <c r="ML129" s="74"/>
      <c r="MM129" s="75"/>
      <c r="MN129" s="322"/>
      <c r="MO129" s="322"/>
      <c r="MP129" s="322"/>
      <c r="MQ129" s="75"/>
      <c r="MR129" s="322"/>
      <c r="MS129" s="322"/>
      <c r="MT129" s="322"/>
      <c r="MU129" s="75"/>
      <c r="MV129" s="74"/>
      <c r="MW129" s="74"/>
      <c r="MX129" s="74"/>
      <c r="MY129" s="75"/>
      <c r="MZ129" s="74"/>
      <c r="NA129" s="74"/>
      <c r="NB129" s="74"/>
      <c r="NC129" s="75"/>
      <c r="ND129" s="74"/>
      <c r="NE129" s="74"/>
      <c r="NF129" s="74"/>
      <c r="NG129" s="75"/>
      <c r="NH129" s="74"/>
      <c r="NI129" s="74"/>
      <c r="NJ129" s="74"/>
      <c r="NK129" s="75"/>
    </row>
    <row r="130" spans="1:375" ht="16.5" customHeight="1" x14ac:dyDescent="0.25">
      <c r="A130" s="15" t="s">
        <v>225</v>
      </c>
      <c r="B130" s="78">
        <f t="shared" si="512"/>
        <v>5000</v>
      </c>
      <c r="C130" s="78">
        <f t="shared" si="479"/>
        <v>5000</v>
      </c>
      <c r="D130" s="78">
        <f t="shared" si="513"/>
        <v>5000</v>
      </c>
      <c r="E130" s="78">
        <f t="shared" si="514"/>
        <v>0</v>
      </c>
      <c r="F130" s="78">
        <f t="shared" si="515"/>
        <v>4662.1367300000002</v>
      </c>
      <c r="G130" s="74">
        <f>F130/C130*100</f>
        <v>93.242734600000006</v>
      </c>
      <c r="H130" s="78"/>
      <c r="I130" s="78"/>
      <c r="J130" s="78"/>
      <c r="K130" s="78"/>
      <c r="L130" s="96"/>
      <c r="M130" s="96"/>
      <c r="N130" s="96"/>
      <c r="O130" s="96"/>
      <c r="P130" s="96"/>
      <c r="Q130" s="96"/>
      <c r="R130" s="96"/>
      <c r="S130" s="75"/>
      <c r="T130" s="89"/>
      <c r="U130" s="89"/>
      <c r="V130" s="89"/>
      <c r="W130" s="75"/>
      <c r="X130" s="89"/>
      <c r="Y130" s="89"/>
      <c r="Z130" s="89"/>
      <c r="AA130" s="75"/>
      <c r="AB130" s="89"/>
      <c r="AC130" s="89"/>
      <c r="AD130" s="89"/>
      <c r="AE130" s="75"/>
      <c r="AF130" s="89"/>
      <c r="AG130" s="89"/>
      <c r="AH130" s="89"/>
      <c r="AI130" s="75"/>
      <c r="AJ130" s="89"/>
      <c r="AK130" s="89"/>
      <c r="AL130" s="89"/>
      <c r="AM130" s="75"/>
      <c r="AN130" s="96"/>
      <c r="AO130" s="96"/>
      <c r="AP130" s="96"/>
      <c r="AQ130" s="96"/>
      <c r="AR130" s="89"/>
      <c r="AS130" s="89"/>
      <c r="AT130" s="89"/>
      <c r="AU130" s="75"/>
      <c r="AV130" s="89"/>
      <c r="AW130" s="89"/>
      <c r="AX130" s="89"/>
      <c r="AY130" s="75"/>
      <c r="AZ130" s="75"/>
      <c r="BA130" s="322"/>
      <c r="BB130" s="322"/>
      <c r="BC130" s="75"/>
      <c r="BD130" s="89"/>
      <c r="BE130" s="89"/>
      <c r="BF130" s="89"/>
      <c r="BG130" s="75"/>
      <c r="BH130" s="89"/>
      <c r="BI130" s="89"/>
      <c r="BJ130" s="89"/>
      <c r="BK130" s="75"/>
      <c r="BL130" s="75"/>
      <c r="BM130" s="322"/>
      <c r="BN130" s="89"/>
      <c r="BO130" s="75"/>
      <c r="BP130" s="75"/>
      <c r="BQ130" s="322"/>
      <c r="BR130" s="89"/>
      <c r="BS130" s="75"/>
      <c r="BT130" s="75"/>
      <c r="BU130" s="322"/>
      <c r="BV130" s="89"/>
      <c r="BW130" s="75"/>
      <c r="BX130" s="75"/>
      <c r="BY130" s="322"/>
      <c r="BZ130" s="322"/>
      <c r="CA130" s="75"/>
      <c r="CB130" s="75"/>
      <c r="CC130" s="322"/>
      <c r="CD130" s="322"/>
      <c r="CE130" s="75"/>
      <c r="CF130" s="322"/>
      <c r="CG130" s="322"/>
      <c r="CH130" s="89"/>
      <c r="CI130" s="75"/>
      <c r="CJ130" s="75"/>
      <c r="CK130" s="322"/>
      <c r="CL130" s="89"/>
      <c r="CM130" s="75"/>
      <c r="CN130" s="75"/>
      <c r="CO130" s="322"/>
      <c r="CP130" s="322"/>
      <c r="CQ130" s="75"/>
      <c r="CR130" s="322"/>
      <c r="CS130" s="322"/>
      <c r="CT130" s="322"/>
      <c r="CU130" s="75"/>
      <c r="CV130" s="75"/>
      <c r="CW130" s="322"/>
      <c r="CX130" s="322"/>
      <c r="CY130" s="75"/>
      <c r="CZ130" s="75"/>
      <c r="DA130" s="322"/>
      <c r="DB130" s="322"/>
      <c r="DC130" s="75"/>
      <c r="DD130" s="322"/>
      <c r="DE130" s="322"/>
      <c r="DF130" s="322"/>
      <c r="DG130" s="75"/>
      <c r="DH130" s="322"/>
      <c r="DI130" s="322"/>
      <c r="DJ130" s="322"/>
      <c r="DK130" s="75"/>
      <c r="DL130" s="322"/>
      <c r="DM130" s="322"/>
      <c r="DN130" s="322"/>
      <c r="DO130" s="75"/>
      <c r="DP130" s="322"/>
      <c r="DQ130" s="322"/>
      <c r="DR130" s="322"/>
      <c r="DS130" s="75"/>
      <c r="DT130" s="75"/>
      <c r="DU130" s="322"/>
      <c r="DV130" s="89"/>
      <c r="DW130" s="75"/>
      <c r="DX130" s="75"/>
      <c r="DY130" s="322"/>
      <c r="DZ130" s="89"/>
      <c r="EA130" s="75"/>
      <c r="EB130" s="322"/>
      <c r="EC130" s="322"/>
      <c r="ED130" s="322"/>
      <c r="EE130" s="75"/>
      <c r="EF130" s="322"/>
      <c r="EG130" s="322"/>
      <c r="EH130" s="322"/>
      <c r="EI130" s="75"/>
      <c r="EJ130" s="322"/>
      <c r="EK130" s="322"/>
      <c r="EL130" s="322"/>
      <c r="EM130" s="75"/>
      <c r="EN130" s="322">
        <v>5000</v>
      </c>
      <c r="EO130" s="322">
        <v>5000</v>
      </c>
      <c r="EP130" s="322">
        <v>4662.1367300000002</v>
      </c>
      <c r="EQ130" s="75">
        <f t="shared" si="651"/>
        <v>93.242734600000006</v>
      </c>
      <c r="ER130" s="322"/>
      <c r="ES130" s="322"/>
      <c r="ET130" s="322"/>
      <c r="EU130" s="75"/>
      <c r="EV130" s="75"/>
      <c r="EW130" s="75"/>
      <c r="EX130" s="75"/>
      <c r="EY130" s="75"/>
      <c r="EZ130" s="322"/>
      <c r="FA130" s="322"/>
      <c r="FB130" s="322"/>
      <c r="FC130" s="75"/>
      <c r="FD130" s="322"/>
      <c r="FE130" s="322"/>
      <c r="FF130" s="322"/>
      <c r="FG130" s="75"/>
      <c r="FH130" s="322"/>
      <c r="FI130" s="322"/>
      <c r="FJ130" s="322"/>
      <c r="FK130" s="75"/>
      <c r="FL130" s="322"/>
      <c r="FM130" s="322"/>
      <c r="FN130" s="322"/>
      <c r="FO130" s="75"/>
      <c r="FP130" s="322"/>
      <c r="FQ130" s="322"/>
      <c r="FR130" s="322"/>
      <c r="FS130" s="75"/>
      <c r="FT130" s="322"/>
      <c r="FU130" s="322"/>
      <c r="FV130" s="322"/>
      <c r="FW130" s="75"/>
      <c r="FX130" s="322"/>
      <c r="FY130" s="322"/>
      <c r="FZ130" s="322"/>
      <c r="GA130" s="75"/>
      <c r="GB130" s="322"/>
      <c r="GC130" s="322"/>
      <c r="GD130" s="322"/>
      <c r="GE130" s="75"/>
      <c r="GF130" s="322"/>
      <c r="GG130" s="322"/>
      <c r="GH130" s="322"/>
      <c r="GI130" s="75"/>
      <c r="GJ130" s="322"/>
      <c r="GK130" s="322"/>
      <c r="GL130" s="322"/>
      <c r="GM130" s="75"/>
      <c r="GN130" s="322"/>
      <c r="GO130" s="322"/>
      <c r="GP130" s="322"/>
      <c r="GQ130" s="75"/>
      <c r="GR130" s="96"/>
      <c r="GS130" s="96"/>
      <c r="GT130" s="96"/>
      <c r="GU130" s="96"/>
      <c r="GV130" s="96"/>
      <c r="GW130" s="96"/>
      <c r="GX130" s="96"/>
      <c r="GY130" s="96"/>
      <c r="GZ130" s="96"/>
      <c r="HA130" s="96"/>
      <c r="HB130" s="96"/>
      <c r="HC130" s="96"/>
      <c r="HD130" s="96"/>
      <c r="HE130" s="96"/>
      <c r="HF130" s="96"/>
      <c r="HG130" s="96"/>
      <c r="HH130" s="96"/>
      <c r="HI130" s="96"/>
      <c r="HJ130" s="96"/>
      <c r="HK130" s="96"/>
      <c r="HL130" s="96"/>
      <c r="HM130" s="96"/>
      <c r="HN130" s="96"/>
      <c r="HO130" s="96"/>
      <c r="HP130" s="96"/>
      <c r="HQ130" s="96"/>
      <c r="HR130" s="96"/>
      <c r="HS130" s="96"/>
      <c r="HT130" s="96"/>
      <c r="HU130" s="96"/>
      <c r="HV130" s="96"/>
      <c r="HW130" s="96"/>
      <c r="HX130" s="96"/>
      <c r="HY130" s="96"/>
      <c r="HZ130" s="96"/>
      <c r="IA130" s="96"/>
      <c r="IB130" s="96"/>
      <c r="IC130" s="96"/>
      <c r="ID130" s="96"/>
      <c r="IE130" s="96"/>
      <c r="IF130" s="96"/>
      <c r="IG130" s="96"/>
      <c r="IH130" s="96"/>
      <c r="II130" s="96"/>
      <c r="IJ130" s="96"/>
      <c r="IK130" s="96"/>
      <c r="IL130" s="96"/>
      <c r="IM130" s="96"/>
      <c r="IN130" s="96"/>
      <c r="IO130" s="96"/>
      <c r="IP130" s="96"/>
      <c r="IQ130" s="96"/>
      <c r="IR130" s="96"/>
      <c r="IS130" s="96"/>
      <c r="IT130" s="96"/>
      <c r="IU130" s="96"/>
      <c r="IV130" s="96"/>
      <c r="IW130" s="96"/>
      <c r="IX130" s="96"/>
      <c r="IY130" s="96"/>
      <c r="IZ130" s="96"/>
      <c r="JA130" s="96"/>
      <c r="JB130" s="96"/>
      <c r="JC130" s="96"/>
      <c r="JD130" s="96"/>
      <c r="JE130" s="96"/>
      <c r="JF130" s="96"/>
      <c r="JG130" s="96"/>
      <c r="JH130" s="96"/>
      <c r="JI130" s="96"/>
      <c r="JJ130" s="96"/>
      <c r="JK130" s="96"/>
      <c r="JL130" s="96"/>
      <c r="JM130" s="96"/>
      <c r="JN130" s="96"/>
      <c r="JO130" s="96"/>
      <c r="JP130" s="96"/>
      <c r="JQ130" s="96"/>
      <c r="JR130" s="96"/>
      <c r="JS130" s="96"/>
      <c r="JT130" s="96"/>
      <c r="JU130" s="96"/>
      <c r="JV130" s="96"/>
      <c r="JW130" s="96"/>
      <c r="JX130" s="96"/>
      <c r="JY130" s="96"/>
      <c r="JZ130" s="96"/>
      <c r="KA130" s="96"/>
      <c r="KB130" s="96"/>
      <c r="KC130" s="96"/>
      <c r="KD130" s="96"/>
      <c r="KE130" s="75"/>
      <c r="KF130" s="96"/>
      <c r="KG130" s="96"/>
      <c r="KH130" s="96"/>
      <c r="KI130" s="75"/>
      <c r="KJ130" s="96"/>
      <c r="KK130" s="96"/>
      <c r="KL130" s="96"/>
      <c r="KM130" s="75"/>
      <c r="KN130" s="96"/>
      <c r="KO130" s="96"/>
      <c r="KP130" s="96"/>
      <c r="KQ130" s="75"/>
      <c r="KR130" s="96"/>
      <c r="KS130" s="96"/>
      <c r="KT130" s="96"/>
      <c r="KU130" s="75"/>
      <c r="KV130" s="96"/>
      <c r="KW130" s="96"/>
      <c r="KX130" s="96"/>
      <c r="KY130" s="75"/>
      <c r="KZ130" s="96"/>
      <c r="LA130" s="96"/>
      <c r="LB130" s="96"/>
      <c r="LC130" s="75"/>
      <c r="LD130" s="96"/>
      <c r="LE130" s="96"/>
      <c r="LF130" s="96"/>
      <c r="LG130" s="75"/>
      <c r="LH130" s="96"/>
      <c r="LI130" s="96"/>
      <c r="LJ130" s="96"/>
      <c r="LK130" s="75"/>
      <c r="LL130" s="96"/>
      <c r="LM130" s="96"/>
      <c r="LN130" s="96"/>
      <c r="LO130" s="75"/>
      <c r="LP130" s="96"/>
      <c r="LQ130" s="96"/>
      <c r="LR130" s="96"/>
      <c r="LS130" s="75"/>
      <c r="LT130" s="96"/>
      <c r="LU130" s="96"/>
      <c r="LV130" s="96"/>
      <c r="LW130" s="75"/>
      <c r="LX130" s="96"/>
      <c r="LY130" s="96"/>
      <c r="LZ130" s="96"/>
      <c r="MA130" s="75"/>
      <c r="MB130" s="96"/>
      <c r="MC130" s="96"/>
      <c r="MD130" s="96"/>
      <c r="ME130" s="75"/>
      <c r="MF130" s="96"/>
      <c r="MG130" s="96"/>
      <c r="MH130" s="96"/>
      <c r="MI130" s="75"/>
      <c r="MJ130" s="96"/>
      <c r="MK130" s="96"/>
      <c r="ML130" s="96"/>
      <c r="MM130" s="75"/>
      <c r="MN130" s="89"/>
      <c r="MO130" s="89"/>
      <c r="MP130" s="89"/>
      <c r="MQ130" s="75"/>
      <c r="MR130" s="322"/>
      <c r="MS130" s="322"/>
      <c r="MT130" s="322"/>
      <c r="MU130" s="75"/>
      <c r="MV130" s="96"/>
      <c r="MW130" s="96"/>
      <c r="MX130" s="96"/>
      <c r="MY130" s="96"/>
      <c r="MZ130" s="96"/>
      <c r="NA130" s="96"/>
      <c r="NB130" s="96"/>
      <c r="NC130" s="96"/>
      <c r="ND130" s="96"/>
      <c r="NE130" s="96"/>
      <c r="NF130" s="96"/>
      <c r="NG130" s="96"/>
      <c r="NH130" s="96"/>
      <c r="NI130" s="96"/>
      <c r="NJ130" s="96"/>
      <c r="NK130" s="96"/>
    </row>
    <row r="131" spans="1:375" ht="16.5" customHeight="1" x14ac:dyDescent="0.25">
      <c r="A131" s="15" t="s">
        <v>242</v>
      </c>
      <c r="B131" s="78">
        <f t="shared" si="512"/>
        <v>0</v>
      </c>
      <c r="C131" s="78">
        <f t="shared" si="479"/>
        <v>0</v>
      </c>
      <c r="D131" s="78">
        <f t="shared" si="513"/>
        <v>0</v>
      </c>
      <c r="E131" s="78">
        <f t="shared" si="514"/>
        <v>0</v>
      </c>
      <c r="F131" s="78">
        <f t="shared" si="515"/>
        <v>0</v>
      </c>
      <c r="G131" s="74"/>
      <c r="H131" s="78"/>
      <c r="I131" s="78"/>
      <c r="J131" s="78"/>
      <c r="K131" s="78"/>
      <c r="L131" s="96"/>
      <c r="M131" s="96"/>
      <c r="N131" s="96"/>
      <c r="O131" s="96"/>
      <c r="P131" s="96"/>
      <c r="Q131" s="96"/>
      <c r="R131" s="96"/>
      <c r="S131" s="75"/>
      <c r="T131" s="89"/>
      <c r="U131" s="89"/>
      <c r="V131" s="89"/>
      <c r="W131" s="75"/>
      <c r="X131" s="89"/>
      <c r="Y131" s="89"/>
      <c r="Z131" s="89"/>
      <c r="AA131" s="75"/>
      <c r="AB131" s="89"/>
      <c r="AC131" s="89"/>
      <c r="AD131" s="89"/>
      <c r="AE131" s="75"/>
      <c r="AF131" s="89"/>
      <c r="AG131" s="89"/>
      <c r="AH131" s="89"/>
      <c r="AI131" s="75"/>
      <c r="AJ131" s="89"/>
      <c r="AK131" s="89"/>
      <c r="AL131" s="89"/>
      <c r="AM131" s="75"/>
      <c r="AN131" s="96"/>
      <c r="AO131" s="96"/>
      <c r="AP131" s="96"/>
      <c r="AQ131" s="96"/>
      <c r="AR131" s="89"/>
      <c r="AS131" s="89"/>
      <c r="AT131" s="89"/>
      <c r="AU131" s="75"/>
      <c r="AV131" s="89"/>
      <c r="AW131" s="89"/>
      <c r="AX131" s="89"/>
      <c r="AY131" s="75"/>
      <c r="AZ131" s="75"/>
      <c r="BA131" s="322"/>
      <c r="BB131" s="322"/>
      <c r="BC131" s="75"/>
      <c r="BD131" s="89"/>
      <c r="BE131" s="89"/>
      <c r="BF131" s="89"/>
      <c r="BG131" s="75"/>
      <c r="BH131" s="89"/>
      <c r="BI131" s="89"/>
      <c r="BJ131" s="89"/>
      <c r="BK131" s="75"/>
      <c r="BL131" s="75"/>
      <c r="BM131" s="322"/>
      <c r="BN131" s="89"/>
      <c r="BO131" s="75"/>
      <c r="BP131" s="75"/>
      <c r="BQ131" s="322"/>
      <c r="BR131" s="89"/>
      <c r="BS131" s="75"/>
      <c r="BT131" s="75"/>
      <c r="BU131" s="322"/>
      <c r="BV131" s="89"/>
      <c r="BW131" s="75"/>
      <c r="BX131" s="75"/>
      <c r="BY131" s="322"/>
      <c r="BZ131" s="322"/>
      <c r="CA131" s="75"/>
      <c r="CB131" s="75"/>
      <c r="CC131" s="322"/>
      <c r="CD131" s="322"/>
      <c r="CE131" s="75"/>
      <c r="CF131" s="322"/>
      <c r="CG131" s="322"/>
      <c r="CH131" s="89"/>
      <c r="CI131" s="75"/>
      <c r="CJ131" s="75"/>
      <c r="CK131" s="322"/>
      <c r="CL131" s="89"/>
      <c r="CM131" s="75"/>
      <c r="CN131" s="75"/>
      <c r="CO131" s="322"/>
      <c r="CP131" s="322"/>
      <c r="CQ131" s="75"/>
      <c r="CR131" s="322"/>
      <c r="CS131" s="322"/>
      <c r="CT131" s="322"/>
      <c r="CU131" s="75"/>
      <c r="CV131" s="75"/>
      <c r="CW131" s="322"/>
      <c r="CX131" s="322"/>
      <c r="CY131" s="75"/>
      <c r="CZ131" s="75"/>
      <c r="DA131" s="322"/>
      <c r="DB131" s="322"/>
      <c r="DC131" s="75"/>
      <c r="DD131" s="322"/>
      <c r="DE131" s="322"/>
      <c r="DF131" s="322"/>
      <c r="DG131" s="75"/>
      <c r="DH131" s="322"/>
      <c r="DI131" s="322"/>
      <c r="DJ131" s="322"/>
      <c r="DK131" s="75"/>
      <c r="DL131" s="322"/>
      <c r="DM131" s="322"/>
      <c r="DN131" s="322"/>
      <c r="DO131" s="75"/>
      <c r="DP131" s="322"/>
      <c r="DQ131" s="322"/>
      <c r="DR131" s="322"/>
      <c r="DS131" s="75"/>
      <c r="DT131" s="75"/>
      <c r="DU131" s="322"/>
      <c r="DV131" s="89"/>
      <c r="DW131" s="75"/>
      <c r="DX131" s="75"/>
      <c r="DY131" s="322"/>
      <c r="DZ131" s="89"/>
      <c r="EA131" s="75"/>
      <c r="EB131" s="322"/>
      <c r="EC131" s="322"/>
      <c r="ED131" s="322"/>
      <c r="EE131" s="75"/>
      <c r="EF131" s="322"/>
      <c r="EG131" s="322"/>
      <c r="EH131" s="322"/>
      <c r="EI131" s="75"/>
      <c r="EJ131" s="322"/>
      <c r="EK131" s="322"/>
      <c r="EL131" s="322"/>
      <c r="EM131" s="75"/>
      <c r="EN131" s="322"/>
      <c r="EO131" s="322"/>
      <c r="EP131" s="322"/>
      <c r="EQ131" s="75"/>
      <c r="ER131" s="322"/>
      <c r="ES131" s="322"/>
      <c r="ET131" s="322"/>
      <c r="EU131" s="75"/>
      <c r="EV131" s="75"/>
      <c r="EW131" s="75"/>
      <c r="EX131" s="75"/>
      <c r="EY131" s="75"/>
      <c r="EZ131" s="322"/>
      <c r="FA131" s="322"/>
      <c r="FB131" s="322"/>
      <c r="FC131" s="75"/>
      <c r="FD131" s="322"/>
      <c r="FE131" s="322"/>
      <c r="FF131" s="322"/>
      <c r="FG131" s="75"/>
      <c r="FH131" s="322"/>
      <c r="FI131" s="322"/>
      <c r="FJ131" s="322"/>
      <c r="FK131" s="75"/>
      <c r="FL131" s="322"/>
      <c r="FM131" s="322"/>
      <c r="FN131" s="322"/>
      <c r="FO131" s="75"/>
      <c r="FP131" s="322"/>
      <c r="FQ131" s="322"/>
      <c r="FR131" s="322"/>
      <c r="FS131" s="75"/>
      <c r="FT131" s="322"/>
      <c r="FU131" s="322"/>
      <c r="FV131" s="322"/>
      <c r="FW131" s="75"/>
      <c r="FX131" s="322"/>
      <c r="FY131" s="322"/>
      <c r="FZ131" s="322"/>
      <c r="GA131" s="75"/>
      <c r="GB131" s="322"/>
      <c r="GC131" s="322"/>
      <c r="GD131" s="322"/>
      <c r="GE131" s="75"/>
      <c r="GF131" s="322"/>
      <c r="GG131" s="322"/>
      <c r="GH131" s="322"/>
      <c r="GI131" s="75"/>
      <c r="GJ131" s="322"/>
      <c r="GK131" s="322"/>
      <c r="GL131" s="322"/>
      <c r="GM131" s="75"/>
      <c r="GN131" s="322"/>
      <c r="GO131" s="322"/>
      <c r="GP131" s="322"/>
      <c r="GQ131" s="75"/>
      <c r="GR131" s="96"/>
      <c r="GS131" s="96"/>
      <c r="GT131" s="96"/>
      <c r="GU131" s="96"/>
      <c r="GV131" s="96"/>
      <c r="GW131" s="96"/>
      <c r="GX131" s="96"/>
      <c r="GY131" s="96"/>
      <c r="GZ131" s="96"/>
      <c r="HA131" s="96"/>
      <c r="HB131" s="96"/>
      <c r="HC131" s="96"/>
      <c r="HD131" s="96"/>
      <c r="HE131" s="96"/>
      <c r="HF131" s="96"/>
      <c r="HG131" s="96"/>
      <c r="HH131" s="96"/>
      <c r="HI131" s="96"/>
      <c r="HJ131" s="96"/>
      <c r="HK131" s="96"/>
      <c r="HL131" s="96"/>
      <c r="HM131" s="96"/>
      <c r="HN131" s="96"/>
      <c r="HO131" s="96"/>
      <c r="HP131" s="96"/>
      <c r="HQ131" s="96"/>
      <c r="HR131" s="96"/>
      <c r="HS131" s="96"/>
      <c r="HT131" s="96"/>
      <c r="HU131" s="96"/>
      <c r="HV131" s="96"/>
      <c r="HW131" s="96"/>
      <c r="HX131" s="96"/>
      <c r="HY131" s="96"/>
      <c r="HZ131" s="96"/>
      <c r="IA131" s="96"/>
      <c r="IB131" s="96"/>
      <c r="IC131" s="96"/>
      <c r="ID131" s="96"/>
      <c r="IE131" s="96"/>
      <c r="IF131" s="96"/>
      <c r="IG131" s="96"/>
      <c r="IH131" s="96"/>
      <c r="II131" s="96"/>
      <c r="IJ131" s="96"/>
      <c r="IK131" s="96"/>
      <c r="IL131" s="96"/>
      <c r="IM131" s="96"/>
      <c r="IN131" s="96"/>
      <c r="IO131" s="96"/>
      <c r="IP131" s="96"/>
      <c r="IQ131" s="96"/>
      <c r="IR131" s="96"/>
      <c r="IS131" s="96"/>
      <c r="IT131" s="96"/>
      <c r="IU131" s="96"/>
      <c r="IV131" s="96"/>
      <c r="IW131" s="96"/>
      <c r="IX131" s="96"/>
      <c r="IY131" s="96"/>
      <c r="IZ131" s="96"/>
      <c r="JA131" s="96"/>
      <c r="JB131" s="96"/>
      <c r="JC131" s="96"/>
      <c r="JD131" s="96"/>
      <c r="JE131" s="96"/>
      <c r="JF131" s="96"/>
      <c r="JG131" s="96"/>
      <c r="JH131" s="96"/>
      <c r="JI131" s="96"/>
      <c r="JJ131" s="96"/>
      <c r="JK131" s="96"/>
      <c r="JL131" s="96"/>
      <c r="JM131" s="96"/>
      <c r="JN131" s="96"/>
      <c r="JO131" s="96"/>
      <c r="JP131" s="96"/>
      <c r="JQ131" s="96"/>
      <c r="JR131" s="96"/>
      <c r="JS131" s="96"/>
      <c r="JT131" s="96"/>
      <c r="JU131" s="96"/>
      <c r="JV131" s="96"/>
      <c r="JW131" s="96"/>
      <c r="JX131" s="96"/>
      <c r="JY131" s="96"/>
      <c r="JZ131" s="96"/>
      <c r="KA131" s="96"/>
      <c r="KB131" s="96"/>
      <c r="KC131" s="96"/>
      <c r="KD131" s="96"/>
      <c r="KE131" s="75"/>
      <c r="KF131" s="96"/>
      <c r="KG131" s="96"/>
      <c r="KH131" s="96"/>
      <c r="KI131" s="75"/>
      <c r="KJ131" s="96"/>
      <c r="KK131" s="96"/>
      <c r="KL131" s="96"/>
      <c r="KM131" s="75"/>
      <c r="KN131" s="96"/>
      <c r="KO131" s="96"/>
      <c r="KP131" s="96"/>
      <c r="KQ131" s="75"/>
      <c r="KR131" s="96"/>
      <c r="KS131" s="96"/>
      <c r="KT131" s="96"/>
      <c r="KU131" s="75"/>
      <c r="KV131" s="96"/>
      <c r="KW131" s="96"/>
      <c r="KX131" s="96"/>
      <c r="KY131" s="75"/>
      <c r="KZ131" s="96"/>
      <c r="LA131" s="96"/>
      <c r="LB131" s="96"/>
      <c r="LC131" s="75"/>
      <c r="LD131" s="96"/>
      <c r="LE131" s="96"/>
      <c r="LF131" s="96"/>
      <c r="LG131" s="75"/>
      <c r="LH131" s="96"/>
      <c r="LI131" s="96"/>
      <c r="LJ131" s="96"/>
      <c r="LK131" s="75"/>
      <c r="LL131" s="96"/>
      <c r="LM131" s="96"/>
      <c r="LN131" s="96"/>
      <c r="LO131" s="75"/>
      <c r="LP131" s="96"/>
      <c r="LQ131" s="96"/>
      <c r="LR131" s="96"/>
      <c r="LS131" s="75"/>
      <c r="LT131" s="96"/>
      <c r="LU131" s="96"/>
      <c r="LV131" s="96"/>
      <c r="LW131" s="75"/>
      <c r="LX131" s="96"/>
      <c r="LY131" s="96"/>
      <c r="LZ131" s="96"/>
      <c r="MA131" s="75"/>
      <c r="MB131" s="96"/>
      <c r="MC131" s="96"/>
      <c r="MD131" s="96"/>
      <c r="ME131" s="75"/>
      <c r="MF131" s="96"/>
      <c r="MG131" s="96"/>
      <c r="MH131" s="96"/>
      <c r="MI131" s="75"/>
      <c r="MJ131" s="96"/>
      <c r="MK131" s="96"/>
      <c r="ML131" s="96"/>
      <c r="MM131" s="75"/>
      <c r="MN131" s="89"/>
      <c r="MO131" s="89"/>
      <c r="MP131" s="89"/>
      <c r="MQ131" s="75"/>
      <c r="MR131" s="322"/>
      <c r="MS131" s="322"/>
      <c r="MT131" s="322"/>
      <c r="MU131" s="75"/>
      <c r="MV131" s="96"/>
      <c r="MW131" s="96"/>
      <c r="MX131" s="96"/>
      <c r="MY131" s="96"/>
      <c r="MZ131" s="96"/>
      <c r="NA131" s="96"/>
      <c r="NB131" s="96"/>
      <c r="NC131" s="96"/>
      <c r="ND131" s="96"/>
      <c r="NE131" s="96"/>
      <c r="NF131" s="96"/>
      <c r="NG131" s="96"/>
      <c r="NH131" s="96"/>
      <c r="NI131" s="96"/>
      <c r="NJ131" s="96"/>
      <c r="NK131" s="96"/>
    </row>
    <row r="132" spans="1:375" s="5" customFormat="1" ht="33.75" customHeight="1" x14ac:dyDescent="0.25">
      <c r="A132" s="129" t="s">
        <v>230</v>
      </c>
      <c r="B132" s="77">
        <f t="shared" si="512"/>
        <v>20471.602100000004</v>
      </c>
      <c r="C132" s="77">
        <f t="shared" si="479"/>
        <v>93274.845759999997</v>
      </c>
      <c r="D132" s="77">
        <f t="shared" si="513"/>
        <v>38933.445760000002</v>
      </c>
      <c r="E132" s="77">
        <f t="shared" si="514"/>
        <v>54341.399999999994</v>
      </c>
      <c r="F132" s="77">
        <f t="shared" si="515"/>
        <v>93148.298189999987</v>
      </c>
      <c r="G132" s="73">
        <f>F132/C132*100</f>
        <v>99.864328298836725</v>
      </c>
      <c r="H132" s="77">
        <f>H133+H134+H136+H137</f>
        <v>0</v>
      </c>
      <c r="I132" s="77">
        <f>I133+I134+I136+I137</f>
        <v>0</v>
      </c>
      <c r="J132" s="77">
        <f>J133+J134+J136+J137</f>
        <v>0</v>
      </c>
      <c r="K132" s="73"/>
      <c r="L132" s="77">
        <f t="shared" ref="L132" si="692">L133+L134+L136+L137</f>
        <v>891.4</v>
      </c>
      <c r="M132" s="77">
        <f t="shared" ref="M132:N132" si="693">M133+M134+M136+M137</f>
        <v>1114.3</v>
      </c>
      <c r="N132" s="77">
        <f t="shared" si="693"/>
        <v>1114.3</v>
      </c>
      <c r="O132" s="72">
        <f>N132/M132*100</f>
        <v>100</v>
      </c>
      <c r="P132" s="77">
        <f>P133+P134+P136+P137</f>
        <v>935</v>
      </c>
      <c r="Q132" s="77">
        <f>Q133+Q134+Q136+Q137</f>
        <v>935</v>
      </c>
      <c r="R132" s="77">
        <f>R133+R134+R136+R137</f>
        <v>933</v>
      </c>
      <c r="S132" s="72">
        <f>R132/Q132*100</f>
        <v>99.786096256684488</v>
      </c>
      <c r="T132" s="77">
        <f>T133+T134+T136+T137</f>
        <v>2775</v>
      </c>
      <c r="U132" s="77">
        <f>U133+U134+U136+U137</f>
        <v>2775</v>
      </c>
      <c r="V132" s="77">
        <f>V133+V134+V136+V137</f>
        <v>2774.4579600000002</v>
      </c>
      <c r="W132" s="72">
        <f>V132/U132*100</f>
        <v>99.980467027027032</v>
      </c>
      <c r="X132" s="77">
        <f>X133+X134+X136+X137</f>
        <v>1266</v>
      </c>
      <c r="Y132" s="77">
        <f>Y133+Y134+Y136+Y137</f>
        <v>1266</v>
      </c>
      <c r="Z132" s="77">
        <f>Z133+Z134+Z136+Z137</f>
        <v>1266</v>
      </c>
      <c r="AA132" s="72">
        <f>Z132/Y132*100</f>
        <v>100</v>
      </c>
      <c r="AB132" s="77">
        <f>AB133+AB134+AB136+AB137</f>
        <v>0</v>
      </c>
      <c r="AC132" s="77">
        <f>AC133+AC134+AC136+AC137</f>
        <v>0</v>
      </c>
      <c r="AD132" s="77">
        <f>AD133+AD134+AD136+AD137</f>
        <v>0</v>
      </c>
      <c r="AE132" s="72"/>
      <c r="AF132" s="77"/>
      <c r="AG132" s="77">
        <f>AG133+AG134+AG136+AG137</f>
        <v>15219.7</v>
      </c>
      <c r="AH132" s="77">
        <f>AH133+AH134+AH136+AH137</f>
        <v>15219.675999999999</v>
      </c>
      <c r="AI132" s="72">
        <f>AH132/AG132*100</f>
        <v>99.999842309638154</v>
      </c>
      <c r="AJ132" s="77"/>
      <c r="AK132" s="77">
        <f>AK133+AK134+AK136+AK137</f>
        <v>720</v>
      </c>
      <c r="AL132" s="77">
        <f>AL133+AL134+AL136+AL137</f>
        <v>720</v>
      </c>
      <c r="AM132" s="72">
        <f>AL132/AK132*100</f>
        <v>100</v>
      </c>
      <c r="AN132" s="77">
        <f t="shared" ref="AN132" si="694">AN133+AN134+AN136+AN137</f>
        <v>0</v>
      </c>
      <c r="AO132" s="77">
        <f t="shared" ref="AO132:AQ132" si="695">AO133+AO134+AO136+AO137</f>
        <v>0</v>
      </c>
      <c r="AP132" s="77">
        <f t="shared" si="695"/>
        <v>0</v>
      </c>
      <c r="AQ132" s="77">
        <f t="shared" si="695"/>
        <v>0</v>
      </c>
      <c r="AR132" s="77">
        <f>AR133+AR134+AR136+AR137</f>
        <v>500</v>
      </c>
      <c r="AS132" s="77">
        <f>AS133+AS134+AS136+AS137</f>
        <v>500</v>
      </c>
      <c r="AT132" s="77">
        <f>AT133+AT134+AT136+AT137</f>
        <v>500</v>
      </c>
      <c r="AU132" s="72">
        <f>AT132/AS132*100</f>
        <v>100</v>
      </c>
      <c r="AV132" s="77"/>
      <c r="AW132" s="77">
        <f>AW133+AW134+AW136+AW137</f>
        <v>0</v>
      </c>
      <c r="AX132" s="77">
        <f>AX133+AX134+AX136+AX137</f>
        <v>0</v>
      </c>
      <c r="AY132" s="72"/>
      <c r="AZ132" s="72"/>
      <c r="BA132" s="77">
        <f>BA133+BA134+BA136+BA137</f>
        <v>0</v>
      </c>
      <c r="BB132" s="77">
        <f>BB133+BB134+BB136+BB137</f>
        <v>0</v>
      </c>
      <c r="BC132" s="72"/>
      <c r="BD132" s="77"/>
      <c r="BE132" s="77"/>
      <c r="BF132" s="77"/>
      <c r="BG132" s="72"/>
      <c r="BH132" s="77">
        <f>BH133+BH134+BH136+BH137</f>
        <v>1995.9588000000001</v>
      </c>
      <c r="BI132" s="77">
        <f>BI133+BI134+BI136+BI137</f>
        <v>1995.9588000000001</v>
      </c>
      <c r="BJ132" s="77">
        <f>BJ133+BJ134+BJ136+BJ137</f>
        <v>1957.7136599999999</v>
      </c>
      <c r="BK132" s="72">
        <f>BJ132/BI132*100</f>
        <v>98.083871270288739</v>
      </c>
      <c r="BL132" s="72"/>
      <c r="BM132" s="77"/>
      <c r="BN132" s="77">
        <f>BN133+BN134+BN136+BN137</f>
        <v>0</v>
      </c>
      <c r="BO132" s="72"/>
      <c r="BP132" s="72"/>
      <c r="BQ132" s="77">
        <f>BQ133+BQ134+BQ136+BQ137</f>
        <v>0</v>
      </c>
      <c r="BR132" s="77">
        <f>BR133+BR134+BR136+BR137</f>
        <v>0</v>
      </c>
      <c r="BS132" s="72"/>
      <c r="BT132" s="72"/>
      <c r="BU132" s="77">
        <f>BU133+BU134+BU136+BU137</f>
        <v>0</v>
      </c>
      <c r="BV132" s="77">
        <f>BV133+BV134+BV136+BV137</f>
        <v>0</v>
      </c>
      <c r="BW132" s="72"/>
      <c r="BX132" s="72"/>
      <c r="BY132" s="77">
        <f>BY133+BY134+BY136+BY137</f>
        <v>0</v>
      </c>
      <c r="BZ132" s="77">
        <f>BZ133+BZ134+BZ136+BZ137</f>
        <v>0</v>
      </c>
      <c r="CA132" s="72"/>
      <c r="CB132" s="72"/>
      <c r="CC132" s="77">
        <f>CC133+CC134+CC136+CC137</f>
        <v>0</v>
      </c>
      <c r="CD132" s="77">
        <f>CD133+CD134+CD136+CD137</f>
        <v>0</v>
      </c>
      <c r="CE132" s="72"/>
      <c r="CF132" s="343"/>
      <c r="CG132" s="77"/>
      <c r="CH132" s="77">
        <f>CH133+CH134+CH136+CH137</f>
        <v>0</v>
      </c>
      <c r="CI132" s="72"/>
      <c r="CJ132" s="72"/>
      <c r="CK132" s="77"/>
      <c r="CL132" s="77">
        <f>CL133+CL134+CL136+CL137</f>
        <v>0</v>
      </c>
      <c r="CM132" s="72"/>
      <c r="CN132" s="72"/>
      <c r="CO132" s="77">
        <f>CO133+CO134+CO136+CO137</f>
        <v>0</v>
      </c>
      <c r="CP132" s="77">
        <f>CP133+CP134+CP136+CP137</f>
        <v>0</v>
      </c>
      <c r="CQ132" s="72"/>
      <c r="CR132" s="77">
        <f>CR133+CR134+CR136+CR137</f>
        <v>634.4</v>
      </c>
      <c r="CS132" s="77">
        <f>CS133+CS134+CS136+CS137</f>
        <v>634.4</v>
      </c>
      <c r="CT132" s="77">
        <f>CT133+CT134+CT136+CT137</f>
        <v>556.23060999999996</v>
      </c>
      <c r="CU132" s="72">
        <f>CT132/CS132*100</f>
        <v>87.678217213114749</v>
      </c>
      <c r="CV132" s="72"/>
      <c r="CW132" s="77"/>
      <c r="CX132" s="77"/>
      <c r="CY132" s="72"/>
      <c r="CZ132" s="72"/>
      <c r="DA132" s="77"/>
      <c r="DB132" s="77"/>
      <c r="DC132" s="72"/>
      <c r="DD132" s="77">
        <f>DD133+DD134+DD136+DD137</f>
        <v>500</v>
      </c>
      <c r="DE132" s="77">
        <f>DE133+DE134+DE136+DE137</f>
        <v>500</v>
      </c>
      <c r="DF132" s="77">
        <f>DF133+DF134+DF136+DF137</f>
        <v>500</v>
      </c>
      <c r="DG132" s="72">
        <f t="shared" si="519"/>
        <v>100</v>
      </c>
      <c r="DH132" s="77">
        <f>DH133+DH134+DH136+DH137</f>
        <v>0</v>
      </c>
      <c r="DI132" s="77">
        <f>DI133+DI134+DI136+DI137</f>
        <v>0</v>
      </c>
      <c r="DJ132" s="77">
        <f>DJ133+DJ134+DJ136+DJ137</f>
        <v>0</v>
      </c>
      <c r="DK132" s="72"/>
      <c r="DL132" s="77">
        <f>DL133+DL134+DL136+DL137</f>
        <v>0</v>
      </c>
      <c r="DM132" s="77">
        <f>DM133+DM134+DM136+DM137</f>
        <v>0</v>
      </c>
      <c r="DN132" s="77">
        <f>DN133+DN134+DN136+DN137</f>
        <v>0</v>
      </c>
      <c r="DO132" s="72"/>
      <c r="DP132" s="77"/>
      <c r="DQ132" s="77">
        <f>DQ133+DQ134+DQ136+DQ137</f>
        <v>0</v>
      </c>
      <c r="DR132" s="77">
        <f>DR133+DR134+DR136+DR137</f>
        <v>0</v>
      </c>
      <c r="DS132" s="72"/>
      <c r="DT132" s="72"/>
      <c r="DU132" s="77"/>
      <c r="DV132" s="77">
        <f>DV133+DV134+DV136+DV137</f>
        <v>0</v>
      </c>
      <c r="DW132" s="72"/>
      <c r="DX132" s="72"/>
      <c r="DY132" s="77"/>
      <c r="DZ132" s="77">
        <f>DZ133+DZ134+DZ136+DZ137</f>
        <v>0</v>
      </c>
      <c r="EA132" s="72"/>
      <c r="EB132" s="77">
        <f>EB133+EB134+EB136+EB137</f>
        <v>1000</v>
      </c>
      <c r="EC132" s="77">
        <f>EC133+EC134+EC136+EC137</f>
        <v>1000</v>
      </c>
      <c r="ED132" s="77">
        <f>ED133+ED134+ED136+ED137</f>
        <v>1000</v>
      </c>
      <c r="EE132" s="72">
        <f>ED132/EC132*100</f>
        <v>100</v>
      </c>
      <c r="EF132" s="77">
        <f>EF133+EF134+EF136+EF137</f>
        <v>3102.6</v>
      </c>
      <c r="EG132" s="77">
        <f>EG133+EG134+EG136+EG137</f>
        <v>3052.6</v>
      </c>
      <c r="EH132" s="77">
        <f>EH133+EH134+EH136+EH137</f>
        <v>3052.6</v>
      </c>
      <c r="EI132" s="72">
        <f>EH132/EG132*100</f>
        <v>100</v>
      </c>
      <c r="EJ132" s="77"/>
      <c r="EK132" s="77">
        <f>EK133+EK134+EK136+EK137</f>
        <v>0</v>
      </c>
      <c r="EL132" s="77">
        <f>EL133+EL134+EL136+EL137</f>
        <v>0</v>
      </c>
      <c r="EM132" s="72"/>
      <c r="EN132" s="77">
        <f>EN133+EN134+EN136+EN137</f>
        <v>5000</v>
      </c>
      <c r="EO132" s="77">
        <f>EO133+EO134+EO136+EO137</f>
        <v>5000</v>
      </c>
      <c r="EP132" s="77">
        <f>EP133+EP134+EP136+EP137</f>
        <v>5000</v>
      </c>
      <c r="EQ132" s="72">
        <f t="shared" ref="EQ132:EQ134" si="696">EP132/EO132*100</f>
        <v>100</v>
      </c>
      <c r="ER132" s="77"/>
      <c r="ES132" s="77">
        <f>ES133+ES134+ES136+ES137</f>
        <v>0</v>
      </c>
      <c r="ET132" s="77">
        <f>ET133+ET134+ET136+ET137</f>
        <v>0</v>
      </c>
      <c r="EU132" s="72"/>
      <c r="EV132" s="72"/>
      <c r="EW132" s="72"/>
      <c r="EX132" s="72"/>
      <c r="EY132" s="72"/>
      <c r="EZ132" s="77"/>
      <c r="FA132" s="77">
        <f>FA133+FA134+FA136+FA137</f>
        <v>0</v>
      </c>
      <c r="FB132" s="77">
        <f>FB133+FB134+FB136+FB137</f>
        <v>0</v>
      </c>
      <c r="FC132" s="72"/>
      <c r="FD132" s="77"/>
      <c r="FE132" s="77">
        <f>FE133+FE134+FE136+FE137</f>
        <v>0</v>
      </c>
      <c r="FF132" s="77">
        <f>FF133+FF134+FF136+FF137</f>
        <v>0</v>
      </c>
      <c r="FG132" s="72"/>
      <c r="FH132" s="77"/>
      <c r="FI132" s="77">
        <f>FI133+FI134+FI136+FI137</f>
        <v>0</v>
      </c>
      <c r="FJ132" s="77">
        <f>FJ133+FJ134+FJ136+FJ137</f>
        <v>0</v>
      </c>
      <c r="FK132" s="72"/>
      <c r="FL132" s="77">
        <f>FL133+FL134+FL136+FL137</f>
        <v>790</v>
      </c>
      <c r="FM132" s="77">
        <f>FM133+FM134+FM136+FM137</f>
        <v>618.9</v>
      </c>
      <c r="FN132" s="77">
        <f>FN133+FN134+FN136+FN137</f>
        <v>618.88199999999995</v>
      </c>
      <c r="FO132" s="72">
        <f t="shared" ref="FO132:FO133" si="697">FN132/FM132*100</f>
        <v>99.997091614154144</v>
      </c>
      <c r="FP132" s="77"/>
      <c r="FQ132" s="77"/>
      <c r="FR132" s="77"/>
      <c r="FS132" s="72"/>
      <c r="FT132" s="77"/>
      <c r="FU132" s="77">
        <f>FU133+FU134+FU136+FU137</f>
        <v>0</v>
      </c>
      <c r="FV132" s="77">
        <f>FV133+FV134+FV136+FV137</f>
        <v>0</v>
      </c>
      <c r="FW132" s="72"/>
      <c r="FX132" s="77"/>
      <c r="FY132" s="77">
        <f>FY133+FY134+FY136+FY137</f>
        <v>0</v>
      </c>
      <c r="FZ132" s="77">
        <f>FZ133+FZ134+FZ136+FZ137</f>
        <v>0</v>
      </c>
      <c r="GA132" s="72"/>
      <c r="GB132" s="77"/>
      <c r="GC132" s="77">
        <f>GC133+GC134+GC136+GC137</f>
        <v>0</v>
      </c>
      <c r="GD132" s="77">
        <f>GD133+GD134+GD136+GD137</f>
        <v>0</v>
      </c>
      <c r="GE132" s="72"/>
      <c r="GF132" s="77">
        <f>GF133+GF134+GF136+GF137</f>
        <v>1081.2433000000001</v>
      </c>
      <c r="GG132" s="77">
        <f>GG133+GG134+GG136+GG137</f>
        <v>1069.7139999999999</v>
      </c>
      <c r="GH132" s="77">
        <f>GH133+GH134+GH136+GH137</f>
        <v>1062.165</v>
      </c>
      <c r="GI132" s="72">
        <f t="shared" si="614"/>
        <v>99.294297354246083</v>
      </c>
      <c r="GJ132" s="77"/>
      <c r="GK132" s="77"/>
      <c r="GL132" s="77"/>
      <c r="GM132" s="72"/>
      <c r="GN132" s="77"/>
      <c r="GO132" s="77"/>
      <c r="GP132" s="77">
        <f>GP133+GP134+GP136+GP137</f>
        <v>0</v>
      </c>
      <c r="GQ132" s="72"/>
      <c r="GR132" s="77"/>
      <c r="GS132" s="77">
        <f t="shared" ref="GS132:GT132" si="698">GS133+GS134+GS136+GS137</f>
        <v>0</v>
      </c>
      <c r="GT132" s="77">
        <f t="shared" si="698"/>
        <v>0</v>
      </c>
      <c r="GU132" s="72"/>
      <c r="GV132" s="77"/>
      <c r="GW132" s="77">
        <f t="shared" ref="GW132:GX132" si="699">GW133+GW134+GW136+GW137</f>
        <v>0</v>
      </c>
      <c r="GX132" s="77">
        <f t="shared" si="699"/>
        <v>0</v>
      </c>
      <c r="GY132" s="72"/>
      <c r="GZ132" s="77"/>
      <c r="HA132" s="77">
        <f t="shared" ref="HA132:HB132" si="700">HA133+HA134+HA136+HA137</f>
        <v>0</v>
      </c>
      <c r="HB132" s="77">
        <f t="shared" si="700"/>
        <v>0</v>
      </c>
      <c r="HC132" s="72"/>
      <c r="HD132" s="77"/>
      <c r="HE132" s="77">
        <f t="shared" ref="HE132:HF132" si="701">HE133+HE134+HE136+HE137</f>
        <v>0</v>
      </c>
      <c r="HF132" s="77">
        <f t="shared" si="701"/>
        <v>0</v>
      </c>
      <c r="HG132" s="72"/>
      <c r="HH132" s="77"/>
      <c r="HI132" s="77">
        <f t="shared" ref="HI132:HJ132" si="702">HI133+HI134+HI136+HI137</f>
        <v>156.4</v>
      </c>
      <c r="HJ132" s="77">
        <f t="shared" si="702"/>
        <v>156.4</v>
      </c>
      <c r="HK132" s="72">
        <f>HJ132/HI132*100</f>
        <v>100</v>
      </c>
      <c r="HL132" s="77"/>
      <c r="HM132" s="77">
        <f t="shared" ref="HM132:HN132" si="703">HM133+HM134+HM136+HM137</f>
        <v>0</v>
      </c>
      <c r="HN132" s="77">
        <f t="shared" si="703"/>
        <v>0</v>
      </c>
      <c r="HO132" s="72"/>
      <c r="HP132" s="77"/>
      <c r="HQ132" s="77">
        <f t="shared" ref="HQ132:HR132" si="704">HQ133+HQ134+HQ136+HQ137</f>
        <v>0</v>
      </c>
      <c r="HR132" s="77">
        <f t="shared" si="704"/>
        <v>0</v>
      </c>
      <c r="HS132" s="72"/>
      <c r="HT132" s="77"/>
      <c r="HU132" s="77">
        <f t="shared" ref="HU132:HV132" si="705">HU133+HU134+HU136+HU137</f>
        <v>0</v>
      </c>
      <c r="HV132" s="77">
        <f t="shared" si="705"/>
        <v>0</v>
      </c>
      <c r="HW132" s="72"/>
      <c r="HX132" s="77"/>
      <c r="HY132" s="77">
        <f t="shared" ref="HY132:HZ132" si="706">HY133+HY134+HY136+HY137</f>
        <v>0</v>
      </c>
      <c r="HZ132" s="77">
        <f t="shared" si="706"/>
        <v>0</v>
      </c>
      <c r="IA132" s="72"/>
      <c r="IB132" s="77"/>
      <c r="IC132" s="77">
        <f t="shared" ref="IC132:ID132" si="707">IC133+IC134+IC136+IC137</f>
        <v>0</v>
      </c>
      <c r="ID132" s="77">
        <f t="shared" si="707"/>
        <v>0</v>
      </c>
      <c r="IE132" s="72"/>
      <c r="IF132" s="77"/>
      <c r="IG132" s="77">
        <f t="shared" ref="IG132:IH132" si="708">IG133+IG134+IG136+IG137</f>
        <v>0</v>
      </c>
      <c r="IH132" s="77">
        <f t="shared" si="708"/>
        <v>0</v>
      </c>
      <c r="II132" s="72"/>
      <c r="IJ132" s="77"/>
      <c r="IK132" s="77">
        <f t="shared" ref="IK132:IL132" si="709">IK133+IK134+IK136+IK137</f>
        <v>0</v>
      </c>
      <c r="IL132" s="77">
        <f t="shared" si="709"/>
        <v>0</v>
      </c>
      <c r="IM132" s="72"/>
      <c r="IN132" s="77"/>
      <c r="IO132" s="77">
        <f t="shared" ref="IO132:IP132" si="710">IO133+IO134+IO136+IO137</f>
        <v>0</v>
      </c>
      <c r="IP132" s="77">
        <f t="shared" si="710"/>
        <v>0</v>
      </c>
      <c r="IQ132" s="72"/>
      <c r="IR132" s="77"/>
      <c r="IS132" s="77">
        <f t="shared" ref="IS132:IT132" si="711">IS133+IS134+IS136+IS137</f>
        <v>0</v>
      </c>
      <c r="IT132" s="77">
        <f t="shared" si="711"/>
        <v>0</v>
      </c>
      <c r="IU132" s="72"/>
      <c r="IV132" s="77"/>
      <c r="IW132" s="77">
        <f t="shared" ref="IW132:IX132" si="712">IW133+IW134+IW136+IW137</f>
        <v>0</v>
      </c>
      <c r="IX132" s="77">
        <f t="shared" si="712"/>
        <v>0</v>
      </c>
      <c r="IY132" s="72"/>
      <c r="IZ132" s="77"/>
      <c r="JA132" s="77">
        <f t="shared" ref="JA132:JB132" si="713">JA133+JA134+JA136+JA137</f>
        <v>0</v>
      </c>
      <c r="JB132" s="77">
        <f t="shared" si="713"/>
        <v>0</v>
      </c>
      <c r="JC132" s="72"/>
      <c r="JD132" s="77"/>
      <c r="JE132" s="77">
        <f t="shared" ref="JE132:JF132" si="714">JE133+JE134+JE136+JE137</f>
        <v>0</v>
      </c>
      <c r="JF132" s="77">
        <f t="shared" si="714"/>
        <v>0</v>
      </c>
      <c r="JG132" s="72"/>
      <c r="JH132" s="77"/>
      <c r="JI132" s="77">
        <f t="shared" ref="JI132:JJ132" si="715">JI133+JI134+JI136+JI137</f>
        <v>0</v>
      </c>
      <c r="JJ132" s="77">
        <f t="shared" si="715"/>
        <v>0</v>
      </c>
      <c r="JK132" s="72"/>
      <c r="JL132" s="77"/>
      <c r="JM132" s="77">
        <f t="shared" ref="JM132:JN132" si="716">JM133+JM134+JM136+JM137</f>
        <v>0</v>
      </c>
      <c r="JN132" s="77">
        <f t="shared" si="716"/>
        <v>0</v>
      </c>
      <c r="JO132" s="72"/>
      <c r="JP132" s="77"/>
      <c r="JQ132" s="77">
        <f t="shared" ref="JQ132:JR132" si="717">JQ133+JQ134+JQ136+JQ137</f>
        <v>0</v>
      </c>
      <c r="JR132" s="77">
        <f t="shared" si="717"/>
        <v>0</v>
      </c>
      <c r="JS132" s="72"/>
      <c r="JT132" s="77"/>
      <c r="JU132" s="77">
        <f t="shared" ref="JU132:JV132" si="718">JU133+JU134+JU136+JU137</f>
        <v>0</v>
      </c>
      <c r="JV132" s="77">
        <f t="shared" si="718"/>
        <v>0</v>
      </c>
      <c r="JW132" s="72"/>
      <c r="JX132" s="77"/>
      <c r="JY132" s="77">
        <f t="shared" ref="JY132:JZ132" si="719">JY133+JY134+JY136+JY137</f>
        <v>0</v>
      </c>
      <c r="JZ132" s="77">
        <f t="shared" si="719"/>
        <v>0</v>
      </c>
      <c r="KA132" s="72"/>
      <c r="KB132" s="77"/>
      <c r="KC132" s="77">
        <f t="shared" ref="KC132:KD132" si="720">KC133+KC134+KC136+KC137</f>
        <v>100</v>
      </c>
      <c r="KD132" s="77">
        <f t="shared" si="720"/>
        <v>100</v>
      </c>
      <c r="KE132" s="72">
        <f t="shared" si="615"/>
        <v>100</v>
      </c>
      <c r="KF132" s="77"/>
      <c r="KG132" s="77">
        <f t="shared" ref="KG132:KH132" si="721">KG133+KG134+KG136+KG137</f>
        <v>3321</v>
      </c>
      <c r="KH132" s="77">
        <f t="shared" si="721"/>
        <v>3321</v>
      </c>
      <c r="KI132" s="72">
        <f t="shared" ref="KI132:KI133" si="722">KH132/KG132*100</f>
        <v>100</v>
      </c>
      <c r="KJ132" s="77"/>
      <c r="KK132" s="77">
        <f t="shared" ref="KK132:KL132" si="723">KK133+KK134+KK136+KK137</f>
        <v>512.5</v>
      </c>
      <c r="KL132" s="77">
        <f t="shared" si="723"/>
        <v>512.5</v>
      </c>
      <c r="KM132" s="72">
        <f t="shared" si="637"/>
        <v>100</v>
      </c>
      <c r="KN132" s="77"/>
      <c r="KO132" s="77">
        <f t="shared" ref="KO132:KP132" si="724">KO133+KO134+KO136+KO137</f>
        <v>0</v>
      </c>
      <c r="KP132" s="77">
        <f t="shared" si="724"/>
        <v>0</v>
      </c>
      <c r="KQ132" s="72"/>
      <c r="KR132" s="77"/>
      <c r="KS132" s="77">
        <f t="shared" ref="KS132:KT132" si="725">KS133+KS134+KS136+KS137</f>
        <v>0</v>
      </c>
      <c r="KT132" s="77">
        <f t="shared" si="725"/>
        <v>0</v>
      </c>
      <c r="KU132" s="72"/>
      <c r="KV132" s="77"/>
      <c r="KW132" s="77">
        <f t="shared" ref="KW132:KX132" si="726">KW133+KW134+KW136+KW137</f>
        <v>0</v>
      </c>
      <c r="KX132" s="77">
        <f t="shared" si="726"/>
        <v>0</v>
      </c>
      <c r="KY132" s="72"/>
      <c r="KZ132" s="77"/>
      <c r="LA132" s="77">
        <f t="shared" ref="LA132:LB132" si="727">LA133+LA134+LA136+LA137</f>
        <v>0</v>
      </c>
      <c r="LB132" s="77">
        <f t="shared" si="727"/>
        <v>0</v>
      </c>
      <c r="LC132" s="72"/>
      <c r="LD132" s="77"/>
      <c r="LE132" s="77">
        <f t="shared" ref="LE132:LF132" si="728">LE133+LE134+LE136+LE137</f>
        <v>0</v>
      </c>
      <c r="LF132" s="77">
        <f t="shared" si="728"/>
        <v>0</v>
      </c>
      <c r="LG132" s="72"/>
      <c r="LH132" s="77"/>
      <c r="LI132" s="77">
        <f t="shared" ref="LI132:LJ132" si="729">LI133+LI134+LI136+LI137</f>
        <v>0</v>
      </c>
      <c r="LJ132" s="77">
        <f t="shared" si="729"/>
        <v>0</v>
      </c>
      <c r="LK132" s="72"/>
      <c r="LL132" s="77"/>
      <c r="LM132" s="77">
        <f t="shared" ref="LM132:LN132" si="730">LM133+LM134+LM136+LM137</f>
        <v>0</v>
      </c>
      <c r="LN132" s="77">
        <f t="shared" si="730"/>
        <v>0</v>
      </c>
      <c r="LO132" s="72"/>
      <c r="LP132" s="77"/>
      <c r="LQ132" s="77">
        <f t="shared" ref="LQ132:LR132" si="731">LQ133+LQ134+LQ136+LQ137</f>
        <v>0</v>
      </c>
      <c r="LR132" s="77">
        <f t="shared" si="731"/>
        <v>0</v>
      </c>
      <c r="LS132" s="72"/>
      <c r="LT132" s="77"/>
      <c r="LU132" s="77">
        <f t="shared" ref="LU132:LV132" si="732">LU133+LU134+LU136+LU137</f>
        <v>0</v>
      </c>
      <c r="LV132" s="77">
        <f t="shared" si="732"/>
        <v>0</v>
      </c>
      <c r="LW132" s="72"/>
      <c r="LX132" s="77"/>
      <c r="LY132" s="77">
        <f t="shared" ref="LY132:LZ132" si="733">LY133+LY134+LY136+LY137</f>
        <v>0</v>
      </c>
      <c r="LZ132" s="77">
        <f t="shared" si="733"/>
        <v>0</v>
      </c>
      <c r="MA132" s="72"/>
      <c r="MB132" s="77"/>
      <c r="MC132" s="77">
        <f t="shared" ref="MC132:MD132" si="734">MC133+MC134+MC136+MC137</f>
        <v>2375.4729600000001</v>
      </c>
      <c r="MD132" s="77">
        <f t="shared" si="734"/>
        <v>2375.4729600000001</v>
      </c>
      <c r="ME132" s="72">
        <f t="shared" ref="ME132:ME140" si="735">MD132/MC132*100</f>
        <v>100</v>
      </c>
      <c r="MF132" s="77"/>
      <c r="MG132" s="77">
        <f t="shared" ref="MG132:MH132" si="736">MG133+MG134+MG136+MG137</f>
        <v>0</v>
      </c>
      <c r="MH132" s="77">
        <f t="shared" si="736"/>
        <v>0</v>
      </c>
      <c r="MI132" s="72"/>
      <c r="MJ132" s="77"/>
      <c r="MK132" s="77">
        <f t="shared" ref="MK132:ML132" si="737">MK133+MK134+MK136+MK137</f>
        <v>0</v>
      </c>
      <c r="ML132" s="77">
        <f t="shared" si="737"/>
        <v>0</v>
      </c>
      <c r="MM132" s="72"/>
      <c r="MN132" s="77"/>
      <c r="MO132" s="77"/>
      <c r="MP132" s="77"/>
      <c r="MQ132" s="72"/>
      <c r="MR132" s="77"/>
      <c r="MS132" s="77"/>
      <c r="MT132" s="77"/>
      <c r="MU132" s="72"/>
      <c r="MV132" s="77"/>
      <c r="MW132" s="77">
        <f t="shared" ref="MW132:MX132" si="738">MW133+MW134+MW136+MW137</f>
        <v>13645.2</v>
      </c>
      <c r="MX132" s="77">
        <f t="shared" si="738"/>
        <v>13645.2</v>
      </c>
      <c r="MY132" s="72">
        <f>MX132/MW132*100</f>
        <v>100</v>
      </c>
      <c r="MZ132" s="77"/>
      <c r="NA132" s="77">
        <f t="shared" ref="NA132:NB132" si="739">NA133+NA134+NA136+NA137</f>
        <v>36762.699999999997</v>
      </c>
      <c r="NB132" s="77">
        <f t="shared" si="739"/>
        <v>36762.699999999997</v>
      </c>
      <c r="NC132" s="72">
        <f>NB132/NA132*100</f>
        <v>100</v>
      </c>
      <c r="ND132" s="77"/>
      <c r="NE132" s="77"/>
      <c r="NF132" s="77"/>
      <c r="NG132" s="72"/>
      <c r="NH132" s="77"/>
      <c r="NI132" s="77"/>
      <c r="NJ132" s="77"/>
      <c r="NK132" s="72"/>
    </row>
    <row r="133" spans="1:375" ht="33.75" customHeight="1" x14ac:dyDescent="0.25">
      <c r="A133" s="130" t="s">
        <v>210</v>
      </c>
      <c r="B133" s="78">
        <f t="shared" si="512"/>
        <v>15471.6021</v>
      </c>
      <c r="C133" s="78">
        <f t="shared" si="479"/>
        <v>88274.845759999997</v>
      </c>
      <c r="D133" s="78">
        <f t="shared" si="513"/>
        <v>33933.445760000002</v>
      </c>
      <c r="E133" s="78">
        <f t="shared" si="514"/>
        <v>54341.399999999994</v>
      </c>
      <c r="F133" s="78">
        <f t="shared" si="515"/>
        <v>88148.298190000001</v>
      </c>
      <c r="G133" s="74">
        <f>F133/C133*100</f>
        <v>99.856643680415985</v>
      </c>
      <c r="H133" s="74"/>
      <c r="I133" s="74"/>
      <c r="J133" s="74"/>
      <c r="K133" s="74"/>
      <c r="L133" s="74">
        <v>891.4</v>
      </c>
      <c r="M133" s="74">
        <v>1114.3</v>
      </c>
      <c r="N133" s="74">
        <v>1114.3</v>
      </c>
      <c r="O133" s="75">
        <f>N133/M133*100</f>
        <v>100</v>
      </c>
      <c r="P133" s="114">
        <v>935</v>
      </c>
      <c r="Q133" s="114">
        <v>935</v>
      </c>
      <c r="R133" s="134">
        <v>933</v>
      </c>
      <c r="S133" s="75">
        <f>R133/Q133*100</f>
        <v>99.786096256684488</v>
      </c>
      <c r="T133" s="99">
        <v>2775</v>
      </c>
      <c r="U133" s="267">
        <v>2775</v>
      </c>
      <c r="V133" s="267">
        <v>2774.4579600000002</v>
      </c>
      <c r="W133" s="75">
        <f>V133/U133*100</f>
        <v>99.980467027027032</v>
      </c>
      <c r="X133" s="285">
        <v>1266</v>
      </c>
      <c r="Y133" s="305">
        <v>1266</v>
      </c>
      <c r="Z133" s="305">
        <v>1266</v>
      </c>
      <c r="AA133" s="75">
        <f>Z133/Y133*100</f>
        <v>100</v>
      </c>
      <c r="AB133" s="322"/>
      <c r="AC133" s="322"/>
      <c r="AD133" s="322"/>
      <c r="AE133" s="75"/>
      <c r="AF133" s="322"/>
      <c r="AG133" s="322">
        <v>15219.7</v>
      </c>
      <c r="AH133" s="322">
        <v>15219.675999999999</v>
      </c>
      <c r="AI133" s="75">
        <f>AH133/AG133*100</f>
        <v>99.999842309638154</v>
      </c>
      <c r="AJ133" s="322"/>
      <c r="AK133" s="322">
        <v>720</v>
      </c>
      <c r="AL133" s="322">
        <v>720</v>
      </c>
      <c r="AM133" s="75">
        <f>AL133/AK133*100</f>
        <v>100</v>
      </c>
      <c r="AN133" s="74"/>
      <c r="AO133" s="74"/>
      <c r="AP133" s="74"/>
      <c r="AQ133" s="75"/>
      <c r="AR133" s="322">
        <v>500</v>
      </c>
      <c r="AS133" s="322">
        <v>500</v>
      </c>
      <c r="AT133" s="322">
        <v>500</v>
      </c>
      <c r="AU133" s="75">
        <f>AT133/AS133*100</f>
        <v>100</v>
      </c>
      <c r="AV133" s="322"/>
      <c r="AW133" s="322"/>
      <c r="AX133" s="322"/>
      <c r="AY133" s="75"/>
      <c r="AZ133" s="75"/>
      <c r="BA133" s="322"/>
      <c r="BB133" s="322"/>
      <c r="BC133" s="75"/>
      <c r="BD133" s="322"/>
      <c r="BE133" s="322"/>
      <c r="BF133" s="322"/>
      <c r="BG133" s="75"/>
      <c r="BH133" s="322">
        <v>1995.9588000000001</v>
      </c>
      <c r="BI133" s="322">
        <v>1995.9588000000001</v>
      </c>
      <c r="BJ133" s="322">
        <v>1957.7136599999999</v>
      </c>
      <c r="BK133" s="75">
        <f>BJ133/BI133*100</f>
        <v>98.083871270288739</v>
      </c>
      <c r="BL133" s="75"/>
      <c r="BM133" s="322"/>
      <c r="BN133" s="322"/>
      <c r="BO133" s="75"/>
      <c r="BP133" s="75"/>
      <c r="BQ133" s="322"/>
      <c r="BR133" s="322"/>
      <c r="BS133" s="75"/>
      <c r="BT133" s="75"/>
      <c r="BU133" s="322"/>
      <c r="BV133" s="322"/>
      <c r="BW133" s="75"/>
      <c r="BX133" s="75"/>
      <c r="BY133" s="322"/>
      <c r="BZ133" s="322"/>
      <c r="CA133" s="75"/>
      <c r="CB133" s="75"/>
      <c r="CC133" s="322"/>
      <c r="CD133" s="322"/>
      <c r="CE133" s="75"/>
      <c r="CF133" s="322"/>
      <c r="CG133" s="322"/>
      <c r="CH133" s="322"/>
      <c r="CI133" s="75"/>
      <c r="CJ133" s="75"/>
      <c r="CK133" s="322"/>
      <c r="CL133" s="322"/>
      <c r="CM133" s="75"/>
      <c r="CN133" s="75"/>
      <c r="CO133" s="322"/>
      <c r="CP133" s="322"/>
      <c r="CQ133" s="75"/>
      <c r="CR133" s="322">
        <v>634.4</v>
      </c>
      <c r="CS133" s="322">
        <v>634.4</v>
      </c>
      <c r="CT133" s="322">
        <v>556.23060999999996</v>
      </c>
      <c r="CU133" s="75">
        <f>CT133/CS133*100</f>
        <v>87.678217213114749</v>
      </c>
      <c r="CV133" s="75"/>
      <c r="CW133" s="322"/>
      <c r="CX133" s="322"/>
      <c r="CY133" s="75"/>
      <c r="CZ133" s="75"/>
      <c r="DA133" s="322"/>
      <c r="DB133" s="322"/>
      <c r="DC133" s="75"/>
      <c r="DD133" s="322">
        <v>500</v>
      </c>
      <c r="DE133" s="322">
        <v>500</v>
      </c>
      <c r="DF133" s="322">
        <v>500</v>
      </c>
      <c r="DG133" s="75">
        <f t="shared" si="519"/>
        <v>100</v>
      </c>
      <c r="DH133" s="322"/>
      <c r="DI133" s="322"/>
      <c r="DJ133" s="322">
        <v>0</v>
      </c>
      <c r="DK133" s="75"/>
      <c r="DL133" s="322"/>
      <c r="DM133" s="322"/>
      <c r="DN133" s="322">
        <v>0</v>
      </c>
      <c r="DO133" s="75"/>
      <c r="DP133" s="322"/>
      <c r="DQ133" s="322"/>
      <c r="DR133" s="322">
        <v>0</v>
      </c>
      <c r="DS133" s="75"/>
      <c r="DT133" s="75"/>
      <c r="DU133" s="322"/>
      <c r="DV133" s="322"/>
      <c r="DW133" s="75"/>
      <c r="DX133" s="75"/>
      <c r="DY133" s="322"/>
      <c r="DZ133" s="322"/>
      <c r="EA133" s="75"/>
      <c r="EB133" s="322">
        <v>1000</v>
      </c>
      <c r="EC133" s="322">
        <v>1000</v>
      </c>
      <c r="ED133" s="322">
        <v>1000</v>
      </c>
      <c r="EE133" s="75">
        <f>ED133/EC133*100</f>
        <v>100</v>
      </c>
      <c r="EF133" s="322">
        <v>3102.6</v>
      </c>
      <c r="EG133" s="322">
        <v>3052.6</v>
      </c>
      <c r="EH133" s="322">
        <v>3052.6</v>
      </c>
      <c r="EI133" s="75">
        <f>EH133/EG133*100</f>
        <v>100</v>
      </c>
      <c r="EJ133" s="322"/>
      <c r="EK133" s="322"/>
      <c r="EL133" s="322"/>
      <c r="EM133" s="75"/>
      <c r="EN133" s="322"/>
      <c r="EO133" s="322"/>
      <c r="EP133" s="322"/>
      <c r="EQ133" s="75"/>
      <c r="ER133" s="322"/>
      <c r="ES133" s="322"/>
      <c r="ET133" s="322"/>
      <c r="EU133" s="75"/>
      <c r="EV133" s="75"/>
      <c r="EW133" s="75"/>
      <c r="EX133" s="75"/>
      <c r="EY133" s="75"/>
      <c r="EZ133" s="322"/>
      <c r="FA133" s="322"/>
      <c r="FB133" s="322"/>
      <c r="FC133" s="75"/>
      <c r="FD133" s="322"/>
      <c r="FE133" s="322"/>
      <c r="FF133" s="322"/>
      <c r="FG133" s="75"/>
      <c r="FH133" s="322"/>
      <c r="FI133" s="322"/>
      <c r="FJ133" s="322"/>
      <c r="FK133" s="75"/>
      <c r="FL133" s="322">
        <v>790</v>
      </c>
      <c r="FM133" s="322">
        <v>618.9</v>
      </c>
      <c r="FN133" s="322">
        <v>618.88199999999995</v>
      </c>
      <c r="FO133" s="75">
        <f t="shared" si="697"/>
        <v>99.997091614154144</v>
      </c>
      <c r="FP133" s="322"/>
      <c r="FQ133" s="322"/>
      <c r="FR133" s="322"/>
      <c r="FS133" s="75"/>
      <c r="FT133" s="322"/>
      <c r="FU133" s="322"/>
      <c r="FV133" s="322"/>
      <c r="FW133" s="75"/>
      <c r="FX133" s="322"/>
      <c r="FY133" s="322"/>
      <c r="FZ133" s="322"/>
      <c r="GA133" s="75"/>
      <c r="GB133" s="322"/>
      <c r="GC133" s="322"/>
      <c r="GD133" s="322"/>
      <c r="GE133" s="75"/>
      <c r="GF133" s="322">
        <v>1081.2433000000001</v>
      </c>
      <c r="GG133" s="322">
        <v>1069.7139999999999</v>
      </c>
      <c r="GH133" s="322">
        <v>1062.165</v>
      </c>
      <c r="GI133" s="75">
        <f t="shared" si="614"/>
        <v>99.294297354246083</v>
      </c>
      <c r="GJ133" s="322"/>
      <c r="GK133" s="322"/>
      <c r="GL133" s="322"/>
      <c r="GM133" s="75"/>
      <c r="GN133" s="322"/>
      <c r="GO133" s="322"/>
      <c r="GP133" s="322"/>
      <c r="GQ133" s="75"/>
      <c r="GR133" s="74"/>
      <c r="GS133" s="74"/>
      <c r="GT133" s="74">
        <v>0</v>
      </c>
      <c r="GU133" s="75"/>
      <c r="GV133" s="74"/>
      <c r="GW133" s="74"/>
      <c r="GX133" s="74">
        <v>0</v>
      </c>
      <c r="GY133" s="75"/>
      <c r="GZ133" s="74"/>
      <c r="HA133" s="74"/>
      <c r="HB133" s="74">
        <v>0</v>
      </c>
      <c r="HC133" s="75"/>
      <c r="HD133" s="74"/>
      <c r="HE133" s="74"/>
      <c r="HF133" s="74">
        <v>0</v>
      </c>
      <c r="HG133" s="75"/>
      <c r="HH133" s="74"/>
      <c r="HI133" s="74">
        <v>156.4</v>
      </c>
      <c r="HJ133" s="74">
        <v>156.4</v>
      </c>
      <c r="HK133" s="75">
        <f>HJ133/HI133*100</f>
        <v>100</v>
      </c>
      <c r="HL133" s="74"/>
      <c r="HM133" s="74"/>
      <c r="HN133" s="74">
        <v>0</v>
      </c>
      <c r="HO133" s="75"/>
      <c r="HP133" s="74"/>
      <c r="HQ133" s="74"/>
      <c r="HR133" s="74">
        <v>0</v>
      </c>
      <c r="HS133" s="75"/>
      <c r="HT133" s="74"/>
      <c r="HU133" s="74"/>
      <c r="HV133" s="74">
        <v>0</v>
      </c>
      <c r="HW133" s="75"/>
      <c r="HX133" s="74"/>
      <c r="HY133" s="74"/>
      <c r="HZ133" s="74">
        <v>0</v>
      </c>
      <c r="IA133" s="75"/>
      <c r="IB133" s="74"/>
      <c r="IC133" s="74"/>
      <c r="ID133" s="74">
        <v>0</v>
      </c>
      <c r="IE133" s="75"/>
      <c r="IF133" s="74"/>
      <c r="IG133" s="74"/>
      <c r="IH133" s="74">
        <v>0</v>
      </c>
      <c r="II133" s="75"/>
      <c r="IJ133" s="74"/>
      <c r="IK133" s="74"/>
      <c r="IL133" s="74">
        <v>0</v>
      </c>
      <c r="IM133" s="75"/>
      <c r="IN133" s="74"/>
      <c r="IO133" s="74"/>
      <c r="IP133" s="74">
        <v>0</v>
      </c>
      <c r="IQ133" s="75"/>
      <c r="IR133" s="74"/>
      <c r="IS133" s="74"/>
      <c r="IT133" s="74">
        <v>0</v>
      </c>
      <c r="IU133" s="75"/>
      <c r="IV133" s="74"/>
      <c r="IW133" s="74"/>
      <c r="IX133" s="74">
        <v>0</v>
      </c>
      <c r="IY133" s="75"/>
      <c r="IZ133" s="74"/>
      <c r="JA133" s="74"/>
      <c r="JB133" s="74">
        <v>0</v>
      </c>
      <c r="JC133" s="75"/>
      <c r="JD133" s="74"/>
      <c r="JE133" s="74"/>
      <c r="JF133" s="74">
        <v>0</v>
      </c>
      <c r="JG133" s="75"/>
      <c r="JH133" s="74"/>
      <c r="JI133" s="74"/>
      <c r="JJ133" s="74">
        <v>0</v>
      </c>
      <c r="JK133" s="75"/>
      <c r="JL133" s="74"/>
      <c r="JM133" s="74"/>
      <c r="JN133" s="74">
        <v>0</v>
      </c>
      <c r="JO133" s="75"/>
      <c r="JP133" s="74"/>
      <c r="JQ133" s="74"/>
      <c r="JR133" s="74">
        <v>0</v>
      </c>
      <c r="JS133" s="75"/>
      <c r="JT133" s="74"/>
      <c r="JU133" s="74"/>
      <c r="JV133" s="74">
        <v>0</v>
      </c>
      <c r="JW133" s="75"/>
      <c r="JX133" s="74"/>
      <c r="JY133" s="74"/>
      <c r="JZ133" s="74">
        <v>0</v>
      </c>
      <c r="KA133" s="75"/>
      <c r="KB133" s="74"/>
      <c r="KC133" s="74">
        <v>100</v>
      </c>
      <c r="KD133" s="74">
        <v>100</v>
      </c>
      <c r="KE133" s="75">
        <f t="shared" si="615"/>
        <v>100</v>
      </c>
      <c r="KF133" s="74"/>
      <c r="KG133" s="74">
        <v>3321</v>
      </c>
      <c r="KH133" s="74">
        <v>3321</v>
      </c>
      <c r="KI133" s="75">
        <f t="shared" si="722"/>
        <v>100</v>
      </c>
      <c r="KJ133" s="74"/>
      <c r="KK133" s="74">
        <v>512.5</v>
      </c>
      <c r="KL133" s="74">
        <v>512.5</v>
      </c>
      <c r="KM133" s="75">
        <f t="shared" ref="KM133:KM145" si="740">KL133/KK133*100</f>
        <v>100</v>
      </c>
      <c r="KN133" s="74"/>
      <c r="KO133" s="74"/>
      <c r="KP133" s="74"/>
      <c r="KQ133" s="75"/>
      <c r="KR133" s="74"/>
      <c r="KS133" s="74"/>
      <c r="KT133" s="74"/>
      <c r="KU133" s="75"/>
      <c r="KV133" s="74"/>
      <c r="KW133" s="74"/>
      <c r="KX133" s="74"/>
      <c r="KY133" s="75"/>
      <c r="KZ133" s="74"/>
      <c r="LA133" s="74"/>
      <c r="LB133" s="74"/>
      <c r="LC133" s="75"/>
      <c r="LD133" s="74"/>
      <c r="LE133" s="74"/>
      <c r="LF133" s="74"/>
      <c r="LG133" s="75"/>
      <c r="LH133" s="74"/>
      <c r="LI133" s="74"/>
      <c r="LJ133" s="74"/>
      <c r="LK133" s="75"/>
      <c r="LL133" s="74"/>
      <c r="LM133" s="74"/>
      <c r="LN133" s="74"/>
      <c r="LO133" s="75"/>
      <c r="LP133" s="74"/>
      <c r="LQ133" s="74"/>
      <c r="LR133" s="74"/>
      <c r="LS133" s="75"/>
      <c r="LT133" s="74"/>
      <c r="LU133" s="74"/>
      <c r="LV133" s="74"/>
      <c r="LW133" s="75"/>
      <c r="LX133" s="74"/>
      <c r="LY133" s="74"/>
      <c r="LZ133" s="74"/>
      <c r="MA133" s="75"/>
      <c r="MB133" s="74"/>
      <c r="MC133" s="74">
        <v>2375.4729600000001</v>
      </c>
      <c r="MD133" s="74">
        <v>2375.4729600000001</v>
      </c>
      <c r="ME133" s="75">
        <f t="shared" si="735"/>
        <v>100</v>
      </c>
      <c r="MF133" s="74"/>
      <c r="MG133" s="74"/>
      <c r="MH133" s="74"/>
      <c r="MI133" s="75"/>
      <c r="MJ133" s="74"/>
      <c r="MK133" s="74"/>
      <c r="ML133" s="74"/>
      <c r="MM133" s="75"/>
      <c r="MN133" s="322"/>
      <c r="MO133" s="322"/>
      <c r="MP133" s="322"/>
      <c r="MQ133" s="75"/>
      <c r="MR133" s="322"/>
      <c r="MS133" s="322"/>
      <c r="MT133" s="322"/>
      <c r="MU133" s="75"/>
      <c r="MV133" s="74"/>
      <c r="MW133" s="74">
        <v>13645.2</v>
      </c>
      <c r="MX133" s="74">
        <v>13645.2</v>
      </c>
      <c r="MY133" s="75">
        <f>MX133/MW133*100</f>
        <v>100</v>
      </c>
      <c r="MZ133" s="74"/>
      <c r="NA133" s="74">
        <v>36762.699999999997</v>
      </c>
      <c r="NB133" s="74">
        <v>36762.699999999997</v>
      </c>
      <c r="NC133" s="75">
        <f>NB133/NA133*100</f>
        <v>100</v>
      </c>
      <c r="ND133" s="74"/>
      <c r="NE133" s="74"/>
      <c r="NF133" s="74"/>
      <c r="NG133" s="75"/>
      <c r="NH133" s="74"/>
      <c r="NI133" s="74"/>
      <c r="NJ133" s="74"/>
      <c r="NK133" s="75"/>
    </row>
    <row r="134" spans="1:375" ht="15.75" x14ac:dyDescent="0.25">
      <c r="A134" s="130" t="s">
        <v>227</v>
      </c>
      <c r="B134" s="78">
        <f t="shared" si="512"/>
        <v>5000</v>
      </c>
      <c r="C134" s="78">
        <f t="shared" si="479"/>
        <v>5000</v>
      </c>
      <c r="D134" s="78">
        <f t="shared" si="513"/>
        <v>5000</v>
      </c>
      <c r="E134" s="78">
        <f t="shared" si="514"/>
        <v>0</v>
      </c>
      <c r="F134" s="78">
        <f t="shared" si="515"/>
        <v>5000</v>
      </c>
      <c r="G134" s="74">
        <f>F134/C134*100</f>
        <v>100</v>
      </c>
      <c r="H134" s="78"/>
      <c r="I134" s="78"/>
      <c r="J134" s="78"/>
      <c r="K134" s="78"/>
      <c r="L134" s="96"/>
      <c r="M134" s="96"/>
      <c r="N134" s="96"/>
      <c r="O134" s="96"/>
      <c r="P134" s="96"/>
      <c r="Q134" s="96"/>
      <c r="R134" s="96"/>
      <c r="S134" s="75"/>
      <c r="T134" s="89"/>
      <c r="U134" s="89"/>
      <c r="V134" s="89"/>
      <c r="W134" s="75"/>
      <c r="X134" s="89"/>
      <c r="Y134" s="89"/>
      <c r="Z134" s="89"/>
      <c r="AA134" s="75"/>
      <c r="AB134" s="89"/>
      <c r="AC134" s="89"/>
      <c r="AD134" s="89"/>
      <c r="AE134" s="75"/>
      <c r="AF134" s="89"/>
      <c r="AG134" s="89"/>
      <c r="AH134" s="89"/>
      <c r="AI134" s="75"/>
      <c r="AJ134" s="89"/>
      <c r="AK134" s="89"/>
      <c r="AL134" s="89"/>
      <c r="AM134" s="75"/>
      <c r="AN134" s="96"/>
      <c r="AO134" s="96"/>
      <c r="AP134" s="96"/>
      <c r="AQ134" s="96"/>
      <c r="AR134" s="89"/>
      <c r="AS134" s="89"/>
      <c r="AT134" s="89"/>
      <c r="AU134" s="75"/>
      <c r="AV134" s="89"/>
      <c r="AW134" s="89"/>
      <c r="AX134" s="89"/>
      <c r="AY134" s="75"/>
      <c r="AZ134" s="75"/>
      <c r="BA134" s="89"/>
      <c r="BB134" s="89"/>
      <c r="BC134" s="75"/>
      <c r="BD134" s="89"/>
      <c r="BE134" s="89"/>
      <c r="BF134" s="89"/>
      <c r="BG134" s="75"/>
      <c r="BH134" s="89"/>
      <c r="BI134" s="89"/>
      <c r="BJ134" s="89"/>
      <c r="BK134" s="75"/>
      <c r="BL134" s="75"/>
      <c r="BM134" s="89"/>
      <c r="BN134" s="89"/>
      <c r="BO134" s="75"/>
      <c r="BP134" s="75"/>
      <c r="BQ134" s="89"/>
      <c r="BR134" s="89"/>
      <c r="BS134" s="75"/>
      <c r="BT134" s="75"/>
      <c r="BU134" s="89"/>
      <c r="BV134" s="89"/>
      <c r="BW134" s="75"/>
      <c r="BX134" s="75"/>
      <c r="BY134" s="89"/>
      <c r="BZ134" s="89"/>
      <c r="CA134" s="75"/>
      <c r="CB134" s="75"/>
      <c r="CC134" s="89"/>
      <c r="CD134" s="89"/>
      <c r="CE134" s="75"/>
      <c r="CF134" s="322"/>
      <c r="CG134" s="89"/>
      <c r="CH134" s="89"/>
      <c r="CI134" s="75"/>
      <c r="CJ134" s="75"/>
      <c r="CK134" s="89"/>
      <c r="CL134" s="89"/>
      <c r="CM134" s="75"/>
      <c r="CN134" s="75"/>
      <c r="CO134" s="89"/>
      <c r="CP134" s="89"/>
      <c r="CQ134" s="75"/>
      <c r="CR134" s="89"/>
      <c r="CS134" s="89"/>
      <c r="CT134" s="89"/>
      <c r="CU134" s="75"/>
      <c r="CV134" s="75"/>
      <c r="CW134" s="89"/>
      <c r="CX134" s="89"/>
      <c r="CY134" s="75"/>
      <c r="CZ134" s="75"/>
      <c r="DA134" s="89"/>
      <c r="DB134" s="89"/>
      <c r="DC134" s="75"/>
      <c r="DD134" s="89"/>
      <c r="DE134" s="89"/>
      <c r="DF134" s="78"/>
      <c r="DG134" s="75"/>
      <c r="DH134" s="89"/>
      <c r="DI134" s="89"/>
      <c r="DJ134" s="89"/>
      <c r="DK134" s="75"/>
      <c r="DL134" s="89"/>
      <c r="DM134" s="89"/>
      <c r="DN134" s="89"/>
      <c r="DO134" s="75"/>
      <c r="DP134" s="89"/>
      <c r="DQ134" s="89"/>
      <c r="DR134" s="89"/>
      <c r="DS134" s="75"/>
      <c r="DT134" s="75"/>
      <c r="DU134" s="89"/>
      <c r="DV134" s="89"/>
      <c r="DW134" s="75"/>
      <c r="DX134" s="75"/>
      <c r="DY134" s="89"/>
      <c r="DZ134" s="89"/>
      <c r="EA134" s="75"/>
      <c r="EB134" s="89"/>
      <c r="EC134" s="89"/>
      <c r="ED134" s="89"/>
      <c r="EE134" s="75"/>
      <c r="EF134" s="89"/>
      <c r="EG134" s="89"/>
      <c r="EH134" s="89"/>
      <c r="EI134" s="75"/>
      <c r="EJ134" s="89"/>
      <c r="EK134" s="322"/>
      <c r="EL134" s="322"/>
      <c r="EM134" s="75"/>
      <c r="EN134" s="322">
        <v>5000</v>
      </c>
      <c r="EO134" s="322">
        <v>5000</v>
      </c>
      <c r="EP134" s="322">
        <v>5000</v>
      </c>
      <c r="EQ134" s="75">
        <f t="shared" si="696"/>
        <v>100</v>
      </c>
      <c r="ER134" s="89"/>
      <c r="ES134" s="322"/>
      <c r="ET134" s="89"/>
      <c r="EU134" s="75"/>
      <c r="EV134" s="75"/>
      <c r="EW134" s="75"/>
      <c r="EX134" s="75"/>
      <c r="EY134" s="75"/>
      <c r="EZ134" s="89"/>
      <c r="FA134" s="322"/>
      <c r="FB134" s="89"/>
      <c r="FC134" s="75"/>
      <c r="FD134" s="89"/>
      <c r="FE134" s="322"/>
      <c r="FF134" s="89"/>
      <c r="FG134" s="75"/>
      <c r="FH134" s="89"/>
      <c r="FI134" s="322"/>
      <c r="FJ134" s="89"/>
      <c r="FK134" s="75"/>
      <c r="FL134" s="89"/>
      <c r="FM134" s="89"/>
      <c r="FN134" s="89"/>
      <c r="FO134" s="75"/>
      <c r="FP134" s="89"/>
      <c r="FQ134" s="89"/>
      <c r="FR134" s="89"/>
      <c r="FS134" s="75"/>
      <c r="FT134" s="89"/>
      <c r="FU134" s="322"/>
      <c r="FV134" s="89"/>
      <c r="FW134" s="75"/>
      <c r="FX134" s="89"/>
      <c r="FY134" s="322"/>
      <c r="FZ134" s="89"/>
      <c r="GA134" s="75"/>
      <c r="GB134" s="89"/>
      <c r="GC134" s="322"/>
      <c r="GD134" s="89"/>
      <c r="GE134" s="75"/>
      <c r="GF134" s="322"/>
      <c r="GG134" s="322"/>
      <c r="GH134" s="89"/>
      <c r="GI134" s="75"/>
      <c r="GJ134" s="89"/>
      <c r="GK134" s="322"/>
      <c r="GL134" s="89"/>
      <c r="GM134" s="75"/>
      <c r="GN134" s="89"/>
      <c r="GO134" s="322"/>
      <c r="GP134" s="89"/>
      <c r="GQ134" s="75"/>
      <c r="GR134" s="96"/>
      <c r="GS134" s="96"/>
      <c r="GT134" s="96"/>
      <c r="GU134" s="96"/>
      <c r="GV134" s="96"/>
      <c r="GW134" s="96"/>
      <c r="GX134" s="96"/>
      <c r="GY134" s="96"/>
      <c r="GZ134" s="96"/>
      <c r="HA134" s="96"/>
      <c r="HB134" s="96"/>
      <c r="HC134" s="96"/>
      <c r="HD134" s="96"/>
      <c r="HE134" s="96"/>
      <c r="HF134" s="96"/>
      <c r="HG134" s="96"/>
      <c r="HH134" s="96"/>
      <c r="HI134" s="96"/>
      <c r="HJ134" s="96"/>
      <c r="HK134" s="96"/>
      <c r="HL134" s="96"/>
      <c r="HM134" s="96"/>
      <c r="HN134" s="96"/>
      <c r="HO134" s="96"/>
      <c r="HP134" s="96"/>
      <c r="HQ134" s="96"/>
      <c r="HR134" s="96"/>
      <c r="HS134" s="96"/>
      <c r="HT134" s="96"/>
      <c r="HU134" s="96"/>
      <c r="HV134" s="96"/>
      <c r="HW134" s="96"/>
      <c r="HX134" s="96"/>
      <c r="HY134" s="96"/>
      <c r="HZ134" s="96"/>
      <c r="IA134" s="96"/>
      <c r="IB134" s="96"/>
      <c r="IC134" s="96"/>
      <c r="ID134" s="96"/>
      <c r="IE134" s="96"/>
      <c r="IF134" s="96"/>
      <c r="IG134" s="96"/>
      <c r="IH134" s="96"/>
      <c r="II134" s="96"/>
      <c r="IJ134" s="96"/>
      <c r="IK134" s="96"/>
      <c r="IL134" s="96"/>
      <c r="IM134" s="96"/>
      <c r="IN134" s="96"/>
      <c r="IO134" s="96"/>
      <c r="IP134" s="96"/>
      <c r="IQ134" s="96"/>
      <c r="IR134" s="96"/>
      <c r="IS134" s="96"/>
      <c r="IT134" s="96"/>
      <c r="IU134" s="96"/>
      <c r="IV134" s="96"/>
      <c r="IW134" s="96"/>
      <c r="IX134" s="96"/>
      <c r="IY134" s="96"/>
      <c r="IZ134" s="96"/>
      <c r="JA134" s="96"/>
      <c r="JB134" s="96"/>
      <c r="JC134" s="96"/>
      <c r="JD134" s="96"/>
      <c r="JE134" s="96"/>
      <c r="JF134" s="96"/>
      <c r="JG134" s="96"/>
      <c r="JH134" s="96"/>
      <c r="JI134" s="96"/>
      <c r="JJ134" s="96"/>
      <c r="JK134" s="96"/>
      <c r="JL134" s="96"/>
      <c r="JM134" s="96"/>
      <c r="JN134" s="96"/>
      <c r="JO134" s="96"/>
      <c r="JP134" s="96"/>
      <c r="JQ134" s="96"/>
      <c r="JR134" s="96"/>
      <c r="JS134" s="96"/>
      <c r="JT134" s="96"/>
      <c r="JU134" s="96"/>
      <c r="JV134" s="96"/>
      <c r="JW134" s="96"/>
      <c r="JX134" s="96"/>
      <c r="JY134" s="96"/>
      <c r="JZ134" s="96"/>
      <c r="KA134" s="96"/>
      <c r="KB134" s="96"/>
      <c r="KC134" s="96"/>
      <c r="KD134" s="96"/>
      <c r="KE134" s="75"/>
      <c r="KF134" s="96"/>
      <c r="KG134" s="96"/>
      <c r="KH134" s="96"/>
      <c r="KI134" s="75"/>
      <c r="KJ134" s="96"/>
      <c r="KK134" s="96"/>
      <c r="KL134" s="96"/>
      <c r="KM134" s="75"/>
      <c r="KN134" s="96"/>
      <c r="KO134" s="96"/>
      <c r="KP134" s="96"/>
      <c r="KQ134" s="75"/>
      <c r="KR134" s="96"/>
      <c r="KS134" s="96"/>
      <c r="KT134" s="96"/>
      <c r="KU134" s="75"/>
      <c r="KV134" s="96"/>
      <c r="KW134" s="96"/>
      <c r="KX134" s="96"/>
      <c r="KY134" s="75"/>
      <c r="KZ134" s="96"/>
      <c r="LA134" s="96"/>
      <c r="LB134" s="96"/>
      <c r="LC134" s="75"/>
      <c r="LD134" s="96"/>
      <c r="LE134" s="96"/>
      <c r="LF134" s="96"/>
      <c r="LG134" s="75"/>
      <c r="LH134" s="96"/>
      <c r="LI134" s="96"/>
      <c r="LJ134" s="96"/>
      <c r="LK134" s="75"/>
      <c r="LL134" s="96"/>
      <c r="LM134" s="96"/>
      <c r="LN134" s="96"/>
      <c r="LO134" s="75"/>
      <c r="LP134" s="96"/>
      <c r="LQ134" s="96"/>
      <c r="LR134" s="96"/>
      <c r="LS134" s="75"/>
      <c r="LT134" s="96"/>
      <c r="LU134" s="96"/>
      <c r="LV134" s="96"/>
      <c r="LW134" s="75"/>
      <c r="LX134" s="96"/>
      <c r="LY134" s="96"/>
      <c r="LZ134" s="96"/>
      <c r="MA134" s="75"/>
      <c r="MB134" s="96"/>
      <c r="MC134" s="96"/>
      <c r="MD134" s="96"/>
      <c r="ME134" s="75"/>
      <c r="MF134" s="96"/>
      <c r="MG134" s="96"/>
      <c r="MH134" s="96"/>
      <c r="MI134" s="75"/>
      <c r="MJ134" s="96"/>
      <c r="MK134" s="96"/>
      <c r="ML134" s="96"/>
      <c r="MM134" s="75"/>
      <c r="MN134" s="89"/>
      <c r="MO134" s="89"/>
      <c r="MP134" s="89"/>
      <c r="MQ134" s="75"/>
      <c r="MR134" s="89"/>
      <c r="MS134" s="89"/>
      <c r="MT134" s="89"/>
      <c r="MU134" s="75"/>
      <c r="MV134" s="96"/>
      <c r="MW134" s="96"/>
      <c r="MX134" s="96"/>
      <c r="MY134" s="96"/>
      <c r="MZ134" s="96"/>
      <c r="NA134" s="96"/>
      <c r="NB134" s="96"/>
      <c r="NC134" s="96"/>
      <c r="ND134" s="96"/>
      <c r="NE134" s="96"/>
      <c r="NF134" s="96"/>
      <c r="NG134" s="96"/>
      <c r="NH134" s="96"/>
      <c r="NI134" s="96"/>
      <c r="NJ134" s="96"/>
      <c r="NK134" s="96"/>
    </row>
    <row r="135" spans="1:375" ht="15.75" x14ac:dyDescent="0.25">
      <c r="A135" s="130" t="s">
        <v>409</v>
      </c>
      <c r="B135" s="78">
        <f t="shared" si="512"/>
        <v>0</v>
      </c>
      <c r="C135" s="78">
        <f t="shared" si="479"/>
        <v>0</v>
      </c>
      <c r="D135" s="78">
        <f t="shared" si="513"/>
        <v>0</v>
      </c>
      <c r="E135" s="78">
        <f t="shared" si="514"/>
        <v>0</v>
      </c>
      <c r="F135" s="78">
        <f t="shared" si="515"/>
        <v>0</v>
      </c>
      <c r="G135" s="74"/>
      <c r="H135" s="78"/>
      <c r="I135" s="78"/>
      <c r="J135" s="78"/>
      <c r="K135" s="78"/>
      <c r="L135" s="96"/>
      <c r="M135" s="96"/>
      <c r="N135" s="96"/>
      <c r="O135" s="96"/>
      <c r="P135" s="96"/>
      <c r="Q135" s="96"/>
      <c r="R135" s="96"/>
      <c r="S135" s="75"/>
      <c r="T135" s="89"/>
      <c r="U135" s="89"/>
      <c r="V135" s="89"/>
      <c r="W135" s="75"/>
      <c r="X135" s="89"/>
      <c r="Y135" s="89"/>
      <c r="Z135" s="89"/>
      <c r="AA135" s="75"/>
      <c r="AB135" s="89"/>
      <c r="AC135" s="89"/>
      <c r="AD135" s="89"/>
      <c r="AE135" s="75"/>
      <c r="AF135" s="89"/>
      <c r="AG135" s="89"/>
      <c r="AH135" s="89"/>
      <c r="AI135" s="75"/>
      <c r="AJ135" s="89"/>
      <c r="AK135" s="89"/>
      <c r="AL135" s="89"/>
      <c r="AM135" s="75"/>
      <c r="AN135" s="96"/>
      <c r="AO135" s="96"/>
      <c r="AP135" s="96"/>
      <c r="AQ135" s="96"/>
      <c r="AR135" s="89"/>
      <c r="AS135" s="89"/>
      <c r="AT135" s="89"/>
      <c r="AU135" s="75"/>
      <c r="AV135" s="89"/>
      <c r="AW135" s="89"/>
      <c r="AX135" s="89"/>
      <c r="AY135" s="75"/>
      <c r="AZ135" s="75"/>
      <c r="BA135" s="89"/>
      <c r="BB135" s="89"/>
      <c r="BC135" s="75"/>
      <c r="BD135" s="89"/>
      <c r="BE135" s="89"/>
      <c r="BF135" s="89"/>
      <c r="BG135" s="75"/>
      <c r="BH135" s="89"/>
      <c r="BI135" s="89"/>
      <c r="BJ135" s="89"/>
      <c r="BK135" s="75"/>
      <c r="BL135" s="75"/>
      <c r="BM135" s="89"/>
      <c r="BN135" s="89"/>
      <c r="BO135" s="75"/>
      <c r="BP135" s="75"/>
      <c r="BQ135" s="89"/>
      <c r="BR135" s="89"/>
      <c r="BS135" s="75"/>
      <c r="BT135" s="75"/>
      <c r="BU135" s="89"/>
      <c r="BV135" s="89"/>
      <c r="BW135" s="75"/>
      <c r="BX135" s="75"/>
      <c r="BY135" s="89"/>
      <c r="BZ135" s="89"/>
      <c r="CA135" s="75"/>
      <c r="CB135" s="75"/>
      <c r="CC135" s="89"/>
      <c r="CD135" s="89"/>
      <c r="CE135" s="75"/>
      <c r="CF135" s="322"/>
      <c r="CG135" s="89"/>
      <c r="CH135" s="89"/>
      <c r="CI135" s="75"/>
      <c r="CJ135" s="75"/>
      <c r="CK135" s="89"/>
      <c r="CL135" s="89"/>
      <c r="CM135" s="75"/>
      <c r="CN135" s="75"/>
      <c r="CO135" s="89"/>
      <c r="CP135" s="89"/>
      <c r="CQ135" s="75"/>
      <c r="CR135" s="89"/>
      <c r="CS135" s="89"/>
      <c r="CT135" s="89"/>
      <c r="CU135" s="75"/>
      <c r="CV135" s="75"/>
      <c r="CW135" s="89"/>
      <c r="CX135" s="89"/>
      <c r="CY135" s="75"/>
      <c r="CZ135" s="75"/>
      <c r="DA135" s="89"/>
      <c r="DB135" s="89"/>
      <c r="DC135" s="75"/>
      <c r="DD135" s="89"/>
      <c r="DE135" s="89"/>
      <c r="DF135" s="78"/>
      <c r="DG135" s="75"/>
      <c r="DH135" s="89"/>
      <c r="DI135" s="89"/>
      <c r="DJ135" s="89"/>
      <c r="DK135" s="75"/>
      <c r="DL135" s="89"/>
      <c r="DM135" s="89"/>
      <c r="DN135" s="89"/>
      <c r="DO135" s="75"/>
      <c r="DP135" s="89"/>
      <c r="DQ135" s="89"/>
      <c r="DR135" s="89"/>
      <c r="DS135" s="75"/>
      <c r="DT135" s="75"/>
      <c r="DU135" s="89"/>
      <c r="DV135" s="89"/>
      <c r="DW135" s="75"/>
      <c r="DX135" s="75"/>
      <c r="DY135" s="89"/>
      <c r="DZ135" s="89"/>
      <c r="EA135" s="75"/>
      <c r="EB135" s="89"/>
      <c r="EC135" s="89"/>
      <c r="ED135" s="89"/>
      <c r="EE135" s="75"/>
      <c r="EF135" s="89"/>
      <c r="EG135" s="89"/>
      <c r="EH135" s="89"/>
      <c r="EI135" s="75"/>
      <c r="EJ135" s="89"/>
      <c r="EK135" s="322"/>
      <c r="EL135" s="89"/>
      <c r="EM135" s="75"/>
      <c r="EN135" s="322"/>
      <c r="EO135" s="322"/>
      <c r="EP135" s="89"/>
      <c r="EQ135" s="75"/>
      <c r="ER135" s="89"/>
      <c r="ES135" s="322"/>
      <c r="ET135" s="89"/>
      <c r="EU135" s="75"/>
      <c r="EV135" s="75"/>
      <c r="EW135" s="75"/>
      <c r="EX135" s="75"/>
      <c r="EY135" s="75"/>
      <c r="EZ135" s="89"/>
      <c r="FA135" s="322"/>
      <c r="FB135" s="89"/>
      <c r="FC135" s="75"/>
      <c r="FD135" s="89"/>
      <c r="FE135" s="322"/>
      <c r="FF135" s="89"/>
      <c r="FG135" s="75"/>
      <c r="FH135" s="89"/>
      <c r="FI135" s="322"/>
      <c r="FJ135" s="89"/>
      <c r="FK135" s="75"/>
      <c r="FL135" s="89"/>
      <c r="FM135" s="89"/>
      <c r="FN135" s="89"/>
      <c r="FO135" s="75"/>
      <c r="FP135" s="89"/>
      <c r="FQ135" s="89"/>
      <c r="FR135" s="89"/>
      <c r="FS135" s="75"/>
      <c r="FT135" s="89"/>
      <c r="FU135" s="322"/>
      <c r="FV135" s="89"/>
      <c r="FW135" s="75"/>
      <c r="FX135" s="89"/>
      <c r="FY135" s="322"/>
      <c r="FZ135" s="89"/>
      <c r="GA135" s="75"/>
      <c r="GB135" s="89"/>
      <c r="GC135" s="322"/>
      <c r="GD135" s="89"/>
      <c r="GE135" s="75"/>
      <c r="GF135" s="322"/>
      <c r="GG135" s="322"/>
      <c r="GH135" s="89"/>
      <c r="GI135" s="75"/>
      <c r="GJ135" s="89"/>
      <c r="GK135" s="322"/>
      <c r="GL135" s="89"/>
      <c r="GM135" s="75"/>
      <c r="GN135" s="89"/>
      <c r="GO135" s="322"/>
      <c r="GP135" s="89"/>
      <c r="GQ135" s="75"/>
      <c r="GR135" s="96"/>
      <c r="GS135" s="96"/>
      <c r="GT135" s="96"/>
      <c r="GU135" s="96"/>
      <c r="GV135" s="96"/>
      <c r="GW135" s="96"/>
      <c r="GX135" s="96"/>
      <c r="GY135" s="96"/>
      <c r="GZ135" s="96"/>
      <c r="HA135" s="96"/>
      <c r="HB135" s="96"/>
      <c r="HC135" s="96"/>
      <c r="HD135" s="96"/>
      <c r="HE135" s="96"/>
      <c r="HF135" s="96"/>
      <c r="HG135" s="96"/>
      <c r="HH135" s="96"/>
      <c r="HI135" s="96"/>
      <c r="HJ135" s="96"/>
      <c r="HK135" s="96"/>
      <c r="HL135" s="96"/>
      <c r="HM135" s="96"/>
      <c r="HN135" s="96"/>
      <c r="HO135" s="96"/>
      <c r="HP135" s="96"/>
      <c r="HQ135" s="96"/>
      <c r="HR135" s="96"/>
      <c r="HS135" s="96"/>
      <c r="HT135" s="96"/>
      <c r="HU135" s="96"/>
      <c r="HV135" s="96"/>
      <c r="HW135" s="96"/>
      <c r="HX135" s="96"/>
      <c r="HY135" s="96"/>
      <c r="HZ135" s="96"/>
      <c r="IA135" s="96"/>
      <c r="IB135" s="96"/>
      <c r="IC135" s="96"/>
      <c r="ID135" s="96"/>
      <c r="IE135" s="96"/>
      <c r="IF135" s="96"/>
      <c r="IG135" s="96"/>
      <c r="IH135" s="96"/>
      <c r="II135" s="96"/>
      <c r="IJ135" s="96"/>
      <c r="IK135" s="96"/>
      <c r="IL135" s="96"/>
      <c r="IM135" s="96"/>
      <c r="IN135" s="96"/>
      <c r="IO135" s="96"/>
      <c r="IP135" s="96"/>
      <c r="IQ135" s="96"/>
      <c r="IR135" s="96"/>
      <c r="IS135" s="96"/>
      <c r="IT135" s="96"/>
      <c r="IU135" s="96"/>
      <c r="IV135" s="96"/>
      <c r="IW135" s="96"/>
      <c r="IX135" s="96"/>
      <c r="IY135" s="96"/>
      <c r="IZ135" s="96"/>
      <c r="JA135" s="96"/>
      <c r="JB135" s="96"/>
      <c r="JC135" s="96"/>
      <c r="JD135" s="96"/>
      <c r="JE135" s="96"/>
      <c r="JF135" s="96"/>
      <c r="JG135" s="96"/>
      <c r="JH135" s="96"/>
      <c r="JI135" s="96"/>
      <c r="JJ135" s="96"/>
      <c r="JK135" s="96"/>
      <c r="JL135" s="96"/>
      <c r="JM135" s="96"/>
      <c r="JN135" s="96"/>
      <c r="JO135" s="96"/>
      <c r="JP135" s="96"/>
      <c r="JQ135" s="96"/>
      <c r="JR135" s="96"/>
      <c r="JS135" s="96"/>
      <c r="JT135" s="96"/>
      <c r="JU135" s="96"/>
      <c r="JV135" s="96"/>
      <c r="JW135" s="96"/>
      <c r="JX135" s="96"/>
      <c r="JY135" s="96"/>
      <c r="JZ135" s="96"/>
      <c r="KA135" s="96"/>
      <c r="KB135" s="96"/>
      <c r="KC135" s="96"/>
      <c r="KD135" s="96"/>
      <c r="KE135" s="75"/>
      <c r="KF135" s="96"/>
      <c r="KG135" s="96"/>
      <c r="KH135" s="96"/>
      <c r="KI135" s="75"/>
      <c r="KJ135" s="96"/>
      <c r="KK135" s="96"/>
      <c r="KL135" s="96"/>
      <c r="KM135" s="75"/>
      <c r="KN135" s="96"/>
      <c r="KO135" s="96"/>
      <c r="KP135" s="96"/>
      <c r="KQ135" s="75"/>
      <c r="KR135" s="96"/>
      <c r="KS135" s="96"/>
      <c r="KT135" s="96"/>
      <c r="KU135" s="75"/>
      <c r="KV135" s="96"/>
      <c r="KW135" s="96"/>
      <c r="KX135" s="96"/>
      <c r="KY135" s="75"/>
      <c r="KZ135" s="96"/>
      <c r="LA135" s="96"/>
      <c r="LB135" s="96"/>
      <c r="LC135" s="75"/>
      <c r="LD135" s="96"/>
      <c r="LE135" s="96"/>
      <c r="LF135" s="96"/>
      <c r="LG135" s="75"/>
      <c r="LH135" s="96"/>
      <c r="LI135" s="96"/>
      <c r="LJ135" s="96"/>
      <c r="LK135" s="75"/>
      <c r="LL135" s="96"/>
      <c r="LM135" s="96"/>
      <c r="LN135" s="96"/>
      <c r="LO135" s="75"/>
      <c r="LP135" s="96"/>
      <c r="LQ135" s="96"/>
      <c r="LR135" s="96"/>
      <c r="LS135" s="75"/>
      <c r="LT135" s="96"/>
      <c r="LU135" s="96"/>
      <c r="LV135" s="96"/>
      <c r="LW135" s="75"/>
      <c r="LX135" s="96"/>
      <c r="LY135" s="96"/>
      <c r="LZ135" s="96"/>
      <c r="MA135" s="75"/>
      <c r="MB135" s="96"/>
      <c r="MC135" s="96"/>
      <c r="MD135" s="96"/>
      <c r="ME135" s="75"/>
      <c r="MF135" s="96"/>
      <c r="MG135" s="96"/>
      <c r="MH135" s="96"/>
      <c r="MI135" s="75"/>
      <c r="MJ135" s="96"/>
      <c r="MK135" s="96"/>
      <c r="ML135" s="96"/>
      <c r="MM135" s="75"/>
      <c r="MN135" s="89"/>
      <c r="MO135" s="89"/>
      <c r="MP135" s="89"/>
      <c r="MQ135" s="75"/>
      <c r="MR135" s="89"/>
      <c r="MS135" s="89"/>
      <c r="MT135" s="89"/>
      <c r="MU135" s="75"/>
      <c r="MV135" s="96"/>
      <c r="MW135" s="96"/>
      <c r="MX135" s="96"/>
      <c r="MY135" s="96"/>
      <c r="MZ135" s="96"/>
      <c r="NA135" s="96"/>
      <c r="NB135" s="96"/>
      <c r="NC135" s="96"/>
      <c r="ND135" s="96"/>
      <c r="NE135" s="96"/>
      <c r="NF135" s="96"/>
      <c r="NG135" s="96"/>
      <c r="NH135" s="96"/>
      <c r="NI135" s="96"/>
      <c r="NJ135" s="96"/>
      <c r="NK135" s="96"/>
    </row>
    <row r="136" spans="1:375" ht="15.75" x14ac:dyDescent="0.25">
      <c r="A136" s="130" t="s">
        <v>228</v>
      </c>
      <c r="B136" s="78">
        <f t="shared" si="512"/>
        <v>0</v>
      </c>
      <c r="C136" s="78">
        <f t="shared" si="479"/>
        <v>0</v>
      </c>
      <c r="D136" s="78">
        <f t="shared" si="513"/>
        <v>0</v>
      </c>
      <c r="E136" s="78">
        <f t="shared" si="514"/>
        <v>0</v>
      </c>
      <c r="F136" s="78">
        <f t="shared" si="515"/>
        <v>0</v>
      </c>
      <c r="G136" s="74"/>
      <c r="H136" s="78"/>
      <c r="I136" s="78"/>
      <c r="J136" s="78"/>
      <c r="K136" s="78"/>
      <c r="L136" s="96"/>
      <c r="M136" s="96"/>
      <c r="N136" s="96"/>
      <c r="O136" s="96"/>
      <c r="P136" s="96"/>
      <c r="Q136" s="96"/>
      <c r="R136" s="96"/>
      <c r="S136" s="75"/>
      <c r="T136" s="89"/>
      <c r="U136" s="89"/>
      <c r="V136" s="89"/>
      <c r="W136" s="75"/>
      <c r="X136" s="89"/>
      <c r="Y136" s="89"/>
      <c r="Z136" s="89"/>
      <c r="AA136" s="75"/>
      <c r="AB136" s="89"/>
      <c r="AC136" s="89"/>
      <c r="AD136" s="89"/>
      <c r="AE136" s="75"/>
      <c r="AF136" s="89"/>
      <c r="AG136" s="89"/>
      <c r="AH136" s="89"/>
      <c r="AI136" s="75"/>
      <c r="AJ136" s="89"/>
      <c r="AK136" s="89"/>
      <c r="AL136" s="89"/>
      <c r="AM136" s="75"/>
      <c r="AN136" s="96"/>
      <c r="AO136" s="96"/>
      <c r="AP136" s="96"/>
      <c r="AQ136" s="96"/>
      <c r="AR136" s="89"/>
      <c r="AS136" s="89"/>
      <c r="AT136" s="89"/>
      <c r="AU136" s="75"/>
      <c r="AV136" s="89"/>
      <c r="AW136" s="89"/>
      <c r="AX136" s="89"/>
      <c r="AY136" s="75"/>
      <c r="AZ136" s="75"/>
      <c r="BA136" s="89"/>
      <c r="BB136" s="89"/>
      <c r="BC136" s="75"/>
      <c r="BD136" s="89"/>
      <c r="BE136" s="89"/>
      <c r="BF136" s="89"/>
      <c r="BG136" s="75"/>
      <c r="BH136" s="89"/>
      <c r="BI136" s="89"/>
      <c r="BJ136" s="89"/>
      <c r="BK136" s="75"/>
      <c r="BL136" s="75"/>
      <c r="BM136" s="89"/>
      <c r="BN136" s="89"/>
      <c r="BO136" s="75"/>
      <c r="BP136" s="75"/>
      <c r="BQ136" s="89"/>
      <c r="BR136" s="89"/>
      <c r="BS136" s="75"/>
      <c r="BT136" s="75"/>
      <c r="BU136" s="89"/>
      <c r="BV136" s="89"/>
      <c r="BW136" s="75"/>
      <c r="BX136" s="75"/>
      <c r="BY136" s="89"/>
      <c r="BZ136" s="89"/>
      <c r="CA136" s="75"/>
      <c r="CB136" s="75"/>
      <c r="CC136" s="89"/>
      <c r="CD136" s="89"/>
      <c r="CE136" s="75"/>
      <c r="CF136" s="322"/>
      <c r="CG136" s="89"/>
      <c r="CH136" s="89"/>
      <c r="CI136" s="75"/>
      <c r="CJ136" s="75"/>
      <c r="CK136" s="89"/>
      <c r="CL136" s="89"/>
      <c r="CM136" s="75"/>
      <c r="CN136" s="75"/>
      <c r="CO136" s="89"/>
      <c r="CP136" s="89"/>
      <c r="CQ136" s="75"/>
      <c r="CR136" s="89"/>
      <c r="CS136" s="89"/>
      <c r="CT136" s="89"/>
      <c r="CU136" s="75"/>
      <c r="CV136" s="75"/>
      <c r="CW136" s="89"/>
      <c r="CX136" s="89"/>
      <c r="CY136" s="75"/>
      <c r="CZ136" s="75"/>
      <c r="DA136" s="89"/>
      <c r="DB136" s="89"/>
      <c r="DC136" s="75"/>
      <c r="DD136" s="89"/>
      <c r="DE136" s="89"/>
      <c r="DF136" s="78"/>
      <c r="DG136" s="75"/>
      <c r="DH136" s="89"/>
      <c r="DI136" s="89"/>
      <c r="DJ136" s="89"/>
      <c r="DK136" s="75"/>
      <c r="DL136" s="89"/>
      <c r="DM136" s="89"/>
      <c r="DN136" s="89"/>
      <c r="DO136" s="75"/>
      <c r="DP136" s="89"/>
      <c r="DQ136" s="89"/>
      <c r="DR136" s="89"/>
      <c r="DS136" s="75"/>
      <c r="DT136" s="75"/>
      <c r="DU136" s="89"/>
      <c r="DV136" s="89"/>
      <c r="DW136" s="75"/>
      <c r="DX136" s="75"/>
      <c r="DY136" s="89"/>
      <c r="DZ136" s="89"/>
      <c r="EA136" s="75"/>
      <c r="EB136" s="89"/>
      <c r="EC136" s="89"/>
      <c r="ED136" s="89"/>
      <c r="EE136" s="75"/>
      <c r="EF136" s="89"/>
      <c r="EG136" s="89"/>
      <c r="EH136" s="89"/>
      <c r="EI136" s="75"/>
      <c r="EJ136" s="89"/>
      <c r="EK136" s="89"/>
      <c r="EL136" s="89"/>
      <c r="EM136" s="75"/>
      <c r="EN136" s="89"/>
      <c r="EO136" s="89"/>
      <c r="EP136" s="89"/>
      <c r="EQ136" s="75"/>
      <c r="ER136" s="89"/>
      <c r="ES136" s="89"/>
      <c r="ET136" s="89"/>
      <c r="EU136" s="75"/>
      <c r="EV136" s="75"/>
      <c r="EW136" s="75"/>
      <c r="EX136" s="75"/>
      <c r="EY136" s="75"/>
      <c r="EZ136" s="89"/>
      <c r="FA136" s="89"/>
      <c r="FB136" s="89"/>
      <c r="FC136" s="75"/>
      <c r="FD136" s="89"/>
      <c r="FE136" s="89"/>
      <c r="FF136" s="89"/>
      <c r="FG136" s="75"/>
      <c r="FH136" s="89"/>
      <c r="FI136" s="89"/>
      <c r="FJ136" s="89"/>
      <c r="FK136" s="75"/>
      <c r="FL136" s="89"/>
      <c r="FM136" s="89"/>
      <c r="FN136" s="89"/>
      <c r="FO136" s="75"/>
      <c r="FP136" s="89"/>
      <c r="FQ136" s="89"/>
      <c r="FR136" s="89"/>
      <c r="FS136" s="75"/>
      <c r="FT136" s="89"/>
      <c r="FU136" s="89"/>
      <c r="FV136" s="89"/>
      <c r="FW136" s="75"/>
      <c r="FX136" s="89"/>
      <c r="FY136" s="89"/>
      <c r="FZ136" s="89"/>
      <c r="GA136" s="75"/>
      <c r="GB136" s="89"/>
      <c r="GC136" s="89"/>
      <c r="GD136" s="89"/>
      <c r="GE136" s="75"/>
      <c r="GF136" s="89"/>
      <c r="GG136" s="89"/>
      <c r="GH136" s="89"/>
      <c r="GI136" s="75"/>
      <c r="GJ136" s="89"/>
      <c r="GK136" s="89"/>
      <c r="GL136" s="89"/>
      <c r="GM136" s="75"/>
      <c r="GN136" s="89"/>
      <c r="GO136" s="89"/>
      <c r="GP136" s="89"/>
      <c r="GQ136" s="75"/>
      <c r="GR136" s="96"/>
      <c r="GS136" s="96"/>
      <c r="GT136" s="96"/>
      <c r="GU136" s="96"/>
      <c r="GV136" s="96"/>
      <c r="GW136" s="96"/>
      <c r="GX136" s="96"/>
      <c r="GY136" s="96"/>
      <c r="GZ136" s="96"/>
      <c r="HA136" s="96"/>
      <c r="HB136" s="96"/>
      <c r="HC136" s="96"/>
      <c r="HD136" s="96"/>
      <c r="HE136" s="96"/>
      <c r="HF136" s="96"/>
      <c r="HG136" s="96"/>
      <c r="HH136" s="96"/>
      <c r="HI136" s="96"/>
      <c r="HJ136" s="96"/>
      <c r="HK136" s="96"/>
      <c r="HL136" s="96"/>
      <c r="HM136" s="96"/>
      <c r="HN136" s="96"/>
      <c r="HO136" s="96"/>
      <c r="HP136" s="96"/>
      <c r="HQ136" s="96"/>
      <c r="HR136" s="96"/>
      <c r="HS136" s="96"/>
      <c r="HT136" s="96"/>
      <c r="HU136" s="96"/>
      <c r="HV136" s="96"/>
      <c r="HW136" s="96"/>
      <c r="HX136" s="96"/>
      <c r="HY136" s="96"/>
      <c r="HZ136" s="96"/>
      <c r="IA136" s="96"/>
      <c r="IB136" s="96"/>
      <c r="IC136" s="96"/>
      <c r="ID136" s="96"/>
      <c r="IE136" s="96"/>
      <c r="IF136" s="96"/>
      <c r="IG136" s="96"/>
      <c r="IH136" s="96"/>
      <c r="II136" s="96"/>
      <c r="IJ136" s="96"/>
      <c r="IK136" s="96"/>
      <c r="IL136" s="96"/>
      <c r="IM136" s="96"/>
      <c r="IN136" s="96"/>
      <c r="IO136" s="96"/>
      <c r="IP136" s="96"/>
      <c r="IQ136" s="96"/>
      <c r="IR136" s="96"/>
      <c r="IS136" s="96"/>
      <c r="IT136" s="96"/>
      <c r="IU136" s="96"/>
      <c r="IV136" s="96"/>
      <c r="IW136" s="96"/>
      <c r="IX136" s="96"/>
      <c r="IY136" s="96"/>
      <c r="IZ136" s="96"/>
      <c r="JA136" s="96"/>
      <c r="JB136" s="96"/>
      <c r="JC136" s="96"/>
      <c r="JD136" s="96"/>
      <c r="JE136" s="96"/>
      <c r="JF136" s="96"/>
      <c r="JG136" s="96"/>
      <c r="JH136" s="96"/>
      <c r="JI136" s="96"/>
      <c r="JJ136" s="96"/>
      <c r="JK136" s="96"/>
      <c r="JL136" s="96"/>
      <c r="JM136" s="96"/>
      <c r="JN136" s="96"/>
      <c r="JO136" s="96"/>
      <c r="JP136" s="96"/>
      <c r="JQ136" s="96"/>
      <c r="JR136" s="96"/>
      <c r="JS136" s="96"/>
      <c r="JT136" s="96"/>
      <c r="JU136" s="96"/>
      <c r="JV136" s="96"/>
      <c r="JW136" s="96"/>
      <c r="JX136" s="96"/>
      <c r="JY136" s="96"/>
      <c r="JZ136" s="96"/>
      <c r="KA136" s="96"/>
      <c r="KB136" s="96"/>
      <c r="KC136" s="96"/>
      <c r="KD136" s="96"/>
      <c r="KE136" s="75"/>
      <c r="KF136" s="96"/>
      <c r="KG136" s="96"/>
      <c r="KH136" s="96"/>
      <c r="KI136" s="75"/>
      <c r="KJ136" s="96"/>
      <c r="KK136" s="96"/>
      <c r="KL136" s="96"/>
      <c r="KM136" s="75"/>
      <c r="KN136" s="96"/>
      <c r="KO136" s="96"/>
      <c r="KP136" s="96"/>
      <c r="KQ136" s="75"/>
      <c r="KR136" s="96"/>
      <c r="KS136" s="96"/>
      <c r="KT136" s="96"/>
      <c r="KU136" s="75"/>
      <c r="KV136" s="96"/>
      <c r="KW136" s="96"/>
      <c r="KX136" s="96"/>
      <c r="KY136" s="75"/>
      <c r="KZ136" s="96"/>
      <c r="LA136" s="96"/>
      <c r="LB136" s="96"/>
      <c r="LC136" s="75"/>
      <c r="LD136" s="96"/>
      <c r="LE136" s="96"/>
      <c r="LF136" s="96"/>
      <c r="LG136" s="75"/>
      <c r="LH136" s="96"/>
      <c r="LI136" s="96"/>
      <c r="LJ136" s="96"/>
      <c r="LK136" s="75"/>
      <c r="LL136" s="96"/>
      <c r="LM136" s="96"/>
      <c r="LN136" s="96"/>
      <c r="LO136" s="75"/>
      <c r="LP136" s="96"/>
      <c r="LQ136" s="96"/>
      <c r="LR136" s="96"/>
      <c r="LS136" s="75"/>
      <c r="LT136" s="96"/>
      <c r="LU136" s="96"/>
      <c r="LV136" s="96"/>
      <c r="LW136" s="75"/>
      <c r="LX136" s="96"/>
      <c r="LY136" s="96"/>
      <c r="LZ136" s="96"/>
      <c r="MA136" s="75"/>
      <c r="MB136" s="96"/>
      <c r="MC136" s="96"/>
      <c r="MD136" s="96"/>
      <c r="ME136" s="75"/>
      <c r="MF136" s="96"/>
      <c r="MG136" s="96"/>
      <c r="MH136" s="96"/>
      <c r="MI136" s="75"/>
      <c r="MJ136" s="96"/>
      <c r="MK136" s="96"/>
      <c r="ML136" s="96"/>
      <c r="MM136" s="75"/>
      <c r="MN136" s="89"/>
      <c r="MO136" s="89"/>
      <c r="MP136" s="89"/>
      <c r="MQ136" s="75"/>
      <c r="MR136" s="89"/>
      <c r="MS136" s="89"/>
      <c r="MT136" s="89"/>
      <c r="MU136" s="75"/>
      <c r="MV136" s="96"/>
      <c r="MW136" s="96"/>
      <c r="MX136" s="96"/>
      <c r="MY136" s="96"/>
      <c r="MZ136" s="96"/>
      <c r="NA136" s="96"/>
      <c r="NB136" s="96"/>
      <c r="NC136" s="96"/>
      <c r="ND136" s="96"/>
      <c r="NE136" s="96"/>
      <c r="NF136" s="96"/>
      <c r="NG136" s="96"/>
      <c r="NH136" s="96"/>
      <c r="NI136" s="96"/>
      <c r="NJ136" s="96"/>
      <c r="NK136" s="96"/>
    </row>
    <row r="137" spans="1:375" ht="15.75" x14ac:dyDescent="0.25">
      <c r="A137" s="130" t="s">
        <v>229</v>
      </c>
      <c r="B137" s="78">
        <f t="shared" si="512"/>
        <v>0</v>
      </c>
      <c r="C137" s="78">
        <f t="shared" si="479"/>
        <v>0</v>
      </c>
      <c r="D137" s="78">
        <f t="shared" si="513"/>
        <v>0</v>
      </c>
      <c r="E137" s="78">
        <f t="shared" si="514"/>
        <v>0</v>
      </c>
      <c r="F137" s="78">
        <f t="shared" si="515"/>
        <v>0</v>
      </c>
      <c r="G137" s="74"/>
      <c r="H137" s="78"/>
      <c r="I137" s="78"/>
      <c r="J137" s="78"/>
      <c r="K137" s="78"/>
      <c r="L137" s="96"/>
      <c r="M137" s="96"/>
      <c r="N137" s="96"/>
      <c r="O137" s="96"/>
      <c r="P137" s="96"/>
      <c r="Q137" s="96"/>
      <c r="R137" s="96"/>
      <c r="S137" s="75"/>
      <c r="T137" s="89"/>
      <c r="U137" s="89"/>
      <c r="V137" s="89"/>
      <c r="W137" s="75"/>
      <c r="X137" s="89"/>
      <c r="Y137" s="89"/>
      <c r="Z137" s="89"/>
      <c r="AA137" s="75"/>
      <c r="AB137" s="89"/>
      <c r="AC137" s="89"/>
      <c r="AD137" s="89"/>
      <c r="AE137" s="75"/>
      <c r="AF137" s="89"/>
      <c r="AG137" s="89"/>
      <c r="AH137" s="89"/>
      <c r="AI137" s="75"/>
      <c r="AJ137" s="89"/>
      <c r="AK137" s="89"/>
      <c r="AL137" s="89"/>
      <c r="AM137" s="75"/>
      <c r="AN137" s="96"/>
      <c r="AO137" s="96"/>
      <c r="AP137" s="96"/>
      <c r="AQ137" s="96"/>
      <c r="AR137" s="89"/>
      <c r="AS137" s="89"/>
      <c r="AT137" s="89"/>
      <c r="AU137" s="75"/>
      <c r="AV137" s="89"/>
      <c r="AW137" s="89"/>
      <c r="AX137" s="89"/>
      <c r="AY137" s="75"/>
      <c r="AZ137" s="75"/>
      <c r="BA137" s="89"/>
      <c r="BB137" s="89"/>
      <c r="BC137" s="75"/>
      <c r="BD137" s="89"/>
      <c r="BE137" s="89"/>
      <c r="BF137" s="89"/>
      <c r="BG137" s="75"/>
      <c r="BH137" s="89"/>
      <c r="BI137" s="89"/>
      <c r="BJ137" s="89"/>
      <c r="BK137" s="75"/>
      <c r="BL137" s="75"/>
      <c r="BM137" s="89"/>
      <c r="BN137" s="89"/>
      <c r="BO137" s="75"/>
      <c r="BP137" s="75"/>
      <c r="BQ137" s="89"/>
      <c r="BR137" s="89"/>
      <c r="BS137" s="75"/>
      <c r="BT137" s="75"/>
      <c r="BU137" s="89"/>
      <c r="BV137" s="89"/>
      <c r="BW137" s="75"/>
      <c r="BX137" s="75"/>
      <c r="BY137" s="89"/>
      <c r="BZ137" s="89"/>
      <c r="CA137" s="75"/>
      <c r="CB137" s="75"/>
      <c r="CC137" s="89"/>
      <c r="CD137" s="89"/>
      <c r="CE137" s="75"/>
      <c r="CF137" s="322"/>
      <c r="CG137" s="89"/>
      <c r="CH137" s="89"/>
      <c r="CI137" s="75"/>
      <c r="CJ137" s="75"/>
      <c r="CK137" s="89"/>
      <c r="CL137" s="89"/>
      <c r="CM137" s="75"/>
      <c r="CN137" s="75"/>
      <c r="CO137" s="89"/>
      <c r="CP137" s="89"/>
      <c r="CQ137" s="75"/>
      <c r="CR137" s="89"/>
      <c r="CS137" s="89"/>
      <c r="CT137" s="89"/>
      <c r="CU137" s="75"/>
      <c r="CV137" s="75"/>
      <c r="CW137" s="89"/>
      <c r="CX137" s="89"/>
      <c r="CY137" s="75"/>
      <c r="CZ137" s="75"/>
      <c r="DA137" s="89"/>
      <c r="DB137" s="89"/>
      <c r="DC137" s="75"/>
      <c r="DD137" s="89"/>
      <c r="DE137" s="89"/>
      <c r="DF137" s="78"/>
      <c r="DG137" s="75"/>
      <c r="DH137" s="89"/>
      <c r="DI137" s="89"/>
      <c r="DJ137" s="89"/>
      <c r="DK137" s="75"/>
      <c r="DL137" s="89"/>
      <c r="DM137" s="89"/>
      <c r="DN137" s="89"/>
      <c r="DO137" s="75"/>
      <c r="DP137" s="89"/>
      <c r="DQ137" s="89"/>
      <c r="DR137" s="89"/>
      <c r="DS137" s="75"/>
      <c r="DT137" s="75"/>
      <c r="DU137" s="89"/>
      <c r="DV137" s="89"/>
      <c r="DW137" s="75"/>
      <c r="DX137" s="75"/>
      <c r="DY137" s="89"/>
      <c r="DZ137" s="89"/>
      <c r="EA137" s="75"/>
      <c r="EB137" s="89"/>
      <c r="EC137" s="89"/>
      <c r="ED137" s="89"/>
      <c r="EE137" s="75"/>
      <c r="EF137" s="89"/>
      <c r="EG137" s="89"/>
      <c r="EH137" s="89"/>
      <c r="EI137" s="75"/>
      <c r="EJ137" s="89"/>
      <c r="EK137" s="89"/>
      <c r="EL137" s="89"/>
      <c r="EM137" s="75"/>
      <c r="EN137" s="89"/>
      <c r="EO137" s="89"/>
      <c r="EP137" s="89"/>
      <c r="EQ137" s="75"/>
      <c r="ER137" s="89"/>
      <c r="ES137" s="89"/>
      <c r="ET137" s="89"/>
      <c r="EU137" s="75"/>
      <c r="EV137" s="75"/>
      <c r="EW137" s="75"/>
      <c r="EX137" s="75"/>
      <c r="EY137" s="75"/>
      <c r="EZ137" s="89"/>
      <c r="FA137" s="89"/>
      <c r="FB137" s="89"/>
      <c r="FC137" s="75"/>
      <c r="FD137" s="89"/>
      <c r="FE137" s="89"/>
      <c r="FF137" s="89"/>
      <c r="FG137" s="75"/>
      <c r="FH137" s="89"/>
      <c r="FI137" s="89"/>
      <c r="FJ137" s="89"/>
      <c r="FK137" s="75"/>
      <c r="FL137" s="89"/>
      <c r="FM137" s="89"/>
      <c r="FN137" s="89"/>
      <c r="FO137" s="75"/>
      <c r="FP137" s="89"/>
      <c r="FQ137" s="89"/>
      <c r="FR137" s="89"/>
      <c r="FS137" s="75"/>
      <c r="FT137" s="89"/>
      <c r="FU137" s="89"/>
      <c r="FV137" s="89"/>
      <c r="FW137" s="75"/>
      <c r="FX137" s="89"/>
      <c r="FY137" s="89"/>
      <c r="FZ137" s="89"/>
      <c r="GA137" s="75"/>
      <c r="GB137" s="89"/>
      <c r="GC137" s="89"/>
      <c r="GD137" s="89"/>
      <c r="GE137" s="75"/>
      <c r="GF137" s="89"/>
      <c r="GG137" s="89"/>
      <c r="GH137" s="89"/>
      <c r="GI137" s="75"/>
      <c r="GJ137" s="89"/>
      <c r="GK137" s="89"/>
      <c r="GL137" s="89"/>
      <c r="GM137" s="75"/>
      <c r="GN137" s="89"/>
      <c r="GO137" s="89"/>
      <c r="GP137" s="89"/>
      <c r="GQ137" s="75"/>
      <c r="GR137" s="96"/>
      <c r="GS137" s="96"/>
      <c r="GT137" s="96"/>
      <c r="GU137" s="96"/>
      <c r="GV137" s="96"/>
      <c r="GW137" s="96"/>
      <c r="GX137" s="96"/>
      <c r="GY137" s="96"/>
      <c r="GZ137" s="96"/>
      <c r="HA137" s="96"/>
      <c r="HB137" s="96"/>
      <c r="HC137" s="96"/>
      <c r="HD137" s="96"/>
      <c r="HE137" s="96"/>
      <c r="HF137" s="96"/>
      <c r="HG137" s="96"/>
      <c r="HH137" s="96"/>
      <c r="HI137" s="96"/>
      <c r="HJ137" s="96"/>
      <c r="HK137" s="96"/>
      <c r="HL137" s="96"/>
      <c r="HM137" s="96"/>
      <c r="HN137" s="96"/>
      <c r="HO137" s="96"/>
      <c r="HP137" s="96"/>
      <c r="HQ137" s="96"/>
      <c r="HR137" s="96"/>
      <c r="HS137" s="96"/>
      <c r="HT137" s="96"/>
      <c r="HU137" s="96"/>
      <c r="HV137" s="96"/>
      <c r="HW137" s="96"/>
      <c r="HX137" s="96"/>
      <c r="HY137" s="96"/>
      <c r="HZ137" s="96"/>
      <c r="IA137" s="96"/>
      <c r="IB137" s="96"/>
      <c r="IC137" s="96"/>
      <c r="ID137" s="96"/>
      <c r="IE137" s="96"/>
      <c r="IF137" s="96"/>
      <c r="IG137" s="96"/>
      <c r="IH137" s="96"/>
      <c r="II137" s="96"/>
      <c r="IJ137" s="96"/>
      <c r="IK137" s="96"/>
      <c r="IL137" s="96"/>
      <c r="IM137" s="96"/>
      <c r="IN137" s="96"/>
      <c r="IO137" s="96"/>
      <c r="IP137" s="96"/>
      <c r="IQ137" s="96"/>
      <c r="IR137" s="96"/>
      <c r="IS137" s="96"/>
      <c r="IT137" s="96"/>
      <c r="IU137" s="96"/>
      <c r="IV137" s="96"/>
      <c r="IW137" s="96"/>
      <c r="IX137" s="96"/>
      <c r="IY137" s="96"/>
      <c r="IZ137" s="96"/>
      <c r="JA137" s="96"/>
      <c r="JB137" s="96"/>
      <c r="JC137" s="96"/>
      <c r="JD137" s="96"/>
      <c r="JE137" s="96"/>
      <c r="JF137" s="96"/>
      <c r="JG137" s="96"/>
      <c r="JH137" s="96"/>
      <c r="JI137" s="96"/>
      <c r="JJ137" s="96"/>
      <c r="JK137" s="96"/>
      <c r="JL137" s="96"/>
      <c r="JM137" s="96"/>
      <c r="JN137" s="96"/>
      <c r="JO137" s="96"/>
      <c r="JP137" s="96"/>
      <c r="JQ137" s="96"/>
      <c r="JR137" s="96"/>
      <c r="JS137" s="96"/>
      <c r="JT137" s="96"/>
      <c r="JU137" s="96"/>
      <c r="JV137" s="96"/>
      <c r="JW137" s="96"/>
      <c r="JX137" s="96"/>
      <c r="JY137" s="96"/>
      <c r="JZ137" s="96"/>
      <c r="KA137" s="96"/>
      <c r="KB137" s="96"/>
      <c r="KC137" s="96"/>
      <c r="KD137" s="96"/>
      <c r="KE137" s="75"/>
      <c r="KF137" s="96"/>
      <c r="KG137" s="96"/>
      <c r="KH137" s="96"/>
      <c r="KI137" s="75"/>
      <c r="KJ137" s="96"/>
      <c r="KK137" s="96"/>
      <c r="KL137" s="96"/>
      <c r="KM137" s="75"/>
      <c r="KN137" s="96"/>
      <c r="KO137" s="96"/>
      <c r="KP137" s="96"/>
      <c r="KQ137" s="75"/>
      <c r="KR137" s="96"/>
      <c r="KS137" s="96"/>
      <c r="KT137" s="96"/>
      <c r="KU137" s="75"/>
      <c r="KV137" s="96"/>
      <c r="KW137" s="96"/>
      <c r="KX137" s="96"/>
      <c r="KY137" s="75"/>
      <c r="KZ137" s="96"/>
      <c r="LA137" s="96"/>
      <c r="LB137" s="96"/>
      <c r="LC137" s="75"/>
      <c r="LD137" s="96"/>
      <c r="LE137" s="96"/>
      <c r="LF137" s="96"/>
      <c r="LG137" s="75"/>
      <c r="LH137" s="96"/>
      <c r="LI137" s="96"/>
      <c r="LJ137" s="96"/>
      <c r="LK137" s="75"/>
      <c r="LL137" s="96"/>
      <c r="LM137" s="96"/>
      <c r="LN137" s="96"/>
      <c r="LO137" s="75"/>
      <c r="LP137" s="96"/>
      <c r="LQ137" s="96"/>
      <c r="LR137" s="96"/>
      <c r="LS137" s="75"/>
      <c r="LT137" s="96"/>
      <c r="LU137" s="96"/>
      <c r="LV137" s="96"/>
      <c r="LW137" s="75"/>
      <c r="LX137" s="96"/>
      <c r="LY137" s="96"/>
      <c r="LZ137" s="96"/>
      <c r="MA137" s="75"/>
      <c r="MB137" s="96"/>
      <c r="MC137" s="96"/>
      <c r="MD137" s="96"/>
      <c r="ME137" s="75"/>
      <c r="MF137" s="96"/>
      <c r="MG137" s="96"/>
      <c r="MH137" s="96"/>
      <c r="MI137" s="75"/>
      <c r="MJ137" s="96"/>
      <c r="MK137" s="96"/>
      <c r="ML137" s="96"/>
      <c r="MM137" s="75"/>
      <c r="MN137" s="89"/>
      <c r="MO137" s="89"/>
      <c r="MP137" s="89"/>
      <c r="MQ137" s="75"/>
      <c r="MR137" s="89"/>
      <c r="MS137" s="89"/>
      <c r="MT137" s="89"/>
      <c r="MU137" s="75"/>
      <c r="MV137" s="96"/>
      <c r="MW137" s="96"/>
      <c r="MX137" s="96"/>
      <c r="MY137" s="96"/>
      <c r="MZ137" s="96"/>
      <c r="NA137" s="96"/>
      <c r="NB137" s="96"/>
      <c r="NC137" s="96"/>
      <c r="ND137" s="96"/>
      <c r="NE137" s="96"/>
      <c r="NF137" s="96"/>
      <c r="NG137" s="96"/>
      <c r="NH137" s="96"/>
      <c r="NI137" s="96"/>
      <c r="NJ137" s="96"/>
      <c r="NK137" s="96"/>
    </row>
    <row r="138" spans="1:375" ht="15.75" x14ac:dyDescent="0.25">
      <c r="A138" s="130" t="s">
        <v>413</v>
      </c>
      <c r="B138" s="78">
        <f t="shared" si="512"/>
        <v>0</v>
      </c>
      <c r="C138" s="78">
        <f t="shared" si="479"/>
        <v>0</v>
      </c>
      <c r="D138" s="78">
        <f t="shared" si="513"/>
        <v>0</v>
      </c>
      <c r="E138" s="78">
        <f t="shared" si="514"/>
        <v>0</v>
      </c>
      <c r="F138" s="78">
        <f t="shared" si="515"/>
        <v>0</v>
      </c>
      <c r="G138" s="74"/>
      <c r="H138" s="78"/>
      <c r="I138" s="78"/>
      <c r="J138" s="78"/>
      <c r="K138" s="78"/>
      <c r="L138" s="96"/>
      <c r="M138" s="96"/>
      <c r="N138" s="96"/>
      <c r="O138" s="96"/>
      <c r="P138" s="96"/>
      <c r="Q138" s="96"/>
      <c r="R138" s="96"/>
      <c r="S138" s="75"/>
      <c r="T138" s="89"/>
      <c r="U138" s="89"/>
      <c r="V138" s="89"/>
      <c r="W138" s="75"/>
      <c r="X138" s="89"/>
      <c r="Y138" s="89"/>
      <c r="Z138" s="89"/>
      <c r="AA138" s="75"/>
      <c r="AB138" s="89"/>
      <c r="AC138" s="89"/>
      <c r="AD138" s="89"/>
      <c r="AE138" s="75"/>
      <c r="AF138" s="89"/>
      <c r="AG138" s="89"/>
      <c r="AH138" s="89"/>
      <c r="AI138" s="75"/>
      <c r="AJ138" s="89"/>
      <c r="AK138" s="89"/>
      <c r="AL138" s="89"/>
      <c r="AM138" s="75"/>
      <c r="AN138" s="96"/>
      <c r="AO138" s="96"/>
      <c r="AP138" s="96"/>
      <c r="AQ138" s="96"/>
      <c r="AR138" s="89"/>
      <c r="AS138" s="89"/>
      <c r="AT138" s="89"/>
      <c r="AU138" s="75"/>
      <c r="AV138" s="89"/>
      <c r="AW138" s="89"/>
      <c r="AX138" s="89"/>
      <c r="AY138" s="75"/>
      <c r="AZ138" s="75"/>
      <c r="BA138" s="89"/>
      <c r="BB138" s="89"/>
      <c r="BC138" s="75"/>
      <c r="BD138" s="89"/>
      <c r="BE138" s="89"/>
      <c r="BF138" s="89"/>
      <c r="BG138" s="75"/>
      <c r="BH138" s="89"/>
      <c r="BI138" s="89"/>
      <c r="BJ138" s="89"/>
      <c r="BK138" s="75"/>
      <c r="BL138" s="75"/>
      <c r="BM138" s="89"/>
      <c r="BN138" s="89"/>
      <c r="BO138" s="75"/>
      <c r="BP138" s="75"/>
      <c r="BQ138" s="89"/>
      <c r="BR138" s="89"/>
      <c r="BS138" s="75"/>
      <c r="BT138" s="75"/>
      <c r="BU138" s="89"/>
      <c r="BV138" s="89"/>
      <c r="BW138" s="75"/>
      <c r="BX138" s="75"/>
      <c r="BY138" s="89"/>
      <c r="BZ138" s="89"/>
      <c r="CA138" s="75"/>
      <c r="CB138" s="75"/>
      <c r="CC138" s="89"/>
      <c r="CD138" s="89"/>
      <c r="CE138" s="75"/>
      <c r="CF138" s="322"/>
      <c r="CG138" s="89"/>
      <c r="CH138" s="89"/>
      <c r="CI138" s="75"/>
      <c r="CJ138" s="75"/>
      <c r="CK138" s="89"/>
      <c r="CL138" s="89"/>
      <c r="CM138" s="75"/>
      <c r="CN138" s="75"/>
      <c r="CO138" s="89"/>
      <c r="CP138" s="89"/>
      <c r="CQ138" s="75"/>
      <c r="CR138" s="89"/>
      <c r="CS138" s="89"/>
      <c r="CT138" s="89"/>
      <c r="CU138" s="75"/>
      <c r="CV138" s="75"/>
      <c r="CW138" s="89"/>
      <c r="CX138" s="89"/>
      <c r="CY138" s="75"/>
      <c r="CZ138" s="75"/>
      <c r="DA138" s="89"/>
      <c r="DB138" s="89"/>
      <c r="DC138" s="75"/>
      <c r="DD138" s="89"/>
      <c r="DE138" s="89"/>
      <c r="DF138" s="78"/>
      <c r="DG138" s="75"/>
      <c r="DH138" s="89"/>
      <c r="DI138" s="89"/>
      <c r="DJ138" s="89"/>
      <c r="DK138" s="75"/>
      <c r="DL138" s="89"/>
      <c r="DM138" s="89"/>
      <c r="DN138" s="89"/>
      <c r="DO138" s="75"/>
      <c r="DP138" s="89"/>
      <c r="DQ138" s="89"/>
      <c r="DR138" s="89"/>
      <c r="DS138" s="75"/>
      <c r="DT138" s="75"/>
      <c r="DU138" s="89"/>
      <c r="DV138" s="89"/>
      <c r="DW138" s="75"/>
      <c r="DX138" s="75"/>
      <c r="DY138" s="89"/>
      <c r="DZ138" s="89"/>
      <c r="EA138" s="75"/>
      <c r="EB138" s="89"/>
      <c r="EC138" s="89"/>
      <c r="ED138" s="89"/>
      <c r="EE138" s="75"/>
      <c r="EF138" s="89"/>
      <c r="EG138" s="89"/>
      <c r="EH138" s="89"/>
      <c r="EI138" s="75"/>
      <c r="EJ138" s="89"/>
      <c r="EK138" s="89"/>
      <c r="EL138" s="89"/>
      <c r="EM138" s="75"/>
      <c r="EN138" s="89"/>
      <c r="EO138" s="89"/>
      <c r="EP138" s="89"/>
      <c r="EQ138" s="75"/>
      <c r="ER138" s="89"/>
      <c r="ES138" s="89"/>
      <c r="ET138" s="89"/>
      <c r="EU138" s="75"/>
      <c r="EV138" s="75"/>
      <c r="EW138" s="75"/>
      <c r="EX138" s="75"/>
      <c r="EY138" s="75"/>
      <c r="EZ138" s="89"/>
      <c r="FA138" s="89"/>
      <c r="FB138" s="89"/>
      <c r="FC138" s="75"/>
      <c r="FD138" s="89"/>
      <c r="FE138" s="89"/>
      <c r="FF138" s="89"/>
      <c r="FG138" s="75"/>
      <c r="FH138" s="89"/>
      <c r="FI138" s="89"/>
      <c r="FJ138" s="89"/>
      <c r="FK138" s="75"/>
      <c r="FL138" s="89"/>
      <c r="FM138" s="89"/>
      <c r="FN138" s="89"/>
      <c r="FO138" s="75"/>
      <c r="FP138" s="89"/>
      <c r="FQ138" s="89"/>
      <c r="FR138" s="89"/>
      <c r="FS138" s="75"/>
      <c r="FT138" s="89"/>
      <c r="FU138" s="89"/>
      <c r="FV138" s="89"/>
      <c r="FW138" s="75"/>
      <c r="FX138" s="89"/>
      <c r="FY138" s="89"/>
      <c r="FZ138" s="89"/>
      <c r="GA138" s="75"/>
      <c r="GB138" s="89"/>
      <c r="GC138" s="89"/>
      <c r="GD138" s="89"/>
      <c r="GE138" s="75"/>
      <c r="GF138" s="89"/>
      <c r="GG138" s="89"/>
      <c r="GH138" s="89"/>
      <c r="GI138" s="75"/>
      <c r="GJ138" s="89"/>
      <c r="GK138" s="89"/>
      <c r="GL138" s="89"/>
      <c r="GM138" s="75"/>
      <c r="GN138" s="89"/>
      <c r="GO138" s="89"/>
      <c r="GP138" s="89"/>
      <c r="GQ138" s="75"/>
      <c r="GR138" s="96"/>
      <c r="GS138" s="96"/>
      <c r="GT138" s="96"/>
      <c r="GU138" s="96"/>
      <c r="GV138" s="96"/>
      <c r="GW138" s="96"/>
      <c r="GX138" s="96"/>
      <c r="GY138" s="96"/>
      <c r="GZ138" s="96"/>
      <c r="HA138" s="96"/>
      <c r="HB138" s="96"/>
      <c r="HC138" s="96"/>
      <c r="HD138" s="96"/>
      <c r="HE138" s="96"/>
      <c r="HF138" s="96"/>
      <c r="HG138" s="96"/>
      <c r="HH138" s="96"/>
      <c r="HI138" s="96"/>
      <c r="HJ138" s="96"/>
      <c r="HK138" s="96"/>
      <c r="HL138" s="96"/>
      <c r="HM138" s="96"/>
      <c r="HN138" s="96"/>
      <c r="HO138" s="96"/>
      <c r="HP138" s="96"/>
      <c r="HQ138" s="96"/>
      <c r="HR138" s="96"/>
      <c r="HS138" s="96"/>
      <c r="HT138" s="96"/>
      <c r="HU138" s="96"/>
      <c r="HV138" s="96"/>
      <c r="HW138" s="96"/>
      <c r="HX138" s="96"/>
      <c r="HY138" s="96"/>
      <c r="HZ138" s="96"/>
      <c r="IA138" s="96"/>
      <c r="IB138" s="96"/>
      <c r="IC138" s="96"/>
      <c r="ID138" s="96"/>
      <c r="IE138" s="96"/>
      <c r="IF138" s="96"/>
      <c r="IG138" s="96"/>
      <c r="IH138" s="96"/>
      <c r="II138" s="96"/>
      <c r="IJ138" s="96"/>
      <c r="IK138" s="96"/>
      <c r="IL138" s="96"/>
      <c r="IM138" s="96"/>
      <c r="IN138" s="96"/>
      <c r="IO138" s="96"/>
      <c r="IP138" s="96"/>
      <c r="IQ138" s="96"/>
      <c r="IR138" s="96"/>
      <c r="IS138" s="96"/>
      <c r="IT138" s="96"/>
      <c r="IU138" s="96"/>
      <c r="IV138" s="96"/>
      <c r="IW138" s="96"/>
      <c r="IX138" s="96"/>
      <c r="IY138" s="96"/>
      <c r="IZ138" s="96"/>
      <c r="JA138" s="96"/>
      <c r="JB138" s="96"/>
      <c r="JC138" s="96"/>
      <c r="JD138" s="96"/>
      <c r="JE138" s="96"/>
      <c r="JF138" s="96"/>
      <c r="JG138" s="96"/>
      <c r="JH138" s="96"/>
      <c r="JI138" s="96"/>
      <c r="JJ138" s="96"/>
      <c r="JK138" s="96"/>
      <c r="JL138" s="96"/>
      <c r="JM138" s="96"/>
      <c r="JN138" s="96"/>
      <c r="JO138" s="96"/>
      <c r="JP138" s="96"/>
      <c r="JQ138" s="96"/>
      <c r="JR138" s="96"/>
      <c r="JS138" s="96"/>
      <c r="JT138" s="96"/>
      <c r="JU138" s="96"/>
      <c r="JV138" s="96"/>
      <c r="JW138" s="96"/>
      <c r="JX138" s="96"/>
      <c r="JY138" s="96"/>
      <c r="JZ138" s="96"/>
      <c r="KA138" s="96"/>
      <c r="KB138" s="96"/>
      <c r="KC138" s="96"/>
      <c r="KD138" s="96"/>
      <c r="KE138" s="75"/>
      <c r="KF138" s="96"/>
      <c r="KG138" s="96"/>
      <c r="KH138" s="96"/>
      <c r="KI138" s="75"/>
      <c r="KJ138" s="96"/>
      <c r="KK138" s="96"/>
      <c r="KL138" s="96"/>
      <c r="KM138" s="75"/>
      <c r="KN138" s="96"/>
      <c r="KO138" s="96"/>
      <c r="KP138" s="96"/>
      <c r="KQ138" s="75"/>
      <c r="KR138" s="96"/>
      <c r="KS138" s="96"/>
      <c r="KT138" s="96"/>
      <c r="KU138" s="75"/>
      <c r="KV138" s="96"/>
      <c r="KW138" s="96"/>
      <c r="KX138" s="96"/>
      <c r="KY138" s="75"/>
      <c r="KZ138" s="96"/>
      <c r="LA138" s="96"/>
      <c r="LB138" s="96"/>
      <c r="LC138" s="75"/>
      <c r="LD138" s="96"/>
      <c r="LE138" s="96"/>
      <c r="LF138" s="96"/>
      <c r="LG138" s="75"/>
      <c r="LH138" s="96"/>
      <c r="LI138" s="96"/>
      <c r="LJ138" s="96"/>
      <c r="LK138" s="75"/>
      <c r="LL138" s="96"/>
      <c r="LM138" s="96"/>
      <c r="LN138" s="96"/>
      <c r="LO138" s="75"/>
      <c r="LP138" s="96"/>
      <c r="LQ138" s="96"/>
      <c r="LR138" s="96"/>
      <c r="LS138" s="75"/>
      <c r="LT138" s="96"/>
      <c r="LU138" s="96"/>
      <c r="LV138" s="96"/>
      <c r="LW138" s="75"/>
      <c r="LX138" s="96"/>
      <c r="LY138" s="96"/>
      <c r="LZ138" s="96"/>
      <c r="MA138" s="75"/>
      <c r="MB138" s="96"/>
      <c r="MC138" s="96"/>
      <c r="MD138" s="96"/>
      <c r="ME138" s="75"/>
      <c r="MF138" s="96"/>
      <c r="MG138" s="96"/>
      <c r="MH138" s="96"/>
      <c r="MI138" s="75"/>
      <c r="MJ138" s="96"/>
      <c r="MK138" s="96"/>
      <c r="ML138" s="96"/>
      <c r="MM138" s="75"/>
      <c r="MN138" s="89"/>
      <c r="MO138" s="89"/>
      <c r="MP138" s="89"/>
      <c r="MQ138" s="75"/>
      <c r="MR138" s="89"/>
      <c r="MS138" s="89"/>
      <c r="MT138" s="89"/>
      <c r="MU138" s="75"/>
      <c r="MV138" s="96"/>
      <c r="MW138" s="96"/>
      <c r="MX138" s="96"/>
      <c r="MY138" s="96"/>
      <c r="MZ138" s="96"/>
      <c r="NA138" s="96"/>
      <c r="NB138" s="96"/>
      <c r="NC138" s="96"/>
      <c r="ND138" s="96"/>
      <c r="NE138" s="96"/>
      <c r="NF138" s="96"/>
      <c r="NG138" s="96"/>
      <c r="NH138" s="96"/>
      <c r="NI138" s="96"/>
      <c r="NJ138" s="96"/>
      <c r="NK138" s="96"/>
    </row>
    <row r="139" spans="1:375" s="5" customFormat="1" ht="31.5" x14ac:dyDescent="0.25">
      <c r="A139" s="129" t="s">
        <v>211</v>
      </c>
      <c r="B139" s="77">
        <f t="shared" si="512"/>
        <v>18845.264499999997</v>
      </c>
      <c r="C139" s="77">
        <f t="shared" ref="C139:C202" si="741">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U139+JY139+KC139+KG139+KK139+KO139+KS139+KW139+LA139+LE139+LI139+LM139+LQ139+LU139+LY139+MC139+MG139+MK139+MO139+MS139+MW139+NA139+NE139+NI139</f>
        <v>102141.01807000001</v>
      </c>
      <c r="D139" s="77">
        <f t="shared" si="513"/>
        <v>90201.018070000006</v>
      </c>
      <c r="E139" s="77">
        <f t="shared" si="514"/>
        <v>11940</v>
      </c>
      <c r="F139" s="77">
        <f t="shared" si="515"/>
        <v>101678.72803000003</v>
      </c>
      <c r="G139" s="73">
        <f>F139/C139*100</f>
        <v>99.547400203429376</v>
      </c>
      <c r="H139" s="73">
        <f>H140+H141+H142+H143</f>
        <v>0</v>
      </c>
      <c r="I139" s="73">
        <f>I140+I141+I142+I143</f>
        <v>0</v>
      </c>
      <c r="J139" s="73">
        <f>J140+J141+J142+J143</f>
        <v>0</v>
      </c>
      <c r="K139" s="73">
        <f>K140+K141+K142+K143</f>
        <v>0</v>
      </c>
      <c r="L139" s="73">
        <f t="shared" ref="L139" si="742">L140+L141+L142+L143</f>
        <v>1078.5999999999999</v>
      </c>
      <c r="M139" s="73">
        <f t="shared" ref="M139:N139" si="743">M140+M141+M142+M143</f>
        <v>1348.3</v>
      </c>
      <c r="N139" s="73">
        <f t="shared" si="743"/>
        <v>1348.3</v>
      </c>
      <c r="O139" s="72">
        <f>N139/M139*100</f>
        <v>100</v>
      </c>
      <c r="P139" s="73">
        <f>P140+P141+P142+P143</f>
        <v>534</v>
      </c>
      <c r="Q139" s="73">
        <f>Q140+Q141+Q142+Q143</f>
        <v>513</v>
      </c>
      <c r="R139" s="73">
        <f>R140+R141+R142+R143</f>
        <v>513</v>
      </c>
      <c r="S139" s="72">
        <f>R139/Q139*100</f>
        <v>100</v>
      </c>
      <c r="T139" s="73">
        <f>T140+T141+T142+T143</f>
        <v>2227</v>
      </c>
      <c r="U139" s="73">
        <f>U140+U141+U142+U143</f>
        <v>2163</v>
      </c>
      <c r="V139" s="73">
        <f>V140+V141+V142+V143</f>
        <v>2163</v>
      </c>
      <c r="W139" s="72">
        <f>V139/U139*100</f>
        <v>100</v>
      </c>
      <c r="X139" s="73">
        <f>X140+X141+X142+X143</f>
        <v>290</v>
      </c>
      <c r="Y139" s="73">
        <f>Y140+Y141+Y142+Y143</f>
        <v>290</v>
      </c>
      <c r="Z139" s="73">
        <f>Z140+Z141+Z142+Z143</f>
        <v>290</v>
      </c>
      <c r="AA139" s="72">
        <f>Z139/Y139*100</f>
        <v>100</v>
      </c>
      <c r="AB139" s="73">
        <f>AB140+AB141+AB142+AB143</f>
        <v>0</v>
      </c>
      <c r="AC139" s="73">
        <f>AC140+AC141+AC142+AC143</f>
        <v>0</v>
      </c>
      <c r="AD139" s="73">
        <f>AD140+AD141+AD142+AD143</f>
        <v>0</v>
      </c>
      <c r="AE139" s="72"/>
      <c r="AF139" s="73"/>
      <c r="AG139" s="73">
        <f>AG140+AG141+AG142+AG143</f>
        <v>11545</v>
      </c>
      <c r="AH139" s="73">
        <f>AH140+AH141+AH142+AH143</f>
        <v>11442.86167</v>
      </c>
      <c r="AI139" s="72">
        <f>AH139/AG139*100</f>
        <v>99.115302468601129</v>
      </c>
      <c r="AJ139" s="73"/>
      <c r="AK139" s="73">
        <f>AK140+AK141+AK142+AK143</f>
        <v>640</v>
      </c>
      <c r="AL139" s="73">
        <f>AL140+AL141+AL142+AL143</f>
        <v>640</v>
      </c>
      <c r="AM139" s="72">
        <f>AL139/AK139*100</f>
        <v>100</v>
      </c>
      <c r="AN139" s="73">
        <f t="shared" ref="AN139" si="744">AN140+AN141+AN142+AN143</f>
        <v>0</v>
      </c>
      <c r="AO139" s="73">
        <f t="shared" ref="AO139:AQ139" si="745">AO140+AO141+AO142+AO143</f>
        <v>0</v>
      </c>
      <c r="AP139" s="73">
        <f t="shared" si="745"/>
        <v>0</v>
      </c>
      <c r="AQ139" s="73">
        <f t="shared" si="745"/>
        <v>0</v>
      </c>
      <c r="AR139" s="73">
        <f>AR140+AR141+AR142+AR143</f>
        <v>500</v>
      </c>
      <c r="AS139" s="73">
        <f>AS140+AS141+AS142+AS143</f>
        <v>500</v>
      </c>
      <c r="AT139" s="73">
        <f>AT140+AT141+AT142+AT143</f>
        <v>500</v>
      </c>
      <c r="AU139" s="72">
        <f>AT139/AS139*100</f>
        <v>100</v>
      </c>
      <c r="AV139" s="73"/>
      <c r="AW139" s="73">
        <f>AW140+AW141+AW142+AW143</f>
        <v>0</v>
      </c>
      <c r="AX139" s="73">
        <f>AX140+AX141+AX142+AX143</f>
        <v>0</v>
      </c>
      <c r="AY139" s="72"/>
      <c r="AZ139" s="72"/>
      <c r="BA139" s="73">
        <f>BA140+BA141+BA142+BA143</f>
        <v>35980.891909999998</v>
      </c>
      <c r="BB139" s="73">
        <f>BB140+BB141+BB142+BB143</f>
        <v>35980.891909999998</v>
      </c>
      <c r="BC139" s="72">
        <f>BB139/BA139*100</f>
        <v>100</v>
      </c>
      <c r="BD139" s="73"/>
      <c r="BE139" s="73"/>
      <c r="BF139" s="73"/>
      <c r="BG139" s="72"/>
      <c r="BH139" s="73">
        <f>BH140+BH141+BH142+BH143</f>
        <v>2046.4894999999999</v>
      </c>
      <c r="BI139" s="73">
        <f>BI140+BI141+BI142+BI143</f>
        <v>2046.4894999999999</v>
      </c>
      <c r="BJ139" s="73">
        <f>BJ140+BJ141+BJ142+BJ143</f>
        <v>2046.4894999999999</v>
      </c>
      <c r="BK139" s="72">
        <f>BJ139/BI139*100</f>
        <v>100</v>
      </c>
      <c r="BL139" s="72"/>
      <c r="BM139" s="73">
        <f>BM140+BM141+BM142+BM143</f>
        <v>0</v>
      </c>
      <c r="BN139" s="73">
        <f>BN140+BN141+BN142+BN143</f>
        <v>0</v>
      </c>
      <c r="BO139" s="72"/>
      <c r="BP139" s="72"/>
      <c r="BQ139" s="73">
        <f>BQ140+BQ141+BQ142+BQ143</f>
        <v>0</v>
      </c>
      <c r="BR139" s="73">
        <f>BR140+BR141+BR142+BR143</f>
        <v>0</v>
      </c>
      <c r="BS139" s="72"/>
      <c r="BT139" s="72"/>
      <c r="BU139" s="73">
        <f>BU140+BU141+BU142+BU143</f>
        <v>0</v>
      </c>
      <c r="BV139" s="73">
        <f>BV140+BV141+BV142+BV143</f>
        <v>0</v>
      </c>
      <c r="BW139" s="72"/>
      <c r="BX139" s="72"/>
      <c r="BY139" s="73">
        <f>BY140+BY141+BY142+BY143</f>
        <v>0</v>
      </c>
      <c r="BZ139" s="73">
        <f>BZ140+BZ141+BZ142+BZ143</f>
        <v>0</v>
      </c>
      <c r="CA139" s="72"/>
      <c r="CB139" s="72"/>
      <c r="CC139" s="73">
        <f>CC140+CC141+CC142+CC143</f>
        <v>0</v>
      </c>
      <c r="CD139" s="73">
        <f>CD140+CD141+CD142+CD143</f>
        <v>0</v>
      </c>
      <c r="CE139" s="72"/>
      <c r="CF139" s="343"/>
      <c r="CG139" s="73">
        <f>CG140+CG141+CG142+CG143</f>
        <v>0</v>
      </c>
      <c r="CH139" s="73">
        <f>CH140+CH141+CH142+CH143</f>
        <v>0</v>
      </c>
      <c r="CI139" s="72"/>
      <c r="CJ139" s="72"/>
      <c r="CK139" s="73">
        <f>CK140+CK141+CK142+CK143</f>
        <v>0</v>
      </c>
      <c r="CL139" s="73">
        <f>CL140+CL141+CL142+CL143</f>
        <v>0</v>
      </c>
      <c r="CM139" s="72"/>
      <c r="CN139" s="72"/>
      <c r="CO139" s="73">
        <f>CO140+CO141+CO142+CO143</f>
        <v>0</v>
      </c>
      <c r="CP139" s="73">
        <f>CP140+CP141+CP142+CP143</f>
        <v>0</v>
      </c>
      <c r="CQ139" s="72"/>
      <c r="CR139" s="73">
        <f>CR140+CR141+CR142+CR143</f>
        <v>634.4</v>
      </c>
      <c r="CS139" s="73">
        <f>CS140+CS141+CS142+CS143</f>
        <v>634.4</v>
      </c>
      <c r="CT139" s="73">
        <f>CT140+CT141+CT142+CT143</f>
        <v>634.4</v>
      </c>
      <c r="CU139" s="72">
        <f>CT139/CS139*100</f>
        <v>100</v>
      </c>
      <c r="CV139" s="72"/>
      <c r="CW139" s="73"/>
      <c r="CX139" s="73"/>
      <c r="CY139" s="72"/>
      <c r="CZ139" s="72"/>
      <c r="DA139" s="73"/>
      <c r="DB139" s="73"/>
      <c r="DC139" s="72"/>
      <c r="DD139" s="73">
        <f>SUM(DD140:DD143)</f>
        <v>250</v>
      </c>
      <c r="DE139" s="73">
        <f>SUM(DE140:DE143)</f>
        <v>250</v>
      </c>
      <c r="DF139" s="73">
        <f>SUM(DF140:DF143)</f>
        <v>250</v>
      </c>
      <c r="DG139" s="72">
        <f t="shared" si="519"/>
        <v>100</v>
      </c>
      <c r="DH139" s="73">
        <f>SUM(DH140:DH143)</f>
        <v>0</v>
      </c>
      <c r="DI139" s="73">
        <f>SUM(DI140:DI143)</f>
        <v>0</v>
      </c>
      <c r="DJ139" s="73">
        <f>SUM(DJ140:DJ143)</f>
        <v>0</v>
      </c>
      <c r="DK139" s="72"/>
      <c r="DL139" s="73">
        <f>SUM(DL140:DL143)</f>
        <v>0</v>
      </c>
      <c r="DM139" s="73">
        <f>SUM(DM140:DM143)</f>
        <v>0</v>
      </c>
      <c r="DN139" s="73">
        <f>SUM(DN140:DN143)</f>
        <v>0</v>
      </c>
      <c r="DO139" s="72"/>
      <c r="DP139" s="73"/>
      <c r="DQ139" s="73">
        <f>SUM(DQ140:DQ143)</f>
        <v>0</v>
      </c>
      <c r="DR139" s="73">
        <f>SUM(DR140:DR143)</f>
        <v>0</v>
      </c>
      <c r="DS139" s="72"/>
      <c r="DT139" s="72"/>
      <c r="DU139" s="73">
        <f>DU140+DU141+DU142+DU143</f>
        <v>0</v>
      </c>
      <c r="DV139" s="73">
        <f>DV140+DV141+DV142+DV143</f>
        <v>0</v>
      </c>
      <c r="DW139" s="72"/>
      <c r="DX139" s="72"/>
      <c r="DY139" s="73">
        <f>DY140+DY141+DY142+DY143</f>
        <v>0</v>
      </c>
      <c r="DZ139" s="73">
        <f>DZ140+DZ141+DZ142+DZ143</f>
        <v>0</v>
      </c>
      <c r="EA139" s="72"/>
      <c r="EB139" s="73">
        <f>EB140+EB141+EB142+EB143</f>
        <v>1000</v>
      </c>
      <c r="EC139" s="73">
        <f>EC140+EC141+EC142+EC143</f>
        <v>1000</v>
      </c>
      <c r="ED139" s="73">
        <f>ED140+ED141+ED142+ED143</f>
        <v>836.93839000000003</v>
      </c>
      <c r="EE139" s="72">
        <f>ED139/EC139*100</f>
        <v>83.693838999999997</v>
      </c>
      <c r="EF139" s="73">
        <f>SUM(EF140:EF143)</f>
        <v>3257.3</v>
      </c>
      <c r="EG139" s="73">
        <f>SUM(EG140:EG143)</f>
        <v>4153.3999999999996</v>
      </c>
      <c r="EH139" s="73">
        <f>SUM(EH140:EH143)</f>
        <v>4153.3999999999996</v>
      </c>
      <c r="EI139" s="72">
        <f t="shared" ref="EI139:EI140" si="746">EH139/EG139*100</f>
        <v>100</v>
      </c>
      <c r="EJ139" s="73"/>
      <c r="EK139" s="73">
        <f>SUM(EK140:EK143)</f>
        <v>0</v>
      </c>
      <c r="EL139" s="73">
        <f>SUM(EL140:EL143)</f>
        <v>0</v>
      </c>
      <c r="EM139" s="72"/>
      <c r="EN139" s="73">
        <f>SUM(EN140:EN143)</f>
        <v>5000</v>
      </c>
      <c r="EO139" s="73">
        <f>SUM(EO140:EO143)</f>
        <v>5000</v>
      </c>
      <c r="EP139" s="73">
        <f>SUM(EP140:EP143)</f>
        <v>5000</v>
      </c>
      <c r="EQ139" s="72">
        <f t="shared" ref="EQ139:EQ142" si="747">EP139/EO139*100</f>
        <v>100</v>
      </c>
      <c r="ER139" s="73"/>
      <c r="ES139" s="73">
        <f>SUM(ES140:ES143)</f>
        <v>0</v>
      </c>
      <c r="ET139" s="73">
        <f>SUM(ET140:ET143)</f>
        <v>0</v>
      </c>
      <c r="EU139" s="72"/>
      <c r="EV139" s="72"/>
      <c r="EW139" s="72"/>
      <c r="EX139" s="72"/>
      <c r="EY139" s="72"/>
      <c r="EZ139" s="73"/>
      <c r="FA139" s="73">
        <f>SUM(FA140:FA143)</f>
        <v>0</v>
      </c>
      <c r="FB139" s="73">
        <f>SUM(FB140:FB143)</f>
        <v>0</v>
      </c>
      <c r="FC139" s="72"/>
      <c r="FD139" s="73"/>
      <c r="FE139" s="73">
        <f>SUM(FE140:FE143)</f>
        <v>15212.35</v>
      </c>
      <c r="FF139" s="73">
        <f>SUM(FF140:FF143)</f>
        <v>15212.35</v>
      </c>
      <c r="FG139" s="72">
        <f>FF139/FE139*100</f>
        <v>100</v>
      </c>
      <c r="FH139" s="73"/>
      <c r="FI139" s="73">
        <f>SUM(FI140:FI143)</f>
        <v>0</v>
      </c>
      <c r="FJ139" s="73">
        <f>SUM(FJ140:FJ143)</f>
        <v>0</v>
      </c>
      <c r="FK139" s="72"/>
      <c r="FL139" s="73">
        <f>SUM(FL140:FL143)</f>
        <v>869</v>
      </c>
      <c r="FM139" s="73">
        <f>SUM(FM140:FM143)</f>
        <v>678.2</v>
      </c>
      <c r="FN139" s="73">
        <f>SUM(FN140:FN143)</f>
        <v>669.56273999999996</v>
      </c>
      <c r="FO139" s="72">
        <f t="shared" ref="FO139:FO140" si="748">FN139/FM139*100</f>
        <v>98.726443526983175</v>
      </c>
      <c r="FP139" s="73"/>
      <c r="FQ139" s="73"/>
      <c r="FR139" s="73"/>
      <c r="FS139" s="72"/>
      <c r="FT139" s="73"/>
      <c r="FU139" s="73">
        <f>SUM(FU140:FU143)</f>
        <v>0</v>
      </c>
      <c r="FV139" s="73">
        <f>SUM(FV140:FV143)</f>
        <v>0</v>
      </c>
      <c r="FW139" s="72"/>
      <c r="FX139" s="73"/>
      <c r="FY139" s="73">
        <f>SUM(FY140:FY143)</f>
        <v>0</v>
      </c>
      <c r="FZ139" s="73">
        <f>SUM(FZ140:FZ143)</f>
        <v>0</v>
      </c>
      <c r="GA139" s="72"/>
      <c r="GB139" s="73"/>
      <c r="GC139" s="73">
        <f>SUM(GC140:GC143)</f>
        <v>0</v>
      </c>
      <c r="GD139" s="73">
        <f>SUM(GD140:GD143)</f>
        <v>0</v>
      </c>
      <c r="GE139" s="72"/>
      <c r="GF139" s="73">
        <f>SUM(GF140:GF143)</f>
        <v>1158.4749999999999</v>
      </c>
      <c r="GG139" s="73">
        <f>SUM(GG140:GG143)</f>
        <v>1145.01298</v>
      </c>
      <c r="GH139" s="73">
        <f>SUM(GH140:GH143)</f>
        <v>1143.7052699999999</v>
      </c>
      <c r="GI139" s="72">
        <f t="shared" si="614"/>
        <v>99.885790814353911</v>
      </c>
      <c r="GJ139" s="73"/>
      <c r="GK139" s="73"/>
      <c r="GL139" s="73"/>
      <c r="GM139" s="72"/>
      <c r="GN139" s="73"/>
      <c r="GO139" s="73">
        <f>SUM(GO140:GO143)</f>
        <v>72.099999999999994</v>
      </c>
      <c r="GP139" s="73">
        <f>SUM(GP140:GP143)</f>
        <v>72.05</v>
      </c>
      <c r="GQ139" s="72">
        <f t="shared" ref="GQ139:GQ145" si="749">GP139/GO139*100</f>
        <v>99.930651872399451</v>
      </c>
      <c r="GR139" s="73"/>
      <c r="GS139" s="73">
        <f t="shared" ref="GS139:GT139" si="750">GS140+GS141+GS142+GS143</f>
        <v>0</v>
      </c>
      <c r="GT139" s="73">
        <f t="shared" si="750"/>
        <v>0</v>
      </c>
      <c r="GU139" s="72"/>
      <c r="GV139" s="73"/>
      <c r="GW139" s="73">
        <f t="shared" ref="GW139:GX139" si="751">GW140+GW141+GW142+GW143</f>
        <v>0</v>
      </c>
      <c r="GX139" s="73">
        <f t="shared" si="751"/>
        <v>0</v>
      </c>
      <c r="GY139" s="72"/>
      <c r="GZ139" s="73"/>
      <c r="HA139" s="73">
        <f t="shared" ref="HA139:HB139" si="752">HA140+HA141+HA142+HA143</f>
        <v>0</v>
      </c>
      <c r="HB139" s="73">
        <f t="shared" si="752"/>
        <v>0</v>
      </c>
      <c r="HC139" s="72"/>
      <c r="HD139" s="73"/>
      <c r="HE139" s="73">
        <f t="shared" ref="HE139:HF139" si="753">HE140+HE141+HE142+HE143</f>
        <v>0</v>
      </c>
      <c r="HF139" s="73">
        <f t="shared" si="753"/>
        <v>0</v>
      </c>
      <c r="HG139" s="72"/>
      <c r="HH139" s="73"/>
      <c r="HI139" s="73">
        <f t="shared" ref="HI139:HJ139" si="754">HI140+HI141+HI142+HI143</f>
        <v>23.4</v>
      </c>
      <c r="HJ139" s="73">
        <f t="shared" si="754"/>
        <v>23.4</v>
      </c>
      <c r="HK139" s="72">
        <f>HJ139/HI139*100</f>
        <v>100</v>
      </c>
      <c r="HL139" s="73"/>
      <c r="HM139" s="73">
        <f t="shared" ref="HM139:HN139" si="755">HM140+HM141+HM142+HM143</f>
        <v>696.34</v>
      </c>
      <c r="HN139" s="73">
        <f t="shared" si="755"/>
        <v>686.34480000000008</v>
      </c>
      <c r="HO139" s="72">
        <f>HN139/HM139*100</f>
        <v>98.564609242611382</v>
      </c>
      <c r="HP139" s="73"/>
      <c r="HQ139" s="73">
        <f t="shared" ref="HQ139:HR139" si="756">HQ140+HQ141+HQ142+HQ143</f>
        <v>0</v>
      </c>
      <c r="HR139" s="73">
        <f t="shared" si="756"/>
        <v>0</v>
      </c>
      <c r="HS139" s="72"/>
      <c r="HT139" s="73"/>
      <c r="HU139" s="73">
        <f t="shared" ref="HU139:HV139" si="757">HU140+HU141+HU142+HU143</f>
        <v>0</v>
      </c>
      <c r="HV139" s="73">
        <f t="shared" si="757"/>
        <v>0</v>
      </c>
      <c r="HW139" s="72"/>
      <c r="HX139" s="73"/>
      <c r="HY139" s="73">
        <f t="shared" ref="HY139:HZ139" si="758">HY140+HY141+HY142+HY143</f>
        <v>2300</v>
      </c>
      <c r="HZ139" s="73">
        <f t="shared" si="758"/>
        <v>2300</v>
      </c>
      <c r="IA139" s="72">
        <f t="shared" ref="IA139:IA144" si="759">HZ139/HY139*100</f>
        <v>100</v>
      </c>
      <c r="IB139" s="73"/>
      <c r="IC139" s="73">
        <f t="shared" ref="IC139:ID139" si="760">IC140+IC141+IC142+IC143</f>
        <v>80</v>
      </c>
      <c r="ID139" s="73">
        <f t="shared" si="760"/>
        <v>0</v>
      </c>
      <c r="IE139" s="72"/>
      <c r="IF139" s="73"/>
      <c r="IG139" s="73">
        <f t="shared" ref="IG139:IH139" si="761">IG140+IG141+IG142+IG143</f>
        <v>0</v>
      </c>
      <c r="IH139" s="73">
        <f t="shared" si="761"/>
        <v>0</v>
      </c>
      <c r="II139" s="72"/>
      <c r="IJ139" s="73"/>
      <c r="IK139" s="73">
        <f t="shared" ref="IK139:IL139" si="762">IK140+IK141+IK142+IK143</f>
        <v>2600</v>
      </c>
      <c r="IL139" s="73">
        <f t="shared" si="762"/>
        <v>2502.9000699999997</v>
      </c>
      <c r="IM139" s="72">
        <f t="shared" ref="IM139:IM144" si="763">IL139/IK139*100</f>
        <v>96.265387307692293</v>
      </c>
      <c r="IN139" s="73"/>
      <c r="IO139" s="73">
        <f t="shared" ref="IO139:IP139" si="764">IO140+IO141+IO142+IO143</f>
        <v>0</v>
      </c>
      <c r="IP139" s="73">
        <f t="shared" si="764"/>
        <v>0</v>
      </c>
      <c r="IQ139" s="72"/>
      <c r="IR139" s="73"/>
      <c r="IS139" s="73">
        <f t="shared" ref="IS139:IT139" si="765">IS140+IS141+IS142+IS143</f>
        <v>0</v>
      </c>
      <c r="IT139" s="73">
        <f t="shared" si="765"/>
        <v>0</v>
      </c>
      <c r="IU139" s="72"/>
      <c r="IV139" s="73"/>
      <c r="IW139" s="73">
        <f t="shared" ref="IW139:IX139" si="766">IW140+IW141+IW142+IW143</f>
        <v>0</v>
      </c>
      <c r="IX139" s="73">
        <f t="shared" si="766"/>
        <v>0</v>
      </c>
      <c r="IY139" s="72"/>
      <c r="IZ139" s="73"/>
      <c r="JA139" s="73">
        <f t="shared" ref="JA139:JB139" si="767">JA140+JA141+JA142+JA143</f>
        <v>0</v>
      </c>
      <c r="JB139" s="73">
        <f t="shared" si="767"/>
        <v>0</v>
      </c>
      <c r="JC139" s="72"/>
      <c r="JD139" s="73"/>
      <c r="JE139" s="73">
        <f t="shared" ref="JE139:JF139" si="768">JE140+JE141+JE142+JE143</f>
        <v>0</v>
      </c>
      <c r="JF139" s="73">
        <f t="shared" si="768"/>
        <v>0</v>
      </c>
      <c r="JG139" s="72"/>
      <c r="JH139" s="73"/>
      <c r="JI139" s="73">
        <f t="shared" ref="JI139:JJ139" si="769">JI140+JI141+JI142+JI143</f>
        <v>0</v>
      </c>
      <c r="JJ139" s="73">
        <f t="shared" si="769"/>
        <v>0</v>
      </c>
      <c r="JK139" s="72"/>
      <c r="JL139" s="73"/>
      <c r="JM139" s="73">
        <f t="shared" ref="JM139:JN139" si="770">JM140+JM141+JM142+JM143</f>
        <v>0</v>
      </c>
      <c r="JN139" s="73">
        <f t="shared" si="770"/>
        <v>0</v>
      </c>
      <c r="JO139" s="72"/>
      <c r="JP139" s="73"/>
      <c r="JQ139" s="73">
        <f t="shared" ref="JQ139:JR139" si="771">JQ140+JQ141+JQ142+JQ143</f>
        <v>0</v>
      </c>
      <c r="JR139" s="73">
        <f t="shared" si="771"/>
        <v>0</v>
      </c>
      <c r="JS139" s="72"/>
      <c r="JT139" s="73"/>
      <c r="JU139" s="73">
        <f t="shared" ref="JU139:JV139" si="772">JU140+JU141+JU142+JU143</f>
        <v>0</v>
      </c>
      <c r="JV139" s="73">
        <f t="shared" si="772"/>
        <v>0</v>
      </c>
      <c r="JW139" s="72"/>
      <c r="JX139" s="73"/>
      <c r="JY139" s="73">
        <f t="shared" ref="JY139:JZ139" si="773">JY140+JY141+JY142+JY143</f>
        <v>0</v>
      </c>
      <c r="JZ139" s="73">
        <f t="shared" si="773"/>
        <v>0</v>
      </c>
      <c r="KA139" s="72"/>
      <c r="KB139" s="73"/>
      <c r="KC139" s="73">
        <f t="shared" ref="KC139:KD139" si="774">KC140+KC141+KC142+KC143</f>
        <v>180</v>
      </c>
      <c r="KD139" s="73">
        <f t="shared" si="774"/>
        <v>180</v>
      </c>
      <c r="KE139" s="72">
        <f t="shared" si="615"/>
        <v>100</v>
      </c>
      <c r="KF139" s="73"/>
      <c r="KG139" s="73">
        <f t="shared" ref="KG139:KH139" si="775">KG140+KG141+KG142+KG143</f>
        <v>0</v>
      </c>
      <c r="KH139" s="73">
        <f t="shared" si="775"/>
        <v>0</v>
      </c>
      <c r="KI139" s="72"/>
      <c r="KJ139" s="73"/>
      <c r="KK139" s="73">
        <f t="shared" ref="KK139:KL139" si="776">KK140+KK141+KK142+KK143</f>
        <v>0</v>
      </c>
      <c r="KL139" s="73">
        <f t="shared" si="776"/>
        <v>0</v>
      </c>
      <c r="KM139" s="72"/>
      <c r="KN139" s="73"/>
      <c r="KO139" s="73">
        <f t="shared" ref="KO139:KP139" si="777">KO140+KO141+KO142+KO143</f>
        <v>0</v>
      </c>
      <c r="KP139" s="73">
        <f t="shared" si="777"/>
        <v>0</v>
      </c>
      <c r="KQ139" s="72"/>
      <c r="KR139" s="73"/>
      <c r="KS139" s="73">
        <f t="shared" ref="KS139:KT139" si="778">KS140+KS141+KS142+KS143</f>
        <v>0</v>
      </c>
      <c r="KT139" s="73">
        <f t="shared" si="778"/>
        <v>0</v>
      </c>
      <c r="KU139" s="72"/>
      <c r="KV139" s="73"/>
      <c r="KW139" s="73">
        <f t="shared" ref="KW139:KX139" si="779">KW140+KW141+KW142+KW143</f>
        <v>0</v>
      </c>
      <c r="KX139" s="73">
        <f t="shared" si="779"/>
        <v>0</v>
      </c>
      <c r="KY139" s="72"/>
      <c r="KZ139" s="73"/>
      <c r="LA139" s="73">
        <f t="shared" ref="LA139:LB139" si="780">LA140+LA141+LA142+LA143</f>
        <v>0</v>
      </c>
      <c r="LB139" s="73">
        <f t="shared" si="780"/>
        <v>0</v>
      </c>
      <c r="LC139" s="72"/>
      <c r="LD139" s="73"/>
      <c r="LE139" s="73">
        <f t="shared" ref="LE139:LF139" si="781">LE140+LE141+LE142+LE143</f>
        <v>0</v>
      </c>
      <c r="LF139" s="73">
        <f t="shared" si="781"/>
        <v>0</v>
      </c>
      <c r="LG139" s="72"/>
      <c r="LH139" s="73"/>
      <c r="LI139" s="73">
        <f t="shared" ref="LI139:LJ139" si="782">LI140+LI141+LI142+LI143</f>
        <v>0</v>
      </c>
      <c r="LJ139" s="73">
        <f t="shared" si="782"/>
        <v>0</v>
      </c>
      <c r="LK139" s="72"/>
      <c r="LL139" s="73"/>
      <c r="LM139" s="73">
        <f t="shared" ref="LM139:LN139" si="783">LM140+LM141+LM142+LM143</f>
        <v>0</v>
      </c>
      <c r="LN139" s="73">
        <f t="shared" si="783"/>
        <v>0</v>
      </c>
      <c r="LO139" s="72"/>
      <c r="LP139" s="73"/>
      <c r="LQ139" s="73">
        <f t="shared" ref="LQ139:LR139" si="784">LQ140+LQ141+LQ142+LQ143</f>
        <v>0</v>
      </c>
      <c r="LR139" s="73">
        <f t="shared" si="784"/>
        <v>0</v>
      </c>
      <c r="LS139" s="72"/>
      <c r="LT139" s="73"/>
      <c r="LU139" s="73">
        <f t="shared" ref="LU139:LV139" si="785">LU140+LU141+LU142+LU143</f>
        <v>0</v>
      </c>
      <c r="LV139" s="73">
        <f t="shared" si="785"/>
        <v>0</v>
      </c>
      <c r="LW139" s="72"/>
      <c r="LX139" s="73"/>
      <c r="LY139" s="73">
        <f t="shared" ref="LY139:LZ139" si="786">LY140+LY141+LY142+LY143</f>
        <v>0</v>
      </c>
      <c r="LZ139" s="73">
        <f t="shared" si="786"/>
        <v>0</v>
      </c>
      <c r="MA139" s="72"/>
      <c r="MB139" s="73"/>
      <c r="MC139" s="73">
        <f t="shared" ref="MC139:MD139" si="787">MC140+MC141+MC142+MC143</f>
        <v>1329.1336799999999</v>
      </c>
      <c r="MD139" s="73">
        <f t="shared" si="787"/>
        <v>1329.1336799999999</v>
      </c>
      <c r="ME139" s="72">
        <f t="shared" si="735"/>
        <v>100</v>
      </c>
      <c r="MF139" s="73"/>
      <c r="MG139" s="73">
        <f t="shared" ref="MG139:MH139" si="788">MG140+MG141+MG142+MG143</f>
        <v>0</v>
      </c>
      <c r="MH139" s="73">
        <f t="shared" si="788"/>
        <v>0</v>
      </c>
      <c r="MI139" s="72"/>
      <c r="MJ139" s="73"/>
      <c r="MK139" s="73">
        <f t="shared" ref="MK139:ML139" si="789">MK140+MK141+MK142+MK143</f>
        <v>11760</v>
      </c>
      <c r="ML139" s="73">
        <f t="shared" si="789"/>
        <v>11760</v>
      </c>
      <c r="MM139" s="72">
        <f t="shared" ref="MM139" si="790">ML139/MK139*100</f>
        <v>100</v>
      </c>
      <c r="MN139" s="73"/>
      <c r="MO139" s="73"/>
      <c r="MP139" s="73"/>
      <c r="MQ139" s="72"/>
      <c r="MR139" s="73"/>
      <c r="MS139" s="73"/>
      <c r="MT139" s="73"/>
      <c r="MU139" s="72"/>
      <c r="MV139" s="73"/>
      <c r="MW139" s="73"/>
      <c r="MX139" s="73"/>
      <c r="MY139" s="72"/>
      <c r="MZ139" s="73"/>
      <c r="NA139" s="73"/>
      <c r="NB139" s="73"/>
      <c r="NC139" s="72"/>
      <c r="ND139" s="73"/>
      <c r="NE139" s="73"/>
      <c r="NF139" s="73"/>
      <c r="NG139" s="72"/>
      <c r="NH139" s="73"/>
      <c r="NI139" s="73"/>
      <c r="NJ139" s="73"/>
      <c r="NK139" s="72"/>
    </row>
    <row r="140" spans="1:375" ht="16.5" customHeight="1" x14ac:dyDescent="0.25">
      <c r="A140" s="130" t="s">
        <v>209</v>
      </c>
      <c r="B140" s="78">
        <f t="shared" si="512"/>
        <v>13845.264499999999</v>
      </c>
      <c r="C140" s="78">
        <f t="shared" si="741"/>
        <v>85381.018069999991</v>
      </c>
      <c r="D140" s="78">
        <f t="shared" si="513"/>
        <v>85201.018069999991</v>
      </c>
      <c r="E140" s="78">
        <f t="shared" si="514"/>
        <v>180</v>
      </c>
      <c r="F140" s="78">
        <f t="shared" si="515"/>
        <v>84918.728030000013</v>
      </c>
      <c r="G140" s="74">
        <f>F140/C140*100</f>
        <v>99.458556421029115</v>
      </c>
      <c r="H140" s="74"/>
      <c r="I140" s="74"/>
      <c r="J140" s="74"/>
      <c r="K140" s="74"/>
      <c r="L140" s="74">
        <v>1078.5999999999999</v>
      </c>
      <c r="M140" s="74">
        <v>1348.3</v>
      </c>
      <c r="N140" s="74">
        <v>1348.3</v>
      </c>
      <c r="O140" s="75">
        <f>N140/M140*100</f>
        <v>100</v>
      </c>
      <c r="P140" s="114">
        <v>534</v>
      </c>
      <c r="Q140" s="114">
        <v>513</v>
      </c>
      <c r="R140" s="134">
        <v>513</v>
      </c>
      <c r="S140" s="75">
        <f>R140/Q140*100</f>
        <v>100</v>
      </c>
      <c r="T140" s="99">
        <v>2227</v>
      </c>
      <c r="U140" s="268">
        <v>2163</v>
      </c>
      <c r="V140" s="268">
        <v>2163</v>
      </c>
      <c r="W140" s="75">
        <f>V140/U140*100</f>
        <v>100</v>
      </c>
      <c r="X140" s="285">
        <v>290</v>
      </c>
      <c r="Y140" s="306">
        <v>290</v>
      </c>
      <c r="Z140" s="306">
        <v>290</v>
      </c>
      <c r="AA140" s="75">
        <f>Z140/Y140*100</f>
        <v>100</v>
      </c>
      <c r="AB140" s="322"/>
      <c r="AC140" s="322"/>
      <c r="AD140" s="322"/>
      <c r="AE140" s="75"/>
      <c r="AF140" s="322"/>
      <c r="AG140" s="322">
        <v>11545</v>
      </c>
      <c r="AH140" s="322">
        <v>11442.86167</v>
      </c>
      <c r="AI140" s="75">
        <f>AH140/AG140*100</f>
        <v>99.115302468601129</v>
      </c>
      <c r="AJ140" s="322"/>
      <c r="AK140" s="322">
        <v>640</v>
      </c>
      <c r="AL140" s="322">
        <v>640</v>
      </c>
      <c r="AM140" s="75">
        <f>AL140/AK140*100</f>
        <v>100</v>
      </c>
      <c r="AN140" s="74"/>
      <c r="AO140" s="74"/>
      <c r="AP140" s="74"/>
      <c r="AQ140" s="75"/>
      <c r="AR140" s="322">
        <v>500</v>
      </c>
      <c r="AS140" s="322">
        <v>500</v>
      </c>
      <c r="AT140" s="322">
        <v>500</v>
      </c>
      <c r="AU140" s="75">
        <f>AT140/AS140*100</f>
        <v>100</v>
      </c>
      <c r="AV140" s="322"/>
      <c r="AW140" s="322"/>
      <c r="AX140" s="322"/>
      <c r="AY140" s="75"/>
      <c r="AZ140" s="75"/>
      <c r="BA140" s="322">
        <v>35980.891909999998</v>
      </c>
      <c r="BB140" s="322">
        <v>35980.891909999998</v>
      </c>
      <c r="BC140" s="75">
        <f>BB140/BA140*100</f>
        <v>100</v>
      </c>
      <c r="BD140" s="322"/>
      <c r="BE140" s="322"/>
      <c r="BF140" s="74"/>
      <c r="BG140" s="75"/>
      <c r="BH140" s="322">
        <v>2046.4894999999999</v>
      </c>
      <c r="BI140" s="322">
        <v>2046.4894999999999</v>
      </c>
      <c r="BJ140" s="322">
        <v>2046.4894999999999</v>
      </c>
      <c r="BK140" s="75">
        <f>BJ140/BI140*100</f>
        <v>100</v>
      </c>
      <c r="BL140" s="75"/>
      <c r="BM140" s="322"/>
      <c r="BN140" s="74"/>
      <c r="BO140" s="75"/>
      <c r="BP140" s="75"/>
      <c r="BQ140" s="322"/>
      <c r="BR140" s="74"/>
      <c r="BS140" s="75"/>
      <c r="BT140" s="75"/>
      <c r="BU140" s="322"/>
      <c r="BV140" s="74"/>
      <c r="BW140" s="75"/>
      <c r="BX140" s="75"/>
      <c r="BY140" s="322"/>
      <c r="BZ140" s="74"/>
      <c r="CA140" s="75"/>
      <c r="CB140" s="75"/>
      <c r="CC140" s="322"/>
      <c r="CD140" s="74"/>
      <c r="CE140" s="75"/>
      <c r="CF140" s="322"/>
      <c r="CG140" s="322"/>
      <c r="CH140" s="74"/>
      <c r="CI140" s="75"/>
      <c r="CJ140" s="75"/>
      <c r="CK140" s="322"/>
      <c r="CL140" s="74"/>
      <c r="CM140" s="75"/>
      <c r="CN140" s="75"/>
      <c r="CO140" s="322"/>
      <c r="CP140" s="74"/>
      <c r="CQ140" s="75"/>
      <c r="CR140" s="322">
        <v>634.4</v>
      </c>
      <c r="CS140" s="322">
        <v>634.4</v>
      </c>
      <c r="CT140" s="322">
        <v>634.4</v>
      </c>
      <c r="CU140" s="75">
        <f>CT140/CS140*100</f>
        <v>100</v>
      </c>
      <c r="CV140" s="75"/>
      <c r="CW140" s="322"/>
      <c r="CX140" s="322"/>
      <c r="CY140" s="75"/>
      <c r="CZ140" s="75"/>
      <c r="DA140" s="322"/>
      <c r="DB140" s="322"/>
      <c r="DC140" s="75"/>
      <c r="DD140" s="322">
        <v>250</v>
      </c>
      <c r="DE140" s="322">
        <v>250</v>
      </c>
      <c r="DF140" s="322">
        <v>250</v>
      </c>
      <c r="DG140" s="75">
        <f t="shared" si="519"/>
        <v>100</v>
      </c>
      <c r="DH140" s="322"/>
      <c r="DI140" s="322"/>
      <c r="DJ140" s="322"/>
      <c r="DK140" s="75"/>
      <c r="DL140" s="322"/>
      <c r="DM140" s="322"/>
      <c r="DN140" s="322"/>
      <c r="DO140" s="75"/>
      <c r="DP140" s="322"/>
      <c r="DQ140" s="322"/>
      <c r="DR140" s="322"/>
      <c r="DS140" s="75"/>
      <c r="DT140" s="75"/>
      <c r="DU140" s="322"/>
      <c r="DV140" s="74"/>
      <c r="DW140" s="75"/>
      <c r="DX140" s="75"/>
      <c r="DY140" s="322"/>
      <c r="DZ140" s="74"/>
      <c r="EA140" s="75"/>
      <c r="EB140" s="322">
        <v>1000</v>
      </c>
      <c r="EC140" s="322">
        <v>1000</v>
      </c>
      <c r="ED140" s="322">
        <v>836.93839000000003</v>
      </c>
      <c r="EE140" s="75">
        <f>ED140/EC140*100</f>
        <v>83.693838999999997</v>
      </c>
      <c r="EF140" s="322">
        <v>3257.3</v>
      </c>
      <c r="EG140" s="322">
        <v>4153.3999999999996</v>
      </c>
      <c r="EH140" s="322">
        <v>4153.3999999999996</v>
      </c>
      <c r="EI140" s="75">
        <f t="shared" si="746"/>
        <v>100</v>
      </c>
      <c r="EJ140" s="322"/>
      <c r="EK140" s="322"/>
      <c r="EL140" s="322"/>
      <c r="EM140" s="75"/>
      <c r="EN140" s="322"/>
      <c r="EO140" s="322"/>
      <c r="EP140" s="322"/>
      <c r="EQ140" s="75"/>
      <c r="ER140" s="322"/>
      <c r="ES140" s="322"/>
      <c r="ET140" s="322"/>
      <c r="EU140" s="75"/>
      <c r="EV140" s="75"/>
      <c r="EW140" s="75"/>
      <c r="EX140" s="75"/>
      <c r="EY140" s="75"/>
      <c r="EZ140" s="322"/>
      <c r="FA140" s="322"/>
      <c r="FB140" s="322"/>
      <c r="FC140" s="75"/>
      <c r="FD140" s="322"/>
      <c r="FE140" s="322">
        <v>15212.35</v>
      </c>
      <c r="FF140" s="322">
        <v>15212.35</v>
      </c>
      <c r="FG140" s="75">
        <f>FF140/FE140*100</f>
        <v>100</v>
      </c>
      <c r="FH140" s="322"/>
      <c r="FI140" s="322"/>
      <c r="FJ140" s="322"/>
      <c r="FK140" s="75"/>
      <c r="FL140" s="322">
        <v>869</v>
      </c>
      <c r="FM140" s="322">
        <v>678.2</v>
      </c>
      <c r="FN140" s="322">
        <v>669.56273999999996</v>
      </c>
      <c r="FO140" s="75">
        <f t="shared" si="748"/>
        <v>98.726443526983175</v>
      </c>
      <c r="FP140" s="322"/>
      <c r="FQ140" s="322"/>
      <c r="FR140" s="322"/>
      <c r="FS140" s="75"/>
      <c r="FT140" s="322"/>
      <c r="FU140" s="322"/>
      <c r="FV140" s="322"/>
      <c r="FW140" s="75"/>
      <c r="FX140" s="322"/>
      <c r="FY140" s="322"/>
      <c r="FZ140" s="322"/>
      <c r="GA140" s="75"/>
      <c r="GB140" s="322"/>
      <c r="GC140" s="322"/>
      <c r="GD140" s="322"/>
      <c r="GE140" s="75"/>
      <c r="GF140" s="322">
        <v>1158.4749999999999</v>
      </c>
      <c r="GG140" s="322">
        <v>1145.01298</v>
      </c>
      <c r="GH140" s="322">
        <v>1143.7052699999999</v>
      </c>
      <c r="GI140" s="75">
        <f t="shared" si="614"/>
        <v>99.885790814353911</v>
      </c>
      <c r="GJ140" s="322"/>
      <c r="GK140" s="322"/>
      <c r="GL140" s="322"/>
      <c r="GM140" s="75"/>
      <c r="GN140" s="322"/>
      <c r="GO140" s="322">
        <v>72.099999999999994</v>
      </c>
      <c r="GP140" s="322">
        <v>72.05</v>
      </c>
      <c r="GQ140" s="75">
        <f t="shared" si="749"/>
        <v>99.930651872399451</v>
      </c>
      <c r="GR140" s="74"/>
      <c r="GS140" s="74"/>
      <c r="GT140" s="74"/>
      <c r="GU140" s="75"/>
      <c r="GV140" s="74"/>
      <c r="GW140" s="74"/>
      <c r="GX140" s="74"/>
      <c r="GY140" s="75"/>
      <c r="GZ140" s="74"/>
      <c r="HA140" s="74"/>
      <c r="HB140" s="74"/>
      <c r="HC140" s="75"/>
      <c r="HD140" s="74"/>
      <c r="HE140" s="74"/>
      <c r="HF140" s="74"/>
      <c r="HG140" s="75"/>
      <c r="HH140" s="74"/>
      <c r="HI140" s="74">
        <v>23.4</v>
      </c>
      <c r="HJ140" s="74">
        <v>23.4</v>
      </c>
      <c r="HK140" s="75">
        <f>HJ140/HI140*100</f>
        <v>100</v>
      </c>
      <c r="HL140" s="74"/>
      <c r="HM140" s="74">
        <v>696.34</v>
      </c>
      <c r="HN140" s="74">
        <v>686.34480000000008</v>
      </c>
      <c r="HO140" s="75">
        <f>HN140/HM140*100</f>
        <v>98.564609242611382</v>
      </c>
      <c r="HP140" s="74"/>
      <c r="HQ140" s="74"/>
      <c r="HR140" s="74">
        <v>0</v>
      </c>
      <c r="HS140" s="75"/>
      <c r="HT140" s="74"/>
      <c r="HU140" s="74"/>
      <c r="HV140" s="74">
        <v>0</v>
      </c>
      <c r="HW140" s="75"/>
      <c r="HX140" s="74"/>
      <c r="HY140" s="74">
        <v>2300</v>
      </c>
      <c r="HZ140" s="74">
        <v>2300</v>
      </c>
      <c r="IA140" s="75">
        <f t="shared" si="759"/>
        <v>100</v>
      </c>
      <c r="IB140" s="74"/>
      <c r="IC140" s="74">
        <v>80</v>
      </c>
      <c r="ID140" s="74">
        <v>0</v>
      </c>
      <c r="IE140" s="75"/>
      <c r="IF140" s="74"/>
      <c r="IG140" s="74"/>
      <c r="IH140" s="74">
        <v>0</v>
      </c>
      <c r="II140" s="75"/>
      <c r="IJ140" s="74"/>
      <c r="IK140" s="74">
        <v>2600</v>
      </c>
      <c r="IL140" s="74">
        <v>2502.9000699999997</v>
      </c>
      <c r="IM140" s="75"/>
      <c r="IN140" s="74"/>
      <c r="IO140" s="74"/>
      <c r="IP140" s="74">
        <v>0</v>
      </c>
      <c r="IQ140" s="75"/>
      <c r="IR140" s="74"/>
      <c r="IS140" s="74"/>
      <c r="IT140" s="74">
        <v>0</v>
      </c>
      <c r="IU140" s="75"/>
      <c r="IV140" s="74"/>
      <c r="IW140" s="74"/>
      <c r="IX140" s="74">
        <v>0</v>
      </c>
      <c r="IY140" s="75"/>
      <c r="IZ140" s="74"/>
      <c r="JA140" s="74"/>
      <c r="JB140" s="74">
        <v>0</v>
      </c>
      <c r="JC140" s="75"/>
      <c r="JD140" s="74"/>
      <c r="JE140" s="74"/>
      <c r="JF140" s="74">
        <v>0</v>
      </c>
      <c r="JG140" s="75"/>
      <c r="JH140" s="74"/>
      <c r="JI140" s="74"/>
      <c r="JJ140" s="74">
        <v>0</v>
      </c>
      <c r="JK140" s="75"/>
      <c r="JL140" s="74"/>
      <c r="JM140" s="74"/>
      <c r="JN140" s="74">
        <v>0</v>
      </c>
      <c r="JO140" s="75"/>
      <c r="JP140" s="74"/>
      <c r="JQ140" s="74"/>
      <c r="JR140" s="74">
        <v>0</v>
      </c>
      <c r="JS140" s="75"/>
      <c r="JT140" s="74"/>
      <c r="JU140" s="74"/>
      <c r="JV140" s="74">
        <v>0</v>
      </c>
      <c r="JW140" s="75"/>
      <c r="JX140" s="74"/>
      <c r="JY140" s="74"/>
      <c r="JZ140" s="74">
        <v>0</v>
      </c>
      <c r="KA140" s="75"/>
      <c r="KB140" s="74"/>
      <c r="KC140" s="74">
        <v>180</v>
      </c>
      <c r="KD140" s="74">
        <v>180</v>
      </c>
      <c r="KE140" s="75">
        <f t="shared" si="615"/>
        <v>100</v>
      </c>
      <c r="KF140" s="74"/>
      <c r="KG140" s="74"/>
      <c r="KH140" s="74"/>
      <c r="KI140" s="75"/>
      <c r="KJ140" s="74"/>
      <c r="KK140" s="74"/>
      <c r="KL140" s="74"/>
      <c r="KM140" s="75"/>
      <c r="KN140" s="74"/>
      <c r="KO140" s="74"/>
      <c r="KP140" s="74"/>
      <c r="KQ140" s="75"/>
      <c r="KR140" s="74"/>
      <c r="KS140" s="74"/>
      <c r="KT140" s="74"/>
      <c r="KU140" s="75"/>
      <c r="KV140" s="74"/>
      <c r="KW140" s="74"/>
      <c r="KX140" s="74"/>
      <c r="KY140" s="75"/>
      <c r="KZ140" s="74"/>
      <c r="LA140" s="74"/>
      <c r="LB140" s="74"/>
      <c r="LC140" s="75"/>
      <c r="LD140" s="74"/>
      <c r="LE140" s="74"/>
      <c r="LF140" s="74"/>
      <c r="LG140" s="75"/>
      <c r="LH140" s="74"/>
      <c r="LI140" s="74"/>
      <c r="LJ140" s="74"/>
      <c r="LK140" s="75"/>
      <c r="LL140" s="74"/>
      <c r="LM140" s="74"/>
      <c r="LN140" s="74"/>
      <c r="LO140" s="75"/>
      <c r="LP140" s="74"/>
      <c r="LQ140" s="74"/>
      <c r="LR140" s="74"/>
      <c r="LS140" s="75"/>
      <c r="LT140" s="74"/>
      <c r="LU140" s="74"/>
      <c r="LV140" s="74"/>
      <c r="LW140" s="75"/>
      <c r="LX140" s="74"/>
      <c r="LY140" s="74"/>
      <c r="LZ140" s="74"/>
      <c r="MA140" s="75"/>
      <c r="MB140" s="74"/>
      <c r="MC140" s="74">
        <v>1329.1336799999999</v>
      </c>
      <c r="MD140" s="74">
        <v>1329.1336799999999</v>
      </c>
      <c r="ME140" s="75">
        <f t="shared" si="735"/>
        <v>100</v>
      </c>
      <c r="MF140" s="74"/>
      <c r="MG140" s="74"/>
      <c r="MH140" s="74"/>
      <c r="MI140" s="75"/>
      <c r="MJ140" s="74"/>
      <c r="MK140" s="74"/>
      <c r="ML140" s="74"/>
      <c r="MM140" s="75"/>
      <c r="MN140" s="322"/>
      <c r="MO140" s="322"/>
      <c r="MP140" s="322"/>
      <c r="MQ140" s="75"/>
      <c r="MR140" s="322"/>
      <c r="MS140" s="322"/>
      <c r="MT140" s="322"/>
      <c r="MU140" s="75"/>
      <c r="MV140" s="74"/>
      <c r="MW140" s="74"/>
      <c r="MX140" s="74"/>
      <c r="MY140" s="75"/>
      <c r="MZ140" s="74"/>
      <c r="NA140" s="74"/>
      <c r="NB140" s="74"/>
      <c r="NC140" s="75"/>
      <c r="ND140" s="74"/>
      <c r="NE140" s="74"/>
      <c r="NF140" s="74"/>
      <c r="NG140" s="75"/>
      <c r="NH140" s="74"/>
      <c r="NI140" s="74"/>
      <c r="NJ140" s="74"/>
      <c r="NK140" s="75"/>
    </row>
    <row r="141" spans="1:375" ht="15.75" x14ac:dyDescent="0.25">
      <c r="A141" s="130" t="s">
        <v>208</v>
      </c>
      <c r="B141" s="78">
        <f t="shared" si="512"/>
        <v>0</v>
      </c>
      <c r="C141" s="78">
        <f t="shared" si="741"/>
        <v>0</v>
      </c>
      <c r="D141" s="78">
        <f t="shared" si="513"/>
        <v>0</v>
      </c>
      <c r="E141" s="78">
        <f t="shared" si="514"/>
        <v>0</v>
      </c>
      <c r="F141" s="78">
        <f t="shared" si="515"/>
        <v>0</v>
      </c>
      <c r="G141" s="74"/>
      <c r="H141" s="78"/>
      <c r="I141" s="78"/>
      <c r="J141" s="78"/>
      <c r="K141" s="78"/>
      <c r="L141" s="96"/>
      <c r="M141" s="96"/>
      <c r="N141" s="96"/>
      <c r="O141" s="96"/>
      <c r="P141" s="96"/>
      <c r="Q141" s="96"/>
      <c r="R141" s="96"/>
      <c r="S141" s="75"/>
      <c r="T141" s="89"/>
      <c r="U141" s="89"/>
      <c r="V141" s="89"/>
      <c r="W141" s="75"/>
      <c r="X141" s="89"/>
      <c r="Y141" s="89"/>
      <c r="Z141" s="89"/>
      <c r="AA141" s="75"/>
      <c r="AB141" s="89"/>
      <c r="AC141" s="89"/>
      <c r="AD141" s="89"/>
      <c r="AE141" s="75"/>
      <c r="AF141" s="89"/>
      <c r="AG141" s="89"/>
      <c r="AH141" s="89"/>
      <c r="AI141" s="75"/>
      <c r="AJ141" s="89"/>
      <c r="AK141" s="89"/>
      <c r="AL141" s="89"/>
      <c r="AM141" s="75"/>
      <c r="AN141" s="96"/>
      <c r="AO141" s="96"/>
      <c r="AP141" s="96"/>
      <c r="AQ141" s="96"/>
      <c r="AR141" s="89"/>
      <c r="AS141" s="89"/>
      <c r="AT141" s="89"/>
      <c r="AU141" s="75"/>
      <c r="AV141" s="89"/>
      <c r="AW141" s="89"/>
      <c r="AX141" s="89"/>
      <c r="AY141" s="75"/>
      <c r="AZ141" s="75"/>
      <c r="BA141" s="89"/>
      <c r="BB141" s="89"/>
      <c r="BC141" s="75"/>
      <c r="BD141" s="89"/>
      <c r="BE141" s="89"/>
      <c r="BF141" s="89"/>
      <c r="BG141" s="75"/>
      <c r="BH141" s="89"/>
      <c r="BI141" s="89"/>
      <c r="BJ141" s="89"/>
      <c r="BK141" s="75"/>
      <c r="BL141" s="75"/>
      <c r="BM141" s="89"/>
      <c r="BN141" s="89"/>
      <c r="BO141" s="75"/>
      <c r="BP141" s="75"/>
      <c r="BQ141" s="89"/>
      <c r="BR141" s="89"/>
      <c r="BS141" s="75"/>
      <c r="BT141" s="75"/>
      <c r="BU141" s="89"/>
      <c r="BV141" s="89"/>
      <c r="BW141" s="75"/>
      <c r="BX141" s="75"/>
      <c r="BY141" s="89"/>
      <c r="BZ141" s="89"/>
      <c r="CA141" s="75"/>
      <c r="CB141" s="75"/>
      <c r="CC141" s="89"/>
      <c r="CD141" s="89"/>
      <c r="CE141" s="75"/>
      <c r="CF141" s="322"/>
      <c r="CG141" s="89"/>
      <c r="CH141" s="89"/>
      <c r="CI141" s="75"/>
      <c r="CJ141" s="75"/>
      <c r="CK141" s="89"/>
      <c r="CL141" s="89"/>
      <c r="CM141" s="75"/>
      <c r="CN141" s="75"/>
      <c r="CO141" s="89"/>
      <c r="CP141" s="89"/>
      <c r="CQ141" s="75"/>
      <c r="CR141" s="89"/>
      <c r="CS141" s="89"/>
      <c r="CT141" s="89"/>
      <c r="CU141" s="75"/>
      <c r="CV141" s="75"/>
      <c r="CW141" s="89"/>
      <c r="CX141" s="89"/>
      <c r="CY141" s="75"/>
      <c r="CZ141" s="75"/>
      <c r="DA141" s="89"/>
      <c r="DB141" s="89"/>
      <c r="DC141" s="75"/>
      <c r="DD141" s="89"/>
      <c r="DE141" s="89"/>
      <c r="DF141" s="78"/>
      <c r="DG141" s="75"/>
      <c r="DH141" s="89"/>
      <c r="DI141" s="89"/>
      <c r="DJ141" s="89"/>
      <c r="DK141" s="75"/>
      <c r="DL141" s="89"/>
      <c r="DM141" s="89"/>
      <c r="DN141" s="89"/>
      <c r="DO141" s="75"/>
      <c r="DP141" s="89"/>
      <c r="DQ141" s="89"/>
      <c r="DR141" s="89"/>
      <c r="DS141" s="75"/>
      <c r="DT141" s="75"/>
      <c r="DU141" s="89"/>
      <c r="DV141" s="89"/>
      <c r="DW141" s="75"/>
      <c r="DX141" s="75"/>
      <c r="DY141" s="89"/>
      <c r="DZ141" s="89"/>
      <c r="EA141" s="75"/>
      <c r="EB141" s="89"/>
      <c r="EC141" s="89"/>
      <c r="ED141" s="89"/>
      <c r="EE141" s="75"/>
      <c r="EF141" s="89"/>
      <c r="EG141" s="89"/>
      <c r="EH141" s="89"/>
      <c r="EI141" s="75"/>
      <c r="EJ141" s="89"/>
      <c r="EK141" s="89"/>
      <c r="EL141" s="89"/>
      <c r="EM141" s="75"/>
      <c r="EN141" s="89"/>
      <c r="EO141" s="89"/>
      <c r="EP141" s="89"/>
      <c r="EQ141" s="75"/>
      <c r="ER141" s="89"/>
      <c r="ES141" s="89"/>
      <c r="ET141" s="89"/>
      <c r="EU141" s="75"/>
      <c r="EV141" s="75"/>
      <c r="EW141" s="75"/>
      <c r="EX141" s="75"/>
      <c r="EY141" s="75"/>
      <c r="EZ141" s="89"/>
      <c r="FA141" s="89"/>
      <c r="FB141" s="89"/>
      <c r="FC141" s="75"/>
      <c r="FD141" s="89"/>
      <c r="FE141" s="89"/>
      <c r="FF141" s="89"/>
      <c r="FG141" s="75"/>
      <c r="FH141" s="89"/>
      <c r="FI141" s="89"/>
      <c r="FJ141" s="89"/>
      <c r="FK141" s="75"/>
      <c r="FL141" s="89"/>
      <c r="FM141" s="89"/>
      <c r="FN141" s="89"/>
      <c r="FO141" s="75"/>
      <c r="FP141" s="89"/>
      <c r="FQ141" s="89"/>
      <c r="FR141" s="89"/>
      <c r="FS141" s="75"/>
      <c r="FT141" s="89"/>
      <c r="FU141" s="89"/>
      <c r="FV141" s="89"/>
      <c r="FW141" s="75"/>
      <c r="FX141" s="89"/>
      <c r="FY141" s="89"/>
      <c r="FZ141" s="89"/>
      <c r="GA141" s="75"/>
      <c r="GB141" s="89"/>
      <c r="GC141" s="89"/>
      <c r="GD141" s="89"/>
      <c r="GE141" s="75"/>
      <c r="GF141" s="89"/>
      <c r="GG141" s="89"/>
      <c r="GH141" s="89"/>
      <c r="GI141" s="75"/>
      <c r="GJ141" s="89"/>
      <c r="GK141" s="89"/>
      <c r="GL141" s="89"/>
      <c r="GM141" s="75"/>
      <c r="GN141" s="89"/>
      <c r="GO141" s="89"/>
      <c r="GP141" s="89"/>
      <c r="GQ141" s="75"/>
      <c r="GR141" s="96"/>
      <c r="GS141" s="96"/>
      <c r="GT141" s="96"/>
      <c r="GU141" s="96"/>
      <c r="GV141" s="96"/>
      <c r="GW141" s="96"/>
      <c r="GX141" s="96"/>
      <c r="GY141" s="96"/>
      <c r="GZ141" s="96"/>
      <c r="HA141" s="96"/>
      <c r="HB141" s="96"/>
      <c r="HC141" s="96"/>
      <c r="HD141" s="96"/>
      <c r="HE141" s="96"/>
      <c r="HF141" s="96"/>
      <c r="HG141" s="96"/>
      <c r="HH141" s="96"/>
      <c r="HI141" s="96"/>
      <c r="HJ141" s="96"/>
      <c r="HK141" s="96"/>
      <c r="HL141" s="96"/>
      <c r="HM141" s="96"/>
      <c r="HN141" s="96"/>
      <c r="HO141" s="96"/>
      <c r="HP141" s="96"/>
      <c r="HQ141" s="96"/>
      <c r="HR141" s="96"/>
      <c r="HS141" s="96"/>
      <c r="HT141" s="96"/>
      <c r="HU141" s="96"/>
      <c r="HV141" s="96"/>
      <c r="HW141" s="96"/>
      <c r="HX141" s="96"/>
      <c r="HY141" s="96"/>
      <c r="HZ141" s="96"/>
      <c r="IA141" s="75"/>
      <c r="IB141" s="96"/>
      <c r="IC141" s="96"/>
      <c r="ID141" s="96"/>
      <c r="IE141" s="96"/>
      <c r="IF141" s="96"/>
      <c r="IG141" s="96"/>
      <c r="IH141" s="96"/>
      <c r="II141" s="96"/>
      <c r="IJ141" s="96"/>
      <c r="IK141" s="96"/>
      <c r="IL141" s="96"/>
      <c r="IM141" s="75"/>
      <c r="IN141" s="96"/>
      <c r="IO141" s="96"/>
      <c r="IP141" s="96"/>
      <c r="IQ141" s="96"/>
      <c r="IR141" s="96"/>
      <c r="IS141" s="96"/>
      <c r="IT141" s="96"/>
      <c r="IU141" s="96"/>
      <c r="IV141" s="96"/>
      <c r="IW141" s="96"/>
      <c r="IX141" s="96"/>
      <c r="IY141" s="96"/>
      <c r="IZ141" s="96"/>
      <c r="JA141" s="96"/>
      <c r="JB141" s="96"/>
      <c r="JC141" s="96"/>
      <c r="JD141" s="96"/>
      <c r="JE141" s="96"/>
      <c r="JF141" s="96"/>
      <c r="JG141" s="96"/>
      <c r="JH141" s="96"/>
      <c r="JI141" s="96"/>
      <c r="JJ141" s="96"/>
      <c r="JK141" s="96"/>
      <c r="JL141" s="96"/>
      <c r="JM141" s="96"/>
      <c r="JN141" s="96"/>
      <c r="JO141" s="96"/>
      <c r="JP141" s="96"/>
      <c r="JQ141" s="96"/>
      <c r="JR141" s="96"/>
      <c r="JS141" s="96"/>
      <c r="JT141" s="96"/>
      <c r="JU141" s="96"/>
      <c r="JV141" s="96"/>
      <c r="JW141" s="96"/>
      <c r="JX141" s="96"/>
      <c r="JY141" s="96"/>
      <c r="JZ141" s="96"/>
      <c r="KA141" s="96"/>
      <c r="KB141" s="96"/>
      <c r="KC141" s="96"/>
      <c r="KD141" s="96"/>
      <c r="KE141" s="75"/>
      <c r="KF141" s="96"/>
      <c r="KG141" s="96"/>
      <c r="KH141" s="96"/>
      <c r="KI141" s="75"/>
      <c r="KJ141" s="96"/>
      <c r="KK141" s="96"/>
      <c r="KL141" s="96"/>
      <c r="KM141" s="75"/>
      <c r="KN141" s="96"/>
      <c r="KO141" s="96"/>
      <c r="KP141" s="96"/>
      <c r="KQ141" s="75"/>
      <c r="KR141" s="96"/>
      <c r="KS141" s="96"/>
      <c r="KT141" s="96"/>
      <c r="KU141" s="75"/>
      <c r="KV141" s="96"/>
      <c r="KW141" s="96"/>
      <c r="KX141" s="96"/>
      <c r="KY141" s="75"/>
      <c r="KZ141" s="96"/>
      <c r="LA141" s="96"/>
      <c r="LB141" s="96"/>
      <c r="LC141" s="75"/>
      <c r="LD141" s="96"/>
      <c r="LE141" s="96"/>
      <c r="LF141" s="96"/>
      <c r="LG141" s="75"/>
      <c r="LH141" s="96"/>
      <c r="LI141" s="96"/>
      <c r="LJ141" s="96"/>
      <c r="LK141" s="75"/>
      <c r="LL141" s="96"/>
      <c r="LM141" s="96"/>
      <c r="LN141" s="96"/>
      <c r="LO141" s="75"/>
      <c r="LP141" s="96"/>
      <c r="LQ141" s="96"/>
      <c r="LR141" s="96"/>
      <c r="LS141" s="75"/>
      <c r="LT141" s="96"/>
      <c r="LU141" s="96"/>
      <c r="LV141" s="96"/>
      <c r="LW141" s="75"/>
      <c r="LX141" s="96"/>
      <c r="LY141" s="96"/>
      <c r="LZ141" s="96"/>
      <c r="MA141" s="75"/>
      <c r="MB141" s="96"/>
      <c r="MC141" s="96"/>
      <c r="MD141" s="96"/>
      <c r="ME141" s="75"/>
      <c r="MF141" s="96"/>
      <c r="MG141" s="96"/>
      <c r="MH141" s="96"/>
      <c r="MI141" s="75"/>
      <c r="MJ141" s="96"/>
      <c r="MK141" s="74"/>
      <c r="ML141" s="74"/>
      <c r="MM141" s="75"/>
      <c r="MN141" s="89"/>
      <c r="MO141" s="89"/>
      <c r="MP141" s="89"/>
      <c r="MQ141" s="75"/>
      <c r="MR141" s="89"/>
      <c r="MS141" s="89"/>
      <c r="MT141" s="89"/>
      <c r="MU141" s="75"/>
      <c r="MV141" s="96"/>
      <c r="MW141" s="96"/>
      <c r="MX141" s="96"/>
      <c r="MY141" s="96"/>
      <c r="MZ141" s="96"/>
      <c r="NA141" s="96"/>
      <c r="NB141" s="96"/>
      <c r="NC141" s="96"/>
      <c r="ND141" s="96"/>
      <c r="NE141" s="96"/>
      <c r="NF141" s="96"/>
      <c r="NG141" s="96"/>
      <c r="NH141" s="96"/>
      <c r="NI141" s="96"/>
      <c r="NJ141" s="96"/>
      <c r="NK141" s="96"/>
    </row>
    <row r="142" spans="1:375" ht="15.75" x14ac:dyDescent="0.25">
      <c r="A142" s="130" t="s">
        <v>207</v>
      </c>
      <c r="B142" s="78">
        <f t="shared" ref="B142:B205" si="791">H142+L142+P142+T142+X142+AB142+AF142+AJ142+AN142+AR142+AV142+AZ142+BD142+BH142+BL142+BP142+BT142+BX142+CF142+CJ142+CN142+CR142+CV142+CZ142+DD142+DH142+DL142+DP142+DT142+DX142+EB142+EF142+EJ142+EN142+ER142+EV142+EZ142+FD142+FH142+FL142+FP142+FT142+FX142+GB142+GF142+GJ142+GN142+GR142+GV142+GZ142+HD142+HH142+HL142+HP142+HT142+HX142+IB142+IF142+IJ142+IN142+IR142+IV142+IZ142+JD142+JH142+JL142+JT142+JX142+KB142+KF142</f>
        <v>5000</v>
      </c>
      <c r="C142" s="78">
        <f t="shared" si="741"/>
        <v>16760</v>
      </c>
      <c r="D142" s="78">
        <f t="shared" ref="D142:D205" si="792">I142+M142+Q142+U142+Y142+AC142+AG142+AK142+AO142+AS142+AW142+BA142+BE142+BI142+BM142+BQ142+BU142+BY142+CC142+CG142+CK142+CO142+CS142+CW142+DE142+DI142+DM142+DQ142+DU142+DY142+EC142+EG142+EK142+EO142+ES142+EW142+FA142+FE142+FI142+FM142+FQ142+FU142+FY142+GC142+GG142+GK142+GO142+GS142+GW142+HA142+HE142+HI142+HM142+HQ142+HU142+HY142+IC142+IG142+IK142+IO142+IS142+IW142+JA142+JE142+JI142+JM142+JQ142+MC142+MO142+MS142</f>
        <v>5000</v>
      </c>
      <c r="E142" s="78">
        <f t="shared" ref="E142:E205" si="793">DA142+JU142+JY142+KC142+KG142+KK142+KO142+KS142+KW142+LA142+LE142+LI142+LM142+LQ142+LU142+LY142+MG142+MK142+MW142+NA142+NE142+NI142</f>
        <v>11760</v>
      </c>
      <c r="F142" s="78">
        <f t="shared" ref="F142:F205" si="794">J142+N142+R142+V142+Z142+AD142+AH142+AL142+AP142+AT142+AX142+BB142+BF142+BJ142+BN142+BR142+BV142+BZ142+CD142+CH142+CL142+CP142+CT142+CX142+DB142+DF142+DJ142+DN142+DR142+DV142+DZ142+ED142+EH142+EL142+EP142+ET142+EX142+FB142+FF142+FJ142+FN142+FR142+FV142+FZ142+GD142+GH142+GL142+GP142+GT142+GX142+HB142+HF142+HJ142+HN142+HR142+HV142+HZ142+ID142+IH142+IL142+IP142+IT142+IX142+JB142+JF142+JJ142+JN142+JR142+JV142+JZ142+KD142+KH142+KL142+KP142+KT142+KX142+LB142+LF142+LJ142+LN142+LR142+LV142+LZ142+MD142+MH142+ML142+MP142+MT142+MX142+NB142+NF142+NJ142</f>
        <v>16760</v>
      </c>
      <c r="G142" s="74">
        <f>F142/C142*100</f>
        <v>100</v>
      </c>
      <c r="H142" s="78"/>
      <c r="I142" s="78"/>
      <c r="J142" s="78"/>
      <c r="K142" s="78"/>
      <c r="L142" s="96"/>
      <c r="M142" s="96"/>
      <c r="N142" s="96"/>
      <c r="O142" s="96"/>
      <c r="P142" s="96"/>
      <c r="Q142" s="96"/>
      <c r="R142" s="96"/>
      <c r="S142" s="75"/>
      <c r="T142" s="89"/>
      <c r="U142" s="89"/>
      <c r="V142" s="89"/>
      <c r="W142" s="75"/>
      <c r="X142" s="89"/>
      <c r="Y142" s="89"/>
      <c r="Z142" s="89"/>
      <c r="AA142" s="75"/>
      <c r="AB142" s="89"/>
      <c r="AC142" s="89"/>
      <c r="AD142" s="89"/>
      <c r="AE142" s="75"/>
      <c r="AF142" s="89"/>
      <c r="AG142" s="89"/>
      <c r="AH142" s="89"/>
      <c r="AI142" s="75"/>
      <c r="AJ142" s="89"/>
      <c r="AK142" s="89"/>
      <c r="AL142" s="89"/>
      <c r="AM142" s="75"/>
      <c r="AN142" s="96"/>
      <c r="AO142" s="96"/>
      <c r="AP142" s="96"/>
      <c r="AQ142" s="96"/>
      <c r="AR142" s="89"/>
      <c r="AS142" s="89"/>
      <c r="AT142" s="89"/>
      <c r="AU142" s="75"/>
      <c r="AV142" s="89"/>
      <c r="AW142" s="89"/>
      <c r="AX142" s="89"/>
      <c r="AY142" s="75"/>
      <c r="AZ142" s="75"/>
      <c r="BA142" s="89"/>
      <c r="BB142" s="89"/>
      <c r="BC142" s="75"/>
      <c r="BD142" s="89"/>
      <c r="BE142" s="89"/>
      <c r="BF142" s="89"/>
      <c r="BG142" s="75"/>
      <c r="BH142" s="89"/>
      <c r="BI142" s="89"/>
      <c r="BJ142" s="89"/>
      <c r="BK142" s="75"/>
      <c r="BL142" s="75"/>
      <c r="BM142" s="89"/>
      <c r="BN142" s="89"/>
      <c r="BO142" s="75"/>
      <c r="BP142" s="75"/>
      <c r="BQ142" s="89"/>
      <c r="BR142" s="89"/>
      <c r="BS142" s="75"/>
      <c r="BT142" s="75"/>
      <c r="BU142" s="89"/>
      <c r="BV142" s="89"/>
      <c r="BW142" s="75"/>
      <c r="BX142" s="75"/>
      <c r="BY142" s="89"/>
      <c r="BZ142" s="89"/>
      <c r="CA142" s="75"/>
      <c r="CB142" s="75"/>
      <c r="CC142" s="89"/>
      <c r="CD142" s="89"/>
      <c r="CE142" s="75"/>
      <c r="CF142" s="322"/>
      <c r="CG142" s="89"/>
      <c r="CH142" s="89"/>
      <c r="CI142" s="75"/>
      <c r="CJ142" s="75"/>
      <c r="CK142" s="89"/>
      <c r="CL142" s="89"/>
      <c r="CM142" s="75"/>
      <c r="CN142" s="75"/>
      <c r="CO142" s="89"/>
      <c r="CP142" s="89"/>
      <c r="CQ142" s="75"/>
      <c r="CR142" s="89"/>
      <c r="CS142" s="89"/>
      <c r="CT142" s="89"/>
      <c r="CU142" s="75"/>
      <c r="CV142" s="75"/>
      <c r="CW142" s="89"/>
      <c r="CX142" s="89"/>
      <c r="CY142" s="75"/>
      <c r="CZ142" s="75"/>
      <c r="DA142" s="89"/>
      <c r="DB142" s="89"/>
      <c r="DC142" s="75"/>
      <c r="DD142" s="89"/>
      <c r="DE142" s="89"/>
      <c r="DF142" s="78"/>
      <c r="DG142" s="75"/>
      <c r="DH142" s="89"/>
      <c r="DI142" s="89"/>
      <c r="DJ142" s="89"/>
      <c r="DK142" s="75"/>
      <c r="DL142" s="89"/>
      <c r="DM142" s="89"/>
      <c r="DN142" s="89"/>
      <c r="DO142" s="75"/>
      <c r="DP142" s="89"/>
      <c r="DQ142" s="89"/>
      <c r="DR142" s="89"/>
      <c r="DS142" s="75"/>
      <c r="DT142" s="75"/>
      <c r="DU142" s="89"/>
      <c r="DV142" s="89"/>
      <c r="DW142" s="75"/>
      <c r="DX142" s="75"/>
      <c r="DY142" s="89"/>
      <c r="DZ142" s="89"/>
      <c r="EA142" s="75"/>
      <c r="EB142" s="89"/>
      <c r="EC142" s="89"/>
      <c r="ED142" s="89"/>
      <c r="EE142" s="75"/>
      <c r="EF142" s="89"/>
      <c r="EG142" s="89"/>
      <c r="EH142" s="89"/>
      <c r="EI142" s="75"/>
      <c r="EJ142" s="89"/>
      <c r="EK142" s="322"/>
      <c r="EL142" s="322"/>
      <c r="EM142" s="75"/>
      <c r="EN142" s="322">
        <v>5000</v>
      </c>
      <c r="EO142" s="322">
        <v>5000</v>
      </c>
      <c r="EP142" s="322">
        <v>5000</v>
      </c>
      <c r="EQ142" s="75">
        <f t="shared" si="747"/>
        <v>100</v>
      </c>
      <c r="ER142" s="89"/>
      <c r="ES142" s="322"/>
      <c r="ET142" s="89"/>
      <c r="EU142" s="75"/>
      <c r="EV142" s="75"/>
      <c r="EW142" s="75"/>
      <c r="EX142" s="75"/>
      <c r="EY142" s="75"/>
      <c r="EZ142" s="89"/>
      <c r="FA142" s="322"/>
      <c r="FB142" s="89"/>
      <c r="FC142" s="75"/>
      <c r="FD142" s="89"/>
      <c r="FE142" s="322"/>
      <c r="FF142" s="89"/>
      <c r="FG142" s="75"/>
      <c r="FH142" s="89"/>
      <c r="FI142" s="322"/>
      <c r="FJ142" s="89"/>
      <c r="FK142" s="75"/>
      <c r="FL142" s="89"/>
      <c r="FM142" s="89"/>
      <c r="FN142" s="89"/>
      <c r="FO142" s="75"/>
      <c r="FP142" s="89"/>
      <c r="FQ142" s="89"/>
      <c r="FR142" s="89"/>
      <c r="FS142" s="75"/>
      <c r="FT142" s="89"/>
      <c r="FU142" s="322"/>
      <c r="FV142" s="89"/>
      <c r="FW142" s="75"/>
      <c r="FX142" s="89"/>
      <c r="FY142" s="322"/>
      <c r="FZ142" s="89"/>
      <c r="GA142" s="75"/>
      <c r="GB142" s="89"/>
      <c r="GC142" s="322"/>
      <c r="GD142" s="89"/>
      <c r="GE142" s="75"/>
      <c r="GF142" s="322"/>
      <c r="GG142" s="322"/>
      <c r="GH142" s="89"/>
      <c r="GI142" s="75"/>
      <c r="GJ142" s="89"/>
      <c r="GK142" s="322"/>
      <c r="GL142" s="89"/>
      <c r="GM142" s="75"/>
      <c r="GN142" s="89"/>
      <c r="GO142" s="322"/>
      <c r="GP142" s="89"/>
      <c r="GQ142" s="75"/>
      <c r="GR142" s="96"/>
      <c r="GS142" s="96"/>
      <c r="GT142" s="96"/>
      <c r="GU142" s="96"/>
      <c r="GV142" s="96"/>
      <c r="GW142" s="96"/>
      <c r="GX142" s="96"/>
      <c r="GY142" s="96"/>
      <c r="GZ142" s="96"/>
      <c r="HA142" s="96"/>
      <c r="HB142" s="96"/>
      <c r="HC142" s="96"/>
      <c r="HD142" s="96"/>
      <c r="HE142" s="96"/>
      <c r="HF142" s="96"/>
      <c r="HG142" s="96"/>
      <c r="HH142" s="96"/>
      <c r="HI142" s="96"/>
      <c r="HJ142" s="96"/>
      <c r="HK142" s="96"/>
      <c r="HL142" s="96"/>
      <c r="HM142" s="96"/>
      <c r="HN142" s="96"/>
      <c r="HO142" s="96"/>
      <c r="HP142" s="96"/>
      <c r="HQ142" s="96"/>
      <c r="HR142" s="96"/>
      <c r="HS142" s="96"/>
      <c r="HT142" s="96"/>
      <c r="HU142" s="96"/>
      <c r="HV142" s="96"/>
      <c r="HW142" s="96"/>
      <c r="HX142" s="96"/>
      <c r="HY142" s="96"/>
      <c r="HZ142" s="96"/>
      <c r="IA142" s="75"/>
      <c r="IB142" s="96"/>
      <c r="IC142" s="96"/>
      <c r="ID142" s="96"/>
      <c r="IE142" s="96"/>
      <c r="IF142" s="96"/>
      <c r="IG142" s="96"/>
      <c r="IH142" s="96"/>
      <c r="II142" s="96"/>
      <c r="IJ142" s="96"/>
      <c r="IK142" s="96"/>
      <c r="IL142" s="96"/>
      <c r="IM142" s="75"/>
      <c r="IN142" s="96"/>
      <c r="IO142" s="96"/>
      <c r="IP142" s="96"/>
      <c r="IQ142" s="96"/>
      <c r="IR142" s="96"/>
      <c r="IS142" s="96"/>
      <c r="IT142" s="96"/>
      <c r="IU142" s="96"/>
      <c r="IV142" s="96"/>
      <c r="IW142" s="96"/>
      <c r="IX142" s="96"/>
      <c r="IY142" s="96"/>
      <c r="IZ142" s="96"/>
      <c r="JA142" s="96"/>
      <c r="JB142" s="96"/>
      <c r="JC142" s="96"/>
      <c r="JD142" s="96"/>
      <c r="JE142" s="96"/>
      <c r="JF142" s="96"/>
      <c r="JG142" s="96"/>
      <c r="JH142" s="96"/>
      <c r="JI142" s="96"/>
      <c r="JJ142" s="96"/>
      <c r="JK142" s="96"/>
      <c r="JL142" s="96"/>
      <c r="JM142" s="96"/>
      <c r="JN142" s="96"/>
      <c r="JO142" s="96"/>
      <c r="JP142" s="96"/>
      <c r="JQ142" s="96"/>
      <c r="JR142" s="96"/>
      <c r="JS142" s="96"/>
      <c r="JT142" s="96"/>
      <c r="JU142" s="96"/>
      <c r="JV142" s="96"/>
      <c r="JW142" s="96"/>
      <c r="JX142" s="96"/>
      <c r="JY142" s="96"/>
      <c r="JZ142" s="96"/>
      <c r="KA142" s="96"/>
      <c r="KB142" s="96"/>
      <c r="KC142" s="96"/>
      <c r="KD142" s="96"/>
      <c r="KE142" s="75"/>
      <c r="KF142" s="96"/>
      <c r="KG142" s="96"/>
      <c r="KH142" s="96"/>
      <c r="KI142" s="75"/>
      <c r="KJ142" s="96"/>
      <c r="KK142" s="96"/>
      <c r="KL142" s="96"/>
      <c r="KM142" s="75"/>
      <c r="KN142" s="96"/>
      <c r="KO142" s="96"/>
      <c r="KP142" s="96"/>
      <c r="KQ142" s="75"/>
      <c r="KR142" s="96"/>
      <c r="KS142" s="96"/>
      <c r="KT142" s="96"/>
      <c r="KU142" s="75"/>
      <c r="KV142" s="96"/>
      <c r="KW142" s="96"/>
      <c r="KX142" s="96"/>
      <c r="KY142" s="75"/>
      <c r="KZ142" s="96"/>
      <c r="LA142" s="96"/>
      <c r="LB142" s="96"/>
      <c r="LC142" s="75"/>
      <c r="LD142" s="96"/>
      <c r="LE142" s="96"/>
      <c r="LF142" s="96"/>
      <c r="LG142" s="75"/>
      <c r="LH142" s="96"/>
      <c r="LI142" s="96"/>
      <c r="LJ142" s="96"/>
      <c r="LK142" s="75"/>
      <c r="LL142" s="96"/>
      <c r="LM142" s="96"/>
      <c r="LN142" s="96"/>
      <c r="LO142" s="75"/>
      <c r="LP142" s="96"/>
      <c r="LQ142" s="96"/>
      <c r="LR142" s="96"/>
      <c r="LS142" s="75"/>
      <c r="LT142" s="96"/>
      <c r="LU142" s="96"/>
      <c r="LV142" s="96"/>
      <c r="LW142" s="75"/>
      <c r="LX142" s="96"/>
      <c r="LY142" s="96"/>
      <c r="LZ142" s="96"/>
      <c r="MA142" s="75"/>
      <c r="MB142" s="96"/>
      <c r="MC142" s="96"/>
      <c r="MD142" s="96"/>
      <c r="ME142" s="75"/>
      <c r="MF142" s="96"/>
      <c r="MG142" s="96"/>
      <c r="MH142" s="96"/>
      <c r="MI142" s="75"/>
      <c r="MJ142" s="96"/>
      <c r="MK142" s="74">
        <v>11760</v>
      </c>
      <c r="ML142" s="74">
        <v>11760</v>
      </c>
      <c r="MM142" s="75">
        <f>ML142/MK142*100</f>
        <v>100</v>
      </c>
      <c r="MN142" s="89"/>
      <c r="MO142" s="89"/>
      <c r="MP142" s="89"/>
      <c r="MQ142" s="75"/>
      <c r="MR142" s="89"/>
      <c r="MS142" s="89"/>
      <c r="MT142" s="89"/>
      <c r="MU142" s="75"/>
      <c r="MV142" s="96"/>
      <c r="MW142" s="96"/>
      <c r="MX142" s="96"/>
      <c r="MY142" s="96"/>
      <c r="MZ142" s="96"/>
      <c r="NA142" s="96"/>
      <c r="NB142" s="96"/>
      <c r="NC142" s="96"/>
      <c r="ND142" s="96"/>
      <c r="NE142" s="96"/>
      <c r="NF142" s="96"/>
      <c r="NG142" s="96"/>
      <c r="NH142" s="96"/>
      <c r="NI142" s="96"/>
      <c r="NJ142" s="96"/>
      <c r="NK142" s="96"/>
    </row>
    <row r="143" spans="1:375" ht="15.75" x14ac:dyDescent="0.25">
      <c r="A143" s="130" t="s">
        <v>206</v>
      </c>
      <c r="B143" s="78">
        <f t="shared" si="791"/>
        <v>0</v>
      </c>
      <c r="C143" s="78">
        <f t="shared" si="741"/>
        <v>0</v>
      </c>
      <c r="D143" s="78">
        <f t="shared" si="792"/>
        <v>0</v>
      </c>
      <c r="E143" s="78">
        <f t="shared" si="793"/>
        <v>0</v>
      </c>
      <c r="F143" s="78">
        <f t="shared" si="794"/>
        <v>0</v>
      </c>
      <c r="G143" s="74"/>
      <c r="H143" s="78"/>
      <c r="I143" s="78"/>
      <c r="J143" s="78"/>
      <c r="K143" s="78"/>
      <c r="L143" s="96"/>
      <c r="M143" s="96"/>
      <c r="N143" s="96"/>
      <c r="O143" s="96"/>
      <c r="P143" s="96"/>
      <c r="Q143" s="96"/>
      <c r="R143" s="96"/>
      <c r="S143" s="75"/>
      <c r="T143" s="89"/>
      <c r="U143" s="89"/>
      <c r="V143" s="89"/>
      <c r="W143" s="75"/>
      <c r="X143" s="89"/>
      <c r="Y143" s="89"/>
      <c r="Z143" s="89"/>
      <c r="AA143" s="75"/>
      <c r="AB143" s="89"/>
      <c r="AC143" s="89"/>
      <c r="AD143" s="89"/>
      <c r="AE143" s="75"/>
      <c r="AF143" s="89"/>
      <c r="AG143" s="89"/>
      <c r="AH143" s="89"/>
      <c r="AI143" s="75"/>
      <c r="AJ143" s="89"/>
      <c r="AK143" s="89"/>
      <c r="AL143" s="89"/>
      <c r="AM143" s="75"/>
      <c r="AN143" s="96"/>
      <c r="AO143" s="96"/>
      <c r="AP143" s="96"/>
      <c r="AQ143" s="96"/>
      <c r="AR143" s="89"/>
      <c r="AS143" s="89"/>
      <c r="AT143" s="89"/>
      <c r="AU143" s="75"/>
      <c r="AV143" s="89"/>
      <c r="AW143" s="89"/>
      <c r="AX143" s="89"/>
      <c r="AY143" s="75"/>
      <c r="AZ143" s="75"/>
      <c r="BA143" s="89"/>
      <c r="BB143" s="89"/>
      <c r="BC143" s="75"/>
      <c r="BD143" s="89"/>
      <c r="BE143" s="89"/>
      <c r="BF143" s="89"/>
      <c r="BG143" s="75"/>
      <c r="BH143" s="89"/>
      <c r="BI143" s="89"/>
      <c r="BJ143" s="89"/>
      <c r="BK143" s="75"/>
      <c r="BL143" s="75"/>
      <c r="BM143" s="89"/>
      <c r="BN143" s="89"/>
      <c r="BO143" s="75"/>
      <c r="BP143" s="75"/>
      <c r="BQ143" s="89"/>
      <c r="BR143" s="89"/>
      <c r="BS143" s="75"/>
      <c r="BT143" s="75"/>
      <c r="BU143" s="89"/>
      <c r="BV143" s="89"/>
      <c r="BW143" s="75"/>
      <c r="BX143" s="75"/>
      <c r="BY143" s="89"/>
      <c r="BZ143" s="89"/>
      <c r="CA143" s="75"/>
      <c r="CB143" s="75"/>
      <c r="CC143" s="89"/>
      <c r="CD143" s="89"/>
      <c r="CE143" s="75"/>
      <c r="CF143" s="322"/>
      <c r="CG143" s="89"/>
      <c r="CH143" s="89"/>
      <c r="CI143" s="75"/>
      <c r="CJ143" s="75"/>
      <c r="CK143" s="89"/>
      <c r="CL143" s="89"/>
      <c r="CM143" s="75"/>
      <c r="CN143" s="75"/>
      <c r="CO143" s="89"/>
      <c r="CP143" s="89"/>
      <c r="CQ143" s="75"/>
      <c r="CR143" s="89"/>
      <c r="CS143" s="89"/>
      <c r="CT143" s="89"/>
      <c r="CU143" s="75"/>
      <c r="CV143" s="75"/>
      <c r="CW143" s="89"/>
      <c r="CX143" s="89"/>
      <c r="CY143" s="75"/>
      <c r="CZ143" s="75"/>
      <c r="DA143" s="89"/>
      <c r="DB143" s="89"/>
      <c r="DC143" s="75"/>
      <c r="DD143" s="89"/>
      <c r="DE143" s="89"/>
      <c r="DF143" s="78"/>
      <c r="DG143" s="75"/>
      <c r="DH143" s="89"/>
      <c r="DI143" s="89"/>
      <c r="DJ143" s="89"/>
      <c r="DK143" s="75"/>
      <c r="DL143" s="89"/>
      <c r="DM143" s="89"/>
      <c r="DN143" s="89"/>
      <c r="DO143" s="75"/>
      <c r="DP143" s="89"/>
      <c r="DQ143" s="89"/>
      <c r="DR143" s="89"/>
      <c r="DS143" s="75"/>
      <c r="DT143" s="75"/>
      <c r="DU143" s="89"/>
      <c r="DV143" s="89"/>
      <c r="DW143" s="75"/>
      <c r="DX143" s="75"/>
      <c r="DY143" s="89"/>
      <c r="DZ143" s="89"/>
      <c r="EA143" s="75"/>
      <c r="EB143" s="89"/>
      <c r="EC143" s="89"/>
      <c r="ED143" s="89"/>
      <c r="EE143" s="75"/>
      <c r="EF143" s="89"/>
      <c r="EG143" s="89"/>
      <c r="EH143" s="89"/>
      <c r="EI143" s="75"/>
      <c r="EJ143" s="89"/>
      <c r="EK143" s="89"/>
      <c r="EL143" s="89"/>
      <c r="EM143" s="75"/>
      <c r="EN143" s="89"/>
      <c r="EO143" s="89"/>
      <c r="EP143" s="89"/>
      <c r="EQ143" s="75"/>
      <c r="ER143" s="89"/>
      <c r="ES143" s="89"/>
      <c r="ET143" s="89"/>
      <c r="EU143" s="75"/>
      <c r="EV143" s="75"/>
      <c r="EW143" s="75"/>
      <c r="EX143" s="75"/>
      <c r="EY143" s="75"/>
      <c r="EZ143" s="89"/>
      <c r="FA143" s="89"/>
      <c r="FB143" s="89"/>
      <c r="FC143" s="75"/>
      <c r="FD143" s="89"/>
      <c r="FE143" s="89"/>
      <c r="FF143" s="89"/>
      <c r="FG143" s="75"/>
      <c r="FH143" s="89"/>
      <c r="FI143" s="89"/>
      <c r="FJ143" s="89"/>
      <c r="FK143" s="75"/>
      <c r="FL143" s="89"/>
      <c r="FM143" s="89"/>
      <c r="FN143" s="89"/>
      <c r="FO143" s="75"/>
      <c r="FP143" s="89"/>
      <c r="FQ143" s="89"/>
      <c r="FR143" s="89"/>
      <c r="FS143" s="75"/>
      <c r="FT143" s="89"/>
      <c r="FU143" s="89"/>
      <c r="FV143" s="89"/>
      <c r="FW143" s="75"/>
      <c r="FX143" s="89"/>
      <c r="FY143" s="89"/>
      <c r="FZ143" s="89"/>
      <c r="GA143" s="75"/>
      <c r="GB143" s="89"/>
      <c r="GC143" s="89"/>
      <c r="GD143" s="89"/>
      <c r="GE143" s="75"/>
      <c r="GF143" s="89"/>
      <c r="GG143" s="89"/>
      <c r="GH143" s="89"/>
      <c r="GI143" s="75"/>
      <c r="GJ143" s="89"/>
      <c r="GK143" s="89"/>
      <c r="GL143" s="89"/>
      <c r="GM143" s="75"/>
      <c r="GN143" s="89"/>
      <c r="GO143" s="89"/>
      <c r="GP143" s="89"/>
      <c r="GQ143" s="75"/>
      <c r="GR143" s="96"/>
      <c r="GS143" s="96"/>
      <c r="GT143" s="96"/>
      <c r="GU143" s="96"/>
      <c r="GV143" s="96"/>
      <c r="GW143" s="96"/>
      <c r="GX143" s="96"/>
      <c r="GY143" s="96"/>
      <c r="GZ143" s="96"/>
      <c r="HA143" s="96"/>
      <c r="HB143" s="96"/>
      <c r="HC143" s="96"/>
      <c r="HD143" s="96"/>
      <c r="HE143" s="96"/>
      <c r="HF143" s="96"/>
      <c r="HG143" s="96"/>
      <c r="HH143" s="96"/>
      <c r="HI143" s="96"/>
      <c r="HJ143" s="96"/>
      <c r="HK143" s="96"/>
      <c r="HL143" s="96"/>
      <c r="HM143" s="96"/>
      <c r="HN143" s="96"/>
      <c r="HO143" s="96"/>
      <c r="HP143" s="96"/>
      <c r="HQ143" s="96"/>
      <c r="HR143" s="96"/>
      <c r="HS143" s="96"/>
      <c r="HT143" s="96"/>
      <c r="HU143" s="96"/>
      <c r="HV143" s="96"/>
      <c r="HW143" s="96"/>
      <c r="HX143" s="96"/>
      <c r="HY143" s="96"/>
      <c r="HZ143" s="96"/>
      <c r="IA143" s="75"/>
      <c r="IB143" s="96"/>
      <c r="IC143" s="96"/>
      <c r="ID143" s="96"/>
      <c r="IE143" s="96"/>
      <c r="IF143" s="96"/>
      <c r="IG143" s="96"/>
      <c r="IH143" s="96"/>
      <c r="II143" s="96"/>
      <c r="IJ143" s="96"/>
      <c r="IK143" s="96"/>
      <c r="IL143" s="96"/>
      <c r="IM143" s="75"/>
      <c r="IN143" s="96"/>
      <c r="IO143" s="96"/>
      <c r="IP143" s="96"/>
      <c r="IQ143" s="96"/>
      <c r="IR143" s="96"/>
      <c r="IS143" s="96"/>
      <c r="IT143" s="96"/>
      <c r="IU143" s="96"/>
      <c r="IV143" s="96"/>
      <c r="IW143" s="96"/>
      <c r="IX143" s="96"/>
      <c r="IY143" s="96"/>
      <c r="IZ143" s="96"/>
      <c r="JA143" s="96"/>
      <c r="JB143" s="96"/>
      <c r="JC143" s="96"/>
      <c r="JD143" s="96"/>
      <c r="JE143" s="96"/>
      <c r="JF143" s="96"/>
      <c r="JG143" s="96"/>
      <c r="JH143" s="96"/>
      <c r="JI143" s="96"/>
      <c r="JJ143" s="96"/>
      <c r="JK143" s="96"/>
      <c r="JL143" s="96"/>
      <c r="JM143" s="96"/>
      <c r="JN143" s="96"/>
      <c r="JO143" s="96"/>
      <c r="JP143" s="96"/>
      <c r="JQ143" s="96"/>
      <c r="JR143" s="96"/>
      <c r="JS143" s="96"/>
      <c r="JT143" s="96"/>
      <c r="JU143" s="96"/>
      <c r="JV143" s="96"/>
      <c r="JW143" s="96"/>
      <c r="JX143" s="96"/>
      <c r="JY143" s="96"/>
      <c r="JZ143" s="96"/>
      <c r="KA143" s="96"/>
      <c r="KB143" s="96"/>
      <c r="KC143" s="96"/>
      <c r="KD143" s="96"/>
      <c r="KE143" s="75"/>
      <c r="KF143" s="96"/>
      <c r="KG143" s="96"/>
      <c r="KH143" s="96"/>
      <c r="KI143" s="75"/>
      <c r="KJ143" s="96"/>
      <c r="KK143" s="96"/>
      <c r="KL143" s="96"/>
      <c r="KM143" s="75"/>
      <c r="KN143" s="96"/>
      <c r="KO143" s="96"/>
      <c r="KP143" s="96"/>
      <c r="KQ143" s="75"/>
      <c r="KR143" s="96"/>
      <c r="KS143" s="96"/>
      <c r="KT143" s="96"/>
      <c r="KU143" s="75"/>
      <c r="KV143" s="96"/>
      <c r="KW143" s="96"/>
      <c r="KX143" s="96"/>
      <c r="KY143" s="75"/>
      <c r="KZ143" s="96"/>
      <c r="LA143" s="96"/>
      <c r="LB143" s="96"/>
      <c r="LC143" s="75"/>
      <c r="LD143" s="96"/>
      <c r="LE143" s="96"/>
      <c r="LF143" s="96"/>
      <c r="LG143" s="75"/>
      <c r="LH143" s="96"/>
      <c r="LI143" s="96"/>
      <c r="LJ143" s="96"/>
      <c r="LK143" s="75"/>
      <c r="LL143" s="96"/>
      <c r="LM143" s="96"/>
      <c r="LN143" s="96"/>
      <c r="LO143" s="75"/>
      <c r="LP143" s="96"/>
      <c r="LQ143" s="96"/>
      <c r="LR143" s="96"/>
      <c r="LS143" s="75"/>
      <c r="LT143" s="96"/>
      <c r="LU143" s="96"/>
      <c r="LV143" s="96"/>
      <c r="LW143" s="75"/>
      <c r="LX143" s="96"/>
      <c r="LY143" s="96"/>
      <c r="LZ143" s="96"/>
      <c r="MA143" s="75"/>
      <c r="MB143" s="96"/>
      <c r="MC143" s="96"/>
      <c r="MD143" s="96"/>
      <c r="ME143" s="75"/>
      <c r="MF143" s="96"/>
      <c r="MG143" s="96"/>
      <c r="MH143" s="96"/>
      <c r="MI143" s="75"/>
      <c r="MJ143" s="96"/>
      <c r="MK143" s="96"/>
      <c r="ML143" s="96"/>
      <c r="MM143" s="75"/>
      <c r="MN143" s="89"/>
      <c r="MO143" s="89"/>
      <c r="MP143" s="89"/>
      <c r="MQ143" s="75"/>
      <c r="MR143" s="89"/>
      <c r="MS143" s="89"/>
      <c r="MT143" s="89"/>
      <c r="MU143" s="75"/>
      <c r="MV143" s="96"/>
      <c r="MW143" s="96"/>
      <c r="MX143" s="96"/>
      <c r="MY143" s="96"/>
      <c r="MZ143" s="96"/>
      <c r="NA143" s="96"/>
      <c r="NB143" s="96"/>
      <c r="NC143" s="96"/>
      <c r="ND143" s="96"/>
      <c r="NE143" s="96"/>
      <c r="NF143" s="96"/>
      <c r="NG143" s="96"/>
      <c r="NH143" s="96"/>
      <c r="NI143" s="96"/>
      <c r="NJ143" s="96"/>
      <c r="NK143" s="96"/>
    </row>
    <row r="144" spans="1:375" s="5" customFormat="1" ht="31.5" x14ac:dyDescent="0.25">
      <c r="A144" s="129" t="s">
        <v>244</v>
      </c>
      <c r="B144" s="77">
        <f t="shared" si="791"/>
        <v>16519.555</v>
      </c>
      <c r="C144" s="77">
        <f t="shared" si="741"/>
        <v>32606.032019999999</v>
      </c>
      <c r="D144" s="77">
        <f t="shared" si="792"/>
        <v>32226.032019999999</v>
      </c>
      <c r="E144" s="77">
        <f t="shared" si="793"/>
        <v>380</v>
      </c>
      <c r="F144" s="77">
        <f t="shared" si="794"/>
        <v>31937.79234</v>
      </c>
      <c r="G144" s="73">
        <f>F144/C144*100</f>
        <v>97.950564240413826</v>
      </c>
      <c r="H144" s="73">
        <f>H145+H146+H147+H148+H149+H150+H151+H152+H153+H154+H155+H156+H157</f>
        <v>0</v>
      </c>
      <c r="I144" s="73">
        <f>I145+I146+I147+I148+I149+I150+I151+I152+I153+I154+I155+I156+I157</f>
        <v>0</v>
      </c>
      <c r="J144" s="73">
        <f>J145+J146+J147+J148+J149+J150+J151+J152+J153+J154+J155+J156+J157</f>
        <v>0</v>
      </c>
      <c r="K144" s="73"/>
      <c r="L144" s="73">
        <f t="shared" ref="L144" si="795">L145+L146+L147+L148+L149+L150+L151+L152+L153+L154+L155+L156+L157</f>
        <v>500</v>
      </c>
      <c r="M144" s="73">
        <f t="shared" ref="M144:N144" si="796">M145+M146+M147+M148+M149+M150+M151+M152+M153+M154+M155+M156+M157</f>
        <v>625</v>
      </c>
      <c r="N144" s="73">
        <f t="shared" si="796"/>
        <v>625</v>
      </c>
      <c r="O144" s="72">
        <f>N144/M144*100</f>
        <v>100</v>
      </c>
      <c r="P144" s="73">
        <f>P145+P146+P147+P148+P149+P150+P151+P152+P153+P154+P155+P156+P157</f>
        <v>485</v>
      </c>
      <c r="Q144" s="73">
        <f>Q145+Q146+Q147+Q148+Q149+Q150+Q151+Q152+Q153+Q154+Q155+Q156+Q157</f>
        <v>485</v>
      </c>
      <c r="R144" s="73">
        <f>R145+R146+R147+R148+R149+R150+R151+R152+R153+R154+R155+R156+R157</f>
        <v>485</v>
      </c>
      <c r="S144" s="72">
        <f>R144/Q144*100</f>
        <v>100</v>
      </c>
      <c r="T144" s="73">
        <f>T145+T146+T147+T148+T149+T150+T151+T152+T153+T154+T155+T156+T157</f>
        <v>1652</v>
      </c>
      <c r="U144" s="73">
        <f>U145+U146+U147+U148+U149+U150+U151+U152+U153+U154+U155+U156+U157</f>
        <v>1652</v>
      </c>
      <c r="V144" s="73">
        <f>V145+V146+V147+V148+V149+V150+V151+V152+V153+V154+V155+V156+V157</f>
        <v>1652</v>
      </c>
      <c r="W144" s="72">
        <f>V144/U144*100</f>
        <v>100</v>
      </c>
      <c r="X144" s="73">
        <f>X145+X146+X147+X148+X149+X150+X151+X152+X153+X154+X155+X156+X157</f>
        <v>0</v>
      </c>
      <c r="Y144" s="73">
        <f>Y145+Y146+Y147+Y148+Y149+Y150+Y151+Y152+Y153+Y154+Y155+Y156+Y157</f>
        <v>0</v>
      </c>
      <c r="Z144" s="73">
        <f>Z145+Z146+Z147+Z148+Z149+Z150+Z151+Z152+Z153+Z154+Z155+Z156+Z157</f>
        <v>0</v>
      </c>
      <c r="AA144" s="72"/>
      <c r="AB144" s="73">
        <f>AB145+AB146+AB147+AB148+AB149+AB150+AB151+AB152+AB153+AB154+AB155+AB156+AB157</f>
        <v>0</v>
      </c>
      <c r="AC144" s="73">
        <f>AC145+AC146+AC147+AC148+AC149+AC150+AC151+AC152+AC153+AC154+AC155+AC156+AC157</f>
        <v>0</v>
      </c>
      <c r="AD144" s="73">
        <f>AD145+AD146+AD147+AD148+AD149+AD150+AD151+AD152+AD153+AD154+AD155+AD156+AD157</f>
        <v>0</v>
      </c>
      <c r="AE144" s="72"/>
      <c r="AF144" s="73"/>
      <c r="AG144" s="73">
        <f>AG145+AG146+AG147+AG148+AG149+AG150+AG151+AG152+AG153+AG154+AG155+AG156+AG157</f>
        <v>8250</v>
      </c>
      <c r="AH144" s="73">
        <f>AH145+AH146+AH147+AH148+AH149+AH150+AH151+AH152+AH153+AH154+AH155+AH156+AH157</f>
        <v>8062.6924100000006</v>
      </c>
      <c r="AI144" s="72">
        <f>AH144/AG144*100</f>
        <v>97.729604969696979</v>
      </c>
      <c r="AJ144" s="73"/>
      <c r="AK144" s="73">
        <f>AK145+AK146+AK147+AK148+AK149+AK150+AK151+AK152+AK153+AK154+AK155+AK156+AK157</f>
        <v>480</v>
      </c>
      <c r="AL144" s="73">
        <f>AL145+AL146+AL147+AL148+AL149+AL150+AL151+AL152+AL153+AL154+AL155+AL156+AL157</f>
        <v>479.98036999999999</v>
      </c>
      <c r="AM144" s="72">
        <f>AL144/AK144*100</f>
        <v>99.995910416666661</v>
      </c>
      <c r="AN144" s="73">
        <f t="shared" ref="AN144" si="797">AN145+AN146+AN147+AN148+AN149+AN150+AN151+AN152+AN153+AN154+AN155+AN156+AN157</f>
        <v>0</v>
      </c>
      <c r="AO144" s="73">
        <f t="shared" ref="AO144:AQ144" si="798">AO145+AO146+AO147+AO148+AO149+AO150+AO151+AO152+AO153+AO154+AO155+AO156+AO157</f>
        <v>0</v>
      </c>
      <c r="AP144" s="73">
        <f t="shared" si="798"/>
        <v>0</v>
      </c>
      <c r="AQ144" s="73">
        <f t="shared" si="798"/>
        <v>0</v>
      </c>
      <c r="AR144" s="73">
        <f>AR145+AR146+AR147+AR148+AR149+AR150+AR151+AR152+AR153+AR154+AR155+AR156+AR157</f>
        <v>500</v>
      </c>
      <c r="AS144" s="73">
        <f>AS145+AS146+AS147+AS148+AS149+AS150+AS151+AS152+AS153+AS154+AS155+AS156+AS157</f>
        <v>500</v>
      </c>
      <c r="AT144" s="73">
        <f>AT145+AT146+AT147+AT148+AT149+AT150+AT151+AT152+AT153+AT154+AT155+AT156+AT157</f>
        <v>500</v>
      </c>
      <c r="AU144" s="72">
        <f>AT144/AS144*100</f>
        <v>100</v>
      </c>
      <c r="AV144" s="73"/>
      <c r="AW144" s="73">
        <f>AW145+AW146+AW147+AW148+AW149+AW150+AW151+AW152+AW153+AW154+AW155+AW156+AW157</f>
        <v>0</v>
      </c>
      <c r="AX144" s="73">
        <f>AX145+AX146+AX147+AX148+AX149+AX150+AX151+AX152+AX153+AX154+AX155+AX156+AX157</f>
        <v>0</v>
      </c>
      <c r="AY144" s="72"/>
      <c r="AZ144" s="72"/>
      <c r="BA144" s="73">
        <f>BA145+BA146+BA147+BA148+BA149+BA150+BA151+BA152+BA153+BA154+BA155+BA156+BA157</f>
        <v>0</v>
      </c>
      <c r="BB144" s="73">
        <f>BB145+BB146+BB147+BB148+BB149+BB150+BB151+BB152+BB153+BB154+BB155+BB156+BB157</f>
        <v>0</v>
      </c>
      <c r="BC144" s="72"/>
      <c r="BD144" s="73"/>
      <c r="BE144" s="73"/>
      <c r="BF144" s="73"/>
      <c r="BG144" s="72"/>
      <c r="BH144" s="73">
        <f>BH145+BH146+BH147+BH148+BH149+BH150+BH151+BH152+BH153+BH154+BH155+BH156+BH157</f>
        <v>1692.7750000000001</v>
      </c>
      <c r="BI144" s="73">
        <f>BI145+BI146+BI147+BI148+BI149+BI150+BI151+BI152+BI153+BI154+BI155+BI156+BI157</f>
        <v>1692.7750000000001</v>
      </c>
      <c r="BJ144" s="73">
        <f>BJ145+BJ146+BJ147+BJ148+BJ149+BJ150+BJ151+BJ152+BJ153+BJ154+BJ155+BJ156+BJ157</f>
        <v>1679.5956899999999</v>
      </c>
      <c r="BK144" s="72">
        <f>BJ144/BI144*100</f>
        <v>99.22143758030451</v>
      </c>
      <c r="BL144" s="72"/>
      <c r="BM144" s="73">
        <f>BM145+BM146+BM147+BM148+BM149+BM150+BM151+BM152+BM153+BM154+BM155+BM156+BM157</f>
        <v>0</v>
      </c>
      <c r="BN144" s="73">
        <f>BN145+BN146+BN147+BN148+BN149+BN150+BN151+BN152+BN153+BN154+BN155+BN156+BN157</f>
        <v>0</v>
      </c>
      <c r="BO144" s="72"/>
      <c r="BP144" s="72"/>
      <c r="BQ144" s="73">
        <f>BQ145+BQ146+BQ147+BQ148+BQ149+BQ150+BQ151+BQ152+BQ153+BQ154+BQ155+BQ156+BQ157</f>
        <v>0</v>
      </c>
      <c r="BR144" s="73">
        <f>BR145+BR146+BR147+BR148+BR149+BR150+BR151+BR152+BR153+BR154+BR155+BR156+BR157</f>
        <v>0</v>
      </c>
      <c r="BS144" s="72"/>
      <c r="BT144" s="72"/>
      <c r="BU144" s="73">
        <f>BU145+BU146+BU147+BU148+BU149+BU150+BU151+BU152+BU153+BU154+BU155+BU156+BU157</f>
        <v>0</v>
      </c>
      <c r="BV144" s="73">
        <f>BV145+BV146+BV147+BV148+BV149+BV150+BV151+BV152+BV153+BV154+BV155+BV156+BV157</f>
        <v>0</v>
      </c>
      <c r="BW144" s="72"/>
      <c r="BX144" s="72"/>
      <c r="BY144" s="73"/>
      <c r="BZ144" s="73"/>
      <c r="CA144" s="72"/>
      <c r="CB144" s="72"/>
      <c r="CC144" s="73"/>
      <c r="CD144" s="73"/>
      <c r="CE144" s="72"/>
      <c r="CF144" s="343"/>
      <c r="CG144" s="73">
        <f>CG145+CG146+CG147+CG148+CG149+CG150+CG151+CG152+CG153+CG154+CG155+CG156+CG157</f>
        <v>0</v>
      </c>
      <c r="CH144" s="73">
        <f>CH145+CH146+CH147+CH148+CH149+CH150+CH151+CH152+CH153+CH154+CH155+CH156+CH157</f>
        <v>0</v>
      </c>
      <c r="CI144" s="72"/>
      <c r="CJ144" s="72"/>
      <c r="CK144" s="73">
        <f>CK145+CK146+CK147+CK148+CK149+CK150+CK151+CK152+CK153+CK154+CK155+CK156+CK157</f>
        <v>0</v>
      </c>
      <c r="CL144" s="73">
        <f>CL145+CL146+CL147+CL148+CL149+CL150+CL151+CL152+CL153+CL154+CL155+CL156+CL157</f>
        <v>0</v>
      </c>
      <c r="CM144" s="72"/>
      <c r="CN144" s="72"/>
      <c r="CO144" s="73">
        <f>CO145+CO146+CO147+CO148+CO149+CO150+CO151+CO152+CO153+CO154+CO155+CO156+CO157</f>
        <v>0</v>
      </c>
      <c r="CP144" s="73">
        <f>CP145+CP146+CP147+CP148+CP149+CP150+CP151+CP152+CP153+CP154+CP155+CP156+CP157</f>
        <v>0</v>
      </c>
      <c r="CQ144" s="72"/>
      <c r="CR144" s="73">
        <f>CR145+CR146+CR147+CR148+CR149+CR150+CR151+CR152+CR153+CR154+CR155+CR156+CR157</f>
        <v>634.4</v>
      </c>
      <c r="CS144" s="73">
        <f>CS145+CS146+CS147+CS148+CS149+CS150+CS151+CS152+CS153+CS154+CS155+CS156+CS157</f>
        <v>634.4</v>
      </c>
      <c r="CT144" s="73">
        <f>CT145+CT146+CT147+CT148+CT149+CT150+CT151+CT152+CT153+CT154+CT155+CT156+CT157</f>
        <v>634.4</v>
      </c>
      <c r="CU144" s="72">
        <f>CT144/CS144*100</f>
        <v>100</v>
      </c>
      <c r="CV144" s="72"/>
      <c r="CW144" s="73"/>
      <c r="CX144" s="73"/>
      <c r="CY144" s="72"/>
      <c r="CZ144" s="72"/>
      <c r="DA144" s="73"/>
      <c r="DB144" s="73"/>
      <c r="DC144" s="72"/>
      <c r="DD144" s="73">
        <f>DD145+DD146+DD147+DD148+DD149+DD150+DD151+DD152+DD153+DD154+DD155+DD156+DD157</f>
        <v>250</v>
      </c>
      <c r="DE144" s="73">
        <f>DE145+DE146+DE147+DE148+DE149+DE150+DE151+DE152+DE153+DE154+DE155+DE156+DE157</f>
        <v>250</v>
      </c>
      <c r="DF144" s="73">
        <f>DF145+DF146+DF147+DF148+DF149+DF150+DF151+DF152+DF153+DF154+DF155+DF156+DF157</f>
        <v>250</v>
      </c>
      <c r="DG144" s="72">
        <f t="shared" si="519"/>
        <v>100</v>
      </c>
      <c r="DH144" s="73">
        <f>DH145+DH146+DH147+DH148+DH149+DH150+DH151+DH152+DH153+DH154+DH155+DH156+DH157</f>
        <v>0</v>
      </c>
      <c r="DI144" s="73">
        <f>DI145+DI146+DI147+DI148+DI149+DI150+DI151+DI152+DI153+DI154+DI155+DI156+DI157</f>
        <v>0</v>
      </c>
      <c r="DJ144" s="73">
        <f>DJ145+DJ146+DJ147+DJ148+DJ149+DJ150+DJ151+DJ152+DJ153+DJ154+DJ155+DJ156+DJ157</f>
        <v>0</v>
      </c>
      <c r="DK144" s="72"/>
      <c r="DL144" s="73">
        <f>DL145+DL146+DL147+DL148+DL149+DL150+DL151+DL152+DL153+DL154+DL155+DL156+DL157</f>
        <v>0</v>
      </c>
      <c r="DM144" s="73">
        <f>DM145+DM146+DM147+DM148+DM149+DM150+DM151+DM152+DM153+DM154+DM155+DM156+DM157</f>
        <v>0</v>
      </c>
      <c r="DN144" s="73">
        <f>DN145+DN146+DN147+DN148+DN149+DN150+DN151+DN152+DN153+DN154+DN155+DN156+DN157</f>
        <v>0</v>
      </c>
      <c r="DO144" s="72"/>
      <c r="DP144" s="73"/>
      <c r="DQ144" s="73">
        <f>DQ145+DQ146+DQ147+DQ148+DQ149+DQ150+DQ151+DQ152+DQ153+DQ154+DQ155+DQ156+DQ157</f>
        <v>0</v>
      </c>
      <c r="DR144" s="73">
        <f>DR145+DR146+DR147+DR148+DR149+DR150+DR151+DR152+DR153+DR154+DR155+DR156+DR157</f>
        <v>0</v>
      </c>
      <c r="DS144" s="72"/>
      <c r="DT144" s="72"/>
      <c r="DU144" s="73">
        <f>DU145+DU146+DU147+DU148+DU149+DU150+DU151+DU152+DU153+DU154+DU155+DU156+DU157</f>
        <v>0</v>
      </c>
      <c r="DV144" s="73">
        <f>DV145+DV146+DV147+DV148+DV149+DV150+DV151+DV152+DV153+DV154+DV155+DV156+DV157</f>
        <v>0</v>
      </c>
      <c r="DW144" s="72"/>
      <c r="DX144" s="72"/>
      <c r="DY144" s="73">
        <f>DY145+DY146+DY147+DY148+DY149+DY150+DY151+DY152+DY153+DY154+DY155+DY156+DY157</f>
        <v>0</v>
      </c>
      <c r="DZ144" s="73">
        <f>DZ145+DZ146+DZ147+DZ148+DZ149+DZ150+DZ151+DZ152+DZ153+DZ154+DZ155+DZ156+DZ157</f>
        <v>0</v>
      </c>
      <c r="EA144" s="72"/>
      <c r="EB144" s="73">
        <f>EB145+EB146+EB147+EB148+EB149+EB150+EB151+EB152+EB153+EB154+EB155+EB156+EB157</f>
        <v>1000</v>
      </c>
      <c r="EC144" s="73">
        <f>EC145+EC146+EC147+EC148+EC149+EC150+EC151+EC152+EC153+EC154+EC155+EC156+EC157</f>
        <v>1000</v>
      </c>
      <c r="ED144" s="73">
        <f>ED145+ED146+ED147+ED148+ED149+ED150+ED151+ED152+ED153+ED154+ED155+ED156+ED157</f>
        <v>920</v>
      </c>
      <c r="EE144" s="72">
        <f>ED144/EC144*100</f>
        <v>92</v>
      </c>
      <c r="EF144" s="73">
        <f>EF145+EF146+EF147+EF148+EF149+EF150+EF151+EF152+EF153+EF154+EF155+EF156+EF157</f>
        <v>3009.6</v>
      </c>
      <c r="EG144" s="73">
        <f>EG145+EG146+EG147+EG148+EG149+EG150+EG151+EG152+EG153+EG154+EG155+EG156+EG157</f>
        <v>1892.19497</v>
      </c>
      <c r="EH144" s="73">
        <f>EH145+EH146+EH147+EH148+EH149+EH150+EH151+EH152+EH153+EH154+EH155+EH156+EH157</f>
        <v>1778.9756399999999</v>
      </c>
      <c r="EI144" s="72">
        <f>EH144/EG144*100</f>
        <v>94.016508245976354</v>
      </c>
      <c r="EJ144" s="73"/>
      <c r="EK144" s="73">
        <f>EK145+EK146+EK147+EK148+EK149+EK150+EK151+EK152+EK153+EK154+EK155+EK156+EK157</f>
        <v>0</v>
      </c>
      <c r="EL144" s="73">
        <f>EL145+EL146+EL147+EL148+EL149+EL150+EL151+EL152+EL153+EL154+EL155+EL156+EL157</f>
        <v>0</v>
      </c>
      <c r="EM144" s="72"/>
      <c r="EN144" s="73">
        <f>EN145+EN146+EN147+EN148+EN149+EN150+EN151+EN152+EN153+EN154+EN155+EN156+EN157</f>
        <v>5000</v>
      </c>
      <c r="EO144" s="73">
        <f>EO145+EO146+EO147+EO148+EO149+EO150+EO151+EO152+EO153+EO154+EO155+EO156+EO157</f>
        <v>5000</v>
      </c>
      <c r="EP144" s="73">
        <f>EP145+EP146+EP147+EP148+EP149+EP150+EP151+EP152+EP153+EP154+EP155+EP156+EP157</f>
        <v>4938.1957000000002</v>
      </c>
      <c r="EQ144" s="72">
        <f t="shared" ref="EQ144" si="799">EP144/EO144*100</f>
        <v>98.763914000000014</v>
      </c>
      <c r="ER144" s="73"/>
      <c r="ES144" s="73">
        <f>ES145+ES146+ES147+ES148+ES149+ES150+ES151+ES152+ES153+ES154+ES155+ES156+ES157</f>
        <v>0</v>
      </c>
      <c r="ET144" s="73">
        <f>ET145+ET146+ET147+ET148+ET149+ET150+ET151+ET152+ET153+ET154+ET155+ET156+ET157</f>
        <v>0</v>
      </c>
      <c r="EU144" s="72"/>
      <c r="EV144" s="72"/>
      <c r="EW144" s="72"/>
      <c r="EX144" s="72"/>
      <c r="EY144" s="72"/>
      <c r="EZ144" s="73"/>
      <c r="FA144" s="73">
        <f>FA145+FA146+FA147+FA148+FA149+FA150+FA151+FA152+FA153+FA154+FA155+FA156+FA157</f>
        <v>0</v>
      </c>
      <c r="FB144" s="73">
        <f>FB145+FB146+FB147+FB148+FB149+FB150+FB151+FB152+FB153+FB154+FB155+FB156+FB157</f>
        <v>0</v>
      </c>
      <c r="FC144" s="72"/>
      <c r="FD144" s="73"/>
      <c r="FE144" s="73">
        <f>FE145+FE146+FE147+FE148+FE149+FE150+FE151+FE152+FE153+FE154+FE155+FE156+FE157</f>
        <v>0</v>
      </c>
      <c r="FF144" s="73">
        <f>FF145+FF146+FF147+FF148+FF149+FF150+FF151+FF152+FF153+FF154+FF155+FF156+FF157</f>
        <v>0</v>
      </c>
      <c r="FG144" s="72"/>
      <c r="FH144" s="73"/>
      <c r="FI144" s="73">
        <f>FI145+FI146+FI147+FI148+FI149+FI150+FI151+FI152+FI153+FI154+FI155+FI156+FI157</f>
        <v>0</v>
      </c>
      <c r="FJ144" s="73">
        <f>FJ145+FJ146+FJ147+FJ148+FJ149+FJ150+FJ151+FJ152+FJ153+FJ154+FJ155+FJ156+FJ157</f>
        <v>0</v>
      </c>
      <c r="FK144" s="72"/>
      <c r="FL144" s="73">
        <f>FL145+FL146+FL147+FL148+FL149+FL150+FL151+FL152+FL153+FL154+FL155+FL156+FL157</f>
        <v>869</v>
      </c>
      <c r="FM144" s="73">
        <f>FM145+FM146+FM147+FM148+FM149+FM150+FM151+FM152+FM153+FM154+FM155+FM156+FM157</f>
        <v>819.1</v>
      </c>
      <c r="FN144" s="73">
        <f>FN145+FN146+FN147+FN148+FN149+FN150+FN151+FN152+FN153+FN154+FN155+FN156+FN157</f>
        <v>819.03056000000004</v>
      </c>
      <c r="FO144" s="72">
        <f t="shared" ref="FO144:FO145" si="800">FN144/FM144*100</f>
        <v>99.991522402637045</v>
      </c>
      <c r="FP144" s="73"/>
      <c r="FQ144" s="73"/>
      <c r="FR144" s="73"/>
      <c r="FS144" s="72"/>
      <c r="FT144" s="73"/>
      <c r="FU144" s="73">
        <f>FU145+FU146+FU147+FU148+FU149+FU150+FU151+FU152+FU153+FU154+FU155+FU156+FU157</f>
        <v>0</v>
      </c>
      <c r="FV144" s="73">
        <f>FV145+FV146+FV147+FV148+FV149+FV150+FV151+FV152+FV153+FV154+FV155+FV156+FV157</f>
        <v>0</v>
      </c>
      <c r="FW144" s="72"/>
      <c r="FX144" s="73"/>
      <c r="FY144" s="73">
        <f>FY145+FY146+FY147+FY148+FY149+FY150+FY151+FY152+FY153+FY154+FY155+FY156+FY157</f>
        <v>0</v>
      </c>
      <c r="FZ144" s="73">
        <f>FZ145+FZ146+FZ147+FZ148+FZ149+FZ150+FZ151+FZ152+FZ153+FZ154+FZ155+FZ156+FZ157</f>
        <v>0</v>
      </c>
      <c r="GA144" s="72"/>
      <c r="GB144" s="73"/>
      <c r="GC144" s="73">
        <f>GC145+GC146+GC147+GC148+GC149+GC150+GC151+GC152+GC153+GC154+GC155+GC156+GC157</f>
        <v>0</v>
      </c>
      <c r="GD144" s="73">
        <f>GD145+GD146+GD147+GD148+GD149+GD150+GD151+GD152+GD153+GD154+GD155+GD156+GD157</f>
        <v>0</v>
      </c>
      <c r="GE144" s="72"/>
      <c r="GF144" s="73">
        <f>GF145+GF146+GF147+GF148+GF149+GF150+GF151+GF152+GF153+GF154+GF155+GF156+GF157</f>
        <v>926.78</v>
      </c>
      <c r="GG144" s="73">
        <f>GG145+GG146+GG147+GG148+GG149+GG150+GG151+GG152+GG153+GG154+GG155+GG156+GG157</f>
        <v>927.97013000000004</v>
      </c>
      <c r="GH144" s="73">
        <f>GH145+GH146+GH147+GH148+GH149+GH150+GH151+GH152+GH153+GH154+GH155+GH156+GH157</f>
        <v>924.33005000000003</v>
      </c>
      <c r="GI144" s="72">
        <f t="shared" si="614"/>
        <v>99.607737374046721</v>
      </c>
      <c r="GJ144" s="73"/>
      <c r="GK144" s="73"/>
      <c r="GL144" s="73"/>
      <c r="GM144" s="72"/>
      <c r="GN144" s="73"/>
      <c r="GO144" s="73">
        <f>GO145+GO146+GO147+GO148+GO149+GO150+GO151+GO152+GO153+GO154+GO155+GO156+GO157</f>
        <v>40</v>
      </c>
      <c r="GP144" s="73">
        <f>GP145+GP146+GP147+GP148+GP149+GP150+GP151+GP152+GP153+GP154+GP155+GP156+GP157</f>
        <v>40</v>
      </c>
      <c r="GQ144" s="72">
        <f t="shared" si="749"/>
        <v>100</v>
      </c>
      <c r="GR144" s="73"/>
      <c r="GS144" s="73">
        <f t="shared" ref="GS144:GT144" si="801">GS145+GS146+GS147+GS148+GS149+GS150+GS151+GS152+GS153+GS154+GS155+GS156+GS157</f>
        <v>0</v>
      </c>
      <c r="GT144" s="73">
        <f t="shared" si="801"/>
        <v>0</v>
      </c>
      <c r="GU144" s="72"/>
      <c r="GV144" s="73"/>
      <c r="GW144" s="73">
        <f t="shared" ref="GW144:GX144" si="802">GW145+GW146+GW147+GW148+GW149+GW150+GW151+GW152+GW153+GW154+GW155+GW156+GW157</f>
        <v>0</v>
      </c>
      <c r="GX144" s="73">
        <f t="shared" si="802"/>
        <v>0</v>
      </c>
      <c r="GY144" s="72"/>
      <c r="GZ144" s="73"/>
      <c r="HA144" s="73">
        <f t="shared" ref="HA144:HB144" si="803">HA145+HA146+HA147+HA148+HA149+HA150+HA151+HA152+HA153+HA154+HA155+HA156+HA157</f>
        <v>0</v>
      </c>
      <c r="HB144" s="73">
        <f t="shared" si="803"/>
        <v>0</v>
      </c>
      <c r="HC144" s="72"/>
      <c r="HD144" s="73"/>
      <c r="HE144" s="73">
        <f t="shared" ref="HE144:HF144" si="804">HE145+HE146+HE147+HE148+HE149+HE150+HE151+HE152+HE153+HE154+HE155+HE156+HE157</f>
        <v>0</v>
      </c>
      <c r="HF144" s="73">
        <f t="shared" si="804"/>
        <v>0</v>
      </c>
      <c r="HG144" s="72"/>
      <c r="HH144" s="73"/>
      <c r="HI144" s="73">
        <f t="shared" ref="HI144:HJ144" si="805">HI145+HI146+HI147+HI148+HI149+HI150+HI151+HI152+HI153+HI154+HI155+HI156+HI157</f>
        <v>14.2</v>
      </c>
      <c r="HJ144" s="73">
        <f t="shared" si="805"/>
        <v>14.2</v>
      </c>
      <c r="HK144" s="72">
        <f>HJ144/HI144*100</f>
        <v>100</v>
      </c>
      <c r="HL144" s="73"/>
      <c r="HM144" s="73">
        <f t="shared" ref="HM144:HN144" si="806">HM145+HM146+HM147+HM148+HM149+HM150+HM151+HM152+HM153+HM154+HM155+HM156+HM157</f>
        <v>1807.376</v>
      </c>
      <c r="HN144" s="73">
        <f t="shared" si="806"/>
        <v>1807.376</v>
      </c>
      <c r="HO144" s="72">
        <f>HN144/HM144*100</f>
        <v>100</v>
      </c>
      <c r="HP144" s="73"/>
      <c r="HQ144" s="73">
        <f t="shared" ref="HQ144:HR144" si="807">HQ145+HQ146+HQ147+HQ148+HQ149+HQ150+HQ151+HQ152+HQ153+HQ154+HQ155+HQ156+HQ157</f>
        <v>0</v>
      </c>
      <c r="HR144" s="73">
        <f t="shared" si="807"/>
        <v>0</v>
      </c>
      <c r="HS144" s="72"/>
      <c r="HT144" s="73"/>
      <c r="HU144" s="73">
        <f t="shared" ref="HU144:HV144" si="808">HU145+HU146+HU147+HU148+HU149+HU150+HU151+HU152+HU153+HU154+HU155+HU156+HU157</f>
        <v>0</v>
      </c>
      <c r="HV144" s="73">
        <f t="shared" si="808"/>
        <v>0</v>
      </c>
      <c r="HW144" s="72"/>
      <c r="HX144" s="73"/>
      <c r="HY144" s="73">
        <f t="shared" ref="HY144:HZ144" si="809">HY145+HY146+HY147+HY148+HY149+HY150+HY151+HY152+HY153+HY154+HY155+HY156+HY157</f>
        <v>2300</v>
      </c>
      <c r="HZ144" s="73">
        <f t="shared" si="809"/>
        <v>2300</v>
      </c>
      <c r="IA144" s="72">
        <f t="shared" si="759"/>
        <v>100</v>
      </c>
      <c r="IB144" s="73"/>
      <c r="IC144" s="73">
        <f t="shared" ref="IC144:ID144" si="810">IC145+IC146+IC147+IC148+IC149+IC150+IC151+IC152+IC153+IC154+IC155+IC156+IC157</f>
        <v>40</v>
      </c>
      <c r="ID144" s="73">
        <f t="shared" si="810"/>
        <v>0</v>
      </c>
      <c r="IE144" s="72"/>
      <c r="IF144" s="73"/>
      <c r="IG144" s="73">
        <f t="shared" ref="IG144:IH144" si="811">IG145+IG146+IG147+IG148+IG149+IG150+IG151+IG152+IG153+IG154+IG155+IG156+IG157</f>
        <v>0</v>
      </c>
      <c r="IH144" s="73">
        <f t="shared" si="811"/>
        <v>0</v>
      </c>
      <c r="II144" s="72"/>
      <c r="IJ144" s="73"/>
      <c r="IK144" s="73">
        <f t="shared" ref="IK144:IL144" si="812">IK145+IK146+IK147+IK148+IK149+IK150+IK151+IK152+IK153+IK154+IK155+IK156+IK157</f>
        <v>2600</v>
      </c>
      <c r="IL144" s="73">
        <f t="shared" si="812"/>
        <v>2431</v>
      </c>
      <c r="IM144" s="72">
        <f t="shared" si="763"/>
        <v>93.5</v>
      </c>
      <c r="IN144" s="73"/>
      <c r="IO144" s="73">
        <f t="shared" ref="IO144:IP144" si="813">IO145+IO146+IO147+IO148+IO149+IO150+IO151+IO152+IO153+IO154+IO155+IO156+IO157</f>
        <v>0</v>
      </c>
      <c r="IP144" s="73">
        <f t="shared" si="813"/>
        <v>0</v>
      </c>
      <c r="IQ144" s="72"/>
      <c r="IR144" s="73"/>
      <c r="IS144" s="73">
        <f t="shared" ref="IS144:IT144" si="814">IS145+IS146+IS147+IS148+IS149+IS150+IS151+IS152+IS153+IS154+IS155+IS156+IS157</f>
        <v>0</v>
      </c>
      <c r="IT144" s="73">
        <f t="shared" si="814"/>
        <v>0</v>
      </c>
      <c r="IU144" s="72"/>
      <c r="IV144" s="73"/>
      <c r="IW144" s="73">
        <f t="shared" ref="IW144:IX144" si="815">IW145+IW146+IW147+IW148+IW149+IW150+IW151+IW152+IW153+IW154+IW155+IW156+IW157</f>
        <v>0</v>
      </c>
      <c r="IX144" s="73">
        <f t="shared" si="815"/>
        <v>0</v>
      </c>
      <c r="IY144" s="72"/>
      <c r="IZ144" s="73"/>
      <c r="JA144" s="73">
        <f t="shared" ref="JA144:JB144" si="816">JA145+JA146+JA147+JA148+JA149+JA150+JA151+JA152+JA153+JA154+JA155+JA156+JA157</f>
        <v>0</v>
      </c>
      <c r="JB144" s="73">
        <f t="shared" si="816"/>
        <v>0</v>
      </c>
      <c r="JC144" s="72"/>
      <c r="JD144" s="73"/>
      <c r="JE144" s="73">
        <f t="shared" ref="JE144:JF144" si="817">JE145+JE146+JE147+JE148+JE149+JE150+JE151+JE152+JE153+JE154+JE155+JE156+JE157</f>
        <v>0</v>
      </c>
      <c r="JF144" s="73">
        <f t="shared" si="817"/>
        <v>0</v>
      </c>
      <c r="JG144" s="72"/>
      <c r="JH144" s="73"/>
      <c r="JI144" s="73">
        <f t="shared" ref="JI144:JJ144" si="818">JI145+JI146+JI147+JI148+JI149+JI150+JI151+JI152+JI153+JI154+JI155+JI156+JI157</f>
        <v>0</v>
      </c>
      <c r="JJ144" s="73">
        <f t="shared" si="818"/>
        <v>0</v>
      </c>
      <c r="JK144" s="72"/>
      <c r="JL144" s="73"/>
      <c r="JM144" s="73">
        <f t="shared" ref="JM144:JN144" si="819">JM145+JM146+JM147+JM148+JM149+JM150+JM151+JM152+JM153+JM154+JM155+JM156+JM157</f>
        <v>0</v>
      </c>
      <c r="JN144" s="73">
        <f t="shared" si="819"/>
        <v>0</v>
      </c>
      <c r="JO144" s="72"/>
      <c r="JP144" s="73"/>
      <c r="JQ144" s="73">
        <f t="shared" ref="JQ144:JR144" si="820">JQ145+JQ146+JQ147+JQ148+JQ149+JQ150+JQ151+JQ152+JQ153+JQ154+JQ155+JQ156+JQ157</f>
        <v>0</v>
      </c>
      <c r="JR144" s="73">
        <f t="shared" si="820"/>
        <v>0</v>
      </c>
      <c r="JS144" s="72"/>
      <c r="JT144" s="73"/>
      <c r="JU144" s="73">
        <f t="shared" ref="JU144:JV144" si="821">JU145+JU146+JU147+JU148+JU149+JU150+JU151+JU152+JU153+JU154+JU155+JU156+JU157</f>
        <v>0</v>
      </c>
      <c r="JV144" s="73">
        <f t="shared" si="821"/>
        <v>0</v>
      </c>
      <c r="JW144" s="72"/>
      <c r="JX144" s="73"/>
      <c r="JY144" s="73">
        <f t="shared" ref="JY144:JZ144" si="822">JY145+JY146+JY147+JY148+JY149+JY150+JY151+JY152+JY153+JY154+JY155+JY156+JY157</f>
        <v>0</v>
      </c>
      <c r="JZ144" s="73">
        <f t="shared" si="822"/>
        <v>0</v>
      </c>
      <c r="KA144" s="72"/>
      <c r="KB144" s="73"/>
      <c r="KC144" s="73">
        <f t="shared" ref="KC144:KD144" si="823">KC145+KC146+KC147+KC148+KC149+KC150+KC151+KC152+KC153+KC154+KC155+KC156+KC157</f>
        <v>180</v>
      </c>
      <c r="KD144" s="73">
        <f t="shared" si="823"/>
        <v>180</v>
      </c>
      <c r="KE144" s="72">
        <f t="shared" si="615"/>
        <v>100</v>
      </c>
      <c r="KF144" s="73"/>
      <c r="KG144" s="73">
        <f t="shared" ref="KG144:KH144" si="824">KG145+KG146+KG147+KG148+KG149+KG150+KG151+KG152+KG153+KG154+KG155+KG156+KG157</f>
        <v>0</v>
      </c>
      <c r="KH144" s="73">
        <f t="shared" si="824"/>
        <v>0</v>
      </c>
      <c r="KI144" s="72"/>
      <c r="KJ144" s="73"/>
      <c r="KK144" s="73">
        <f t="shared" ref="KK144:KL144" si="825">KK145+KK146+KK147+KK148+KK149+KK150+KK151+KK152+KK153+KK154+KK155+KK156+KK157</f>
        <v>200</v>
      </c>
      <c r="KL144" s="73">
        <f t="shared" si="825"/>
        <v>200</v>
      </c>
      <c r="KM144" s="72">
        <f t="shared" si="740"/>
        <v>100</v>
      </c>
      <c r="KN144" s="73"/>
      <c r="KO144" s="73">
        <f t="shared" ref="KO144:KP144" si="826">KO145+KO146+KO147+KO148+KO149+KO150+KO151+KO152+KO153+KO154+KO155+KO156+KO157</f>
        <v>0</v>
      </c>
      <c r="KP144" s="73">
        <f t="shared" si="826"/>
        <v>0</v>
      </c>
      <c r="KQ144" s="72"/>
      <c r="KR144" s="73"/>
      <c r="KS144" s="73">
        <f t="shared" ref="KS144:KT144" si="827">KS145+KS146+KS147+KS148+KS149+KS150+KS151+KS152+KS153+KS154+KS155+KS156+KS157</f>
        <v>0</v>
      </c>
      <c r="KT144" s="73">
        <f t="shared" si="827"/>
        <v>0</v>
      </c>
      <c r="KU144" s="72"/>
      <c r="KV144" s="73"/>
      <c r="KW144" s="73">
        <f t="shared" ref="KW144:KX144" si="828">KW145+KW146+KW147+KW148+KW149+KW150+KW151+KW152+KW153+KW154+KW155+KW156+KW157</f>
        <v>0</v>
      </c>
      <c r="KX144" s="73">
        <f t="shared" si="828"/>
        <v>0</v>
      </c>
      <c r="KY144" s="72"/>
      <c r="KZ144" s="73"/>
      <c r="LA144" s="73">
        <f t="shared" ref="LA144:LB144" si="829">LA145+LA146+LA147+LA148+LA149+LA150+LA151+LA152+LA153+LA154+LA155+LA156+LA157</f>
        <v>0</v>
      </c>
      <c r="LB144" s="73">
        <f t="shared" si="829"/>
        <v>0</v>
      </c>
      <c r="LC144" s="72"/>
      <c r="LD144" s="73"/>
      <c r="LE144" s="73">
        <f t="shared" ref="LE144:LF144" si="830">LE145+LE146+LE147+LE148+LE149+LE150+LE151+LE152+LE153+LE154+LE155+LE156+LE157</f>
        <v>0</v>
      </c>
      <c r="LF144" s="73">
        <f t="shared" si="830"/>
        <v>0</v>
      </c>
      <c r="LG144" s="72"/>
      <c r="LH144" s="73"/>
      <c r="LI144" s="73">
        <f t="shared" ref="LI144:LJ144" si="831">LI145+LI146+LI147+LI148+LI149+LI150+LI151+LI152+LI153+LI154+LI155+LI156+LI157</f>
        <v>0</v>
      </c>
      <c r="LJ144" s="73">
        <f t="shared" si="831"/>
        <v>0</v>
      </c>
      <c r="LK144" s="72"/>
      <c r="LL144" s="73"/>
      <c r="LM144" s="73">
        <f t="shared" ref="LM144:LN144" si="832">LM145+LM146+LM147+LM148+LM149+LM150+LM151+LM152+LM153+LM154+LM155+LM156+LM157</f>
        <v>0</v>
      </c>
      <c r="LN144" s="73">
        <f t="shared" si="832"/>
        <v>0</v>
      </c>
      <c r="LO144" s="72"/>
      <c r="LP144" s="73"/>
      <c r="LQ144" s="73">
        <f t="shared" ref="LQ144:LR144" si="833">LQ145+LQ146+LQ147+LQ148+LQ149+LQ150+LQ151+LQ152+LQ153+LQ154+LQ155+LQ156+LQ157</f>
        <v>0</v>
      </c>
      <c r="LR144" s="73">
        <f t="shared" si="833"/>
        <v>0</v>
      </c>
      <c r="LS144" s="72"/>
      <c r="LT144" s="73"/>
      <c r="LU144" s="73">
        <f t="shared" ref="LU144:LV144" si="834">LU145+LU146+LU147+LU148+LU149+LU150+LU151+LU152+LU153+LU154+LU155+LU156+LU157</f>
        <v>0</v>
      </c>
      <c r="LV144" s="73">
        <f t="shared" si="834"/>
        <v>0</v>
      </c>
      <c r="LW144" s="72"/>
      <c r="LX144" s="73"/>
      <c r="LY144" s="73">
        <f t="shared" ref="LY144:LZ144" si="835">LY145+LY146+LY147+LY148+LY149+LY150+LY151+LY152+LY153+LY154+LY155+LY156+LY157</f>
        <v>0</v>
      </c>
      <c r="LZ144" s="73">
        <f t="shared" si="835"/>
        <v>0</v>
      </c>
      <c r="MA144" s="72"/>
      <c r="MB144" s="73"/>
      <c r="MC144" s="73">
        <f t="shared" ref="MC144:MD144" si="836">MC145+MC146+MC147+MC148+MC149+MC150+MC151+MC152+MC153+MC154+MC155+MC156+MC157</f>
        <v>1216.0159199999998</v>
      </c>
      <c r="MD144" s="73">
        <f t="shared" si="836"/>
        <v>1216.0159199999998</v>
      </c>
      <c r="ME144" s="72">
        <f t="shared" ref="ME144:ME145" si="837">MD144/MC144*100</f>
        <v>100</v>
      </c>
      <c r="MF144" s="73"/>
      <c r="MG144" s="73">
        <f t="shared" ref="MG144:MH144" si="838">MG145+MG146+MG147+MG148+MG149+MG150+MG151+MG152+MG153+MG154+MG155+MG156+MG157</f>
        <v>0</v>
      </c>
      <c r="MH144" s="73">
        <f t="shared" si="838"/>
        <v>0</v>
      </c>
      <c r="MI144" s="72"/>
      <c r="MJ144" s="73"/>
      <c r="MK144" s="73">
        <f t="shared" ref="MK144:ML144" si="839">MK145+MK146+MK147+MK148+MK149+MK150+MK151+MK152+MK153+MK154+MK155+MK156+MK157</f>
        <v>0</v>
      </c>
      <c r="ML144" s="73">
        <f t="shared" si="839"/>
        <v>0</v>
      </c>
      <c r="MM144" s="72"/>
      <c r="MN144" s="73"/>
      <c r="MO144" s="73"/>
      <c r="MP144" s="73"/>
      <c r="MQ144" s="72"/>
      <c r="MR144" s="73"/>
      <c r="MS144" s="73"/>
      <c r="MT144" s="73"/>
      <c r="MU144" s="72"/>
      <c r="MV144" s="73"/>
      <c r="MW144" s="73"/>
      <c r="MX144" s="73"/>
      <c r="MY144" s="72"/>
      <c r="MZ144" s="73"/>
      <c r="NA144" s="73"/>
      <c r="NB144" s="73"/>
      <c r="NC144" s="72"/>
      <c r="ND144" s="73"/>
      <c r="NE144" s="73"/>
      <c r="NF144" s="73"/>
      <c r="NG144" s="72"/>
      <c r="NH144" s="73"/>
      <c r="NI144" s="73"/>
      <c r="NJ144" s="73"/>
      <c r="NK144" s="72"/>
    </row>
    <row r="145" spans="1:375" ht="31.5" x14ac:dyDescent="0.25">
      <c r="A145" s="130" t="s">
        <v>205</v>
      </c>
      <c r="B145" s="78">
        <f t="shared" si="791"/>
        <v>11519.555</v>
      </c>
      <c r="C145" s="78">
        <f t="shared" si="741"/>
        <v>27606.032019999999</v>
      </c>
      <c r="D145" s="78">
        <f t="shared" si="792"/>
        <v>27226.032019999999</v>
      </c>
      <c r="E145" s="78">
        <f t="shared" si="793"/>
        <v>380</v>
      </c>
      <c r="F145" s="78">
        <f t="shared" si="794"/>
        <v>26999.596639999996</v>
      </c>
      <c r="G145" s="74">
        <f>F145/C145*100</f>
        <v>97.803250465113379</v>
      </c>
      <c r="H145" s="74"/>
      <c r="I145" s="74"/>
      <c r="J145" s="74"/>
      <c r="K145" s="74"/>
      <c r="L145" s="74">
        <v>500</v>
      </c>
      <c r="M145" s="74">
        <v>625</v>
      </c>
      <c r="N145" s="74">
        <v>625</v>
      </c>
      <c r="O145" s="75">
        <f>N145/M145*100</f>
        <v>100</v>
      </c>
      <c r="P145" s="114">
        <v>485</v>
      </c>
      <c r="Q145" s="114">
        <v>485</v>
      </c>
      <c r="R145" s="134">
        <v>485</v>
      </c>
      <c r="S145" s="75">
        <f>R145/Q145*100</f>
        <v>100</v>
      </c>
      <c r="T145" s="99">
        <v>1652</v>
      </c>
      <c r="U145" s="269">
        <v>1652</v>
      </c>
      <c r="V145" s="269">
        <v>1652</v>
      </c>
      <c r="W145" s="75">
        <f>V145/U145*100</f>
        <v>100</v>
      </c>
      <c r="X145" s="74"/>
      <c r="Y145" s="74"/>
      <c r="Z145" s="74"/>
      <c r="AA145" s="75"/>
      <c r="AB145" s="74"/>
      <c r="AC145" s="74"/>
      <c r="AD145" s="74"/>
      <c r="AE145" s="75"/>
      <c r="AF145" s="322"/>
      <c r="AG145" s="322">
        <v>8250</v>
      </c>
      <c r="AH145" s="322">
        <v>8062.6924100000006</v>
      </c>
      <c r="AI145" s="75">
        <f>AH145/AG145*100</f>
        <v>97.729604969696979</v>
      </c>
      <c r="AJ145" s="322"/>
      <c r="AK145" s="322">
        <v>480</v>
      </c>
      <c r="AL145" s="322">
        <v>479.98036999999999</v>
      </c>
      <c r="AM145" s="75">
        <f>AL145/AK145*100</f>
        <v>99.995910416666661</v>
      </c>
      <c r="AN145" s="74"/>
      <c r="AO145" s="74"/>
      <c r="AP145" s="74"/>
      <c r="AQ145" s="75"/>
      <c r="AR145" s="322">
        <v>500</v>
      </c>
      <c r="AS145" s="322">
        <v>500</v>
      </c>
      <c r="AT145" s="322">
        <v>500</v>
      </c>
      <c r="AU145" s="75">
        <f>AT145/AS145*100</f>
        <v>100</v>
      </c>
      <c r="AV145" s="322"/>
      <c r="AW145" s="322"/>
      <c r="AX145" s="322"/>
      <c r="AY145" s="75"/>
      <c r="AZ145" s="75"/>
      <c r="BA145" s="322"/>
      <c r="BB145" s="322"/>
      <c r="BC145" s="75"/>
      <c r="BD145" s="322"/>
      <c r="BE145" s="322"/>
      <c r="BF145" s="74"/>
      <c r="BG145" s="75"/>
      <c r="BH145" s="322">
        <v>1692.7750000000001</v>
      </c>
      <c r="BI145" s="322">
        <v>1692.7750000000001</v>
      </c>
      <c r="BJ145" s="322">
        <v>1679.5956899999999</v>
      </c>
      <c r="BK145" s="75">
        <f>BJ145/BI145*100</f>
        <v>99.22143758030451</v>
      </c>
      <c r="BL145" s="75"/>
      <c r="BM145" s="322"/>
      <c r="BN145" s="74"/>
      <c r="BO145" s="75"/>
      <c r="BP145" s="75"/>
      <c r="BQ145" s="322"/>
      <c r="BR145" s="74"/>
      <c r="BS145" s="75"/>
      <c r="BT145" s="75"/>
      <c r="BU145" s="322"/>
      <c r="BV145" s="74"/>
      <c r="BW145" s="75"/>
      <c r="BX145" s="75"/>
      <c r="BY145" s="322"/>
      <c r="BZ145" s="74"/>
      <c r="CA145" s="75"/>
      <c r="CB145" s="75"/>
      <c r="CC145" s="322"/>
      <c r="CD145" s="74"/>
      <c r="CE145" s="75"/>
      <c r="CF145" s="322"/>
      <c r="CG145" s="322"/>
      <c r="CH145" s="74"/>
      <c r="CI145" s="75"/>
      <c r="CJ145" s="75"/>
      <c r="CK145" s="322"/>
      <c r="CL145" s="74"/>
      <c r="CM145" s="75"/>
      <c r="CN145" s="75"/>
      <c r="CO145" s="322"/>
      <c r="CP145" s="74"/>
      <c r="CQ145" s="75"/>
      <c r="CR145" s="322">
        <v>634.4</v>
      </c>
      <c r="CS145" s="322">
        <v>634.4</v>
      </c>
      <c r="CT145" s="322">
        <v>634.4</v>
      </c>
      <c r="CU145" s="75">
        <f>CT145/CS145*100</f>
        <v>100</v>
      </c>
      <c r="CV145" s="75"/>
      <c r="CW145" s="322"/>
      <c r="CX145" s="322"/>
      <c r="CY145" s="75"/>
      <c r="CZ145" s="75"/>
      <c r="DA145" s="322"/>
      <c r="DB145" s="322"/>
      <c r="DC145" s="75"/>
      <c r="DD145" s="322">
        <v>250</v>
      </c>
      <c r="DE145" s="322">
        <v>250</v>
      </c>
      <c r="DF145" s="322">
        <v>250</v>
      </c>
      <c r="DG145" s="75">
        <f t="shared" ref="DG145:DG209" si="840">DF145/DE145*100</f>
        <v>100</v>
      </c>
      <c r="DH145" s="322"/>
      <c r="DI145" s="322"/>
      <c r="DJ145" s="322"/>
      <c r="DK145" s="75"/>
      <c r="DL145" s="322"/>
      <c r="DM145" s="322"/>
      <c r="DN145" s="322"/>
      <c r="DO145" s="75"/>
      <c r="DP145" s="322"/>
      <c r="DQ145" s="322"/>
      <c r="DR145" s="322"/>
      <c r="DS145" s="75"/>
      <c r="DT145" s="75"/>
      <c r="DU145" s="322"/>
      <c r="DV145" s="74"/>
      <c r="DW145" s="75"/>
      <c r="DX145" s="75"/>
      <c r="DY145" s="322"/>
      <c r="DZ145" s="74"/>
      <c r="EA145" s="75"/>
      <c r="EB145" s="322">
        <v>1000</v>
      </c>
      <c r="EC145" s="322">
        <v>1000</v>
      </c>
      <c r="ED145" s="322">
        <v>920</v>
      </c>
      <c r="EE145" s="75">
        <f>ED145/EC145*100</f>
        <v>92</v>
      </c>
      <c r="EF145" s="322">
        <v>3009.6</v>
      </c>
      <c r="EG145" s="322">
        <v>1892.19497</v>
      </c>
      <c r="EH145" s="322">
        <v>1778.9756399999999</v>
      </c>
      <c r="EI145" s="75">
        <f>EH145/EG145*100</f>
        <v>94.016508245976354</v>
      </c>
      <c r="EJ145" s="322"/>
      <c r="EK145" s="322"/>
      <c r="EL145" s="322"/>
      <c r="EM145" s="75"/>
      <c r="EN145" s="322"/>
      <c r="EO145" s="322"/>
      <c r="EP145" s="322"/>
      <c r="EQ145" s="75"/>
      <c r="ER145" s="322"/>
      <c r="ES145" s="322"/>
      <c r="ET145" s="322"/>
      <c r="EU145" s="75"/>
      <c r="EV145" s="75"/>
      <c r="EW145" s="75"/>
      <c r="EX145" s="75"/>
      <c r="EY145" s="75"/>
      <c r="EZ145" s="322"/>
      <c r="FA145" s="322"/>
      <c r="FB145" s="322"/>
      <c r="FC145" s="75"/>
      <c r="FD145" s="322"/>
      <c r="FE145" s="322"/>
      <c r="FF145" s="322"/>
      <c r="FG145" s="75"/>
      <c r="FH145" s="322"/>
      <c r="FI145" s="322"/>
      <c r="FJ145" s="322"/>
      <c r="FK145" s="75"/>
      <c r="FL145" s="322">
        <v>869</v>
      </c>
      <c r="FM145" s="322">
        <v>819.1</v>
      </c>
      <c r="FN145" s="322">
        <v>819.03056000000004</v>
      </c>
      <c r="FO145" s="75">
        <f t="shared" si="800"/>
        <v>99.991522402637045</v>
      </c>
      <c r="FP145" s="322"/>
      <c r="FQ145" s="322"/>
      <c r="FR145" s="322"/>
      <c r="FS145" s="75"/>
      <c r="FT145" s="322"/>
      <c r="FU145" s="322"/>
      <c r="FV145" s="322"/>
      <c r="FW145" s="75"/>
      <c r="FX145" s="322"/>
      <c r="FY145" s="322"/>
      <c r="FZ145" s="322"/>
      <c r="GA145" s="75"/>
      <c r="GB145" s="322"/>
      <c r="GC145" s="322"/>
      <c r="GD145" s="322"/>
      <c r="GE145" s="75"/>
      <c r="GF145" s="322">
        <v>926.78</v>
      </c>
      <c r="GG145" s="322">
        <v>927.97013000000004</v>
      </c>
      <c r="GH145" s="322">
        <v>924.33005000000003</v>
      </c>
      <c r="GI145" s="75">
        <f t="shared" si="614"/>
        <v>99.607737374046721</v>
      </c>
      <c r="GJ145" s="322"/>
      <c r="GK145" s="322"/>
      <c r="GL145" s="322"/>
      <c r="GM145" s="75"/>
      <c r="GN145" s="322"/>
      <c r="GO145" s="322">
        <v>40</v>
      </c>
      <c r="GP145" s="322">
        <v>40</v>
      </c>
      <c r="GQ145" s="75">
        <f t="shared" si="749"/>
        <v>100</v>
      </c>
      <c r="GR145" s="74"/>
      <c r="GS145" s="74"/>
      <c r="GT145" s="74">
        <v>0</v>
      </c>
      <c r="GU145" s="75"/>
      <c r="GV145" s="74"/>
      <c r="GW145" s="74"/>
      <c r="GX145" s="74">
        <v>0</v>
      </c>
      <c r="GY145" s="75"/>
      <c r="GZ145" s="74"/>
      <c r="HA145" s="74"/>
      <c r="HB145" s="74">
        <v>0</v>
      </c>
      <c r="HC145" s="75"/>
      <c r="HD145" s="74"/>
      <c r="HE145" s="74"/>
      <c r="HF145" s="74">
        <v>0</v>
      </c>
      <c r="HG145" s="75"/>
      <c r="HH145" s="74"/>
      <c r="HI145" s="74">
        <v>14.2</v>
      </c>
      <c r="HJ145" s="74">
        <v>14.2</v>
      </c>
      <c r="HK145" s="75">
        <f>HJ145/HI145*100</f>
        <v>100</v>
      </c>
      <c r="HL145" s="74"/>
      <c r="HM145" s="74">
        <v>1807.376</v>
      </c>
      <c r="HN145" s="74">
        <v>1807.376</v>
      </c>
      <c r="HO145" s="75">
        <f>HN145/HM145*100</f>
        <v>100</v>
      </c>
      <c r="HP145" s="74"/>
      <c r="HQ145" s="74"/>
      <c r="HR145" s="74">
        <v>0</v>
      </c>
      <c r="HS145" s="75"/>
      <c r="HT145" s="74"/>
      <c r="HU145" s="74"/>
      <c r="HV145" s="74">
        <v>0</v>
      </c>
      <c r="HW145" s="75"/>
      <c r="HX145" s="74"/>
      <c r="HY145" s="74">
        <v>2300</v>
      </c>
      <c r="HZ145" s="74">
        <v>2300</v>
      </c>
      <c r="IA145" s="75">
        <f>HZ145/HY145*100</f>
        <v>100</v>
      </c>
      <c r="IB145" s="74"/>
      <c r="IC145" s="74">
        <v>40</v>
      </c>
      <c r="ID145" s="74">
        <v>0</v>
      </c>
      <c r="IE145" s="75"/>
      <c r="IF145" s="74"/>
      <c r="IG145" s="74"/>
      <c r="IH145" s="74">
        <v>0</v>
      </c>
      <c r="II145" s="75"/>
      <c r="IJ145" s="74"/>
      <c r="IK145" s="74">
        <v>2600</v>
      </c>
      <c r="IL145" s="74">
        <v>2431</v>
      </c>
      <c r="IM145" s="75">
        <f>IL145/IK145*100</f>
        <v>93.5</v>
      </c>
      <c r="IN145" s="74"/>
      <c r="IO145" s="74"/>
      <c r="IP145" s="74">
        <v>0</v>
      </c>
      <c r="IQ145" s="75"/>
      <c r="IR145" s="74"/>
      <c r="IS145" s="74"/>
      <c r="IT145" s="74">
        <v>0</v>
      </c>
      <c r="IU145" s="75"/>
      <c r="IV145" s="74"/>
      <c r="IW145" s="74"/>
      <c r="IX145" s="74">
        <v>0</v>
      </c>
      <c r="IY145" s="75"/>
      <c r="IZ145" s="74"/>
      <c r="JA145" s="74"/>
      <c r="JB145" s="74">
        <v>0</v>
      </c>
      <c r="JC145" s="75"/>
      <c r="JD145" s="74"/>
      <c r="JE145" s="74"/>
      <c r="JF145" s="74">
        <v>0</v>
      </c>
      <c r="JG145" s="75"/>
      <c r="JH145" s="74"/>
      <c r="JI145" s="74"/>
      <c r="JJ145" s="74">
        <v>0</v>
      </c>
      <c r="JK145" s="75"/>
      <c r="JL145" s="74"/>
      <c r="JM145" s="74"/>
      <c r="JN145" s="74">
        <v>0</v>
      </c>
      <c r="JO145" s="75"/>
      <c r="JP145" s="74"/>
      <c r="JQ145" s="74"/>
      <c r="JR145" s="74">
        <v>0</v>
      </c>
      <c r="JS145" s="75"/>
      <c r="JT145" s="74"/>
      <c r="JU145" s="74"/>
      <c r="JV145" s="74">
        <v>0</v>
      </c>
      <c r="JW145" s="75"/>
      <c r="JX145" s="74"/>
      <c r="JY145" s="74"/>
      <c r="JZ145" s="74">
        <v>0</v>
      </c>
      <c r="KA145" s="75"/>
      <c r="KB145" s="74"/>
      <c r="KC145" s="74">
        <v>180</v>
      </c>
      <c r="KD145" s="74">
        <v>180</v>
      </c>
      <c r="KE145" s="75">
        <f t="shared" si="615"/>
        <v>100</v>
      </c>
      <c r="KF145" s="74"/>
      <c r="KG145" s="74"/>
      <c r="KH145" s="74"/>
      <c r="KI145" s="75"/>
      <c r="KJ145" s="74"/>
      <c r="KK145" s="74">
        <v>200</v>
      </c>
      <c r="KL145" s="74">
        <v>200</v>
      </c>
      <c r="KM145" s="75">
        <f t="shared" si="740"/>
        <v>100</v>
      </c>
      <c r="KN145" s="74"/>
      <c r="KO145" s="74"/>
      <c r="KP145" s="74"/>
      <c r="KQ145" s="75"/>
      <c r="KR145" s="74"/>
      <c r="KS145" s="74"/>
      <c r="KT145" s="74"/>
      <c r="KU145" s="75"/>
      <c r="KV145" s="74"/>
      <c r="KW145" s="74"/>
      <c r="KX145" s="74"/>
      <c r="KY145" s="75"/>
      <c r="KZ145" s="74"/>
      <c r="LA145" s="74"/>
      <c r="LB145" s="74"/>
      <c r="LC145" s="75"/>
      <c r="LD145" s="74"/>
      <c r="LE145" s="74"/>
      <c r="LF145" s="74"/>
      <c r="LG145" s="75"/>
      <c r="LH145" s="74"/>
      <c r="LI145" s="74"/>
      <c r="LJ145" s="74"/>
      <c r="LK145" s="75"/>
      <c r="LL145" s="74"/>
      <c r="LM145" s="74"/>
      <c r="LN145" s="74"/>
      <c r="LO145" s="75"/>
      <c r="LP145" s="74"/>
      <c r="LQ145" s="74"/>
      <c r="LR145" s="74"/>
      <c r="LS145" s="75"/>
      <c r="LT145" s="74"/>
      <c r="LU145" s="74"/>
      <c r="LV145" s="74"/>
      <c r="LW145" s="75"/>
      <c r="LX145" s="74"/>
      <c r="LY145" s="74"/>
      <c r="LZ145" s="74"/>
      <c r="MA145" s="75"/>
      <c r="MB145" s="74"/>
      <c r="MC145" s="74">
        <v>1216.0159199999998</v>
      </c>
      <c r="MD145" s="74">
        <v>1216.0159199999998</v>
      </c>
      <c r="ME145" s="75">
        <f t="shared" si="837"/>
        <v>100</v>
      </c>
      <c r="MF145" s="74"/>
      <c r="MG145" s="74"/>
      <c r="MH145" s="74"/>
      <c r="MI145" s="75"/>
      <c r="MJ145" s="74"/>
      <c r="MK145" s="74"/>
      <c r="ML145" s="74"/>
      <c r="MM145" s="75"/>
      <c r="MN145" s="322"/>
      <c r="MO145" s="322"/>
      <c r="MP145" s="322"/>
      <c r="MQ145" s="75"/>
      <c r="MR145" s="322"/>
      <c r="MS145" s="322"/>
      <c r="MT145" s="322"/>
      <c r="MU145" s="75"/>
      <c r="MV145" s="74"/>
      <c r="MW145" s="74"/>
      <c r="MX145" s="74"/>
      <c r="MY145" s="75"/>
      <c r="MZ145" s="74"/>
      <c r="NA145" s="74"/>
      <c r="NB145" s="74"/>
      <c r="NC145" s="75"/>
      <c r="ND145" s="74"/>
      <c r="NE145" s="74"/>
      <c r="NF145" s="74"/>
      <c r="NG145" s="75"/>
      <c r="NH145" s="74"/>
      <c r="NI145" s="74"/>
      <c r="NJ145" s="74"/>
      <c r="NK145" s="75"/>
    </row>
    <row r="146" spans="1:375" ht="15.75" x14ac:dyDescent="0.25">
      <c r="A146" s="130" t="s">
        <v>233</v>
      </c>
      <c r="B146" s="78">
        <f t="shared" si="791"/>
        <v>0</v>
      </c>
      <c r="C146" s="78">
        <f t="shared" si="741"/>
        <v>0</v>
      </c>
      <c r="D146" s="78">
        <f t="shared" si="792"/>
        <v>0</v>
      </c>
      <c r="E146" s="78">
        <f t="shared" si="793"/>
        <v>0</v>
      </c>
      <c r="F146" s="78">
        <f t="shared" si="794"/>
        <v>0</v>
      </c>
      <c r="G146" s="74"/>
      <c r="H146" s="78"/>
      <c r="I146" s="78"/>
      <c r="J146" s="78"/>
      <c r="K146" s="78"/>
      <c r="L146" s="96"/>
      <c r="M146" s="96"/>
      <c r="N146" s="96"/>
      <c r="O146" s="96"/>
      <c r="P146" s="96"/>
      <c r="Q146" s="96"/>
      <c r="R146" s="96"/>
      <c r="S146" s="75"/>
      <c r="T146" s="89"/>
      <c r="U146" s="89"/>
      <c r="V146" s="89"/>
      <c r="W146" s="75"/>
      <c r="X146" s="89"/>
      <c r="Y146" s="89"/>
      <c r="Z146" s="89"/>
      <c r="AA146" s="75"/>
      <c r="AB146" s="89"/>
      <c r="AC146" s="89"/>
      <c r="AD146" s="89"/>
      <c r="AE146" s="75"/>
      <c r="AF146" s="89"/>
      <c r="AG146" s="89"/>
      <c r="AH146" s="89"/>
      <c r="AI146" s="75"/>
      <c r="AJ146" s="89"/>
      <c r="AK146" s="89"/>
      <c r="AL146" s="89"/>
      <c r="AM146" s="75"/>
      <c r="AN146" s="96"/>
      <c r="AO146" s="96"/>
      <c r="AP146" s="96"/>
      <c r="AQ146" s="96"/>
      <c r="AR146" s="89"/>
      <c r="AS146" s="89"/>
      <c r="AT146" s="89"/>
      <c r="AU146" s="75"/>
      <c r="AV146" s="89"/>
      <c r="AW146" s="89"/>
      <c r="AX146" s="89"/>
      <c r="AY146" s="75"/>
      <c r="AZ146" s="75"/>
      <c r="BA146" s="89"/>
      <c r="BB146" s="89"/>
      <c r="BC146" s="75"/>
      <c r="BD146" s="89"/>
      <c r="BE146" s="89"/>
      <c r="BF146" s="89"/>
      <c r="BG146" s="75"/>
      <c r="BH146" s="89"/>
      <c r="BI146" s="89"/>
      <c r="BJ146" s="89"/>
      <c r="BK146" s="75"/>
      <c r="BL146" s="75"/>
      <c r="BM146" s="89"/>
      <c r="BN146" s="89"/>
      <c r="BO146" s="75"/>
      <c r="BP146" s="75"/>
      <c r="BQ146" s="89"/>
      <c r="BR146" s="89"/>
      <c r="BS146" s="75"/>
      <c r="BT146" s="75"/>
      <c r="BU146" s="89"/>
      <c r="BV146" s="89"/>
      <c r="BW146" s="75"/>
      <c r="BX146" s="75"/>
      <c r="BY146" s="89"/>
      <c r="BZ146" s="89"/>
      <c r="CA146" s="75"/>
      <c r="CB146" s="75"/>
      <c r="CC146" s="89"/>
      <c r="CD146" s="89"/>
      <c r="CE146" s="75"/>
      <c r="CF146" s="322"/>
      <c r="CG146" s="89"/>
      <c r="CH146" s="89"/>
      <c r="CI146" s="75"/>
      <c r="CJ146" s="75"/>
      <c r="CK146" s="89"/>
      <c r="CL146" s="89"/>
      <c r="CM146" s="75"/>
      <c r="CN146" s="75"/>
      <c r="CO146" s="89"/>
      <c r="CP146" s="89"/>
      <c r="CQ146" s="75"/>
      <c r="CR146" s="89"/>
      <c r="CS146" s="89"/>
      <c r="CT146" s="89"/>
      <c r="CU146" s="75"/>
      <c r="CV146" s="75"/>
      <c r="CW146" s="89"/>
      <c r="CX146" s="89"/>
      <c r="CY146" s="75"/>
      <c r="CZ146" s="75"/>
      <c r="DA146" s="89"/>
      <c r="DB146" s="89"/>
      <c r="DC146" s="75"/>
      <c r="DD146" s="89"/>
      <c r="DE146" s="89"/>
      <c r="DF146" s="78"/>
      <c r="DG146" s="75"/>
      <c r="DH146" s="89"/>
      <c r="DI146" s="89"/>
      <c r="DJ146" s="89"/>
      <c r="DK146" s="75"/>
      <c r="DL146" s="89"/>
      <c r="DM146" s="89"/>
      <c r="DN146" s="89"/>
      <c r="DO146" s="75"/>
      <c r="DP146" s="89"/>
      <c r="DQ146" s="89"/>
      <c r="DR146" s="89"/>
      <c r="DS146" s="75"/>
      <c r="DT146" s="75"/>
      <c r="DU146" s="89"/>
      <c r="DV146" s="89"/>
      <c r="DW146" s="75"/>
      <c r="DX146" s="75"/>
      <c r="DY146" s="89"/>
      <c r="DZ146" s="89"/>
      <c r="EA146" s="75"/>
      <c r="EB146" s="89"/>
      <c r="EC146" s="89"/>
      <c r="ED146" s="89"/>
      <c r="EE146" s="75"/>
      <c r="EF146" s="89"/>
      <c r="EG146" s="89"/>
      <c r="EH146" s="89"/>
      <c r="EI146" s="75"/>
      <c r="EJ146" s="89"/>
      <c r="EK146" s="89"/>
      <c r="EL146" s="89"/>
      <c r="EM146" s="75"/>
      <c r="EN146" s="89"/>
      <c r="EO146" s="89"/>
      <c r="EP146" s="89"/>
      <c r="EQ146" s="75"/>
      <c r="ER146" s="89"/>
      <c r="ES146" s="89"/>
      <c r="ET146" s="89"/>
      <c r="EU146" s="75"/>
      <c r="EV146" s="75"/>
      <c r="EW146" s="75"/>
      <c r="EX146" s="75"/>
      <c r="EY146" s="75"/>
      <c r="EZ146" s="89"/>
      <c r="FA146" s="89"/>
      <c r="FB146" s="89"/>
      <c r="FC146" s="75"/>
      <c r="FD146" s="89"/>
      <c r="FE146" s="89"/>
      <c r="FF146" s="89"/>
      <c r="FG146" s="75"/>
      <c r="FH146" s="89"/>
      <c r="FI146" s="89"/>
      <c r="FJ146" s="89"/>
      <c r="FK146" s="75"/>
      <c r="FL146" s="89"/>
      <c r="FM146" s="89"/>
      <c r="FN146" s="89"/>
      <c r="FO146" s="75"/>
      <c r="FP146" s="89"/>
      <c r="FQ146" s="89"/>
      <c r="FR146" s="89"/>
      <c r="FS146" s="75"/>
      <c r="FT146" s="89"/>
      <c r="FU146" s="89"/>
      <c r="FV146" s="89"/>
      <c r="FW146" s="75"/>
      <c r="FX146" s="89"/>
      <c r="FY146" s="89"/>
      <c r="FZ146" s="89"/>
      <c r="GA146" s="75"/>
      <c r="GB146" s="89"/>
      <c r="GC146" s="89"/>
      <c r="GD146" s="89"/>
      <c r="GE146" s="75"/>
      <c r="GF146" s="89"/>
      <c r="GG146" s="89"/>
      <c r="GH146" s="89"/>
      <c r="GI146" s="75"/>
      <c r="GJ146" s="89"/>
      <c r="GK146" s="89"/>
      <c r="GL146" s="89"/>
      <c r="GM146" s="75"/>
      <c r="GN146" s="89"/>
      <c r="GO146" s="89"/>
      <c r="GP146" s="89"/>
      <c r="GQ146" s="75"/>
      <c r="GR146" s="96"/>
      <c r="GS146" s="96"/>
      <c r="GT146" s="96"/>
      <c r="GU146" s="96"/>
      <c r="GV146" s="96"/>
      <c r="GW146" s="96"/>
      <c r="GX146" s="96"/>
      <c r="GY146" s="96"/>
      <c r="GZ146" s="96"/>
      <c r="HA146" s="96"/>
      <c r="HB146" s="96"/>
      <c r="HC146" s="96"/>
      <c r="HD146" s="96"/>
      <c r="HE146" s="96"/>
      <c r="HF146" s="96"/>
      <c r="HG146" s="96"/>
      <c r="HH146" s="96"/>
      <c r="HI146" s="96"/>
      <c r="HJ146" s="96"/>
      <c r="HK146" s="96"/>
      <c r="HL146" s="96"/>
      <c r="HM146" s="96"/>
      <c r="HN146" s="96"/>
      <c r="HO146" s="96"/>
      <c r="HP146" s="96"/>
      <c r="HQ146" s="96"/>
      <c r="HR146" s="96"/>
      <c r="HS146" s="96"/>
      <c r="HT146" s="96"/>
      <c r="HU146" s="96"/>
      <c r="HV146" s="96"/>
      <c r="HW146" s="96"/>
      <c r="HX146" s="96"/>
      <c r="HY146" s="96"/>
      <c r="HZ146" s="96"/>
      <c r="IA146" s="96"/>
      <c r="IB146" s="96"/>
      <c r="IC146" s="96"/>
      <c r="ID146" s="96"/>
      <c r="IE146" s="96"/>
      <c r="IF146" s="96"/>
      <c r="IG146" s="96"/>
      <c r="IH146" s="96"/>
      <c r="II146" s="96"/>
      <c r="IJ146" s="96"/>
      <c r="IK146" s="96"/>
      <c r="IL146" s="96"/>
      <c r="IM146" s="96"/>
      <c r="IN146" s="96"/>
      <c r="IO146" s="96"/>
      <c r="IP146" s="96"/>
      <c r="IQ146" s="96"/>
      <c r="IR146" s="96"/>
      <c r="IS146" s="96"/>
      <c r="IT146" s="96"/>
      <c r="IU146" s="96"/>
      <c r="IV146" s="96"/>
      <c r="IW146" s="96"/>
      <c r="IX146" s="96"/>
      <c r="IY146" s="96"/>
      <c r="IZ146" s="96"/>
      <c r="JA146" s="96"/>
      <c r="JB146" s="96"/>
      <c r="JC146" s="96"/>
      <c r="JD146" s="96"/>
      <c r="JE146" s="96"/>
      <c r="JF146" s="96"/>
      <c r="JG146" s="96"/>
      <c r="JH146" s="96"/>
      <c r="JI146" s="96"/>
      <c r="JJ146" s="96"/>
      <c r="JK146" s="96"/>
      <c r="JL146" s="96"/>
      <c r="JM146" s="96"/>
      <c r="JN146" s="96"/>
      <c r="JO146" s="96"/>
      <c r="JP146" s="96"/>
      <c r="JQ146" s="96"/>
      <c r="JR146" s="96"/>
      <c r="JS146" s="96"/>
      <c r="JT146" s="96"/>
      <c r="JU146" s="96"/>
      <c r="JV146" s="96"/>
      <c r="JW146" s="96"/>
      <c r="JX146" s="96"/>
      <c r="JY146" s="96"/>
      <c r="JZ146" s="96"/>
      <c r="KA146" s="96"/>
      <c r="KB146" s="96"/>
      <c r="KC146" s="96"/>
      <c r="KD146" s="96"/>
      <c r="KE146" s="75"/>
      <c r="KF146" s="96"/>
      <c r="KG146" s="96"/>
      <c r="KH146" s="96"/>
      <c r="KI146" s="75"/>
      <c r="KJ146" s="96"/>
      <c r="KK146" s="96"/>
      <c r="KL146" s="96"/>
      <c r="KM146" s="75"/>
      <c r="KN146" s="96"/>
      <c r="KO146" s="96"/>
      <c r="KP146" s="96"/>
      <c r="KQ146" s="75"/>
      <c r="KR146" s="96"/>
      <c r="KS146" s="96"/>
      <c r="KT146" s="96"/>
      <c r="KU146" s="75"/>
      <c r="KV146" s="96"/>
      <c r="KW146" s="96"/>
      <c r="KX146" s="96"/>
      <c r="KY146" s="75"/>
      <c r="KZ146" s="96"/>
      <c r="LA146" s="96"/>
      <c r="LB146" s="96"/>
      <c r="LC146" s="75"/>
      <c r="LD146" s="96"/>
      <c r="LE146" s="96"/>
      <c r="LF146" s="96"/>
      <c r="LG146" s="75"/>
      <c r="LH146" s="96"/>
      <c r="LI146" s="96"/>
      <c r="LJ146" s="96"/>
      <c r="LK146" s="75"/>
      <c r="LL146" s="96"/>
      <c r="LM146" s="96"/>
      <c r="LN146" s="96"/>
      <c r="LO146" s="75"/>
      <c r="LP146" s="96"/>
      <c r="LQ146" s="96"/>
      <c r="LR146" s="96"/>
      <c r="LS146" s="75"/>
      <c r="LT146" s="96"/>
      <c r="LU146" s="96"/>
      <c r="LV146" s="96"/>
      <c r="LW146" s="75"/>
      <c r="LX146" s="96"/>
      <c r="LY146" s="96"/>
      <c r="LZ146" s="96"/>
      <c r="MA146" s="75"/>
      <c r="MB146" s="96"/>
      <c r="MC146" s="96"/>
      <c r="MD146" s="96"/>
      <c r="ME146" s="75"/>
      <c r="MF146" s="96"/>
      <c r="MG146" s="96"/>
      <c r="MH146" s="96"/>
      <c r="MI146" s="75"/>
      <c r="MJ146" s="96"/>
      <c r="MK146" s="96"/>
      <c r="ML146" s="96"/>
      <c r="MM146" s="75"/>
      <c r="MN146" s="89"/>
      <c r="MO146" s="89"/>
      <c r="MP146" s="89"/>
      <c r="MQ146" s="75"/>
      <c r="MR146" s="89"/>
      <c r="MS146" s="89"/>
      <c r="MT146" s="89"/>
      <c r="MU146" s="75"/>
      <c r="MV146" s="96"/>
      <c r="MW146" s="96"/>
      <c r="MX146" s="96"/>
      <c r="MY146" s="96"/>
      <c r="MZ146" s="96"/>
      <c r="NA146" s="96"/>
      <c r="NB146" s="96"/>
      <c r="NC146" s="96"/>
      <c r="ND146" s="96"/>
      <c r="NE146" s="96"/>
      <c r="NF146" s="96"/>
      <c r="NG146" s="96"/>
      <c r="NH146" s="96"/>
      <c r="NI146" s="96"/>
      <c r="NJ146" s="96"/>
      <c r="NK146" s="96"/>
    </row>
    <row r="147" spans="1:375" ht="15.75" x14ac:dyDescent="0.25">
      <c r="A147" s="130" t="s">
        <v>234</v>
      </c>
      <c r="B147" s="78">
        <f t="shared" si="791"/>
        <v>0</v>
      </c>
      <c r="C147" s="78">
        <f t="shared" si="741"/>
        <v>0</v>
      </c>
      <c r="D147" s="78">
        <f t="shared" si="792"/>
        <v>0</v>
      </c>
      <c r="E147" s="78">
        <f t="shared" si="793"/>
        <v>0</v>
      </c>
      <c r="F147" s="78">
        <f t="shared" si="794"/>
        <v>0</v>
      </c>
      <c r="G147" s="74"/>
      <c r="H147" s="78"/>
      <c r="I147" s="78"/>
      <c r="J147" s="78"/>
      <c r="K147" s="78"/>
      <c r="L147" s="96"/>
      <c r="M147" s="96"/>
      <c r="N147" s="96"/>
      <c r="O147" s="96"/>
      <c r="P147" s="96"/>
      <c r="Q147" s="96"/>
      <c r="R147" s="96"/>
      <c r="S147" s="75"/>
      <c r="T147" s="89"/>
      <c r="U147" s="89"/>
      <c r="V147" s="89"/>
      <c r="W147" s="75"/>
      <c r="X147" s="89"/>
      <c r="Y147" s="89"/>
      <c r="Z147" s="89"/>
      <c r="AA147" s="75"/>
      <c r="AB147" s="89"/>
      <c r="AC147" s="89"/>
      <c r="AD147" s="89"/>
      <c r="AE147" s="75"/>
      <c r="AF147" s="89"/>
      <c r="AG147" s="89"/>
      <c r="AH147" s="89"/>
      <c r="AI147" s="75"/>
      <c r="AJ147" s="89"/>
      <c r="AK147" s="89"/>
      <c r="AL147" s="89"/>
      <c r="AM147" s="75"/>
      <c r="AN147" s="96"/>
      <c r="AO147" s="96"/>
      <c r="AP147" s="96"/>
      <c r="AQ147" s="96"/>
      <c r="AR147" s="89"/>
      <c r="AS147" s="89"/>
      <c r="AT147" s="89"/>
      <c r="AU147" s="75"/>
      <c r="AV147" s="89"/>
      <c r="AW147" s="89"/>
      <c r="AX147" s="89"/>
      <c r="AY147" s="75"/>
      <c r="AZ147" s="75"/>
      <c r="BA147" s="89"/>
      <c r="BB147" s="89"/>
      <c r="BC147" s="75"/>
      <c r="BD147" s="89"/>
      <c r="BE147" s="89"/>
      <c r="BF147" s="89"/>
      <c r="BG147" s="75"/>
      <c r="BH147" s="89"/>
      <c r="BI147" s="89"/>
      <c r="BJ147" s="89"/>
      <c r="BK147" s="75"/>
      <c r="BL147" s="75"/>
      <c r="BM147" s="89"/>
      <c r="BN147" s="89"/>
      <c r="BO147" s="75"/>
      <c r="BP147" s="75"/>
      <c r="BQ147" s="89"/>
      <c r="BR147" s="89"/>
      <c r="BS147" s="75"/>
      <c r="BT147" s="75"/>
      <c r="BU147" s="89"/>
      <c r="BV147" s="89"/>
      <c r="BW147" s="75"/>
      <c r="BX147" s="75"/>
      <c r="BY147" s="89"/>
      <c r="BZ147" s="89"/>
      <c r="CA147" s="75"/>
      <c r="CB147" s="75"/>
      <c r="CC147" s="89"/>
      <c r="CD147" s="89"/>
      <c r="CE147" s="75"/>
      <c r="CF147" s="322"/>
      <c r="CG147" s="89"/>
      <c r="CH147" s="89"/>
      <c r="CI147" s="75"/>
      <c r="CJ147" s="75"/>
      <c r="CK147" s="89"/>
      <c r="CL147" s="89"/>
      <c r="CM147" s="75"/>
      <c r="CN147" s="75"/>
      <c r="CO147" s="89"/>
      <c r="CP147" s="89"/>
      <c r="CQ147" s="75"/>
      <c r="CR147" s="89"/>
      <c r="CS147" s="89"/>
      <c r="CT147" s="89"/>
      <c r="CU147" s="75"/>
      <c r="CV147" s="75"/>
      <c r="CW147" s="89"/>
      <c r="CX147" s="89"/>
      <c r="CY147" s="75"/>
      <c r="CZ147" s="75"/>
      <c r="DA147" s="89"/>
      <c r="DB147" s="89"/>
      <c r="DC147" s="75"/>
      <c r="DD147" s="89"/>
      <c r="DE147" s="89"/>
      <c r="DF147" s="78"/>
      <c r="DG147" s="75"/>
      <c r="DH147" s="89"/>
      <c r="DI147" s="89"/>
      <c r="DJ147" s="89"/>
      <c r="DK147" s="75"/>
      <c r="DL147" s="89"/>
      <c r="DM147" s="89"/>
      <c r="DN147" s="89"/>
      <c r="DO147" s="75"/>
      <c r="DP147" s="89"/>
      <c r="DQ147" s="89"/>
      <c r="DR147" s="89"/>
      <c r="DS147" s="75"/>
      <c r="DT147" s="75"/>
      <c r="DU147" s="89"/>
      <c r="DV147" s="89"/>
      <c r="DW147" s="75"/>
      <c r="DX147" s="75"/>
      <c r="DY147" s="89"/>
      <c r="DZ147" s="89"/>
      <c r="EA147" s="75"/>
      <c r="EB147" s="89"/>
      <c r="EC147" s="89"/>
      <c r="ED147" s="89"/>
      <c r="EE147" s="75"/>
      <c r="EF147" s="89"/>
      <c r="EG147" s="89"/>
      <c r="EH147" s="89"/>
      <c r="EI147" s="75"/>
      <c r="EJ147" s="89"/>
      <c r="EK147" s="89"/>
      <c r="EL147" s="89"/>
      <c r="EM147" s="75"/>
      <c r="EN147" s="89"/>
      <c r="EO147" s="89"/>
      <c r="EP147" s="89"/>
      <c r="EQ147" s="75"/>
      <c r="ER147" s="89"/>
      <c r="ES147" s="89"/>
      <c r="ET147" s="89"/>
      <c r="EU147" s="75"/>
      <c r="EV147" s="75"/>
      <c r="EW147" s="75"/>
      <c r="EX147" s="75"/>
      <c r="EY147" s="75"/>
      <c r="EZ147" s="89"/>
      <c r="FA147" s="89"/>
      <c r="FB147" s="89"/>
      <c r="FC147" s="75"/>
      <c r="FD147" s="89"/>
      <c r="FE147" s="89"/>
      <c r="FF147" s="89"/>
      <c r="FG147" s="75"/>
      <c r="FH147" s="89"/>
      <c r="FI147" s="89"/>
      <c r="FJ147" s="89"/>
      <c r="FK147" s="75"/>
      <c r="FL147" s="89"/>
      <c r="FM147" s="89"/>
      <c r="FN147" s="89"/>
      <c r="FO147" s="75"/>
      <c r="FP147" s="89"/>
      <c r="FQ147" s="89"/>
      <c r="FR147" s="89"/>
      <c r="FS147" s="75"/>
      <c r="FT147" s="89"/>
      <c r="FU147" s="89"/>
      <c r="FV147" s="89"/>
      <c r="FW147" s="75"/>
      <c r="FX147" s="89"/>
      <c r="FY147" s="89"/>
      <c r="FZ147" s="89"/>
      <c r="GA147" s="75"/>
      <c r="GB147" s="89"/>
      <c r="GC147" s="89"/>
      <c r="GD147" s="89"/>
      <c r="GE147" s="75"/>
      <c r="GF147" s="89"/>
      <c r="GG147" s="89"/>
      <c r="GH147" s="89"/>
      <c r="GI147" s="75"/>
      <c r="GJ147" s="89"/>
      <c r="GK147" s="89"/>
      <c r="GL147" s="89"/>
      <c r="GM147" s="75"/>
      <c r="GN147" s="89"/>
      <c r="GO147" s="89"/>
      <c r="GP147" s="89"/>
      <c r="GQ147" s="75"/>
      <c r="GR147" s="96"/>
      <c r="GS147" s="96"/>
      <c r="GT147" s="96"/>
      <c r="GU147" s="96"/>
      <c r="GV147" s="96"/>
      <c r="GW147" s="96"/>
      <c r="GX147" s="96"/>
      <c r="GY147" s="96"/>
      <c r="GZ147" s="96"/>
      <c r="HA147" s="96"/>
      <c r="HB147" s="96"/>
      <c r="HC147" s="96"/>
      <c r="HD147" s="96"/>
      <c r="HE147" s="96"/>
      <c r="HF147" s="96"/>
      <c r="HG147" s="96"/>
      <c r="HH147" s="96"/>
      <c r="HI147" s="96"/>
      <c r="HJ147" s="96"/>
      <c r="HK147" s="96"/>
      <c r="HL147" s="96"/>
      <c r="HM147" s="96"/>
      <c r="HN147" s="96"/>
      <c r="HO147" s="96"/>
      <c r="HP147" s="96"/>
      <c r="HQ147" s="96"/>
      <c r="HR147" s="96"/>
      <c r="HS147" s="96"/>
      <c r="HT147" s="96"/>
      <c r="HU147" s="96"/>
      <c r="HV147" s="96"/>
      <c r="HW147" s="96"/>
      <c r="HX147" s="96"/>
      <c r="HY147" s="96"/>
      <c r="HZ147" s="96"/>
      <c r="IA147" s="96"/>
      <c r="IB147" s="96"/>
      <c r="IC147" s="96"/>
      <c r="ID147" s="96"/>
      <c r="IE147" s="96"/>
      <c r="IF147" s="96"/>
      <c r="IG147" s="96"/>
      <c r="IH147" s="96"/>
      <c r="II147" s="96"/>
      <c r="IJ147" s="96"/>
      <c r="IK147" s="96"/>
      <c r="IL147" s="96"/>
      <c r="IM147" s="96"/>
      <c r="IN147" s="96"/>
      <c r="IO147" s="96"/>
      <c r="IP147" s="96"/>
      <c r="IQ147" s="96"/>
      <c r="IR147" s="96"/>
      <c r="IS147" s="96"/>
      <c r="IT147" s="96"/>
      <c r="IU147" s="96"/>
      <c r="IV147" s="96"/>
      <c r="IW147" s="96"/>
      <c r="IX147" s="96"/>
      <c r="IY147" s="96"/>
      <c r="IZ147" s="96"/>
      <c r="JA147" s="96"/>
      <c r="JB147" s="96"/>
      <c r="JC147" s="96"/>
      <c r="JD147" s="96"/>
      <c r="JE147" s="96"/>
      <c r="JF147" s="96"/>
      <c r="JG147" s="96"/>
      <c r="JH147" s="96"/>
      <c r="JI147" s="96"/>
      <c r="JJ147" s="96"/>
      <c r="JK147" s="96"/>
      <c r="JL147" s="96"/>
      <c r="JM147" s="96"/>
      <c r="JN147" s="96"/>
      <c r="JO147" s="96"/>
      <c r="JP147" s="96"/>
      <c r="JQ147" s="96"/>
      <c r="JR147" s="96"/>
      <c r="JS147" s="96"/>
      <c r="JT147" s="96"/>
      <c r="JU147" s="96"/>
      <c r="JV147" s="96"/>
      <c r="JW147" s="96"/>
      <c r="JX147" s="96"/>
      <c r="JY147" s="96"/>
      <c r="JZ147" s="96"/>
      <c r="KA147" s="96"/>
      <c r="KB147" s="96"/>
      <c r="KC147" s="96"/>
      <c r="KD147" s="96"/>
      <c r="KE147" s="75"/>
      <c r="KF147" s="96"/>
      <c r="KG147" s="96"/>
      <c r="KH147" s="96"/>
      <c r="KI147" s="75"/>
      <c r="KJ147" s="96"/>
      <c r="KK147" s="96"/>
      <c r="KL147" s="96"/>
      <c r="KM147" s="75"/>
      <c r="KN147" s="96"/>
      <c r="KO147" s="96"/>
      <c r="KP147" s="96"/>
      <c r="KQ147" s="75"/>
      <c r="KR147" s="96"/>
      <c r="KS147" s="96"/>
      <c r="KT147" s="96"/>
      <c r="KU147" s="75"/>
      <c r="KV147" s="96"/>
      <c r="KW147" s="96"/>
      <c r="KX147" s="96"/>
      <c r="KY147" s="75"/>
      <c r="KZ147" s="96"/>
      <c r="LA147" s="96"/>
      <c r="LB147" s="96"/>
      <c r="LC147" s="75"/>
      <c r="LD147" s="96"/>
      <c r="LE147" s="96"/>
      <c r="LF147" s="96"/>
      <c r="LG147" s="75"/>
      <c r="LH147" s="96"/>
      <c r="LI147" s="96"/>
      <c r="LJ147" s="96"/>
      <c r="LK147" s="75"/>
      <c r="LL147" s="96"/>
      <c r="LM147" s="96"/>
      <c r="LN147" s="96"/>
      <c r="LO147" s="75"/>
      <c r="LP147" s="96"/>
      <c r="LQ147" s="96"/>
      <c r="LR147" s="96"/>
      <c r="LS147" s="75"/>
      <c r="LT147" s="96"/>
      <c r="LU147" s="96"/>
      <c r="LV147" s="96"/>
      <c r="LW147" s="75"/>
      <c r="LX147" s="96"/>
      <c r="LY147" s="96"/>
      <c r="LZ147" s="96"/>
      <c r="MA147" s="75"/>
      <c r="MB147" s="96"/>
      <c r="MC147" s="96"/>
      <c r="MD147" s="96"/>
      <c r="ME147" s="75"/>
      <c r="MF147" s="96"/>
      <c r="MG147" s="96"/>
      <c r="MH147" s="96"/>
      <c r="MI147" s="75"/>
      <c r="MJ147" s="96"/>
      <c r="MK147" s="96"/>
      <c r="ML147" s="96"/>
      <c r="MM147" s="75"/>
      <c r="MN147" s="89"/>
      <c r="MO147" s="89"/>
      <c r="MP147" s="89"/>
      <c r="MQ147" s="75"/>
      <c r="MR147" s="89"/>
      <c r="MS147" s="89"/>
      <c r="MT147" s="89"/>
      <c r="MU147" s="75"/>
      <c r="MV147" s="96"/>
      <c r="MW147" s="96"/>
      <c r="MX147" s="96"/>
      <c r="MY147" s="96"/>
      <c r="MZ147" s="96"/>
      <c r="NA147" s="96"/>
      <c r="NB147" s="96"/>
      <c r="NC147" s="96"/>
      <c r="ND147" s="96"/>
      <c r="NE147" s="96"/>
      <c r="NF147" s="96"/>
      <c r="NG147" s="96"/>
      <c r="NH147" s="96"/>
      <c r="NI147" s="96"/>
      <c r="NJ147" s="96"/>
      <c r="NK147" s="96"/>
    </row>
    <row r="148" spans="1:375" ht="15.75" x14ac:dyDescent="0.25">
      <c r="A148" s="130" t="s">
        <v>235</v>
      </c>
      <c r="B148" s="78">
        <f t="shared" si="791"/>
        <v>0</v>
      </c>
      <c r="C148" s="78">
        <f t="shared" si="741"/>
        <v>0</v>
      </c>
      <c r="D148" s="78">
        <f t="shared" si="792"/>
        <v>0</v>
      </c>
      <c r="E148" s="78">
        <f t="shared" si="793"/>
        <v>0</v>
      </c>
      <c r="F148" s="78">
        <f t="shared" si="794"/>
        <v>0</v>
      </c>
      <c r="G148" s="74"/>
      <c r="H148" s="78"/>
      <c r="I148" s="78"/>
      <c r="J148" s="78"/>
      <c r="K148" s="78"/>
      <c r="L148" s="96"/>
      <c r="M148" s="96"/>
      <c r="N148" s="96"/>
      <c r="O148" s="96"/>
      <c r="P148" s="96"/>
      <c r="Q148" s="96"/>
      <c r="R148" s="96"/>
      <c r="S148" s="75"/>
      <c r="T148" s="89"/>
      <c r="U148" s="89"/>
      <c r="V148" s="89"/>
      <c r="W148" s="75"/>
      <c r="X148" s="89"/>
      <c r="Y148" s="89"/>
      <c r="Z148" s="89"/>
      <c r="AA148" s="75"/>
      <c r="AB148" s="89"/>
      <c r="AC148" s="89"/>
      <c r="AD148" s="89"/>
      <c r="AE148" s="75"/>
      <c r="AF148" s="89"/>
      <c r="AG148" s="89"/>
      <c r="AH148" s="89"/>
      <c r="AI148" s="75"/>
      <c r="AJ148" s="89"/>
      <c r="AK148" s="89"/>
      <c r="AL148" s="89"/>
      <c r="AM148" s="75"/>
      <c r="AN148" s="96"/>
      <c r="AO148" s="96"/>
      <c r="AP148" s="96"/>
      <c r="AQ148" s="96"/>
      <c r="AR148" s="89"/>
      <c r="AS148" s="89"/>
      <c r="AT148" s="89"/>
      <c r="AU148" s="75"/>
      <c r="AV148" s="89"/>
      <c r="AW148" s="89"/>
      <c r="AX148" s="89"/>
      <c r="AY148" s="75"/>
      <c r="AZ148" s="75"/>
      <c r="BA148" s="89"/>
      <c r="BB148" s="89"/>
      <c r="BC148" s="75"/>
      <c r="BD148" s="89"/>
      <c r="BE148" s="89"/>
      <c r="BF148" s="89"/>
      <c r="BG148" s="75"/>
      <c r="BH148" s="89"/>
      <c r="BI148" s="89"/>
      <c r="BJ148" s="89"/>
      <c r="BK148" s="75"/>
      <c r="BL148" s="75"/>
      <c r="BM148" s="89"/>
      <c r="BN148" s="89"/>
      <c r="BO148" s="75"/>
      <c r="BP148" s="75"/>
      <c r="BQ148" s="89"/>
      <c r="BR148" s="89"/>
      <c r="BS148" s="75"/>
      <c r="BT148" s="75"/>
      <c r="BU148" s="89"/>
      <c r="BV148" s="89"/>
      <c r="BW148" s="75"/>
      <c r="BX148" s="75"/>
      <c r="BY148" s="89"/>
      <c r="BZ148" s="89"/>
      <c r="CA148" s="75"/>
      <c r="CB148" s="75"/>
      <c r="CC148" s="89"/>
      <c r="CD148" s="89"/>
      <c r="CE148" s="75"/>
      <c r="CF148" s="322"/>
      <c r="CG148" s="89"/>
      <c r="CH148" s="89"/>
      <c r="CI148" s="75"/>
      <c r="CJ148" s="75"/>
      <c r="CK148" s="89"/>
      <c r="CL148" s="89"/>
      <c r="CM148" s="75"/>
      <c r="CN148" s="75"/>
      <c r="CO148" s="89"/>
      <c r="CP148" s="89"/>
      <c r="CQ148" s="75"/>
      <c r="CR148" s="89"/>
      <c r="CS148" s="89"/>
      <c r="CT148" s="89"/>
      <c r="CU148" s="75"/>
      <c r="CV148" s="75"/>
      <c r="CW148" s="89"/>
      <c r="CX148" s="89"/>
      <c r="CY148" s="75"/>
      <c r="CZ148" s="75"/>
      <c r="DA148" s="89"/>
      <c r="DB148" s="89"/>
      <c r="DC148" s="75"/>
      <c r="DD148" s="89"/>
      <c r="DE148" s="89"/>
      <c r="DF148" s="78"/>
      <c r="DG148" s="75"/>
      <c r="DH148" s="89"/>
      <c r="DI148" s="89"/>
      <c r="DJ148" s="89"/>
      <c r="DK148" s="75"/>
      <c r="DL148" s="89"/>
      <c r="DM148" s="89"/>
      <c r="DN148" s="89"/>
      <c r="DO148" s="75"/>
      <c r="DP148" s="89"/>
      <c r="DQ148" s="89"/>
      <c r="DR148" s="89"/>
      <c r="DS148" s="75"/>
      <c r="DT148" s="75"/>
      <c r="DU148" s="89"/>
      <c r="DV148" s="89"/>
      <c r="DW148" s="75"/>
      <c r="DX148" s="75"/>
      <c r="DY148" s="89"/>
      <c r="DZ148" s="89"/>
      <c r="EA148" s="75"/>
      <c r="EB148" s="89"/>
      <c r="EC148" s="89"/>
      <c r="ED148" s="89"/>
      <c r="EE148" s="75"/>
      <c r="EF148" s="89"/>
      <c r="EG148" s="89"/>
      <c r="EH148" s="89"/>
      <c r="EI148" s="75"/>
      <c r="EJ148" s="89"/>
      <c r="EK148" s="89"/>
      <c r="EL148" s="89"/>
      <c r="EM148" s="75"/>
      <c r="EN148" s="89"/>
      <c r="EO148" s="89"/>
      <c r="EP148" s="89"/>
      <c r="EQ148" s="75"/>
      <c r="ER148" s="89"/>
      <c r="ES148" s="89"/>
      <c r="ET148" s="89"/>
      <c r="EU148" s="75"/>
      <c r="EV148" s="75"/>
      <c r="EW148" s="75"/>
      <c r="EX148" s="75"/>
      <c r="EY148" s="75"/>
      <c r="EZ148" s="89"/>
      <c r="FA148" s="89"/>
      <c r="FB148" s="89"/>
      <c r="FC148" s="75"/>
      <c r="FD148" s="89"/>
      <c r="FE148" s="89"/>
      <c r="FF148" s="89"/>
      <c r="FG148" s="75"/>
      <c r="FH148" s="89"/>
      <c r="FI148" s="89"/>
      <c r="FJ148" s="89"/>
      <c r="FK148" s="75"/>
      <c r="FL148" s="89"/>
      <c r="FM148" s="89"/>
      <c r="FN148" s="89"/>
      <c r="FO148" s="75"/>
      <c r="FP148" s="89"/>
      <c r="FQ148" s="89"/>
      <c r="FR148" s="89"/>
      <c r="FS148" s="75"/>
      <c r="FT148" s="89"/>
      <c r="FU148" s="89"/>
      <c r="FV148" s="89"/>
      <c r="FW148" s="75"/>
      <c r="FX148" s="89"/>
      <c r="FY148" s="89"/>
      <c r="FZ148" s="89"/>
      <c r="GA148" s="75"/>
      <c r="GB148" s="89"/>
      <c r="GC148" s="89"/>
      <c r="GD148" s="89"/>
      <c r="GE148" s="75"/>
      <c r="GF148" s="89"/>
      <c r="GG148" s="89"/>
      <c r="GH148" s="89"/>
      <c r="GI148" s="75"/>
      <c r="GJ148" s="89"/>
      <c r="GK148" s="89"/>
      <c r="GL148" s="89"/>
      <c r="GM148" s="75"/>
      <c r="GN148" s="89"/>
      <c r="GO148" s="89"/>
      <c r="GP148" s="89"/>
      <c r="GQ148" s="75"/>
      <c r="GR148" s="96"/>
      <c r="GS148" s="96"/>
      <c r="GT148" s="96"/>
      <c r="GU148" s="96"/>
      <c r="GV148" s="96"/>
      <c r="GW148" s="96"/>
      <c r="GX148" s="96"/>
      <c r="GY148" s="96"/>
      <c r="GZ148" s="96"/>
      <c r="HA148" s="96"/>
      <c r="HB148" s="96"/>
      <c r="HC148" s="96"/>
      <c r="HD148" s="96"/>
      <c r="HE148" s="96"/>
      <c r="HF148" s="96"/>
      <c r="HG148" s="96"/>
      <c r="HH148" s="96"/>
      <c r="HI148" s="96"/>
      <c r="HJ148" s="96"/>
      <c r="HK148" s="96"/>
      <c r="HL148" s="96"/>
      <c r="HM148" s="96"/>
      <c r="HN148" s="96"/>
      <c r="HO148" s="96"/>
      <c r="HP148" s="96"/>
      <c r="HQ148" s="96"/>
      <c r="HR148" s="96"/>
      <c r="HS148" s="96"/>
      <c r="HT148" s="96"/>
      <c r="HU148" s="96"/>
      <c r="HV148" s="96"/>
      <c r="HW148" s="96"/>
      <c r="HX148" s="96"/>
      <c r="HY148" s="96"/>
      <c r="HZ148" s="96"/>
      <c r="IA148" s="96"/>
      <c r="IB148" s="96"/>
      <c r="IC148" s="96"/>
      <c r="ID148" s="96"/>
      <c r="IE148" s="96"/>
      <c r="IF148" s="96"/>
      <c r="IG148" s="96"/>
      <c r="IH148" s="96"/>
      <c r="II148" s="96"/>
      <c r="IJ148" s="96"/>
      <c r="IK148" s="96"/>
      <c r="IL148" s="96"/>
      <c r="IM148" s="96"/>
      <c r="IN148" s="96"/>
      <c r="IO148" s="96"/>
      <c r="IP148" s="96"/>
      <c r="IQ148" s="96"/>
      <c r="IR148" s="96"/>
      <c r="IS148" s="96"/>
      <c r="IT148" s="96"/>
      <c r="IU148" s="96"/>
      <c r="IV148" s="96"/>
      <c r="IW148" s="96"/>
      <c r="IX148" s="96"/>
      <c r="IY148" s="96"/>
      <c r="IZ148" s="96"/>
      <c r="JA148" s="96"/>
      <c r="JB148" s="96"/>
      <c r="JC148" s="96"/>
      <c r="JD148" s="96"/>
      <c r="JE148" s="96"/>
      <c r="JF148" s="96"/>
      <c r="JG148" s="96"/>
      <c r="JH148" s="96"/>
      <c r="JI148" s="96"/>
      <c r="JJ148" s="96"/>
      <c r="JK148" s="96"/>
      <c r="JL148" s="96"/>
      <c r="JM148" s="96"/>
      <c r="JN148" s="96"/>
      <c r="JO148" s="96"/>
      <c r="JP148" s="96"/>
      <c r="JQ148" s="96"/>
      <c r="JR148" s="96"/>
      <c r="JS148" s="96"/>
      <c r="JT148" s="96"/>
      <c r="JU148" s="96"/>
      <c r="JV148" s="96"/>
      <c r="JW148" s="96"/>
      <c r="JX148" s="96"/>
      <c r="JY148" s="96"/>
      <c r="JZ148" s="96"/>
      <c r="KA148" s="96"/>
      <c r="KB148" s="96"/>
      <c r="KC148" s="96"/>
      <c r="KD148" s="96"/>
      <c r="KE148" s="75"/>
      <c r="KF148" s="96"/>
      <c r="KG148" s="96"/>
      <c r="KH148" s="96"/>
      <c r="KI148" s="75"/>
      <c r="KJ148" s="96"/>
      <c r="KK148" s="96"/>
      <c r="KL148" s="96"/>
      <c r="KM148" s="75"/>
      <c r="KN148" s="96"/>
      <c r="KO148" s="96"/>
      <c r="KP148" s="96"/>
      <c r="KQ148" s="75"/>
      <c r="KR148" s="96"/>
      <c r="KS148" s="96"/>
      <c r="KT148" s="96"/>
      <c r="KU148" s="75"/>
      <c r="KV148" s="96"/>
      <c r="KW148" s="96"/>
      <c r="KX148" s="96"/>
      <c r="KY148" s="75"/>
      <c r="KZ148" s="96"/>
      <c r="LA148" s="96"/>
      <c r="LB148" s="96"/>
      <c r="LC148" s="75"/>
      <c r="LD148" s="96"/>
      <c r="LE148" s="96"/>
      <c r="LF148" s="96"/>
      <c r="LG148" s="75"/>
      <c r="LH148" s="96"/>
      <c r="LI148" s="96"/>
      <c r="LJ148" s="96"/>
      <c r="LK148" s="75"/>
      <c r="LL148" s="96"/>
      <c r="LM148" s="96"/>
      <c r="LN148" s="96"/>
      <c r="LO148" s="75"/>
      <c r="LP148" s="96"/>
      <c r="LQ148" s="96"/>
      <c r="LR148" s="96"/>
      <c r="LS148" s="75"/>
      <c r="LT148" s="96"/>
      <c r="LU148" s="96"/>
      <c r="LV148" s="96"/>
      <c r="LW148" s="75"/>
      <c r="LX148" s="96"/>
      <c r="LY148" s="96"/>
      <c r="LZ148" s="96"/>
      <c r="MA148" s="75"/>
      <c r="MB148" s="96"/>
      <c r="MC148" s="96"/>
      <c r="MD148" s="96"/>
      <c r="ME148" s="75"/>
      <c r="MF148" s="96"/>
      <c r="MG148" s="96"/>
      <c r="MH148" s="96"/>
      <c r="MI148" s="75"/>
      <c r="MJ148" s="96"/>
      <c r="MK148" s="96"/>
      <c r="ML148" s="96"/>
      <c r="MM148" s="75"/>
      <c r="MN148" s="89"/>
      <c r="MO148" s="89"/>
      <c r="MP148" s="89"/>
      <c r="MQ148" s="75"/>
      <c r="MR148" s="89"/>
      <c r="MS148" s="89"/>
      <c r="MT148" s="89"/>
      <c r="MU148" s="75"/>
      <c r="MV148" s="96"/>
      <c r="MW148" s="96"/>
      <c r="MX148" s="96"/>
      <c r="MY148" s="96"/>
      <c r="MZ148" s="96"/>
      <c r="NA148" s="96"/>
      <c r="NB148" s="96"/>
      <c r="NC148" s="96"/>
      <c r="ND148" s="96"/>
      <c r="NE148" s="96"/>
      <c r="NF148" s="96"/>
      <c r="NG148" s="96"/>
      <c r="NH148" s="96"/>
      <c r="NI148" s="96"/>
      <c r="NJ148" s="96"/>
      <c r="NK148" s="96"/>
    </row>
    <row r="149" spans="1:375" ht="15.75" x14ac:dyDescent="0.25">
      <c r="A149" s="130" t="s">
        <v>236</v>
      </c>
      <c r="B149" s="78">
        <f t="shared" si="791"/>
        <v>0</v>
      </c>
      <c r="C149" s="78">
        <f t="shared" si="741"/>
        <v>0</v>
      </c>
      <c r="D149" s="78">
        <f t="shared" si="792"/>
        <v>0</v>
      </c>
      <c r="E149" s="78">
        <f t="shared" si="793"/>
        <v>0</v>
      </c>
      <c r="F149" s="78">
        <f t="shared" si="794"/>
        <v>0</v>
      </c>
      <c r="G149" s="74"/>
      <c r="H149" s="78"/>
      <c r="I149" s="78"/>
      <c r="J149" s="78"/>
      <c r="K149" s="78"/>
      <c r="L149" s="96"/>
      <c r="M149" s="96"/>
      <c r="N149" s="96"/>
      <c r="O149" s="96"/>
      <c r="P149" s="96"/>
      <c r="Q149" s="96"/>
      <c r="R149" s="96"/>
      <c r="S149" s="75"/>
      <c r="T149" s="89"/>
      <c r="U149" s="89"/>
      <c r="V149" s="89"/>
      <c r="W149" s="75"/>
      <c r="X149" s="89"/>
      <c r="Y149" s="89"/>
      <c r="Z149" s="89"/>
      <c r="AA149" s="75"/>
      <c r="AB149" s="89"/>
      <c r="AC149" s="89"/>
      <c r="AD149" s="89"/>
      <c r="AE149" s="75"/>
      <c r="AF149" s="89"/>
      <c r="AG149" s="89"/>
      <c r="AH149" s="89"/>
      <c r="AI149" s="75"/>
      <c r="AJ149" s="89"/>
      <c r="AK149" s="89"/>
      <c r="AL149" s="89"/>
      <c r="AM149" s="75"/>
      <c r="AN149" s="96"/>
      <c r="AO149" s="96"/>
      <c r="AP149" s="96"/>
      <c r="AQ149" s="96"/>
      <c r="AR149" s="89"/>
      <c r="AS149" s="89"/>
      <c r="AT149" s="89"/>
      <c r="AU149" s="75"/>
      <c r="AV149" s="89"/>
      <c r="AW149" s="89"/>
      <c r="AX149" s="89"/>
      <c r="AY149" s="75"/>
      <c r="AZ149" s="75"/>
      <c r="BA149" s="89"/>
      <c r="BB149" s="89"/>
      <c r="BC149" s="75"/>
      <c r="BD149" s="89"/>
      <c r="BE149" s="89"/>
      <c r="BF149" s="89"/>
      <c r="BG149" s="75"/>
      <c r="BH149" s="89"/>
      <c r="BI149" s="89"/>
      <c r="BJ149" s="89"/>
      <c r="BK149" s="75"/>
      <c r="BL149" s="75"/>
      <c r="BM149" s="89"/>
      <c r="BN149" s="89"/>
      <c r="BO149" s="75"/>
      <c r="BP149" s="75"/>
      <c r="BQ149" s="89"/>
      <c r="BR149" s="89"/>
      <c r="BS149" s="75"/>
      <c r="BT149" s="75"/>
      <c r="BU149" s="89"/>
      <c r="BV149" s="89"/>
      <c r="BW149" s="75"/>
      <c r="BX149" s="75"/>
      <c r="BY149" s="89"/>
      <c r="BZ149" s="89"/>
      <c r="CA149" s="75"/>
      <c r="CB149" s="75"/>
      <c r="CC149" s="89"/>
      <c r="CD149" s="89"/>
      <c r="CE149" s="75"/>
      <c r="CF149" s="322"/>
      <c r="CG149" s="89"/>
      <c r="CH149" s="89"/>
      <c r="CI149" s="75"/>
      <c r="CJ149" s="75"/>
      <c r="CK149" s="89"/>
      <c r="CL149" s="89"/>
      <c r="CM149" s="75"/>
      <c r="CN149" s="75"/>
      <c r="CO149" s="89"/>
      <c r="CP149" s="89"/>
      <c r="CQ149" s="75"/>
      <c r="CR149" s="89"/>
      <c r="CS149" s="89"/>
      <c r="CT149" s="89"/>
      <c r="CU149" s="75"/>
      <c r="CV149" s="75"/>
      <c r="CW149" s="89"/>
      <c r="CX149" s="89"/>
      <c r="CY149" s="75"/>
      <c r="CZ149" s="75"/>
      <c r="DA149" s="89"/>
      <c r="DB149" s="89"/>
      <c r="DC149" s="75"/>
      <c r="DD149" s="89"/>
      <c r="DE149" s="89"/>
      <c r="DF149" s="78"/>
      <c r="DG149" s="75"/>
      <c r="DH149" s="89"/>
      <c r="DI149" s="89"/>
      <c r="DJ149" s="89"/>
      <c r="DK149" s="75"/>
      <c r="DL149" s="89"/>
      <c r="DM149" s="89"/>
      <c r="DN149" s="89"/>
      <c r="DO149" s="75"/>
      <c r="DP149" s="89"/>
      <c r="DQ149" s="89"/>
      <c r="DR149" s="89"/>
      <c r="DS149" s="75"/>
      <c r="DT149" s="75"/>
      <c r="DU149" s="89"/>
      <c r="DV149" s="89"/>
      <c r="DW149" s="75"/>
      <c r="DX149" s="75"/>
      <c r="DY149" s="89"/>
      <c r="DZ149" s="89"/>
      <c r="EA149" s="75"/>
      <c r="EB149" s="89"/>
      <c r="EC149" s="89"/>
      <c r="ED149" s="89"/>
      <c r="EE149" s="75"/>
      <c r="EF149" s="89"/>
      <c r="EG149" s="89"/>
      <c r="EH149" s="89"/>
      <c r="EI149" s="75"/>
      <c r="EJ149" s="89"/>
      <c r="EK149" s="89"/>
      <c r="EL149" s="89"/>
      <c r="EM149" s="75"/>
      <c r="EN149" s="89"/>
      <c r="EO149" s="89"/>
      <c r="EP149" s="89"/>
      <c r="EQ149" s="75"/>
      <c r="ER149" s="89"/>
      <c r="ES149" s="89"/>
      <c r="ET149" s="89"/>
      <c r="EU149" s="75"/>
      <c r="EV149" s="75"/>
      <c r="EW149" s="75"/>
      <c r="EX149" s="75"/>
      <c r="EY149" s="75"/>
      <c r="EZ149" s="89"/>
      <c r="FA149" s="89"/>
      <c r="FB149" s="89"/>
      <c r="FC149" s="75"/>
      <c r="FD149" s="89"/>
      <c r="FE149" s="89"/>
      <c r="FF149" s="89"/>
      <c r="FG149" s="75"/>
      <c r="FH149" s="89"/>
      <c r="FI149" s="89"/>
      <c r="FJ149" s="89"/>
      <c r="FK149" s="75"/>
      <c r="FL149" s="89"/>
      <c r="FM149" s="89"/>
      <c r="FN149" s="89"/>
      <c r="FO149" s="75"/>
      <c r="FP149" s="89"/>
      <c r="FQ149" s="89"/>
      <c r="FR149" s="89"/>
      <c r="FS149" s="75"/>
      <c r="FT149" s="89"/>
      <c r="FU149" s="89"/>
      <c r="FV149" s="89"/>
      <c r="FW149" s="75"/>
      <c r="FX149" s="89"/>
      <c r="FY149" s="89"/>
      <c r="FZ149" s="89"/>
      <c r="GA149" s="75"/>
      <c r="GB149" s="89"/>
      <c r="GC149" s="89"/>
      <c r="GD149" s="89"/>
      <c r="GE149" s="75"/>
      <c r="GF149" s="89"/>
      <c r="GG149" s="89"/>
      <c r="GH149" s="89"/>
      <c r="GI149" s="75"/>
      <c r="GJ149" s="89"/>
      <c r="GK149" s="89"/>
      <c r="GL149" s="89"/>
      <c r="GM149" s="75"/>
      <c r="GN149" s="89"/>
      <c r="GO149" s="89"/>
      <c r="GP149" s="89"/>
      <c r="GQ149" s="75"/>
      <c r="GR149" s="96"/>
      <c r="GS149" s="96"/>
      <c r="GT149" s="96"/>
      <c r="GU149" s="96"/>
      <c r="GV149" s="96"/>
      <c r="GW149" s="96"/>
      <c r="GX149" s="96"/>
      <c r="GY149" s="96"/>
      <c r="GZ149" s="96"/>
      <c r="HA149" s="96"/>
      <c r="HB149" s="96"/>
      <c r="HC149" s="96"/>
      <c r="HD149" s="96"/>
      <c r="HE149" s="96"/>
      <c r="HF149" s="96"/>
      <c r="HG149" s="96"/>
      <c r="HH149" s="96"/>
      <c r="HI149" s="96"/>
      <c r="HJ149" s="96"/>
      <c r="HK149" s="96"/>
      <c r="HL149" s="96"/>
      <c r="HM149" s="96"/>
      <c r="HN149" s="96"/>
      <c r="HO149" s="96"/>
      <c r="HP149" s="96"/>
      <c r="HQ149" s="96"/>
      <c r="HR149" s="96"/>
      <c r="HS149" s="96"/>
      <c r="HT149" s="96"/>
      <c r="HU149" s="96"/>
      <c r="HV149" s="96"/>
      <c r="HW149" s="96"/>
      <c r="HX149" s="96"/>
      <c r="HY149" s="96"/>
      <c r="HZ149" s="96"/>
      <c r="IA149" s="96"/>
      <c r="IB149" s="96"/>
      <c r="IC149" s="96"/>
      <c r="ID149" s="96"/>
      <c r="IE149" s="96"/>
      <c r="IF149" s="96"/>
      <c r="IG149" s="96"/>
      <c r="IH149" s="96"/>
      <c r="II149" s="96"/>
      <c r="IJ149" s="96"/>
      <c r="IK149" s="96"/>
      <c r="IL149" s="96"/>
      <c r="IM149" s="96"/>
      <c r="IN149" s="96"/>
      <c r="IO149" s="96"/>
      <c r="IP149" s="96"/>
      <c r="IQ149" s="96"/>
      <c r="IR149" s="96"/>
      <c r="IS149" s="96"/>
      <c r="IT149" s="96"/>
      <c r="IU149" s="96"/>
      <c r="IV149" s="96"/>
      <c r="IW149" s="96"/>
      <c r="IX149" s="96"/>
      <c r="IY149" s="96"/>
      <c r="IZ149" s="96"/>
      <c r="JA149" s="96"/>
      <c r="JB149" s="96"/>
      <c r="JC149" s="96"/>
      <c r="JD149" s="96"/>
      <c r="JE149" s="96"/>
      <c r="JF149" s="96"/>
      <c r="JG149" s="96"/>
      <c r="JH149" s="96"/>
      <c r="JI149" s="96"/>
      <c r="JJ149" s="96"/>
      <c r="JK149" s="96"/>
      <c r="JL149" s="96"/>
      <c r="JM149" s="96"/>
      <c r="JN149" s="96"/>
      <c r="JO149" s="96"/>
      <c r="JP149" s="96"/>
      <c r="JQ149" s="96"/>
      <c r="JR149" s="96"/>
      <c r="JS149" s="96"/>
      <c r="JT149" s="96"/>
      <c r="JU149" s="96"/>
      <c r="JV149" s="96"/>
      <c r="JW149" s="96"/>
      <c r="JX149" s="96"/>
      <c r="JY149" s="96"/>
      <c r="JZ149" s="96"/>
      <c r="KA149" s="96"/>
      <c r="KB149" s="96"/>
      <c r="KC149" s="96"/>
      <c r="KD149" s="96"/>
      <c r="KE149" s="75"/>
      <c r="KF149" s="96"/>
      <c r="KG149" s="96"/>
      <c r="KH149" s="96"/>
      <c r="KI149" s="75"/>
      <c r="KJ149" s="96"/>
      <c r="KK149" s="96"/>
      <c r="KL149" s="96"/>
      <c r="KM149" s="75"/>
      <c r="KN149" s="96"/>
      <c r="KO149" s="96"/>
      <c r="KP149" s="96"/>
      <c r="KQ149" s="75"/>
      <c r="KR149" s="96"/>
      <c r="KS149" s="96"/>
      <c r="KT149" s="96"/>
      <c r="KU149" s="75"/>
      <c r="KV149" s="96"/>
      <c r="KW149" s="96"/>
      <c r="KX149" s="96"/>
      <c r="KY149" s="75"/>
      <c r="KZ149" s="96"/>
      <c r="LA149" s="96"/>
      <c r="LB149" s="96"/>
      <c r="LC149" s="75"/>
      <c r="LD149" s="96"/>
      <c r="LE149" s="96"/>
      <c r="LF149" s="96"/>
      <c r="LG149" s="75"/>
      <c r="LH149" s="96"/>
      <c r="LI149" s="96"/>
      <c r="LJ149" s="96"/>
      <c r="LK149" s="75"/>
      <c r="LL149" s="96"/>
      <c r="LM149" s="96"/>
      <c r="LN149" s="96"/>
      <c r="LO149" s="75"/>
      <c r="LP149" s="96"/>
      <c r="LQ149" s="96"/>
      <c r="LR149" s="96"/>
      <c r="LS149" s="75"/>
      <c r="LT149" s="96"/>
      <c r="LU149" s="96"/>
      <c r="LV149" s="96"/>
      <c r="LW149" s="75"/>
      <c r="LX149" s="96"/>
      <c r="LY149" s="96"/>
      <c r="LZ149" s="96"/>
      <c r="MA149" s="75"/>
      <c r="MB149" s="96"/>
      <c r="MC149" s="96"/>
      <c r="MD149" s="96"/>
      <c r="ME149" s="75"/>
      <c r="MF149" s="96"/>
      <c r="MG149" s="96"/>
      <c r="MH149" s="96"/>
      <c r="MI149" s="75"/>
      <c r="MJ149" s="96"/>
      <c r="MK149" s="96"/>
      <c r="ML149" s="96"/>
      <c r="MM149" s="75"/>
      <c r="MN149" s="89"/>
      <c r="MO149" s="89"/>
      <c r="MP149" s="89"/>
      <c r="MQ149" s="75"/>
      <c r="MR149" s="89"/>
      <c r="MS149" s="89"/>
      <c r="MT149" s="89"/>
      <c r="MU149" s="75"/>
      <c r="MV149" s="96"/>
      <c r="MW149" s="96"/>
      <c r="MX149" s="96"/>
      <c r="MY149" s="96"/>
      <c r="MZ149" s="96"/>
      <c r="NA149" s="96"/>
      <c r="NB149" s="96"/>
      <c r="NC149" s="96"/>
      <c r="ND149" s="96"/>
      <c r="NE149" s="96"/>
      <c r="NF149" s="96"/>
      <c r="NG149" s="96"/>
      <c r="NH149" s="96"/>
      <c r="NI149" s="96"/>
      <c r="NJ149" s="96"/>
      <c r="NK149" s="96"/>
    </row>
    <row r="150" spans="1:375" ht="15.75" x14ac:dyDescent="0.25">
      <c r="A150" s="130" t="s">
        <v>237</v>
      </c>
      <c r="B150" s="78">
        <f t="shared" si="791"/>
        <v>0</v>
      </c>
      <c r="C150" s="78">
        <f t="shared" si="741"/>
        <v>0</v>
      </c>
      <c r="D150" s="78">
        <f t="shared" si="792"/>
        <v>0</v>
      </c>
      <c r="E150" s="78">
        <f t="shared" si="793"/>
        <v>0</v>
      </c>
      <c r="F150" s="78">
        <f t="shared" si="794"/>
        <v>0</v>
      </c>
      <c r="G150" s="74"/>
      <c r="H150" s="78"/>
      <c r="I150" s="78"/>
      <c r="J150" s="78"/>
      <c r="K150" s="78"/>
      <c r="L150" s="96"/>
      <c r="M150" s="96"/>
      <c r="N150" s="96"/>
      <c r="O150" s="96"/>
      <c r="P150" s="96"/>
      <c r="Q150" s="96"/>
      <c r="R150" s="96"/>
      <c r="S150" s="75"/>
      <c r="T150" s="89"/>
      <c r="U150" s="89"/>
      <c r="V150" s="89"/>
      <c r="W150" s="75"/>
      <c r="X150" s="89"/>
      <c r="Y150" s="89"/>
      <c r="Z150" s="89"/>
      <c r="AA150" s="75"/>
      <c r="AB150" s="89"/>
      <c r="AC150" s="89"/>
      <c r="AD150" s="89"/>
      <c r="AE150" s="75"/>
      <c r="AF150" s="89"/>
      <c r="AG150" s="89"/>
      <c r="AH150" s="89"/>
      <c r="AI150" s="75"/>
      <c r="AJ150" s="89"/>
      <c r="AK150" s="89"/>
      <c r="AL150" s="89"/>
      <c r="AM150" s="75"/>
      <c r="AN150" s="96"/>
      <c r="AO150" s="96"/>
      <c r="AP150" s="96"/>
      <c r="AQ150" s="96"/>
      <c r="AR150" s="89"/>
      <c r="AS150" s="89"/>
      <c r="AT150" s="89"/>
      <c r="AU150" s="75"/>
      <c r="AV150" s="89"/>
      <c r="AW150" s="89"/>
      <c r="AX150" s="89"/>
      <c r="AY150" s="75"/>
      <c r="AZ150" s="75"/>
      <c r="BA150" s="89"/>
      <c r="BB150" s="89"/>
      <c r="BC150" s="75"/>
      <c r="BD150" s="89"/>
      <c r="BE150" s="89"/>
      <c r="BF150" s="89"/>
      <c r="BG150" s="75"/>
      <c r="BH150" s="89"/>
      <c r="BI150" s="89"/>
      <c r="BJ150" s="89"/>
      <c r="BK150" s="75"/>
      <c r="BL150" s="75"/>
      <c r="BM150" s="89"/>
      <c r="BN150" s="89"/>
      <c r="BO150" s="75"/>
      <c r="BP150" s="75"/>
      <c r="BQ150" s="89"/>
      <c r="BR150" s="89"/>
      <c r="BS150" s="75"/>
      <c r="BT150" s="75"/>
      <c r="BU150" s="89"/>
      <c r="BV150" s="89"/>
      <c r="BW150" s="75"/>
      <c r="BX150" s="75"/>
      <c r="BY150" s="89"/>
      <c r="BZ150" s="89"/>
      <c r="CA150" s="75"/>
      <c r="CB150" s="75"/>
      <c r="CC150" s="89"/>
      <c r="CD150" s="89"/>
      <c r="CE150" s="75"/>
      <c r="CF150" s="322"/>
      <c r="CG150" s="89"/>
      <c r="CH150" s="89"/>
      <c r="CI150" s="75"/>
      <c r="CJ150" s="75"/>
      <c r="CK150" s="89"/>
      <c r="CL150" s="89"/>
      <c r="CM150" s="75"/>
      <c r="CN150" s="75"/>
      <c r="CO150" s="89"/>
      <c r="CP150" s="89"/>
      <c r="CQ150" s="75"/>
      <c r="CR150" s="89"/>
      <c r="CS150" s="89"/>
      <c r="CT150" s="89"/>
      <c r="CU150" s="75"/>
      <c r="CV150" s="75"/>
      <c r="CW150" s="89"/>
      <c r="CX150" s="89"/>
      <c r="CY150" s="75"/>
      <c r="CZ150" s="75"/>
      <c r="DA150" s="89"/>
      <c r="DB150" s="89"/>
      <c r="DC150" s="75"/>
      <c r="DD150" s="89"/>
      <c r="DE150" s="89"/>
      <c r="DF150" s="78"/>
      <c r="DG150" s="75"/>
      <c r="DH150" s="89"/>
      <c r="DI150" s="89"/>
      <c r="DJ150" s="89"/>
      <c r="DK150" s="75"/>
      <c r="DL150" s="89"/>
      <c r="DM150" s="89"/>
      <c r="DN150" s="89"/>
      <c r="DO150" s="75"/>
      <c r="DP150" s="89"/>
      <c r="DQ150" s="89"/>
      <c r="DR150" s="89"/>
      <c r="DS150" s="75"/>
      <c r="DT150" s="75"/>
      <c r="DU150" s="89"/>
      <c r="DV150" s="89"/>
      <c r="DW150" s="75"/>
      <c r="DX150" s="75"/>
      <c r="DY150" s="89"/>
      <c r="DZ150" s="89"/>
      <c r="EA150" s="75"/>
      <c r="EB150" s="89"/>
      <c r="EC150" s="89"/>
      <c r="ED150" s="89"/>
      <c r="EE150" s="75"/>
      <c r="EF150" s="89"/>
      <c r="EG150" s="89"/>
      <c r="EH150" s="89"/>
      <c r="EI150" s="75"/>
      <c r="EJ150" s="89"/>
      <c r="EK150" s="89"/>
      <c r="EL150" s="89"/>
      <c r="EM150" s="75"/>
      <c r="EN150" s="89"/>
      <c r="EO150" s="89"/>
      <c r="EP150" s="89"/>
      <c r="EQ150" s="75"/>
      <c r="ER150" s="89"/>
      <c r="ES150" s="89"/>
      <c r="ET150" s="89"/>
      <c r="EU150" s="75"/>
      <c r="EV150" s="75"/>
      <c r="EW150" s="75"/>
      <c r="EX150" s="75"/>
      <c r="EY150" s="75"/>
      <c r="EZ150" s="89"/>
      <c r="FA150" s="89"/>
      <c r="FB150" s="89"/>
      <c r="FC150" s="75"/>
      <c r="FD150" s="89"/>
      <c r="FE150" s="89"/>
      <c r="FF150" s="89"/>
      <c r="FG150" s="75"/>
      <c r="FH150" s="89"/>
      <c r="FI150" s="89"/>
      <c r="FJ150" s="89"/>
      <c r="FK150" s="75"/>
      <c r="FL150" s="89"/>
      <c r="FM150" s="89"/>
      <c r="FN150" s="89"/>
      <c r="FO150" s="75"/>
      <c r="FP150" s="89"/>
      <c r="FQ150" s="89"/>
      <c r="FR150" s="89"/>
      <c r="FS150" s="75"/>
      <c r="FT150" s="89"/>
      <c r="FU150" s="89"/>
      <c r="FV150" s="89"/>
      <c r="FW150" s="75"/>
      <c r="FX150" s="89"/>
      <c r="FY150" s="89"/>
      <c r="FZ150" s="89"/>
      <c r="GA150" s="75"/>
      <c r="GB150" s="89"/>
      <c r="GC150" s="89"/>
      <c r="GD150" s="89"/>
      <c r="GE150" s="75"/>
      <c r="GF150" s="89"/>
      <c r="GG150" s="89"/>
      <c r="GH150" s="89"/>
      <c r="GI150" s="75"/>
      <c r="GJ150" s="89"/>
      <c r="GK150" s="89"/>
      <c r="GL150" s="89"/>
      <c r="GM150" s="75"/>
      <c r="GN150" s="89"/>
      <c r="GO150" s="89"/>
      <c r="GP150" s="89"/>
      <c r="GQ150" s="75"/>
      <c r="GR150" s="96"/>
      <c r="GS150" s="96"/>
      <c r="GT150" s="96"/>
      <c r="GU150" s="96"/>
      <c r="GV150" s="96"/>
      <c r="GW150" s="96"/>
      <c r="GX150" s="96"/>
      <c r="GY150" s="96"/>
      <c r="GZ150" s="96"/>
      <c r="HA150" s="96"/>
      <c r="HB150" s="96"/>
      <c r="HC150" s="96"/>
      <c r="HD150" s="96"/>
      <c r="HE150" s="96"/>
      <c r="HF150" s="96"/>
      <c r="HG150" s="96"/>
      <c r="HH150" s="96"/>
      <c r="HI150" s="96"/>
      <c r="HJ150" s="96"/>
      <c r="HK150" s="96"/>
      <c r="HL150" s="96"/>
      <c r="HM150" s="96"/>
      <c r="HN150" s="96"/>
      <c r="HO150" s="96"/>
      <c r="HP150" s="96"/>
      <c r="HQ150" s="96"/>
      <c r="HR150" s="96"/>
      <c r="HS150" s="96"/>
      <c r="HT150" s="96"/>
      <c r="HU150" s="96"/>
      <c r="HV150" s="96"/>
      <c r="HW150" s="96"/>
      <c r="HX150" s="96"/>
      <c r="HY150" s="96"/>
      <c r="HZ150" s="96"/>
      <c r="IA150" s="96"/>
      <c r="IB150" s="96"/>
      <c r="IC150" s="96"/>
      <c r="ID150" s="96"/>
      <c r="IE150" s="96"/>
      <c r="IF150" s="96"/>
      <c r="IG150" s="96"/>
      <c r="IH150" s="96"/>
      <c r="II150" s="96"/>
      <c r="IJ150" s="96"/>
      <c r="IK150" s="96"/>
      <c r="IL150" s="96"/>
      <c r="IM150" s="96"/>
      <c r="IN150" s="96"/>
      <c r="IO150" s="96"/>
      <c r="IP150" s="96"/>
      <c r="IQ150" s="96"/>
      <c r="IR150" s="96"/>
      <c r="IS150" s="96"/>
      <c r="IT150" s="96"/>
      <c r="IU150" s="96"/>
      <c r="IV150" s="96"/>
      <c r="IW150" s="96"/>
      <c r="IX150" s="96"/>
      <c r="IY150" s="96"/>
      <c r="IZ150" s="96"/>
      <c r="JA150" s="96"/>
      <c r="JB150" s="96"/>
      <c r="JC150" s="96"/>
      <c r="JD150" s="96"/>
      <c r="JE150" s="96"/>
      <c r="JF150" s="96"/>
      <c r="JG150" s="96"/>
      <c r="JH150" s="96"/>
      <c r="JI150" s="96"/>
      <c r="JJ150" s="96"/>
      <c r="JK150" s="96"/>
      <c r="JL150" s="96"/>
      <c r="JM150" s="96"/>
      <c r="JN150" s="96"/>
      <c r="JO150" s="96"/>
      <c r="JP150" s="96"/>
      <c r="JQ150" s="96"/>
      <c r="JR150" s="96"/>
      <c r="JS150" s="96"/>
      <c r="JT150" s="96"/>
      <c r="JU150" s="96"/>
      <c r="JV150" s="96"/>
      <c r="JW150" s="96"/>
      <c r="JX150" s="96"/>
      <c r="JY150" s="96"/>
      <c r="JZ150" s="96"/>
      <c r="KA150" s="96"/>
      <c r="KB150" s="96"/>
      <c r="KC150" s="96"/>
      <c r="KD150" s="96"/>
      <c r="KE150" s="75"/>
      <c r="KF150" s="96"/>
      <c r="KG150" s="96"/>
      <c r="KH150" s="96"/>
      <c r="KI150" s="75"/>
      <c r="KJ150" s="96"/>
      <c r="KK150" s="96"/>
      <c r="KL150" s="96"/>
      <c r="KM150" s="75"/>
      <c r="KN150" s="96"/>
      <c r="KO150" s="96"/>
      <c r="KP150" s="96"/>
      <c r="KQ150" s="75"/>
      <c r="KR150" s="96"/>
      <c r="KS150" s="96"/>
      <c r="KT150" s="96"/>
      <c r="KU150" s="75"/>
      <c r="KV150" s="96"/>
      <c r="KW150" s="96"/>
      <c r="KX150" s="96"/>
      <c r="KY150" s="75"/>
      <c r="KZ150" s="96"/>
      <c r="LA150" s="96"/>
      <c r="LB150" s="96"/>
      <c r="LC150" s="75"/>
      <c r="LD150" s="96"/>
      <c r="LE150" s="96"/>
      <c r="LF150" s="96"/>
      <c r="LG150" s="75"/>
      <c r="LH150" s="96"/>
      <c r="LI150" s="96"/>
      <c r="LJ150" s="96"/>
      <c r="LK150" s="75"/>
      <c r="LL150" s="96"/>
      <c r="LM150" s="96"/>
      <c r="LN150" s="96"/>
      <c r="LO150" s="75"/>
      <c r="LP150" s="96"/>
      <c r="LQ150" s="96"/>
      <c r="LR150" s="96"/>
      <c r="LS150" s="75"/>
      <c r="LT150" s="96"/>
      <c r="LU150" s="96"/>
      <c r="LV150" s="96"/>
      <c r="LW150" s="75"/>
      <c r="LX150" s="96"/>
      <c r="LY150" s="96"/>
      <c r="LZ150" s="96"/>
      <c r="MA150" s="75"/>
      <c r="MB150" s="96"/>
      <c r="MC150" s="96"/>
      <c r="MD150" s="96"/>
      <c r="ME150" s="75"/>
      <c r="MF150" s="96"/>
      <c r="MG150" s="96"/>
      <c r="MH150" s="96"/>
      <c r="MI150" s="75"/>
      <c r="MJ150" s="96"/>
      <c r="MK150" s="96"/>
      <c r="ML150" s="96"/>
      <c r="MM150" s="75"/>
      <c r="MN150" s="89"/>
      <c r="MO150" s="89"/>
      <c r="MP150" s="89"/>
      <c r="MQ150" s="75"/>
      <c r="MR150" s="89"/>
      <c r="MS150" s="89"/>
      <c r="MT150" s="89"/>
      <c r="MU150" s="75"/>
      <c r="MV150" s="96"/>
      <c r="MW150" s="96"/>
      <c r="MX150" s="96"/>
      <c r="MY150" s="96"/>
      <c r="MZ150" s="96"/>
      <c r="NA150" s="96"/>
      <c r="NB150" s="96"/>
      <c r="NC150" s="96"/>
      <c r="ND150" s="96"/>
      <c r="NE150" s="96"/>
      <c r="NF150" s="96"/>
      <c r="NG150" s="96"/>
      <c r="NH150" s="96"/>
      <c r="NI150" s="96"/>
      <c r="NJ150" s="96"/>
      <c r="NK150" s="96"/>
    </row>
    <row r="151" spans="1:375" ht="15.75" x14ac:dyDescent="0.25">
      <c r="A151" s="130" t="s">
        <v>238</v>
      </c>
      <c r="B151" s="78">
        <f t="shared" si="791"/>
        <v>0</v>
      </c>
      <c r="C151" s="78">
        <f t="shared" si="741"/>
        <v>0</v>
      </c>
      <c r="D151" s="78">
        <f t="shared" si="792"/>
        <v>0</v>
      </c>
      <c r="E151" s="78">
        <f t="shared" si="793"/>
        <v>0</v>
      </c>
      <c r="F151" s="78">
        <f t="shared" si="794"/>
        <v>0</v>
      </c>
      <c r="G151" s="74"/>
      <c r="H151" s="78"/>
      <c r="I151" s="78"/>
      <c r="J151" s="78"/>
      <c r="K151" s="78"/>
      <c r="L151" s="96"/>
      <c r="M151" s="96"/>
      <c r="N151" s="96"/>
      <c r="O151" s="96"/>
      <c r="P151" s="96"/>
      <c r="Q151" s="96"/>
      <c r="R151" s="96"/>
      <c r="S151" s="75"/>
      <c r="T151" s="89"/>
      <c r="U151" s="89"/>
      <c r="V151" s="89"/>
      <c r="W151" s="75"/>
      <c r="X151" s="89"/>
      <c r="Y151" s="89"/>
      <c r="Z151" s="89"/>
      <c r="AA151" s="75"/>
      <c r="AB151" s="89"/>
      <c r="AC151" s="89"/>
      <c r="AD151" s="89"/>
      <c r="AE151" s="75"/>
      <c r="AF151" s="89"/>
      <c r="AG151" s="89"/>
      <c r="AH151" s="89"/>
      <c r="AI151" s="75"/>
      <c r="AJ151" s="89"/>
      <c r="AK151" s="89"/>
      <c r="AL151" s="89"/>
      <c r="AM151" s="75"/>
      <c r="AN151" s="96"/>
      <c r="AO151" s="96"/>
      <c r="AP151" s="96"/>
      <c r="AQ151" s="96"/>
      <c r="AR151" s="89"/>
      <c r="AS151" s="89"/>
      <c r="AT151" s="89"/>
      <c r="AU151" s="75"/>
      <c r="AV151" s="89"/>
      <c r="AW151" s="89"/>
      <c r="AX151" s="89"/>
      <c r="AY151" s="75"/>
      <c r="AZ151" s="75"/>
      <c r="BA151" s="89"/>
      <c r="BB151" s="89"/>
      <c r="BC151" s="75"/>
      <c r="BD151" s="89"/>
      <c r="BE151" s="89"/>
      <c r="BF151" s="89"/>
      <c r="BG151" s="75"/>
      <c r="BH151" s="89"/>
      <c r="BI151" s="89"/>
      <c r="BJ151" s="89"/>
      <c r="BK151" s="75"/>
      <c r="BL151" s="75"/>
      <c r="BM151" s="89"/>
      <c r="BN151" s="89"/>
      <c r="BO151" s="75"/>
      <c r="BP151" s="75"/>
      <c r="BQ151" s="89"/>
      <c r="BR151" s="89"/>
      <c r="BS151" s="75"/>
      <c r="BT151" s="75"/>
      <c r="BU151" s="89"/>
      <c r="BV151" s="89"/>
      <c r="BW151" s="75"/>
      <c r="BX151" s="75"/>
      <c r="BY151" s="89"/>
      <c r="BZ151" s="89"/>
      <c r="CA151" s="75"/>
      <c r="CB151" s="75"/>
      <c r="CC151" s="89"/>
      <c r="CD151" s="89"/>
      <c r="CE151" s="75"/>
      <c r="CF151" s="322"/>
      <c r="CG151" s="89"/>
      <c r="CH151" s="89"/>
      <c r="CI151" s="75"/>
      <c r="CJ151" s="75"/>
      <c r="CK151" s="89"/>
      <c r="CL151" s="89"/>
      <c r="CM151" s="75"/>
      <c r="CN151" s="75"/>
      <c r="CO151" s="89"/>
      <c r="CP151" s="89"/>
      <c r="CQ151" s="75"/>
      <c r="CR151" s="89"/>
      <c r="CS151" s="89"/>
      <c r="CT151" s="89"/>
      <c r="CU151" s="75"/>
      <c r="CV151" s="75"/>
      <c r="CW151" s="89"/>
      <c r="CX151" s="89"/>
      <c r="CY151" s="75"/>
      <c r="CZ151" s="75"/>
      <c r="DA151" s="89"/>
      <c r="DB151" s="89"/>
      <c r="DC151" s="75"/>
      <c r="DD151" s="89"/>
      <c r="DE151" s="89"/>
      <c r="DF151" s="78"/>
      <c r="DG151" s="75"/>
      <c r="DH151" s="89"/>
      <c r="DI151" s="89"/>
      <c r="DJ151" s="89"/>
      <c r="DK151" s="75"/>
      <c r="DL151" s="89"/>
      <c r="DM151" s="89"/>
      <c r="DN151" s="89"/>
      <c r="DO151" s="75"/>
      <c r="DP151" s="89"/>
      <c r="DQ151" s="89"/>
      <c r="DR151" s="89"/>
      <c r="DS151" s="75"/>
      <c r="DT151" s="75"/>
      <c r="DU151" s="89"/>
      <c r="DV151" s="89"/>
      <c r="DW151" s="75"/>
      <c r="DX151" s="75"/>
      <c r="DY151" s="89"/>
      <c r="DZ151" s="89"/>
      <c r="EA151" s="75"/>
      <c r="EB151" s="89"/>
      <c r="EC151" s="89"/>
      <c r="ED151" s="89"/>
      <c r="EE151" s="75"/>
      <c r="EF151" s="89"/>
      <c r="EG151" s="89"/>
      <c r="EH151" s="89"/>
      <c r="EI151" s="75"/>
      <c r="EJ151" s="89"/>
      <c r="EK151" s="89"/>
      <c r="EL151" s="89"/>
      <c r="EM151" s="75"/>
      <c r="EN151" s="89"/>
      <c r="EO151" s="89"/>
      <c r="EP151" s="89"/>
      <c r="EQ151" s="75"/>
      <c r="ER151" s="89"/>
      <c r="ES151" s="89"/>
      <c r="ET151" s="89"/>
      <c r="EU151" s="75"/>
      <c r="EV151" s="75"/>
      <c r="EW151" s="75"/>
      <c r="EX151" s="75"/>
      <c r="EY151" s="75"/>
      <c r="EZ151" s="89"/>
      <c r="FA151" s="89"/>
      <c r="FB151" s="89"/>
      <c r="FC151" s="75"/>
      <c r="FD151" s="89"/>
      <c r="FE151" s="89"/>
      <c r="FF151" s="89"/>
      <c r="FG151" s="75"/>
      <c r="FH151" s="89"/>
      <c r="FI151" s="89"/>
      <c r="FJ151" s="89"/>
      <c r="FK151" s="75"/>
      <c r="FL151" s="89"/>
      <c r="FM151" s="89"/>
      <c r="FN151" s="89"/>
      <c r="FO151" s="75"/>
      <c r="FP151" s="89"/>
      <c r="FQ151" s="89"/>
      <c r="FR151" s="89"/>
      <c r="FS151" s="75"/>
      <c r="FT151" s="89"/>
      <c r="FU151" s="89"/>
      <c r="FV151" s="89"/>
      <c r="FW151" s="75"/>
      <c r="FX151" s="89"/>
      <c r="FY151" s="89"/>
      <c r="FZ151" s="89"/>
      <c r="GA151" s="75"/>
      <c r="GB151" s="89"/>
      <c r="GC151" s="89"/>
      <c r="GD151" s="89"/>
      <c r="GE151" s="75"/>
      <c r="GF151" s="89"/>
      <c r="GG151" s="89"/>
      <c r="GH151" s="89"/>
      <c r="GI151" s="75"/>
      <c r="GJ151" s="89"/>
      <c r="GK151" s="89"/>
      <c r="GL151" s="89"/>
      <c r="GM151" s="75"/>
      <c r="GN151" s="89"/>
      <c r="GO151" s="89"/>
      <c r="GP151" s="89"/>
      <c r="GQ151" s="75"/>
      <c r="GR151" s="96"/>
      <c r="GS151" s="96"/>
      <c r="GT151" s="96"/>
      <c r="GU151" s="96"/>
      <c r="GV151" s="96"/>
      <c r="GW151" s="96"/>
      <c r="GX151" s="96"/>
      <c r="GY151" s="96"/>
      <c r="GZ151" s="96"/>
      <c r="HA151" s="96"/>
      <c r="HB151" s="96"/>
      <c r="HC151" s="96"/>
      <c r="HD151" s="96"/>
      <c r="HE151" s="96"/>
      <c r="HF151" s="96"/>
      <c r="HG151" s="96"/>
      <c r="HH151" s="96"/>
      <c r="HI151" s="96"/>
      <c r="HJ151" s="96"/>
      <c r="HK151" s="96"/>
      <c r="HL151" s="96"/>
      <c r="HM151" s="96"/>
      <c r="HN151" s="96"/>
      <c r="HO151" s="96"/>
      <c r="HP151" s="96"/>
      <c r="HQ151" s="96"/>
      <c r="HR151" s="96"/>
      <c r="HS151" s="96"/>
      <c r="HT151" s="96"/>
      <c r="HU151" s="96"/>
      <c r="HV151" s="96"/>
      <c r="HW151" s="96"/>
      <c r="HX151" s="96"/>
      <c r="HY151" s="96"/>
      <c r="HZ151" s="96"/>
      <c r="IA151" s="96"/>
      <c r="IB151" s="96"/>
      <c r="IC151" s="96"/>
      <c r="ID151" s="96"/>
      <c r="IE151" s="96"/>
      <c r="IF151" s="96"/>
      <c r="IG151" s="96"/>
      <c r="IH151" s="96"/>
      <c r="II151" s="96"/>
      <c r="IJ151" s="96"/>
      <c r="IK151" s="96"/>
      <c r="IL151" s="96"/>
      <c r="IM151" s="96"/>
      <c r="IN151" s="96"/>
      <c r="IO151" s="96"/>
      <c r="IP151" s="96"/>
      <c r="IQ151" s="96"/>
      <c r="IR151" s="96"/>
      <c r="IS151" s="96"/>
      <c r="IT151" s="96"/>
      <c r="IU151" s="96"/>
      <c r="IV151" s="96"/>
      <c r="IW151" s="96"/>
      <c r="IX151" s="96"/>
      <c r="IY151" s="96"/>
      <c r="IZ151" s="96"/>
      <c r="JA151" s="96"/>
      <c r="JB151" s="96"/>
      <c r="JC151" s="96"/>
      <c r="JD151" s="96"/>
      <c r="JE151" s="96"/>
      <c r="JF151" s="96"/>
      <c r="JG151" s="96"/>
      <c r="JH151" s="96"/>
      <c r="JI151" s="96"/>
      <c r="JJ151" s="96"/>
      <c r="JK151" s="96"/>
      <c r="JL151" s="96"/>
      <c r="JM151" s="96"/>
      <c r="JN151" s="96"/>
      <c r="JO151" s="96"/>
      <c r="JP151" s="96"/>
      <c r="JQ151" s="96"/>
      <c r="JR151" s="96"/>
      <c r="JS151" s="96"/>
      <c r="JT151" s="96"/>
      <c r="JU151" s="96"/>
      <c r="JV151" s="96"/>
      <c r="JW151" s="96"/>
      <c r="JX151" s="96"/>
      <c r="JY151" s="96"/>
      <c r="JZ151" s="96"/>
      <c r="KA151" s="96"/>
      <c r="KB151" s="96"/>
      <c r="KC151" s="96"/>
      <c r="KD151" s="96"/>
      <c r="KE151" s="75"/>
      <c r="KF151" s="96"/>
      <c r="KG151" s="96"/>
      <c r="KH151" s="96"/>
      <c r="KI151" s="75"/>
      <c r="KJ151" s="96"/>
      <c r="KK151" s="96"/>
      <c r="KL151" s="96"/>
      <c r="KM151" s="75"/>
      <c r="KN151" s="96"/>
      <c r="KO151" s="96"/>
      <c r="KP151" s="96"/>
      <c r="KQ151" s="75"/>
      <c r="KR151" s="96"/>
      <c r="KS151" s="96"/>
      <c r="KT151" s="96"/>
      <c r="KU151" s="75"/>
      <c r="KV151" s="96"/>
      <c r="KW151" s="96"/>
      <c r="KX151" s="96"/>
      <c r="KY151" s="75"/>
      <c r="KZ151" s="96"/>
      <c r="LA151" s="96"/>
      <c r="LB151" s="96"/>
      <c r="LC151" s="75"/>
      <c r="LD151" s="96"/>
      <c r="LE151" s="96"/>
      <c r="LF151" s="96"/>
      <c r="LG151" s="75"/>
      <c r="LH151" s="96"/>
      <c r="LI151" s="96"/>
      <c r="LJ151" s="96"/>
      <c r="LK151" s="75"/>
      <c r="LL151" s="96"/>
      <c r="LM151" s="96"/>
      <c r="LN151" s="96"/>
      <c r="LO151" s="75"/>
      <c r="LP151" s="96"/>
      <c r="LQ151" s="96"/>
      <c r="LR151" s="96"/>
      <c r="LS151" s="75"/>
      <c r="LT151" s="96"/>
      <c r="LU151" s="96"/>
      <c r="LV151" s="96"/>
      <c r="LW151" s="75"/>
      <c r="LX151" s="96"/>
      <c r="LY151" s="96"/>
      <c r="LZ151" s="96"/>
      <c r="MA151" s="75"/>
      <c r="MB151" s="96"/>
      <c r="MC151" s="96"/>
      <c r="MD151" s="96"/>
      <c r="ME151" s="75"/>
      <c r="MF151" s="96"/>
      <c r="MG151" s="96"/>
      <c r="MH151" s="96"/>
      <c r="MI151" s="75"/>
      <c r="MJ151" s="96"/>
      <c r="MK151" s="96"/>
      <c r="ML151" s="96"/>
      <c r="MM151" s="75"/>
      <c r="MN151" s="89"/>
      <c r="MO151" s="89"/>
      <c r="MP151" s="89"/>
      <c r="MQ151" s="75"/>
      <c r="MR151" s="89"/>
      <c r="MS151" s="89"/>
      <c r="MT151" s="89"/>
      <c r="MU151" s="75"/>
      <c r="MV151" s="96"/>
      <c r="MW151" s="96"/>
      <c r="MX151" s="96"/>
      <c r="MY151" s="96"/>
      <c r="MZ151" s="96"/>
      <c r="NA151" s="96"/>
      <c r="NB151" s="96"/>
      <c r="NC151" s="96"/>
      <c r="ND151" s="96"/>
      <c r="NE151" s="96"/>
      <c r="NF151" s="96"/>
      <c r="NG151" s="96"/>
      <c r="NH151" s="96"/>
      <c r="NI151" s="96"/>
      <c r="NJ151" s="96"/>
      <c r="NK151" s="96"/>
    </row>
    <row r="152" spans="1:375" ht="15.75" x14ac:dyDescent="0.25">
      <c r="A152" s="130" t="s">
        <v>143</v>
      </c>
      <c r="B152" s="78">
        <f t="shared" si="791"/>
        <v>0</v>
      </c>
      <c r="C152" s="78">
        <f t="shared" si="741"/>
        <v>0</v>
      </c>
      <c r="D152" s="78">
        <f t="shared" si="792"/>
        <v>0</v>
      </c>
      <c r="E152" s="78">
        <f t="shared" si="793"/>
        <v>0</v>
      </c>
      <c r="F152" s="78">
        <f t="shared" si="794"/>
        <v>0</v>
      </c>
      <c r="G152" s="74"/>
      <c r="H152" s="78"/>
      <c r="I152" s="78"/>
      <c r="J152" s="78"/>
      <c r="K152" s="78"/>
      <c r="L152" s="96"/>
      <c r="M152" s="96"/>
      <c r="N152" s="96"/>
      <c r="O152" s="96"/>
      <c r="P152" s="96"/>
      <c r="Q152" s="96"/>
      <c r="R152" s="96"/>
      <c r="S152" s="75"/>
      <c r="T152" s="89"/>
      <c r="U152" s="89"/>
      <c r="V152" s="89"/>
      <c r="W152" s="75"/>
      <c r="X152" s="89"/>
      <c r="Y152" s="89"/>
      <c r="Z152" s="89"/>
      <c r="AA152" s="75"/>
      <c r="AB152" s="89"/>
      <c r="AC152" s="89"/>
      <c r="AD152" s="89"/>
      <c r="AE152" s="75"/>
      <c r="AF152" s="89"/>
      <c r="AG152" s="89"/>
      <c r="AH152" s="89"/>
      <c r="AI152" s="75"/>
      <c r="AJ152" s="89"/>
      <c r="AK152" s="89"/>
      <c r="AL152" s="89"/>
      <c r="AM152" s="75"/>
      <c r="AN152" s="96"/>
      <c r="AO152" s="96"/>
      <c r="AP152" s="96"/>
      <c r="AQ152" s="96"/>
      <c r="AR152" s="89"/>
      <c r="AS152" s="89"/>
      <c r="AT152" s="89"/>
      <c r="AU152" s="75"/>
      <c r="AV152" s="89"/>
      <c r="AW152" s="89"/>
      <c r="AX152" s="89"/>
      <c r="AY152" s="75"/>
      <c r="AZ152" s="75"/>
      <c r="BA152" s="89"/>
      <c r="BB152" s="89"/>
      <c r="BC152" s="75"/>
      <c r="BD152" s="89"/>
      <c r="BE152" s="89"/>
      <c r="BF152" s="89"/>
      <c r="BG152" s="75"/>
      <c r="BH152" s="89"/>
      <c r="BI152" s="89"/>
      <c r="BJ152" s="89"/>
      <c r="BK152" s="75"/>
      <c r="BL152" s="75"/>
      <c r="BM152" s="89"/>
      <c r="BN152" s="89"/>
      <c r="BO152" s="75"/>
      <c r="BP152" s="75"/>
      <c r="BQ152" s="89"/>
      <c r="BR152" s="89"/>
      <c r="BS152" s="75"/>
      <c r="BT152" s="75"/>
      <c r="BU152" s="89"/>
      <c r="BV152" s="89"/>
      <c r="BW152" s="75"/>
      <c r="BX152" s="75"/>
      <c r="BY152" s="89"/>
      <c r="BZ152" s="89"/>
      <c r="CA152" s="75"/>
      <c r="CB152" s="75"/>
      <c r="CC152" s="89"/>
      <c r="CD152" s="89"/>
      <c r="CE152" s="75"/>
      <c r="CF152" s="322"/>
      <c r="CG152" s="89"/>
      <c r="CH152" s="89"/>
      <c r="CI152" s="75"/>
      <c r="CJ152" s="75"/>
      <c r="CK152" s="89"/>
      <c r="CL152" s="89"/>
      <c r="CM152" s="75"/>
      <c r="CN152" s="75"/>
      <c r="CO152" s="89"/>
      <c r="CP152" s="89"/>
      <c r="CQ152" s="75"/>
      <c r="CR152" s="89"/>
      <c r="CS152" s="89"/>
      <c r="CT152" s="89"/>
      <c r="CU152" s="75"/>
      <c r="CV152" s="75"/>
      <c r="CW152" s="89"/>
      <c r="CX152" s="89"/>
      <c r="CY152" s="75"/>
      <c r="CZ152" s="75"/>
      <c r="DA152" s="89"/>
      <c r="DB152" s="89"/>
      <c r="DC152" s="75"/>
      <c r="DD152" s="89"/>
      <c r="DE152" s="89"/>
      <c r="DF152" s="78"/>
      <c r="DG152" s="75"/>
      <c r="DH152" s="89"/>
      <c r="DI152" s="89"/>
      <c r="DJ152" s="89"/>
      <c r="DK152" s="75"/>
      <c r="DL152" s="89"/>
      <c r="DM152" s="89"/>
      <c r="DN152" s="89"/>
      <c r="DO152" s="75"/>
      <c r="DP152" s="89"/>
      <c r="DQ152" s="89"/>
      <c r="DR152" s="89"/>
      <c r="DS152" s="75"/>
      <c r="DT152" s="75"/>
      <c r="DU152" s="89"/>
      <c r="DV152" s="89"/>
      <c r="DW152" s="75"/>
      <c r="DX152" s="75"/>
      <c r="DY152" s="89"/>
      <c r="DZ152" s="89"/>
      <c r="EA152" s="75"/>
      <c r="EB152" s="89"/>
      <c r="EC152" s="89"/>
      <c r="ED152" s="89"/>
      <c r="EE152" s="75"/>
      <c r="EF152" s="89"/>
      <c r="EG152" s="89"/>
      <c r="EH152" s="89"/>
      <c r="EI152" s="75"/>
      <c r="EJ152" s="89"/>
      <c r="EK152" s="89"/>
      <c r="EL152" s="89"/>
      <c r="EM152" s="75"/>
      <c r="EN152" s="89"/>
      <c r="EO152" s="89"/>
      <c r="EP152" s="89"/>
      <c r="EQ152" s="75"/>
      <c r="ER152" s="89"/>
      <c r="ES152" s="89"/>
      <c r="ET152" s="89"/>
      <c r="EU152" s="75"/>
      <c r="EV152" s="75"/>
      <c r="EW152" s="75"/>
      <c r="EX152" s="75"/>
      <c r="EY152" s="75"/>
      <c r="EZ152" s="89"/>
      <c r="FA152" s="89"/>
      <c r="FB152" s="89"/>
      <c r="FC152" s="75"/>
      <c r="FD152" s="89"/>
      <c r="FE152" s="89"/>
      <c r="FF152" s="89"/>
      <c r="FG152" s="75"/>
      <c r="FH152" s="89"/>
      <c r="FI152" s="89"/>
      <c r="FJ152" s="89"/>
      <c r="FK152" s="75"/>
      <c r="FL152" s="89"/>
      <c r="FM152" s="89"/>
      <c r="FN152" s="89"/>
      <c r="FO152" s="75"/>
      <c r="FP152" s="89"/>
      <c r="FQ152" s="89"/>
      <c r="FR152" s="89"/>
      <c r="FS152" s="75"/>
      <c r="FT152" s="89"/>
      <c r="FU152" s="89"/>
      <c r="FV152" s="89"/>
      <c r="FW152" s="75"/>
      <c r="FX152" s="89"/>
      <c r="FY152" s="89"/>
      <c r="FZ152" s="89"/>
      <c r="GA152" s="75"/>
      <c r="GB152" s="89"/>
      <c r="GC152" s="89"/>
      <c r="GD152" s="89"/>
      <c r="GE152" s="75"/>
      <c r="GF152" s="89"/>
      <c r="GG152" s="89"/>
      <c r="GH152" s="89"/>
      <c r="GI152" s="75"/>
      <c r="GJ152" s="89"/>
      <c r="GK152" s="89"/>
      <c r="GL152" s="89"/>
      <c r="GM152" s="75"/>
      <c r="GN152" s="89"/>
      <c r="GO152" s="89"/>
      <c r="GP152" s="89"/>
      <c r="GQ152" s="75"/>
      <c r="GR152" s="96"/>
      <c r="GS152" s="96"/>
      <c r="GT152" s="96"/>
      <c r="GU152" s="96"/>
      <c r="GV152" s="96"/>
      <c r="GW152" s="96"/>
      <c r="GX152" s="96"/>
      <c r="GY152" s="96"/>
      <c r="GZ152" s="96"/>
      <c r="HA152" s="96"/>
      <c r="HB152" s="96"/>
      <c r="HC152" s="96"/>
      <c r="HD152" s="96"/>
      <c r="HE152" s="96"/>
      <c r="HF152" s="96"/>
      <c r="HG152" s="96"/>
      <c r="HH152" s="96"/>
      <c r="HI152" s="96"/>
      <c r="HJ152" s="96"/>
      <c r="HK152" s="96"/>
      <c r="HL152" s="96"/>
      <c r="HM152" s="96"/>
      <c r="HN152" s="96"/>
      <c r="HO152" s="96"/>
      <c r="HP152" s="96"/>
      <c r="HQ152" s="96"/>
      <c r="HR152" s="96"/>
      <c r="HS152" s="96"/>
      <c r="HT152" s="96"/>
      <c r="HU152" s="96"/>
      <c r="HV152" s="96"/>
      <c r="HW152" s="96"/>
      <c r="HX152" s="96"/>
      <c r="HY152" s="96"/>
      <c r="HZ152" s="96"/>
      <c r="IA152" s="96"/>
      <c r="IB152" s="96"/>
      <c r="IC152" s="96"/>
      <c r="ID152" s="96"/>
      <c r="IE152" s="96"/>
      <c r="IF152" s="96"/>
      <c r="IG152" s="96"/>
      <c r="IH152" s="96"/>
      <c r="II152" s="96"/>
      <c r="IJ152" s="96"/>
      <c r="IK152" s="96"/>
      <c r="IL152" s="96"/>
      <c r="IM152" s="96"/>
      <c r="IN152" s="96"/>
      <c r="IO152" s="96"/>
      <c r="IP152" s="96"/>
      <c r="IQ152" s="96"/>
      <c r="IR152" s="96"/>
      <c r="IS152" s="96"/>
      <c r="IT152" s="96"/>
      <c r="IU152" s="96"/>
      <c r="IV152" s="96"/>
      <c r="IW152" s="96"/>
      <c r="IX152" s="96"/>
      <c r="IY152" s="96"/>
      <c r="IZ152" s="96"/>
      <c r="JA152" s="96"/>
      <c r="JB152" s="96"/>
      <c r="JC152" s="96"/>
      <c r="JD152" s="96"/>
      <c r="JE152" s="96"/>
      <c r="JF152" s="96"/>
      <c r="JG152" s="96"/>
      <c r="JH152" s="96"/>
      <c r="JI152" s="96"/>
      <c r="JJ152" s="96"/>
      <c r="JK152" s="96"/>
      <c r="JL152" s="96"/>
      <c r="JM152" s="96"/>
      <c r="JN152" s="96"/>
      <c r="JO152" s="96"/>
      <c r="JP152" s="96"/>
      <c r="JQ152" s="96"/>
      <c r="JR152" s="96"/>
      <c r="JS152" s="96"/>
      <c r="JT152" s="96"/>
      <c r="JU152" s="96"/>
      <c r="JV152" s="96"/>
      <c r="JW152" s="96"/>
      <c r="JX152" s="96"/>
      <c r="JY152" s="96"/>
      <c r="JZ152" s="96"/>
      <c r="KA152" s="96"/>
      <c r="KB152" s="96"/>
      <c r="KC152" s="96"/>
      <c r="KD152" s="96"/>
      <c r="KE152" s="75"/>
      <c r="KF152" s="96"/>
      <c r="KG152" s="96"/>
      <c r="KH152" s="96"/>
      <c r="KI152" s="75"/>
      <c r="KJ152" s="96"/>
      <c r="KK152" s="96"/>
      <c r="KL152" s="96"/>
      <c r="KM152" s="75"/>
      <c r="KN152" s="96"/>
      <c r="KO152" s="96"/>
      <c r="KP152" s="96"/>
      <c r="KQ152" s="75"/>
      <c r="KR152" s="96"/>
      <c r="KS152" s="96"/>
      <c r="KT152" s="96"/>
      <c r="KU152" s="75"/>
      <c r="KV152" s="96"/>
      <c r="KW152" s="96"/>
      <c r="KX152" s="96"/>
      <c r="KY152" s="75"/>
      <c r="KZ152" s="96"/>
      <c r="LA152" s="96"/>
      <c r="LB152" s="96"/>
      <c r="LC152" s="75"/>
      <c r="LD152" s="96"/>
      <c r="LE152" s="96"/>
      <c r="LF152" s="96"/>
      <c r="LG152" s="75"/>
      <c r="LH152" s="96"/>
      <c r="LI152" s="96"/>
      <c r="LJ152" s="96"/>
      <c r="LK152" s="75"/>
      <c r="LL152" s="96"/>
      <c r="LM152" s="96"/>
      <c r="LN152" s="96"/>
      <c r="LO152" s="75"/>
      <c r="LP152" s="96"/>
      <c r="LQ152" s="96"/>
      <c r="LR152" s="96"/>
      <c r="LS152" s="75"/>
      <c r="LT152" s="96"/>
      <c r="LU152" s="96"/>
      <c r="LV152" s="96"/>
      <c r="LW152" s="75"/>
      <c r="LX152" s="96"/>
      <c r="LY152" s="96"/>
      <c r="LZ152" s="96"/>
      <c r="MA152" s="75"/>
      <c r="MB152" s="96"/>
      <c r="MC152" s="96"/>
      <c r="MD152" s="96"/>
      <c r="ME152" s="75"/>
      <c r="MF152" s="96"/>
      <c r="MG152" s="96"/>
      <c r="MH152" s="96"/>
      <c r="MI152" s="75"/>
      <c r="MJ152" s="96"/>
      <c r="MK152" s="96"/>
      <c r="ML152" s="96"/>
      <c r="MM152" s="75"/>
      <c r="MN152" s="89"/>
      <c r="MO152" s="89"/>
      <c r="MP152" s="89"/>
      <c r="MQ152" s="75"/>
      <c r="MR152" s="89"/>
      <c r="MS152" s="89"/>
      <c r="MT152" s="89"/>
      <c r="MU152" s="75"/>
      <c r="MV152" s="96"/>
      <c r="MW152" s="96"/>
      <c r="MX152" s="96"/>
      <c r="MY152" s="96"/>
      <c r="MZ152" s="96"/>
      <c r="NA152" s="96"/>
      <c r="NB152" s="96"/>
      <c r="NC152" s="96"/>
      <c r="ND152" s="96"/>
      <c r="NE152" s="96"/>
      <c r="NF152" s="96"/>
      <c r="NG152" s="96"/>
      <c r="NH152" s="96"/>
      <c r="NI152" s="96"/>
      <c r="NJ152" s="96"/>
      <c r="NK152" s="96"/>
    </row>
    <row r="153" spans="1:375" ht="15.75" x14ac:dyDescent="0.25">
      <c r="A153" s="130" t="s">
        <v>239</v>
      </c>
      <c r="B153" s="78">
        <f t="shared" si="791"/>
        <v>0</v>
      </c>
      <c r="C153" s="78">
        <f t="shared" si="741"/>
        <v>0</v>
      </c>
      <c r="D153" s="78">
        <f t="shared" si="792"/>
        <v>0</v>
      </c>
      <c r="E153" s="78">
        <f t="shared" si="793"/>
        <v>0</v>
      </c>
      <c r="F153" s="78">
        <f t="shared" si="794"/>
        <v>0</v>
      </c>
      <c r="G153" s="74"/>
      <c r="H153" s="78"/>
      <c r="I153" s="78"/>
      <c r="J153" s="78"/>
      <c r="K153" s="78"/>
      <c r="L153" s="96"/>
      <c r="M153" s="96"/>
      <c r="N153" s="96"/>
      <c r="O153" s="96"/>
      <c r="P153" s="96"/>
      <c r="Q153" s="96"/>
      <c r="R153" s="96"/>
      <c r="S153" s="75"/>
      <c r="T153" s="89"/>
      <c r="U153" s="89"/>
      <c r="V153" s="89"/>
      <c r="W153" s="75"/>
      <c r="X153" s="89"/>
      <c r="Y153" s="89"/>
      <c r="Z153" s="89"/>
      <c r="AA153" s="75"/>
      <c r="AB153" s="89"/>
      <c r="AC153" s="89"/>
      <c r="AD153" s="89"/>
      <c r="AE153" s="75"/>
      <c r="AF153" s="89"/>
      <c r="AG153" s="89"/>
      <c r="AH153" s="89"/>
      <c r="AI153" s="75"/>
      <c r="AJ153" s="89"/>
      <c r="AK153" s="89"/>
      <c r="AL153" s="89"/>
      <c r="AM153" s="75"/>
      <c r="AN153" s="96"/>
      <c r="AO153" s="96"/>
      <c r="AP153" s="96"/>
      <c r="AQ153" s="96"/>
      <c r="AR153" s="89"/>
      <c r="AS153" s="89"/>
      <c r="AT153" s="89"/>
      <c r="AU153" s="75"/>
      <c r="AV153" s="89"/>
      <c r="AW153" s="89"/>
      <c r="AX153" s="89"/>
      <c r="AY153" s="75"/>
      <c r="AZ153" s="75"/>
      <c r="BA153" s="89"/>
      <c r="BB153" s="89"/>
      <c r="BC153" s="75"/>
      <c r="BD153" s="89"/>
      <c r="BE153" s="89"/>
      <c r="BF153" s="89"/>
      <c r="BG153" s="75"/>
      <c r="BH153" s="89"/>
      <c r="BI153" s="89"/>
      <c r="BJ153" s="89"/>
      <c r="BK153" s="75"/>
      <c r="BL153" s="75"/>
      <c r="BM153" s="89"/>
      <c r="BN153" s="89"/>
      <c r="BO153" s="75"/>
      <c r="BP153" s="75"/>
      <c r="BQ153" s="89"/>
      <c r="BR153" s="89"/>
      <c r="BS153" s="75"/>
      <c r="BT153" s="75"/>
      <c r="BU153" s="89"/>
      <c r="BV153" s="89"/>
      <c r="BW153" s="75"/>
      <c r="BX153" s="75"/>
      <c r="BY153" s="89"/>
      <c r="BZ153" s="89"/>
      <c r="CA153" s="75"/>
      <c r="CB153" s="75"/>
      <c r="CC153" s="89"/>
      <c r="CD153" s="89"/>
      <c r="CE153" s="75"/>
      <c r="CF153" s="322"/>
      <c r="CG153" s="89"/>
      <c r="CH153" s="89"/>
      <c r="CI153" s="75"/>
      <c r="CJ153" s="75"/>
      <c r="CK153" s="89"/>
      <c r="CL153" s="89"/>
      <c r="CM153" s="75"/>
      <c r="CN153" s="75"/>
      <c r="CO153" s="89"/>
      <c r="CP153" s="89"/>
      <c r="CQ153" s="75"/>
      <c r="CR153" s="89"/>
      <c r="CS153" s="89"/>
      <c r="CT153" s="89"/>
      <c r="CU153" s="75"/>
      <c r="CV153" s="75"/>
      <c r="CW153" s="89"/>
      <c r="CX153" s="89"/>
      <c r="CY153" s="75"/>
      <c r="CZ153" s="75"/>
      <c r="DA153" s="89"/>
      <c r="DB153" s="89"/>
      <c r="DC153" s="75"/>
      <c r="DD153" s="89"/>
      <c r="DE153" s="89"/>
      <c r="DF153" s="78"/>
      <c r="DG153" s="75"/>
      <c r="DH153" s="89"/>
      <c r="DI153" s="89"/>
      <c r="DJ153" s="89"/>
      <c r="DK153" s="75"/>
      <c r="DL153" s="89"/>
      <c r="DM153" s="89"/>
      <c r="DN153" s="89"/>
      <c r="DO153" s="75"/>
      <c r="DP153" s="89"/>
      <c r="DQ153" s="89"/>
      <c r="DR153" s="89"/>
      <c r="DS153" s="75"/>
      <c r="DT153" s="75"/>
      <c r="DU153" s="89"/>
      <c r="DV153" s="89"/>
      <c r="DW153" s="75"/>
      <c r="DX153" s="75"/>
      <c r="DY153" s="89"/>
      <c r="DZ153" s="89"/>
      <c r="EA153" s="75"/>
      <c r="EB153" s="89"/>
      <c r="EC153" s="89"/>
      <c r="ED153" s="89"/>
      <c r="EE153" s="75"/>
      <c r="EF153" s="89"/>
      <c r="EG153" s="89"/>
      <c r="EH153" s="89"/>
      <c r="EI153" s="75"/>
      <c r="EJ153" s="89"/>
      <c r="EK153" s="89"/>
      <c r="EL153" s="89"/>
      <c r="EM153" s="75"/>
      <c r="EN153" s="89"/>
      <c r="EO153" s="89"/>
      <c r="EP153" s="89"/>
      <c r="EQ153" s="75"/>
      <c r="ER153" s="89"/>
      <c r="ES153" s="89"/>
      <c r="ET153" s="89"/>
      <c r="EU153" s="75"/>
      <c r="EV153" s="75"/>
      <c r="EW153" s="75"/>
      <c r="EX153" s="75"/>
      <c r="EY153" s="75"/>
      <c r="EZ153" s="89"/>
      <c r="FA153" s="89"/>
      <c r="FB153" s="89"/>
      <c r="FC153" s="75"/>
      <c r="FD153" s="89"/>
      <c r="FE153" s="89"/>
      <c r="FF153" s="89"/>
      <c r="FG153" s="75"/>
      <c r="FH153" s="89"/>
      <c r="FI153" s="89"/>
      <c r="FJ153" s="89"/>
      <c r="FK153" s="75"/>
      <c r="FL153" s="89"/>
      <c r="FM153" s="89"/>
      <c r="FN153" s="89"/>
      <c r="FO153" s="75"/>
      <c r="FP153" s="89"/>
      <c r="FQ153" s="89"/>
      <c r="FR153" s="89"/>
      <c r="FS153" s="75"/>
      <c r="FT153" s="89"/>
      <c r="FU153" s="89"/>
      <c r="FV153" s="89"/>
      <c r="FW153" s="75"/>
      <c r="FX153" s="89"/>
      <c r="FY153" s="89"/>
      <c r="FZ153" s="89"/>
      <c r="GA153" s="75"/>
      <c r="GB153" s="89"/>
      <c r="GC153" s="89"/>
      <c r="GD153" s="89"/>
      <c r="GE153" s="75"/>
      <c r="GF153" s="89"/>
      <c r="GG153" s="89"/>
      <c r="GH153" s="89"/>
      <c r="GI153" s="75"/>
      <c r="GJ153" s="89"/>
      <c r="GK153" s="89"/>
      <c r="GL153" s="89"/>
      <c r="GM153" s="75"/>
      <c r="GN153" s="89"/>
      <c r="GO153" s="89"/>
      <c r="GP153" s="89"/>
      <c r="GQ153" s="75"/>
      <c r="GR153" s="96"/>
      <c r="GS153" s="96"/>
      <c r="GT153" s="96"/>
      <c r="GU153" s="96"/>
      <c r="GV153" s="96"/>
      <c r="GW153" s="96"/>
      <c r="GX153" s="96"/>
      <c r="GY153" s="96"/>
      <c r="GZ153" s="96"/>
      <c r="HA153" s="96"/>
      <c r="HB153" s="96"/>
      <c r="HC153" s="96"/>
      <c r="HD153" s="96"/>
      <c r="HE153" s="96"/>
      <c r="HF153" s="96"/>
      <c r="HG153" s="96"/>
      <c r="HH153" s="96"/>
      <c r="HI153" s="96"/>
      <c r="HJ153" s="96"/>
      <c r="HK153" s="96"/>
      <c r="HL153" s="96"/>
      <c r="HM153" s="96"/>
      <c r="HN153" s="96"/>
      <c r="HO153" s="96"/>
      <c r="HP153" s="96"/>
      <c r="HQ153" s="96"/>
      <c r="HR153" s="96"/>
      <c r="HS153" s="96"/>
      <c r="HT153" s="96"/>
      <c r="HU153" s="96"/>
      <c r="HV153" s="96"/>
      <c r="HW153" s="96"/>
      <c r="HX153" s="96"/>
      <c r="HY153" s="96"/>
      <c r="HZ153" s="96"/>
      <c r="IA153" s="96"/>
      <c r="IB153" s="96"/>
      <c r="IC153" s="96"/>
      <c r="ID153" s="96"/>
      <c r="IE153" s="96"/>
      <c r="IF153" s="96"/>
      <c r="IG153" s="96"/>
      <c r="IH153" s="96"/>
      <c r="II153" s="96"/>
      <c r="IJ153" s="96"/>
      <c r="IK153" s="96"/>
      <c r="IL153" s="96"/>
      <c r="IM153" s="96"/>
      <c r="IN153" s="96"/>
      <c r="IO153" s="96"/>
      <c r="IP153" s="96"/>
      <c r="IQ153" s="96"/>
      <c r="IR153" s="96"/>
      <c r="IS153" s="96"/>
      <c r="IT153" s="96"/>
      <c r="IU153" s="96"/>
      <c r="IV153" s="96"/>
      <c r="IW153" s="96"/>
      <c r="IX153" s="96"/>
      <c r="IY153" s="96"/>
      <c r="IZ153" s="96"/>
      <c r="JA153" s="96"/>
      <c r="JB153" s="96"/>
      <c r="JC153" s="96"/>
      <c r="JD153" s="96"/>
      <c r="JE153" s="96"/>
      <c r="JF153" s="96"/>
      <c r="JG153" s="96"/>
      <c r="JH153" s="96"/>
      <c r="JI153" s="96"/>
      <c r="JJ153" s="96"/>
      <c r="JK153" s="96"/>
      <c r="JL153" s="96"/>
      <c r="JM153" s="96"/>
      <c r="JN153" s="96"/>
      <c r="JO153" s="96"/>
      <c r="JP153" s="96"/>
      <c r="JQ153" s="96"/>
      <c r="JR153" s="96"/>
      <c r="JS153" s="96"/>
      <c r="JT153" s="96"/>
      <c r="JU153" s="96"/>
      <c r="JV153" s="96"/>
      <c r="JW153" s="96"/>
      <c r="JX153" s="96"/>
      <c r="JY153" s="96"/>
      <c r="JZ153" s="96"/>
      <c r="KA153" s="96"/>
      <c r="KB153" s="96"/>
      <c r="KC153" s="96"/>
      <c r="KD153" s="96"/>
      <c r="KE153" s="75"/>
      <c r="KF153" s="96"/>
      <c r="KG153" s="96"/>
      <c r="KH153" s="96"/>
      <c r="KI153" s="75"/>
      <c r="KJ153" s="96"/>
      <c r="KK153" s="96"/>
      <c r="KL153" s="96"/>
      <c r="KM153" s="75"/>
      <c r="KN153" s="96"/>
      <c r="KO153" s="96"/>
      <c r="KP153" s="96"/>
      <c r="KQ153" s="75"/>
      <c r="KR153" s="96"/>
      <c r="KS153" s="96"/>
      <c r="KT153" s="96"/>
      <c r="KU153" s="75"/>
      <c r="KV153" s="96"/>
      <c r="KW153" s="96"/>
      <c r="KX153" s="96"/>
      <c r="KY153" s="75"/>
      <c r="KZ153" s="96"/>
      <c r="LA153" s="96"/>
      <c r="LB153" s="96"/>
      <c r="LC153" s="75"/>
      <c r="LD153" s="96"/>
      <c r="LE153" s="96"/>
      <c r="LF153" s="96"/>
      <c r="LG153" s="75"/>
      <c r="LH153" s="96"/>
      <c r="LI153" s="96"/>
      <c r="LJ153" s="96"/>
      <c r="LK153" s="75"/>
      <c r="LL153" s="96"/>
      <c r="LM153" s="96"/>
      <c r="LN153" s="96"/>
      <c r="LO153" s="75"/>
      <c r="LP153" s="96"/>
      <c r="LQ153" s="96"/>
      <c r="LR153" s="96"/>
      <c r="LS153" s="75"/>
      <c r="LT153" s="96"/>
      <c r="LU153" s="96"/>
      <c r="LV153" s="96"/>
      <c r="LW153" s="75"/>
      <c r="LX153" s="96"/>
      <c r="LY153" s="96"/>
      <c r="LZ153" s="96"/>
      <c r="MA153" s="75"/>
      <c r="MB153" s="96"/>
      <c r="MC153" s="96"/>
      <c r="MD153" s="96"/>
      <c r="ME153" s="75"/>
      <c r="MF153" s="96"/>
      <c r="MG153" s="96"/>
      <c r="MH153" s="96"/>
      <c r="MI153" s="75"/>
      <c r="MJ153" s="96"/>
      <c r="MK153" s="96"/>
      <c r="ML153" s="96"/>
      <c r="MM153" s="75"/>
      <c r="MN153" s="89"/>
      <c r="MO153" s="89"/>
      <c r="MP153" s="89"/>
      <c r="MQ153" s="75"/>
      <c r="MR153" s="89"/>
      <c r="MS153" s="89"/>
      <c r="MT153" s="89"/>
      <c r="MU153" s="75"/>
      <c r="MV153" s="96"/>
      <c r="MW153" s="96"/>
      <c r="MX153" s="96"/>
      <c r="MY153" s="96"/>
      <c r="MZ153" s="96"/>
      <c r="NA153" s="96"/>
      <c r="NB153" s="96"/>
      <c r="NC153" s="96"/>
      <c r="ND153" s="96"/>
      <c r="NE153" s="96"/>
      <c r="NF153" s="96"/>
      <c r="NG153" s="96"/>
      <c r="NH153" s="96"/>
      <c r="NI153" s="96"/>
      <c r="NJ153" s="96"/>
      <c r="NK153" s="96"/>
    </row>
    <row r="154" spans="1:375" ht="15.75" x14ac:dyDescent="0.25">
      <c r="A154" s="130" t="s">
        <v>240</v>
      </c>
      <c r="B154" s="78">
        <f t="shared" si="791"/>
        <v>5000</v>
      </c>
      <c r="C154" s="78">
        <f t="shared" si="741"/>
        <v>5000</v>
      </c>
      <c r="D154" s="78">
        <f t="shared" si="792"/>
        <v>5000</v>
      </c>
      <c r="E154" s="78">
        <f t="shared" si="793"/>
        <v>0</v>
      </c>
      <c r="F154" s="78">
        <f t="shared" si="794"/>
        <v>4938.1957000000002</v>
      </c>
      <c r="G154" s="74">
        <f>F154/C154*100</f>
        <v>98.763914000000014</v>
      </c>
      <c r="H154" s="78"/>
      <c r="I154" s="78"/>
      <c r="J154" s="78"/>
      <c r="K154" s="78"/>
      <c r="L154" s="96"/>
      <c r="M154" s="96"/>
      <c r="N154" s="96"/>
      <c r="O154" s="96"/>
      <c r="P154" s="96"/>
      <c r="Q154" s="96"/>
      <c r="R154" s="96"/>
      <c r="S154" s="75"/>
      <c r="T154" s="89"/>
      <c r="U154" s="89"/>
      <c r="V154" s="89"/>
      <c r="W154" s="75"/>
      <c r="X154" s="89"/>
      <c r="Y154" s="89"/>
      <c r="Z154" s="89"/>
      <c r="AA154" s="75"/>
      <c r="AB154" s="89"/>
      <c r="AC154" s="89"/>
      <c r="AD154" s="89"/>
      <c r="AE154" s="75"/>
      <c r="AF154" s="89"/>
      <c r="AG154" s="89"/>
      <c r="AH154" s="89"/>
      <c r="AI154" s="75"/>
      <c r="AJ154" s="89"/>
      <c r="AK154" s="89"/>
      <c r="AL154" s="89"/>
      <c r="AM154" s="75"/>
      <c r="AN154" s="96"/>
      <c r="AO154" s="96"/>
      <c r="AP154" s="96"/>
      <c r="AQ154" s="96"/>
      <c r="AR154" s="89"/>
      <c r="AS154" s="89"/>
      <c r="AT154" s="89"/>
      <c r="AU154" s="75"/>
      <c r="AV154" s="89"/>
      <c r="AW154" s="89"/>
      <c r="AX154" s="89"/>
      <c r="AY154" s="75"/>
      <c r="AZ154" s="75"/>
      <c r="BA154" s="89"/>
      <c r="BB154" s="89"/>
      <c r="BC154" s="75"/>
      <c r="BD154" s="89"/>
      <c r="BE154" s="89"/>
      <c r="BF154" s="89"/>
      <c r="BG154" s="75"/>
      <c r="BH154" s="89"/>
      <c r="BI154" s="89"/>
      <c r="BJ154" s="89"/>
      <c r="BK154" s="75"/>
      <c r="BL154" s="75"/>
      <c r="BM154" s="89"/>
      <c r="BN154" s="89"/>
      <c r="BO154" s="75"/>
      <c r="BP154" s="75"/>
      <c r="BQ154" s="89"/>
      <c r="BR154" s="89"/>
      <c r="BS154" s="75"/>
      <c r="BT154" s="75"/>
      <c r="BU154" s="89"/>
      <c r="BV154" s="89"/>
      <c r="BW154" s="75"/>
      <c r="BX154" s="75"/>
      <c r="BY154" s="89"/>
      <c r="BZ154" s="89"/>
      <c r="CA154" s="75"/>
      <c r="CB154" s="75"/>
      <c r="CC154" s="89"/>
      <c r="CD154" s="89"/>
      <c r="CE154" s="75"/>
      <c r="CF154" s="322"/>
      <c r="CG154" s="89"/>
      <c r="CH154" s="89"/>
      <c r="CI154" s="75"/>
      <c r="CJ154" s="75"/>
      <c r="CK154" s="89"/>
      <c r="CL154" s="89"/>
      <c r="CM154" s="75"/>
      <c r="CN154" s="75"/>
      <c r="CO154" s="89"/>
      <c r="CP154" s="89"/>
      <c r="CQ154" s="75"/>
      <c r="CR154" s="89"/>
      <c r="CS154" s="89"/>
      <c r="CT154" s="89"/>
      <c r="CU154" s="75"/>
      <c r="CV154" s="75"/>
      <c r="CW154" s="89"/>
      <c r="CX154" s="89"/>
      <c r="CY154" s="75"/>
      <c r="CZ154" s="75"/>
      <c r="DA154" s="89"/>
      <c r="DB154" s="89"/>
      <c r="DC154" s="75"/>
      <c r="DD154" s="89"/>
      <c r="DE154" s="89"/>
      <c r="DF154" s="78"/>
      <c r="DG154" s="75"/>
      <c r="DH154" s="89"/>
      <c r="DI154" s="89"/>
      <c r="DJ154" s="89"/>
      <c r="DK154" s="75"/>
      <c r="DL154" s="89"/>
      <c r="DM154" s="89"/>
      <c r="DN154" s="89"/>
      <c r="DO154" s="75"/>
      <c r="DP154" s="89"/>
      <c r="DQ154" s="89"/>
      <c r="DR154" s="89"/>
      <c r="DS154" s="75"/>
      <c r="DT154" s="75"/>
      <c r="DU154" s="89"/>
      <c r="DV154" s="89"/>
      <c r="DW154" s="75"/>
      <c r="DX154" s="75"/>
      <c r="DY154" s="89"/>
      <c r="DZ154" s="89"/>
      <c r="EA154" s="75"/>
      <c r="EB154" s="89"/>
      <c r="EC154" s="89"/>
      <c r="ED154" s="89"/>
      <c r="EE154" s="75"/>
      <c r="EF154" s="89"/>
      <c r="EG154" s="89"/>
      <c r="EH154" s="89"/>
      <c r="EI154" s="75"/>
      <c r="EJ154" s="89"/>
      <c r="EK154" s="89"/>
      <c r="EL154" s="89"/>
      <c r="EM154" s="75"/>
      <c r="EN154" s="322">
        <v>5000</v>
      </c>
      <c r="EO154" s="322">
        <v>5000</v>
      </c>
      <c r="EP154" s="322">
        <v>4938.1957000000002</v>
      </c>
      <c r="EQ154" s="75">
        <f>EP154/EO154*100</f>
        <v>98.763914000000014</v>
      </c>
      <c r="ER154" s="89"/>
      <c r="ES154" s="89"/>
      <c r="ET154" s="89"/>
      <c r="EU154" s="75"/>
      <c r="EV154" s="75"/>
      <c r="EW154" s="75"/>
      <c r="EX154" s="75"/>
      <c r="EY154" s="75"/>
      <c r="EZ154" s="89"/>
      <c r="FA154" s="89"/>
      <c r="FB154" s="89"/>
      <c r="FC154" s="75"/>
      <c r="FD154" s="89"/>
      <c r="FE154" s="89"/>
      <c r="FF154" s="89"/>
      <c r="FG154" s="75"/>
      <c r="FH154" s="89"/>
      <c r="FI154" s="89"/>
      <c r="FJ154" s="89"/>
      <c r="FK154" s="75"/>
      <c r="FL154" s="89"/>
      <c r="FM154" s="89"/>
      <c r="FN154" s="89"/>
      <c r="FO154" s="75"/>
      <c r="FP154" s="89"/>
      <c r="FQ154" s="89"/>
      <c r="FR154" s="89"/>
      <c r="FS154" s="75"/>
      <c r="FT154" s="89"/>
      <c r="FU154" s="89"/>
      <c r="FV154" s="89"/>
      <c r="FW154" s="75"/>
      <c r="FX154" s="89"/>
      <c r="FY154" s="89"/>
      <c r="FZ154" s="89"/>
      <c r="GA154" s="75"/>
      <c r="GB154" s="89"/>
      <c r="GC154" s="89"/>
      <c r="GD154" s="89"/>
      <c r="GE154" s="75"/>
      <c r="GF154" s="89"/>
      <c r="GG154" s="89"/>
      <c r="GH154" s="89"/>
      <c r="GI154" s="75"/>
      <c r="GJ154" s="89"/>
      <c r="GK154" s="89"/>
      <c r="GL154" s="89"/>
      <c r="GM154" s="75"/>
      <c r="GN154" s="89"/>
      <c r="GO154" s="89"/>
      <c r="GP154" s="89"/>
      <c r="GQ154" s="75"/>
      <c r="GR154" s="96"/>
      <c r="GS154" s="96"/>
      <c r="GT154" s="96"/>
      <c r="GU154" s="96"/>
      <c r="GV154" s="96"/>
      <c r="GW154" s="96"/>
      <c r="GX154" s="96"/>
      <c r="GY154" s="96"/>
      <c r="GZ154" s="96"/>
      <c r="HA154" s="96"/>
      <c r="HB154" s="96"/>
      <c r="HC154" s="96"/>
      <c r="HD154" s="96"/>
      <c r="HE154" s="96"/>
      <c r="HF154" s="96"/>
      <c r="HG154" s="96"/>
      <c r="HH154" s="96"/>
      <c r="HI154" s="96"/>
      <c r="HJ154" s="96"/>
      <c r="HK154" s="96"/>
      <c r="HL154" s="96"/>
      <c r="HM154" s="96"/>
      <c r="HN154" s="96"/>
      <c r="HO154" s="96"/>
      <c r="HP154" s="96"/>
      <c r="HQ154" s="96"/>
      <c r="HR154" s="96"/>
      <c r="HS154" s="96"/>
      <c r="HT154" s="96"/>
      <c r="HU154" s="96"/>
      <c r="HV154" s="96"/>
      <c r="HW154" s="96"/>
      <c r="HX154" s="96"/>
      <c r="HY154" s="96"/>
      <c r="HZ154" s="96"/>
      <c r="IA154" s="96"/>
      <c r="IB154" s="96"/>
      <c r="IC154" s="96"/>
      <c r="ID154" s="96"/>
      <c r="IE154" s="96"/>
      <c r="IF154" s="96"/>
      <c r="IG154" s="96"/>
      <c r="IH154" s="96"/>
      <c r="II154" s="96"/>
      <c r="IJ154" s="96"/>
      <c r="IK154" s="96"/>
      <c r="IL154" s="96"/>
      <c r="IM154" s="96"/>
      <c r="IN154" s="96"/>
      <c r="IO154" s="96"/>
      <c r="IP154" s="96"/>
      <c r="IQ154" s="96"/>
      <c r="IR154" s="96"/>
      <c r="IS154" s="96"/>
      <c r="IT154" s="96"/>
      <c r="IU154" s="96"/>
      <c r="IV154" s="96"/>
      <c r="IW154" s="96"/>
      <c r="IX154" s="96"/>
      <c r="IY154" s="96"/>
      <c r="IZ154" s="96"/>
      <c r="JA154" s="96"/>
      <c r="JB154" s="96"/>
      <c r="JC154" s="96"/>
      <c r="JD154" s="96"/>
      <c r="JE154" s="96"/>
      <c r="JF154" s="96"/>
      <c r="JG154" s="96"/>
      <c r="JH154" s="96"/>
      <c r="JI154" s="96"/>
      <c r="JJ154" s="96"/>
      <c r="JK154" s="96"/>
      <c r="JL154" s="96"/>
      <c r="JM154" s="96"/>
      <c r="JN154" s="96"/>
      <c r="JO154" s="96"/>
      <c r="JP154" s="96"/>
      <c r="JQ154" s="96"/>
      <c r="JR154" s="96"/>
      <c r="JS154" s="96"/>
      <c r="JT154" s="96"/>
      <c r="JU154" s="96"/>
      <c r="JV154" s="96"/>
      <c r="JW154" s="96"/>
      <c r="JX154" s="96"/>
      <c r="JY154" s="96"/>
      <c r="JZ154" s="96"/>
      <c r="KA154" s="96"/>
      <c r="KB154" s="96"/>
      <c r="KC154" s="96"/>
      <c r="KD154" s="96"/>
      <c r="KE154" s="75"/>
      <c r="KF154" s="96"/>
      <c r="KG154" s="96"/>
      <c r="KH154" s="96"/>
      <c r="KI154" s="75"/>
      <c r="KJ154" s="96"/>
      <c r="KK154" s="96"/>
      <c r="KL154" s="96"/>
      <c r="KM154" s="75"/>
      <c r="KN154" s="96"/>
      <c r="KO154" s="96"/>
      <c r="KP154" s="96"/>
      <c r="KQ154" s="75"/>
      <c r="KR154" s="96"/>
      <c r="KS154" s="96"/>
      <c r="KT154" s="96"/>
      <c r="KU154" s="75"/>
      <c r="KV154" s="96"/>
      <c r="KW154" s="96"/>
      <c r="KX154" s="96"/>
      <c r="KY154" s="75"/>
      <c r="KZ154" s="96"/>
      <c r="LA154" s="96"/>
      <c r="LB154" s="96"/>
      <c r="LC154" s="75"/>
      <c r="LD154" s="96"/>
      <c r="LE154" s="96"/>
      <c r="LF154" s="96"/>
      <c r="LG154" s="75"/>
      <c r="LH154" s="96"/>
      <c r="LI154" s="96"/>
      <c r="LJ154" s="96"/>
      <c r="LK154" s="75"/>
      <c r="LL154" s="96"/>
      <c r="LM154" s="96"/>
      <c r="LN154" s="96"/>
      <c r="LO154" s="75"/>
      <c r="LP154" s="96"/>
      <c r="LQ154" s="96"/>
      <c r="LR154" s="96"/>
      <c r="LS154" s="75"/>
      <c r="LT154" s="96"/>
      <c r="LU154" s="96"/>
      <c r="LV154" s="96"/>
      <c r="LW154" s="75"/>
      <c r="LX154" s="96"/>
      <c r="LY154" s="96"/>
      <c r="LZ154" s="96"/>
      <c r="MA154" s="75"/>
      <c r="MB154" s="96"/>
      <c r="MC154" s="96"/>
      <c r="MD154" s="96"/>
      <c r="ME154" s="75"/>
      <c r="MF154" s="96"/>
      <c r="MG154" s="96"/>
      <c r="MH154" s="96"/>
      <c r="MI154" s="75"/>
      <c r="MJ154" s="96"/>
      <c r="MK154" s="96"/>
      <c r="ML154" s="96"/>
      <c r="MM154" s="75"/>
      <c r="MN154" s="89"/>
      <c r="MO154" s="89"/>
      <c r="MP154" s="89"/>
      <c r="MQ154" s="75"/>
      <c r="MR154" s="89"/>
      <c r="MS154" s="89"/>
      <c r="MT154" s="89"/>
      <c r="MU154" s="75"/>
      <c r="MV154" s="96"/>
      <c r="MW154" s="96"/>
      <c r="MX154" s="96"/>
      <c r="MY154" s="96"/>
      <c r="MZ154" s="96"/>
      <c r="NA154" s="96"/>
      <c r="NB154" s="96"/>
      <c r="NC154" s="96"/>
      <c r="ND154" s="96"/>
      <c r="NE154" s="96"/>
      <c r="NF154" s="96"/>
      <c r="NG154" s="96"/>
      <c r="NH154" s="96"/>
      <c r="NI154" s="96"/>
      <c r="NJ154" s="96"/>
      <c r="NK154" s="96"/>
    </row>
    <row r="155" spans="1:375" ht="15.75" x14ac:dyDescent="0.25">
      <c r="A155" s="130" t="s">
        <v>241</v>
      </c>
      <c r="B155" s="78">
        <f t="shared" si="791"/>
        <v>0</v>
      </c>
      <c r="C155" s="78">
        <f t="shared" si="741"/>
        <v>0</v>
      </c>
      <c r="D155" s="78">
        <f t="shared" si="792"/>
        <v>0</v>
      </c>
      <c r="E155" s="78">
        <f t="shared" si="793"/>
        <v>0</v>
      </c>
      <c r="F155" s="78">
        <f t="shared" si="794"/>
        <v>0</v>
      </c>
      <c r="G155" s="74"/>
      <c r="H155" s="78"/>
      <c r="I155" s="78"/>
      <c r="J155" s="78"/>
      <c r="K155" s="78"/>
      <c r="L155" s="96"/>
      <c r="M155" s="96"/>
      <c r="N155" s="96"/>
      <c r="O155" s="96"/>
      <c r="P155" s="96"/>
      <c r="Q155" s="96"/>
      <c r="R155" s="96"/>
      <c r="S155" s="75"/>
      <c r="T155" s="89"/>
      <c r="U155" s="89"/>
      <c r="V155" s="89"/>
      <c r="W155" s="75"/>
      <c r="X155" s="89"/>
      <c r="Y155" s="89"/>
      <c r="Z155" s="89"/>
      <c r="AA155" s="75"/>
      <c r="AB155" s="89"/>
      <c r="AC155" s="89"/>
      <c r="AD155" s="89"/>
      <c r="AE155" s="75"/>
      <c r="AF155" s="89"/>
      <c r="AG155" s="89"/>
      <c r="AH155" s="89"/>
      <c r="AI155" s="75"/>
      <c r="AJ155" s="89"/>
      <c r="AK155" s="89"/>
      <c r="AL155" s="89"/>
      <c r="AM155" s="75"/>
      <c r="AN155" s="96"/>
      <c r="AO155" s="96"/>
      <c r="AP155" s="96"/>
      <c r="AQ155" s="96"/>
      <c r="AR155" s="89"/>
      <c r="AS155" s="89"/>
      <c r="AT155" s="89"/>
      <c r="AU155" s="75"/>
      <c r="AV155" s="89"/>
      <c r="AW155" s="89"/>
      <c r="AX155" s="89"/>
      <c r="AY155" s="75"/>
      <c r="AZ155" s="75"/>
      <c r="BA155" s="89"/>
      <c r="BB155" s="89"/>
      <c r="BC155" s="75"/>
      <c r="BD155" s="89"/>
      <c r="BE155" s="89"/>
      <c r="BF155" s="89"/>
      <c r="BG155" s="75"/>
      <c r="BH155" s="89"/>
      <c r="BI155" s="89"/>
      <c r="BJ155" s="89"/>
      <c r="BK155" s="75"/>
      <c r="BL155" s="75"/>
      <c r="BM155" s="89"/>
      <c r="BN155" s="89"/>
      <c r="BO155" s="75"/>
      <c r="BP155" s="75"/>
      <c r="BQ155" s="89"/>
      <c r="BR155" s="89"/>
      <c r="BS155" s="75"/>
      <c r="BT155" s="75"/>
      <c r="BU155" s="89"/>
      <c r="BV155" s="89"/>
      <c r="BW155" s="75"/>
      <c r="BX155" s="75"/>
      <c r="BY155" s="89"/>
      <c r="BZ155" s="89"/>
      <c r="CA155" s="75"/>
      <c r="CB155" s="75"/>
      <c r="CC155" s="89"/>
      <c r="CD155" s="89"/>
      <c r="CE155" s="75"/>
      <c r="CF155" s="322"/>
      <c r="CG155" s="89"/>
      <c r="CH155" s="89"/>
      <c r="CI155" s="75"/>
      <c r="CJ155" s="75"/>
      <c r="CK155" s="89"/>
      <c r="CL155" s="89"/>
      <c r="CM155" s="75"/>
      <c r="CN155" s="75"/>
      <c r="CO155" s="89"/>
      <c r="CP155" s="89"/>
      <c r="CQ155" s="75"/>
      <c r="CR155" s="89"/>
      <c r="CS155" s="89"/>
      <c r="CT155" s="89"/>
      <c r="CU155" s="75"/>
      <c r="CV155" s="75"/>
      <c r="CW155" s="89"/>
      <c r="CX155" s="89"/>
      <c r="CY155" s="75"/>
      <c r="CZ155" s="75"/>
      <c r="DA155" s="89"/>
      <c r="DB155" s="89"/>
      <c r="DC155" s="75"/>
      <c r="DD155" s="89"/>
      <c r="DE155" s="89"/>
      <c r="DF155" s="78"/>
      <c r="DG155" s="75"/>
      <c r="DH155" s="89"/>
      <c r="DI155" s="89"/>
      <c r="DJ155" s="89"/>
      <c r="DK155" s="75"/>
      <c r="DL155" s="89"/>
      <c r="DM155" s="89"/>
      <c r="DN155" s="89"/>
      <c r="DO155" s="75"/>
      <c r="DP155" s="89"/>
      <c r="DQ155" s="89"/>
      <c r="DR155" s="89"/>
      <c r="DS155" s="75"/>
      <c r="DT155" s="75"/>
      <c r="DU155" s="89"/>
      <c r="DV155" s="89"/>
      <c r="DW155" s="75"/>
      <c r="DX155" s="75"/>
      <c r="DY155" s="89"/>
      <c r="DZ155" s="89"/>
      <c r="EA155" s="75"/>
      <c r="EB155" s="89"/>
      <c r="EC155" s="89"/>
      <c r="ED155" s="89"/>
      <c r="EE155" s="75"/>
      <c r="EF155" s="89"/>
      <c r="EG155" s="89"/>
      <c r="EH155" s="89"/>
      <c r="EI155" s="75"/>
      <c r="EJ155" s="89"/>
      <c r="EK155" s="89"/>
      <c r="EL155" s="89"/>
      <c r="EM155" s="75"/>
      <c r="EN155" s="89"/>
      <c r="EO155" s="89"/>
      <c r="EP155" s="89"/>
      <c r="EQ155" s="75"/>
      <c r="ER155" s="89"/>
      <c r="ES155" s="89"/>
      <c r="ET155" s="89"/>
      <c r="EU155" s="75"/>
      <c r="EV155" s="75"/>
      <c r="EW155" s="75"/>
      <c r="EX155" s="75"/>
      <c r="EY155" s="75"/>
      <c r="EZ155" s="89"/>
      <c r="FA155" s="89"/>
      <c r="FB155" s="89"/>
      <c r="FC155" s="75"/>
      <c r="FD155" s="89"/>
      <c r="FE155" s="89"/>
      <c r="FF155" s="89"/>
      <c r="FG155" s="75"/>
      <c r="FH155" s="89"/>
      <c r="FI155" s="89"/>
      <c r="FJ155" s="89"/>
      <c r="FK155" s="75"/>
      <c r="FL155" s="89"/>
      <c r="FM155" s="89"/>
      <c r="FN155" s="89"/>
      <c r="FO155" s="75"/>
      <c r="FP155" s="89"/>
      <c r="FQ155" s="89"/>
      <c r="FR155" s="89"/>
      <c r="FS155" s="75"/>
      <c r="FT155" s="89"/>
      <c r="FU155" s="89"/>
      <c r="FV155" s="89"/>
      <c r="FW155" s="75"/>
      <c r="FX155" s="89"/>
      <c r="FY155" s="89"/>
      <c r="FZ155" s="89"/>
      <c r="GA155" s="75"/>
      <c r="GB155" s="89"/>
      <c r="GC155" s="89"/>
      <c r="GD155" s="89"/>
      <c r="GE155" s="75"/>
      <c r="GF155" s="89"/>
      <c r="GG155" s="89"/>
      <c r="GH155" s="89"/>
      <c r="GI155" s="75"/>
      <c r="GJ155" s="89"/>
      <c r="GK155" s="89"/>
      <c r="GL155" s="89"/>
      <c r="GM155" s="75"/>
      <c r="GN155" s="89"/>
      <c r="GO155" s="89"/>
      <c r="GP155" s="89"/>
      <c r="GQ155" s="75"/>
      <c r="GR155" s="96"/>
      <c r="GS155" s="96"/>
      <c r="GT155" s="96"/>
      <c r="GU155" s="96"/>
      <c r="GV155" s="96"/>
      <c r="GW155" s="96"/>
      <c r="GX155" s="96"/>
      <c r="GY155" s="96"/>
      <c r="GZ155" s="96"/>
      <c r="HA155" s="96"/>
      <c r="HB155" s="96"/>
      <c r="HC155" s="96"/>
      <c r="HD155" s="96"/>
      <c r="HE155" s="96"/>
      <c r="HF155" s="96"/>
      <c r="HG155" s="96"/>
      <c r="HH155" s="96"/>
      <c r="HI155" s="96"/>
      <c r="HJ155" s="96"/>
      <c r="HK155" s="96"/>
      <c r="HL155" s="96"/>
      <c r="HM155" s="96"/>
      <c r="HN155" s="96"/>
      <c r="HO155" s="96"/>
      <c r="HP155" s="96"/>
      <c r="HQ155" s="96"/>
      <c r="HR155" s="96"/>
      <c r="HS155" s="96"/>
      <c r="HT155" s="96"/>
      <c r="HU155" s="96"/>
      <c r="HV155" s="96"/>
      <c r="HW155" s="96"/>
      <c r="HX155" s="96"/>
      <c r="HY155" s="96"/>
      <c r="HZ155" s="96"/>
      <c r="IA155" s="96"/>
      <c r="IB155" s="96"/>
      <c r="IC155" s="96"/>
      <c r="ID155" s="96"/>
      <c r="IE155" s="96"/>
      <c r="IF155" s="96"/>
      <c r="IG155" s="96"/>
      <c r="IH155" s="96"/>
      <c r="II155" s="96"/>
      <c r="IJ155" s="96"/>
      <c r="IK155" s="96"/>
      <c r="IL155" s="96"/>
      <c r="IM155" s="96"/>
      <c r="IN155" s="96"/>
      <c r="IO155" s="96"/>
      <c r="IP155" s="96"/>
      <c r="IQ155" s="96"/>
      <c r="IR155" s="96"/>
      <c r="IS155" s="96"/>
      <c r="IT155" s="96"/>
      <c r="IU155" s="96"/>
      <c r="IV155" s="96"/>
      <c r="IW155" s="96"/>
      <c r="IX155" s="96"/>
      <c r="IY155" s="96"/>
      <c r="IZ155" s="96"/>
      <c r="JA155" s="96"/>
      <c r="JB155" s="96"/>
      <c r="JC155" s="96"/>
      <c r="JD155" s="96"/>
      <c r="JE155" s="96"/>
      <c r="JF155" s="96"/>
      <c r="JG155" s="96"/>
      <c r="JH155" s="96"/>
      <c r="JI155" s="96"/>
      <c r="JJ155" s="96"/>
      <c r="JK155" s="96"/>
      <c r="JL155" s="96"/>
      <c r="JM155" s="96"/>
      <c r="JN155" s="96"/>
      <c r="JO155" s="96"/>
      <c r="JP155" s="96"/>
      <c r="JQ155" s="96"/>
      <c r="JR155" s="96"/>
      <c r="JS155" s="96"/>
      <c r="JT155" s="96"/>
      <c r="JU155" s="96"/>
      <c r="JV155" s="96"/>
      <c r="JW155" s="96"/>
      <c r="JX155" s="96"/>
      <c r="JY155" s="96"/>
      <c r="JZ155" s="96"/>
      <c r="KA155" s="96"/>
      <c r="KB155" s="96"/>
      <c r="KC155" s="96"/>
      <c r="KD155" s="96"/>
      <c r="KE155" s="75"/>
      <c r="KF155" s="96"/>
      <c r="KG155" s="96"/>
      <c r="KH155" s="96"/>
      <c r="KI155" s="75"/>
      <c r="KJ155" s="96"/>
      <c r="KK155" s="96"/>
      <c r="KL155" s="96"/>
      <c r="KM155" s="75"/>
      <c r="KN155" s="96"/>
      <c r="KO155" s="96"/>
      <c r="KP155" s="96"/>
      <c r="KQ155" s="75"/>
      <c r="KR155" s="96"/>
      <c r="KS155" s="96"/>
      <c r="KT155" s="96"/>
      <c r="KU155" s="75"/>
      <c r="KV155" s="96"/>
      <c r="KW155" s="96"/>
      <c r="KX155" s="96"/>
      <c r="KY155" s="75"/>
      <c r="KZ155" s="96"/>
      <c r="LA155" s="96"/>
      <c r="LB155" s="96"/>
      <c r="LC155" s="75"/>
      <c r="LD155" s="96"/>
      <c r="LE155" s="96"/>
      <c r="LF155" s="96"/>
      <c r="LG155" s="75"/>
      <c r="LH155" s="96"/>
      <c r="LI155" s="96"/>
      <c r="LJ155" s="96"/>
      <c r="LK155" s="75"/>
      <c r="LL155" s="96"/>
      <c r="LM155" s="96"/>
      <c r="LN155" s="96"/>
      <c r="LO155" s="75"/>
      <c r="LP155" s="96"/>
      <c r="LQ155" s="96"/>
      <c r="LR155" s="96"/>
      <c r="LS155" s="75"/>
      <c r="LT155" s="96"/>
      <c r="LU155" s="96"/>
      <c r="LV155" s="96"/>
      <c r="LW155" s="75"/>
      <c r="LX155" s="96"/>
      <c r="LY155" s="96"/>
      <c r="LZ155" s="96"/>
      <c r="MA155" s="75"/>
      <c r="MB155" s="96"/>
      <c r="MC155" s="96"/>
      <c r="MD155" s="96"/>
      <c r="ME155" s="75"/>
      <c r="MF155" s="96"/>
      <c r="MG155" s="96"/>
      <c r="MH155" s="96"/>
      <c r="MI155" s="75"/>
      <c r="MJ155" s="96"/>
      <c r="MK155" s="96"/>
      <c r="ML155" s="96"/>
      <c r="MM155" s="75"/>
      <c r="MN155" s="89"/>
      <c r="MO155" s="89"/>
      <c r="MP155" s="89"/>
      <c r="MQ155" s="75"/>
      <c r="MR155" s="89"/>
      <c r="MS155" s="89"/>
      <c r="MT155" s="89"/>
      <c r="MU155" s="75"/>
      <c r="MV155" s="96"/>
      <c r="MW155" s="96"/>
      <c r="MX155" s="96"/>
      <c r="MY155" s="96"/>
      <c r="MZ155" s="96"/>
      <c r="NA155" s="96"/>
      <c r="NB155" s="96"/>
      <c r="NC155" s="96"/>
      <c r="ND155" s="96"/>
      <c r="NE155" s="96"/>
      <c r="NF155" s="96"/>
      <c r="NG155" s="96"/>
      <c r="NH155" s="96"/>
      <c r="NI155" s="96"/>
      <c r="NJ155" s="96"/>
      <c r="NK155" s="96"/>
    </row>
    <row r="156" spans="1:375" ht="15.75" x14ac:dyDescent="0.25">
      <c r="A156" s="130" t="s">
        <v>242</v>
      </c>
      <c r="B156" s="78">
        <f t="shared" si="791"/>
        <v>0</v>
      </c>
      <c r="C156" s="78">
        <f t="shared" si="741"/>
        <v>0</v>
      </c>
      <c r="D156" s="78">
        <f t="shared" si="792"/>
        <v>0</v>
      </c>
      <c r="E156" s="78">
        <f t="shared" si="793"/>
        <v>0</v>
      </c>
      <c r="F156" s="78">
        <f t="shared" si="794"/>
        <v>0</v>
      </c>
      <c r="G156" s="74"/>
      <c r="H156" s="78"/>
      <c r="I156" s="78"/>
      <c r="J156" s="78"/>
      <c r="K156" s="78"/>
      <c r="L156" s="96"/>
      <c r="M156" s="96"/>
      <c r="N156" s="96"/>
      <c r="O156" s="96"/>
      <c r="P156" s="96"/>
      <c r="Q156" s="96"/>
      <c r="R156" s="96"/>
      <c r="S156" s="75"/>
      <c r="T156" s="89"/>
      <c r="U156" s="89"/>
      <c r="V156" s="89"/>
      <c r="W156" s="75"/>
      <c r="X156" s="89"/>
      <c r="Y156" s="89"/>
      <c r="Z156" s="89"/>
      <c r="AA156" s="75"/>
      <c r="AB156" s="89"/>
      <c r="AC156" s="89"/>
      <c r="AD156" s="89"/>
      <c r="AE156" s="75"/>
      <c r="AF156" s="89"/>
      <c r="AG156" s="89"/>
      <c r="AH156" s="89"/>
      <c r="AI156" s="75"/>
      <c r="AJ156" s="89"/>
      <c r="AK156" s="89"/>
      <c r="AL156" s="89"/>
      <c r="AM156" s="75"/>
      <c r="AN156" s="96"/>
      <c r="AO156" s="96"/>
      <c r="AP156" s="96"/>
      <c r="AQ156" s="96"/>
      <c r="AR156" s="89"/>
      <c r="AS156" s="89"/>
      <c r="AT156" s="89"/>
      <c r="AU156" s="75"/>
      <c r="AV156" s="89"/>
      <c r="AW156" s="89"/>
      <c r="AX156" s="89"/>
      <c r="AY156" s="75"/>
      <c r="AZ156" s="75"/>
      <c r="BA156" s="89"/>
      <c r="BB156" s="89"/>
      <c r="BC156" s="75"/>
      <c r="BD156" s="89"/>
      <c r="BE156" s="89"/>
      <c r="BF156" s="89"/>
      <c r="BG156" s="75"/>
      <c r="BH156" s="89"/>
      <c r="BI156" s="89"/>
      <c r="BJ156" s="89"/>
      <c r="BK156" s="75"/>
      <c r="BL156" s="75"/>
      <c r="BM156" s="89"/>
      <c r="BN156" s="89"/>
      <c r="BO156" s="75"/>
      <c r="BP156" s="75"/>
      <c r="BQ156" s="89"/>
      <c r="BR156" s="89"/>
      <c r="BS156" s="75"/>
      <c r="BT156" s="75"/>
      <c r="BU156" s="89"/>
      <c r="BV156" s="89"/>
      <c r="BW156" s="75"/>
      <c r="BX156" s="75"/>
      <c r="BY156" s="89"/>
      <c r="BZ156" s="89"/>
      <c r="CA156" s="75"/>
      <c r="CB156" s="75"/>
      <c r="CC156" s="89"/>
      <c r="CD156" s="89"/>
      <c r="CE156" s="75"/>
      <c r="CF156" s="322"/>
      <c r="CG156" s="89"/>
      <c r="CH156" s="89"/>
      <c r="CI156" s="75"/>
      <c r="CJ156" s="75"/>
      <c r="CK156" s="89"/>
      <c r="CL156" s="89"/>
      <c r="CM156" s="75"/>
      <c r="CN156" s="75"/>
      <c r="CO156" s="89"/>
      <c r="CP156" s="89"/>
      <c r="CQ156" s="75"/>
      <c r="CR156" s="89"/>
      <c r="CS156" s="89"/>
      <c r="CT156" s="89"/>
      <c r="CU156" s="75"/>
      <c r="CV156" s="75"/>
      <c r="CW156" s="89"/>
      <c r="CX156" s="89"/>
      <c r="CY156" s="75"/>
      <c r="CZ156" s="75"/>
      <c r="DA156" s="89"/>
      <c r="DB156" s="89"/>
      <c r="DC156" s="75"/>
      <c r="DD156" s="89"/>
      <c r="DE156" s="89"/>
      <c r="DF156" s="78"/>
      <c r="DG156" s="75"/>
      <c r="DH156" s="89"/>
      <c r="DI156" s="89"/>
      <c r="DJ156" s="89"/>
      <c r="DK156" s="75"/>
      <c r="DL156" s="89"/>
      <c r="DM156" s="89"/>
      <c r="DN156" s="89"/>
      <c r="DO156" s="75"/>
      <c r="DP156" s="89"/>
      <c r="DQ156" s="89"/>
      <c r="DR156" s="89"/>
      <c r="DS156" s="75"/>
      <c r="DT156" s="75"/>
      <c r="DU156" s="89"/>
      <c r="DV156" s="89"/>
      <c r="DW156" s="75"/>
      <c r="DX156" s="75"/>
      <c r="DY156" s="89"/>
      <c r="DZ156" s="89"/>
      <c r="EA156" s="75"/>
      <c r="EB156" s="89"/>
      <c r="EC156" s="89"/>
      <c r="ED156" s="89"/>
      <c r="EE156" s="75"/>
      <c r="EF156" s="89"/>
      <c r="EG156" s="89"/>
      <c r="EH156" s="89"/>
      <c r="EI156" s="75"/>
      <c r="EJ156" s="89"/>
      <c r="EK156" s="89"/>
      <c r="EL156" s="89"/>
      <c r="EM156" s="75"/>
      <c r="EN156" s="89"/>
      <c r="EO156" s="89"/>
      <c r="EP156" s="89"/>
      <c r="EQ156" s="75"/>
      <c r="ER156" s="89"/>
      <c r="ES156" s="89"/>
      <c r="ET156" s="89"/>
      <c r="EU156" s="75"/>
      <c r="EV156" s="75"/>
      <c r="EW156" s="75"/>
      <c r="EX156" s="75"/>
      <c r="EY156" s="75"/>
      <c r="EZ156" s="89"/>
      <c r="FA156" s="89"/>
      <c r="FB156" s="89"/>
      <c r="FC156" s="75"/>
      <c r="FD156" s="89"/>
      <c r="FE156" s="89"/>
      <c r="FF156" s="89"/>
      <c r="FG156" s="75"/>
      <c r="FH156" s="89"/>
      <c r="FI156" s="89"/>
      <c r="FJ156" s="89"/>
      <c r="FK156" s="75"/>
      <c r="FL156" s="89"/>
      <c r="FM156" s="89"/>
      <c r="FN156" s="89"/>
      <c r="FO156" s="75"/>
      <c r="FP156" s="89"/>
      <c r="FQ156" s="89"/>
      <c r="FR156" s="89"/>
      <c r="FS156" s="75"/>
      <c r="FT156" s="89"/>
      <c r="FU156" s="89"/>
      <c r="FV156" s="89"/>
      <c r="FW156" s="75"/>
      <c r="FX156" s="89"/>
      <c r="FY156" s="89"/>
      <c r="FZ156" s="89"/>
      <c r="GA156" s="75"/>
      <c r="GB156" s="89"/>
      <c r="GC156" s="89"/>
      <c r="GD156" s="89"/>
      <c r="GE156" s="75"/>
      <c r="GF156" s="89"/>
      <c r="GG156" s="89"/>
      <c r="GH156" s="89"/>
      <c r="GI156" s="75"/>
      <c r="GJ156" s="89"/>
      <c r="GK156" s="89"/>
      <c r="GL156" s="89"/>
      <c r="GM156" s="75"/>
      <c r="GN156" s="89"/>
      <c r="GO156" s="89"/>
      <c r="GP156" s="89"/>
      <c r="GQ156" s="75"/>
      <c r="GR156" s="96"/>
      <c r="GS156" s="96"/>
      <c r="GT156" s="96"/>
      <c r="GU156" s="96"/>
      <c r="GV156" s="96"/>
      <c r="GW156" s="96"/>
      <c r="GX156" s="96"/>
      <c r="GY156" s="96"/>
      <c r="GZ156" s="96"/>
      <c r="HA156" s="96"/>
      <c r="HB156" s="96"/>
      <c r="HC156" s="96"/>
      <c r="HD156" s="96"/>
      <c r="HE156" s="96"/>
      <c r="HF156" s="96"/>
      <c r="HG156" s="96"/>
      <c r="HH156" s="96"/>
      <c r="HI156" s="96"/>
      <c r="HJ156" s="96"/>
      <c r="HK156" s="96"/>
      <c r="HL156" s="96"/>
      <c r="HM156" s="96"/>
      <c r="HN156" s="96"/>
      <c r="HO156" s="96"/>
      <c r="HP156" s="96"/>
      <c r="HQ156" s="96"/>
      <c r="HR156" s="96"/>
      <c r="HS156" s="96"/>
      <c r="HT156" s="96"/>
      <c r="HU156" s="96"/>
      <c r="HV156" s="96"/>
      <c r="HW156" s="96"/>
      <c r="HX156" s="96"/>
      <c r="HY156" s="96"/>
      <c r="HZ156" s="96"/>
      <c r="IA156" s="96"/>
      <c r="IB156" s="96"/>
      <c r="IC156" s="96"/>
      <c r="ID156" s="96"/>
      <c r="IE156" s="96"/>
      <c r="IF156" s="96"/>
      <c r="IG156" s="96"/>
      <c r="IH156" s="96"/>
      <c r="II156" s="96"/>
      <c r="IJ156" s="96"/>
      <c r="IK156" s="96"/>
      <c r="IL156" s="96"/>
      <c r="IM156" s="96"/>
      <c r="IN156" s="96"/>
      <c r="IO156" s="96"/>
      <c r="IP156" s="96"/>
      <c r="IQ156" s="96"/>
      <c r="IR156" s="96"/>
      <c r="IS156" s="96"/>
      <c r="IT156" s="96"/>
      <c r="IU156" s="96"/>
      <c r="IV156" s="96"/>
      <c r="IW156" s="96"/>
      <c r="IX156" s="96"/>
      <c r="IY156" s="96"/>
      <c r="IZ156" s="96"/>
      <c r="JA156" s="96"/>
      <c r="JB156" s="96"/>
      <c r="JC156" s="96"/>
      <c r="JD156" s="96"/>
      <c r="JE156" s="96"/>
      <c r="JF156" s="96"/>
      <c r="JG156" s="96"/>
      <c r="JH156" s="96"/>
      <c r="JI156" s="96"/>
      <c r="JJ156" s="96"/>
      <c r="JK156" s="96"/>
      <c r="JL156" s="96"/>
      <c r="JM156" s="96"/>
      <c r="JN156" s="96"/>
      <c r="JO156" s="96"/>
      <c r="JP156" s="96"/>
      <c r="JQ156" s="96"/>
      <c r="JR156" s="96"/>
      <c r="JS156" s="96"/>
      <c r="JT156" s="96"/>
      <c r="JU156" s="96"/>
      <c r="JV156" s="96"/>
      <c r="JW156" s="96"/>
      <c r="JX156" s="96"/>
      <c r="JY156" s="96"/>
      <c r="JZ156" s="96"/>
      <c r="KA156" s="96"/>
      <c r="KB156" s="96"/>
      <c r="KC156" s="96"/>
      <c r="KD156" s="96"/>
      <c r="KE156" s="75"/>
      <c r="KF156" s="96"/>
      <c r="KG156" s="96"/>
      <c r="KH156" s="96"/>
      <c r="KI156" s="75"/>
      <c r="KJ156" s="96"/>
      <c r="KK156" s="96"/>
      <c r="KL156" s="96"/>
      <c r="KM156" s="75"/>
      <c r="KN156" s="96"/>
      <c r="KO156" s="96"/>
      <c r="KP156" s="96"/>
      <c r="KQ156" s="75"/>
      <c r="KR156" s="96"/>
      <c r="KS156" s="96"/>
      <c r="KT156" s="96"/>
      <c r="KU156" s="75"/>
      <c r="KV156" s="96"/>
      <c r="KW156" s="96"/>
      <c r="KX156" s="96"/>
      <c r="KY156" s="75"/>
      <c r="KZ156" s="96"/>
      <c r="LA156" s="96"/>
      <c r="LB156" s="96"/>
      <c r="LC156" s="75"/>
      <c r="LD156" s="96"/>
      <c r="LE156" s="96"/>
      <c r="LF156" s="96"/>
      <c r="LG156" s="75"/>
      <c r="LH156" s="96"/>
      <c r="LI156" s="96"/>
      <c r="LJ156" s="96"/>
      <c r="LK156" s="75"/>
      <c r="LL156" s="96"/>
      <c r="LM156" s="96"/>
      <c r="LN156" s="96"/>
      <c r="LO156" s="75"/>
      <c r="LP156" s="96"/>
      <c r="LQ156" s="96"/>
      <c r="LR156" s="96"/>
      <c r="LS156" s="75"/>
      <c r="LT156" s="96"/>
      <c r="LU156" s="96"/>
      <c r="LV156" s="96"/>
      <c r="LW156" s="75"/>
      <c r="LX156" s="96"/>
      <c r="LY156" s="96"/>
      <c r="LZ156" s="96"/>
      <c r="MA156" s="75"/>
      <c r="MB156" s="96"/>
      <c r="MC156" s="96"/>
      <c r="MD156" s="96"/>
      <c r="ME156" s="75"/>
      <c r="MF156" s="96"/>
      <c r="MG156" s="96"/>
      <c r="MH156" s="96"/>
      <c r="MI156" s="75"/>
      <c r="MJ156" s="96"/>
      <c r="MK156" s="96"/>
      <c r="ML156" s="96"/>
      <c r="MM156" s="75"/>
      <c r="MN156" s="89"/>
      <c r="MO156" s="89"/>
      <c r="MP156" s="89"/>
      <c r="MQ156" s="75"/>
      <c r="MR156" s="89"/>
      <c r="MS156" s="89"/>
      <c r="MT156" s="89"/>
      <c r="MU156" s="75"/>
      <c r="MV156" s="96"/>
      <c r="MW156" s="96"/>
      <c r="MX156" s="96"/>
      <c r="MY156" s="96"/>
      <c r="MZ156" s="96"/>
      <c r="NA156" s="96"/>
      <c r="NB156" s="96"/>
      <c r="NC156" s="96"/>
      <c r="ND156" s="96"/>
      <c r="NE156" s="96"/>
      <c r="NF156" s="96"/>
      <c r="NG156" s="96"/>
      <c r="NH156" s="96"/>
      <c r="NI156" s="96"/>
      <c r="NJ156" s="96"/>
      <c r="NK156" s="96"/>
    </row>
    <row r="157" spans="1:375" ht="15.75" x14ac:dyDescent="0.25">
      <c r="A157" s="130" t="s">
        <v>243</v>
      </c>
      <c r="B157" s="78">
        <f t="shared" si="791"/>
        <v>0</v>
      </c>
      <c r="C157" s="78">
        <f t="shared" si="741"/>
        <v>0</v>
      </c>
      <c r="D157" s="78">
        <f t="shared" si="792"/>
        <v>0</v>
      </c>
      <c r="E157" s="78">
        <f t="shared" si="793"/>
        <v>0</v>
      </c>
      <c r="F157" s="78">
        <f t="shared" si="794"/>
        <v>0</v>
      </c>
      <c r="G157" s="74"/>
      <c r="H157" s="78"/>
      <c r="I157" s="78"/>
      <c r="J157" s="78"/>
      <c r="K157" s="78"/>
      <c r="L157" s="96"/>
      <c r="M157" s="96"/>
      <c r="N157" s="96"/>
      <c r="O157" s="96"/>
      <c r="P157" s="96"/>
      <c r="Q157" s="96"/>
      <c r="R157" s="96"/>
      <c r="S157" s="75"/>
      <c r="T157" s="89"/>
      <c r="U157" s="89"/>
      <c r="V157" s="89"/>
      <c r="W157" s="75"/>
      <c r="X157" s="89"/>
      <c r="Y157" s="89"/>
      <c r="Z157" s="89"/>
      <c r="AA157" s="75"/>
      <c r="AB157" s="89"/>
      <c r="AC157" s="89"/>
      <c r="AD157" s="89"/>
      <c r="AE157" s="75"/>
      <c r="AF157" s="89"/>
      <c r="AG157" s="89"/>
      <c r="AH157" s="89"/>
      <c r="AI157" s="75"/>
      <c r="AJ157" s="89"/>
      <c r="AK157" s="89"/>
      <c r="AL157" s="89"/>
      <c r="AM157" s="75"/>
      <c r="AN157" s="96"/>
      <c r="AO157" s="96"/>
      <c r="AP157" s="96"/>
      <c r="AQ157" s="96"/>
      <c r="AR157" s="89"/>
      <c r="AS157" s="89"/>
      <c r="AT157" s="89"/>
      <c r="AU157" s="75"/>
      <c r="AV157" s="89"/>
      <c r="AW157" s="89"/>
      <c r="AX157" s="89"/>
      <c r="AY157" s="75"/>
      <c r="AZ157" s="75"/>
      <c r="BA157" s="89"/>
      <c r="BB157" s="89"/>
      <c r="BC157" s="75"/>
      <c r="BD157" s="89"/>
      <c r="BE157" s="89"/>
      <c r="BF157" s="89"/>
      <c r="BG157" s="75"/>
      <c r="BH157" s="89"/>
      <c r="BI157" s="89"/>
      <c r="BJ157" s="89"/>
      <c r="BK157" s="75"/>
      <c r="BL157" s="75"/>
      <c r="BM157" s="89"/>
      <c r="BN157" s="89"/>
      <c r="BO157" s="75"/>
      <c r="BP157" s="75"/>
      <c r="BQ157" s="89"/>
      <c r="BR157" s="89"/>
      <c r="BS157" s="75"/>
      <c r="BT157" s="75"/>
      <c r="BU157" s="89"/>
      <c r="BV157" s="89"/>
      <c r="BW157" s="75"/>
      <c r="BX157" s="75"/>
      <c r="BY157" s="89"/>
      <c r="BZ157" s="89"/>
      <c r="CA157" s="75"/>
      <c r="CB157" s="75"/>
      <c r="CC157" s="89"/>
      <c r="CD157" s="89"/>
      <c r="CE157" s="75"/>
      <c r="CF157" s="322"/>
      <c r="CG157" s="89"/>
      <c r="CH157" s="89"/>
      <c r="CI157" s="75"/>
      <c r="CJ157" s="75"/>
      <c r="CK157" s="89"/>
      <c r="CL157" s="89"/>
      <c r="CM157" s="75"/>
      <c r="CN157" s="75"/>
      <c r="CO157" s="89"/>
      <c r="CP157" s="89"/>
      <c r="CQ157" s="75"/>
      <c r="CR157" s="89"/>
      <c r="CS157" s="89"/>
      <c r="CT157" s="89"/>
      <c r="CU157" s="75"/>
      <c r="CV157" s="75"/>
      <c r="CW157" s="89"/>
      <c r="CX157" s="89"/>
      <c r="CY157" s="75"/>
      <c r="CZ157" s="75"/>
      <c r="DA157" s="89"/>
      <c r="DB157" s="89"/>
      <c r="DC157" s="75"/>
      <c r="DD157" s="89"/>
      <c r="DE157" s="89"/>
      <c r="DF157" s="78"/>
      <c r="DG157" s="75"/>
      <c r="DH157" s="89"/>
      <c r="DI157" s="89"/>
      <c r="DJ157" s="89"/>
      <c r="DK157" s="75"/>
      <c r="DL157" s="89"/>
      <c r="DM157" s="89"/>
      <c r="DN157" s="89"/>
      <c r="DO157" s="75"/>
      <c r="DP157" s="89"/>
      <c r="DQ157" s="89"/>
      <c r="DR157" s="89"/>
      <c r="DS157" s="75"/>
      <c r="DT157" s="75"/>
      <c r="DU157" s="89"/>
      <c r="DV157" s="89"/>
      <c r="DW157" s="75"/>
      <c r="DX157" s="75"/>
      <c r="DY157" s="89"/>
      <c r="DZ157" s="89"/>
      <c r="EA157" s="75"/>
      <c r="EB157" s="89"/>
      <c r="EC157" s="89"/>
      <c r="ED157" s="89"/>
      <c r="EE157" s="75"/>
      <c r="EF157" s="89"/>
      <c r="EG157" s="89"/>
      <c r="EH157" s="89"/>
      <c r="EI157" s="75"/>
      <c r="EJ157" s="89"/>
      <c r="EK157" s="89"/>
      <c r="EL157" s="89"/>
      <c r="EM157" s="75"/>
      <c r="EN157" s="89"/>
      <c r="EO157" s="89"/>
      <c r="EP157" s="89"/>
      <c r="EQ157" s="75"/>
      <c r="ER157" s="89"/>
      <c r="ES157" s="89"/>
      <c r="ET157" s="89"/>
      <c r="EU157" s="75"/>
      <c r="EV157" s="75"/>
      <c r="EW157" s="75"/>
      <c r="EX157" s="75"/>
      <c r="EY157" s="75"/>
      <c r="EZ157" s="89"/>
      <c r="FA157" s="89"/>
      <c r="FB157" s="89"/>
      <c r="FC157" s="75"/>
      <c r="FD157" s="89"/>
      <c r="FE157" s="89"/>
      <c r="FF157" s="89"/>
      <c r="FG157" s="75"/>
      <c r="FH157" s="89"/>
      <c r="FI157" s="89"/>
      <c r="FJ157" s="89"/>
      <c r="FK157" s="75"/>
      <c r="FL157" s="89"/>
      <c r="FM157" s="89"/>
      <c r="FN157" s="89"/>
      <c r="FO157" s="75"/>
      <c r="FP157" s="89"/>
      <c r="FQ157" s="89"/>
      <c r="FR157" s="89"/>
      <c r="FS157" s="75"/>
      <c r="FT157" s="89"/>
      <c r="FU157" s="89"/>
      <c r="FV157" s="89"/>
      <c r="FW157" s="75"/>
      <c r="FX157" s="89"/>
      <c r="FY157" s="89"/>
      <c r="FZ157" s="89"/>
      <c r="GA157" s="75"/>
      <c r="GB157" s="89"/>
      <c r="GC157" s="89"/>
      <c r="GD157" s="89"/>
      <c r="GE157" s="75"/>
      <c r="GF157" s="89"/>
      <c r="GG157" s="89"/>
      <c r="GH157" s="89"/>
      <c r="GI157" s="75"/>
      <c r="GJ157" s="89"/>
      <c r="GK157" s="89"/>
      <c r="GL157" s="89"/>
      <c r="GM157" s="75"/>
      <c r="GN157" s="89"/>
      <c r="GO157" s="89"/>
      <c r="GP157" s="89"/>
      <c r="GQ157" s="75"/>
      <c r="GR157" s="96"/>
      <c r="GS157" s="96"/>
      <c r="GT157" s="96"/>
      <c r="GU157" s="96"/>
      <c r="GV157" s="96"/>
      <c r="GW157" s="96"/>
      <c r="GX157" s="96"/>
      <c r="GY157" s="96"/>
      <c r="GZ157" s="96"/>
      <c r="HA157" s="96"/>
      <c r="HB157" s="96"/>
      <c r="HC157" s="96"/>
      <c r="HD157" s="96"/>
      <c r="HE157" s="96"/>
      <c r="HF157" s="96"/>
      <c r="HG157" s="96"/>
      <c r="HH157" s="96"/>
      <c r="HI157" s="96"/>
      <c r="HJ157" s="96"/>
      <c r="HK157" s="96"/>
      <c r="HL157" s="96"/>
      <c r="HM157" s="96"/>
      <c r="HN157" s="96"/>
      <c r="HO157" s="96"/>
      <c r="HP157" s="96"/>
      <c r="HQ157" s="96"/>
      <c r="HR157" s="96"/>
      <c r="HS157" s="96"/>
      <c r="HT157" s="96"/>
      <c r="HU157" s="96"/>
      <c r="HV157" s="96"/>
      <c r="HW157" s="96"/>
      <c r="HX157" s="96"/>
      <c r="HY157" s="96"/>
      <c r="HZ157" s="96"/>
      <c r="IA157" s="96"/>
      <c r="IB157" s="96"/>
      <c r="IC157" s="96"/>
      <c r="ID157" s="96"/>
      <c r="IE157" s="96"/>
      <c r="IF157" s="96"/>
      <c r="IG157" s="96"/>
      <c r="IH157" s="96"/>
      <c r="II157" s="96"/>
      <c r="IJ157" s="96"/>
      <c r="IK157" s="96"/>
      <c r="IL157" s="96"/>
      <c r="IM157" s="96"/>
      <c r="IN157" s="96"/>
      <c r="IO157" s="96"/>
      <c r="IP157" s="96"/>
      <c r="IQ157" s="96"/>
      <c r="IR157" s="96"/>
      <c r="IS157" s="96"/>
      <c r="IT157" s="96"/>
      <c r="IU157" s="96"/>
      <c r="IV157" s="96"/>
      <c r="IW157" s="96"/>
      <c r="IX157" s="96"/>
      <c r="IY157" s="96"/>
      <c r="IZ157" s="96"/>
      <c r="JA157" s="96"/>
      <c r="JB157" s="96"/>
      <c r="JC157" s="96"/>
      <c r="JD157" s="96"/>
      <c r="JE157" s="96"/>
      <c r="JF157" s="96"/>
      <c r="JG157" s="96"/>
      <c r="JH157" s="96"/>
      <c r="JI157" s="96"/>
      <c r="JJ157" s="96"/>
      <c r="JK157" s="96"/>
      <c r="JL157" s="96"/>
      <c r="JM157" s="96"/>
      <c r="JN157" s="96"/>
      <c r="JO157" s="96"/>
      <c r="JP157" s="96"/>
      <c r="JQ157" s="96"/>
      <c r="JR157" s="96"/>
      <c r="JS157" s="96"/>
      <c r="JT157" s="96"/>
      <c r="JU157" s="96"/>
      <c r="JV157" s="96"/>
      <c r="JW157" s="96"/>
      <c r="JX157" s="96"/>
      <c r="JY157" s="96"/>
      <c r="JZ157" s="96"/>
      <c r="KA157" s="96"/>
      <c r="KB157" s="96"/>
      <c r="KC157" s="96"/>
      <c r="KD157" s="96"/>
      <c r="KE157" s="75"/>
      <c r="KF157" s="96"/>
      <c r="KG157" s="96"/>
      <c r="KH157" s="96"/>
      <c r="KI157" s="75"/>
      <c r="KJ157" s="96"/>
      <c r="KK157" s="96"/>
      <c r="KL157" s="96"/>
      <c r="KM157" s="75"/>
      <c r="KN157" s="96"/>
      <c r="KO157" s="96"/>
      <c r="KP157" s="96"/>
      <c r="KQ157" s="75"/>
      <c r="KR157" s="96"/>
      <c r="KS157" s="96"/>
      <c r="KT157" s="96"/>
      <c r="KU157" s="75"/>
      <c r="KV157" s="96"/>
      <c r="KW157" s="96"/>
      <c r="KX157" s="96"/>
      <c r="KY157" s="75"/>
      <c r="KZ157" s="96"/>
      <c r="LA157" s="96"/>
      <c r="LB157" s="96"/>
      <c r="LC157" s="75"/>
      <c r="LD157" s="96"/>
      <c r="LE157" s="96"/>
      <c r="LF157" s="96"/>
      <c r="LG157" s="75"/>
      <c r="LH157" s="96"/>
      <c r="LI157" s="96"/>
      <c r="LJ157" s="96"/>
      <c r="LK157" s="75"/>
      <c r="LL157" s="96"/>
      <c r="LM157" s="96"/>
      <c r="LN157" s="96"/>
      <c r="LO157" s="75"/>
      <c r="LP157" s="96"/>
      <c r="LQ157" s="96"/>
      <c r="LR157" s="96"/>
      <c r="LS157" s="75"/>
      <c r="LT157" s="96"/>
      <c r="LU157" s="96"/>
      <c r="LV157" s="96"/>
      <c r="LW157" s="75"/>
      <c r="LX157" s="96"/>
      <c r="LY157" s="96"/>
      <c r="LZ157" s="96"/>
      <c r="MA157" s="75"/>
      <c r="MB157" s="96"/>
      <c r="MC157" s="96"/>
      <c r="MD157" s="96"/>
      <c r="ME157" s="75"/>
      <c r="MF157" s="96"/>
      <c r="MG157" s="96"/>
      <c r="MH157" s="96"/>
      <c r="MI157" s="75"/>
      <c r="MJ157" s="96"/>
      <c r="MK157" s="96"/>
      <c r="ML157" s="96"/>
      <c r="MM157" s="75"/>
      <c r="MN157" s="89"/>
      <c r="MO157" s="89"/>
      <c r="MP157" s="89"/>
      <c r="MQ157" s="75"/>
      <c r="MR157" s="89"/>
      <c r="MS157" s="89"/>
      <c r="MT157" s="89"/>
      <c r="MU157" s="75"/>
      <c r="MV157" s="96"/>
      <c r="MW157" s="96"/>
      <c r="MX157" s="96"/>
      <c r="MY157" s="96"/>
      <c r="MZ157" s="96"/>
      <c r="NA157" s="96"/>
      <c r="NB157" s="96"/>
      <c r="NC157" s="96"/>
      <c r="ND157" s="96"/>
      <c r="NE157" s="96"/>
      <c r="NF157" s="96"/>
      <c r="NG157" s="96"/>
      <c r="NH157" s="96"/>
      <c r="NI157" s="96"/>
      <c r="NJ157" s="96"/>
      <c r="NK157" s="96"/>
    </row>
    <row r="158" spans="1:375" s="5" customFormat="1" ht="31.5" x14ac:dyDescent="0.25">
      <c r="A158" s="129" t="s">
        <v>232</v>
      </c>
      <c r="B158" s="77">
        <f t="shared" si="791"/>
        <v>18356.642200000002</v>
      </c>
      <c r="C158" s="77">
        <f t="shared" si="741"/>
        <v>277625.04538000003</v>
      </c>
      <c r="D158" s="77">
        <f t="shared" si="792"/>
        <v>268100.06416000001</v>
      </c>
      <c r="E158" s="77">
        <f t="shared" si="793"/>
        <v>9524.9812200000015</v>
      </c>
      <c r="F158" s="77">
        <f t="shared" si="794"/>
        <v>295633.44461000001</v>
      </c>
      <c r="G158" s="73">
        <f>F158/C158*100</f>
        <v>106.48659028775698</v>
      </c>
      <c r="H158" s="73">
        <f>H159+H160</f>
        <v>0</v>
      </c>
      <c r="I158" s="73">
        <f>I159+I160</f>
        <v>0</v>
      </c>
      <c r="J158" s="73">
        <f>J159+J160</f>
        <v>0</v>
      </c>
      <c r="K158" s="73"/>
      <c r="L158" s="73">
        <f>L159+L160</f>
        <v>1283.7</v>
      </c>
      <c r="M158" s="73">
        <f>M159+M160</f>
        <v>1604.6</v>
      </c>
      <c r="N158" s="73">
        <f>N159+N160</f>
        <v>1604.6</v>
      </c>
      <c r="O158" s="72">
        <f>N158/M158*100</f>
        <v>100</v>
      </c>
      <c r="P158" s="73">
        <f>P159+P160</f>
        <v>1019</v>
      </c>
      <c r="Q158" s="73">
        <f>Q159+Q160</f>
        <v>1019</v>
      </c>
      <c r="R158" s="73">
        <f>R159+R160</f>
        <v>1019</v>
      </c>
      <c r="S158" s="72">
        <f>R158/Q158*100</f>
        <v>100</v>
      </c>
      <c r="T158" s="73">
        <f>T159+T160</f>
        <v>3126</v>
      </c>
      <c r="U158" s="73">
        <f>U159+U160</f>
        <v>3126</v>
      </c>
      <c r="V158" s="73">
        <f>V159+V160</f>
        <v>3126</v>
      </c>
      <c r="W158" s="72">
        <f>V158/U158*100</f>
        <v>100</v>
      </c>
      <c r="X158" s="73">
        <f>X159+X160</f>
        <v>1170</v>
      </c>
      <c r="Y158" s="73">
        <f>Y159+Y160</f>
        <v>1170</v>
      </c>
      <c r="Z158" s="73">
        <f>Z159+Z160</f>
        <v>1170</v>
      </c>
      <c r="AA158" s="72">
        <f>Z158/Y158*100</f>
        <v>100</v>
      </c>
      <c r="AB158" s="73">
        <f>AB159+AB160</f>
        <v>0</v>
      </c>
      <c r="AC158" s="73">
        <f>AC159+AC160</f>
        <v>0</v>
      </c>
      <c r="AD158" s="73">
        <f>AD159+AD160</f>
        <v>0</v>
      </c>
      <c r="AE158" s="72"/>
      <c r="AF158" s="73"/>
      <c r="AG158" s="73">
        <f>AG159+AG160</f>
        <v>12610.3</v>
      </c>
      <c r="AH158" s="73">
        <f>AH159+AH160</f>
        <v>12578.926240000001</v>
      </c>
      <c r="AI158" s="72">
        <f>AH158/AG158*100</f>
        <v>99.751205284568982</v>
      </c>
      <c r="AJ158" s="73"/>
      <c r="AK158" s="73">
        <f>AK159+AK160</f>
        <v>640</v>
      </c>
      <c r="AL158" s="73">
        <f>AL159+AL160</f>
        <v>640</v>
      </c>
      <c r="AM158" s="72">
        <f>AL158/AK158*100</f>
        <v>100</v>
      </c>
      <c r="AN158" s="73">
        <f t="shared" ref="AN158" si="841">AN159+AN160</f>
        <v>0</v>
      </c>
      <c r="AO158" s="73">
        <f t="shared" ref="AO158:AQ158" si="842">AO159+AO160</f>
        <v>0</v>
      </c>
      <c r="AP158" s="73">
        <f t="shared" si="842"/>
        <v>0</v>
      </c>
      <c r="AQ158" s="73">
        <f t="shared" si="842"/>
        <v>0</v>
      </c>
      <c r="AR158" s="73">
        <f>AR159+AR160</f>
        <v>500</v>
      </c>
      <c r="AS158" s="73">
        <f>AS159+AS160</f>
        <v>500</v>
      </c>
      <c r="AT158" s="73">
        <f>AT159+AT160</f>
        <v>500</v>
      </c>
      <c r="AU158" s="72">
        <f>AT158/AS158*100</f>
        <v>100</v>
      </c>
      <c r="AV158" s="73"/>
      <c r="AW158" s="73">
        <f>AW159+AW160</f>
        <v>0</v>
      </c>
      <c r="AX158" s="73">
        <f>AX159+AX160</f>
        <v>0</v>
      </c>
      <c r="AY158" s="72"/>
      <c r="AZ158" s="72"/>
      <c r="BA158" s="73">
        <f>BA159+BA160</f>
        <v>51613.048790000001</v>
      </c>
      <c r="BB158" s="73">
        <f>BB159+BB160</f>
        <v>51613.048790000001</v>
      </c>
      <c r="BC158" s="72">
        <f>BB158/BA158*100</f>
        <v>100</v>
      </c>
      <c r="BD158" s="73"/>
      <c r="BE158" s="73"/>
      <c r="BF158" s="73"/>
      <c r="BG158" s="72"/>
      <c r="BH158" s="73">
        <f>BH159+BH160</f>
        <v>2400.2039</v>
      </c>
      <c r="BI158" s="73">
        <f>BI159+BI160</f>
        <v>2400.2039</v>
      </c>
      <c r="BJ158" s="73">
        <f>BJ159+BJ160</f>
        <v>2400.2039</v>
      </c>
      <c r="BK158" s="72">
        <f>BJ158/BI158*100</f>
        <v>100</v>
      </c>
      <c r="BL158" s="72"/>
      <c r="BM158" s="73">
        <f>BM159+BM160</f>
        <v>0</v>
      </c>
      <c r="BN158" s="73">
        <f>BN159+BN160</f>
        <v>0</v>
      </c>
      <c r="BO158" s="72"/>
      <c r="BP158" s="72"/>
      <c r="BQ158" s="73">
        <f>BQ159+BQ160</f>
        <v>0</v>
      </c>
      <c r="BR158" s="73">
        <f>BR159+BR160</f>
        <v>0</v>
      </c>
      <c r="BS158" s="72"/>
      <c r="BT158" s="72"/>
      <c r="BU158" s="73">
        <f>BU159+BU160</f>
        <v>0</v>
      </c>
      <c r="BV158" s="73">
        <f>BV159+BV160</f>
        <v>0</v>
      </c>
      <c r="BW158" s="72"/>
      <c r="BX158" s="72"/>
      <c r="BY158" s="73">
        <f>BY159+BY160</f>
        <v>0</v>
      </c>
      <c r="BZ158" s="73">
        <f>BZ159+BZ160</f>
        <v>0</v>
      </c>
      <c r="CA158" s="72"/>
      <c r="CB158" s="72"/>
      <c r="CC158" s="73">
        <f>CC159+CC160</f>
        <v>4386.9512100000002</v>
      </c>
      <c r="CD158" s="73">
        <f>CD159+CD160</f>
        <v>4386.9512100000002</v>
      </c>
      <c r="CE158" s="72">
        <f>CD158/CC158*100</f>
        <v>100</v>
      </c>
      <c r="CF158" s="343"/>
      <c r="CG158" s="73">
        <f>CG159+CG160</f>
        <v>0</v>
      </c>
      <c r="CH158" s="73">
        <f>CH159+CH160</f>
        <v>0</v>
      </c>
      <c r="CI158" s="72"/>
      <c r="CJ158" s="72"/>
      <c r="CK158" s="73">
        <f>CK159+CK160</f>
        <v>0</v>
      </c>
      <c r="CL158" s="73">
        <f>CL159+CL160</f>
        <v>0</v>
      </c>
      <c r="CM158" s="72"/>
      <c r="CN158" s="72"/>
      <c r="CO158" s="73">
        <f>CO159+CO160</f>
        <v>0</v>
      </c>
      <c r="CP158" s="73">
        <f>CP159+CP160</f>
        <v>0</v>
      </c>
      <c r="CQ158" s="72"/>
      <c r="CR158" s="73">
        <f>CR159+CR160</f>
        <v>634.4</v>
      </c>
      <c r="CS158" s="73">
        <f>CS159+CS160</f>
        <v>634.4</v>
      </c>
      <c r="CT158" s="73">
        <f>CT159+CT160</f>
        <v>617.53906999999992</v>
      </c>
      <c r="CU158" s="72">
        <f>CT158/CS158*100</f>
        <v>97.342224148802018</v>
      </c>
      <c r="CV158" s="72"/>
      <c r="CW158" s="73"/>
      <c r="CX158" s="73"/>
      <c r="CY158" s="72"/>
      <c r="CZ158" s="72"/>
      <c r="DA158" s="73">
        <f>SUM(DA159:DA161)</f>
        <v>8577.9812200000015</v>
      </c>
      <c r="DB158" s="73">
        <f>SUM(DB159:DB161)</f>
        <v>8577.9812200000015</v>
      </c>
      <c r="DC158" s="72">
        <f t="shared" ref="DC158" si="843">DB158/DA158*100</f>
        <v>100</v>
      </c>
      <c r="DD158" s="73">
        <f>DD159+DD160</f>
        <v>500</v>
      </c>
      <c r="DE158" s="73">
        <f>DE159+DE160</f>
        <v>500</v>
      </c>
      <c r="DF158" s="73">
        <f>DF159+DF160</f>
        <v>500</v>
      </c>
      <c r="DG158" s="72">
        <f t="shared" si="840"/>
        <v>100</v>
      </c>
      <c r="DH158" s="73">
        <f>DH159+DH160</f>
        <v>0</v>
      </c>
      <c r="DI158" s="73">
        <f>DI159+DI160</f>
        <v>0</v>
      </c>
      <c r="DJ158" s="73">
        <f>DJ159+DJ160</f>
        <v>0</v>
      </c>
      <c r="DK158" s="72"/>
      <c r="DL158" s="73">
        <f>DL159+DL160</f>
        <v>0</v>
      </c>
      <c r="DM158" s="73">
        <f>DM159+DM160</f>
        <v>0</v>
      </c>
      <c r="DN158" s="73">
        <f>DN159+DN160</f>
        <v>0</v>
      </c>
      <c r="DO158" s="72"/>
      <c r="DP158" s="73"/>
      <c r="DQ158" s="73">
        <f>DQ159+DQ160</f>
        <v>0</v>
      </c>
      <c r="DR158" s="73">
        <f>DR159+DR160</f>
        <v>0</v>
      </c>
      <c r="DS158" s="72"/>
      <c r="DT158" s="72"/>
      <c r="DU158" s="73">
        <f>DU159+DU160</f>
        <v>0</v>
      </c>
      <c r="DV158" s="73">
        <f>DV159+DV160</f>
        <v>0</v>
      </c>
      <c r="DW158" s="72"/>
      <c r="DX158" s="72"/>
      <c r="DY158" s="73">
        <f>DY159+DY160</f>
        <v>0</v>
      </c>
      <c r="DZ158" s="73">
        <f>DZ159+DZ160</f>
        <v>0</v>
      </c>
      <c r="EA158" s="72"/>
      <c r="EB158" s="73">
        <f>EB159+EB160</f>
        <v>1000</v>
      </c>
      <c r="EC158" s="73">
        <f>EC159+EC160</f>
        <v>1000</v>
      </c>
      <c r="ED158" s="73">
        <f>ED159+ED160</f>
        <v>990</v>
      </c>
      <c r="EE158" s="72">
        <f>ED158/EC158*100</f>
        <v>99</v>
      </c>
      <c r="EF158" s="73">
        <f>EF159+EF160</f>
        <v>4383.3999999999996</v>
      </c>
      <c r="EG158" s="73">
        <f>EG159+EG160</f>
        <v>4383.3999999999996</v>
      </c>
      <c r="EH158" s="73">
        <f>EH159+EH160</f>
        <v>4383.3999999999996</v>
      </c>
      <c r="EI158" s="72">
        <f>EH158/EG158*100</f>
        <v>100</v>
      </c>
      <c r="EJ158" s="73"/>
      <c r="EK158" s="73">
        <f>EK159+EK160</f>
        <v>0</v>
      </c>
      <c r="EL158" s="73">
        <f>EL159+EL160</f>
        <v>0</v>
      </c>
      <c r="EM158" s="72"/>
      <c r="EN158" s="73">
        <f>EN159+EN160</f>
        <v>0</v>
      </c>
      <c r="EO158" s="73">
        <f>EO159+EO160</f>
        <v>0</v>
      </c>
      <c r="EP158" s="73">
        <f>EP159+EP160</f>
        <v>0</v>
      </c>
      <c r="EQ158" s="72"/>
      <c r="ER158" s="73"/>
      <c r="ES158" s="73">
        <f>ES159+ES160</f>
        <v>0</v>
      </c>
      <c r="ET158" s="73">
        <f>ET159+ET160</f>
        <v>0</v>
      </c>
      <c r="EU158" s="72"/>
      <c r="EV158" s="72"/>
      <c r="EW158" s="72"/>
      <c r="EX158" s="72"/>
      <c r="EY158" s="72"/>
      <c r="EZ158" s="73"/>
      <c r="FA158" s="73">
        <f>FA159+FA160</f>
        <v>0</v>
      </c>
      <c r="FB158" s="73">
        <f>FB159+FB160</f>
        <v>0</v>
      </c>
      <c r="FC158" s="72"/>
      <c r="FD158" s="73"/>
      <c r="FE158" s="73">
        <f>FE159+FE160</f>
        <v>48300</v>
      </c>
      <c r="FF158" s="73">
        <f>FF159+FF160</f>
        <v>45416.566590000002</v>
      </c>
      <c r="FG158" s="72">
        <f>FF158/FE158*100</f>
        <v>94.030158571428586</v>
      </c>
      <c r="FH158" s="73"/>
      <c r="FI158" s="73">
        <f>FI159+FI160</f>
        <v>21000</v>
      </c>
      <c r="FJ158" s="73">
        <f>FJ159+FJ160</f>
        <v>42000</v>
      </c>
      <c r="FK158" s="72">
        <f>FJ158/FI158*100</f>
        <v>200</v>
      </c>
      <c r="FL158" s="73">
        <f>FL159+FL160</f>
        <v>1027</v>
      </c>
      <c r="FM158" s="73">
        <f>FM159+FM160</f>
        <v>945.1</v>
      </c>
      <c r="FN158" s="73">
        <f>FN159+FN160</f>
        <v>945.09118000000001</v>
      </c>
      <c r="FO158" s="72">
        <f t="shared" ref="FO158:FO159" si="844">FN158/FM158*100</f>
        <v>99.999066765421645</v>
      </c>
      <c r="FP158" s="73"/>
      <c r="FQ158" s="73"/>
      <c r="FR158" s="73"/>
      <c r="FS158" s="72"/>
      <c r="FT158" s="73"/>
      <c r="FU158" s="73">
        <f>FU159+FU160</f>
        <v>0</v>
      </c>
      <c r="FV158" s="73">
        <f>FV159+FV160</f>
        <v>0</v>
      </c>
      <c r="FW158" s="72"/>
      <c r="FX158" s="73"/>
      <c r="FY158" s="73">
        <f>FY159+FY160</f>
        <v>0</v>
      </c>
      <c r="FZ158" s="73">
        <f>FZ159+FZ160</f>
        <v>0</v>
      </c>
      <c r="GA158" s="72"/>
      <c r="GB158" s="73"/>
      <c r="GC158" s="73">
        <f>GC159+GC160</f>
        <v>0</v>
      </c>
      <c r="GD158" s="73">
        <f>GD159+GD160</f>
        <v>0</v>
      </c>
      <c r="GE158" s="72"/>
      <c r="GF158" s="73">
        <f>GF159+GF160</f>
        <v>1312.9383</v>
      </c>
      <c r="GG158" s="73">
        <f>GG159+GG160</f>
        <v>1312.0858999999998</v>
      </c>
      <c r="GH158" s="73">
        <f>GH159+GH160</f>
        <v>1303.1774800000001</v>
      </c>
      <c r="GI158" s="72">
        <f t="shared" si="614"/>
        <v>99.321049025829808</v>
      </c>
      <c r="GJ158" s="73"/>
      <c r="GK158" s="73"/>
      <c r="GL158" s="73"/>
      <c r="GM158" s="72"/>
      <c r="GN158" s="73"/>
      <c r="GO158" s="73">
        <f>GO159+GO160</f>
        <v>0</v>
      </c>
      <c r="GP158" s="73">
        <f>GP159+GP160</f>
        <v>0</v>
      </c>
      <c r="GQ158" s="72"/>
      <c r="GR158" s="73"/>
      <c r="GS158" s="73">
        <f>GS159+GS160</f>
        <v>0</v>
      </c>
      <c r="GT158" s="73">
        <f>GT159+GT160</f>
        <v>0</v>
      </c>
      <c r="GU158" s="72"/>
      <c r="GV158" s="73"/>
      <c r="GW158" s="73">
        <f>GW159+GW160</f>
        <v>0</v>
      </c>
      <c r="GX158" s="73">
        <f>GX159+GX160</f>
        <v>0</v>
      </c>
      <c r="GY158" s="72"/>
      <c r="GZ158" s="73"/>
      <c r="HA158" s="73">
        <f>HA159+HA160</f>
        <v>7736.1</v>
      </c>
      <c r="HB158" s="73">
        <f>HB159+HB160</f>
        <v>7695.08457</v>
      </c>
      <c r="HC158" s="72">
        <f>HB158/HA158*100</f>
        <v>99.469817737619721</v>
      </c>
      <c r="HD158" s="73"/>
      <c r="HE158" s="73">
        <f>HE159+HE160</f>
        <v>679.2</v>
      </c>
      <c r="HF158" s="73">
        <f>HF159+HF160</f>
        <v>679.2</v>
      </c>
      <c r="HG158" s="72">
        <f>HF158/HE158*100</f>
        <v>100</v>
      </c>
      <c r="HH158" s="73"/>
      <c r="HI158" s="73">
        <f>HI159+HI160</f>
        <v>234.9</v>
      </c>
      <c r="HJ158" s="73">
        <f>HJ159+HJ160</f>
        <v>234.9</v>
      </c>
      <c r="HK158" s="72">
        <f>HJ158/HI158*100</f>
        <v>100</v>
      </c>
      <c r="HL158" s="73"/>
      <c r="HM158" s="73">
        <f>HM159+HM160</f>
        <v>0</v>
      </c>
      <c r="HN158" s="73">
        <f>HN159+HN160</f>
        <v>0</v>
      </c>
      <c r="HO158" s="72"/>
      <c r="HP158" s="73"/>
      <c r="HQ158" s="73">
        <f>HQ159+HQ160</f>
        <v>0</v>
      </c>
      <c r="HR158" s="73">
        <f>HR159+HR160</f>
        <v>0</v>
      </c>
      <c r="HS158" s="72"/>
      <c r="HT158" s="73"/>
      <c r="HU158" s="73">
        <f>HU159+HU160</f>
        <v>0</v>
      </c>
      <c r="HV158" s="73">
        <f>HV159+HV160</f>
        <v>0</v>
      </c>
      <c r="HW158" s="72"/>
      <c r="HX158" s="73"/>
      <c r="HY158" s="73">
        <f>HY159+HY160</f>
        <v>0</v>
      </c>
      <c r="HZ158" s="73">
        <f>HZ159+HZ160</f>
        <v>0</v>
      </c>
      <c r="IA158" s="72"/>
      <c r="IB158" s="73"/>
      <c r="IC158" s="73">
        <f>IC159+IC160</f>
        <v>0</v>
      </c>
      <c r="ID158" s="73">
        <f>ID159+ID160</f>
        <v>0</v>
      </c>
      <c r="IE158" s="72"/>
      <c r="IF158" s="73"/>
      <c r="IG158" s="73">
        <f>IG159+IG160</f>
        <v>0</v>
      </c>
      <c r="IH158" s="73">
        <f>IH159+IH160</f>
        <v>0</v>
      </c>
      <c r="II158" s="72"/>
      <c r="IJ158" s="73"/>
      <c r="IK158" s="73">
        <f>IK159+IK160</f>
        <v>0</v>
      </c>
      <c r="IL158" s="73">
        <f>IL159+IL160</f>
        <v>0</v>
      </c>
      <c r="IM158" s="72"/>
      <c r="IN158" s="73"/>
      <c r="IO158" s="73">
        <f>IO159+IO160</f>
        <v>0</v>
      </c>
      <c r="IP158" s="73">
        <f>IP159+IP160</f>
        <v>0</v>
      </c>
      <c r="IQ158" s="72"/>
      <c r="IR158" s="73"/>
      <c r="IS158" s="73">
        <f>IS159+IS160</f>
        <v>0</v>
      </c>
      <c r="IT158" s="73">
        <f>IT159+IT160</f>
        <v>0</v>
      </c>
      <c r="IU158" s="72"/>
      <c r="IV158" s="73"/>
      <c r="IW158" s="73">
        <f>IW159+IW160</f>
        <v>0</v>
      </c>
      <c r="IX158" s="73">
        <f>IX159+IX160</f>
        <v>0</v>
      </c>
      <c r="IY158" s="72"/>
      <c r="IZ158" s="73"/>
      <c r="JA158" s="73">
        <f>JA159+JA160</f>
        <v>0</v>
      </c>
      <c r="JB158" s="73">
        <f>JB159+JB160</f>
        <v>0</v>
      </c>
      <c r="JC158" s="72"/>
      <c r="JD158" s="73"/>
      <c r="JE158" s="73">
        <f>JE159+JE160</f>
        <v>0</v>
      </c>
      <c r="JF158" s="73">
        <f>JF159+JF160</f>
        <v>0</v>
      </c>
      <c r="JG158" s="72"/>
      <c r="JH158" s="73"/>
      <c r="JI158" s="73">
        <f>JI159+JI160</f>
        <v>0</v>
      </c>
      <c r="JJ158" s="73">
        <f>JJ159+JJ160</f>
        <v>0</v>
      </c>
      <c r="JK158" s="72"/>
      <c r="JL158" s="73"/>
      <c r="JM158" s="73">
        <f>JM159+JM160</f>
        <v>0</v>
      </c>
      <c r="JN158" s="73">
        <f>JN159+JN160</f>
        <v>0</v>
      </c>
      <c r="JO158" s="72"/>
      <c r="JP158" s="73"/>
      <c r="JQ158" s="73">
        <f>JQ159+JQ160</f>
        <v>0</v>
      </c>
      <c r="JR158" s="73">
        <f>JR159+JR160</f>
        <v>0</v>
      </c>
      <c r="JS158" s="72"/>
      <c r="JT158" s="73"/>
      <c r="JU158" s="73">
        <f>JU159+JU160</f>
        <v>0</v>
      </c>
      <c r="JV158" s="73">
        <f>JV159+JV160</f>
        <v>0</v>
      </c>
      <c r="JW158" s="72"/>
      <c r="JX158" s="73"/>
      <c r="JY158" s="73">
        <f>JY159+JY160</f>
        <v>0</v>
      </c>
      <c r="JZ158" s="73">
        <f>JZ159+JZ160</f>
        <v>0</v>
      </c>
      <c r="KA158" s="72"/>
      <c r="KB158" s="73"/>
      <c r="KC158" s="73">
        <f>KC159+KC160</f>
        <v>367</v>
      </c>
      <c r="KD158" s="73">
        <f>KD159+KD160</f>
        <v>367</v>
      </c>
      <c r="KE158" s="72">
        <f t="shared" ref="KE158:KE216" si="845">KD158/KC158*100</f>
        <v>100</v>
      </c>
      <c r="KF158" s="73"/>
      <c r="KG158" s="73">
        <f>KG159+KG160</f>
        <v>0</v>
      </c>
      <c r="KH158" s="73">
        <f>KH159+KH160</f>
        <v>0</v>
      </c>
      <c r="KI158" s="72"/>
      <c r="KJ158" s="73"/>
      <c r="KK158" s="73">
        <f>KK159+KK160</f>
        <v>580</v>
      </c>
      <c r="KL158" s="73">
        <f>KL159+KL160</f>
        <v>580</v>
      </c>
      <c r="KM158" s="72">
        <f t="shared" ref="KM158:KM162" si="846">KL158/KK158*100</f>
        <v>100</v>
      </c>
      <c r="KN158" s="73"/>
      <c r="KO158" s="73">
        <f>KO159+KO160</f>
        <v>0</v>
      </c>
      <c r="KP158" s="73">
        <f>KP159+KP160</f>
        <v>0</v>
      </c>
      <c r="KQ158" s="72"/>
      <c r="KR158" s="73"/>
      <c r="KS158" s="73">
        <f>KS159+KS160</f>
        <v>0</v>
      </c>
      <c r="KT158" s="73">
        <f>KT159+KT160</f>
        <v>0</v>
      </c>
      <c r="KU158" s="72"/>
      <c r="KV158" s="73"/>
      <c r="KW158" s="73">
        <f>KW159+KW160</f>
        <v>0</v>
      </c>
      <c r="KX158" s="73">
        <f>KX159+KX160</f>
        <v>0</v>
      </c>
      <c r="KY158" s="72"/>
      <c r="KZ158" s="73"/>
      <c r="LA158" s="73">
        <f>LA159+LA160</f>
        <v>0</v>
      </c>
      <c r="LB158" s="73">
        <f>LB159+LB160</f>
        <v>0</v>
      </c>
      <c r="LC158" s="72"/>
      <c r="LD158" s="73"/>
      <c r="LE158" s="73">
        <f>LE159+LE160</f>
        <v>0</v>
      </c>
      <c r="LF158" s="73">
        <f>LF159+LF160</f>
        <v>0</v>
      </c>
      <c r="LG158" s="72"/>
      <c r="LH158" s="73"/>
      <c r="LI158" s="73">
        <f>LI159+LI160</f>
        <v>0</v>
      </c>
      <c r="LJ158" s="73">
        <f>LJ159+LJ160</f>
        <v>0</v>
      </c>
      <c r="LK158" s="72"/>
      <c r="LL158" s="73"/>
      <c r="LM158" s="73">
        <f>LM159+LM160</f>
        <v>0</v>
      </c>
      <c r="LN158" s="73">
        <f>LN159+LN160</f>
        <v>0</v>
      </c>
      <c r="LO158" s="72"/>
      <c r="LP158" s="73"/>
      <c r="LQ158" s="73">
        <f>LQ159+LQ160</f>
        <v>0</v>
      </c>
      <c r="LR158" s="73">
        <f>LR159+LR160</f>
        <v>0</v>
      </c>
      <c r="LS158" s="72"/>
      <c r="LT158" s="73"/>
      <c r="LU158" s="73">
        <f>LU159+LU160</f>
        <v>0</v>
      </c>
      <c r="LV158" s="73">
        <f>LV159+LV160</f>
        <v>0</v>
      </c>
      <c r="LW158" s="72"/>
      <c r="LX158" s="73"/>
      <c r="LY158" s="73">
        <f>LY159+LY160</f>
        <v>0</v>
      </c>
      <c r="LZ158" s="73">
        <f>LZ159+LZ160</f>
        <v>0</v>
      </c>
      <c r="MA158" s="72"/>
      <c r="MB158" s="73"/>
      <c r="MC158" s="73">
        <f>MC159+MC160</f>
        <v>2304.7743599999999</v>
      </c>
      <c r="MD158" s="73">
        <f>MD159+MD160</f>
        <v>2304.7743599999999</v>
      </c>
      <c r="ME158" s="72">
        <f t="shared" ref="ME158:ME159" si="847">MD158/MC158*100</f>
        <v>100</v>
      </c>
      <c r="MF158" s="73"/>
      <c r="MG158" s="73"/>
      <c r="MH158" s="73"/>
      <c r="MI158" s="72"/>
      <c r="MJ158" s="73"/>
      <c r="MK158" s="73">
        <f>MK159+MK160</f>
        <v>0</v>
      </c>
      <c r="ML158" s="73">
        <f>ML159+ML160</f>
        <v>0</v>
      </c>
      <c r="MM158" s="72"/>
      <c r="MN158" s="73"/>
      <c r="MO158" s="73">
        <f>MO159+MO160</f>
        <v>100000</v>
      </c>
      <c r="MP158" s="73">
        <f>MP159+MP160</f>
        <v>100000</v>
      </c>
      <c r="MQ158" s="72">
        <f>MP158/MO158*100</f>
        <v>100</v>
      </c>
      <c r="MR158" s="73"/>
      <c r="MS158" s="73"/>
      <c r="MT158" s="73"/>
      <c r="MU158" s="72"/>
      <c r="MV158" s="73"/>
      <c r="MW158" s="73"/>
      <c r="MX158" s="73"/>
      <c r="MY158" s="72"/>
      <c r="MZ158" s="73"/>
      <c r="NA158" s="73"/>
      <c r="NB158" s="73"/>
      <c r="NC158" s="72"/>
      <c r="ND158" s="73"/>
      <c r="NE158" s="73"/>
      <c r="NF158" s="73"/>
      <c r="NG158" s="72"/>
      <c r="NH158" s="73"/>
      <c r="NI158" s="73"/>
      <c r="NJ158" s="73"/>
      <c r="NK158" s="72"/>
    </row>
    <row r="159" spans="1:375" ht="33" customHeight="1" x14ac:dyDescent="0.25">
      <c r="A159" s="130" t="s">
        <v>204</v>
      </c>
      <c r="B159" s="78">
        <f t="shared" si="791"/>
        <v>18356.642200000002</v>
      </c>
      <c r="C159" s="78">
        <f t="shared" si="741"/>
        <v>169047.06416000001</v>
      </c>
      <c r="D159" s="78">
        <f t="shared" si="792"/>
        <v>168100.06416000001</v>
      </c>
      <c r="E159" s="78">
        <f t="shared" si="793"/>
        <v>947</v>
      </c>
      <c r="F159" s="78">
        <f t="shared" si="794"/>
        <v>187055.46339000002</v>
      </c>
      <c r="G159" s="74">
        <f>F159/C159*100</f>
        <v>110.65289084994423</v>
      </c>
      <c r="H159" s="74"/>
      <c r="I159" s="74"/>
      <c r="J159" s="74"/>
      <c r="K159" s="74"/>
      <c r="L159" s="74">
        <v>1283.7</v>
      </c>
      <c r="M159" s="74">
        <v>1604.6</v>
      </c>
      <c r="N159" s="74">
        <v>1604.6</v>
      </c>
      <c r="O159" s="75">
        <f>N159/M159*100</f>
        <v>100</v>
      </c>
      <c r="P159" s="114">
        <v>1019</v>
      </c>
      <c r="Q159" s="114">
        <v>1019</v>
      </c>
      <c r="R159" s="134">
        <v>1019</v>
      </c>
      <c r="S159" s="75">
        <f>R159/Q159*100</f>
        <v>100</v>
      </c>
      <c r="T159" s="99">
        <v>3126</v>
      </c>
      <c r="U159" s="270">
        <v>3126</v>
      </c>
      <c r="V159" s="270">
        <v>3126</v>
      </c>
      <c r="W159" s="75">
        <f>V159/U159*100</f>
        <v>100</v>
      </c>
      <c r="X159" s="285">
        <v>1170</v>
      </c>
      <c r="Y159" s="307">
        <v>1170</v>
      </c>
      <c r="Z159" s="307">
        <v>1170</v>
      </c>
      <c r="AA159" s="75">
        <f>Z159/Y159*100</f>
        <v>100</v>
      </c>
      <c r="AB159" s="322"/>
      <c r="AC159" s="322"/>
      <c r="AD159" s="322"/>
      <c r="AE159" s="75"/>
      <c r="AF159" s="322"/>
      <c r="AG159" s="322">
        <v>12610.3</v>
      </c>
      <c r="AH159" s="322">
        <v>12578.926240000001</v>
      </c>
      <c r="AI159" s="75">
        <f>AH159/AG159*100</f>
        <v>99.751205284568982</v>
      </c>
      <c r="AJ159" s="322"/>
      <c r="AK159" s="322">
        <v>640</v>
      </c>
      <c r="AL159" s="322">
        <v>640</v>
      </c>
      <c r="AM159" s="75">
        <f>AL159/AK159*100</f>
        <v>100</v>
      </c>
      <c r="AN159" s="74"/>
      <c r="AO159" s="74"/>
      <c r="AP159" s="74"/>
      <c r="AQ159" s="75"/>
      <c r="AR159" s="322">
        <v>500</v>
      </c>
      <c r="AS159" s="322">
        <v>500</v>
      </c>
      <c r="AT159" s="322">
        <v>500</v>
      </c>
      <c r="AU159" s="75">
        <f>AT159/AS159*100</f>
        <v>100</v>
      </c>
      <c r="AV159" s="322"/>
      <c r="AW159" s="322"/>
      <c r="AX159" s="322"/>
      <c r="AY159" s="75"/>
      <c r="AZ159" s="75"/>
      <c r="BA159" s="322">
        <v>51613.048790000001</v>
      </c>
      <c r="BB159" s="322">
        <v>51613.048790000001</v>
      </c>
      <c r="BC159" s="75">
        <f>BB159/BA159*100</f>
        <v>100</v>
      </c>
      <c r="BD159" s="322"/>
      <c r="BE159" s="322"/>
      <c r="BF159" s="322"/>
      <c r="BG159" s="75"/>
      <c r="BH159" s="322">
        <v>2400.2039</v>
      </c>
      <c r="BI159" s="322">
        <v>2400.2039</v>
      </c>
      <c r="BJ159" s="322">
        <v>2400.2039</v>
      </c>
      <c r="BK159" s="75">
        <f>BJ159/BI159*100</f>
        <v>100</v>
      </c>
      <c r="BL159" s="75"/>
      <c r="BM159" s="322"/>
      <c r="BN159" s="322"/>
      <c r="BO159" s="75"/>
      <c r="BP159" s="75"/>
      <c r="BQ159" s="322"/>
      <c r="BR159" s="322"/>
      <c r="BS159" s="75"/>
      <c r="BT159" s="75"/>
      <c r="BU159" s="322"/>
      <c r="BV159" s="322"/>
      <c r="BW159" s="75"/>
      <c r="BX159" s="75"/>
      <c r="BY159" s="322"/>
      <c r="BZ159" s="322"/>
      <c r="CA159" s="75"/>
      <c r="CB159" s="75"/>
      <c r="CC159" s="322">
        <v>4386.9512100000002</v>
      </c>
      <c r="CD159" s="322">
        <v>4386.9512100000002</v>
      </c>
      <c r="CE159" s="75">
        <f>CD159/CC159*100</f>
        <v>100</v>
      </c>
      <c r="CF159" s="322"/>
      <c r="CG159" s="322"/>
      <c r="CH159" s="322"/>
      <c r="CI159" s="75"/>
      <c r="CJ159" s="75"/>
      <c r="CK159" s="322"/>
      <c r="CL159" s="322"/>
      <c r="CM159" s="75"/>
      <c r="CN159" s="75"/>
      <c r="CO159" s="322"/>
      <c r="CP159" s="322"/>
      <c r="CQ159" s="75"/>
      <c r="CR159" s="322">
        <v>634.4</v>
      </c>
      <c r="CS159" s="322">
        <v>634.4</v>
      </c>
      <c r="CT159" s="322">
        <v>617.53906999999992</v>
      </c>
      <c r="CU159" s="75">
        <f>CT159/CS159*100</f>
        <v>97.342224148802018</v>
      </c>
      <c r="CV159" s="75"/>
      <c r="CW159" s="322"/>
      <c r="CX159" s="322"/>
      <c r="CY159" s="75"/>
      <c r="CZ159" s="75"/>
      <c r="DA159" s="322"/>
      <c r="DB159" s="322"/>
      <c r="DC159" s="75"/>
      <c r="DD159" s="322">
        <v>500</v>
      </c>
      <c r="DE159" s="322">
        <v>500</v>
      </c>
      <c r="DF159" s="322">
        <v>500</v>
      </c>
      <c r="DG159" s="75">
        <f t="shared" si="840"/>
        <v>100</v>
      </c>
      <c r="DH159" s="322"/>
      <c r="DI159" s="322"/>
      <c r="DJ159" s="322"/>
      <c r="DK159" s="75"/>
      <c r="DL159" s="322"/>
      <c r="DM159" s="322"/>
      <c r="DN159" s="322">
        <v>0</v>
      </c>
      <c r="DO159" s="75"/>
      <c r="DP159" s="322"/>
      <c r="DQ159" s="322"/>
      <c r="DR159" s="322">
        <v>0</v>
      </c>
      <c r="DS159" s="75"/>
      <c r="DT159" s="75"/>
      <c r="DU159" s="322"/>
      <c r="DV159" s="322"/>
      <c r="DW159" s="75"/>
      <c r="DX159" s="75"/>
      <c r="DY159" s="322"/>
      <c r="DZ159" s="322"/>
      <c r="EA159" s="75"/>
      <c r="EB159" s="322">
        <v>1000</v>
      </c>
      <c r="EC159" s="322">
        <v>1000</v>
      </c>
      <c r="ED159" s="322">
        <v>990</v>
      </c>
      <c r="EE159" s="75">
        <f>ED159/EC159*100</f>
        <v>99</v>
      </c>
      <c r="EF159" s="322">
        <v>4383.3999999999996</v>
      </c>
      <c r="EG159" s="322">
        <v>4383.3999999999996</v>
      </c>
      <c r="EH159" s="322">
        <v>4383.3999999999996</v>
      </c>
      <c r="EI159" s="75">
        <f>EH159/EG159*100</f>
        <v>100</v>
      </c>
      <c r="EJ159" s="322"/>
      <c r="EK159" s="322"/>
      <c r="EL159" s="322"/>
      <c r="EM159" s="75"/>
      <c r="EN159" s="322"/>
      <c r="EO159" s="322"/>
      <c r="EP159" s="322"/>
      <c r="EQ159" s="75"/>
      <c r="ER159" s="322"/>
      <c r="ES159" s="322"/>
      <c r="ET159" s="322"/>
      <c r="EU159" s="75"/>
      <c r="EV159" s="75"/>
      <c r="EW159" s="75"/>
      <c r="EX159" s="75"/>
      <c r="EY159" s="75"/>
      <c r="EZ159" s="322"/>
      <c r="FA159" s="322"/>
      <c r="FB159" s="322"/>
      <c r="FC159" s="75"/>
      <c r="FD159" s="322"/>
      <c r="FE159" s="322">
        <v>48300</v>
      </c>
      <c r="FF159" s="322">
        <v>45416.566590000002</v>
      </c>
      <c r="FG159" s="75">
        <f>FF159/FE159*100</f>
        <v>94.030158571428586</v>
      </c>
      <c r="FH159" s="322"/>
      <c r="FI159" s="322">
        <v>21000</v>
      </c>
      <c r="FJ159" s="322">
        <v>42000</v>
      </c>
      <c r="FK159" s="75">
        <f>FJ159/FI159*100</f>
        <v>200</v>
      </c>
      <c r="FL159" s="322">
        <v>1027</v>
      </c>
      <c r="FM159" s="322">
        <v>945.1</v>
      </c>
      <c r="FN159" s="322">
        <v>945.09118000000001</v>
      </c>
      <c r="FO159" s="75">
        <f t="shared" si="844"/>
        <v>99.999066765421645</v>
      </c>
      <c r="FP159" s="322"/>
      <c r="FQ159" s="322"/>
      <c r="FR159" s="322"/>
      <c r="FS159" s="75"/>
      <c r="FT159" s="322"/>
      <c r="FU159" s="322"/>
      <c r="FV159" s="322"/>
      <c r="FW159" s="75"/>
      <c r="FX159" s="322"/>
      <c r="FY159" s="322"/>
      <c r="FZ159" s="322"/>
      <c r="GA159" s="75"/>
      <c r="GB159" s="322"/>
      <c r="GC159" s="322"/>
      <c r="GD159" s="322"/>
      <c r="GE159" s="75"/>
      <c r="GF159" s="322">
        <v>1312.9383</v>
      </c>
      <c r="GG159" s="322">
        <v>1312.0858999999998</v>
      </c>
      <c r="GH159" s="322">
        <v>1303.1774800000001</v>
      </c>
      <c r="GI159" s="75">
        <f t="shared" si="614"/>
        <v>99.321049025829808</v>
      </c>
      <c r="GJ159" s="322"/>
      <c r="GK159" s="322"/>
      <c r="GL159" s="322"/>
      <c r="GM159" s="75"/>
      <c r="GN159" s="322"/>
      <c r="GO159" s="322"/>
      <c r="GP159" s="322"/>
      <c r="GQ159" s="75"/>
      <c r="GR159" s="74"/>
      <c r="GS159" s="74"/>
      <c r="GT159" s="74"/>
      <c r="GU159" s="75"/>
      <c r="GV159" s="74"/>
      <c r="GW159" s="74"/>
      <c r="GX159" s="74"/>
      <c r="GY159" s="75"/>
      <c r="GZ159" s="74"/>
      <c r="HA159" s="74">
        <v>7736.1</v>
      </c>
      <c r="HB159" s="74">
        <v>7695.08457</v>
      </c>
      <c r="HC159" s="75">
        <f>HB159/HA159*100</f>
        <v>99.469817737619721</v>
      </c>
      <c r="HD159" s="74"/>
      <c r="HE159" s="74">
        <v>679.2</v>
      </c>
      <c r="HF159" s="74">
        <v>679.2</v>
      </c>
      <c r="HG159" s="75">
        <f>HF159/HE159*100</f>
        <v>100</v>
      </c>
      <c r="HH159" s="74"/>
      <c r="HI159" s="74">
        <v>234.9</v>
      </c>
      <c r="HJ159" s="74">
        <v>234.9</v>
      </c>
      <c r="HK159" s="75">
        <f>HJ159/HI159*100</f>
        <v>100</v>
      </c>
      <c r="HL159" s="74"/>
      <c r="HM159" s="74"/>
      <c r="HN159" s="74">
        <v>0</v>
      </c>
      <c r="HO159" s="75"/>
      <c r="HP159" s="74"/>
      <c r="HQ159" s="74"/>
      <c r="HR159" s="74">
        <v>0</v>
      </c>
      <c r="HS159" s="75"/>
      <c r="HT159" s="74"/>
      <c r="HU159" s="74"/>
      <c r="HV159" s="74">
        <v>0</v>
      </c>
      <c r="HW159" s="75"/>
      <c r="HX159" s="74"/>
      <c r="HY159" s="74"/>
      <c r="HZ159" s="74">
        <v>0</v>
      </c>
      <c r="IA159" s="75"/>
      <c r="IB159" s="74"/>
      <c r="IC159" s="74"/>
      <c r="ID159" s="74">
        <v>0</v>
      </c>
      <c r="IE159" s="75"/>
      <c r="IF159" s="74"/>
      <c r="IG159" s="74"/>
      <c r="IH159" s="74">
        <v>0</v>
      </c>
      <c r="II159" s="75"/>
      <c r="IJ159" s="74"/>
      <c r="IK159" s="74"/>
      <c r="IL159" s="74">
        <v>0</v>
      </c>
      <c r="IM159" s="75"/>
      <c r="IN159" s="74"/>
      <c r="IO159" s="74"/>
      <c r="IP159" s="74">
        <v>0</v>
      </c>
      <c r="IQ159" s="75"/>
      <c r="IR159" s="74"/>
      <c r="IS159" s="74"/>
      <c r="IT159" s="74">
        <v>0</v>
      </c>
      <c r="IU159" s="75"/>
      <c r="IV159" s="74"/>
      <c r="IW159" s="74"/>
      <c r="IX159" s="74">
        <v>0</v>
      </c>
      <c r="IY159" s="75"/>
      <c r="IZ159" s="74"/>
      <c r="JA159" s="74"/>
      <c r="JB159" s="74">
        <v>0</v>
      </c>
      <c r="JC159" s="75"/>
      <c r="JD159" s="74"/>
      <c r="JE159" s="74"/>
      <c r="JF159" s="74">
        <v>0</v>
      </c>
      <c r="JG159" s="75"/>
      <c r="JH159" s="74"/>
      <c r="JI159" s="74"/>
      <c r="JJ159" s="74">
        <v>0</v>
      </c>
      <c r="JK159" s="75"/>
      <c r="JL159" s="74"/>
      <c r="JM159" s="74"/>
      <c r="JN159" s="74">
        <v>0</v>
      </c>
      <c r="JO159" s="75"/>
      <c r="JP159" s="74"/>
      <c r="JQ159" s="74"/>
      <c r="JR159" s="74">
        <v>0</v>
      </c>
      <c r="JS159" s="75"/>
      <c r="JT159" s="74"/>
      <c r="JU159" s="74"/>
      <c r="JV159" s="74">
        <v>0</v>
      </c>
      <c r="JW159" s="75"/>
      <c r="JX159" s="74"/>
      <c r="JY159" s="74"/>
      <c r="JZ159" s="74">
        <v>0</v>
      </c>
      <c r="KA159" s="75"/>
      <c r="KB159" s="74"/>
      <c r="KC159" s="74">
        <v>367</v>
      </c>
      <c r="KD159" s="74">
        <v>367</v>
      </c>
      <c r="KE159" s="75">
        <f t="shared" si="845"/>
        <v>100</v>
      </c>
      <c r="KF159" s="74"/>
      <c r="KG159" s="74"/>
      <c r="KH159" s="74"/>
      <c r="KI159" s="75"/>
      <c r="KJ159" s="74"/>
      <c r="KK159" s="74">
        <v>580</v>
      </c>
      <c r="KL159" s="74">
        <v>580</v>
      </c>
      <c r="KM159" s="75">
        <f t="shared" si="846"/>
        <v>100</v>
      </c>
      <c r="KN159" s="74"/>
      <c r="KO159" s="74"/>
      <c r="KP159" s="74"/>
      <c r="KQ159" s="75"/>
      <c r="KR159" s="74"/>
      <c r="KS159" s="74"/>
      <c r="KT159" s="74"/>
      <c r="KU159" s="75"/>
      <c r="KV159" s="74"/>
      <c r="KW159" s="74"/>
      <c r="KX159" s="74"/>
      <c r="KY159" s="75"/>
      <c r="KZ159" s="74"/>
      <c r="LA159" s="74"/>
      <c r="LB159" s="74"/>
      <c r="LC159" s="75"/>
      <c r="LD159" s="74"/>
      <c r="LE159" s="74"/>
      <c r="LF159" s="74"/>
      <c r="LG159" s="75"/>
      <c r="LH159" s="74"/>
      <c r="LI159" s="74"/>
      <c r="LJ159" s="74"/>
      <c r="LK159" s="75"/>
      <c r="LL159" s="74"/>
      <c r="LM159" s="74"/>
      <c r="LN159" s="74"/>
      <c r="LO159" s="75"/>
      <c r="LP159" s="74"/>
      <c r="LQ159" s="74"/>
      <c r="LR159" s="74"/>
      <c r="LS159" s="75"/>
      <c r="LT159" s="74"/>
      <c r="LU159" s="74"/>
      <c r="LV159" s="74"/>
      <c r="LW159" s="75"/>
      <c r="LX159" s="74"/>
      <c r="LY159" s="74"/>
      <c r="LZ159" s="74"/>
      <c r="MA159" s="75"/>
      <c r="MB159" s="74"/>
      <c r="MC159" s="74">
        <v>2304.7743599999999</v>
      </c>
      <c r="MD159" s="74">
        <v>2304.7743599999999</v>
      </c>
      <c r="ME159" s="75">
        <f t="shared" si="847"/>
        <v>100</v>
      </c>
      <c r="MF159" s="74"/>
      <c r="MG159" s="74"/>
      <c r="MH159" s="74"/>
      <c r="MI159" s="75"/>
      <c r="MJ159" s="74"/>
      <c r="MK159" s="74"/>
      <c r="ML159" s="74"/>
      <c r="MM159" s="75"/>
      <c r="MN159" s="322"/>
      <c r="MO159" s="322"/>
      <c r="MP159" s="322"/>
      <c r="MQ159" s="75"/>
      <c r="MR159" s="322"/>
      <c r="MS159" s="322"/>
      <c r="MT159" s="322"/>
      <c r="MU159" s="75"/>
      <c r="MV159" s="74"/>
      <c r="MW159" s="74"/>
      <c r="MX159" s="74"/>
      <c r="MY159" s="75"/>
      <c r="MZ159" s="74"/>
      <c r="NA159" s="74"/>
      <c r="NB159" s="74"/>
      <c r="NC159" s="75"/>
      <c r="ND159" s="74"/>
      <c r="NE159" s="74"/>
      <c r="NF159" s="74"/>
      <c r="NG159" s="75"/>
      <c r="NH159" s="74"/>
      <c r="NI159" s="74"/>
      <c r="NJ159" s="74"/>
      <c r="NK159" s="75"/>
    </row>
    <row r="160" spans="1:375" ht="15.75" x14ac:dyDescent="0.25">
      <c r="A160" s="130" t="s">
        <v>231</v>
      </c>
      <c r="B160" s="78">
        <f t="shared" si="791"/>
        <v>0</v>
      </c>
      <c r="C160" s="78">
        <f t="shared" si="741"/>
        <v>108577.98122</v>
      </c>
      <c r="D160" s="78">
        <f t="shared" si="792"/>
        <v>100000</v>
      </c>
      <c r="E160" s="78">
        <f t="shared" si="793"/>
        <v>8577.9812200000015</v>
      </c>
      <c r="F160" s="78">
        <f t="shared" si="794"/>
        <v>108577.98122</v>
      </c>
      <c r="G160" s="74">
        <f>F160/C160*100</f>
        <v>100</v>
      </c>
      <c r="H160" s="78"/>
      <c r="I160" s="78"/>
      <c r="J160" s="78"/>
      <c r="K160" s="78"/>
      <c r="L160" s="96"/>
      <c r="M160" s="96"/>
      <c r="N160" s="96"/>
      <c r="O160" s="96"/>
      <c r="P160" s="96"/>
      <c r="Q160" s="96"/>
      <c r="R160" s="96"/>
      <c r="S160" s="75"/>
      <c r="T160" s="89"/>
      <c r="U160" s="89"/>
      <c r="V160" s="89"/>
      <c r="W160" s="75"/>
      <c r="X160" s="89"/>
      <c r="Y160" s="89"/>
      <c r="Z160" s="89"/>
      <c r="AA160" s="75"/>
      <c r="AB160" s="89"/>
      <c r="AC160" s="89"/>
      <c r="AD160" s="89"/>
      <c r="AE160" s="75"/>
      <c r="AF160" s="89"/>
      <c r="AG160" s="89"/>
      <c r="AH160" s="89"/>
      <c r="AI160" s="75"/>
      <c r="AJ160" s="89"/>
      <c r="AK160" s="89"/>
      <c r="AL160" s="89"/>
      <c r="AM160" s="75"/>
      <c r="AN160" s="96"/>
      <c r="AO160" s="96"/>
      <c r="AP160" s="96"/>
      <c r="AQ160" s="96"/>
      <c r="AR160" s="89"/>
      <c r="AS160" s="89"/>
      <c r="AT160" s="89"/>
      <c r="AU160" s="75"/>
      <c r="AV160" s="89"/>
      <c r="AW160" s="89"/>
      <c r="AX160" s="89"/>
      <c r="AY160" s="75"/>
      <c r="AZ160" s="75"/>
      <c r="BA160" s="74"/>
      <c r="BB160" s="89"/>
      <c r="BC160" s="75"/>
      <c r="BD160" s="89"/>
      <c r="BE160" s="89"/>
      <c r="BF160" s="89"/>
      <c r="BG160" s="75"/>
      <c r="BH160" s="89"/>
      <c r="BI160" s="89"/>
      <c r="BJ160" s="89"/>
      <c r="BK160" s="75"/>
      <c r="BL160" s="75"/>
      <c r="BM160" s="322"/>
      <c r="BN160" s="89"/>
      <c r="BO160" s="75"/>
      <c r="BP160" s="75"/>
      <c r="BQ160" s="322"/>
      <c r="BR160" s="89"/>
      <c r="BS160" s="75"/>
      <c r="BT160" s="75"/>
      <c r="BU160" s="322"/>
      <c r="BV160" s="89"/>
      <c r="BW160" s="75"/>
      <c r="BX160" s="75"/>
      <c r="BY160" s="322"/>
      <c r="BZ160" s="322"/>
      <c r="CA160" s="75"/>
      <c r="CB160" s="75"/>
      <c r="CC160" s="322"/>
      <c r="CD160" s="322"/>
      <c r="CE160" s="75"/>
      <c r="CF160" s="322"/>
      <c r="CG160" s="322"/>
      <c r="CH160" s="89"/>
      <c r="CI160" s="75"/>
      <c r="CJ160" s="75"/>
      <c r="CK160" s="322"/>
      <c r="CL160" s="89"/>
      <c r="CM160" s="75"/>
      <c r="CN160" s="75"/>
      <c r="CO160" s="322"/>
      <c r="CP160" s="322"/>
      <c r="CQ160" s="75"/>
      <c r="CR160" s="322"/>
      <c r="CS160" s="322"/>
      <c r="CT160" s="322"/>
      <c r="CU160" s="75"/>
      <c r="CV160" s="75"/>
      <c r="CW160" s="322"/>
      <c r="CX160" s="322"/>
      <c r="CY160" s="75"/>
      <c r="CZ160" s="75"/>
      <c r="DA160" s="322">
        <v>8577.9812200000015</v>
      </c>
      <c r="DB160" s="322">
        <v>8577.9812200000015</v>
      </c>
      <c r="DC160" s="75">
        <f>DB160/DA160*100</f>
        <v>100</v>
      </c>
      <c r="DD160" s="322"/>
      <c r="DE160" s="322"/>
      <c r="DF160" s="322"/>
      <c r="DG160" s="75"/>
      <c r="DH160" s="322"/>
      <c r="DI160" s="322"/>
      <c r="DJ160" s="322"/>
      <c r="DK160" s="75"/>
      <c r="DL160" s="322"/>
      <c r="DM160" s="322"/>
      <c r="DN160" s="322"/>
      <c r="DO160" s="75"/>
      <c r="DP160" s="322"/>
      <c r="DQ160" s="322"/>
      <c r="DR160" s="322"/>
      <c r="DS160" s="75"/>
      <c r="DT160" s="75"/>
      <c r="DU160" s="322"/>
      <c r="DV160" s="89"/>
      <c r="DW160" s="75"/>
      <c r="DX160" s="75"/>
      <c r="DY160" s="322"/>
      <c r="DZ160" s="89"/>
      <c r="EA160" s="75"/>
      <c r="EB160" s="322"/>
      <c r="EC160" s="322"/>
      <c r="ED160" s="322"/>
      <c r="EE160" s="75"/>
      <c r="EF160" s="322"/>
      <c r="EG160" s="322"/>
      <c r="EH160" s="322"/>
      <c r="EI160" s="75"/>
      <c r="EJ160" s="322"/>
      <c r="EK160" s="322"/>
      <c r="EL160" s="322"/>
      <c r="EM160" s="75"/>
      <c r="EN160" s="322"/>
      <c r="EO160" s="322"/>
      <c r="EP160" s="322"/>
      <c r="EQ160" s="75"/>
      <c r="ER160" s="322"/>
      <c r="ES160" s="322"/>
      <c r="ET160" s="322"/>
      <c r="EU160" s="75"/>
      <c r="EV160" s="75"/>
      <c r="EW160" s="75"/>
      <c r="EX160" s="75"/>
      <c r="EY160" s="75"/>
      <c r="EZ160" s="322"/>
      <c r="FA160" s="322"/>
      <c r="FB160" s="322"/>
      <c r="FC160" s="75"/>
      <c r="FD160" s="322"/>
      <c r="FE160" s="322"/>
      <c r="FF160" s="322"/>
      <c r="FG160" s="75"/>
      <c r="FH160" s="322"/>
      <c r="FI160" s="322"/>
      <c r="FJ160" s="322"/>
      <c r="FK160" s="75"/>
      <c r="FL160" s="322"/>
      <c r="FM160" s="322"/>
      <c r="FN160" s="322"/>
      <c r="FO160" s="75"/>
      <c r="FP160" s="322"/>
      <c r="FQ160" s="322"/>
      <c r="FR160" s="322"/>
      <c r="FS160" s="75"/>
      <c r="FT160" s="322"/>
      <c r="FU160" s="322"/>
      <c r="FV160" s="322"/>
      <c r="FW160" s="75"/>
      <c r="FX160" s="322"/>
      <c r="FY160" s="322"/>
      <c r="FZ160" s="322"/>
      <c r="GA160" s="75"/>
      <c r="GB160" s="322"/>
      <c r="GC160" s="322"/>
      <c r="GD160" s="322"/>
      <c r="GE160" s="75"/>
      <c r="GF160" s="322"/>
      <c r="GG160" s="322"/>
      <c r="GH160" s="322"/>
      <c r="GI160" s="75"/>
      <c r="GJ160" s="322"/>
      <c r="GK160" s="322"/>
      <c r="GL160" s="322"/>
      <c r="GM160" s="75"/>
      <c r="GN160" s="322"/>
      <c r="GO160" s="322"/>
      <c r="GP160" s="322"/>
      <c r="GQ160" s="75"/>
      <c r="GR160" s="96"/>
      <c r="GS160" s="96"/>
      <c r="GT160" s="96"/>
      <c r="GU160" s="96"/>
      <c r="GV160" s="96"/>
      <c r="GW160" s="96"/>
      <c r="GX160" s="96"/>
      <c r="GY160" s="96"/>
      <c r="GZ160" s="96"/>
      <c r="HA160" s="96"/>
      <c r="HB160" s="96"/>
      <c r="HC160" s="96"/>
      <c r="HD160" s="96"/>
      <c r="HE160" s="96"/>
      <c r="HF160" s="96"/>
      <c r="HG160" s="96"/>
      <c r="HH160" s="96"/>
      <c r="HI160" s="96"/>
      <c r="HJ160" s="96"/>
      <c r="HK160" s="96"/>
      <c r="HL160" s="96"/>
      <c r="HM160" s="96"/>
      <c r="HN160" s="96"/>
      <c r="HO160" s="96"/>
      <c r="HP160" s="96"/>
      <c r="HQ160" s="96"/>
      <c r="HR160" s="96"/>
      <c r="HS160" s="96"/>
      <c r="HT160" s="96"/>
      <c r="HU160" s="96"/>
      <c r="HV160" s="96"/>
      <c r="HW160" s="96"/>
      <c r="HX160" s="96"/>
      <c r="HY160" s="96"/>
      <c r="HZ160" s="96"/>
      <c r="IA160" s="96"/>
      <c r="IB160" s="96"/>
      <c r="IC160" s="96"/>
      <c r="ID160" s="96"/>
      <c r="IE160" s="96"/>
      <c r="IF160" s="96"/>
      <c r="IG160" s="96"/>
      <c r="IH160" s="96"/>
      <c r="II160" s="96"/>
      <c r="IJ160" s="96"/>
      <c r="IK160" s="96"/>
      <c r="IL160" s="96"/>
      <c r="IM160" s="96"/>
      <c r="IN160" s="96"/>
      <c r="IO160" s="96"/>
      <c r="IP160" s="96"/>
      <c r="IQ160" s="96"/>
      <c r="IR160" s="96"/>
      <c r="IS160" s="96"/>
      <c r="IT160" s="96"/>
      <c r="IU160" s="96"/>
      <c r="IV160" s="96"/>
      <c r="IW160" s="96"/>
      <c r="IX160" s="96"/>
      <c r="IY160" s="96"/>
      <c r="IZ160" s="96"/>
      <c r="JA160" s="96"/>
      <c r="JB160" s="96"/>
      <c r="JC160" s="96"/>
      <c r="JD160" s="96"/>
      <c r="JE160" s="96"/>
      <c r="JF160" s="96"/>
      <c r="JG160" s="96"/>
      <c r="JH160" s="96"/>
      <c r="JI160" s="96"/>
      <c r="JJ160" s="96"/>
      <c r="JK160" s="96"/>
      <c r="JL160" s="96"/>
      <c r="JM160" s="96"/>
      <c r="JN160" s="96"/>
      <c r="JO160" s="96"/>
      <c r="JP160" s="96"/>
      <c r="JQ160" s="96"/>
      <c r="JR160" s="96"/>
      <c r="JS160" s="96"/>
      <c r="JT160" s="96"/>
      <c r="JU160" s="96"/>
      <c r="JV160" s="96"/>
      <c r="JW160" s="96"/>
      <c r="JX160" s="96"/>
      <c r="JY160" s="96"/>
      <c r="JZ160" s="96"/>
      <c r="KA160" s="96"/>
      <c r="KB160" s="96"/>
      <c r="KC160" s="96"/>
      <c r="KD160" s="96"/>
      <c r="KE160" s="75"/>
      <c r="KF160" s="96"/>
      <c r="KG160" s="96"/>
      <c r="KH160" s="96"/>
      <c r="KI160" s="75"/>
      <c r="KJ160" s="96"/>
      <c r="KK160" s="96"/>
      <c r="KL160" s="96"/>
      <c r="KM160" s="75"/>
      <c r="KN160" s="96"/>
      <c r="KO160" s="96"/>
      <c r="KP160" s="96"/>
      <c r="KQ160" s="75"/>
      <c r="KR160" s="96"/>
      <c r="KS160" s="96"/>
      <c r="KT160" s="96"/>
      <c r="KU160" s="75"/>
      <c r="KV160" s="96"/>
      <c r="KW160" s="96"/>
      <c r="KX160" s="96"/>
      <c r="KY160" s="75"/>
      <c r="KZ160" s="96"/>
      <c r="LA160" s="96"/>
      <c r="LB160" s="96"/>
      <c r="LC160" s="75"/>
      <c r="LD160" s="96"/>
      <c r="LE160" s="96"/>
      <c r="LF160" s="96"/>
      <c r="LG160" s="75"/>
      <c r="LH160" s="96"/>
      <c r="LI160" s="96"/>
      <c r="LJ160" s="96"/>
      <c r="LK160" s="75"/>
      <c r="LL160" s="96"/>
      <c r="LM160" s="96"/>
      <c r="LN160" s="96"/>
      <c r="LO160" s="75"/>
      <c r="LP160" s="96"/>
      <c r="LQ160" s="96"/>
      <c r="LR160" s="96"/>
      <c r="LS160" s="75"/>
      <c r="LT160" s="96"/>
      <c r="LU160" s="96"/>
      <c r="LV160" s="96"/>
      <c r="LW160" s="75"/>
      <c r="LX160" s="96"/>
      <c r="LY160" s="96"/>
      <c r="LZ160" s="96"/>
      <c r="MA160" s="75"/>
      <c r="MB160" s="96"/>
      <c r="MC160" s="96"/>
      <c r="MD160" s="96"/>
      <c r="ME160" s="75"/>
      <c r="MF160" s="96"/>
      <c r="MG160" s="74"/>
      <c r="MH160" s="74"/>
      <c r="MI160" s="75"/>
      <c r="MJ160" s="96"/>
      <c r="MK160" s="74"/>
      <c r="ML160" s="74"/>
      <c r="MM160" s="75"/>
      <c r="MN160" s="89"/>
      <c r="MO160" s="322">
        <v>100000</v>
      </c>
      <c r="MP160" s="322">
        <v>100000</v>
      </c>
      <c r="MQ160" s="75">
        <f>MP160/MO160*100</f>
        <v>100</v>
      </c>
      <c r="MR160" s="322"/>
      <c r="MS160" s="322"/>
      <c r="MT160" s="322"/>
      <c r="MU160" s="75"/>
      <c r="MV160" s="96"/>
      <c r="MW160" s="96"/>
      <c r="MX160" s="96"/>
      <c r="MY160" s="96"/>
      <c r="MZ160" s="96"/>
      <c r="NA160" s="96"/>
      <c r="NB160" s="96"/>
      <c r="NC160" s="96"/>
      <c r="ND160" s="96"/>
      <c r="NE160" s="96"/>
      <c r="NF160" s="96"/>
      <c r="NG160" s="96"/>
      <c r="NH160" s="96"/>
      <c r="NI160" s="96"/>
      <c r="NJ160" s="96"/>
      <c r="NK160" s="96"/>
    </row>
    <row r="161" spans="1:375" ht="15.75" x14ac:dyDescent="0.25">
      <c r="A161" s="130" t="s">
        <v>421</v>
      </c>
      <c r="B161" s="78">
        <f t="shared" si="791"/>
        <v>0</v>
      </c>
      <c r="C161" s="78">
        <f t="shared" si="741"/>
        <v>0</v>
      </c>
      <c r="D161" s="78">
        <f t="shared" si="792"/>
        <v>0</v>
      </c>
      <c r="E161" s="78">
        <f t="shared" si="793"/>
        <v>0</v>
      </c>
      <c r="F161" s="78">
        <f t="shared" si="794"/>
        <v>0</v>
      </c>
      <c r="G161" s="74"/>
      <c r="H161" s="78"/>
      <c r="I161" s="78"/>
      <c r="J161" s="78"/>
      <c r="K161" s="78"/>
      <c r="L161" s="96"/>
      <c r="M161" s="96"/>
      <c r="N161" s="96"/>
      <c r="O161" s="96"/>
      <c r="P161" s="96"/>
      <c r="Q161" s="96"/>
      <c r="R161" s="96"/>
      <c r="S161" s="75"/>
      <c r="T161" s="89"/>
      <c r="U161" s="89"/>
      <c r="V161" s="89"/>
      <c r="W161" s="75"/>
      <c r="X161" s="89"/>
      <c r="Y161" s="89"/>
      <c r="Z161" s="89"/>
      <c r="AA161" s="75"/>
      <c r="AB161" s="89"/>
      <c r="AC161" s="89"/>
      <c r="AD161" s="89"/>
      <c r="AE161" s="75"/>
      <c r="AF161" s="89"/>
      <c r="AG161" s="89"/>
      <c r="AH161" s="89"/>
      <c r="AI161" s="75"/>
      <c r="AJ161" s="89"/>
      <c r="AK161" s="89"/>
      <c r="AL161" s="89"/>
      <c r="AM161" s="75"/>
      <c r="AN161" s="96"/>
      <c r="AO161" s="96"/>
      <c r="AP161" s="96"/>
      <c r="AQ161" s="96"/>
      <c r="AR161" s="89"/>
      <c r="AS161" s="89"/>
      <c r="AT161" s="89"/>
      <c r="AU161" s="75"/>
      <c r="AV161" s="89"/>
      <c r="AW161" s="89"/>
      <c r="AX161" s="89"/>
      <c r="AY161" s="75"/>
      <c r="AZ161" s="75"/>
      <c r="BA161" s="74"/>
      <c r="BB161" s="89"/>
      <c r="BC161" s="75"/>
      <c r="BD161" s="89"/>
      <c r="BE161" s="89"/>
      <c r="BF161" s="89"/>
      <c r="BG161" s="75"/>
      <c r="BH161" s="89"/>
      <c r="BI161" s="89"/>
      <c r="BJ161" s="89"/>
      <c r="BK161" s="75"/>
      <c r="BL161" s="75"/>
      <c r="BM161" s="322"/>
      <c r="BN161" s="89"/>
      <c r="BO161" s="75"/>
      <c r="BP161" s="75"/>
      <c r="BQ161" s="322"/>
      <c r="BR161" s="89"/>
      <c r="BS161" s="75"/>
      <c r="BT161" s="75"/>
      <c r="BU161" s="322"/>
      <c r="BV161" s="89"/>
      <c r="BW161" s="75"/>
      <c r="BX161" s="75"/>
      <c r="BY161" s="322"/>
      <c r="BZ161" s="322"/>
      <c r="CA161" s="75"/>
      <c r="CB161" s="75"/>
      <c r="CC161" s="322"/>
      <c r="CD161" s="322"/>
      <c r="CE161" s="75"/>
      <c r="CF161" s="322"/>
      <c r="CG161" s="322"/>
      <c r="CH161" s="89"/>
      <c r="CI161" s="75"/>
      <c r="CJ161" s="75"/>
      <c r="CK161" s="322"/>
      <c r="CL161" s="89"/>
      <c r="CM161" s="75"/>
      <c r="CN161" s="75"/>
      <c r="CO161" s="322"/>
      <c r="CP161" s="322"/>
      <c r="CQ161" s="75"/>
      <c r="CR161" s="322"/>
      <c r="CS161" s="322"/>
      <c r="CT161" s="322"/>
      <c r="CU161" s="75"/>
      <c r="CV161" s="75"/>
      <c r="CW161" s="322"/>
      <c r="CX161" s="322"/>
      <c r="CY161" s="75"/>
      <c r="CZ161" s="75"/>
      <c r="DA161" s="322"/>
      <c r="DB161" s="322"/>
      <c r="DC161" s="75"/>
      <c r="DD161" s="322"/>
      <c r="DE161" s="322"/>
      <c r="DF161" s="322"/>
      <c r="DG161" s="75"/>
      <c r="DH161" s="322"/>
      <c r="DI161" s="322"/>
      <c r="DJ161" s="322"/>
      <c r="DK161" s="75"/>
      <c r="DL161" s="322"/>
      <c r="DM161" s="322"/>
      <c r="DN161" s="322"/>
      <c r="DO161" s="75"/>
      <c r="DP161" s="322"/>
      <c r="DQ161" s="322"/>
      <c r="DR161" s="322"/>
      <c r="DS161" s="75"/>
      <c r="DT161" s="75"/>
      <c r="DU161" s="322"/>
      <c r="DV161" s="89"/>
      <c r="DW161" s="75"/>
      <c r="DX161" s="75"/>
      <c r="DY161" s="322"/>
      <c r="DZ161" s="89"/>
      <c r="EA161" s="75"/>
      <c r="EB161" s="322"/>
      <c r="EC161" s="322"/>
      <c r="ED161" s="322"/>
      <c r="EE161" s="75"/>
      <c r="EF161" s="322"/>
      <c r="EG161" s="322"/>
      <c r="EH161" s="322"/>
      <c r="EI161" s="75"/>
      <c r="EJ161" s="322"/>
      <c r="EK161" s="322"/>
      <c r="EL161" s="322"/>
      <c r="EM161" s="75"/>
      <c r="EN161" s="322"/>
      <c r="EO161" s="322"/>
      <c r="EP161" s="322"/>
      <c r="EQ161" s="75"/>
      <c r="ER161" s="322"/>
      <c r="ES161" s="322"/>
      <c r="ET161" s="322"/>
      <c r="EU161" s="75"/>
      <c r="EV161" s="75"/>
      <c r="EW161" s="75"/>
      <c r="EX161" s="75"/>
      <c r="EY161" s="75"/>
      <c r="EZ161" s="322"/>
      <c r="FA161" s="322"/>
      <c r="FB161" s="322"/>
      <c r="FC161" s="75"/>
      <c r="FD161" s="322"/>
      <c r="FE161" s="322"/>
      <c r="FF161" s="322"/>
      <c r="FG161" s="75"/>
      <c r="FH161" s="322"/>
      <c r="FI161" s="322"/>
      <c r="FJ161" s="322"/>
      <c r="FK161" s="75"/>
      <c r="FL161" s="322"/>
      <c r="FM161" s="322"/>
      <c r="FN161" s="322"/>
      <c r="FO161" s="75"/>
      <c r="FP161" s="322"/>
      <c r="FQ161" s="322"/>
      <c r="FR161" s="322"/>
      <c r="FS161" s="75"/>
      <c r="FT161" s="322"/>
      <c r="FU161" s="322"/>
      <c r="FV161" s="322"/>
      <c r="FW161" s="75"/>
      <c r="FX161" s="322"/>
      <c r="FY161" s="322"/>
      <c r="FZ161" s="322"/>
      <c r="GA161" s="75"/>
      <c r="GB161" s="322"/>
      <c r="GC161" s="322"/>
      <c r="GD161" s="322"/>
      <c r="GE161" s="75"/>
      <c r="GF161" s="322"/>
      <c r="GG161" s="322"/>
      <c r="GH161" s="322"/>
      <c r="GI161" s="75"/>
      <c r="GJ161" s="322"/>
      <c r="GK161" s="322"/>
      <c r="GL161" s="322"/>
      <c r="GM161" s="75"/>
      <c r="GN161" s="322"/>
      <c r="GO161" s="322"/>
      <c r="GP161" s="322"/>
      <c r="GQ161" s="75"/>
      <c r="GR161" s="96"/>
      <c r="GS161" s="96"/>
      <c r="GT161" s="96"/>
      <c r="GU161" s="96"/>
      <c r="GV161" s="96"/>
      <c r="GW161" s="96"/>
      <c r="GX161" s="96"/>
      <c r="GY161" s="96"/>
      <c r="GZ161" s="96"/>
      <c r="HA161" s="96"/>
      <c r="HB161" s="96"/>
      <c r="HC161" s="96"/>
      <c r="HD161" s="96"/>
      <c r="HE161" s="96"/>
      <c r="HF161" s="96"/>
      <c r="HG161" s="96"/>
      <c r="HH161" s="96"/>
      <c r="HI161" s="96"/>
      <c r="HJ161" s="96"/>
      <c r="HK161" s="96"/>
      <c r="HL161" s="96"/>
      <c r="HM161" s="96"/>
      <c r="HN161" s="96"/>
      <c r="HO161" s="96"/>
      <c r="HP161" s="96"/>
      <c r="HQ161" s="96"/>
      <c r="HR161" s="96"/>
      <c r="HS161" s="96"/>
      <c r="HT161" s="96"/>
      <c r="HU161" s="96"/>
      <c r="HV161" s="96"/>
      <c r="HW161" s="96"/>
      <c r="HX161" s="96"/>
      <c r="HY161" s="96"/>
      <c r="HZ161" s="96"/>
      <c r="IA161" s="96"/>
      <c r="IB161" s="96"/>
      <c r="IC161" s="96"/>
      <c r="ID161" s="96"/>
      <c r="IE161" s="96"/>
      <c r="IF161" s="96"/>
      <c r="IG161" s="96"/>
      <c r="IH161" s="96"/>
      <c r="II161" s="96"/>
      <c r="IJ161" s="96"/>
      <c r="IK161" s="96"/>
      <c r="IL161" s="96"/>
      <c r="IM161" s="96"/>
      <c r="IN161" s="96"/>
      <c r="IO161" s="96"/>
      <c r="IP161" s="96"/>
      <c r="IQ161" s="96"/>
      <c r="IR161" s="96"/>
      <c r="IS161" s="96"/>
      <c r="IT161" s="96"/>
      <c r="IU161" s="96"/>
      <c r="IV161" s="96"/>
      <c r="IW161" s="96"/>
      <c r="IX161" s="96"/>
      <c r="IY161" s="96"/>
      <c r="IZ161" s="96"/>
      <c r="JA161" s="96"/>
      <c r="JB161" s="96"/>
      <c r="JC161" s="96"/>
      <c r="JD161" s="96"/>
      <c r="JE161" s="96"/>
      <c r="JF161" s="96"/>
      <c r="JG161" s="96"/>
      <c r="JH161" s="96"/>
      <c r="JI161" s="96"/>
      <c r="JJ161" s="96"/>
      <c r="JK161" s="96"/>
      <c r="JL161" s="96"/>
      <c r="JM161" s="96"/>
      <c r="JN161" s="96"/>
      <c r="JO161" s="96"/>
      <c r="JP161" s="96"/>
      <c r="JQ161" s="96"/>
      <c r="JR161" s="96"/>
      <c r="JS161" s="96"/>
      <c r="JT161" s="96"/>
      <c r="JU161" s="96"/>
      <c r="JV161" s="96"/>
      <c r="JW161" s="96"/>
      <c r="JX161" s="96"/>
      <c r="JY161" s="96"/>
      <c r="JZ161" s="96"/>
      <c r="KA161" s="96"/>
      <c r="KB161" s="96"/>
      <c r="KC161" s="96"/>
      <c r="KD161" s="96"/>
      <c r="KE161" s="75"/>
      <c r="KF161" s="96"/>
      <c r="KG161" s="96"/>
      <c r="KH161" s="96"/>
      <c r="KI161" s="75"/>
      <c r="KJ161" s="96"/>
      <c r="KK161" s="96"/>
      <c r="KL161" s="96"/>
      <c r="KM161" s="75"/>
      <c r="KN161" s="96"/>
      <c r="KO161" s="96"/>
      <c r="KP161" s="96"/>
      <c r="KQ161" s="75"/>
      <c r="KR161" s="96"/>
      <c r="KS161" s="96"/>
      <c r="KT161" s="96"/>
      <c r="KU161" s="75"/>
      <c r="KV161" s="96"/>
      <c r="KW161" s="96"/>
      <c r="KX161" s="96"/>
      <c r="KY161" s="75"/>
      <c r="KZ161" s="96"/>
      <c r="LA161" s="96"/>
      <c r="LB161" s="96"/>
      <c r="LC161" s="75"/>
      <c r="LD161" s="96"/>
      <c r="LE161" s="96"/>
      <c r="LF161" s="96"/>
      <c r="LG161" s="75"/>
      <c r="LH161" s="96"/>
      <c r="LI161" s="96"/>
      <c r="LJ161" s="96"/>
      <c r="LK161" s="75"/>
      <c r="LL161" s="96"/>
      <c r="LM161" s="96"/>
      <c r="LN161" s="96"/>
      <c r="LO161" s="75"/>
      <c r="LP161" s="96"/>
      <c r="LQ161" s="96"/>
      <c r="LR161" s="96"/>
      <c r="LS161" s="75"/>
      <c r="LT161" s="96"/>
      <c r="LU161" s="96"/>
      <c r="LV161" s="96"/>
      <c r="LW161" s="75"/>
      <c r="LX161" s="96"/>
      <c r="LY161" s="96"/>
      <c r="LZ161" s="96"/>
      <c r="MA161" s="75"/>
      <c r="MB161" s="96"/>
      <c r="MC161" s="96"/>
      <c r="MD161" s="96"/>
      <c r="ME161" s="75"/>
      <c r="MF161" s="96"/>
      <c r="MG161" s="96"/>
      <c r="MH161" s="96"/>
      <c r="MI161" s="75"/>
      <c r="MJ161" s="96"/>
      <c r="MK161" s="96"/>
      <c r="ML161" s="96"/>
      <c r="MM161" s="75"/>
      <c r="MN161" s="89"/>
      <c r="MO161" s="89"/>
      <c r="MP161" s="89"/>
      <c r="MQ161" s="75"/>
      <c r="MR161" s="322"/>
      <c r="MS161" s="322"/>
      <c r="MT161" s="322"/>
      <c r="MU161" s="75"/>
      <c r="MV161" s="96"/>
      <c r="MW161" s="96"/>
      <c r="MX161" s="96"/>
      <c r="MY161" s="96"/>
      <c r="MZ161" s="96"/>
      <c r="NA161" s="96"/>
      <c r="NB161" s="96"/>
      <c r="NC161" s="96"/>
      <c r="ND161" s="96"/>
      <c r="NE161" s="96"/>
      <c r="NF161" s="96"/>
      <c r="NG161" s="96"/>
      <c r="NH161" s="96"/>
      <c r="NI161" s="96"/>
      <c r="NJ161" s="96"/>
      <c r="NK161" s="96"/>
    </row>
    <row r="162" spans="1:375" s="5" customFormat="1" ht="31.5" x14ac:dyDescent="0.25">
      <c r="A162" s="129" t="s">
        <v>268</v>
      </c>
      <c r="B162" s="77">
        <f t="shared" si="791"/>
        <v>14011.81</v>
      </c>
      <c r="C162" s="77">
        <f t="shared" si="741"/>
        <v>57612.334199999998</v>
      </c>
      <c r="D162" s="77">
        <f t="shared" si="792"/>
        <v>31993.091470000003</v>
      </c>
      <c r="E162" s="77">
        <f t="shared" si="793"/>
        <v>25619.242729999998</v>
      </c>
      <c r="F162" s="77">
        <f t="shared" si="794"/>
        <v>57612.297220000008</v>
      </c>
      <c r="G162" s="73">
        <f>F162/C162*100</f>
        <v>99.999935812355972</v>
      </c>
      <c r="H162" s="77">
        <f>H163+H164</f>
        <v>0</v>
      </c>
      <c r="I162" s="77">
        <f>I163+I164</f>
        <v>0</v>
      </c>
      <c r="J162" s="77">
        <f>J163+J164</f>
        <v>0</v>
      </c>
      <c r="K162" s="77">
        <f>K163+K164</f>
        <v>0</v>
      </c>
      <c r="L162" s="77">
        <f t="shared" ref="L162" si="848">L163+L164</f>
        <v>500</v>
      </c>
      <c r="M162" s="77">
        <f t="shared" ref="M162:N162" si="849">M163+M164</f>
        <v>625</v>
      </c>
      <c r="N162" s="77">
        <f t="shared" si="849"/>
        <v>625</v>
      </c>
      <c r="O162" s="72">
        <f>N162/M162*100</f>
        <v>100</v>
      </c>
      <c r="P162" s="77">
        <f>P163+P164</f>
        <v>509</v>
      </c>
      <c r="Q162" s="77">
        <f>Q163+Q164</f>
        <v>509</v>
      </c>
      <c r="R162" s="77">
        <f>R163+R164</f>
        <v>509</v>
      </c>
      <c r="S162" s="72">
        <f>R162/Q162*100</f>
        <v>100</v>
      </c>
      <c r="T162" s="77">
        <f>T163+T164</f>
        <v>1126</v>
      </c>
      <c r="U162" s="77">
        <f>U163+U164</f>
        <v>1126</v>
      </c>
      <c r="V162" s="77">
        <f>V163+V164</f>
        <v>1126</v>
      </c>
      <c r="W162" s="72">
        <f>V162/U162*100</f>
        <v>100</v>
      </c>
      <c r="X162" s="77">
        <f>X163+X164</f>
        <v>363</v>
      </c>
      <c r="Y162" s="77">
        <f>Y163+Y164</f>
        <v>363</v>
      </c>
      <c r="Z162" s="77">
        <f>Z163+Z164</f>
        <v>363</v>
      </c>
      <c r="AA162" s="72">
        <f>Z162/Y162*100</f>
        <v>100</v>
      </c>
      <c r="AB162" s="77">
        <f>AB163+AB164</f>
        <v>0</v>
      </c>
      <c r="AC162" s="77">
        <f>AC163+AC164</f>
        <v>0</v>
      </c>
      <c r="AD162" s="77">
        <f>AD163+AD164</f>
        <v>0</v>
      </c>
      <c r="AE162" s="72"/>
      <c r="AF162" s="77"/>
      <c r="AG162" s="77">
        <f>AG163+AG164</f>
        <v>15917.7</v>
      </c>
      <c r="AH162" s="77">
        <f>AH163+AH164</f>
        <v>15917.7</v>
      </c>
      <c r="AI162" s="72">
        <f>AH162/AG162*100</f>
        <v>100</v>
      </c>
      <c r="AJ162" s="77"/>
      <c r="AK162" s="77">
        <f>AK163+AK164</f>
        <v>640</v>
      </c>
      <c r="AL162" s="77">
        <f>AL163+AL164</f>
        <v>640</v>
      </c>
      <c r="AM162" s="72">
        <f>AL162/AK162*100</f>
        <v>100</v>
      </c>
      <c r="AN162" s="77">
        <f t="shared" ref="AN162" si="850">AN163+AN164</f>
        <v>0</v>
      </c>
      <c r="AO162" s="77">
        <f t="shared" ref="AO162:AQ162" si="851">AO163+AO164</f>
        <v>0</v>
      </c>
      <c r="AP162" s="77">
        <f t="shared" si="851"/>
        <v>0</v>
      </c>
      <c r="AQ162" s="77">
        <f t="shared" si="851"/>
        <v>0</v>
      </c>
      <c r="AR162" s="77">
        <f>AR163+AR164</f>
        <v>500</v>
      </c>
      <c r="AS162" s="77">
        <f>AS163+AS164</f>
        <v>500</v>
      </c>
      <c r="AT162" s="77">
        <f>AT163+AT164</f>
        <v>500</v>
      </c>
      <c r="AU162" s="72">
        <f>AT162/AS162*100</f>
        <v>100</v>
      </c>
      <c r="AV162" s="77"/>
      <c r="AW162" s="77">
        <f>AW163+AW164</f>
        <v>0</v>
      </c>
      <c r="AX162" s="77">
        <f>AX163+AX164</f>
        <v>0</v>
      </c>
      <c r="AY162" s="72"/>
      <c r="AZ162" s="72"/>
      <c r="BA162" s="77">
        <f>BA163+BA164</f>
        <v>0</v>
      </c>
      <c r="BB162" s="77">
        <f>BB163+BB164</f>
        <v>0</v>
      </c>
      <c r="BC162" s="72"/>
      <c r="BD162" s="77"/>
      <c r="BE162" s="77"/>
      <c r="BF162" s="77"/>
      <c r="BG162" s="72"/>
      <c r="BH162" s="77">
        <f>BH163+BH164</f>
        <v>1288.53</v>
      </c>
      <c r="BI162" s="77">
        <f>BI163+BI164</f>
        <v>1288.53</v>
      </c>
      <c r="BJ162" s="77">
        <f>BJ163+BJ164</f>
        <v>1288.53</v>
      </c>
      <c r="BK162" s="72">
        <f>BJ162/BI162*100</f>
        <v>100</v>
      </c>
      <c r="BL162" s="72"/>
      <c r="BM162" s="77">
        <f>BM163+BM164</f>
        <v>0</v>
      </c>
      <c r="BN162" s="77">
        <f>BN163+BN164</f>
        <v>0</v>
      </c>
      <c r="BO162" s="72"/>
      <c r="BP162" s="72"/>
      <c r="BQ162" s="77">
        <f>BQ163+BQ164</f>
        <v>0</v>
      </c>
      <c r="BR162" s="77">
        <f>BR163+BR164</f>
        <v>0</v>
      </c>
      <c r="BS162" s="72"/>
      <c r="BT162" s="72"/>
      <c r="BU162" s="77">
        <f>BU163+BU164</f>
        <v>0</v>
      </c>
      <c r="BV162" s="77">
        <f>BV163+BV164</f>
        <v>0</v>
      </c>
      <c r="BW162" s="72"/>
      <c r="BX162" s="72"/>
      <c r="BY162" s="77">
        <f>BY163+BY164</f>
        <v>0</v>
      </c>
      <c r="BZ162" s="77">
        <f>BZ163+BZ164</f>
        <v>0</v>
      </c>
      <c r="CA162" s="72"/>
      <c r="CB162" s="72"/>
      <c r="CC162" s="77">
        <f>CC163+CC164</f>
        <v>0</v>
      </c>
      <c r="CD162" s="77">
        <f>CD163+CD164</f>
        <v>0</v>
      </c>
      <c r="CE162" s="72"/>
      <c r="CF162" s="343"/>
      <c r="CG162" s="77">
        <f>CG163+CG164</f>
        <v>0</v>
      </c>
      <c r="CH162" s="77">
        <f>CH163+CH164</f>
        <v>0</v>
      </c>
      <c r="CI162" s="72"/>
      <c r="CJ162" s="72"/>
      <c r="CK162" s="77">
        <f>CK163+CK164</f>
        <v>0</v>
      </c>
      <c r="CL162" s="77">
        <f>CL163+CL164</f>
        <v>0</v>
      </c>
      <c r="CM162" s="72"/>
      <c r="CN162" s="72"/>
      <c r="CO162" s="77">
        <f>CO163+CO164</f>
        <v>0</v>
      </c>
      <c r="CP162" s="77">
        <f>CP163+CP164</f>
        <v>0</v>
      </c>
      <c r="CQ162" s="72"/>
      <c r="CR162" s="77">
        <f>CR163+CR164</f>
        <v>634.4</v>
      </c>
      <c r="CS162" s="77">
        <f>CS163+CS164</f>
        <v>634.4</v>
      </c>
      <c r="CT162" s="77">
        <f>CT163+CT164</f>
        <v>634.4</v>
      </c>
      <c r="CU162" s="72">
        <f>CT162/CS162*100</f>
        <v>100</v>
      </c>
      <c r="CV162" s="72"/>
      <c r="CW162" s="77"/>
      <c r="CX162" s="77"/>
      <c r="CY162" s="72"/>
      <c r="CZ162" s="72"/>
      <c r="DA162" s="77"/>
      <c r="DB162" s="77"/>
      <c r="DC162" s="72"/>
      <c r="DD162" s="77">
        <f>DD163+DD164</f>
        <v>500</v>
      </c>
      <c r="DE162" s="77">
        <f>DE163+DE164</f>
        <v>500</v>
      </c>
      <c r="DF162" s="77">
        <f>DF163+DF164</f>
        <v>500</v>
      </c>
      <c r="DG162" s="72">
        <f t="shared" si="840"/>
        <v>100</v>
      </c>
      <c r="DH162" s="77">
        <f>DH163+DH164</f>
        <v>0</v>
      </c>
      <c r="DI162" s="77">
        <f>DI163+DI164</f>
        <v>0</v>
      </c>
      <c r="DJ162" s="77">
        <f>DJ163+DJ164</f>
        <v>0</v>
      </c>
      <c r="DK162" s="72"/>
      <c r="DL162" s="77">
        <f>DL163+DL164</f>
        <v>0</v>
      </c>
      <c r="DM162" s="77">
        <f>DM163+DM164</f>
        <v>0</v>
      </c>
      <c r="DN162" s="77">
        <f>DN163+DN164</f>
        <v>0</v>
      </c>
      <c r="DO162" s="72"/>
      <c r="DP162" s="77"/>
      <c r="DQ162" s="77">
        <f>DQ163+DQ164</f>
        <v>0</v>
      </c>
      <c r="DR162" s="77">
        <f>DR163+DR164</f>
        <v>0</v>
      </c>
      <c r="DS162" s="72"/>
      <c r="DT162" s="72"/>
      <c r="DU162" s="77">
        <f>DU163+DU164</f>
        <v>0</v>
      </c>
      <c r="DV162" s="77">
        <f>DV163+DV164</f>
        <v>0</v>
      </c>
      <c r="DW162" s="72"/>
      <c r="DX162" s="72"/>
      <c r="DY162" s="77">
        <f>DY163+DY164</f>
        <v>0</v>
      </c>
      <c r="DZ162" s="77">
        <f>DZ163+DZ164</f>
        <v>0</v>
      </c>
      <c r="EA162" s="72"/>
      <c r="EB162" s="77">
        <f>EB163+EB164</f>
        <v>1000</v>
      </c>
      <c r="EC162" s="77">
        <f>EC163+EC164</f>
        <v>1000</v>
      </c>
      <c r="ED162" s="77">
        <f>ED163+ED164</f>
        <v>1000</v>
      </c>
      <c r="EE162" s="72">
        <f>ED162/EC162*100</f>
        <v>100</v>
      </c>
      <c r="EF162" s="77">
        <f>EF163+EF164</f>
        <v>1032.0999999999999</v>
      </c>
      <c r="EG162" s="77">
        <f>EG163+EG164</f>
        <v>1012.1</v>
      </c>
      <c r="EH162" s="77">
        <f>EH163+EH164</f>
        <v>1012.1</v>
      </c>
      <c r="EI162" s="72">
        <f>EH162/EG162*100</f>
        <v>100</v>
      </c>
      <c r="EJ162" s="77"/>
      <c r="EK162" s="77">
        <f>EK163+EK164</f>
        <v>0</v>
      </c>
      <c r="EL162" s="77">
        <f>EL163+EL164</f>
        <v>0</v>
      </c>
      <c r="EM162" s="72"/>
      <c r="EN162" s="77">
        <f>EN163+EN164+EN165</f>
        <v>5000</v>
      </c>
      <c r="EO162" s="77">
        <f>EO163+EO164+EO165</f>
        <v>5000</v>
      </c>
      <c r="EP162" s="77">
        <f>EP163+EP164+EP165</f>
        <v>5000</v>
      </c>
      <c r="EQ162" s="72">
        <f t="shared" ref="EQ162:EQ165" si="852">EP162/EO162*100</f>
        <v>100</v>
      </c>
      <c r="ER162" s="77"/>
      <c r="ES162" s="77">
        <f>ES163+ES164</f>
        <v>0</v>
      </c>
      <c r="ET162" s="77">
        <f>ET163+ET164</f>
        <v>0</v>
      </c>
      <c r="EU162" s="72"/>
      <c r="EV162" s="72"/>
      <c r="EW162" s="72"/>
      <c r="EX162" s="72"/>
      <c r="EY162" s="72"/>
      <c r="EZ162" s="77"/>
      <c r="FA162" s="77">
        <f>FA163+FA164</f>
        <v>0</v>
      </c>
      <c r="FB162" s="77">
        <f>FB163+FB164</f>
        <v>0</v>
      </c>
      <c r="FC162" s="72"/>
      <c r="FD162" s="77"/>
      <c r="FE162" s="77">
        <f>FE163+FE164</f>
        <v>0</v>
      </c>
      <c r="FF162" s="77">
        <f>FF163+FF164</f>
        <v>0</v>
      </c>
      <c r="FG162" s="72"/>
      <c r="FH162" s="77"/>
      <c r="FI162" s="77">
        <f>FI163+FI164</f>
        <v>0</v>
      </c>
      <c r="FJ162" s="77">
        <f>FJ163+FJ164</f>
        <v>0</v>
      </c>
      <c r="FK162" s="72"/>
      <c r="FL162" s="77">
        <f>FL163+FL164</f>
        <v>632</v>
      </c>
      <c r="FM162" s="77">
        <f>FM163+FM164</f>
        <v>595.5</v>
      </c>
      <c r="FN162" s="77">
        <f>FN163+FN164</f>
        <v>595.46302000000003</v>
      </c>
      <c r="FO162" s="72">
        <f t="shared" ref="FO162:FO163" si="853">FN162/FM162*100</f>
        <v>99.993790092359376</v>
      </c>
      <c r="FP162" s="77"/>
      <c r="FQ162" s="77"/>
      <c r="FR162" s="77"/>
      <c r="FS162" s="72"/>
      <c r="FT162" s="77"/>
      <c r="FU162" s="77">
        <f>FU163+FU164</f>
        <v>0</v>
      </c>
      <c r="FV162" s="77">
        <f>FV163+FV164</f>
        <v>0</v>
      </c>
      <c r="FW162" s="72"/>
      <c r="FX162" s="77"/>
      <c r="FY162" s="77">
        <f>FY163+FY164</f>
        <v>0</v>
      </c>
      <c r="FZ162" s="77">
        <f>FZ163+FZ164</f>
        <v>0</v>
      </c>
      <c r="GA162" s="72"/>
      <c r="GB162" s="77"/>
      <c r="GC162" s="77">
        <f>GC163+GC164</f>
        <v>0</v>
      </c>
      <c r="GD162" s="77">
        <f>GD163+GD164</f>
        <v>0</v>
      </c>
      <c r="GE162" s="72"/>
      <c r="GF162" s="77">
        <f>GF163+GF164</f>
        <v>926.78</v>
      </c>
      <c r="GG162" s="77">
        <f>GG163+GG164</f>
        <v>890.74694999999997</v>
      </c>
      <c r="GH162" s="77">
        <f>GH163+GH164</f>
        <v>890.74694999999997</v>
      </c>
      <c r="GI162" s="72">
        <f t="shared" si="614"/>
        <v>100</v>
      </c>
      <c r="GJ162" s="77"/>
      <c r="GK162" s="77"/>
      <c r="GL162" s="77"/>
      <c r="GM162" s="72"/>
      <c r="GN162" s="77"/>
      <c r="GO162" s="77">
        <f>GO163+GO164</f>
        <v>0</v>
      </c>
      <c r="GP162" s="77">
        <f>GP163+GP164</f>
        <v>0</v>
      </c>
      <c r="GQ162" s="72"/>
      <c r="GR162" s="77"/>
      <c r="GS162" s="77">
        <f t="shared" ref="GS162:GT162" si="854">GS163+GS164</f>
        <v>0</v>
      </c>
      <c r="GT162" s="77">
        <f t="shared" si="854"/>
        <v>0</v>
      </c>
      <c r="GU162" s="72"/>
      <c r="GV162" s="77"/>
      <c r="GW162" s="77">
        <f t="shared" ref="GW162:GX162" si="855">GW163+GW164</f>
        <v>0</v>
      </c>
      <c r="GX162" s="77">
        <f t="shared" si="855"/>
        <v>0</v>
      </c>
      <c r="GY162" s="72"/>
      <c r="GZ162" s="77"/>
      <c r="HA162" s="77">
        <f t="shared" ref="HA162:HB162" si="856">HA163+HA164</f>
        <v>0</v>
      </c>
      <c r="HB162" s="77">
        <f t="shared" si="856"/>
        <v>0</v>
      </c>
      <c r="HC162" s="72"/>
      <c r="HD162" s="77"/>
      <c r="HE162" s="77">
        <f t="shared" ref="HE162:HF162" si="857">HE163+HE164</f>
        <v>0</v>
      </c>
      <c r="HF162" s="77">
        <f t="shared" si="857"/>
        <v>0</v>
      </c>
      <c r="HG162" s="72"/>
      <c r="HH162" s="77"/>
      <c r="HI162" s="77">
        <f t="shared" ref="HI162:HJ162" si="858">HI163+HI164</f>
        <v>104.4</v>
      </c>
      <c r="HJ162" s="77">
        <f t="shared" si="858"/>
        <v>104.4</v>
      </c>
      <c r="HK162" s="72">
        <f>HJ162/HI162*100</f>
        <v>100</v>
      </c>
      <c r="HL162" s="77"/>
      <c r="HM162" s="77">
        <f t="shared" ref="HM162:HN162" si="859">HM163+HM164</f>
        <v>0</v>
      </c>
      <c r="HN162" s="77">
        <f t="shared" si="859"/>
        <v>0</v>
      </c>
      <c r="HO162" s="72"/>
      <c r="HP162" s="77"/>
      <c r="HQ162" s="77">
        <f t="shared" ref="HQ162:HR162" si="860">HQ163+HQ164</f>
        <v>0</v>
      </c>
      <c r="HR162" s="77">
        <f t="shared" si="860"/>
        <v>0</v>
      </c>
      <c r="HS162" s="72"/>
      <c r="HT162" s="77"/>
      <c r="HU162" s="77">
        <f t="shared" ref="HU162:HV162" si="861">HU163+HU164</f>
        <v>0</v>
      </c>
      <c r="HV162" s="77">
        <f t="shared" si="861"/>
        <v>0</v>
      </c>
      <c r="HW162" s="72"/>
      <c r="HX162" s="77"/>
      <c r="HY162" s="77">
        <f t="shared" ref="HY162:HZ162" si="862">HY163+HY164</f>
        <v>0</v>
      </c>
      <c r="HZ162" s="77">
        <f t="shared" si="862"/>
        <v>0</v>
      </c>
      <c r="IA162" s="72"/>
      <c r="IB162" s="77"/>
      <c r="IC162" s="77">
        <f t="shared" ref="IC162:ID162" si="863">IC163+IC164</f>
        <v>0</v>
      </c>
      <c r="ID162" s="77">
        <f t="shared" si="863"/>
        <v>0</v>
      </c>
      <c r="IE162" s="72"/>
      <c r="IF162" s="77"/>
      <c r="IG162" s="77">
        <f t="shared" ref="IG162:IH162" si="864">IG163+IG164</f>
        <v>0</v>
      </c>
      <c r="IH162" s="77">
        <f t="shared" si="864"/>
        <v>0</v>
      </c>
      <c r="II162" s="72"/>
      <c r="IJ162" s="77"/>
      <c r="IK162" s="77">
        <f t="shared" ref="IK162:IL162" si="865">IK163+IK164</f>
        <v>0</v>
      </c>
      <c r="IL162" s="77">
        <f t="shared" si="865"/>
        <v>0</v>
      </c>
      <c r="IM162" s="72"/>
      <c r="IN162" s="77"/>
      <c r="IO162" s="77">
        <f t="shared" ref="IO162:IP162" si="866">IO163+IO164</f>
        <v>0</v>
      </c>
      <c r="IP162" s="77">
        <f t="shared" si="866"/>
        <v>0</v>
      </c>
      <c r="IQ162" s="72"/>
      <c r="IR162" s="77"/>
      <c r="IS162" s="77">
        <f t="shared" ref="IS162:IT162" si="867">IS163+IS164</f>
        <v>0</v>
      </c>
      <c r="IT162" s="77">
        <f t="shared" si="867"/>
        <v>0</v>
      </c>
      <c r="IU162" s="72"/>
      <c r="IV162" s="77"/>
      <c r="IW162" s="77">
        <f t="shared" ref="IW162:IX162" si="868">IW163+IW164</f>
        <v>0</v>
      </c>
      <c r="IX162" s="77">
        <f t="shared" si="868"/>
        <v>0</v>
      </c>
      <c r="IY162" s="72"/>
      <c r="IZ162" s="77"/>
      <c r="JA162" s="77">
        <f t="shared" ref="JA162:JB162" si="869">JA163+JA164</f>
        <v>0</v>
      </c>
      <c r="JB162" s="77">
        <f t="shared" si="869"/>
        <v>0</v>
      </c>
      <c r="JC162" s="72"/>
      <c r="JD162" s="77"/>
      <c r="JE162" s="77">
        <f t="shared" ref="JE162:JF162" si="870">JE163+JE164</f>
        <v>0</v>
      </c>
      <c r="JF162" s="77">
        <f t="shared" si="870"/>
        <v>0</v>
      </c>
      <c r="JG162" s="72"/>
      <c r="JH162" s="77"/>
      <c r="JI162" s="77">
        <f t="shared" ref="JI162:JJ162" si="871">JI163+JI164</f>
        <v>0</v>
      </c>
      <c r="JJ162" s="77">
        <f t="shared" si="871"/>
        <v>0</v>
      </c>
      <c r="JK162" s="72"/>
      <c r="JL162" s="77"/>
      <c r="JM162" s="77">
        <f t="shared" ref="JM162:JN162" si="872">JM163+JM164</f>
        <v>0</v>
      </c>
      <c r="JN162" s="77">
        <f t="shared" si="872"/>
        <v>0</v>
      </c>
      <c r="JO162" s="72"/>
      <c r="JP162" s="77"/>
      <c r="JQ162" s="77">
        <f t="shared" ref="JQ162:JR162" si="873">JQ163+JQ164</f>
        <v>0</v>
      </c>
      <c r="JR162" s="77">
        <f t="shared" si="873"/>
        <v>0</v>
      </c>
      <c r="JS162" s="72"/>
      <c r="JT162" s="77"/>
      <c r="JU162" s="77">
        <f t="shared" ref="JU162:JV162" si="874">JU163+JU164</f>
        <v>0</v>
      </c>
      <c r="JV162" s="77">
        <f t="shared" si="874"/>
        <v>0</v>
      </c>
      <c r="JW162" s="72"/>
      <c r="JX162" s="77"/>
      <c r="JY162" s="77">
        <f t="shared" ref="JY162:JZ162" si="875">JY163+JY164</f>
        <v>0</v>
      </c>
      <c r="JZ162" s="77">
        <f t="shared" si="875"/>
        <v>0</v>
      </c>
      <c r="KA162" s="72"/>
      <c r="KB162" s="77"/>
      <c r="KC162" s="77">
        <f t="shared" ref="KC162:KD162" si="876">KC163+KC164</f>
        <v>150</v>
      </c>
      <c r="KD162" s="77">
        <f t="shared" si="876"/>
        <v>150</v>
      </c>
      <c r="KE162" s="72">
        <f t="shared" si="845"/>
        <v>100</v>
      </c>
      <c r="KF162" s="77"/>
      <c r="KG162" s="77">
        <f t="shared" ref="KG162:KH162" si="877">KG163+KG164</f>
        <v>3968.9639999999999</v>
      </c>
      <c r="KH162" s="77">
        <f t="shared" si="877"/>
        <v>3968.9639999999999</v>
      </c>
      <c r="KI162" s="72">
        <f t="shared" ref="KI162:KI163" si="878">KH162/KG162*100</f>
        <v>100</v>
      </c>
      <c r="KJ162" s="77"/>
      <c r="KK162" s="77">
        <f t="shared" ref="KK162:KL162" si="879">KK163+KK164</f>
        <v>252.5</v>
      </c>
      <c r="KL162" s="77">
        <f t="shared" si="879"/>
        <v>252.5</v>
      </c>
      <c r="KM162" s="72">
        <f t="shared" si="846"/>
        <v>100</v>
      </c>
      <c r="KN162" s="77"/>
      <c r="KO162" s="77">
        <f t="shared" ref="KO162:KP162" si="880">KO163+KO164</f>
        <v>0</v>
      </c>
      <c r="KP162" s="77">
        <f t="shared" si="880"/>
        <v>0</v>
      </c>
      <c r="KQ162" s="72"/>
      <c r="KR162" s="77"/>
      <c r="KS162" s="77">
        <f t="shared" ref="KS162:KT162" si="881">KS163+KS164</f>
        <v>0</v>
      </c>
      <c r="KT162" s="77">
        <f t="shared" si="881"/>
        <v>0</v>
      </c>
      <c r="KU162" s="72"/>
      <c r="KV162" s="77"/>
      <c r="KW162" s="77">
        <f t="shared" ref="KW162:KX162" si="882">KW163+KW164</f>
        <v>0</v>
      </c>
      <c r="KX162" s="77">
        <f t="shared" si="882"/>
        <v>0</v>
      </c>
      <c r="KY162" s="72"/>
      <c r="KZ162" s="77"/>
      <c r="LA162" s="77">
        <f t="shared" ref="LA162:LB162" si="883">LA163+LA164</f>
        <v>0</v>
      </c>
      <c r="LB162" s="77">
        <f t="shared" si="883"/>
        <v>0</v>
      </c>
      <c r="LC162" s="72"/>
      <c r="LD162" s="77"/>
      <c r="LE162" s="77">
        <f t="shared" ref="LE162:LF162" si="884">LE163+LE164</f>
        <v>2344.0787300000002</v>
      </c>
      <c r="LF162" s="77">
        <f t="shared" si="884"/>
        <v>2344.0787300000002</v>
      </c>
      <c r="LG162" s="72">
        <f>LF162/LE162*100</f>
        <v>100</v>
      </c>
      <c r="LH162" s="77"/>
      <c r="LI162" s="77">
        <f t="shared" ref="LI162:LJ162" si="885">LI163+LI164</f>
        <v>0</v>
      </c>
      <c r="LJ162" s="77">
        <f t="shared" si="885"/>
        <v>0</v>
      </c>
      <c r="LK162" s="72"/>
      <c r="LL162" s="77"/>
      <c r="LM162" s="77">
        <f t="shared" ref="LM162:LN162" si="886">LM163+LM164</f>
        <v>0</v>
      </c>
      <c r="LN162" s="77">
        <f t="shared" si="886"/>
        <v>0</v>
      </c>
      <c r="LO162" s="72"/>
      <c r="LP162" s="77"/>
      <c r="LQ162" s="77">
        <f t="shared" ref="LQ162:LR162" si="887">LQ163+LQ164</f>
        <v>0</v>
      </c>
      <c r="LR162" s="77">
        <f t="shared" si="887"/>
        <v>0</v>
      </c>
      <c r="LS162" s="72"/>
      <c r="LT162" s="77"/>
      <c r="LU162" s="77">
        <f t="shared" ref="LU162:LV162" si="888">LU163+LU164</f>
        <v>0</v>
      </c>
      <c r="LV162" s="77">
        <f t="shared" si="888"/>
        <v>0</v>
      </c>
      <c r="LW162" s="72"/>
      <c r="LX162" s="77"/>
      <c r="LY162" s="77">
        <f t="shared" ref="LY162:LZ162" si="889">LY163+LY164</f>
        <v>0</v>
      </c>
      <c r="LZ162" s="77">
        <f t="shared" si="889"/>
        <v>0</v>
      </c>
      <c r="MA162" s="72"/>
      <c r="MB162" s="77"/>
      <c r="MC162" s="77">
        <f t="shared" ref="MC162:MD162" si="890">MC163+MC164</f>
        <v>1286.71452</v>
      </c>
      <c r="MD162" s="77">
        <f t="shared" si="890"/>
        <v>1286.71452</v>
      </c>
      <c r="ME162" s="72">
        <f t="shared" ref="ME162:ME163" si="891">MD162/MC162*100</f>
        <v>100</v>
      </c>
      <c r="MF162" s="77"/>
      <c r="MG162" s="77"/>
      <c r="MH162" s="77"/>
      <c r="MI162" s="72"/>
      <c r="MJ162" s="77"/>
      <c r="MK162" s="77">
        <f t="shared" ref="MK162:ML162" si="892">MK163+MK164</f>
        <v>0</v>
      </c>
      <c r="ML162" s="77">
        <f t="shared" si="892"/>
        <v>0</v>
      </c>
      <c r="MM162" s="72"/>
      <c r="MN162" s="77"/>
      <c r="MO162" s="77"/>
      <c r="MP162" s="77"/>
      <c r="MQ162" s="72"/>
      <c r="MR162" s="77"/>
      <c r="MS162" s="77"/>
      <c r="MT162" s="77"/>
      <c r="MU162" s="72"/>
      <c r="MV162" s="77"/>
      <c r="MW162" s="77">
        <f t="shared" ref="MW162:MX162" si="893">MW163+MW164</f>
        <v>5193.8999999999996</v>
      </c>
      <c r="MX162" s="77">
        <f t="shared" si="893"/>
        <v>5193.8999999999996</v>
      </c>
      <c r="MY162" s="72">
        <f>MX162/MW162*100</f>
        <v>100</v>
      </c>
      <c r="MZ162" s="77"/>
      <c r="NA162" s="77">
        <f t="shared" ref="NA162:NB162" si="894">NA163+NA164</f>
        <v>13709.8</v>
      </c>
      <c r="NB162" s="77">
        <f t="shared" si="894"/>
        <v>13709.8</v>
      </c>
      <c r="NC162" s="72">
        <f>NB162/NA162*100</f>
        <v>100</v>
      </c>
      <c r="ND162" s="77"/>
      <c r="NE162" s="77"/>
      <c r="NF162" s="77"/>
      <c r="NG162" s="72"/>
      <c r="NH162" s="77"/>
      <c r="NI162" s="77"/>
      <c r="NJ162" s="77"/>
      <c r="NK162" s="72"/>
    </row>
    <row r="163" spans="1:375" ht="20.25" customHeight="1" x14ac:dyDescent="0.25">
      <c r="A163" s="15" t="s">
        <v>203</v>
      </c>
      <c r="B163" s="78">
        <f t="shared" si="791"/>
        <v>9011.81</v>
      </c>
      <c r="C163" s="78">
        <f t="shared" si="741"/>
        <v>52612.334199999998</v>
      </c>
      <c r="D163" s="78">
        <f t="shared" si="792"/>
        <v>26993.091470000003</v>
      </c>
      <c r="E163" s="78">
        <f t="shared" si="793"/>
        <v>25619.242729999998</v>
      </c>
      <c r="F163" s="78">
        <f t="shared" si="794"/>
        <v>52612.297220000008</v>
      </c>
      <c r="G163" s="74">
        <f>F163/C163*100</f>
        <v>99.999929712299306</v>
      </c>
      <c r="H163" s="74"/>
      <c r="I163" s="74"/>
      <c r="J163" s="74"/>
      <c r="K163" s="74"/>
      <c r="L163" s="74">
        <v>500</v>
      </c>
      <c r="M163" s="74">
        <v>625</v>
      </c>
      <c r="N163" s="74">
        <v>625</v>
      </c>
      <c r="O163" s="75">
        <f>N163/M163*100</f>
        <v>100</v>
      </c>
      <c r="P163" s="114">
        <v>509</v>
      </c>
      <c r="Q163" s="114">
        <v>509</v>
      </c>
      <c r="R163" s="134">
        <v>509</v>
      </c>
      <c r="S163" s="75">
        <f>R163/Q163*100</f>
        <v>100</v>
      </c>
      <c r="T163" s="99">
        <v>1126</v>
      </c>
      <c r="U163" s="271">
        <v>1126</v>
      </c>
      <c r="V163" s="271">
        <v>1126</v>
      </c>
      <c r="W163" s="75">
        <f>V163/U163*100</f>
        <v>100</v>
      </c>
      <c r="X163" s="285">
        <v>363</v>
      </c>
      <c r="Y163" s="308">
        <v>363</v>
      </c>
      <c r="Z163" s="308">
        <v>363</v>
      </c>
      <c r="AA163" s="75">
        <f>Z163/Y163*100</f>
        <v>100</v>
      </c>
      <c r="AB163" s="322"/>
      <c r="AC163" s="322"/>
      <c r="AD163" s="322"/>
      <c r="AE163" s="75"/>
      <c r="AF163" s="322"/>
      <c r="AG163" s="322">
        <v>15917.7</v>
      </c>
      <c r="AH163" s="322">
        <v>15917.7</v>
      </c>
      <c r="AI163" s="75">
        <f>AH163/AG163*100</f>
        <v>100</v>
      </c>
      <c r="AJ163" s="322"/>
      <c r="AK163" s="322">
        <v>640</v>
      </c>
      <c r="AL163" s="322">
        <v>640</v>
      </c>
      <c r="AM163" s="75">
        <f>AL163/AK163*100</f>
        <v>100</v>
      </c>
      <c r="AN163" s="74"/>
      <c r="AO163" s="74"/>
      <c r="AP163" s="74"/>
      <c r="AQ163" s="75"/>
      <c r="AR163" s="322">
        <v>500</v>
      </c>
      <c r="AS163" s="322">
        <v>500</v>
      </c>
      <c r="AT163" s="322">
        <v>500</v>
      </c>
      <c r="AU163" s="75">
        <f>AT163/AS163*100</f>
        <v>100</v>
      </c>
      <c r="AV163" s="322"/>
      <c r="AW163" s="322"/>
      <c r="AX163" s="322">
        <v>0</v>
      </c>
      <c r="AY163" s="75"/>
      <c r="AZ163" s="75"/>
      <c r="BA163" s="322"/>
      <c r="BB163" s="322"/>
      <c r="BC163" s="75"/>
      <c r="BD163" s="322"/>
      <c r="BE163" s="322"/>
      <c r="BF163" s="74"/>
      <c r="BG163" s="75"/>
      <c r="BH163" s="322">
        <v>1288.53</v>
      </c>
      <c r="BI163" s="322">
        <v>1288.53</v>
      </c>
      <c r="BJ163" s="322">
        <v>1288.53</v>
      </c>
      <c r="BK163" s="75">
        <f>BJ163/BI163*100</f>
        <v>100</v>
      </c>
      <c r="BL163" s="75"/>
      <c r="BM163" s="322"/>
      <c r="BN163" s="74"/>
      <c r="BO163" s="75"/>
      <c r="BP163" s="75"/>
      <c r="BQ163" s="322"/>
      <c r="BR163" s="74"/>
      <c r="BS163" s="75"/>
      <c r="BT163" s="75"/>
      <c r="BU163" s="322"/>
      <c r="BV163" s="74"/>
      <c r="BW163" s="75"/>
      <c r="BX163" s="75"/>
      <c r="BY163" s="322"/>
      <c r="BZ163" s="74"/>
      <c r="CA163" s="75"/>
      <c r="CB163" s="75"/>
      <c r="CC163" s="322"/>
      <c r="CD163" s="74"/>
      <c r="CE163" s="75"/>
      <c r="CF163" s="322"/>
      <c r="CG163" s="322"/>
      <c r="CH163" s="74"/>
      <c r="CI163" s="75"/>
      <c r="CJ163" s="75"/>
      <c r="CK163" s="322"/>
      <c r="CL163" s="74"/>
      <c r="CM163" s="75"/>
      <c r="CN163" s="75"/>
      <c r="CO163" s="322"/>
      <c r="CP163" s="74"/>
      <c r="CQ163" s="75"/>
      <c r="CR163" s="322">
        <v>634.4</v>
      </c>
      <c r="CS163" s="322">
        <v>634.4</v>
      </c>
      <c r="CT163" s="322">
        <v>634.4</v>
      </c>
      <c r="CU163" s="75">
        <f>CT163/CS163*100</f>
        <v>100</v>
      </c>
      <c r="CV163" s="75"/>
      <c r="CW163" s="322"/>
      <c r="CX163" s="322"/>
      <c r="CY163" s="75"/>
      <c r="CZ163" s="75"/>
      <c r="DA163" s="322"/>
      <c r="DB163" s="322"/>
      <c r="DC163" s="75"/>
      <c r="DD163" s="322">
        <v>500</v>
      </c>
      <c r="DE163" s="322">
        <v>500</v>
      </c>
      <c r="DF163" s="322">
        <v>500</v>
      </c>
      <c r="DG163" s="75">
        <f t="shared" si="840"/>
        <v>100</v>
      </c>
      <c r="DH163" s="322"/>
      <c r="DI163" s="322"/>
      <c r="DJ163" s="322"/>
      <c r="DK163" s="75"/>
      <c r="DL163" s="322"/>
      <c r="DM163" s="322"/>
      <c r="DN163" s="322">
        <v>0</v>
      </c>
      <c r="DO163" s="75"/>
      <c r="DP163" s="322"/>
      <c r="DQ163" s="322"/>
      <c r="DR163" s="322">
        <v>0</v>
      </c>
      <c r="DS163" s="75"/>
      <c r="DT163" s="75"/>
      <c r="DU163" s="322"/>
      <c r="DV163" s="74"/>
      <c r="DW163" s="75"/>
      <c r="DX163" s="75"/>
      <c r="DY163" s="322"/>
      <c r="DZ163" s="74"/>
      <c r="EA163" s="75"/>
      <c r="EB163" s="322">
        <v>1000</v>
      </c>
      <c r="EC163" s="322">
        <v>1000</v>
      </c>
      <c r="ED163" s="322">
        <v>1000</v>
      </c>
      <c r="EE163" s="75">
        <f>ED163/EC163*100</f>
        <v>100</v>
      </c>
      <c r="EF163" s="322">
        <v>1032.0999999999999</v>
      </c>
      <c r="EG163" s="322">
        <v>1012.1</v>
      </c>
      <c r="EH163" s="322">
        <v>1012.1</v>
      </c>
      <c r="EI163" s="75">
        <f>EH163/EG163*100</f>
        <v>100</v>
      </c>
      <c r="EJ163" s="322"/>
      <c r="EK163" s="322"/>
      <c r="EL163" s="322"/>
      <c r="EM163" s="75"/>
      <c r="EN163" s="322"/>
      <c r="EO163" s="322"/>
      <c r="EP163" s="322"/>
      <c r="EQ163" s="75"/>
      <c r="ER163" s="322"/>
      <c r="ES163" s="322"/>
      <c r="ET163" s="322"/>
      <c r="EU163" s="75"/>
      <c r="EV163" s="75"/>
      <c r="EW163" s="75"/>
      <c r="EX163" s="75"/>
      <c r="EY163" s="75"/>
      <c r="EZ163" s="322"/>
      <c r="FA163" s="322"/>
      <c r="FB163" s="322"/>
      <c r="FC163" s="75"/>
      <c r="FD163" s="322"/>
      <c r="FE163" s="322"/>
      <c r="FF163" s="322"/>
      <c r="FG163" s="75"/>
      <c r="FH163" s="322"/>
      <c r="FI163" s="322"/>
      <c r="FJ163" s="322"/>
      <c r="FK163" s="75"/>
      <c r="FL163" s="322">
        <v>632</v>
      </c>
      <c r="FM163" s="322">
        <v>595.5</v>
      </c>
      <c r="FN163" s="322">
        <v>595.46302000000003</v>
      </c>
      <c r="FO163" s="75">
        <f t="shared" si="853"/>
        <v>99.993790092359376</v>
      </c>
      <c r="FP163" s="322"/>
      <c r="FQ163" s="322"/>
      <c r="FR163" s="322"/>
      <c r="FS163" s="75"/>
      <c r="FT163" s="322"/>
      <c r="FU163" s="322"/>
      <c r="FV163" s="322"/>
      <c r="FW163" s="75"/>
      <c r="FX163" s="322"/>
      <c r="FY163" s="322"/>
      <c r="FZ163" s="322"/>
      <c r="GA163" s="75"/>
      <c r="GB163" s="322"/>
      <c r="GC163" s="322"/>
      <c r="GD163" s="322"/>
      <c r="GE163" s="75"/>
      <c r="GF163" s="322">
        <v>926.78</v>
      </c>
      <c r="GG163" s="322">
        <v>890.74694999999997</v>
      </c>
      <c r="GH163" s="322">
        <v>890.74694999999997</v>
      </c>
      <c r="GI163" s="75">
        <f t="shared" ref="GI163:GI222" si="895">GH163/GG163*100</f>
        <v>100</v>
      </c>
      <c r="GJ163" s="322"/>
      <c r="GK163" s="322"/>
      <c r="GL163" s="322"/>
      <c r="GM163" s="75"/>
      <c r="GN163" s="322"/>
      <c r="GO163" s="322"/>
      <c r="GP163" s="322"/>
      <c r="GQ163" s="75"/>
      <c r="GR163" s="74"/>
      <c r="GS163" s="74"/>
      <c r="GT163" s="74">
        <v>0</v>
      </c>
      <c r="GU163" s="75"/>
      <c r="GV163" s="74"/>
      <c r="GW163" s="74"/>
      <c r="GX163" s="74">
        <v>0</v>
      </c>
      <c r="GY163" s="75"/>
      <c r="GZ163" s="74"/>
      <c r="HA163" s="74"/>
      <c r="HB163" s="74">
        <v>0</v>
      </c>
      <c r="HC163" s="75"/>
      <c r="HD163" s="74"/>
      <c r="HE163" s="74"/>
      <c r="HF163" s="74">
        <v>0</v>
      </c>
      <c r="HG163" s="75"/>
      <c r="HH163" s="74"/>
      <c r="HI163" s="74">
        <v>104.4</v>
      </c>
      <c r="HJ163" s="74">
        <v>104.4</v>
      </c>
      <c r="HK163" s="75">
        <f>HJ163/HI163*100</f>
        <v>100</v>
      </c>
      <c r="HL163" s="74"/>
      <c r="HM163" s="74"/>
      <c r="HN163" s="74">
        <v>0</v>
      </c>
      <c r="HO163" s="75"/>
      <c r="HP163" s="74"/>
      <c r="HQ163" s="74"/>
      <c r="HR163" s="74">
        <v>0</v>
      </c>
      <c r="HS163" s="75"/>
      <c r="HT163" s="74"/>
      <c r="HU163" s="74"/>
      <c r="HV163" s="74">
        <v>0</v>
      </c>
      <c r="HW163" s="75"/>
      <c r="HX163" s="74"/>
      <c r="HY163" s="74"/>
      <c r="HZ163" s="74">
        <v>0</v>
      </c>
      <c r="IA163" s="75"/>
      <c r="IB163" s="74"/>
      <c r="IC163" s="74"/>
      <c r="ID163" s="74">
        <v>0</v>
      </c>
      <c r="IE163" s="75"/>
      <c r="IF163" s="74"/>
      <c r="IG163" s="74"/>
      <c r="IH163" s="74">
        <v>0</v>
      </c>
      <c r="II163" s="75"/>
      <c r="IJ163" s="74"/>
      <c r="IK163" s="74"/>
      <c r="IL163" s="74">
        <v>0</v>
      </c>
      <c r="IM163" s="75"/>
      <c r="IN163" s="74"/>
      <c r="IO163" s="74"/>
      <c r="IP163" s="74">
        <v>0</v>
      </c>
      <c r="IQ163" s="75"/>
      <c r="IR163" s="74"/>
      <c r="IS163" s="74"/>
      <c r="IT163" s="74">
        <v>0</v>
      </c>
      <c r="IU163" s="75"/>
      <c r="IV163" s="74"/>
      <c r="IW163" s="74"/>
      <c r="IX163" s="74">
        <v>0</v>
      </c>
      <c r="IY163" s="75"/>
      <c r="IZ163" s="74"/>
      <c r="JA163" s="74"/>
      <c r="JB163" s="74">
        <v>0</v>
      </c>
      <c r="JC163" s="75"/>
      <c r="JD163" s="74"/>
      <c r="JE163" s="74"/>
      <c r="JF163" s="74">
        <v>0</v>
      </c>
      <c r="JG163" s="75"/>
      <c r="JH163" s="74"/>
      <c r="JI163" s="74"/>
      <c r="JJ163" s="74">
        <v>0</v>
      </c>
      <c r="JK163" s="75"/>
      <c r="JL163" s="74"/>
      <c r="JM163" s="74"/>
      <c r="JN163" s="74">
        <v>0</v>
      </c>
      <c r="JO163" s="75"/>
      <c r="JP163" s="74"/>
      <c r="JQ163" s="74"/>
      <c r="JR163" s="74">
        <v>0</v>
      </c>
      <c r="JS163" s="75"/>
      <c r="JT163" s="74"/>
      <c r="JU163" s="74"/>
      <c r="JV163" s="74">
        <v>0</v>
      </c>
      <c r="JW163" s="75"/>
      <c r="JX163" s="74"/>
      <c r="JY163" s="74"/>
      <c r="JZ163" s="74">
        <v>0</v>
      </c>
      <c r="KA163" s="75"/>
      <c r="KB163" s="74"/>
      <c r="KC163" s="74">
        <v>150</v>
      </c>
      <c r="KD163" s="74">
        <v>150</v>
      </c>
      <c r="KE163" s="75">
        <f t="shared" si="845"/>
        <v>100</v>
      </c>
      <c r="KF163" s="74"/>
      <c r="KG163" s="74">
        <v>3968.9639999999999</v>
      </c>
      <c r="KH163" s="74">
        <v>3968.9639999999999</v>
      </c>
      <c r="KI163" s="75">
        <f t="shared" si="878"/>
        <v>100</v>
      </c>
      <c r="KJ163" s="74"/>
      <c r="KK163" s="74">
        <v>252.5</v>
      </c>
      <c r="KL163" s="74">
        <v>252.5</v>
      </c>
      <c r="KM163" s="75">
        <f t="shared" ref="KM163:KM204" si="896">KL163/KK163*100</f>
        <v>100</v>
      </c>
      <c r="KN163" s="74"/>
      <c r="KO163" s="74"/>
      <c r="KP163" s="74"/>
      <c r="KQ163" s="75"/>
      <c r="KR163" s="74"/>
      <c r="KS163" s="74"/>
      <c r="KT163" s="74"/>
      <c r="KU163" s="75"/>
      <c r="KV163" s="74"/>
      <c r="KW163" s="74"/>
      <c r="KX163" s="74"/>
      <c r="KY163" s="75"/>
      <c r="KZ163" s="74"/>
      <c r="LA163" s="74"/>
      <c r="LB163" s="74"/>
      <c r="LC163" s="75"/>
      <c r="LD163" s="74"/>
      <c r="LE163" s="74">
        <v>2344.0787300000002</v>
      </c>
      <c r="LF163" s="74">
        <v>2344.0787300000002</v>
      </c>
      <c r="LG163" s="75">
        <f>LF163/LE163*100</f>
        <v>100</v>
      </c>
      <c r="LH163" s="74"/>
      <c r="LI163" s="74"/>
      <c r="LJ163" s="74"/>
      <c r="LK163" s="75"/>
      <c r="LL163" s="74"/>
      <c r="LM163" s="74"/>
      <c r="LN163" s="74"/>
      <c r="LO163" s="75"/>
      <c r="LP163" s="74"/>
      <c r="LQ163" s="74"/>
      <c r="LR163" s="74"/>
      <c r="LS163" s="75"/>
      <c r="LT163" s="74"/>
      <c r="LU163" s="74"/>
      <c r="LV163" s="74"/>
      <c r="LW163" s="75"/>
      <c r="LX163" s="74"/>
      <c r="LY163" s="74"/>
      <c r="LZ163" s="74"/>
      <c r="MA163" s="75"/>
      <c r="MB163" s="74"/>
      <c r="MC163" s="74">
        <v>1286.71452</v>
      </c>
      <c r="MD163" s="74">
        <v>1286.71452</v>
      </c>
      <c r="ME163" s="75">
        <f t="shared" si="891"/>
        <v>100</v>
      </c>
      <c r="MF163" s="74"/>
      <c r="MG163" s="74"/>
      <c r="MH163" s="74"/>
      <c r="MI163" s="75"/>
      <c r="MJ163" s="74"/>
      <c r="MK163" s="74"/>
      <c r="ML163" s="74"/>
      <c r="MM163" s="75"/>
      <c r="MN163" s="322"/>
      <c r="MO163" s="322"/>
      <c r="MP163" s="322"/>
      <c r="MQ163" s="75"/>
      <c r="MR163" s="322"/>
      <c r="MS163" s="322"/>
      <c r="MT163" s="322"/>
      <c r="MU163" s="75"/>
      <c r="MV163" s="74"/>
      <c r="MW163" s="74">
        <v>5193.8999999999996</v>
      </c>
      <c r="MX163" s="74">
        <v>5193.8999999999996</v>
      </c>
      <c r="MY163" s="75">
        <f>MX163/MW163*100</f>
        <v>100</v>
      </c>
      <c r="MZ163" s="74"/>
      <c r="NA163" s="74">
        <v>13709.8</v>
      </c>
      <c r="NB163" s="74">
        <v>13709.8</v>
      </c>
      <c r="NC163" s="75">
        <f>NB163/NA163*100</f>
        <v>100</v>
      </c>
      <c r="ND163" s="74"/>
      <c r="NE163" s="74"/>
      <c r="NF163" s="74"/>
      <c r="NG163" s="75"/>
      <c r="NH163" s="74"/>
      <c r="NI163" s="74"/>
      <c r="NJ163" s="74"/>
      <c r="NK163" s="75"/>
    </row>
    <row r="164" spans="1:375" ht="15.75" x14ac:dyDescent="0.25">
      <c r="A164" s="130" t="s">
        <v>267</v>
      </c>
      <c r="B164" s="78">
        <f t="shared" si="791"/>
        <v>0</v>
      </c>
      <c r="C164" s="78">
        <f t="shared" si="741"/>
        <v>0</v>
      </c>
      <c r="D164" s="78">
        <f t="shared" si="792"/>
        <v>0</v>
      </c>
      <c r="E164" s="78">
        <f t="shared" si="793"/>
        <v>0</v>
      </c>
      <c r="F164" s="78">
        <f t="shared" si="794"/>
        <v>0</v>
      </c>
      <c r="G164" s="74"/>
      <c r="H164" s="78"/>
      <c r="I164" s="78"/>
      <c r="J164" s="78"/>
      <c r="K164" s="78"/>
      <c r="L164" s="96"/>
      <c r="M164" s="96"/>
      <c r="N164" s="96"/>
      <c r="O164" s="96"/>
      <c r="P164" s="96"/>
      <c r="Q164" s="96"/>
      <c r="R164" s="96"/>
      <c r="S164" s="75"/>
      <c r="T164" s="89"/>
      <c r="U164" s="89"/>
      <c r="V164" s="89"/>
      <c r="W164" s="75"/>
      <c r="X164" s="89"/>
      <c r="Y164" s="89"/>
      <c r="Z164" s="89"/>
      <c r="AA164" s="75"/>
      <c r="AB164" s="89"/>
      <c r="AC164" s="89"/>
      <c r="AD164" s="89"/>
      <c r="AE164" s="75"/>
      <c r="AF164" s="89"/>
      <c r="AG164" s="89"/>
      <c r="AH164" s="89"/>
      <c r="AI164" s="75"/>
      <c r="AJ164" s="89"/>
      <c r="AK164" s="89"/>
      <c r="AL164" s="89"/>
      <c r="AM164" s="75"/>
      <c r="AN164" s="96"/>
      <c r="AO164" s="96"/>
      <c r="AP164" s="96"/>
      <c r="AQ164" s="96"/>
      <c r="AR164" s="89"/>
      <c r="AS164" s="89"/>
      <c r="AT164" s="89"/>
      <c r="AU164" s="75"/>
      <c r="AV164" s="89"/>
      <c r="AW164" s="89"/>
      <c r="AX164" s="89"/>
      <c r="AY164" s="75"/>
      <c r="AZ164" s="75"/>
      <c r="BA164" s="89"/>
      <c r="BB164" s="89"/>
      <c r="BC164" s="75"/>
      <c r="BD164" s="89"/>
      <c r="BE164" s="89"/>
      <c r="BF164" s="89"/>
      <c r="BG164" s="75"/>
      <c r="BH164" s="89"/>
      <c r="BI164" s="89"/>
      <c r="BJ164" s="89"/>
      <c r="BK164" s="75"/>
      <c r="BL164" s="75"/>
      <c r="BM164" s="89"/>
      <c r="BN164" s="89"/>
      <c r="BO164" s="75"/>
      <c r="BP164" s="75"/>
      <c r="BQ164" s="89"/>
      <c r="BR164" s="89"/>
      <c r="BS164" s="75"/>
      <c r="BT164" s="75"/>
      <c r="BU164" s="89"/>
      <c r="BV164" s="89"/>
      <c r="BW164" s="75"/>
      <c r="BX164" s="75"/>
      <c r="BY164" s="89"/>
      <c r="BZ164" s="89"/>
      <c r="CA164" s="75"/>
      <c r="CB164" s="75"/>
      <c r="CC164" s="89"/>
      <c r="CD164" s="89"/>
      <c r="CE164" s="75"/>
      <c r="CF164" s="322"/>
      <c r="CG164" s="89"/>
      <c r="CH164" s="89"/>
      <c r="CI164" s="75"/>
      <c r="CJ164" s="75"/>
      <c r="CK164" s="89"/>
      <c r="CL164" s="89"/>
      <c r="CM164" s="75"/>
      <c r="CN164" s="75"/>
      <c r="CO164" s="89"/>
      <c r="CP164" s="89"/>
      <c r="CQ164" s="75"/>
      <c r="CR164" s="89"/>
      <c r="CS164" s="89"/>
      <c r="CT164" s="89"/>
      <c r="CU164" s="75"/>
      <c r="CV164" s="75"/>
      <c r="CW164" s="89"/>
      <c r="CX164" s="89"/>
      <c r="CY164" s="75"/>
      <c r="CZ164" s="75"/>
      <c r="DA164" s="89"/>
      <c r="DB164" s="89"/>
      <c r="DC164" s="75"/>
      <c r="DD164" s="89"/>
      <c r="DE164" s="89"/>
      <c r="DF164" s="78"/>
      <c r="DG164" s="75"/>
      <c r="DH164" s="89"/>
      <c r="DI164" s="89"/>
      <c r="DJ164" s="89"/>
      <c r="DK164" s="75"/>
      <c r="DL164" s="89"/>
      <c r="DM164" s="89"/>
      <c r="DN164" s="89"/>
      <c r="DO164" s="75"/>
      <c r="DP164" s="89"/>
      <c r="DQ164" s="89"/>
      <c r="DR164" s="89"/>
      <c r="DS164" s="75"/>
      <c r="DT164" s="75"/>
      <c r="DU164" s="89"/>
      <c r="DV164" s="89"/>
      <c r="DW164" s="75"/>
      <c r="DX164" s="75"/>
      <c r="DY164" s="89"/>
      <c r="DZ164" s="89"/>
      <c r="EA164" s="75"/>
      <c r="EB164" s="89"/>
      <c r="EC164" s="89"/>
      <c r="ED164" s="89"/>
      <c r="EE164" s="75"/>
      <c r="EF164" s="89"/>
      <c r="EG164" s="89"/>
      <c r="EH164" s="89"/>
      <c r="EI164" s="75"/>
      <c r="EJ164" s="89"/>
      <c r="EK164" s="89"/>
      <c r="EL164" s="89"/>
      <c r="EM164" s="75"/>
      <c r="EN164" s="89"/>
      <c r="EO164" s="89"/>
      <c r="EP164" s="89"/>
      <c r="EQ164" s="75"/>
      <c r="ER164" s="89"/>
      <c r="ES164" s="89"/>
      <c r="ET164" s="89"/>
      <c r="EU164" s="75"/>
      <c r="EV164" s="75"/>
      <c r="EW164" s="75"/>
      <c r="EX164" s="75"/>
      <c r="EY164" s="75"/>
      <c r="EZ164" s="89"/>
      <c r="FA164" s="89"/>
      <c r="FB164" s="89"/>
      <c r="FC164" s="75"/>
      <c r="FD164" s="89"/>
      <c r="FE164" s="89"/>
      <c r="FF164" s="89"/>
      <c r="FG164" s="75"/>
      <c r="FH164" s="89"/>
      <c r="FI164" s="89"/>
      <c r="FJ164" s="89"/>
      <c r="FK164" s="75"/>
      <c r="FL164" s="89"/>
      <c r="FM164" s="89"/>
      <c r="FN164" s="89"/>
      <c r="FO164" s="75"/>
      <c r="FP164" s="89"/>
      <c r="FQ164" s="89"/>
      <c r="FR164" s="89"/>
      <c r="FS164" s="75"/>
      <c r="FT164" s="89"/>
      <c r="FU164" s="89"/>
      <c r="FV164" s="89"/>
      <c r="FW164" s="75"/>
      <c r="FX164" s="89"/>
      <c r="FY164" s="89"/>
      <c r="FZ164" s="89"/>
      <c r="GA164" s="75"/>
      <c r="GB164" s="89"/>
      <c r="GC164" s="89"/>
      <c r="GD164" s="89"/>
      <c r="GE164" s="75"/>
      <c r="GF164" s="89"/>
      <c r="GG164" s="89"/>
      <c r="GH164" s="89"/>
      <c r="GI164" s="75"/>
      <c r="GJ164" s="89"/>
      <c r="GK164" s="89"/>
      <c r="GL164" s="89"/>
      <c r="GM164" s="75"/>
      <c r="GN164" s="89"/>
      <c r="GO164" s="89"/>
      <c r="GP164" s="89"/>
      <c r="GQ164" s="75"/>
      <c r="GR164" s="96"/>
      <c r="GS164" s="96"/>
      <c r="GT164" s="96"/>
      <c r="GU164" s="96"/>
      <c r="GV164" s="96"/>
      <c r="GW164" s="96"/>
      <c r="GX164" s="96"/>
      <c r="GY164" s="96"/>
      <c r="GZ164" s="96"/>
      <c r="HA164" s="96"/>
      <c r="HB164" s="96"/>
      <c r="HC164" s="96"/>
      <c r="HD164" s="96"/>
      <c r="HE164" s="96"/>
      <c r="HF164" s="96"/>
      <c r="HG164" s="96"/>
      <c r="HH164" s="96"/>
      <c r="HI164" s="96"/>
      <c r="HJ164" s="96"/>
      <c r="HK164" s="96"/>
      <c r="HL164" s="96"/>
      <c r="HM164" s="96"/>
      <c r="HN164" s="96"/>
      <c r="HO164" s="96"/>
      <c r="HP164" s="96"/>
      <c r="HQ164" s="96"/>
      <c r="HR164" s="96"/>
      <c r="HS164" s="96"/>
      <c r="HT164" s="96"/>
      <c r="HU164" s="96"/>
      <c r="HV164" s="96"/>
      <c r="HW164" s="96"/>
      <c r="HX164" s="96"/>
      <c r="HY164" s="96"/>
      <c r="HZ164" s="96"/>
      <c r="IA164" s="96"/>
      <c r="IB164" s="96"/>
      <c r="IC164" s="96"/>
      <c r="ID164" s="96"/>
      <c r="IE164" s="96"/>
      <c r="IF164" s="96"/>
      <c r="IG164" s="96"/>
      <c r="IH164" s="96"/>
      <c r="II164" s="96"/>
      <c r="IJ164" s="96"/>
      <c r="IK164" s="96"/>
      <c r="IL164" s="96"/>
      <c r="IM164" s="96"/>
      <c r="IN164" s="96"/>
      <c r="IO164" s="96"/>
      <c r="IP164" s="96"/>
      <c r="IQ164" s="96"/>
      <c r="IR164" s="96"/>
      <c r="IS164" s="96"/>
      <c r="IT164" s="96"/>
      <c r="IU164" s="96"/>
      <c r="IV164" s="96"/>
      <c r="IW164" s="96"/>
      <c r="IX164" s="96"/>
      <c r="IY164" s="96"/>
      <c r="IZ164" s="96"/>
      <c r="JA164" s="96"/>
      <c r="JB164" s="96"/>
      <c r="JC164" s="96"/>
      <c r="JD164" s="96"/>
      <c r="JE164" s="96"/>
      <c r="JF164" s="96"/>
      <c r="JG164" s="96"/>
      <c r="JH164" s="96"/>
      <c r="JI164" s="96"/>
      <c r="JJ164" s="96"/>
      <c r="JK164" s="96"/>
      <c r="JL164" s="96"/>
      <c r="JM164" s="96"/>
      <c r="JN164" s="96"/>
      <c r="JO164" s="96"/>
      <c r="JP164" s="96"/>
      <c r="JQ164" s="96"/>
      <c r="JR164" s="96"/>
      <c r="JS164" s="96"/>
      <c r="JT164" s="96"/>
      <c r="JU164" s="96"/>
      <c r="JV164" s="96"/>
      <c r="JW164" s="96"/>
      <c r="JX164" s="96"/>
      <c r="JY164" s="96"/>
      <c r="JZ164" s="96"/>
      <c r="KA164" s="96"/>
      <c r="KB164" s="96"/>
      <c r="KC164" s="96"/>
      <c r="KD164" s="96"/>
      <c r="KE164" s="75"/>
      <c r="KF164" s="96"/>
      <c r="KG164" s="96"/>
      <c r="KH164" s="96"/>
      <c r="KI164" s="75"/>
      <c r="KJ164" s="96"/>
      <c r="KK164" s="96"/>
      <c r="KL164" s="96"/>
      <c r="KM164" s="75"/>
      <c r="KN164" s="96"/>
      <c r="KO164" s="96"/>
      <c r="KP164" s="96"/>
      <c r="KQ164" s="75"/>
      <c r="KR164" s="96"/>
      <c r="KS164" s="96"/>
      <c r="KT164" s="96"/>
      <c r="KU164" s="75"/>
      <c r="KV164" s="96"/>
      <c r="KW164" s="96"/>
      <c r="KX164" s="96"/>
      <c r="KY164" s="75"/>
      <c r="KZ164" s="96"/>
      <c r="LA164" s="96"/>
      <c r="LB164" s="96"/>
      <c r="LC164" s="75"/>
      <c r="LD164" s="96"/>
      <c r="LE164" s="96"/>
      <c r="LF164" s="96"/>
      <c r="LG164" s="75"/>
      <c r="LH164" s="96"/>
      <c r="LI164" s="96"/>
      <c r="LJ164" s="96"/>
      <c r="LK164" s="75"/>
      <c r="LL164" s="96"/>
      <c r="LM164" s="96"/>
      <c r="LN164" s="96"/>
      <c r="LO164" s="75"/>
      <c r="LP164" s="96"/>
      <c r="LQ164" s="96"/>
      <c r="LR164" s="96"/>
      <c r="LS164" s="75"/>
      <c r="LT164" s="96"/>
      <c r="LU164" s="96"/>
      <c r="LV164" s="96"/>
      <c r="LW164" s="75"/>
      <c r="LX164" s="96"/>
      <c r="LY164" s="96"/>
      <c r="LZ164" s="96"/>
      <c r="MA164" s="75"/>
      <c r="MB164" s="96"/>
      <c r="MC164" s="96"/>
      <c r="MD164" s="96"/>
      <c r="ME164" s="75"/>
      <c r="MF164" s="96"/>
      <c r="MG164" s="96"/>
      <c r="MH164" s="96"/>
      <c r="MI164" s="75"/>
      <c r="MJ164" s="96"/>
      <c r="MK164" s="96"/>
      <c r="ML164" s="96"/>
      <c r="MM164" s="75"/>
      <c r="MN164" s="89"/>
      <c r="MO164" s="89"/>
      <c r="MP164" s="89"/>
      <c r="MQ164" s="75"/>
      <c r="MR164" s="89"/>
      <c r="MS164" s="89"/>
      <c r="MT164" s="89"/>
      <c r="MU164" s="75"/>
      <c r="MV164" s="96"/>
      <c r="MW164" s="96"/>
      <c r="MX164" s="96"/>
      <c r="MY164" s="96"/>
      <c r="MZ164" s="96"/>
      <c r="NA164" s="96"/>
      <c r="NB164" s="96"/>
      <c r="NC164" s="96"/>
      <c r="ND164" s="96"/>
      <c r="NE164" s="96"/>
      <c r="NF164" s="96"/>
      <c r="NG164" s="96"/>
      <c r="NH164" s="96"/>
      <c r="NI164" s="96"/>
      <c r="NJ164" s="96"/>
      <c r="NK164" s="96"/>
    </row>
    <row r="165" spans="1:375" ht="15.75" x14ac:dyDescent="0.25">
      <c r="A165" s="130" t="s">
        <v>427</v>
      </c>
      <c r="B165" s="78">
        <f t="shared" si="791"/>
        <v>5000</v>
      </c>
      <c r="C165" s="78">
        <f t="shared" si="741"/>
        <v>5000</v>
      </c>
      <c r="D165" s="78">
        <f t="shared" si="792"/>
        <v>5000</v>
      </c>
      <c r="E165" s="78">
        <f t="shared" si="793"/>
        <v>0</v>
      </c>
      <c r="F165" s="78">
        <f t="shared" si="794"/>
        <v>5000</v>
      </c>
      <c r="G165" s="74">
        <f>F165/C165*100</f>
        <v>100</v>
      </c>
      <c r="H165" s="78"/>
      <c r="I165" s="78"/>
      <c r="J165" s="78"/>
      <c r="K165" s="74"/>
      <c r="L165" s="96"/>
      <c r="M165" s="96"/>
      <c r="N165" s="96"/>
      <c r="O165" s="96"/>
      <c r="P165" s="96"/>
      <c r="Q165" s="96"/>
      <c r="R165" s="96"/>
      <c r="S165" s="75"/>
      <c r="T165" s="89"/>
      <c r="U165" s="89"/>
      <c r="V165" s="89"/>
      <c r="W165" s="75"/>
      <c r="X165" s="89"/>
      <c r="Y165" s="89"/>
      <c r="Z165" s="89"/>
      <c r="AA165" s="75"/>
      <c r="AB165" s="89"/>
      <c r="AC165" s="89"/>
      <c r="AD165" s="89"/>
      <c r="AE165" s="75"/>
      <c r="AF165" s="89"/>
      <c r="AG165" s="89"/>
      <c r="AH165" s="89"/>
      <c r="AI165" s="75"/>
      <c r="AJ165" s="89"/>
      <c r="AK165" s="89"/>
      <c r="AL165" s="89"/>
      <c r="AM165" s="75"/>
      <c r="AN165" s="96"/>
      <c r="AO165" s="96"/>
      <c r="AP165" s="96"/>
      <c r="AQ165" s="96"/>
      <c r="AR165" s="89"/>
      <c r="AS165" s="89"/>
      <c r="AT165" s="89"/>
      <c r="AU165" s="75"/>
      <c r="AV165" s="89"/>
      <c r="AW165" s="89"/>
      <c r="AX165" s="89"/>
      <c r="AY165" s="75"/>
      <c r="AZ165" s="75"/>
      <c r="BA165" s="89"/>
      <c r="BB165" s="89"/>
      <c r="BC165" s="75"/>
      <c r="BD165" s="89"/>
      <c r="BE165" s="89"/>
      <c r="BF165" s="89"/>
      <c r="BG165" s="75"/>
      <c r="BH165" s="89"/>
      <c r="BI165" s="89"/>
      <c r="BJ165" s="89"/>
      <c r="BK165" s="75"/>
      <c r="BL165" s="75"/>
      <c r="BM165" s="89"/>
      <c r="BN165" s="89"/>
      <c r="BO165" s="75"/>
      <c r="BP165" s="75"/>
      <c r="BQ165" s="89"/>
      <c r="BR165" s="89"/>
      <c r="BS165" s="75"/>
      <c r="BT165" s="75"/>
      <c r="BU165" s="89"/>
      <c r="BV165" s="89"/>
      <c r="BW165" s="75"/>
      <c r="BX165" s="75"/>
      <c r="BY165" s="89"/>
      <c r="BZ165" s="89"/>
      <c r="CA165" s="75"/>
      <c r="CB165" s="75"/>
      <c r="CC165" s="89"/>
      <c r="CD165" s="89"/>
      <c r="CE165" s="75"/>
      <c r="CF165" s="322"/>
      <c r="CG165" s="89"/>
      <c r="CH165" s="89"/>
      <c r="CI165" s="75"/>
      <c r="CJ165" s="75"/>
      <c r="CK165" s="89"/>
      <c r="CL165" s="89"/>
      <c r="CM165" s="75"/>
      <c r="CN165" s="75"/>
      <c r="CO165" s="89"/>
      <c r="CP165" s="89"/>
      <c r="CQ165" s="75"/>
      <c r="CR165" s="89"/>
      <c r="CS165" s="89"/>
      <c r="CT165" s="89"/>
      <c r="CU165" s="75"/>
      <c r="CV165" s="75"/>
      <c r="CW165" s="89"/>
      <c r="CX165" s="89"/>
      <c r="CY165" s="75"/>
      <c r="CZ165" s="75"/>
      <c r="DA165" s="89"/>
      <c r="DB165" s="89"/>
      <c r="DC165" s="75"/>
      <c r="DD165" s="89"/>
      <c r="DE165" s="89"/>
      <c r="DF165" s="78"/>
      <c r="DG165" s="75"/>
      <c r="DH165" s="89"/>
      <c r="DI165" s="89"/>
      <c r="DJ165" s="89"/>
      <c r="DK165" s="75"/>
      <c r="DL165" s="89"/>
      <c r="DM165" s="89"/>
      <c r="DN165" s="89"/>
      <c r="DO165" s="75"/>
      <c r="DP165" s="89"/>
      <c r="DQ165" s="89"/>
      <c r="DR165" s="89"/>
      <c r="DS165" s="75"/>
      <c r="DT165" s="75"/>
      <c r="DU165" s="89"/>
      <c r="DV165" s="89"/>
      <c r="DW165" s="75"/>
      <c r="DX165" s="75"/>
      <c r="DY165" s="89"/>
      <c r="DZ165" s="89"/>
      <c r="EA165" s="75"/>
      <c r="EB165" s="89"/>
      <c r="EC165" s="89"/>
      <c r="ED165" s="89"/>
      <c r="EE165" s="75"/>
      <c r="EF165" s="89"/>
      <c r="EG165" s="89"/>
      <c r="EH165" s="89"/>
      <c r="EI165" s="75"/>
      <c r="EJ165" s="89"/>
      <c r="EK165" s="89"/>
      <c r="EL165" s="89"/>
      <c r="EM165" s="75"/>
      <c r="EN165" s="322">
        <v>5000</v>
      </c>
      <c r="EO165" s="322">
        <v>5000</v>
      </c>
      <c r="EP165" s="322">
        <v>5000</v>
      </c>
      <c r="EQ165" s="75">
        <f t="shared" si="852"/>
        <v>100</v>
      </c>
      <c r="ER165" s="89"/>
      <c r="ES165" s="89"/>
      <c r="ET165" s="89"/>
      <c r="EU165" s="75"/>
      <c r="EV165" s="75"/>
      <c r="EW165" s="75"/>
      <c r="EX165" s="75"/>
      <c r="EY165" s="75"/>
      <c r="EZ165" s="89"/>
      <c r="FA165" s="89"/>
      <c r="FB165" s="89"/>
      <c r="FC165" s="75"/>
      <c r="FD165" s="89"/>
      <c r="FE165" s="89"/>
      <c r="FF165" s="89"/>
      <c r="FG165" s="75"/>
      <c r="FH165" s="89"/>
      <c r="FI165" s="89"/>
      <c r="FJ165" s="89"/>
      <c r="FK165" s="75"/>
      <c r="FL165" s="89"/>
      <c r="FM165" s="89"/>
      <c r="FN165" s="89"/>
      <c r="FO165" s="75"/>
      <c r="FP165" s="89"/>
      <c r="FQ165" s="89"/>
      <c r="FR165" s="89"/>
      <c r="FS165" s="75"/>
      <c r="FT165" s="89"/>
      <c r="FU165" s="89"/>
      <c r="FV165" s="89"/>
      <c r="FW165" s="75"/>
      <c r="FX165" s="89"/>
      <c r="FY165" s="89"/>
      <c r="FZ165" s="89"/>
      <c r="GA165" s="75"/>
      <c r="GB165" s="89"/>
      <c r="GC165" s="89"/>
      <c r="GD165" s="89"/>
      <c r="GE165" s="75"/>
      <c r="GF165" s="89"/>
      <c r="GG165" s="89"/>
      <c r="GH165" s="89"/>
      <c r="GI165" s="75"/>
      <c r="GJ165" s="89"/>
      <c r="GK165" s="89"/>
      <c r="GL165" s="89"/>
      <c r="GM165" s="75"/>
      <c r="GN165" s="89"/>
      <c r="GO165" s="89"/>
      <c r="GP165" s="89"/>
      <c r="GQ165" s="75"/>
      <c r="GR165" s="96"/>
      <c r="GS165" s="96"/>
      <c r="GT165" s="96"/>
      <c r="GU165" s="96"/>
      <c r="GV165" s="96"/>
      <c r="GW165" s="96"/>
      <c r="GX165" s="96"/>
      <c r="GY165" s="96"/>
      <c r="GZ165" s="96"/>
      <c r="HA165" s="96"/>
      <c r="HB165" s="96"/>
      <c r="HC165" s="96"/>
      <c r="HD165" s="96"/>
      <c r="HE165" s="96"/>
      <c r="HF165" s="96"/>
      <c r="HG165" s="96"/>
      <c r="HH165" s="96"/>
      <c r="HI165" s="96"/>
      <c r="HJ165" s="96"/>
      <c r="HK165" s="96"/>
      <c r="HL165" s="96"/>
      <c r="HM165" s="96"/>
      <c r="HN165" s="96"/>
      <c r="HO165" s="96"/>
      <c r="HP165" s="96"/>
      <c r="HQ165" s="96"/>
      <c r="HR165" s="96"/>
      <c r="HS165" s="96"/>
      <c r="HT165" s="96"/>
      <c r="HU165" s="96"/>
      <c r="HV165" s="96"/>
      <c r="HW165" s="96"/>
      <c r="HX165" s="96"/>
      <c r="HY165" s="96"/>
      <c r="HZ165" s="96"/>
      <c r="IA165" s="96"/>
      <c r="IB165" s="96"/>
      <c r="IC165" s="96"/>
      <c r="ID165" s="96"/>
      <c r="IE165" s="96"/>
      <c r="IF165" s="96"/>
      <c r="IG165" s="96"/>
      <c r="IH165" s="96"/>
      <c r="II165" s="96"/>
      <c r="IJ165" s="96"/>
      <c r="IK165" s="96"/>
      <c r="IL165" s="96"/>
      <c r="IM165" s="96"/>
      <c r="IN165" s="96"/>
      <c r="IO165" s="96"/>
      <c r="IP165" s="96"/>
      <c r="IQ165" s="96"/>
      <c r="IR165" s="96"/>
      <c r="IS165" s="96"/>
      <c r="IT165" s="96"/>
      <c r="IU165" s="96"/>
      <c r="IV165" s="96"/>
      <c r="IW165" s="96"/>
      <c r="IX165" s="96"/>
      <c r="IY165" s="96"/>
      <c r="IZ165" s="96"/>
      <c r="JA165" s="96"/>
      <c r="JB165" s="96"/>
      <c r="JC165" s="96"/>
      <c r="JD165" s="96"/>
      <c r="JE165" s="96"/>
      <c r="JF165" s="96"/>
      <c r="JG165" s="96"/>
      <c r="JH165" s="96"/>
      <c r="JI165" s="96"/>
      <c r="JJ165" s="96"/>
      <c r="JK165" s="96"/>
      <c r="JL165" s="96"/>
      <c r="JM165" s="96"/>
      <c r="JN165" s="96"/>
      <c r="JO165" s="96"/>
      <c r="JP165" s="96"/>
      <c r="JQ165" s="96"/>
      <c r="JR165" s="96"/>
      <c r="JS165" s="96"/>
      <c r="JT165" s="96"/>
      <c r="JU165" s="96"/>
      <c r="JV165" s="96"/>
      <c r="JW165" s="96"/>
      <c r="JX165" s="96"/>
      <c r="JY165" s="96"/>
      <c r="JZ165" s="96"/>
      <c r="KA165" s="96"/>
      <c r="KB165" s="96"/>
      <c r="KC165" s="96"/>
      <c r="KD165" s="96"/>
      <c r="KE165" s="75"/>
      <c r="KF165" s="96"/>
      <c r="KG165" s="96"/>
      <c r="KH165" s="96"/>
      <c r="KI165" s="75"/>
      <c r="KJ165" s="96"/>
      <c r="KK165" s="96"/>
      <c r="KL165" s="96"/>
      <c r="KM165" s="75"/>
      <c r="KN165" s="96"/>
      <c r="KO165" s="96"/>
      <c r="KP165" s="96"/>
      <c r="KQ165" s="75"/>
      <c r="KR165" s="96"/>
      <c r="KS165" s="96"/>
      <c r="KT165" s="96"/>
      <c r="KU165" s="75"/>
      <c r="KV165" s="96"/>
      <c r="KW165" s="96"/>
      <c r="KX165" s="96"/>
      <c r="KY165" s="75"/>
      <c r="KZ165" s="96"/>
      <c r="LA165" s="96"/>
      <c r="LB165" s="96"/>
      <c r="LC165" s="75"/>
      <c r="LD165" s="96"/>
      <c r="LE165" s="96"/>
      <c r="LF165" s="96"/>
      <c r="LG165" s="75"/>
      <c r="LH165" s="96"/>
      <c r="LI165" s="96"/>
      <c r="LJ165" s="96"/>
      <c r="LK165" s="75"/>
      <c r="LL165" s="96"/>
      <c r="LM165" s="96"/>
      <c r="LN165" s="96"/>
      <c r="LO165" s="75"/>
      <c r="LP165" s="96"/>
      <c r="LQ165" s="96"/>
      <c r="LR165" s="96"/>
      <c r="LS165" s="75"/>
      <c r="LT165" s="96"/>
      <c r="LU165" s="96"/>
      <c r="LV165" s="96"/>
      <c r="LW165" s="75"/>
      <c r="LX165" s="96"/>
      <c r="LY165" s="96"/>
      <c r="LZ165" s="96"/>
      <c r="MA165" s="75"/>
      <c r="MB165" s="96"/>
      <c r="MC165" s="96"/>
      <c r="MD165" s="96"/>
      <c r="ME165" s="75"/>
      <c r="MF165" s="96"/>
      <c r="MG165" s="96"/>
      <c r="MH165" s="96"/>
      <c r="MI165" s="75"/>
      <c r="MJ165" s="96"/>
      <c r="MK165" s="96"/>
      <c r="ML165" s="96"/>
      <c r="MM165" s="75"/>
      <c r="MN165" s="89"/>
      <c r="MO165" s="89"/>
      <c r="MP165" s="89"/>
      <c r="MQ165" s="75"/>
      <c r="MR165" s="89"/>
      <c r="MS165" s="89"/>
      <c r="MT165" s="89"/>
      <c r="MU165" s="75"/>
      <c r="MV165" s="96"/>
      <c r="MW165" s="96"/>
      <c r="MX165" s="96"/>
      <c r="MY165" s="96"/>
      <c r="MZ165" s="96"/>
      <c r="NA165" s="96"/>
      <c r="NB165" s="96"/>
      <c r="NC165" s="96"/>
      <c r="ND165" s="96"/>
      <c r="NE165" s="96"/>
      <c r="NF165" s="96"/>
      <c r="NG165" s="96"/>
      <c r="NH165" s="96"/>
      <c r="NI165" s="96"/>
      <c r="NJ165" s="96"/>
      <c r="NK165" s="96"/>
    </row>
    <row r="166" spans="1:375" s="5" customFormat="1" ht="31.5" x14ac:dyDescent="0.25">
      <c r="A166" s="129" t="s">
        <v>260</v>
      </c>
      <c r="B166" s="77">
        <f t="shared" si="791"/>
        <v>37276.2765</v>
      </c>
      <c r="C166" s="77">
        <f t="shared" si="741"/>
        <v>106290.12156</v>
      </c>
      <c r="D166" s="77">
        <f t="shared" si="792"/>
        <v>101623.31656000001</v>
      </c>
      <c r="E166" s="77">
        <f t="shared" si="793"/>
        <v>4666.8050000000003</v>
      </c>
      <c r="F166" s="77">
        <f t="shared" si="794"/>
        <v>106136.9786</v>
      </c>
      <c r="G166" s="73">
        <f>F166/C166*100</f>
        <v>99.855919856189502</v>
      </c>
      <c r="H166" s="73">
        <f>H167+H168+H169+H170+H171</f>
        <v>0</v>
      </c>
      <c r="I166" s="73">
        <f>I167+I168+I169+I170+I171</f>
        <v>0</v>
      </c>
      <c r="J166" s="73">
        <f>J167+J168+J169+J170+J171</f>
        <v>0</v>
      </c>
      <c r="K166" s="73"/>
      <c r="L166" s="73">
        <f>L167+L168+L169+L170+L171</f>
        <v>972.5</v>
      </c>
      <c r="M166" s="73">
        <f>M167+M168+M169+M170+M171</f>
        <v>1215.5999999999999</v>
      </c>
      <c r="N166" s="73">
        <f>N167+N168+N169+N170+N171</f>
        <v>1215.5999999999999</v>
      </c>
      <c r="O166" s="72">
        <f>N166/M166*100</f>
        <v>100</v>
      </c>
      <c r="P166" s="73">
        <f>P167+P168+P169+P170+P171</f>
        <v>1190</v>
      </c>
      <c r="Q166" s="73">
        <f>Q167+Q168+Q169+Q170+Q171</f>
        <v>1190</v>
      </c>
      <c r="R166" s="73">
        <f>R167+R168+R169+R170+R171</f>
        <v>1190</v>
      </c>
      <c r="S166" s="72">
        <f>R166/Q166*100</f>
        <v>100</v>
      </c>
      <c r="T166" s="73">
        <f>T167+T168+T169+T170+T171</f>
        <v>6302</v>
      </c>
      <c r="U166" s="73">
        <f>U167+U168+U169+U170+U171</f>
        <v>6302</v>
      </c>
      <c r="V166" s="73">
        <f>V167+V168+V169+V170+V171</f>
        <v>6302</v>
      </c>
      <c r="W166" s="72">
        <f>V166/U166*100</f>
        <v>100</v>
      </c>
      <c r="X166" s="73">
        <f>X167+X168+X169+X170+X171</f>
        <v>2100</v>
      </c>
      <c r="Y166" s="73">
        <f>Y167+Y168+Y169+Y170+Y171</f>
        <v>2100</v>
      </c>
      <c r="Z166" s="73">
        <f>Z167+Z168+Z169+Z170+Z171</f>
        <v>2100</v>
      </c>
      <c r="AA166" s="72">
        <f>Z166/Y166*100</f>
        <v>100</v>
      </c>
      <c r="AB166" s="73">
        <f>AB167+AB168+AB169+AB170+AB171</f>
        <v>0</v>
      </c>
      <c r="AC166" s="73">
        <f>AC167+AC168+AC169+AC170+AC171</f>
        <v>0</v>
      </c>
      <c r="AD166" s="73">
        <f>AD167+AD168+AD169+AD170+AD171</f>
        <v>0</v>
      </c>
      <c r="AE166" s="72"/>
      <c r="AF166" s="73"/>
      <c r="AG166" s="73">
        <f t="shared" ref="AG166:AH166" si="897">AG167+AG168+AG169+AG170+AG171</f>
        <v>18827.599999999999</v>
      </c>
      <c r="AH166" s="73">
        <f t="shared" si="897"/>
        <v>18760.089780000002</v>
      </c>
      <c r="AI166" s="72">
        <f>AH166/AG166*100</f>
        <v>99.641429497121266</v>
      </c>
      <c r="AJ166" s="73"/>
      <c r="AK166" s="73">
        <f t="shared" ref="AK166:AL166" si="898">AK167+AK168+AK169+AK170+AK171</f>
        <v>960</v>
      </c>
      <c r="AL166" s="73">
        <f t="shared" si="898"/>
        <v>960</v>
      </c>
      <c r="AM166" s="72">
        <f>AL166/AK166*100</f>
        <v>100</v>
      </c>
      <c r="AN166" s="73">
        <f t="shared" ref="AN166" si="899">AN167+AN168+AN169+AN170+AN171</f>
        <v>0</v>
      </c>
      <c r="AO166" s="73">
        <f t="shared" ref="AO166:AR166" si="900">AO167+AO168+AO169+AO170+AO171</f>
        <v>0</v>
      </c>
      <c r="AP166" s="73">
        <f t="shared" si="900"/>
        <v>0</v>
      </c>
      <c r="AQ166" s="73">
        <f t="shared" si="900"/>
        <v>0</v>
      </c>
      <c r="AR166" s="73">
        <f t="shared" si="900"/>
        <v>500</v>
      </c>
      <c r="AS166" s="73">
        <f t="shared" ref="AS166:AT166" si="901">AS167+AS168+AS169+AS170+AS171</f>
        <v>500</v>
      </c>
      <c r="AT166" s="73">
        <f t="shared" si="901"/>
        <v>500</v>
      </c>
      <c r="AU166" s="72">
        <f>AT166/AS166*100</f>
        <v>100</v>
      </c>
      <c r="AV166" s="73"/>
      <c r="AW166" s="73">
        <f t="shared" ref="AW166:AX166" si="902">AW167+AW168+AW169+AW170+AW171</f>
        <v>0</v>
      </c>
      <c r="AX166" s="73">
        <f t="shared" si="902"/>
        <v>0</v>
      </c>
      <c r="AY166" s="72"/>
      <c r="AZ166" s="72"/>
      <c r="BA166" s="73">
        <f>BA167+BA168+BA169+BA170+BA171</f>
        <v>0</v>
      </c>
      <c r="BB166" s="73">
        <f>BB167+BB168+BB169+BB170+BB171</f>
        <v>0</v>
      </c>
      <c r="BC166" s="72"/>
      <c r="BD166" s="73"/>
      <c r="BE166" s="73"/>
      <c r="BF166" s="73"/>
      <c r="BG166" s="72"/>
      <c r="BH166" s="73">
        <f>BH167+BH168+BH169+BH170+BH171</f>
        <v>3916.1215999999999</v>
      </c>
      <c r="BI166" s="73">
        <f>BI167+BI168+BI169+BI170+BI171</f>
        <v>3916.1215999999999</v>
      </c>
      <c r="BJ166" s="73">
        <f>BJ167+BJ168+BJ169+BJ170+BJ171</f>
        <v>3916.1215999999999</v>
      </c>
      <c r="BK166" s="72">
        <f>BJ166/BI166*100</f>
        <v>100</v>
      </c>
      <c r="BL166" s="72"/>
      <c r="BM166" s="73">
        <f>BM167+BM168+BM169+BM170+BM171</f>
        <v>0</v>
      </c>
      <c r="BN166" s="73">
        <f>BN167+BN168+BN169+BN170+BN171</f>
        <v>0</v>
      </c>
      <c r="BO166" s="72"/>
      <c r="BP166" s="72"/>
      <c r="BQ166" s="73">
        <f>BQ167+BQ168+BQ169+BQ170+BQ171</f>
        <v>0</v>
      </c>
      <c r="BR166" s="73">
        <f>BR167+BR168+BR169+BR170+BR171</f>
        <v>0</v>
      </c>
      <c r="BS166" s="72"/>
      <c r="BT166" s="72"/>
      <c r="BU166" s="73">
        <f>BU167+BU168+BU169+BU170+BU171</f>
        <v>0</v>
      </c>
      <c r="BV166" s="73">
        <f>BV167+BV168+BV169+BV170+BV171</f>
        <v>0</v>
      </c>
      <c r="BW166" s="72"/>
      <c r="BX166" s="72"/>
      <c r="BY166" s="73">
        <f>BY167+BY168+BY169+BY170+BY171</f>
        <v>0</v>
      </c>
      <c r="BZ166" s="73">
        <f>BZ167+BZ168+BZ169+BZ170+BZ171</f>
        <v>0</v>
      </c>
      <c r="CA166" s="72"/>
      <c r="CB166" s="72"/>
      <c r="CC166" s="73">
        <f>CC167+CC168+CC169+CC170+CC171</f>
        <v>0</v>
      </c>
      <c r="CD166" s="73">
        <f>CD167+CD168+CD169+CD170+CD171</f>
        <v>0</v>
      </c>
      <c r="CE166" s="72"/>
      <c r="CF166" s="343"/>
      <c r="CG166" s="73">
        <f>CG167+CG168+CG169+CG170+CG171</f>
        <v>0</v>
      </c>
      <c r="CH166" s="73">
        <f>CH167+CH168+CH169+CH170+CH171</f>
        <v>0</v>
      </c>
      <c r="CI166" s="72"/>
      <c r="CJ166" s="72"/>
      <c r="CK166" s="73">
        <f>CK167+CK168+CK169+CK170+CK171</f>
        <v>0</v>
      </c>
      <c r="CL166" s="73">
        <f>CL167+CL168+CL169+CL170+CL171</f>
        <v>0</v>
      </c>
      <c r="CM166" s="72"/>
      <c r="CN166" s="72"/>
      <c r="CO166" s="73">
        <f>CO167+CO168+CO169+CO170+CO171</f>
        <v>0</v>
      </c>
      <c r="CP166" s="73">
        <f>CP167+CP168+CP169+CP170+CP171</f>
        <v>0</v>
      </c>
      <c r="CQ166" s="72"/>
      <c r="CR166" s="73">
        <f>CR167+CR168+CR169+CR170+CR171</f>
        <v>634.4</v>
      </c>
      <c r="CS166" s="73">
        <f>CS167+CS168+CS169+CS170+CS171</f>
        <v>634.4</v>
      </c>
      <c r="CT166" s="73">
        <f>CT167+CT168+CT169+CT170+CT171</f>
        <v>634.4</v>
      </c>
      <c r="CU166" s="72">
        <f>CT166/CS166*100</f>
        <v>100</v>
      </c>
      <c r="CV166" s="72"/>
      <c r="CW166" s="73"/>
      <c r="CX166" s="73"/>
      <c r="CY166" s="72"/>
      <c r="CZ166" s="72"/>
      <c r="DA166" s="73"/>
      <c r="DB166" s="73"/>
      <c r="DC166" s="72"/>
      <c r="DD166" s="73">
        <f>DD167+DD168+DD169+DD170+DD171</f>
        <v>1000</v>
      </c>
      <c r="DE166" s="73">
        <f>DE167+DE168+DE169+DE170+DE171</f>
        <v>1000</v>
      </c>
      <c r="DF166" s="73">
        <f>DF167+DF168+DF169+DF170+DF171</f>
        <v>1000</v>
      </c>
      <c r="DG166" s="72">
        <f t="shared" si="840"/>
        <v>100</v>
      </c>
      <c r="DH166" s="73">
        <f>DH167+DH168+DH169+DH170+DH171</f>
        <v>0</v>
      </c>
      <c r="DI166" s="73">
        <f>DI167+DI168+DI169+DI170+DI171</f>
        <v>0</v>
      </c>
      <c r="DJ166" s="73">
        <f>DJ167+DJ168+DJ169+DJ170+DJ171</f>
        <v>0</v>
      </c>
      <c r="DK166" s="72"/>
      <c r="DL166" s="73">
        <f>DL167+DL168+DL169+DL170+DL171</f>
        <v>0</v>
      </c>
      <c r="DM166" s="73">
        <f>DM167+DM168+DM169+DM170+DM171</f>
        <v>0</v>
      </c>
      <c r="DN166" s="73">
        <f>DN167+DN168+DN169+DN170+DN171</f>
        <v>0</v>
      </c>
      <c r="DO166" s="72"/>
      <c r="DP166" s="73"/>
      <c r="DQ166" s="73">
        <f>DQ167+DQ168+DQ169+DQ170+DQ171</f>
        <v>0</v>
      </c>
      <c r="DR166" s="73">
        <f>DR167+DR168+DR169+DR170+DR171</f>
        <v>0</v>
      </c>
      <c r="DS166" s="72"/>
      <c r="DT166" s="72"/>
      <c r="DU166" s="73">
        <f>DU167+DU168+DU169+DU170+DU171</f>
        <v>0</v>
      </c>
      <c r="DV166" s="73">
        <f>DV167+DV168+DV169+DV170+DV171</f>
        <v>0</v>
      </c>
      <c r="DW166" s="72"/>
      <c r="DX166" s="72"/>
      <c r="DY166" s="73">
        <f>DY167+DY168+DY169+DY170+DY171</f>
        <v>0</v>
      </c>
      <c r="DZ166" s="73">
        <f>DZ167+DZ168+DZ169+DZ170+DZ171</f>
        <v>0</v>
      </c>
      <c r="EA166" s="72"/>
      <c r="EB166" s="73">
        <f>EB167+EB168+EB169+EB170+EB171</f>
        <v>1000</v>
      </c>
      <c r="EC166" s="73">
        <f>EC167+EC168+EC169+EC170+EC171</f>
        <v>1000</v>
      </c>
      <c r="ED166" s="73">
        <f>ED167+ED168+ED169+ED170+ED171</f>
        <v>1000</v>
      </c>
      <c r="EE166" s="72">
        <f>ED166/EC166*100</f>
        <v>100</v>
      </c>
      <c r="EF166" s="73">
        <f>EF167+EF168+EF169+EF170+EF171</f>
        <v>6707</v>
      </c>
      <c r="EG166" s="73">
        <f>EG167+EG168+EG169+EG170+EG171</f>
        <v>7022</v>
      </c>
      <c r="EH166" s="73">
        <f>EH167+EH168+EH169+EH170+EH171</f>
        <v>7022</v>
      </c>
      <c r="EI166" s="72">
        <f>EH166/EG166*100</f>
        <v>100</v>
      </c>
      <c r="EJ166" s="73"/>
      <c r="EK166" s="73">
        <f>EK167+EK168+EK169+EK170+EK171</f>
        <v>0</v>
      </c>
      <c r="EL166" s="73">
        <f>EL167+EL168+EL169+EL170+EL171</f>
        <v>0</v>
      </c>
      <c r="EM166" s="72"/>
      <c r="EN166" s="73">
        <f>EN167+EN168+EN169+EN170+EN171</f>
        <v>10000</v>
      </c>
      <c r="EO166" s="73">
        <f>EO167+EO168+EO169+EO170+EO171</f>
        <v>10000</v>
      </c>
      <c r="EP166" s="73">
        <f>EP167+EP168+EP169+EP170+EP171</f>
        <v>10000</v>
      </c>
      <c r="EQ166" s="72">
        <f t="shared" ref="EQ166:EQ168" si="903">EP166/EO166*100</f>
        <v>100</v>
      </c>
      <c r="ER166" s="73"/>
      <c r="ES166" s="73">
        <f>ES167+ES168+ES169+ES170+ES171</f>
        <v>0</v>
      </c>
      <c r="ET166" s="73">
        <f>ET167+ET168+ET169+ET170+ET171</f>
        <v>0</v>
      </c>
      <c r="EU166" s="72"/>
      <c r="EV166" s="72"/>
      <c r="EW166" s="72"/>
      <c r="EX166" s="72"/>
      <c r="EY166" s="72"/>
      <c r="EZ166" s="73"/>
      <c r="FA166" s="73">
        <f>FA167+FA168+FA169+FA170+FA171</f>
        <v>0</v>
      </c>
      <c r="FB166" s="73">
        <f>FB167+FB168+FB169+FB170+FB171</f>
        <v>0</v>
      </c>
      <c r="FC166" s="72"/>
      <c r="FD166" s="73"/>
      <c r="FE166" s="73">
        <f>FE167+FE168+FE169+FE170+FE171</f>
        <v>0</v>
      </c>
      <c r="FF166" s="73">
        <f>FF167+FF168+FF169+FF170+FF171</f>
        <v>0</v>
      </c>
      <c r="FG166" s="72"/>
      <c r="FH166" s="73"/>
      <c r="FI166" s="73">
        <f>FI167+FI168+FI169+FI170+FI171</f>
        <v>10100</v>
      </c>
      <c r="FJ166" s="73">
        <f>FJ167+FJ168+FJ169+FJ170+FJ171</f>
        <v>10100</v>
      </c>
      <c r="FK166" s="72">
        <f>FJ166/FI166*100</f>
        <v>100</v>
      </c>
      <c r="FL166" s="73">
        <f>FL167+FL168+FL169+FL170+FL171</f>
        <v>869</v>
      </c>
      <c r="FM166" s="73">
        <f>FM167+FM168+FM169+FM170+FM171</f>
        <v>952</v>
      </c>
      <c r="FN166" s="73">
        <f>FN167+FN168+FN169+FN170+FN171</f>
        <v>952</v>
      </c>
      <c r="FO166" s="72">
        <f t="shared" ref="FO166:FO167" si="904">FN166/FM166*100</f>
        <v>100</v>
      </c>
      <c r="FP166" s="73"/>
      <c r="FQ166" s="73"/>
      <c r="FR166" s="73"/>
      <c r="FS166" s="72"/>
      <c r="FT166" s="73"/>
      <c r="FU166" s="73">
        <f>FU167+FU168+FU169+FU170+FU171</f>
        <v>0</v>
      </c>
      <c r="FV166" s="73">
        <f>FV167+FV168+FV169+FV170+FV171</f>
        <v>0</v>
      </c>
      <c r="FW166" s="72"/>
      <c r="FX166" s="73"/>
      <c r="FY166" s="73">
        <f>FY167+FY168+FY169+FY170+FY171</f>
        <v>0</v>
      </c>
      <c r="FZ166" s="73">
        <f>FZ167+FZ168+FZ169+FZ170+FZ171</f>
        <v>0</v>
      </c>
      <c r="GA166" s="72"/>
      <c r="GB166" s="73"/>
      <c r="GC166" s="73">
        <f>GC167+GC168+GC169+GC170+GC171</f>
        <v>0</v>
      </c>
      <c r="GD166" s="73">
        <f>GD167+GD168+GD169+GD170+GD171</f>
        <v>0</v>
      </c>
      <c r="GE166" s="72"/>
      <c r="GF166" s="73">
        <f>GF167+GF168+GF169+GF170+GF171</f>
        <v>2085.2548999999999</v>
      </c>
      <c r="GG166" s="73">
        <f>GG167+GG168+GG169+GG170+GG171</f>
        <v>2007.5730000000001</v>
      </c>
      <c r="GH166" s="73">
        <f>GH167+GH168+GH169+GH170+GH171</f>
        <v>1922.32026</v>
      </c>
      <c r="GI166" s="72">
        <f t="shared" si="895"/>
        <v>95.753442589634346</v>
      </c>
      <c r="GJ166" s="73"/>
      <c r="GK166" s="73"/>
      <c r="GL166" s="73"/>
      <c r="GM166" s="72"/>
      <c r="GN166" s="73"/>
      <c r="GO166" s="73">
        <f>GO167+GO168+GO169+GO170+GO171</f>
        <v>45</v>
      </c>
      <c r="GP166" s="73">
        <f>GP167+GP168+GP169+GP170+GP171</f>
        <v>45</v>
      </c>
      <c r="GQ166" s="72">
        <f>GP166/GO166*100</f>
        <v>100</v>
      </c>
      <c r="GR166" s="73"/>
      <c r="GS166" s="73">
        <f>GS167+GS168+GS169+GS170+GS171</f>
        <v>0</v>
      </c>
      <c r="GT166" s="73">
        <f>GT167+GT168+GT169+GT170+GT171</f>
        <v>0</v>
      </c>
      <c r="GU166" s="72"/>
      <c r="GV166" s="73"/>
      <c r="GW166" s="73">
        <f>GW167+GW168+GW169+GW170+GW171</f>
        <v>0</v>
      </c>
      <c r="GX166" s="73">
        <f>GX167+GX168+GX169+GX170+GX171</f>
        <v>0</v>
      </c>
      <c r="GY166" s="72"/>
      <c r="GZ166" s="73"/>
      <c r="HA166" s="73">
        <f>HA167+HA168+HA169+HA170+HA171</f>
        <v>0</v>
      </c>
      <c r="HB166" s="73">
        <f>HB167+HB168+HB169+HB170+HB171</f>
        <v>0</v>
      </c>
      <c r="HC166" s="72"/>
      <c r="HD166" s="73"/>
      <c r="HE166" s="73">
        <f>HE167+HE168+HE169+HE170+HE171</f>
        <v>0</v>
      </c>
      <c r="HF166" s="73">
        <f>HF167+HF168+HF169+HF170+HF171</f>
        <v>0</v>
      </c>
      <c r="HG166" s="72"/>
      <c r="HH166" s="73"/>
      <c r="HI166" s="73">
        <f>HI167+HI168+HI169+HI170+HI171</f>
        <v>415.07</v>
      </c>
      <c r="HJ166" s="73">
        <f>HJ167+HJ168+HJ169+HJ170+HJ171</f>
        <v>414.69</v>
      </c>
      <c r="HK166" s="72">
        <f>HJ166/HI166*100</f>
        <v>99.908449177247221</v>
      </c>
      <c r="HL166" s="73"/>
      <c r="HM166" s="73">
        <f>HM167+HM168+HM169+HM170+HM171</f>
        <v>0</v>
      </c>
      <c r="HN166" s="73">
        <f>HN167+HN168+HN169+HN170+HN171</f>
        <v>0</v>
      </c>
      <c r="HO166" s="72"/>
      <c r="HP166" s="73"/>
      <c r="HQ166" s="73">
        <f>HQ167+HQ168+HQ169+HQ170+HQ171</f>
        <v>0</v>
      </c>
      <c r="HR166" s="73">
        <f>HR167+HR168+HR169+HR170+HR171</f>
        <v>0</v>
      </c>
      <c r="HS166" s="72"/>
      <c r="HT166" s="73"/>
      <c r="HU166" s="73">
        <f>HU167+HU168+HU169+HU170+HU171</f>
        <v>0</v>
      </c>
      <c r="HV166" s="73">
        <f>HV167+HV168+HV169+HV170+HV171</f>
        <v>0</v>
      </c>
      <c r="HW166" s="72"/>
      <c r="HX166" s="73"/>
      <c r="HY166" s="73">
        <f>HY167+HY168+HY169+HY170+HY171</f>
        <v>0</v>
      </c>
      <c r="HZ166" s="73">
        <f>HZ167+HZ168+HZ169+HZ170+HZ171</f>
        <v>0</v>
      </c>
      <c r="IA166" s="72"/>
      <c r="IB166" s="73"/>
      <c r="IC166" s="73">
        <f>IC167+IC168+IC169+IC170+IC171</f>
        <v>0</v>
      </c>
      <c r="ID166" s="73">
        <f>ID167+ID168+ID169+ID170+ID171</f>
        <v>0</v>
      </c>
      <c r="IE166" s="72"/>
      <c r="IF166" s="73"/>
      <c r="IG166" s="73">
        <f>IG167+IG168+IG169+IG170+IG171</f>
        <v>0</v>
      </c>
      <c r="IH166" s="73">
        <f>IH167+IH168+IH169+IH170+IH171</f>
        <v>0</v>
      </c>
      <c r="II166" s="72"/>
      <c r="IJ166" s="73"/>
      <c r="IK166" s="73">
        <f>IK167+IK168+IK169+IK170+IK171</f>
        <v>0</v>
      </c>
      <c r="IL166" s="73">
        <f>IL167+IL168+IL169+IL170+IL171</f>
        <v>0</v>
      </c>
      <c r="IM166" s="72"/>
      <c r="IN166" s="73"/>
      <c r="IO166" s="73">
        <f>IO167+IO168+IO169+IO170+IO171</f>
        <v>30000</v>
      </c>
      <c r="IP166" s="73">
        <f>IP167+IP168+IP169+IP170+IP171</f>
        <v>30000</v>
      </c>
      <c r="IQ166" s="73">
        <f t="shared" ref="IQ166" si="905">IP166/IO166*100</f>
        <v>100</v>
      </c>
      <c r="IR166" s="73"/>
      <c r="IS166" s="73">
        <f>IS167+IS168+IS169+IS170+IS171</f>
        <v>0</v>
      </c>
      <c r="IT166" s="73">
        <f>IT167+IT168+IT169+IT170+IT171</f>
        <v>0</v>
      </c>
      <c r="IU166" s="72"/>
      <c r="IV166" s="73"/>
      <c r="IW166" s="73">
        <f>IW167+IW168+IW169+IW170+IW171</f>
        <v>0</v>
      </c>
      <c r="IX166" s="73">
        <f>IX167+IX168+IX169+IX170+IX171</f>
        <v>0</v>
      </c>
      <c r="IY166" s="72"/>
      <c r="IZ166" s="73"/>
      <c r="JA166" s="73">
        <f>JA167+JA168+JA169+JA170+JA171</f>
        <v>0</v>
      </c>
      <c r="JB166" s="73">
        <f>JB167+JB168+JB169+JB170+JB171</f>
        <v>0</v>
      </c>
      <c r="JC166" s="72"/>
      <c r="JD166" s="73"/>
      <c r="JE166" s="73">
        <f>JE167+JE168+JE169+JE170+JE171</f>
        <v>0</v>
      </c>
      <c r="JF166" s="73">
        <f>JF167+JF168+JF169+JF170+JF171</f>
        <v>0</v>
      </c>
      <c r="JG166" s="72"/>
      <c r="JH166" s="73"/>
      <c r="JI166" s="73">
        <f>JI167+JI168+JI169+JI170+JI171</f>
        <v>0</v>
      </c>
      <c r="JJ166" s="73">
        <f>JJ167+JJ168+JJ169+JJ170+JJ171</f>
        <v>0</v>
      </c>
      <c r="JK166" s="72"/>
      <c r="JL166" s="73"/>
      <c r="JM166" s="73">
        <f>JM167+JM168+JM169+JM170+JM171</f>
        <v>0</v>
      </c>
      <c r="JN166" s="73">
        <f>JN167+JN168+JN169+JN170+JN171</f>
        <v>0</v>
      </c>
      <c r="JO166" s="72"/>
      <c r="JP166" s="73"/>
      <c r="JQ166" s="73">
        <f>JQ167+JQ168+JQ169+JQ170+JQ171</f>
        <v>0</v>
      </c>
      <c r="JR166" s="73">
        <f>JR167+JR168+JR169+JR170+JR171</f>
        <v>0</v>
      </c>
      <c r="JS166" s="72"/>
      <c r="JT166" s="73"/>
      <c r="JU166" s="73">
        <f>JU167+JU168+JU169+JU170+JU171</f>
        <v>4286.8050000000003</v>
      </c>
      <c r="JV166" s="73">
        <f>JV167+JV168+JV169+JV170+JV171</f>
        <v>4286.8050000000003</v>
      </c>
      <c r="JW166" s="72">
        <f t="shared" ref="JW166:JW172" si="906">JV166/JU166*100</f>
        <v>100</v>
      </c>
      <c r="JX166" s="73"/>
      <c r="JY166" s="73">
        <f>JY167+JY168+JY169+JY170+JY171</f>
        <v>0</v>
      </c>
      <c r="JZ166" s="73">
        <f>JZ167+JZ168+JZ169+JZ170+JZ171</f>
        <v>0</v>
      </c>
      <c r="KA166" s="72"/>
      <c r="KB166" s="73"/>
      <c r="KC166" s="73">
        <f>KC167+KC168+KC169+KC170+KC171</f>
        <v>0</v>
      </c>
      <c r="KD166" s="73">
        <f>KD167+KD168+KD169+KD170+KD171</f>
        <v>0</v>
      </c>
      <c r="KE166" s="72"/>
      <c r="KF166" s="73"/>
      <c r="KG166" s="73">
        <f>KG167+KG168+KG169+KG170+KG171</f>
        <v>0</v>
      </c>
      <c r="KH166" s="73">
        <f>KH167+KH168+KH169+KH170+KH171</f>
        <v>0</v>
      </c>
      <c r="KI166" s="72"/>
      <c r="KJ166" s="73"/>
      <c r="KK166" s="73">
        <f>KK167+KK168+KK169+KK170+KK171</f>
        <v>380</v>
      </c>
      <c r="KL166" s="73">
        <f>KL167+KL168+KL169+KL170+KL171</f>
        <v>380</v>
      </c>
      <c r="KM166" s="72">
        <f t="shared" si="896"/>
        <v>100</v>
      </c>
      <c r="KN166" s="73"/>
      <c r="KO166" s="73">
        <f>KO167+KO168+KO169+KO170+KO171</f>
        <v>0</v>
      </c>
      <c r="KP166" s="73">
        <f>KP167+KP168+KP169+KP170+KP171</f>
        <v>0</v>
      </c>
      <c r="KQ166" s="72"/>
      <c r="KR166" s="73"/>
      <c r="KS166" s="73">
        <f>KS167+KS168+KS169+KS170+KS171</f>
        <v>0</v>
      </c>
      <c r="KT166" s="73">
        <f>KT167+KT168+KT169+KT170+KT171</f>
        <v>0</v>
      </c>
      <c r="KU166" s="72"/>
      <c r="KV166" s="73"/>
      <c r="KW166" s="73">
        <f>KW167+KW168+KW169+KW170+KW171</f>
        <v>0</v>
      </c>
      <c r="KX166" s="73">
        <f>KX167+KX168+KX169+KX170+KX171</f>
        <v>0</v>
      </c>
      <c r="KY166" s="72"/>
      <c r="KZ166" s="73"/>
      <c r="LA166" s="73">
        <f>LA167+LA168+LA169+LA170+LA171</f>
        <v>0</v>
      </c>
      <c r="LB166" s="73">
        <f>LB167+LB168+LB169+LB170+LB171</f>
        <v>0</v>
      </c>
      <c r="LC166" s="72"/>
      <c r="LD166" s="73"/>
      <c r="LE166" s="73">
        <f>LE167+LE168+LE169+LE170+LE171</f>
        <v>0</v>
      </c>
      <c r="LF166" s="73">
        <f>LF167+LF168+LF169+LF170+LF171</f>
        <v>0</v>
      </c>
      <c r="LG166" s="72"/>
      <c r="LH166" s="73"/>
      <c r="LI166" s="73">
        <f>LI167+LI168+LI169+LI170+LI171</f>
        <v>0</v>
      </c>
      <c r="LJ166" s="73">
        <f>LJ167+LJ168+LJ169+LJ170+LJ171</f>
        <v>0</v>
      </c>
      <c r="LK166" s="72"/>
      <c r="LL166" s="73"/>
      <c r="LM166" s="73">
        <f>LM167+LM168+LM169+LM170+LM171</f>
        <v>0</v>
      </c>
      <c r="LN166" s="73">
        <f>LN167+LN168+LN169+LN170+LN171</f>
        <v>0</v>
      </c>
      <c r="LO166" s="72"/>
      <c r="LP166" s="73"/>
      <c r="LQ166" s="73">
        <f>LQ167+LQ168+LQ169+LQ170+LQ171</f>
        <v>0</v>
      </c>
      <c r="LR166" s="73">
        <f>LR167+LR168+LR169+LR170+LR171</f>
        <v>0</v>
      </c>
      <c r="LS166" s="72"/>
      <c r="LT166" s="73"/>
      <c r="LU166" s="73">
        <f>LU167+LU168+LU169+LU170+LU171</f>
        <v>0</v>
      </c>
      <c r="LV166" s="73">
        <f>LV167+LV168+LV169+LV170+LV171</f>
        <v>0</v>
      </c>
      <c r="LW166" s="72"/>
      <c r="LX166" s="73"/>
      <c r="LY166" s="73">
        <f>LY167+LY168+LY169+LY170+LY171</f>
        <v>0</v>
      </c>
      <c r="LZ166" s="73">
        <f>LZ167+LZ168+LZ169+LZ170+LZ171</f>
        <v>0</v>
      </c>
      <c r="MA166" s="72"/>
      <c r="MB166" s="73"/>
      <c r="MC166" s="73">
        <f>MC167+MC168+MC169+MC170+MC171</f>
        <v>3435.9519599999999</v>
      </c>
      <c r="MD166" s="73">
        <f>MD167+MD168+MD169+MD170+MD171</f>
        <v>3435.9519599999999</v>
      </c>
      <c r="ME166" s="72">
        <f t="shared" ref="ME166:ME167" si="907">MD166/MC166*100</f>
        <v>100</v>
      </c>
      <c r="MF166" s="73"/>
      <c r="MG166" s="73">
        <f>MG167+MG168+MG169+MG170+MG171</f>
        <v>0</v>
      </c>
      <c r="MH166" s="73">
        <f>MH167+MH168+MH169+MH170+MH171</f>
        <v>0</v>
      </c>
      <c r="MI166" s="72"/>
      <c r="MJ166" s="73"/>
      <c r="MK166" s="73">
        <f>MK167+MK168+MK169+MK170+MK171</f>
        <v>0</v>
      </c>
      <c r="ML166" s="73">
        <f>ML167+ML168+ML169+ML170+ML171</f>
        <v>0</v>
      </c>
      <c r="MM166" s="72"/>
      <c r="MN166" s="73"/>
      <c r="MO166" s="73"/>
      <c r="MP166" s="73"/>
      <c r="MQ166" s="72"/>
      <c r="MR166" s="73"/>
      <c r="MS166" s="73"/>
      <c r="MT166" s="73"/>
      <c r="MU166" s="72"/>
      <c r="MV166" s="73"/>
      <c r="MW166" s="73"/>
      <c r="MX166" s="73"/>
      <c r="MY166" s="72"/>
      <c r="MZ166" s="73"/>
      <c r="NA166" s="73"/>
      <c r="NB166" s="73"/>
      <c r="NC166" s="72"/>
      <c r="ND166" s="73"/>
      <c r="NE166" s="73"/>
      <c r="NF166" s="73"/>
      <c r="NG166" s="72"/>
      <c r="NH166" s="73"/>
      <c r="NI166" s="73"/>
      <c r="NJ166" s="73"/>
      <c r="NK166" s="72"/>
    </row>
    <row r="167" spans="1:375" ht="31.5" x14ac:dyDescent="0.25">
      <c r="A167" s="130" t="s">
        <v>202</v>
      </c>
      <c r="B167" s="78">
        <f t="shared" si="791"/>
        <v>27276.2765</v>
      </c>
      <c r="C167" s="78">
        <f t="shared" si="741"/>
        <v>66290.12156</v>
      </c>
      <c r="D167" s="78">
        <f t="shared" si="792"/>
        <v>61623.316559999992</v>
      </c>
      <c r="E167" s="78">
        <f t="shared" si="793"/>
        <v>4666.8050000000003</v>
      </c>
      <c r="F167" s="78">
        <f t="shared" si="794"/>
        <v>66136.978600000002</v>
      </c>
      <c r="G167" s="74">
        <f>F167/C167*100</f>
        <v>99.768980722321672</v>
      </c>
      <c r="H167" s="74"/>
      <c r="I167" s="74"/>
      <c r="J167" s="74"/>
      <c r="K167" s="74"/>
      <c r="L167" s="74">
        <v>972.5</v>
      </c>
      <c r="M167" s="74">
        <v>1215.5999999999999</v>
      </c>
      <c r="N167" s="74">
        <v>1215.5999999999999</v>
      </c>
      <c r="O167" s="75">
        <f>N167/M167*100</f>
        <v>100</v>
      </c>
      <c r="P167" s="114">
        <v>1190</v>
      </c>
      <c r="Q167" s="114">
        <v>1190</v>
      </c>
      <c r="R167" s="134">
        <v>1190</v>
      </c>
      <c r="S167" s="75">
        <f>R167/Q167*100</f>
        <v>100</v>
      </c>
      <c r="T167" s="99">
        <v>6302</v>
      </c>
      <c r="U167" s="272">
        <v>6302</v>
      </c>
      <c r="V167" s="272">
        <v>6302</v>
      </c>
      <c r="W167" s="75">
        <f>V167/U167*100</f>
        <v>100</v>
      </c>
      <c r="X167" s="285">
        <v>2100</v>
      </c>
      <c r="Y167" s="309">
        <v>2100</v>
      </c>
      <c r="Z167" s="309">
        <v>2100</v>
      </c>
      <c r="AA167" s="75">
        <f>Z167/Y167*100</f>
        <v>100</v>
      </c>
      <c r="AB167" s="322"/>
      <c r="AC167" s="322"/>
      <c r="AD167" s="322"/>
      <c r="AE167" s="75"/>
      <c r="AF167" s="322"/>
      <c r="AG167" s="322">
        <v>18827.599999999999</v>
      </c>
      <c r="AH167" s="322">
        <v>18760.089780000002</v>
      </c>
      <c r="AI167" s="75">
        <f>AH167/AG167*100</f>
        <v>99.641429497121266</v>
      </c>
      <c r="AJ167" s="322"/>
      <c r="AK167" s="322">
        <v>960</v>
      </c>
      <c r="AL167" s="322">
        <v>960</v>
      </c>
      <c r="AM167" s="75">
        <f>AL167/AK167*100</f>
        <v>100</v>
      </c>
      <c r="AN167" s="74"/>
      <c r="AO167" s="74"/>
      <c r="AP167" s="74"/>
      <c r="AQ167" s="75"/>
      <c r="AR167" s="322">
        <v>500</v>
      </c>
      <c r="AS167" s="322">
        <v>500</v>
      </c>
      <c r="AT167" s="322">
        <v>500</v>
      </c>
      <c r="AU167" s="75">
        <f>AT167/AS167*100</f>
        <v>100</v>
      </c>
      <c r="AV167" s="322"/>
      <c r="AW167" s="322"/>
      <c r="AX167" s="322"/>
      <c r="AY167" s="75"/>
      <c r="AZ167" s="75"/>
      <c r="BA167" s="322"/>
      <c r="BB167" s="322"/>
      <c r="BC167" s="75"/>
      <c r="BD167" s="322"/>
      <c r="BE167" s="322"/>
      <c r="BF167" s="322"/>
      <c r="BG167" s="75"/>
      <c r="BH167" s="322">
        <v>3916.1215999999999</v>
      </c>
      <c r="BI167" s="322">
        <v>3916.1215999999999</v>
      </c>
      <c r="BJ167" s="322">
        <v>3916.1215999999999</v>
      </c>
      <c r="BK167" s="75">
        <f>BJ167/BI167*100</f>
        <v>100</v>
      </c>
      <c r="BL167" s="75"/>
      <c r="BM167" s="322"/>
      <c r="BN167" s="322"/>
      <c r="BO167" s="75"/>
      <c r="BP167" s="75"/>
      <c r="BQ167" s="322"/>
      <c r="BR167" s="322"/>
      <c r="BS167" s="75"/>
      <c r="BT167" s="75"/>
      <c r="BU167" s="322"/>
      <c r="BV167" s="322"/>
      <c r="BW167" s="75"/>
      <c r="BX167" s="75"/>
      <c r="BY167" s="322"/>
      <c r="BZ167" s="322"/>
      <c r="CA167" s="75"/>
      <c r="CB167" s="75"/>
      <c r="CC167" s="322"/>
      <c r="CD167" s="322"/>
      <c r="CE167" s="75"/>
      <c r="CF167" s="322"/>
      <c r="CG167" s="322"/>
      <c r="CH167" s="322"/>
      <c r="CI167" s="75"/>
      <c r="CJ167" s="75"/>
      <c r="CK167" s="322"/>
      <c r="CL167" s="322"/>
      <c r="CM167" s="75"/>
      <c r="CN167" s="75"/>
      <c r="CO167" s="322"/>
      <c r="CP167" s="322"/>
      <c r="CQ167" s="75"/>
      <c r="CR167" s="322">
        <v>634.4</v>
      </c>
      <c r="CS167" s="322">
        <v>634.4</v>
      </c>
      <c r="CT167" s="322">
        <v>634.4</v>
      </c>
      <c r="CU167" s="75">
        <f>CT167/CS167*100</f>
        <v>100</v>
      </c>
      <c r="CV167" s="75"/>
      <c r="CW167" s="322"/>
      <c r="CX167" s="322"/>
      <c r="CY167" s="75"/>
      <c r="CZ167" s="75"/>
      <c r="DA167" s="322"/>
      <c r="DB167" s="322"/>
      <c r="DC167" s="75"/>
      <c r="DD167" s="322">
        <v>1000</v>
      </c>
      <c r="DE167" s="322">
        <v>1000</v>
      </c>
      <c r="DF167" s="322">
        <v>1000</v>
      </c>
      <c r="DG167" s="75">
        <f t="shared" si="840"/>
        <v>100</v>
      </c>
      <c r="DH167" s="322"/>
      <c r="DI167" s="322"/>
      <c r="DJ167" s="322"/>
      <c r="DK167" s="75"/>
      <c r="DL167" s="322"/>
      <c r="DM167" s="322"/>
      <c r="DN167" s="322"/>
      <c r="DO167" s="75"/>
      <c r="DP167" s="322"/>
      <c r="DQ167" s="322"/>
      <c r="DR167" s="322"/>
      <c r="DS167" s="75"/>
      <c r="DT167" s="75"/>
      <c r="DU167" s="322"/>
      <c r="DV167" s="322"/>
      <c r="DW167" s="75"/>
      <c r="DX167" s="75"/>
      <c r="DY167" s="322"/>
      <c r="DZ167" s="322"/>
      <c r="EA167" s="75"/>
      <c r="EB167" s="322">
        <v>1000</v>
      </c>
      <c r="EC167" s="322">
        <v>1000</v>
      </c>
      <c r="ED167" s="322">
        <v>1000</v>
      </c>
      <c r="EE167" s="75">
        <f>ED167/EC167*100</f>
        <v>100</v>
      </c>
      <c r="EF167" s="322">
        <v>6707</v>
      </c>
      <c r="EG167" s="322">
        <v>7022</v>
      </c>
      <c r="EH167" s="322">
        <v>7022</v>
      </c>
      <c r="EI167" s="75">
        <f>EH167/EG167*100</f>
        <v>100</v>
      </c>
      <c r="EJ167" s="322"/>
      <c r="EK167" s="322"/>
      <c r="EL167" s="322"/>
      <c r="EM167" s="75"/>
      <c r="EN167" s="322"/>
      <c r="EO167" s="322"/>
      <c r="EP167" s="322"/>
      <c r="EQ167" s="75"/>
      <c r="ER167" s="322"/>
      <c r="ES167" s="322"/>
      <c r="ET167" s="322"/>
      <c r="EU167" s="75"/>
      <c r="EV167" s="75"/>
      <c r="EW167" s="75"/>
      <c r="EX167" s="75"/>
      <c r="EY167" s="75"/>
      <c r="EZ167" s="322"/>
      <c r="FA167" s="322"/>
      <c r="FB167" s="322"/>
      <c r="FC167" s="75"/>
      <c r="FD167" s="322"/>
      <c r="FE167" s="322"/>
      <c r="FF167" s="322"/>
      <c r="FG167" s="75"/>
      <c r="FH167" s="322"/>
      <c r="FI167" s="322">
        <v>10100</v>
      </c>
      <c r="FJ167" s="322">
        <v>10100</v>
      </c>
      <c r="FK167" s="75">
        <f>FJ167/FI167*100</f>
        <v>100</v>
      </c>
      <c r="FL167" s="322">
        <v>869</v>
      </c>
      <c r="FM167" s="322">
        <v>952</v>
      </c>
      <c r="FN167" s="322">
        <v>952</v>
      </c>
      <c r="FO167" s="75">
        <f t="shared" si="904"/>
        <v>100</v>
      </c>
      <c r="FP167" s="322"/>
      <c r="FQ167" s="322"/>
      <c r="FR167" s="322"/>
      <c r="FS167" s="75"/>
      <c r="FT167" s="322"/>
      <c r="FU167" s="322"/>
      <c r="FV167" s="322"/>
      <c r="FW167" s="75"/>
      <c r="FX167" s="322"/>
      <c r="FY167" s="322"/>
      <c r="FZ167" s="322"/>
      <c r="GA167" s="75"/>
      <c r="GB167" s="322"/>
      <c r="GC167" s="322"/>
      <c r="GD167" s="322"/>
      <c r="GE167" s="75"/>
      <c r="GF167" s="322">
        <v>2085.2548999999999</v>
      </c>
      <c r="GG167" s="322">
        <v>2007.5730000000001</v>
      </c>
      <c r="GH167" s="322">
        <v>1922.32026</v>
      </c>
      <c r="GI167" s="75">
        <f t="shared" si="895"/>
        <v>95.753442589634346</v>
      </c>
      <c r="GJ167" s="322"/>
      <c r="GK167" s="322"/>
      <c r="GL167" s="322"/>
      <c r="GM167" s="75"/>
      <c r="GN167" s="322"/>
      <c r="GO167" s="322">
        <v>45</v>
      </c>
      <c r="GP167" s="322">
        <v>45</v>
      </c>
      <c r="GQ167" s="75">
        <f>GP167/GO167*100</f>
        <v>100</v>
      </c>
      <c r="GR167" s="74"/>
      <c r="GS167" s="74"/>
      <c r="GT167" s="74"/>
      <c r="GU167" s="75"/>
      <c r="GV167" s="74"/>
      <c r="GW167" s="74"/>
      <c r="GX167" s="74"/>
      <c r="GY167" s="75"/>
      <c r="GZ167" s="74"/>
      <c r="HA167" s="74"/>
      <c r="HB167" s="74"/>
      <c r="HC167" s="75"/>
      <c r="HD167" s="74"/>
      <c r="HE167" s="74"/>
      <c r="HF167" s="74"/>
      <c r="HG167" s="75"/>
      <c r="HH167" s="74"/>
      <c r="HI167" s="74">
        <v>415.07</v>
      </c>
      <c r="HJ167" s="74">
        <v>414.69</v>
      </c>
      <c r="HK167" s="75">
        <f>HJ167/HI167*100</f>
        <v>99.908449177247221</v>
      </c>
      <c r="HL167" s="74"/>
      <c r="HM167" s="74"/>
      <c r="HN167" s="74">
        <v>0</v>
      </c>
      <c r="HO167" s="75"/>
      <c r="HP167" s="74"/>
      <c r="HQ167" s="74"/>
      <c r="HR167" s="74">
        <v>0</v>
      </c>
      <c r="HS167" s="75"/>
      <c r="HT167" s="74"/>
      <c r="HU167" s="74"/>
      <c r="HV167" s="74">
        <v>0</v>
      </c>
      <c r="HW167" s="75"/>
      <c r="HX167" s="74"/>
      <c r="HY167" s="74"/>
      <c r="HZ167" s="74">
        <v>0</v>
      </c>
      <c r="IA167" s="75"/>
      <c r="IB167" s="74"/>
      <c r="IC167" s="74"/>
      <c r="ID167" s="74">
        <v>0</v>
      </c>
      <c r="IE167" s="75"/>
      <c r="IF167" s="74"/>
      <c r="IG167" s="74"/>
      <c r="IH167" s="74">
        <v>0</v>
      </c>
      <c r="II167" s="75"/>
      <c r="IJ167" s="74"/>
      <c r="IK167" s="74"/>
      <c r="IL167" s="74">
        <v>0</v>
      </c>
      <c r="IM167" s="75"/>
      <c r="IN167" s="74"/>
      <c r="IO167" s="74"/>
      <c r="IP167" s="74">
        <v>0</v>
      </c>
      <c r="IQ167" s="74"/>
      <c r="IR167" s="74"/>
      <c r="IS167" s="74"/>
      <c r="IT167" s="74">
        <v>0</v>
      </c>
      <c r="IU167" s="75"/>
      <c r="IV167" s="74"/>
      <c r="IW167" s="74"/>
      <c r="IX167" s="74">
        <v>0</v>
      </c>
      <c r="IY167" s="75"/>
      <c r="IZ167" s="74"/>
      <c r="JA167" s="74"/>
      <c r="JB167" s="74">
        <v>0</v>
      </c>
      <c r="JC167" s="75"/>
      <c r="JD167" s="74"/>
      <c r="JE167" s="74"/>
      <c r="JF167" s="74">
        <v>0</v>
      </c>
      <c r="JG167" s="75"/>
      <c r="JH167" s="74"/>
      <c r="JI167" s="74"/>
      <c r="JJ167" s="74">
        <v>0</v>
      </c>
      <c r="JK167" s="75"/>
      <c r="JL167" s="74"/>
      <c r="JM167" s="74"/>
      <c r="JN167" s="74">
        <v>0</v>
      </c>
      <c r="JO167" s="75"/>
      <c r="JP167" s="74"/>
      <c r="JQ167" s="74"/>
      <c r="JR167" s="74">
        <v>0</v>
      </c>
      <c r="JS167" s="75"/>
      <c r="JT167" s="74"/>
      <c r="JU167" s="74">
        <v>4286.8050000000003</v>
      </c>
      <c r="JV167" s="74">
        <v>4286.8050000000003</v>
      </c>
      <c r="JW167" s="75">
        <f t="shared" si="906"/>
        <v>100</v>
      </c>
      <c r="JX167" s="74"/>
      <c r="JY167" s="74"/>
      <c r="JZ167" s="74">
        <v>0</v>
      </c>
      <c r="KA167" s="75"/>
      <c r="KB167" s="74"/>
      <c r="KC167" s="74"/>
      <c r="KD167" s="74">
        <v>0</v>
      </c>
      <c r="KE167" s="75"/>
      <c r="KF167" s="74"/>
      <c r="KG167" s="74"/>
      <c r="KH167" s="74">
        <v>0</v>
      </c>
      <c r="KI167" s="75"/>
      <c r="KJ167" s="74"/>
      <c r="KK167" s="74">
        <v>380</v>
      </c>
      <c r="KL167" s="74">
        <v>380</v>
      </c>
      <c r="KM167" s="75">
        <f t="shared" si="896"/>
        <v>100</v>
      </c>
      <c r="KN167" s="74"/>
      <c r="KO167" s="74"/>
      <c r="KP167" s="74"/>
      <c r="KQ167" s="75"/>
      <c r="KR167" s="74"/>
      <c r="KS167" s="74"/>
      <c r="KT167" s="74"/>
      <c r="KU167" s="75"/>
      <c r="KV167" s="74"/>
      <c r="KW167" s="74"/>
      <c r="KX167" s="74"/>
      <c r="KY167" s="75"/>
      <c r="KZ167" s="74"/>
      <c r="LA167" s="74"/>
      <c r="LB167" s="74"/>
      <c r="LC167" s="75"/>
      <c r="LD167" s="74"/>
      <c r="LE167" s="74"/>
      <c r="LF167" s="74"/>
      <c r="LG167" s="75"/>
      <c r="LH167" s="74"/>
      <c r="LI167" s="74"/>
      <c r="LJ167" s="74"/>
      <c r="LK167" s="75"/>
      <c r="LL167" s="74"/>
      <c r="LM167" s="74"/>
      <c r="LN167" s="74"/>
      <c r="LO167" s="75"/>
      <c r="LP167" s="74"/>
      <c r="LQ167" s="74"/>
      <c r="LR167" s="74"/>
      <c r="LS167" s="75"/>
      <c r="LT167" s="74"/>
      <c r="LU167" s="74"/>
      <c r="LV167" s="74"/>
      <c r="LW167" s="75"/>
      <c r="LX167" s="74"/>
      <c r="LY167" s="74"/>
      <c r="LZ167" s="74"/>
      <c r="MA167" s="75"/>
      <c r="MB167" s="74"/>
      <c r="MC167" s="74">
        <v>3435.9519599999999</v>
      </c>
      <c r="MD167" s="74">
        <v>3435.9519599999999</v>
      </c>
      <c r="ME167" s="75">
        <f t="shared" si="907"/>
        <v>100</v>
      </c>
      <c r="MF167" s="74"/>
      <c r="MG167" s="74"/>
      <c r="MH167" s="74"/>
      <c r="MI167" s="75"/>
      <c r="MJ167" s="74"/>
      <c r="MK167" s="74"/>
      <c r="ML167" s="74"/>
      <c r="MM167" s="75"/>
      <c r="MN167" s="322"/>
      <c r="MO167" s="322"/>
      <c r="MP167" s="322"/>
      <c r="MQ167" s="75"/>
      <c r="MR167" s="322"/>
      <c r="MS167" s="322"/>
      <c r="MT167" s="322"/>
      <c r="MU167" s="75"/>
      <c r="MV167" s="74"/>
      <c r="MW167" s="74"/>
      <c r="MX167" s="74"/>
      <c r="MY167" s="75"/>
      <c r="MZ167" s="74"/>
      <c r="NA167" s="74"/>
      <c r="NB167" s="74"/>
      <c r="NC167" s="75"/>
      <c r="ND167" s="74"/>
      <c r="NE167" s="74"/>
      <c r="NF167" s="74"/>
      <c r="NG167" s="75"/>
      <c r="NH167" s="74"/>
      <c r="NI167" s="74"/>
      <c r="NJ167" s="74"/>
      <c r="NK167" s="75"/>
    </row>
    <row r="168" spans="1:375" ht="15.75" x14ac:dyDescent="0.25">
      <c r="A168" s="130" t="s">
        <v>256</v>
      </c>
      <c r="B168" s="78">
        <f t="shared" si="791"/>
        <v>10000</v>
      </c>
      <c r="C168" s="78">
        <f t="shared" si="741"/>
        <v>40000</v>
      </c>
      <c r="D168" s="78">
        <f t="shared" si="792"/>
        <v>40000</v>
      </c>
      <c r="E168" s="78">
        <f t="shared" si="793"/>
        <v>0</v>
      </c>
      <c r="F168" s="78">
        <f t="shared" si="794"/>
        <v>40000</v>
      </c>
      <c r="G168" s="74">
        <f>F168/C168*100</f>
        <v>100</v>
      </c>
      <c r="H168" s="78"/>
      <c r="I168" s="78"/>
      <c r="J168" s="78"/>
      <c r="K168" s="78"/>
      <c r="L168" s="74"/>
      <c r="M168" s="74"/>
      <c r="N168" s="74"/>
      <c r="O168" s="96"/>
      <c r="P168" s="74"/>
      <c r="Q168" s="74"/>
      <c r="R168" s="74"/>
      <c r="S168" s="75"/>
      <c r="T168" s="74"/>
      <c r="U168" s="74"/>
      <c r="V168" s="74"/>
      <c r="W168" s="75"/>
      <c r="X168" s="74"/>
      <c r="Y168" s="74"/>
      <c r="Z168" s="74"/>
      <c r="AA168" s="75"/>
      <c r="AB168" s="74"/>
      <c r="AC168" s="74"/>
      <c r="AD168" s="74"/>
      <c r="AE168" s="75"/>
      <c r="AF168" s="74"/>
      <c r="AG168" s="74"/>
      <c r="AH168" s="74"/>
      <c r="AI168" s="75"/>
      <c r="AJ168" s="74"/>
      <c r="AK168" s="74"/>
      <c r="AL168" s="74"/>
      <c r="AM168" s="75"/>
      <c r="AN168" s="74"/>
      <c r="AO168" s="74"/>
      <c r="AP168" s="74"/>
      <c r="AQ168" s="96"/>
      <c r="AR168" s="74"/>
      <c r="AS168" s="74"/>
      <c r="AT168" s="74"/>
      <c r="AU168" s="75"/>
      <c r="AV168" s="74"/>
      <c r="AW168" s="74"/>
      <c r="AX168" s="74"/>
      <c r="AY168" s="75"/>
      <c r="AZ168" s="75"/>
      <c r="BA168" s="74"/>
      <c r="BB168" s="74"/>
      <c r="BC168" s="75"/>
      <c r="BD168" s="74"/>
      <c r="BE168" s="74"/>
      <c r="BF168" s="74"/>
      <c r="BG168" s="75"/>
      <c r="BH168" s="74"/>
      <c r="BI168" s="74"/>
      <c r="BJ168" s="74"/>
      <c r="BK168" s="75"/>
      <c r="BL168" s="75"/>
      <c r="BM168" s="322"/>
      <c r="BN168" s="74"/>
      <c r="BO168" s="75"/>
      <c r="BP168" s="75"/>
      <c r="BQ168" s="322"/>
      <c r="BR168" s="74"/>
      <c r="BS168" s="75"/>
      <c r="BT168" s="75"/>
      <c r="BU168" s="322"/>
      <c r="BV168" s="74"/>
      <c r="BW168" s="75"/>
      <c r="BX168" s="75"/>
      <c r="BY168" s="322"/>
      <c r="BZ168" s="74"/>
      <c r="CA168" s="75"/>
      <c r="CB168" s="75"/>
      <c r="CC168" s="322"/>
      <c r="CD168" s="74"/>
      <c r="CE168" s="75"/>
      <c r="CF168" s="322"/>
      <c r="CG168" s="322"/>
      <c r="CH168" s="74"/>
      <c r="CI168" s="75"/>
      <c r="CJ168" s="75"/>
      <c r="CK168" s="322"/>
      <c r="CL168" s="74"/>
      <c r="CM168" s="75"/>
      <c r="CN168" s="75"/>
      <c r="CO168" s="322"/>
      <c r="CP168" s="74"/>
      <c r="CQ168" s="75"/>
      <c r="CR168" s="322"/>
      <c r="CS168" s="322"/>
      <c r="CT168" s="322"/>
      <c r="CU168" s="75"/>
      <c r="CV168" s="75"/>
      <c r="CW168" s="322"/>
      <c r="CX168" s="322"/>
      <c r="CY168" s="75"/>
      <c r="CZ168" s="75"/>
      <c r="DA168" s="322"/>
      <c r="DB168" s="322"/>
      <c r="DC168" s="75"/>
      <c r="DD168" s="322"/>
      <c r="DE168" s="322"/>
      <c r="DF168" s="322"/>
      <c r="DG168" s="75"/>
      <c r="DH168" s="322"/>
      <c r="DI168" s="322"/>
      <c r="DJ168" s="322"/>
      <c r="DK168" s="75"/>
      <c r="DL168" s="322"/>
      <c r="DM168" s="322"/>
      <c r="DN168" s="322"/>
      <c r="DO168" s="75"/>
      <c r="DP168" s="322"/>
      <c r="DQ168" s="322"/>
      <c r="DR168" s="322"/>
      <c r="DS168" s="75"/>
      <c r="DT168" s="75"/>
      <c r="DU168" s="322"/>
      <c r="DV168" s="74"/>
      <c r="DW168" s="75"/>
      <c r="DX168" s="75"/>
      <c r="DY168" s="322"/>
      <c r="DZ168" s="74"/>
      <c r="EA168" s="75"/>
      <c r="EB168" s="322"/>
      <c r="EC168" s="322"/>
      <c r="ED168" s="322"/>
      <c r="EE168" s="75"/>
      <c r="EF168" s="322"/>
      <c r="EG168" s="322"/>
      <c r="EH168" s="322"/>
      <c r="EI168" s="75"/>
      <c r="EJ168" s="322"/>
      <c r="EK168" s="322"/>
      <c r="EL168" s="322"/>
      <c r="EM168" s="75"/>
      <c r="EN168" s="322">
        <v>10000</v>
      </c>
      <c r="EO168" s="322">
        <v>10000</v>
      </c>
      <c r="EP168" s="322">
        <v>10000</v>
      </c>
      <c r="EQ168" s="75">
        <f t="shared" si="903"/>
        <v>100</v>
      </c>
      <c r="ER168" s="322"/>
      <c r="ES168" s="322"/>
      <c r="ET168" s="322"/>
      <c r="EU168" s="75"/>
      <c r="EV168" s="75"/>
      <c r="EW168" s="75"/>
      <c r="EX168" s="75"/>
      <c r="EY168" s="75"/>
      <c r="EZ168" s="322"/>
      <c r="FA168" s="322"/>
      <c r="FB168" s="322"/>
      <c r="FC168" s="75"/>
      <c r="FD168" s="322"/>
      <c r="FE168" s="322"/>
      <c r="FF168" s="322"/>
      <c r="FG168" s="75"/>
      <c r="FH168" s="322"/>
      <c r="FI168" s="322"/>
      <c r="FJ168" s="322"/>
      <c r="FK168" s="75"/>
      <c r="FL168" s="322"/>
      <c r="FM168" s="322"/>
      <c r="FN168" s="322"/>
      <c r="FO168" s="75"/>
      <c r="FP168" s="322"/>
      <c r="FQ168" s="322"/>
      <c r="FR168" s="322"/>
      <c r="FS168" s="75"/>
      <c r="FT168" s="322"/>
      <c r="FU168" s="322"/>
      <c r="FV168" s="322"/>
      <c r="FW168" s="75"/>
      <c r="FX168" s="322"/>
      <c r="FY168" s="322"/>
      <c r="FZ168" s="322"/>
      <c r="GA168" s="75"/>
      <c r="GB168" s="322"/>
      <c r="GC168" s="322"/>
      <c r="GD168" s="322"/>
      <c r="GE168" s="75"/>
      <c r="GF168" s="322"/>
      <c r="GG168" s="322"/>
      <c r="GH168" s="322"/>
      <c r="GI168" s="75"/>
      <c r="GJ168" s="322"/>
      <c r="GK168" s="322"/>
      <c r="GL168" s="322"/>
      <c r="GM168" s="75"/>
      <c r="GN168" s="322"/>
      <c r="GO168" s="322"/>
      <c r="GP168" s="322"/>
      <c r="GQ168" s="75"/>
      <c r="GR168" s="74"/>
      <c r="GS168" s="74"/>
      <c r="GT168" s="74"/>
      <c r="GU168" s="96"/>
      <c r="GV168" s="74"/>
      <c r="GW168" s="74"/>
      <c r="GX168" s="74"/>
      <c r="GY168" s="96"/>
      <c r="GZ168" s="74"/>
      <c r="HA168" s="74"/>
      <c r="HB168" s="74"/>
      <c r="HC168" s="96"/>
      <c r="HD168" s="74"/>
      <c r="HE168" s="74"/>
      <c r="HF168" s="74"/>
      <c r="HG168" s="96"/>
      <c r="HH168" s="74"/>
      <c r="HI168" s="74"/>
      <c r="HJ168" s="74"/>
      <c r="HK168" s="96"/>
      <c r="HL168" s="74"/>
      <c r="HM168" s="74"/>
      <c r="HN168" s="74"/>
      <c r="HO168" s="96"/>
      <c r="HP168" s="74"/>
      <c r="HQ168" s="74"/>
      <c r="HR168" s="74"/>
      <c r="HS168" s="96"/>
      <c r="HT168" s="74"/>
      <c r="HU168" s="74"/>
      <c r="HV168" s="74"/>
      <c r="HW168" s="96"/>
      <c r="HX168" s="74"/>
      <c r="HY168" s="74"/>
      <c r="HZ168" s="74"/>
      <c r="IA168" s="96"/>
      <c r="IB168" s="74"/>
      <c r="IC168" s="74"/>
      <c r="ID168" s="74"/>
      <c r="IE168" s="96"/>
      <c r="IF168" s="74"/>
      <c r="IG168" s="74"/>
      <c r="IH168" s="74"/>
      <c r="II168" s="96"/>
      <c r="IJ168" s="74"/>
      <c r="IK168" s="74"/>
      <c r="IL168" s="74"/>
      <c r="IM168" s="96"/>
      <c r="IN168" s="74"/>
      <c r="IO168" s="74">
        <v>30000</v>
      </c>
      <c r="IP168" s="74">
        <v>30000</v>
      </c>
      <c r="IQ168" s="74">
        <f>IP168/IO168*100</f>
        <v>100</v>
      </c>
      <c r="IR168" s="74"/>
      <c r="IS168" s="74"/>
      <c r="IT168" s="74"/>
      <c r="IU168" s="96"/>
      <c r="IV168" s="74"/>
      <c r="IW168" s="74"/>
      <c r="IX168" s="74"/>
      <c r="IY168" s="96"/>
      <c r="IZ168" s="74"/>
      <c r="JA168" s="74"/>
      <c r="JB168" s="74"/>
      <c r="JC168" s="96"/>
      <c r="JD168" s="74"/>
      <c r="JE168" s="74"/>
      <c r="JF168" s="74"/>
      <c r="JG168" s="96"/>
      <c r="JH168" s="74"/>
      <c r="JI168" s="74"/>
      <c r="JJ168" s="74"/>
      <c r="JK168" s="96"/>
      <c r="JL168" s="74"/>
      <c r="JM168" s="74"/>
      <c r="JN168" s="74"/>
      <c r="JO168" s="96"/>
      <c r="JP168" s="74"/>
      <c r="JQ168" s="74"/>
      <c r="JR168" s="74"/>
      <c r="JS168" s="96"/>
      <c r="JT168" s="74"/>
      <c r="JU168" s="74"/>
      <c r="JV168" s="74"/>
      <c r="JW168" s="75"/>
      <c r="JX168" s="74"/>
      <c r="JY168" s="74"/>
      <c r="JZ168" s="74"/>
      <c r="KA168" s="96"/>
      <c r="KB168" s="74"/>
      <c r="KC168" s="74"/>
      <c r="KD168" s="74"/>
      <c r="KE168" s="75"/>
      <c r="KF168" s="74"/>
      <c r="KG168" s="74"/>
      <c r="KH168" s="74"/>
      <c r="KI168" s="75"/>
      <c r="KJ168" s="74"/>
      <c r="KK168" s="74"/>
      <c r="KL168" s="74"/>
      <c r="KM168" s="75"/>
      <c r="KN168" s="74"/>
      <c r="KO168" s="74"/>
      <c r="KP168" s="74"/>
      <c r="KQ168" s="75"/>
      <c r="KR168" s="74"/>
      <c r="KS168" s="74"/>
      <c r="KT168" s="74"/>
      <c r="KU168" s="75"/>
      <c r="KV168" s="74"/>
      <c r="KW168" s="74"/>
      <c r="KX168" s="74"/>
      <c r="KY168" s="75"/>
      <c r="KZ168" s="74"/>
      <c r="LA168" s="74"/>
      <c r="LB168" s="74"/>
      <c r="LC168" s="75"/>
      <c r="LD168" s="74"/>
      <c r="LE168" s="74"/>
      <c r="LF168" s="74"/>
      <c r="LG168" s="75"/>
      <c r="LH168" s="74"/>
      <c r="LI168" s="74"/>
      <c r="LJ168" s="74"/>
      <c r="LK168" s="75"/>
      <c r="LL168" s="74"/>
      <c r="LM168" s="74"/>
      <c r="LN168" s="74"/>
      <c r="LO168" s="75"/>
      <c r="LP168" s="74"/>
      <c r="LQ168" s="74"/>
      <c r="LR168" s="74"/>
      <c r="LS168" s="75"/>
      <c r="LT168" s="74"/>
      <c r="LU168" s="74"/>
      <c r="LV168" s="74"/>
      <c r="LW168" s="75"/>
      <c r="LX168" s="74"/>
      <c r="LY168" s="74"/>
      <c r="LZ168" s="74"/>
      <c r="MA168" s="75"/>
      <c r="MB168" s="74"/>
      <c r="MC168" s="74"/>
      <c r="MD168" s="74"/>
      <c r="ME168" s="75"/>
      <c r="MF168" s="74"/>
      <c r="MG168" s="74"/>
      <c r="MH168" s="74"/>
      <c r="MI168" s="75"/>
      <c r="MJ168" s="74"/>
      <c r="MK168" s="74"/>
      <c r="ML168" s="74"/>
      <c r="MM168" s="75"/>
      <c r="MN168" s="74"/>
      <c r="MO168" s="74"/>
      <c r="MP168" s="74"/>
      <c r="MQ168" s="75"/>
      <c r="MR168" s="322"/>
      <c r="MS168" s="322"/>
      <c r="MT168" s="322"/>
      <c r="MU168" s="75"/>
      <c r="MV168" s="74"/>
      <c r="MW168" s="74"/>
      <c r="MX168" s="74"/>
      <c r="MY168" s="96"/>
      <c r="MZ168" s="74"/>
      <c r="NA168" s="74"/>
      <c r="NB168" s="74"/>
      <c r="NC168" s="96"/>
      <c r="ND168" s="74"/>
      <c r="NE168" s="74"/>
      <c r="NF168" s="74"/>
      <c r="NG168" s="96"/>
      <c r="NH168" s="74"/>
      <c r="NI168" s="74"/>
      <c r="NJ168" s="74"/>
      <c r="NK168" s="96"/>
    </row>
    <row r="169" spans="1:375" ht="15.75" x14ac:dyDescent="0.25">
      <c r="A169" s="130" t="s">
        <v>257</v>
      </c>
      <c r="B169" s="78">
        <f t="shared" si="791"/>
        <v>0</v>
      </c>
      <c r="C169" s="78">
        <f t="shared" si="741"/>
        <v>0</v>
      </c>
      <c r="D169" s="78">
        <f t="shared" si="792"/>
        <v>0</v>
      </c>
      <c r="E169" s="78">
        <f t="shared" si="793"/>
        <v>0</v>
      </c>
      <c r="F169" s="78">
        <f t="shared" si="794"/>
        <v>0</v>
      </c>
      <c r="G169" s="74"/>
      <c r="H169" s="78"/>
      <c r="I169" s="78"/>
      <c r="J169" s="78"/>
      <c r="K169" s="78"/>
      <c r="L169" s="96"/>
      <c r="M169" s="96"/>
      <c r="N169" s="96"/>
      <c r="O169" s="96"/>
      <c r="P169" s="96"/>
      <c r="Q169" s="96"/>
      <c r="R169" s="96"/>
      <c r="S169" s="75"/>
      <c r="T169" s="89"/>
      <c r="U169" s="89"/>
      <c r="V169" s="89"/>
      <c r="W169" s="75"/>
      <c r="X169" s="89"/>
      <c r="Y169" s="89"/>
      <c r="Z169" s="89"/>
      <c r="AA169" s="75"/>
      <c r="AB169" s="89"/>
      <c r="AC169" s="89"/>
      <c r="AD169" s="89"/>
      <c r="AE169" s="75"/>
      <c r="AF169" s="89"/>
      <c r="AG169" s="89"/>
      <c r="AH169" s="89"/>
      <c r="AI169" s="75"/>
      <c r="AJ169" s="89"/>
      <c r="AK169" s="89"/>
      <c r="AL169" s="89"/>
      <c r="AM169" s="75"/>
      <c r="AN169" s="96"/>
      <c r="AO169" s="96"/>
      <c r="AP169" s="96"/>
      <c r="AQ169" s="96"/>
      <c r="AR169" s="89"/>
      <c r="AS169" s="89"/>
      <c r="AT169" s="89"/>
      <c r="AU169" s="75"/>
      <c r="AV169" s="89"/>
      <c r="AW169" s="89"/>
      <c r="AX169" s="89"/>
      <c r="AY169" s="75"/>
      <c r="AZ169" s="75"/>
      <c r="BA169" s="89"/>
      <c r="BB169" s="89"/>
      <c r="BC169" s="75"/>
      <c r="BD169" s="89"/>
      <c r="BE169" s="89"/>
      <c r="BF169" s="89"/>
      <c r="BG169" s="75"/>
      <c r="BH169" s="89"/>
      <c r="BI169" s="89"/>
      <c r="BJ169" s="89"/>
      <c r="BK169" s="75"/>
      <c r="BL169" s="75"/>
      <c r="BM169" s="89"/>
      <c r="BN169" s="89"/>
      <c r="BO169" s="75"/>
      <c r="BP169" s="75"/>
      <c r="BQ169" s="89"/>
      <c r="BR169" s="89"/>
      <c r="BS169" s="75"/>
      <c r="BT169" s="75"/>
      <c r="BU169" s="89"/>
      <c r="BV169" s="89"/>
      <c r="BW169" s="75"/>
      <c r="BX169" s="75"/>
      <c r="BY169" s="89"/>
      <c r="BZ169" s="89"/>
      <c r="CA169" s="75"/>
      <c r="CB169" s="75"/>
      <c r="CC169" s="89"/>
      <c r="CD169" s="89"/>
      <c r="CE169" s="75"/>
      <c r="CF169" s="322"/>
      <c r="CG169" s="89"/>
      <c r="CH169" s="89"/>
      <c r="CI169" s="75"/>
      <c r="CJ169" s="75"/>
      <c r="CK169" s="89"/>
      <c r="CL169" s="89"/>
      <c r="CM169" s="75"/>
      <c r="CN169" s="75"/>
      <c r="CO169" s="89"/>
      <c r="CP169" s="89"/>
      <c r="CQ169" s="75"/>
      <c r="CR169" s="89"/>
      <c r="CS169" s="89"/>
      <c r="CT169" s="89"/>
      <c r="CU169" s="75"/>
      <c r="CV169" s="75"/>
      <c r="CW169" s="89"/>
      <c r="CX169" s="89"/>
      <c r="CY169" s="75"/>
      <c r="CZ169" s="75"/>
      <c r="DA169" s="89"/>
      <c r="DB169" s="89"/>
      <c r="DC169" s="75"/>
      <c r="DD169" s="89"/>
      <c r="DE169" s="89"/>
      <c r="DF169" s="78"/>
      <c r="DG169" s="75"/>
      <c r="DH169" s="89"/>
      <c r="DI169" s="89"/>
      <c r="DJ169" s="89"/>
      <c r="DK169" s="75"/>
      <c r="DL169" s="89"/>
      <c r="DM169" s="89"/>
      <c r="DN169" s="89"/>
      <c r="DO169" s="75"/>
      <c r="DP169" s="89"/>
      <c r="DQ169" s="89"/>
      <c r="DR169" s="89"/>
      <c r="DS169" s="75"/>
      <c r="DT169" s="75"/>
      <c r="DU169" s="89"/>
      <c r="DV169" s="89"/>
      <c r="DW169" s="75"/>
      <c r="DX169" s="75"/>
      <c r="DY169" s="89"/>
      <c r="DZ169" s="89"/>
      <c r="EA169" s="75"/>
      <c r="EB169" s="89"/>
      <c r="EC169" s="89"/>
      <c r="ED169" s="89"/>
      <c r="EE169" s="75"/>
      <c r="EF169" s="89"/>
      <c r="EG169" s="89"/>
      <c r="EH169" s="89"/>
      <c r="EI169" s="75"/>
      <c r="EJ169" s="89"/>
      <c r="EK169" s="89"/>
      <c r="EL169" s="89"/>
      <c r="EM169" s="75"/>
      <c r="EN169" s="89"/>
      <c r="EO169" s="89"/>
      <c r="EP169" s="89"/>
      <c r="EQ169" s="75"/>
      <c r="ER169" s="89"/>
      <c r="ES169" s="89"/>
      <c r="ET169" s="89"/>
      <c r="EU169" s="75"/>
      <c r="EV169" s="75"/>
      <c r="EW169" s="75"/>
      <c r="EX169" s="75"/>
      <c r="EY169" s="75"/>
      <c r="EZ169" s="89"/>
      <c r="FA169" s="89"/>
      <c r="FB169" s="89"/>
      <c r="FC169" s="75"/>
      <c r="FD169" s="89"/>
      <c r="FE169" s="89"/>
      <c r="FF169" s="89"/>
      <c r="FG169" s="75"/>
      <c r="FH169" s="89"/>
      <c r="FI169" s="89"/>
      <c r="FJ169" s="89"/>
      <c r="FK169" s="75"/>
      <c r="FL169" s="89"/>
      <c r="FM169" s="89"/>
      <c r="FN169" s="89"/>
      <c r="FO169" s="75"/>
      <c r="FP169" s="89"/>
      <c r="FQ169" s="89"/>
      <c r="FR169" s="89"/>
      <c r="FS169" s="75"/>
      <c r="FT169" s="89"/>
      <c r="FU169" s="89"/>
      <c r="FV169" s="89"/>
      <c r="FW169" s="75"/>
      <c r="FX169" s="89"/>
      <c r="FY169" s="89"/>
      <c r="FZ169" s="89"/>
      <c r="GA169" s="75"/>
      <c r="GB169" s="89"/>
      <c r="GC169" s="89"/>
      <c r="GD169" s="89"/>
      <c r="GE169" s="75"/>
      <c r="GF169" s="89"/>
      <c r="GG169" s="89"/>
      <c r="GH169" s="89"/>
      <c r="GI169" s="75"/>
      <c r="GJ169" s="89"/>
      <c r="GK169" s="89"/>
      <c r="GL169" s="89"/>
      <c r="GM169" s="75"/>
      <c r="GN169" s="89"/>
      <c r="GO169" s="89"/>
      <c r="GP169" s="89"/>
      <c r="GQ169" s="75"/>
      <c r="GR169" s="96"/>
      <c r="GS169" s="96"/>
      <c r="GT169" s="96"/>
      <c r="GU169" s="96"/>
      <c r="GV169" s="96"/>
      <c r="GW169" s="96"/>
      <c r="GX169" s="96"/>
      <c r="GY169" s="96"/>
      <c r="GZ169" s="96"/>
      <c r="HA169" s="96"/>
      <c r="HB169" s="96"/>
      <c r="HC169" s="96"/>
      <c r="HD169" s="96"/>
      <c r="HE169" s="96"/>
      <c r="HF169" s="96"/>
      <c r="HG169" s="96"/>
      <c r="HH169" s="96"/>
      <c r="HI169" s="96"/>
      <c r="HJ169" s="96"/>
      <c r="HK169" s="96"/>
      <c r="HL169" s="96"/>
      <c r="HM169" s="96"/>
      <c r="HN169" s="96"/>
      <c r="HO169" s="96"/>
      <c r="HP169" s="96"/>
      <c r="HQ169" s="96"/>
      <c r="HR169" s="96"/>
      <c r="HS169" s="96"/>
      <c r="HT169" s="96"/>
      <c r="HU169" s="96"/>
      <c r="HV169" s="96"/>
      <c r="HW169" s="96"/>
      <c r="HX169" s="96"/>
      <c r="HY169" s="96"/>
      <c r="HZ169" s="96"/>
      <c r="IA169" s="96"/>
      <c r="IB169" s="96"/>
      <c r="IC169" s="96"/>
      <c r="ID169" s="96"/>
      <c r="IE169" s="96"/>
      <c r="IF169" s="96"/>
      <c r="IG169" s="96"/>
      <c r="IH169" s="96"/>
      <c r="II169" s="96"/>
      <c r="IJ169" s="96"/>
      <c r="IK169" s="96"/>
      <c r="IL169" s="96"/>
      <c r="IM169" s="96"/>
      <c r="IN169" s="96"/>
      <c r="IO169" s="96"/>
      <c r="IP169" s="96"/>
      <c r="IQ169" s="96"/>
      <c r="IR169" s="96"/>
      <c r="IS169" s="96"/>
      <c r="IT169" s="96"/>
      <c r="IU169" s="96"/>
      <c r="IV169" s="96"/>
      <c r="IW169" s="96"/>
      <c r="IX169" s="96"/>
      <c r="IY169" s="96"/>
      <c r="IZ169" s="96"/>
      <c r="JA169" s="96"/>
      <c r="JB169" s="96"/>
      <c r="JC169" s="96"/>
      <c r="JD169" s="96"/>
      <c r="JE169" s="96"/>
      <c r="JF169" s="96"/>
      <c r="JG169" s="96"/>
      <c r="JH169" s="96"/>
      <c r="JI169" s="96"/>
      <c r="JJ169" s="96"/>
      <c r="JK169" s="96"/>
      <c r="JL169" s="96"/>
      <c r="JM169" s="96"/>
      <c r="JN169" s="96"/>
      <c r="JO169" s="96"/>
      <c r="JP169" s="96"/>
      <c r="JQ169" s="96"/>
      <c r="JR169" s="96"/>
      <c r="JS169" s="96"/>
      <c r="JT169" s="96"/>
      <c r="JU169" s="96"/>
      <c r="JV169" s="96"/>
      <c r="JW169" s="75"/>
      <c r="JX169" s="96"/>
      <c r="JY169" s="96"/>
      <c r="JZ169" s="96"/>
      <c r="KA169" s="96"/>
      <c r="KB169" s="96"/>
      <c r="KC169" s="96"/>
      <c r="KD169" s="96"/>
      <c r="KE169" s="75"/>
      <c r="KF169" s="96"/>
      <c r="KG169" s="96"/>
      <c r="KH169" s="96"/>
      <c r="KI169" s="75"/>
      <c r="KJ169" s="96"/>
      <c r="KK169" s="96"/>
      <c r="KL169" s="96"/>
      <c r="KM169" s="75"/>
      <c r="KN169" s="96"/>
      <c r="KO169" s="96"/>
      <c r="KP169" s="96"/>
      <c r="KQ169" s="75"/>
      <c r="KR169" s="96"/>
      <c r="KS169" s="96"/>
      <c r="KT169" s="96"/>
      <c r="KU169" s="75"/>
      <c r="KV169" s="96"/>
      <c r="KW169" s="96"/>
      <c r="KX169" s="96"/>
      <c r="KY169" s="75"/>
      <c r="KZ169" s="96"/>
      <c r="LA169" s="96"/>
      <c r="LB169" s="96"/>
      <c r="LC169" s="75"/>
      <c r="LD169" s="96"/>
      <c r="LE169" s="96"/>
      <c r="LF169" s="96"/>
      <c r="LG169" s="75"/>
      <c r="LH169" s="96"/>
      <c r="LI169" s="96"/>
      <c r="LJ169" s="96"/>
      <c r="LK169" s="75"/>
      <c r="LL169" s="96"/>
      <c r="LM169" s="96"/>
      <c r="LN169" s="96"/>
      <c r="LO169" s="75"/>
      <c r="LP169" s="96"/>
      <c r="LQ169" s="96"/>
      <c r="LR169" s="96"/>
      <c r="LS169" s="75"/>
      <c r="LT169" s="96"/>
      <c r="LU169" s="96"/>
      <c r="LV169" s="96"/>
      <c r="LW169" s="75"/>
      <c r="LX169" s="96"/>
      <c r="LY169" s="96"/>
      <c r="LZ169" s="96"/>
      <c r="MA169" s="75"/>
      <c r="MB169" s="96"/>
      <c r="MC169" s="96"/>
      <c r="MD169" s="96"/>
      <c r="ME169" s="75"/>
      <c r="MF169" s="96"/>
      <c r="MG169" s="96"/>
      <c r="MH169" s="96"/>
      <c r="MI169" s="75"/>
      <c r="MJ169" s="96"/>
      <c r="MK169" s="96"/>
      <c r="ML169" s="96"/>
      <c r="MM169" s="75"/>
      <c r="MN169" s="89"/>
      <c r="MO169" s="89"/>
      <c r="MP169" s="89"/>
      <c r="MQ169" s="75"/>
      <c r="MR169" s="89"/>
      <c r="MS169" s="89"/>
      <c r="MT169" s="89"/>
      <c r="MU169" s="75"/>
      <c r="MV169" s="96"/>
      <c r="MW169" s="96"/>
      <c r="MX169" s="96"/>
      <c r="MY169" s="96"/>
      <c r="MZ169" s="96"/>
      <c r="NA169" s="96"/>
      <c r="NB169" s="96"/>
      <c r="NC169" s="96"/>
      <c r="ND169" s="96"/>
      <c r="NE169" s="96"/>
      <c r="NF169" s="96"/>
      <c r="NG169" s="96"/>
      <c r="NH169" s="96"/>
      <c r="NI169" s="96"/>
      <c r="NJ169" s="96"/>
      <c r="NK169" s="96"/>
    </row>
    <row r="170" spans="1:375" ht="15.75" x14ac:dyDescent="0.25">
      <c r="A170" s="130" t="s">
        <v>258</v>
      </c>
      <c r="B170" s="78">
        <f t="shared" si="791"/>
        <v>0</v>
      </c>
      <c r="C170" s="78">
        <f t="shared" si="741"/>
        <v>0</v>
      </c>
      <c r="D170" s="78">
        <f t="shared" si="792"/>
        <v>0</v>
      </c>
      <c r="E170" s="78">
        <f t="shared" si="793"/>
        <v>0</v>
      </c>
      <c r="F170" s="78">
        <f t="shared" si="794"/>
        <v>0</v>
      </c>
      <c r="G170" s="74"/>
      <c r="H170" s="78"/>
      <c r="I170" s="78"/>
      <c r="J170" s="78"/>
      <c r="K170" s="78"/>
      <c r="L170" s="96"/>
      <c r="M170" s="96"/>
      <c r="N170" s="96"/>
      <c r="O170" s="96"/>
      <c r="P170" s="96"/>
      <c r="Q170" s="96"/>
      <c r="R170" s="96"/>
      <c r="S170" s="75"/>
      <c r="T170" s="89"/>
      <c r="U170" s="89"/>
      <c r="V170" s="89"/>
      <c r="W170" s="75"/>
      <c r="X170" s="89"/>
      <c r="Y170" s="89"/>
      <c r="Z170" s="89"/>
      <c r="AA170" s="75"/>
      <c r="AB170" s="89"/>
      <c r="AC170" s="89"/>
      <c r="AD170" s="89"/>
      <c r="AE170" s="75"/>
      <c r="AF170" s="89"/>
      <c r="AG170" s="89"/>
      <c r="AH170" s="89"/>
      <c r="AI170" s="75"/>
      <c r="AJ170" s="89"/>
      <c r="AK170" s="89"/>
      <c r="AL170" s="89"/>
      <c r="AM170" s="75"/>
      <c r="AN170" s="96"/>
      <c r="AO170" s="96"/>
      <c r="AP170" s="96"/>
      <c r="AQ170" s="96"/>
      <c r="AR170" s="89"/>
      <c r="AS170" s="89"/>
      <c r="AT170" s="89"/>
      <c r="AU170" s="75"/>
      <c r="AV170" s="89"/>
      <c r="AW170" s="89"/>
      <c r="AX170" s="89"/>
      <c r="AY170" s="75"/>
      <c r="AZ170" s="75"/>
      <c r="BA170" s="89"/>
      <c r="BB170" s="89"/>
      <c r="BC170" s="75"/>
      <c r="BD170" s="89"/>
      <c r="BE170" s="89"/>
      <c r="BF170" s="89"/>
      <c r="BG170" s="75"/>
      <c r="BH170" s="89"/>
      <c r="BI170" s="89"/>
      <c r="BJ170" s="89"/>
      <c r="BK170" s="75"/>
      <c r="BL170" s="75"/>
      <c r="BM170" s="89"/>
      <c r="BN170" s="89"/>
      <c r="BO170" s="75"/>
      <c r="BP170" s="75"/>
      <c r="BQ170" s="89"/>
      <c r="BR170" s="89"/>
      <c r="BS170" s="75"/>
      <c r="BT170" s="75"/>
      <c r="BU170" s="89"/>
      <c r="BV170" s="89"/>
      <c r="BW170" s="75"/>
      <c r="BX170" s="75"/>
      <c r="BY170" s="89"/>
      <c r="BZ170" s="89"/>
      <c r="CA170" s="75"/>
      <c r="CB170" s="75"/>
      <c r="CC170" s="89"/>
      <c r="CD170" s="89"/>
      <c r="CE170" s="75"/>
      <c r="CF170" s="322"/>
      <c r="CG170" s="89"/>
      <c r="CH170" s="89"/>
      <c r="CI170" s="75"/>
      <c r="CJ170" s="75"/>
      <c r="CK170" s="89"/>
      <c r="CL170" s="89"/>
      <c r="CM170" s="75"/>
      <c r="CN170" s="75"/>
      <c r="CO170" s="89"/>
      <c r="CP170" s="89"/>
      <c r="CQ170" s="75"/>
      <c r="CR170" s="89"/>
      <c r="CS170" s="89"/>
      <c r="CT170" s="89"/>
      <c r="CU170" s="75"/>
      <c r="CV170" s="75"/>
      <c r="CW170" s="89"/>
      <c r="CX170" s="89"/>
      <c r="CY170" s="75"/>
      <c r="CZ170" s="75"/>
      <c r="DA170" s="89"/>
      <c r="DB170" s="89"/>
      <c r="DC170" s="75"/>
      <c r="DD170" s="89"/>
      <c r="DE170" s="89"/>
      <c r="DF170" s="78"/>
      <c r="DG170" s="75"/>
      <c r="DH170" s="89"/>
      <c r="DI170" s="89"/>
      <c r="DJ170" s="89"/>
      <c r="DK170" s="75"/>
      <c r="DL170" s="89"/>
      <c r="DM170" s="89"/>
      <c r="DN170" s="89"/>
      <c r="DO170" s="75"/>
      <c r="DP170" s="89"/>
      <c r="DQ170" s="89"/>
      <c r="DR170" s="89"/>
      <c r="DS170" s="75"/>
      <c r="DT170" s="75"/>
      <c r="DU170" s="89"/>
      <c r="DV170" s="89"/>
      <c r="DW170" s="75"/>
      <c r="DX170" s="75"/>
      <c r="DY170" s="89"/>
      <c r="DZ170" s="89"/>
      <c r="EA170" s="75"/>
      <c r="EB170" s="89"/>
      <c r="EC170" s="89"/>
      <c r="ED170" s="89"/>
      <c r="EE170" s="75"/>
      <c r="EF170" s="89"/>
      <c r="EG170" s="89"/>
      <c r="EH170" s="89"/>
      <c r="EI170" s="75"/>
      <c r="EJ170" s="89"/>
      <c r="EK170" s="89"/>
      <c r="EL170" s="89"/>
      <c r="EM170" s="75"/>
      <c r="EN170" s="89"/>
      <c r="EO170" s="89"/>
      <c r="EP170" s="89"/>
      <c r="EQ170" s="75"/>
      <c r="ER170" s="89"/>
      <c r="ES170" s="89"/>
      <c r="ET170" s="89"/>
      <c r="EU170" s="75"/>
      <c r="EV170" s="75"/>
      <c r="EW170" s="75"/>
      <c r="EX170" s="75"/>
      <c r="EY170" s="75"/>
      <c r="EZ170" s="89"/>
      <c r="FA170" s="89"/>
      <c r="FB170" s="89"/>
      <c r="FC170" s="75"/>
      <c r="FD170" s="89"/>
      <c r="FE170" s="89"/>
      <c r="FF170" s="89"/>
      <c r="FG170" s="75"/>
      <c r="FH170" s="89"/>
      <c r="FI170" s="89"/>
      <c r="FJ170" s="89"/>
      <c r="FK170" s="75"/>
      <c r="FL170" s="89"/>
      <c r="FM170" s="89"/>
      <c r="FN170" s="89"/>
      <c r="FO170" s="75"/>
      <c r="FP170" s="89"/>
      <c r="FQ170" s="89"/>
      <c r="FR170" s="89"/>
      <c r="FS170" s="75"/>
      <c r="FT170" s="89"/>
      <c r="FU170" s="89"/>
      <c r="FV170" s="89"/>
      <c r="FW170" s="75"/>
      <c r="FX170" s="89"/>
      <c r="FY170" s="89"/>
      <c r="FZ170" s="89"/>
      <c r="GA170" s="75"/>
      <c r="GB170" s="89"/>
      <c r="GC170" s="89"/>
      <c r="GD170" s="89"/>
      <c r="GE170" s="75"/>
      <c r="GF170" s="89"/>
      <c r="GG170" s="89"/>
      <c r="GH170" s="89"/>
      <c r="GI170" s="75"/>
      <c r="GJ170" s="89"/>
      <c r="GK170" s="89"/>
      <c r="GL170" s="89"/>
      <c r="GM170" s="75"/>
      <c r="GN170" s="89"/>
      <c r="GO170" s="89"/>
      <c r="GP170" s="89"/>
      <c r="GQ170" s="75"/>
      <c r="GR170" s="96"/>
      <c r="GS170" s="96"/>
      <c r="GT170" s="96"/>
      <c r="GU170" s="96"/>
      <c r="GV170" s="96"/>
      <c r="GW170" s="96"/>
      <c r="GX170" s="96"/>
      <c r="GY170" s="96"/>
      <c r="GZ170" s="96"/>
      <c r="HA170" s="96"/>
      <c r="HB170" s="96"/>
      <c r="HC170" s="96"/>
      <c r="HD170" s="96"/>
      <c r="HE170" s="96"/>
      <c r="HF170" s="96"/>
      <c r="HG170" s="96"/>
      <c r="HH170" s="96"/>
      <c r="HI170" s="96"/>
      <c r="HJ170" s="96"/>
      <c r="HK170" s="96"/>
      <c r="HL170" s="96"/>
      <c r="HM170" s="96"/>
      <c r="HN170" s="96"/>
      <c r="HO170" s="96"/>
      <c r="HP170" s="96"/>
      <c r="HQ170" s="96"/>
      <c r="HR170" s="96"/>
      <c r="HS170" s="96"/>
      <c r="HT170" s="96"/>
      <c r="HU170" s="96"/>
      <c r="HV170" s="96"/>
      <c r="HW170" s="96"/>
      <c r="HX170" s="96"/>
      <c r="HY170" s="96"/>
      <c r="HZ170" s="96"/>
      <c r="IA170" s="96"/>
      <c r="IB170" s="96"/>
      <c r="IC170" s="96"/>
      <c r="ID170" s="96"/>
      <c r="IE170" s="96"/>
      <c r="IF170" s="96"/>
      <c r="IG170" s="96"/>
      <c r="IH170" s="96"/>
      <c r="II170" s="96"/>
      <c r="IJ170" s="96"/>
      <c r="IK170" s="96"/>
      <c r="IL170" s="96"/>
      <c r="IM170" s="96"/>
      <c r="IN170" s="96"/>
      <c r="IO170" s="96"/>
      <c r="IP170" s="96"/>
      <c r="IQ170" s="96"/>
      <c r="IR170" s="96"/>
      <c r="IS170" s="96"/>
      <c r="IT170" s="96"/>
      <c r="IU170" s="96"/>
      <c r="IV170" s="96"/>
      <c r="IW170" s="96"/>
      <c r="IX170" s="96"/>
      <c r="IY170" s="96"/>
      <c r="IZ170" s="96"/>
      <c r="JA170" s="96"/>
      <c r="JB170" s="96"/>
      <c r="JC170" s="96"/>
      <c r="JD170" s="96"/>
      <c r="JE170" s="96"/>
      <c r="JF170" s="96"/>
      <c r="JG170" s="96"/>
      <c r="JH170" s="96"/>
      <c r="JI170" s="96"/>
      <c r="JJ170" s="96"/>
      <c r="JK170" s="96"/>
      <c r="JL170" s="96"/>
      <c r="JM170" s="96"/>
      <c r="JN170" s="96"/>
      <c r="JO170" s="96"/>
      <c r="JP170" s="96"/>
      <c r="JQ170" s="96"/>
      <c r="JR170" s="96"/>
      <c r="JS170" s="96"/>
      <c r="JT170" s="96"/>
      <c r="JU170" s="96"/>
      <c r="JV170" s="96"/>
      <c r="JW170" s="75"/>
      <c r="JX170" s="96"/>
      <c r="JY170" s="96"/>
      <c r="JZ170" s="96"/>
      <c r="KA170" s="96"/>
      <c r="KB170" s="96"/>
      <c r="KC170" s="96"/>
      <c r="KD170" s="96"/>
      <c r="KE170" s="75"/>
      <c r="KF170" s="96"/>
      <c r="KG170" s="96"/>
      <c r="KH170" s="96"/>
      <c r="KI170" s="75"/>
      <c r="KJ170" s="96"/>
      <c r="KK170" s="96"/>
      <c r="KL170" s="96"/>
      <c r="KM170" s="75"/>
      <c r="KN170" s="96"/>
      <c r="KO170" s="96"/>
      <c r="KP170" s="96"/>
      <c r="KQ170" s="75"/>
      <c r="KR170" s="96"/>
      <c r="KS170" s="96"/>
      <c r="KT170" s="96"/>
      <c r="KU170" s="75"/>
      <c r="KV170" s="96"/>
      <c r="KW170" s="96"/>
      <c r="KX170" s="96"/>
      <c r="KY170" s="75"/>
      <c r="KZ170" s="96"/>
      <c r="LA170" s="96"/>
      <c r="LB170" s="96"/>
      <c r="LC170" s="75"/>
      <c r="LD170" s="96"/>
      <c r="LE170" s="96"/>
      <c r="LF170" s="96"/>
      <c r="LG170" s="75"/>
      <c r="LH170" s="96"/>
      <c r="LI170" s="96"/>
      <c r="LJ170" s="96"/>
      <c r="LK170" s="75"/>
      <c r="LL170" s="96"/>
      <c r="LM170" s="96"/>
      <c r="LN170" s="96"/>
      <c r="LO170" s="75"/>
      <c r="LP170" s="96"/>
      <c r="LQ170" s="96"/>
      <c r="LR170" s="96"/>
      <c r="LS170" s="75"/>
      <c r="LT170" s="96"/>
      <c r="LU170" s="96"/>
      <c r="LV170" s="96"/>
      <c r="LW170" s="75"/>
      <c r="LX170" s="96"/>
      <c r="LY170" s="96"/>
      <c r="LZ170" s="96"/>
      <c r="MA170" s="75"/>
      <c r="MB170" s="96"/>
      <c r="MC170" s="96"/>
      <c r="MD170" s="96"/>
      <c r="ME170" s="75"/>
      <c r="MF170" s="96"/>
      <c r="MG170" s="96"/>
      <c r="MH170" s="96"/>
      <c r="MI170" s="75"/>
      <c r="MJ170" s="96"/>
      <c r="MK170" s="96"/>
      <c r="ML170" s="96"/>
      <c r="MM170" s="75"/>
      <c r="MN170" s="89"/>
      <c r="MO170" s="89"/>
      <c r="MP170" s="89"/>
      <c r="MQ170" s="75"/>
      <c r="MR170" s="89"/>
      <c r="MS170" s="89"/>
      <c r="MT170" s="89"/>
      <c r="MU170" s="75"/>
      <c r="MV170" s="96"/>
      <c r="MW170" s="96"/>
      <c r="MX170" s="96"/>
      <c r="MY170" s="96"/>
      <c r="MZ170" s="96"/>
      <c r="NA170" s="96"/>
      <c r="NB170" s="96"/>
      <c r="NC170" s="96"/>
      <c r="ND170" s="96"/>
      <c r="NE170" s="96"/>
      <c r="NF170" s="96"/>
      <c r="NG170" s="96"/>
      <c r="NH170" s="96"/>
      <c r="NI170" s="96"/>
      <c r="NJ170" s="96"/>
      <c r="NK170" s="96"/>
    </row>
    <row r="171" spans="1:375" ht="15.75" x14ac:dyDescent="0.25">
      <c r="A171" s="130" t="s">
        <v>259</v>
      </c>
      <c r="B171" s="78">
        <f t="shared" si="791"/>
        <v>0</v>
      </c>
      <c r="C171" s="78">
        <f t="shared" si="741"/>
        <v>0</v>
      </c>
      <c r="D171" s="78">
        <f t="shared" si="792"/>
        <v>0</v>
      </c>
      <c r="E171" s="78">
        <f t="shared" si="793"/>
        <v>0</v>
      </c>
      <c r="F171" s="78">
        <f t="shared" si="794"/>
        <v>0</v>
      </c>
      <c r="G171" s="74"/>
      <c r="H171" s="78"/>
      <c r="I171" s="78"/>
      <c r="J171" s="78"/>
      <c r="K171" s="78"/>
      <c r="L171" s="96"/>
      <c r="M171" s="96"/>
      <c r="N171" s="96"/>
      <c r="O171" s="96"/>
      <c r="P171" s="96"/>
      <c r="Q171" s="96"/>
      <c r="R171" s="96"/>
      <c r="S171" s="75"/>
      <c r="T171" s="89"/>
      <c r="U171" s="89"/>
      <c r="V171" s="89"/>
      <c r="W171" s="75"/>
      <c r="X171" s="89"/>
      <c r="Y171" s="89"/>
      <c r="Z171" s="89"/>
      <c r="AA171" s="75"/>
      <c r="AB171" s="89"/>
      <c r="AC171" s="89"/>
      <c r="AD171" s="89"/>
      <c r="AE171" s="75"/>
      <c r="AF171" s="89"/>
      <c r="AG171" s="89"/>
      <c r="AH171" s="89"/>
      <c r="AI171" s="75"/>
      <c r="AJ171" s="89"/>
      <c r="AK171" s="89"/>
      <c r="AL171" s="89"/>
      <c r="AM171" s="75"/>
      <c r="AN171" s="96"/>
      <c r="AO171" s="96"/>
      <c r="AP171" s="96"/>
      <c r="AQ171" s="96"/>
      <c r="AR171" s="89"/>
      <c r="AS171" s="89"/>
      <c r="AT171" s="89"/>
      <c r="AU171" s="75"/>
      <c r="AV171" s="89"/>
      <c r="AW171" s="89"/>
      <c r="AX171" s="89"/>
      <c r="AY171" s="75"/>
      <c r="AZ171" s="75"/>
      <c r="BA171" s="89"/>
      <c r="BB171" s="89"/>
      <c r="BC171" s="75"/>
      <c r="BD171" s="89"/>
      <c r="BE171" s="89"/>
      <c r="BF171" s="89"/>
      <c r="BG171" s="75"/>
      <c r="BH171" s="89"/>
      <c r="BI171" s="89"/>
      <c r="BJ171" s="89"/>
      <c r="BK171" s="75"/>
      <c r="BL171" s="75"/>
      <c r="BM171" s="89"/>
      <c r="BN171" s="89"/>
      <c r="BO171" s="75"/>
      <c r="BP171" s="75"/>
      <c r="BQ171" s="89"/>
      <c r="BR171" s="89"/>
      <c r="BS171" s="75"/>
      <c r="BT171" s="75"/>
      <c r="BU171" s="89"/>
      <c r="BV171" s="89"/>
      <c r="BW171" s="75"/>
      <c r="BX171" s="75"/>
      <c r="BY171" s="89"/>
      <c r="BZ171" s="89"/>
      <c r="CA171" s="75"/>
      <c r="CB171" s="75"/>
      <c r="CC171" s="89"/>
      <c r="CD171" s="89"/>
      <c r="CE171" s="75"/>
      <c r="CF171" s="322"/>
      <c r="CG171" s="89"/>
      <c r="CH171" s="89"/>
      <c r="CI171" s="75"/>
      <c r="CJ171" s="75"/>
      <c r="CK171" s="89"/>
      <c r="CL171" s="89"/>
      <c r="CM171" s="75"/>
      <c r="CN171" s="75"/>
      <c r="CO171" s="89"/>
      <c r="CP171" s="89"/>
      <c r="CQ171" s="75"/>
      <c r="CR171" s="89"/>
      <c r="CS171" s="89"/>
      <c r="CT171" s="89"/>
      <c r="CU171" s="75"/>
      <c r="CV171" s="75"/>
      <c r="CW171" s="89"/>
      <c r="CX171" s="89"/>
      <c r="CY171" s="75"/>
      <c r="CZ171" s="75"/>
      <c r="DA171" s="89"/>
      <c r="DB171" s="89"/>
      <c r="DC171" s="75"/>
      <c r="DD171" s="89"/>
      <c r="DE171" s="89"/>
      <c r="DF171" s="78"/>
      <c r="DG171" s="75"/>
      <c r="DH171" s="89"/>
      <c r="DI171" s="89"/>
      <c r="DJ171" s="89"/>
      <c r="DK171" s="75"/>
      <c r="DL171" s="89"/>
      <c r="DM171" s="89"/>
      <c r="DN171" s="89"/>
      <c r="DO171" s="75"/>
      <c r="DP171" s="89"/>
      <c r="DQ171" s="89"/>
      <c r="DR171" s="89"/>
      <c r="DS171" s="75"/>
      <c r="DT171" s="75"/>
      <c r="DU171" s="89"/>
      <c r="DV171" s="89"/>
      <c r="DW171" s="75"/>
      <c r="DX171" s="75"/>
      <c r="DY171" s="89"/>
      <c r="DZ171" s="89"/>
      <c r="EA171" s="75"/>
      <c r="EB171" s="89"/>
      <c r="EC171" s="89"/>
      <c r="ED171" s="89"/>
      <c r="EE171" s="75"/>
      <c r="EF171" s="89"/>
      <c r="EG171" s="89"/>
      <c r="EH171" s="89"/>
      <c r="EI171" s="75"/>
      <c r="EJ171" s="89"/>
      <c r="EK171" s="89"/>
      <c r="EL171" s="89"/>
      <c r="EM171" s="75"/>
      <c r="EN171" s="89"/>
      <c r="EO171" s="89"/>
      <c r="EP171" s="89"/>
      <c r="EQ171" s="75"/>
      <c r="ER171" s="89"/>
      <c r="ES171" s="89"/>
      <c r="ET171" s="89"/>
      <c r="EU171" s="75"/>
      <c r="EV171" s="75"/>
      <c r="EW171" s="75"/>
      <c r="EX171" s="75"/>
      <c r="EY171" s="75"/>
      <c r="EZ171" s="89"/>
      <c r="FA171" s="89"/>
      <c r="FB171" s="89"/>
      <c r="FC171" s="75"/>
      <c r="FD171" s="89"/>
      <c r="FE171" s="89"/>
      <c r="FF171" s="89"/>
      <c r="FG171" s="75"/>
      <c r="FH171" s="89"/>
      <c r="FI171" s="89"/>
      <c r="FJ171" s="89"/>
      <c r="FK171" s="75"/>
      <c r="FL171" s="89"/>
      <c r="FM171" s="89"/>
      <c r="FN171" s="89"/>
      <c r="FO171" s="75"/>
      <c r="FP171" s="89"/>
      <c r="FQ171" s="89"/>
      <c r="FR171" s="89"/>
      <c r="FS171" s="75"/>
      <c r="FT171" s="89"/>
      <c r="FU171" s="89"/>
      <c r="FV171" s="89"/>
      <c r="FW171" s="75"/>
      <c r="FX171" s="89"/>
      <c r="FY171" s="89"/>
      <c r="FZ171" s="89"/>
      <c r="GA171" s="75"/>
      <c r="GB171" s="89"/>
      <c r="GC171" s="89"/>
      <c r="GD171" s="89"/>
      <c r="GE171" s="75"/>
      <c r="GF171" s="89"/>
      <c r="GG171" s="89"/>
      <c r="GH171" s="89"/>
      <c r="GI171" s="75"/>
      <c r="GJ171" s="89"/>
      <c r="GK171" s="89"/>
      <c r="GL171" s="89"/>
      <c r="GM171" s="75"/>
      <c r="GN171" s="89"/>
      <c r="GO171" s="89"/>
      <c r="GP171" s="89"/>
      <c r="GQ171" s="75"/>
      <c r="GR171" s="96"/>
      <c r="GS171" s="96"/>
      <c r="GT171" s="96"/>
      <c r="GU171" s="96"/>
      <c r="GV171" s="96"/>
      <c r="GW171" s="96"/>
      <c r="GX171" s="96"/>
      <c r="GY171" s="96"/>
      <c r="GZ171" s="96"/>
      <c r="HA171" s="96"/>
      <c r="HB171" s="96"/>
      <c r="HC171" s="96"/>
      <c r="HD171" s="96"/>
      <c r="HE171" s="96"/>
      <c r="HF171" s="96"/>
      <c r="HG171" s="96"/>
      <c r="HH171" s="96"/>
      <c r="HI171" s="96"/>
      <c r="HJ171" s="96"/>
      <c r="HK171" s="96"/>
      <c r="HL171" s="96"/>
      <c r="HM171" s="96"/>
      <c r="HN171" s="96"/>
      <c r="HO171" s="96"/>
      <c r="HP171" s="96"/>
      <c r="HQ171" s="96"/>
      <c r="HR171" s="96"/>
      <c r="HS171" s="96"/>
      <c r="HT171" s="96"/>
      <c r="HU171" s="96"/>
      <c r="HV171" s="96"/>
      <c r="HW171" s="96"/>
      <c r="HX171" s="96"/>
      <c r="HY171" s="96"/>
      <c r="HZ171" s="96"/>
      <c r="IA171" s="96"/>
      <c r="IB171" s="96"/>
      <c r="IC171" s="96"/>
      <c r="ID171" s="96"/>
      <c r="IE171" s="96"/>
      <c r="IF171" s="96"/>
      <c r="IG171" s="96"/>
      <c r="IH171" s="96"/>
      <c r="II171" s="96"/>
      <c r="IJ171" s="96"/>
      <c r="IK171" s="96"/>
      <c r="IL171" s="96"/>
      <c r="IM171" s="96"/>
      <c r="IN171" s="96"/>
      <c r="IO171" s="96"/>
      <c r="IP171" s="96"/>
      <c r="IQ171" s="96"/>
      <c r="IR171" s="96"/>
      <c r="IS171" s="96"/>
      <c r="IT171" s="96"/>
      <c r="IU171" s="96"/>
      <c r="IV171" s="96"/>
      <c r="IW171" s="96"/>
      <c r="IX171" s="96"/>
      <c r="IY171" s="96"/>
      <c r="IZ171" s="96"/>
      <c r="JA171" s="96"/>
      <c r="JB171" s="96"/>
      <c r="JC171" s="96"/>
      <c r="JD171" s="96"/>
      <c r="JE171" s="96"/>
      <c r="JF171" s="96"/>
      <c r="JG171" s="96"/>
      <c r="JH171" s="96"/>
      <c r="JI171" s="96"/>
      <c r="JJ171" s="96"/>
      <c r="JK171" s="96"/>
      <c r="JL171" s="96"/>
      <c r="JM171" s="96"/>
      <c r="JN171" s="96"/>
      <c r="JO171" s="96"/>
      <c r="JP171" s="96"/>
      <c r="JQ171" s="96"/>
      <c r="JR171" s="96"/>
      <c r="JS171" s="96"/>
      <c r="JT171" s="96"/>
      <c r="JU171" s="96"/>
      <c r="JV171" s="96"/>
      <c r="JW171" s="75"/>
      <c r="JX171" s="96"/>
      <c r="JY171" s="96"/>
      <c r="JZ171" s="96"/>
      <c r="KA171" s="96"/>
      <c r="KB171" s="96"/>
      <c r="KC171" s="96"/>
      <c r="KD171" s="96"/>
      <c r="KE171" s="75"/>
      <c r="KF171" s="96"/>
      <c r="KG171" s="96"/>
      <c r="KH171" s="96"/>
      <c r="KI171" s="75"/>
      <c r="KJ171" s="96"/>
      <c r="KK171" s="96"/>
      <c r="KL171" s="96"/>
      <c r="KM171" s="75"/>
      <c r="KN171" s="96"/>
      <c r="KO171" s="96"/>
      <c r="KP171" s="96"/>
      <c r="KQ171" s="75"/>
      <c r="KR171" s="96"/>
      <c r="KS171" s="96"/>
      <c r="KT171" s="96"/>
      <c r="KU171" s="75"/>
      <c r="KV171" s="96"/>
      <c r="KW171" s="96"/>
      <c r="KX171" s="96"/>
      <c r="KY171" s="75"/>
      <c r="KZ171" s="96"/>
      <c r="LA171" s="96"/>
      <c r="LB171" s="96"/>
      <c r="LC171" s="75"/>
      <c r="LD171" s="96"/>
      <c r="LE171" s="96"/>
      <c r="LF171" s="96"/>
      <c r="LG171" s="75"/>
      <c r="LH171" s="96"/>
      <c r="LI171" s="96"/>
      <c r="LJ171" s="96"/>
      <c r="LK171" s="75"/>
      <c r="LL171" s="96"/>
      <c r="LM171" s="96"/>
      <c r="LN171" s="96"/>
      <c r="LO171" s="75"/>
      <c r="LP171" s="96"/>
      <c r="LQ171" s="96"/>
      <c r="LR171" s="96"/>
      <c r="LS171" s="75"/>
      <c r="LT171" s="96"/>
      <c r="LU171" s="96"/>
      <c r="LV171" s="96"/>
      <c r="LW171" s="75"/>
      <c r="LX171" s="96"/>
      <c r="LY171" s="96"/>
      <c r="LZ171" s="96"/>
      <c r="MA171" s="75"/>
      <c r="MB171" s="96"/>
      <c r="MC171" s="96"/>
      <c r="MD171" s="96"/>
      <c r="ME171" s="75"/>
      <c r="MF171" s="96"/>
      <c r="MG171" s="96"/>
      <c r="MH171" s="96"/>
      <c r="MI171" s="75"/>
      <c r="MJ171" s="96"/>
      <c r="MK171" s="96"/>
      <c r="ML171" s="96"/>
      <c r="MM171" s="75"/>
      <c r="MN171" s="89"/>
      <c r="MO171" s="89"/>
      <c r="MP171" s="89"/>
      <c r="MQ171" s="75"/>
      <c r="MR171" s="89"/>
      <c r="MS171" s="89"/>
      <c r="MT171" s="89"/>
      <c r="MU171" s="75"/>
      <c r="MV171" s="96"/>
      <c r="MW171" s="96"/>
      <c r="MX171" s="96"/>
      <c r="MY171" s="96"/>
      <c r="MZ171" s="96"/>
      <c r="NA171" s="96"/>
      <c r="NB171" s="96"/>
      <c r="NC171" s="96"/>
      <c r="ND171" s="96"/>
      <c r="NE171" s="96"/>
      <c r="NF171" s="96"/>
      <c r="NG171" s="96"/>
      <c r="NH171" s="96"/>
      <c r="NI171" s="96"/>
      <c r="NJ171" s="96"/>
      <c r="NK171" s="96"/>
    </row>
    <row r="172" spans="1:375" s="5" customFormat="1" ht="31.5" x14ac:dyDescent="0.25">
      <c r="A172" s="129" t="s">
        <v>270</v>
      </c>
      <c r="B172" s="77">
        <f t="shared" si="791"/>
        <v>17431.5785</v>
      </c>
      <c r="C172" s="77">
        <f t="shared" si="741"/>
        <v>44787.492860000006</v>
      </c>
      <c r="D172" s="77">
        <f t="shared" si="792"/>
        <v>42910.878860000004</v>
      </c>
      <c r="E172" s="77">
        <f t="shared" si="793"/>
        <v>1876.614</v>
      </c>
      <c r="F172" s="77">
        <f t="shared" si="794"/>
        <v>44664.153480000008</v>
      </c>
      <c r="G172" s="73">
        <f>F172/C172*100</f>
        <v>99.724612001869488</v>
      </c>
      <c r="H172" s="73">
        <f>H173+H174</f>
        <v>0</v>
      </c>
      <c r="I172" s="73">
        <f>I173+I174</f>
        <v>0</v>
      </c>
      <c r="J172" s="73">
        <f>J173+J174</f>
        <v>0</v>
      </c>
      <c r="K172" s="73">
        <f>K173+K174</f>
        <v>0</v>
      </c>
      <c r="L172" s="73">
        <f t="shared" ref="L172" si="908">L173+L174</f>
        <v>500</v>
      </c>
      <c r="M172" s="73">
        <f t="shared" ref="M172:N172" si="909">M173+M174</f>
        <v>625</v>
      </c>
      <c r="N172" s="73">
        <f t="shared" si="909"/>
        <v>625</v>
      </c>
      <c r="O172" s="72">
        <f>N172/M172*100</f>
        <v>100</v>
      </c>
      <c r="P172" s="73">
        <f>P173+P174</f>
        <v>467</v>
      </c>
      <c r="Q172" s="73">
        <f>Q173+Q174</f>
        <v>467</v>
      </c>
      <c r="R172" s="73">
        <f>R173+R174</f>
        <v>467</v>
      </c>
      <c r="S172" s="72">
        <f>R172/Q172*100</f>
        <v>100</v>
      </c>
      <c r="T172" s="73">
        <f>T173+T174</f>
        <v>1806</v>
      </c>
      <c r="U172" s="73">
        <f>U173+U174</f>
        <v>1806</v>
      </c>
      <c r="V172" s="73">
        <f>V173+V174</f>
        <v>1806</v>
      </c>
      <c r="W172" s="72">
        <f>V172/U172*100</f>
        <v>100</v>
      </c>
      <c r="X172" s="73">
        <f>X173+X174</f>
        <v>320</v>
      </c>
      <c r="Y172" s="73">
        <f>Y173+Y174</f>
        <v>320</v>
      </c>
      <c r="Z172" s="73">
        <f>Z173+Z174</f>
        <v>320</v>
      </c>
      <c r="AA172" s="72">
        <f>Z172/Y172*100</f>
        <v>100</v>
      </c>
      <c r="AB172" s="73">
        <f>AB173+AB174</f>
        <v>0</v>
      </c>
      <c r="AC172" s="73">
        <f>AC173+AC174</f>
        <v>0</v>
      </c>
      <c r="AD172" s="73">
        <f>AD173+AD174</f>
        <v>0</v>
      </c>
      <c r="AE172" s="72"/>
      <c r="AF172" s="73"/>
      <c r="AG172" s="73">
        <f>AG173+AG174</f>
        <v>12991.5</v>
      </c>
      <c r="AH172" s="73">
        <f>AH173+AH174</f>
        <v>12991.49994</v>
      </c>
      <c r="AI172" s="72">
        <f>AH172/AG172*100</f>
        <v>99.999999538159571</v>
      </c>
      <c r="AJ172" s="73"/>
      <c r="AK172" s="73">
        <f>AK173+AK174</f>
        <v>480</v>
      </c>
      <c r="AL172" s="73">
        <f>AL173+AL174</f>
        <v>480</v>
      </c>
      <c r="AM172" s="72">
        <f>AL172/AK172*100</f>
        <v>100</v>
      </c>
      <c r="AN172" s="73">
        <f t="shared" ref="AN172" si="910">AN173+AN174</f>
        <v>0</v>
      </c>
      <c r="AO172" s="73">
        <f t="shared" ref="AO172:AQ172" si="911">AO173+AO174</f>
        <v>0</v>
      </c>
      <c r="AP172" s="73">
        <f t="shared" si="911"/>
        <v>0</v>
      </c>
      <c r="AQ172" s="73">
        <f t="shared" si="911"/>
        <v>0</v>
      </c>
      <c r="AR172" s="73">
        <f>AR173+AR174</f>
        <v>500</v>
      </c>
      <c r="AS172" s="73">
        <f>AS173+AS174</f>
        <v>500</v>
      </c>
      <c r="AT172" s="73">
        <f>AT173+AT174</f>
        <v>500</v>
      </c>
      <c r="AU172" s="72">
        <f>AT172/AS172*100</f>
        <v>100</v>
      </c>
      <c r="AV172" s="73"/>
      <c r="AW172" s="73">
        <f>AW173+AW174</f>
        <v>0</v>
      </c>
      <c r="AX172" s="73">
        <f>AX173+AX174</f>
        <v>0</v>
      </c>
      <c r="AY172" s="72"/>
      <c r="AZ172" s="72"/>
      <c r="BA172" s="73">
        <f>BA173+BA174</f>
        <v>0</v>
      </c>
      <c r="BB172" s="73">
        <f>BB173+BB174</f>
        <v>0</v>
      </c>
      <c r="BC172" s="72"/>
      <c r="BD172" s="73"/>
      <c r="BE172" s="73"/>
      <c r="BF172" s="73"/>
      <c r="BG172" s="72"/>
      <c r="BH172" s="73">
        <f>BH173+BH174</f>
        <v>1844.3669</v>
      </c>
      <c r="BI172" s="73">
        <f>BI173+BI174</f>
        <v>1844.3669</v>
      </c>
      <c r="BJ172" s="73">
        <f>BJ173+BJ174</f>
        <v>1806.2014299999998</v>
      </c>
      <c r="BK172" s="72">
        <f>BJ172/BI172*100</f>
        <v>97.9307007732572</v>
      </c>
      <c r="BL172" s="72"/>
      <c r="BM172" s="73">
        <f>BM173+BM174</f>
        <v>0</v>
      </c>
      <c r="BN172" s="73">
        <f>BN173+BN174</f>
        <v>0</v>
      </c>
      <c r="BO172" s="72"/>
      <c r="BP172" s="72"/>
      <c r="BQ172" s="73">
        <f>BQ173+BQ174</f>
        <v>0</v>
      </c>
      <c r="BR172" s="73">
        <f>BR173+BR174</f>
        <v>0</v>
      </c>
      <c r="BS172" s="72"/>
      <c r="BT172" s="72"/>
      <c r="BU172" s="73">
        <f>BU173+BU174</f>
        <v>0</v>
      </c>
      <c r="BV172" s="73">
        <f>BV173+BV174</f>
        <v>0</v>
      </c>
      <c r="BW172" s="72"/>
      <c r="BX172" s="72"/>
      <c r="BY172" s="73">
        <f>BY173+BY174</f>
        <v>0</v>
      </c>
      <c r="BZ172" s="73">
        <f>BZ173+BZ174</f>
        <v>0</v>
      </c>
      <c r="CA172" s="72"/>
      <c r="CB172" s="72"/>
      <c r="CC172" s="73">
        <f>CC173+CC174</f>
        <v>0</v>
      </c>
      <c r="CD172" s="73">
        <f>CD173+CD174</f>
        <v>0</v>
      </c>
      <c r="CE172" s="72"/>
      <c r="CF172" s="343"/>
      <c r="CG172" s="73">
        <f>CG173+CG174</f>
        <v>0</v>
      </c>
      <c r="CH172" s="73">
        <f>CH173+CH174</f>
        <v>0</v>
      </c>
      <c r="CI172" s="72"/>
      <c r="CJ172" s="72"/>
      <c r="CK172" s="73">
        <f>CK173+CK174</f>
        <v>0</v>
      </c>
      <c r="CL172" s="73">
        <f>CL173+CL174</f>
        <v>0</v>
      </c>
      <c r="CM172" s="72"/>
      <c r="CN172" s="72"/>
      <c r="CO172" s="73">
        <f>CO173+CO174</f>
        <v>0</v>
      </c>
      <c r="CP172" s="73">
        <f>CP173+CP174</f>
        <v>0</v>
      </c>
      <c r="CQ172" s="72"/>
      <c r="CR172" s="73">
        <f>CR173+CR174</f>
        <v>634.4</v>
      </c>
      <c r="CS172" s="73">
        <f>CS173+CS174</f>
        <v>634.4</v>
      </c>
      <c r="CT172" s="73">
        <f>CT173+CT174</f>
        <v>563.14846</v>
      </c>
      <c r="CU172" s="72">
        <f>CT172/CS172*100</f>
        <v>88.768672761664575</v>
      </c>
      <c r="CV172" s="72"/>
      <c r="CW172" s="73"/>
      <c r="CX172" s="73"/>
      <c r="CY172" s="72"/>
      <c r="CZ172" s="72"/>
      <c r="DA172" s="73"/>
      <c r="DB172" s="73"/>
      <c r="DC172" s="72"/>
      <c r="DD172" s="73">
        <f>SUM(DD173:DD179)</f>
        <v>250</v>
      </c>
      <c r="DE172" s="73">
        <f>SUM(DE173:DE179)</f>
        <v>250</v>
      </c>
      <c r="DF172" s="73">
        <f>SUM(DF173:DF179)</f>
        <v>250</v>
      </c>
      <c r="DG172" s="72">
        <f t="shared" si="840"/>
        <v>100</v>
      </c>
      <c r="DH172" s="73">
        <f>SUM(DH173:DH179)</f>
        <v>0</v>
      </c>
      <c r="DI172" s="73">
        <f>SUM(DI173:DI179)</f>
        <v>0</v>
      </c>
      <c r="DJ172" s="73">
        <f>SUM(DJ173:DJ179)</f>
        <v>0</v>
      </c>
      <c r="DK172" s="72"/>
      <c r="DL172" s="73">
        <f>SUM(DL173:DL179)</f>
        <v>0</v>
      </c>
      <c r="DM172" s="73">
        <f>SUM(DM173:DM179)</f>
        <v>0</v>
      </c>
      <c r="DN172" s="73"/>
      <c r="DO172" s="72"/>
      <c r="DP172" s="73"/>
      <c r="DQ172" s="73">
        <f>SUM(DQ173:DQ179)</f>
        <v>0</v>
      </c>
      <c r="DR172" s="73"/>
      <c r="DS172" s="72"/>
      <c r="DT172" s="72"/>
      <c r="DU172" s="73">
        <f>DU173+DU174</f>
        <v>0</v>
      </c>
      <c r="DV172" s="73">
        <f>DV173+DV174</f>
        <v>0</v>
      </c>
      <c r="DW172" s="72"/>
      <c r="DX172" s="72"/>
      <c r="DY172" s="73">
        <f>DY173+DY174</f>
        <v>0</v>
      </c>
      <c r="DZ172" s="73">
        <f>DZ173+DZ174</f>
        <v>0</v>
      </c>
      <c r="EA172" s="72"/>
      <c r="EB172" s="73">
        <f>EB173+EB174</f>
        <v>1000</v>
      </c>
      <c r="EC172" s="73">
        <f>EC173+EC174</f>
        <v>1000</v>
      </c>
      <c r="ED172" s="73">
        <f>ED173+ED174</f>
        <v>1000</v>
      </c>
      <c r="EE172" s="72">
        <f>ED172/EC172*100</f>
        <v>100</v>
      </c>
      <c r="EF172" s="73">
        <f>SUM(EF173:EF179)</f>
        <v>3552.8</v>
      </c>
      <c r="EG172" s="73">
        <f>SUM(EG173:EG179)</f>
        <v>3552.8</v>
      </c>
      <c r="EH172" s="73">
        <f>SUM(EH173:EH179)</f>
        <v>3552.8</v>
      </c>
      <c r="EI172" s="72">
        <f t="shared" ref="EI172:EI173" si="912">EH172/EG172*100</f>
        <v>100</v>
      </c>
      <c r="EJ172" s="73"/>
      <c r="EK172" s="73">
        <f>SUM(EK173:EK179)</f>
        <v>0</v>
      </c>
      <c r="EL172" s="73">
        <f>SUM(EL173:EL179)</f>
        <v>0</v>
      </c>
      <c r="EM172" s="72"/>
      <c r="EN172" s="73">
        <f>SUM(EN173:EN179)</f>
        <v>5000</v>
      </c>
      <c r="EO172" s="73">
        <f>SUM(EO173:EO179)</f>
        <v>5000</v>
      </c>
      <c r="EP172" s="73">
        <f>SUM(EP173:EP179)</f>
        <v>5000</v>
      </c>
      <c r="EQ172" s="72">
        <f t="shared" ref="EQ172:EQ184" si="913">EP172/EO172*100</f>
        <v>100</v>
      </c>
      <c r="ER172" s="73"/>
      <c r="ES172" s="73">
        <f>SUM(ES173:ES179)</f>
        <v>0</v>
      </c>
      <c r="ET172" s="73">
        <f>SUM(ET173:ET179)</f>
        <v>0</v>
      </c>
      <c r="EU172" s="72"/>
      <c r="EV172" s="72"/>
      <c r="EW172" s="72"/>
      <c r="EX172" s="72"/>
      <c r="EY172" s="72"/>
      <c r="EZ172" s="73"/>
      <c r="FA172" s="73">
        <f>SUM(FA173:FA179)</f>
        <v>0</v>
      </c>
      <c r="FB172" s="73">
        <f>SUM(FB173:FB179)</f>
        <v>0</v>
      </c>
      <c r="FC172" s="72"/>
      <c r="FD172" s="73"/>
      <c r="FE172" s="73">
        <f>SUM(FE173:FE179)</f>
        <v>0</v>
      </c>
      <c r="FF172" s="73">
        <f>SUM(FF173:FF179)</f>
        <v>0</v>
      </c>
      <c r="FG172" s="72"/>
      <c r="FH172" s="73"/>
      <c r="FI172" s="73">
        <f>SUM(FI173:FI179)</f>
        <v>10445.426960000001</v>
      </c>
      <c r="FJ172" s="73">
        <f>SUM(FJ173:FJ179)</f>
        <v>10445.426960000001</v>
      </c>
      <c r="FK172" s="72">
        <f>FJ172/FI172*100</f>
        <v>100</v>
      </c>
      <c r="FL172" s="73">
        <f>SUM(FL173:FL179)</f>
        <v>553</v>
      </c>
      <c r="FM172" s="73">
        <f>SUM(FM173:FM179)</f>
        <v>540.79999999999995</v>
      </c>
      <c r="FN172" s="73">
        <f>SUM(FN173:FN179)</f>
        <v>540.01293999999996</v>
      </c>
      <c r="FO172" s="72">
        <f t="shared" ref="FO172:FO173" si="914">FN172/FM172*100</f>
        <v>99.854463757396445</v>
      </c>
      <c r="FP172" s="73"/>
      <c r="FQ172" s="73"/>
      <c r="FR172" s="73"/>
      <c r="FS172" s="72"/>
      <c r="FT172" s="73"/>
      <c r="FU172" s="73">
        <f>SUM(FU173:FU179)</f>
        <v>0</v>
      </c>
      <c r="FV172" s="73">
        <f>SUM(FV173:FV179)</f>
        <v>0</v>
      </c>
      <c r="FW172" s="72"/>
      <c r="FX172" s="73"/>
      <c r="FY172" s="73">
        <f>SUM(FY173:FY179)</f>
        <v>0</v>
      </c>
      <c r="FZ172" s="73">
        <f>SUM(FZ173:FZ179)</f>
        <v>0</v>
      </c>
      <c r="GA172" s="72"/>
      <c r="GB172" s="73"/>
      <c r="GC172" s="73">
        <f>SUM(GC173:GC179)</f>
        <v>0</v>
      </c>
      <c r="GD172" s="73">
        <f>SUM(GD173:GD179)</f>
        <v>0</v>
      </c>
      <c r="GE172" s="72"/>
      <c r="GF172" s="73">
        <f>SUM(GF173:GF179)</f>
        <v>1004.0115999999999</v>
      </c>
      <c r="GG172" s="73">
        <f>SUM(GG173:GG179)</f>
        <v>1004.0115999999999</v>
      </c>
      <c r="GH172" s="73">
        <f>SUM(GH173:GH179)</f>
        <v>990.87635</v>
      </c>
      <c r="GI172" s="72">
        <f t="shared" si="895"/>
        <v>98.691723282878414</v>
      </c>
      <c r="GJ172" s="73"/>
      <c r="GK172" s="73"/>
      <c r="GL172" s="73"/>
      <c r="GM172" s="72"/>
      <c r="GN172" s="73"/>
      <c r="GO172" s="73">
        <f>SUM(GO173:GO179)</f>
        <v>28</v>
      </c>
      <c r="GP172" s="73">
        <f>SUM(GP173:GP179)</f>
        <v>28</v>
      </c>
      <c r="GQ172" s="72">
        <f t="shared" ref="GQ172:GQ186" si="915">GP172/GO172*100</f>
        <v>100</v>
      </c>
      <c r="GR172" s="73"/>
      <c r="GS172" s="73">
        <f t="shared" ref="GS172:GT172" si="916">GS173+GS174</f>
        <v>0</v>
      </c>
      <c r="GT172" s="73">
        <f t="shared" si="916"/>
        <v>0</v>
      </c>
      <c r="GU172" s="72"/>
      <c r="GV172" s="73"/>
      <c r="GW172" s="73">
        <f t="shared" ref="GW172:GX172" si="917">GW173+GW174</f>
        <v>0</v>
      </c>
      <c r="GX172" s="73">
        <f t="shared" si="917"/>
        <v>0</v>
      </c>
      <c r="GY172" s="72"/>
      <c r="GZ172" s="73"/>
      <c r="HA172" s="73">
        <f t="shared" ref="HA172:HB172" si="918">HA173+HA174</f>
        <v>0</v>
      </c>
      <c r="HB172" s="73">
        <f t="shared" si="918"/>
        <v>0</v>
      </c>
      <c r="HC172" s="72"/>
      <c r="HD172" s="73"/>
      <c r="HE172" s="73">
        <f t="shared" ref="HE172:HF172" si="919">HE173+HE174</f>
        <v>0</v>
      </c>
      <c r="HF172" s="73">
        <f t="shared" si="919"/>
        <v>0</v>
      </c>
      <c r="HG172" s="72"/>
      <c r="HH172" s="73"/>
      <c r="HI172" s="73">
        <f t="shared" ref="HI172:HJ172" si="920">HI173+HI174</f>
        <v>78.3</v>
      </c>
      <c r="HJ172" s="73">
        <f t="shared" si="920"/>
        <v>78.3</v>
      </c>
      <c r="HK172" s="72">
        <f>HJ172/HI172*100</f>
        <v>100</v>
      </c>
      <c r="HL172" s="73"/>
      <c r="HM172" s="73">
        <f t="shared" ref="HM172:HN172" si="921">HM173+HM174</f>
        <v>0</v>
      </c>
      <c r="HN172" s="73">
        <f t="shared" si="921"/>
        <v>0</v>
      </c>
      <c r="HO172" s="72"/>
      <c r="HP172" s="73"/>
      <c r="HQ172" s="73">
        <f t="shared" ref="HQ172:HR172" si="922">HQ173+HQ174</f>
        <v>0</v>
      </c>
      <c r="HR172" s="73">
        <f t="shared" si="922"/>
        <v>0</v>
      </c>
      <c r="HS172" s="72"/>
      <c r="HT172" s="73"/>
      <c r="HU172" s="73">
        <f t="shared" ref="HU172:HV172" si="923">HU173+HU174</f>
        <v>0</v>
      </c>
      <c r="HV172" s="73">
        <f t="shared" si="923"/>
        <v>0</v>
      </c>
      <c r="HW172" s="72"/>
      <c r="HX172" s="73"/>
      <c r="HY172" s="73">
        <f t="shared" ref="HY172:HZ172" si="924">HY173+HY174</f>
        <v>0</v>
      </c>
      <c r="HZ172" s="73">
        <f t="shared" si="924"/>
        <v>0</v>
      </c>
      <c r="IA172" s="72"/>
      <c r="IB172" s="73"/>
      <c r="IC172" s="73">
        <f t="shared" ref="IC172:ID172" si="925">IC173+IC174</f>
        <v>0</v>
      </c>
      <c r="ID172" s="73">
        <f t="shared" si="925"/>
        <v>0</v>
      </c>
      <c r="IE172" s="72"/>
      <c r="IF172" s="73"/>
      <c r="IG172" s="73">
        <f t="shared" ref="IG172:IH172" si="926">IG173+IG174</f>
        <v>0</v>
      </c>
      <c r="IH172" s="73">
        <f t="shared" si="926"/>
        <v>0</v>
      </c>
      <c r="II172" s="72"/>
      <c r="IJ172" s="73"/>
      <c r="IK172" s="73">
        <f t="shared" ref="IK172:IL172" si="927">IK173+IK174</f>
        <v>0</v>
      </c>
      <c r="IL172" s="73">
        <f t="shared" si="927"/>
        <v>0</v>
      </c>
      <c r="IM172" s="72"/>
      <c r="IN172" s="73"/>
      <c r="IO172" s="73">
        <f t="shared" ref="IO172:IP172" si="928">IO173+IO174</f>
        <v>0</v>
      </c>
      <c r="IP172" s="73">
        <f t="shared" si="928"/>
        <v>0</v>
      </c>
      <c r="IQ172" s="72"/>
      <c r="IR172" s="73"/>
      <c r="IS172" s="73">
        <f t="shared" ref="IS172:IT172" si="929">IS173+IS174</f>
        <v>0</v>
      </c>
      <c r="IT172" s="73">
        <f t="shared" si="929"/>
        <v>0</v>
      </c>
      <c r="IU172" s="72"/>
      <c r="IV172" s="73"/>
      <c r="IW172" s="73">
        <f t="shared" ref="IW172:IX172" si="930">IW173+IW174</f>
        <v>0</v>
      </c>
      <c r="IX172" s="73">
        <f t="shared" si="930"/>
        <v>0</v>
      </c>
      <c r="IY172" s="72"/>
      <c r="IZ172" s="73"/>
      <c r="JA172" s="73">
        <f t="shared" ref="JA172:JB172" si="931">JA173+JA174</f>
        <v>0</v>
      </c>
      <c r="JB172" s="73">
        <f t="shared" si="931"/>
        <v>0</v>
      </c>
      <c r="JC172" s="72"/>
      <c r="JD172" s="73"/>
      <c r="JE172" s="73">
        <f t="shared" ref="JE172:JF172" si="932">JE173+JE174</f>
        <v>0</v>
      </c>
      <c r="JF172" s="73">
        <f t="shared" si="932"/>
        <v>0</v>
      </c>
      <c r="JG172" s="72"/>
      <c r="JH172" s="73"/>
      <c r="JI172" s="73">
        <f t="shared" ref="JI172:JJ172" si="933">JI173+JI174</f>
        <v>0</v>
      </c>
      <c r="JJ172" s="73">
        <f t="shared" si="933"/>
        <v>0</v>
      </c>
      <c r="JK172" s="72"/>
      <c r="JL172" s="73"/>
      <c r="JM172" s="73">
        <f t="shared" ref="JM172:JN172" si="934">JM173+JM174</f>
        <v>0</v>
      </c>
      <c r="JN172" s="73">
        <f t="shared" si="934"/>
        <v>0</v>
      </c>
      <c r="JO172" s="72"/>
      <c r="JP172" s="73"/>
      <c r="JQ172" s="73">
        <f t="shared" ref="JQ172:JR172" si="935">JQ173+JQ174</f>
        <v>0</v>
      </c>
      <c r="JR172" s="73">
        <f t="shared" si="935"/>
        <v>0</v>
      </c>
      <c r="JS172" s="72"/>
      <c r="JT172" s="73"/>
      <c r="JU172" s="73">
        <f t="shared" ref="JU172:JV172" si="936">JU173+JU174</f>
        <v>357.61399999999998</v>
      </c>
      <c r="JV172" s="73">
        <f t="shared" si="936"/>
        <v>357.61399999999998</v>
      </c>
      <c r="JW172" s="72">
        <f t="shared" si="906"/>
        <v>100</v>
      </c>
      <c r="JX172" s="73"/>
      <c r="JY172" s="73">
        <f t="shared" ref="JY172:JZ172" si="937">JY173+JY174</f>
        <v>0</v>
      </c>
      <c r="JZ172" s="73">
        <f t="shared" si="937"/>
        <v>0</v>
      </c>
      <c r="KA172" s="72"/>
      <c r="KB172" s="73"/>
      <c r="KC172" s="73">
        <f t="shared" ref="KC172:KD172" si="938">KC173+KC174</f>
        <v>1269</v>
      </c>
      <c r="KD172" s="73">
        <f t="shared" si="938"/>
        <v>1269</v>
      </c>
      <c r="KE172" s="72">
        <f t="shared" si="845"/>
        <v>100</v>
      </c>
      <c r="KF172" s="73"/>
      <c r="KG172" s="73">
        <f t="shared" ref="KG172:KH172" si="939">KG173+KG174</f>
        <v>0</v>
      </c>
      <c r="KH172" s="73">
        <f t="shared" si="939"/>
        <v>0</v>
      </c>
      <c r="KI172" s="72"/>
      <c r="KJ172" s="73"/>
      <c r="KK172" s="73">
        <f t="shared" ref="KK172:KL172" si="940">KK173+KK174</f>
        <v>250</v>
      </c>
      <c r="KL172" s="73">
        <f t="shared" si="940"/>
        <v>250</v>
      </c>
      <c r="KM172" s="72">
        <f t="shared" si="896"/>
        <v>100</v>
      </c>
      <c r="KN172" s="73"/>
      <c r="KO172" s="73">
        <f t="shared" ref="KO172:KP172" si="941">KO173+KO174</f>
        <v>0</v>
      </c>
      <c r="KP172" s="73">
        <f t="shared" si="941"/>
        <v>0</v>
      </c>
      <c r="KQ172" s="72"/>
      <c r="KR172" s="73"/>
      <c r="KS172" s="73">
        <f t="shared" ref="KS172:KT172" si="942">KS173+KS174</f>
        <v>0</v>
      </c>
      <c r="KT172" s="73">
        <f t="shared" si="942"/>
        <v>0</v>
      </c>
      <c r="KU172" s="72"/>
      <c r="KV172" s="73"/>
      <c r="KW172" s="73">
        <f t="shared" ref="KW172:KX172" si="943">KW173+KW174</f>
        <v>0</v>
      </c>
      <c r="KX172" s="73">
        <f t="shared" si="943"/>
        <v>0</v>
      </c>
      <c r="KY172" s="72"/>
      <c r="KZ172" s="73"/>
      <c r="LA172" s="73">
        <f t="shared" ref="LA172:LB172" si="944">LA173+LA174</f>
        <v>0</v>
      </c>
      <c r="LB172" s="73">
        <f t="shared" si="944"/>
        <v>0</v>
      </c>
      <c r="LC172" s="72"/>
      <c r="LD172" s="73"/>
      <c r="LE172" s="73">
        <f t="shared" ref="LE172:LF172" si="945">LE173+LE174</f>
        <v>0</v>
      </c>
      <c r="LF172" s="73">
        <f t="shared" si="945"/>
        <v>0</v>
      </c>
      <c r="LG172" s="72"/>
      <c r="LH172" s="73"/>
      <c r="LI172" s="73">
        <f t="shared" ref="LI172:LJ172" si="946">LI173+LI174</f>
        <v>0</v>
      </c>
      <c r="LJ172" s="73">
        <f t="shared" si="946"/>
        <v>0</v>
      </c>
      <c r="LK172" s="72"/>
      <c r="LL172" s="73"/>
      <c r="LM172" s="73">
        <f t="shared" ref="LM172:LN172" si="947">LM173+LM174</f>
        <v>0</v>
      </c>
      <c r="LN172" s="73">
        <f t="shared" si="947"/>
        <v>0</v>
      </c>
      <c r="LO172" s="72"/>
      <c r="LP172" s="73"/>
      <c r="LQ172" s="73">
        <f t="shared" ref="LQ172:LR172" si="948">LQ173+LQ174</f>
        <v>0</v>
      </c>
      <c r="LR172" s="73">
        <f t="shared" si="948"/>
        <v>0</v>
      </c>
      <c r="LS172" s="72"/>
      <c r="LT172" s="73"/>
      <c r="LU172" s="73">
        <f t="shared" ref="LU172:LV172" si="949">LU173+LU174</f>
        <v>0</v>
      </c>
      <c r="LV172" s="73">
        <f t="shared" si="949"/>
        <v>0</v>
      </c>
      <c r="LW172" s="72"/>
      <c r="LX172" s="73"/>
      <c r="LY172" s="73">
        <f t="shared" ref="LY172:LZ172" si="950">LY173+LY174</f>
        <v>0</v>
      </c>
      <c r="LZ172" s="73">
        <f t="shared" si="950"/>
        <v>0</v>
      </c>
      <c r="MA172" s="72"/>
      <c r="MB172" s="73"/>
      <c r="MC172" s="73">
        <f t="shared" ref="MC172:MD172" si="951">MC173+MC174</f>
        <v>1343.2733999999998</v>
      </c>
      <c r="MD172" s="73">
        <f t="shared" si="951"/>
        <v>1343.2733999999998</v>
      </c>
      <c r="ME172" s="72">
        <f t="shared" ref="ME172:ME173" si="952">MD172/MC172*100</f>
        <v>100</v>
      </c>
      <c r="MF172" s="73"/>
      <c r="MG172" s="73">
        <f t="shared" ref="MG172:MH172" si="953">MG173+MG174</f>
        <v>0</v>
      </c>
      <c r="MH172" s="73">
        <f t="shared" si="953"/>
        <v>0</v>
      </c>
      <c r="MI172" s="72"/>
      <c r="MJ172" s="73"/>
      <c r="MK172" s="73">
        <f t="shared" ref="MK172:ML172" si="954">MK173+MK174</f>
        <v>0</v>
      </c>
      <c r="ML172" s="73">
        <f t="shared" si="954"/>
        <v>0</v>
      </c>
      <c r="MM172" s="72"/>
      <c r="MN172" s="73"/>
      <c r="MO172" s="73"/>
      <c r="MP172" s="73"/>
      <c r="MQ172" s="72"/>
      <c r="MR172" s="73"/>
      <c r="MS172" s="73"/>
      <c r="MT172" s="73"/>
      <c r="MU172" s="72"/>
      <c r="MV172" s="73"/>
      <c r="MW172" s="73"/>
      <c r="MX172" s="73"/>
      <c r="MY172" s="72"/>
      <c r="MZ172" s="73"/>
      <c r="NA172" s="73"/>
      <c r="NB172" s="73"/>
      <c r="NC172" s="72"/>
      <c r="ND172" s="73"/>
      <c r="NE172" s="73"/>
      <c r="NF172" s="73"/>
      <c r="NG172" s="72"/>
      <c r="NH172" s="73"/>
      <c r="NI172" s="73"/>
      <c r="NJ172" s="73"/>
      <c r="NK172" s="72"/>
    </row>
    <row r="173" spans="1:375" ht="21.75" customHeight="1" x14ac:dyDescent="0.25">
      <c r="A173" s="15" t="s">
        <v>201</v>
      </c>
      <c r="B173" s="78">
        <f t="shared" si="791"/>
        <v>12431.5785</v>
      </c>
      <c r="C173" s="78">
        <f t="shared" si="741"/>
        <v>39787.492860000006</v>
      </c>
      <c r="D173" s="78">
        <f t="shared" si="792"/>
        <v>37910.878860000004</v>
      </c>
      <c r="E173" s="78">
        <f t="shared" si="793"/>
        <v>1876.614</v>
      </c>
      <c r="F173" s="78">
        <f t="shared" si="794"/>
        <v>39664.153480000008</v>
      </c>
      <c r="G173" s="74">
        <f>F173/C173*100</f>
        <v>99.690004644338885</v>
      </c>
      <c r="H173" s="74"/>
      <c r="I173" s="74"/>
      <c r="J173" s="74"/>
      <c r="K173" s="74"/>
      <c r="L173" s="74">
        <v>500</v>
      </c>
      <c r="M173" s="74">
        <v>625</v>
      </c>
      <c r="N173" s="74">
        <v>625</v>
      </c>
      <c r="O173" s="75">
        <f>N173/M173*100</f>
        <v>100</v>
      </c>
      <c r="P173" s="114">
        <v>467</v>
      </c>
      <c r="Q173" s="114">
        <v>467</v>
      </c>
      <c r="R173" s="134">
        <v>467</v>
      </c>
      <c r="S173" s="75">
        <f>R173/Q173*100</f>
        <v>100</v>
      </c>
      <c r="T173" s="99">
        <v>1806</v>
      </c>
      <c r="U173" s="273">
        <v>1806</v>
      </c>
      <c r="V173" s="273">
        <v>1806</v>
      </c>
      <c r="W173" s="75">
        <f>V173/U173*100</f>
        <v>100</v>
      </c>
      <c r="X173" s="285">
        <v>320</v>
      </c>
      <c r="Y173" s="310">
        <v>320</v>
      </c>
      <c r="Z173" s="310">
        <v>320</v>
      </c>
      <c r="AA173" s="75">
        <f>Z173/Y173*100</f>
        <v>100</v>
      </c>
      <c r="AB173" s="322"/>
      <c r="AC173" s="322"/>
      <c r="AD173" s="322"/>
      <c r="AE173" s="75"/>
      <c r="AF173" s="322"/>
      <c r="AG173" s="322">
        <v>12991.5</v>
      </c>
      <c r="AH173" s="322">
        <v>12991.49994</v>
      </c>
      <c r="AI173" s="75">
        <f>AH173/AG173*100</f>
        <v>99.999999538159571</v>
      </c>
      <c r="AJ173" s="322"/>
      <c r="AK173" s="322">
        <v>480</v>
      </c>
      <c r="AL173" s="322">
        <v>480</v>
      </c>
      <c r="AM173" s="75">
        <f>AL173/AK173*100</f>
        <v>100</v>
      </c>
      <c r="AN173" s="74"/>
      <c r="AO173" s="74"/>
      <c r="AP173" s="74"/>
      <c r="AQ173" s="75"/>
      <c r="AR173" s="322">
        <v>500</v>
      </c>
      <c r="AS173" s="322">
        <v>500</v>
      </c>
      <c r="AT173" s="322">
        <v>500</v>
      </c>
      <c r="AU173" s="75">
        <f>AT173/AS173*100</f>
        <v>100</v>
      </c>
      <c r="AV173" s="322"/>
      <c r="AW173" s="322"/>
      <c r="AX173" s="322"/>
      <c r="AY173" s="75"/>
      <c r="AZ173" s="75"/>
      <c r="BA173" s="322"/>
      <c r="BB173" s="322"/>
      <c r="BC173" s="75"/>
      <c r="BD173" s="322"/>
      <c r="BE173" s="322"/>
      <c r="BF173" s="322"/>
      <c r="BG173" s="75"/>
      <c r="BH173" s="322">
        <v>1844.3669</v>
      </c>
      <c r="BI173" s="322">
        <v>1844.3669</v>
      </c>
      <c r="BJ173" s="322">
        <v>1806.2014299999998</v>
      </c>
      <c r="BK173" s="75">
        <f>BJ173/BI173*100</f>
        <v>97.9307007732572</v>
      </c>
      <c r="BL173" s="75"/>
      <c r="BM173" s="322"/>
      <c r="BN173" s="322"/>
      <c r="BO173" s="75"/>
      <c r="BP173" s="75"/>
      <c r="BQ173" s="322"/>
      <c r="BR173" s="322"/>
      <c r="BS173" s="75"/>
      <c r="BT173" s="75"/>
      <c r="BU173" s="322"/>
      <c r="BV173" s="322"/>
      <c r="BW173" s="75"/>
      <c r="BX173" s="75"/>
      <c r="BY173" s="322"/>
      <c r="BZ173" s="322"/>
      <c r="CA173" s="75"/>
      <c r="CB173" s="75"/>
      <c r="CC173" s="322"/>
      <c r="CD173" s="322"/>
      <c r="CE173" s="75"/>
      <c r="CF173" s="322"/>
      <c r="CG173" s="322"/>
      <c r="CH173" s="322"/>
      <c r="CI173" s="75"/>
      <c r="CJ173" s="75"/>
      <c r="CK173" s="322"/>
      <c r="CL173" s="322"/>
      <c r="CM173" s="75"/>
      <c r="CN173" s="75"/>
      <c r="CO173" s="322"/>
      <c r="CP173" s="322"/>
      <c r="CQ173" s="75"/>
      <c r="CR173" s="322">
        <v>634.4</v>
      </c>
      <c r="CS173" s="322">
        <v>634.4</v>
      </c>
      <c r="CT173" s="322">
        <v>563.14846</v>
      </c>
      <c r="CU173" s="75">
        <f>CT173/CS173*100</f>
        <v>88.768672761664575</v>
      </c>
      <c r="CV173" s="75"/>
      <c r="CW173" s="322"/>
      <c r="CX173" s="322"/>
      <c r="CY173" s="75"/>
      <c r="CZ173" s="75"/>
      <c r="DA173" s="322"/>
      <c r="DB173" s="322"/>
      <c r="DC173" s="75"/>
      <c r="DD173" s="322">
        <v>250</v>
      </c>
      <c r="DE173" s="322">
        <v>250</v>
      </c>
      <c r="DF173" s="322">
        <v>250</v>
      </c>
      <c r="DG173" s="75">
        <f t="shared" si="840"/>
        <v>100</v>
      </c>
      <c r="DH173" s="322"/>
      <c r="DI173" s="322"/>
      <c r="DJ173" s="322"/>
      <c r="DK173" s="75"/>
      <c r="DL173" s="322"/>
      <c r="DM173" s="322"/>
      <c r="DN173" s="322">
        <v>0</v>
      </c>
      <c r="DO173" s="75"/>
      <c r="DP173" s="322"/>
      <c r="DQ173" s="322"/>
      <c r="DR173" s="322">
        <v>0</v>
      </c>
      <c r="DS173" s="75"/>
      <c r="DT173" s="75"/>
      <c r="DU173" s="322"/>
      <c r="DV173" s="322"/>
      <c r="DW173" s="75"/>
      <c r="DX173" s="75"/>
      <c r="DY173" s="322"/>
      <c r="DZ173" s="322"/>
      <c r="EA173" s="75"/>
      <c r="EB173" s="322">
        <v>1000</v>
      </c>
      <c r="EC173" s="322">
        <v>1000</v>
      </c>
      <c r="ED173" s="322">
        <v>1000</v>
      </c>
      <c r="EE173" s="75">
        <f>ED173/EC173*100</f>
        <v>100</v>
      </c>
      <c r="EF173" s="322">
        <v>3552.8</v>
      </c>
      <c r="EG173" s="322">
        <v>3552.8</v>
      </c>
      <c r="EH173" s="322">
        <v>3552.8</v>
      </c>
      <c r="EI173" s="75">
        <f t="shared" si="912"/>
        <v>100</v>
      </c>
      <c r="EJ173" s="322"/>
      <c r="EK173" s="69"/>
      <c r="EL173" s="69"/>
      <c r="EM173" s="75"/>
      <c r="EN173" s="69"/>
      <c r="EO173" s="69"/>
      <c r="EP173" s="69"/>
      <c r="EQ173" s="75"/>
      <c r="ER173" s="322"/>
      <c r="ES173" s="69"/>
      <c r="ET173" s="69"/>
      <c r="EU173" s="75"/>
      <c r="EV173" s="75"/>
      <c r="EW173" s="75"/>
      <c r="EX173" s="75"/>
      <c r="EY173" s="75"/>
      <c r="EZ173" s="322"/>
      <c r="FA173" s="69"/>
      <c r="FB173" s="69"/>
      <c r="FC173" s="75"/>
      <c r="FD173" s="322"/>
      <c r="FE173" s="69"/>
      <c r="FF173" s="69"/>
      <c r="FG173" s="75"/>
      <c r="FH173" s="322"/>
      <c r="FI173" s="69">
        <v>10445.426960000001</v>
      </c>
      <c r="FJ173" s="69">
        <v>10445.426960000001</v>
      </c>
      <c r="FK173" s="75">
        <f>FJ173/FI173*100</f>
        <v>100</v>
      </c>
      <c r="FL173" s="69">
        <v>553</v>
      </c>
      <c r="FM173" s="69">
        <v>540.79999999999995</v>
      </c>
      <c r="FN173" s="69">
        <v>540.01293999999996</v>
      </c>
      <c r="FO173" s="75">
        <f t="shared" si="914"/>
        <v>99.854463757396445</v>
      </c>
      <c r="FP173" s="69"/>
      <c r="FQ173" s="69"/>
      <c r="FR173" s="69"/>
      <c r="FS173" s="75"/>
      <c r="FT173" s="322"/>
      <c r="FU173" s="69"/>
      <c r="FV173" s="69"/>
      <c r="FW173" s="75"/>
      <c r="FX173" s="322"/>
      <c r="FY173" s="69"/>
      <c r="FZ173" s="69"/>
      <c r="GA173" s="75"/>
      <c r="GB173" s="322"/>
      <c r="GC173" s="69"/>
      <c r="GD173" s="69"/>
      <c r="GE173" s="75"/>
      <c r="GF173" s="69">
        <v>1004.0115999999999</v>
      </c>
      <c r="GG173" s="69">
        <v>1004.0115999999999</v>
      </c>
      <c r="GH173" s="69">
        <v>990.87635</v>
      </c>
      <c r="GI173" s="75">
        <f t="shared" si="895"/>
        <v>98.691723282878414</v>
      </c>
      <c r="GJ173" s="322"/>
      <c r="GK173" s="69"/>
      <c r="GL173" s="69"/>
      <c r="GM173" s="75"/>
      <c r="GN173" s="322"/>
      <c r="GO173" s="69">
        <v>28</v>
      </c>
      <c r="GP173" s="69">
        <v>28</v>
      </c>
      <c r="GQ173" s="75">
        <f t="shared" si="915"/>
        <v>100</v>
      </c>
      <c r="GR173" s="74"/>
      <c r="GS173" s="74"/>
      <c r="GT173" s="74"/>
      <c r="GU173" s="75"/>
      <c r="GV173" s="74"/>
      <c r="GW173" s="74"/>
      <c r="GX173" s="74"/>
      <c r="GY173" s="75"/>
      <c r="GZ173" s="74"/>
      <c r="HA173" s="74"/>
      <c r="HB173" s="74"/>
      <c r="HC173" s="75"/>
      <c r="HD173" s="74"/>
      <c r="HE173" s="74"/>
      <c r="HF173" s="74"/>
      <c r="HG173" s="75"/>
      <c r="HH173" s="74"/>
      <c r="HI173" s="74">
        <v>78.3</v>
      </c>
      <c r="HJ173" s="74">
        <v>78.3</v>
      </c>
      <c r="HK173" s="75">
        <f>HJ173/HI173*100</f>
        <v>100</v>
      </c>
      <c r="HL173" s="74"/>
      <c r="HM173" s="74"/>
      <c r="HN173" s="74">
        <v>0</v>
      </c>
      <c r="HO173" s="75"/>
      <c r="HP173" s="74"/>
      <c r="HQ173" s="74"/>
      <c r="HR173" s="74">
        <v>0</v>
      </c>
      <c r="HS173" s="75"/>
      <c r="HT173" s="74"/>
      <c r="HU173" s="74"/>
      <c r="HV173" s="74">
        <v>0</v>
      </c>
      <c r="HW173" s="75"/>
      <c r="HX173" s="74"/>
      <c r="HY173" s="74"/>
      <c r="HZ173" s="74">
        <v>0</v>
      </c>
      <c r="IA173" s="75"/>
      <c r="IB173" s="74"/>
      <c r="IC173" s="74"/>
      <c r="ID173" s="74">
        <v>0</v>
      </c>
      <c r="IE173" s="75"/>
      <c r="IF173" s="74"/>
      <c r="IG173" s="74"/>
      <c r="IH173" s="74">
        <v>0</v>
      </c>
      <c r="II173" s="75"/>
      <c r="IJ173" s="74"/>
      <c r="IK173" s="74"/>
      <c r="IL173" s="74">
        <v>0</v>
      </c>
      <c r="IM173" s="75"/>
      <c r="IN173" s="74"/>
      <c r="IO173" s="74"/>
      <c r="IP173" s="74">
        <v>0</v>
      </c>
      <c r="IQ173" s="75"/>
      <c r="IR173" s="74"/>
      <c r="IS173" s="74"/>
      <c r="IT173" s="74">
        <v>0</v>
      </c>
      <c r="IU173" s="75"/>
      <c r="IV173" s="74"/>
      <c r="IW173" s="74"/>
      <c r="IX173" s="74">
        <v>0</v>
      </c>
      <c r="IY173" s="75"/>
      <c r="IZ173" s="74"/>
      <c r="JA173" s="74"/>
      <c r="JB173" s="74">
        <v>0</v>
      </c>
      <c r="JC173" s="75"/>
      <c r="JD173" s="74"/>
      <c r="JE173" s="74"/>
      <c r="JF173" s="74">
        <v>0</v>
      </c>
      <c r="JG173" s="75"/>
      <c r="JH173" s="74"/>
      <c r="JI173" s="74"/>
      <c r="JJ173" s="74">
        <v>0</v>
      </c>
      <c r="JK173" s="75"/>
      <c r="JL173" s="74"/>
      <c r="JM173" s="74"/>
      <c r="JN173" s="74">
        <v>0</v>
      </c>
      <c r="JO173" s="75"/>
      <c r="JP173" s="74"/>
      <c r="JQ173" s="74"/>
      <c r="JR173" s="74">
        <v>0</v>
      </c>
      <c r="JS173" s="75"/>
      <c r="JT173" s="74"/>
      <c r="JU173" s="74">
        <v>357.61399999999998</v>
      </c>
      <c r="JV173" s="74">
        <v>357.61399999999998</v>
      </c>
      <c r="JW173" s="75">
        <f>JV173/JU173*100</f>
        <v>100</v>
      </c>
      <c r="JX173" s="74"/>
      <c r="JY173" s="74"/>
      <c r="JZ173" s="74">
        <v>0</v>
      </c>
      <c r="KA173" s="75"/>
      <c r="KB173" s="74"/>
      <c r="KC173" s="74">
        <v>1269</v>
      </c>
      <c r="KD173" s="74">
        <v>1269</v>
      </c>
      <c r="KE173" s="75">
        <f t="shared" si="845"/>
        <v>100</v>
      </c>
      <c r="KF173" s="74"/>
      <c r="KG173" s="74"/>
      <c r="KH173" s="74"/>
      <c r="KI173" s="75"/>
      <c r="KJ173" s="74"/>
      <c r="KK173" s="74">
        <v>250</v>
      </c>
      <c r="KL173" s="74">
        <v>250</v>
      </c>
      <c r="KM173" s="75">
        <f t="shared" si="896"/>
        <v>100</v>
      </c>
      <c r="KN173" s="74"/>
      <c r="KO173" s="74"/>
      <c r="KP173" s="74"/>
      <c r="KQ173" s="75"/>
      <c r="KR173" s="74"/>
      <c r="KS173" s="74"/>
      <c r="KT173" s="74"/>
      <c r="KU173" s="75"/>
      <c r="KV173" s="74"/>
      <c r="KW173" s="74"/>
      <c r="KX173" s="74"/>
      <c r="KY173" s="75"/>
      <c r="KZ173" s="74"/>
      <c r="LA173" s="74"/>
      <c r="LB173" s="74"/>
      <c r="LC173" s="75"/>
      <c r="LD173" s="74"/>
      <c r="LE173" s="74"/>
      <c r="LF173" s="74"/>
      <c r="LG173" s="75"/>
      <c r="LH173" s="74"/>
      <c r="LI173" s="74"/>
      <c r="LJ173" s="74"/>
      <c r="LK173" s="75"/>
      <c r="LL173" s="74"/>
      <c r="LM173" s="74"/>
      <c r="LN173" s="74"/>
      <c r="LO173" s="75"/>
      <c r="LP173" s="74"/>
      <c r="LQ173" s="74"/>
      <c r="LR173" s="74"/>
      <c r="LS173" s="75"/>
      <c r="LT173" s="74"/>
      <c r="LU173" s="74"/>
      <c r="LV173" s="74"/>
      <c r="LW173" s="75"/>
      <c r="LX173" s="74"/>
      <c r="LY173" s="74"/>
      <c r="LZ173" s="74"/>
      <c r="MA173" s="75"/>
      <c r="MB173" s="74"/>
      <c r="MC173" s="74">
        <v>1343.2733999999998</v>
      </c>
      <c r="MD173" s="74">
        <v>1343.2733999999998</v>
      </c>
      <c r="ME173" s="75">
        <f t="shared" si="952"/>
        <v>100</v>
      </c>
      <c r="MF173" s="74"/>
      <c r="MG173" s="74"/>
      <c r="MH173" s="74"/>
      <c r="MI173" s="75"/>
      <c r="MJ173" s="74"/>
      <c r="MK173" s="74"/>
      <c r="ML173" s="74"/>
      <c r="MM173" s="75"/>
      <c r="MN173" s="322"/>
      <c r="MO173" s="322"/>
      <c r="MP173" s="322"/>
      <c r="MQ173" s="75"/>
      <c r="MR173" s="69"/>
      <c r="MS173" s="69"/>
      <c r="MT173" s="69"/>
      <c r="MU173" s="75"/>
      <c r="MV173" s="74"/>
      <c r="MW173" s="74"/>
      <c r="MX173" s="74"/>
      <c r="MY173" s="75"/>
      <c r="MZ173" s="74"/>
      <c r="NA173" s="74"/>
      <c r="NB173" s="74"/>
      <c r="NC173" s="75"/>
      <c r="ND173" s="74"/>
      <c r="NE173" s="74"/>
      <c r="NF173" s="74"/>
      <c r="NG173" s="75"/>
      <c r="NH173" s="74"/>
      <c r="NI173" s="74"/>
      <c r="NJ173" s="74"/>
      <c r="NK173" s="75"/>
    </row>
    <row r="174" spans="1:375" ht="15.75" x14ac:dyDescent="0.25">
      <c r="A174" s="130" t="s">
        <v>269</v>
      </c>
      <c r="B174" s="78">
        <f t="shared" si="791"/>
        <v>5000</v>
      </c>
      <c r="C174" s="78">
        <f t="shared" si="741"/>
        <v>5000</v>
      </c>
      <c r="D174" s="78">
        <f t="shared" si="792"/>
        <v>5000</v>
      </c>
      <c r="E174" s="78">
        <f t="shared" si="793"/>
        <v>0</v>
      </c>
      <c r="F174" s="78">
        <f t="shared" si="794"/>
        <v>5000</v>
      </c>
      <c r="G174" s="74">
        <f>F174/C174*100</f>
        <v>100</v>
      </c>
      <c r="H174" s="78"/>
      <c r="I174" s="78"/>
      <c r="J174" s="78"/>
      <c r="K174" s="78"/>
      <c r="L174" s="96"/>
      <c r="M174" s="96"/>
      <c r="N174" s="96"/>
      <c r="O174" s="96"/>
      <c r="P174" s="96"/>
      <c r="Q174" s="96"/>
      <c r="R174" s="96"/>
      <c r="S174" s="75"/>
      <c r="T174" s="89"/>
      <c r="U174" s="89"/>
      <c r="V174" s="89"/>
      <c r="W174" s="75"/>
      <c r="X174" s="89"/>
      <c r="Y174" s="89"/>
      <c r="Z174" s="89"/>
      <c r="AA174" s="75"/>
      <c r="AB174" s="89"/>
      <c r="AC174" s="89"/>
      <c r="AD174" s="89"/>
      <c r="AE174" s="75"/>
      <c r="AF174" s="89"/>
      <c r="AG174" s="89"/>
      <c r="AH174" s="89"/>
      <c r="AI174" s="75"/>
      <c r="AJ174" s="89"/>
      <c r="AK174" s="89"/>
      <c r="AL174" s="89"/>
      <c r="AM174" s="75"/>
      <c r="AN174" s="96"/>
      <c r="AO174" s="96"/>
      <c r="AP174" s="96"/>
      <c r="AQ174" s="96"/>
      <c r="AR174" s="89"/>
      <c r="AS174" s="89"/>
      <c r="AT174" s="89"/>
      <c r="AU174" s="75"/>
      <c r="AV174" s="89"/>
      <c r="AW174" s="89"/>
      <c r="AX174" s="89"/>
      <c r="AY174" s="75"/>
      <c r="AZ174" s="75"/>
      <c r="BA174" s="89"/>
      <c r="BB174" s="89"/>
      <c r="BC174" s="75"/>
      <c r="BD174" s="89"/>
      <c r="BE174" s="89"/>
      <c r="BF174" s="89"/>
      <c r="BG174" s="75"/>
      <c r="BH174" s="89"/>
      <c r="BI174" s="89"/>
      <c r="BJ174" s="89"/>
      <c r="BK174" s="75"/>
      <c r="BL174" s="75"/>
      <c r="BM174" s="89"/>
      <c r="BN174" s="89"/>
      <c r="BO174" s="75"/>
      <c r="BP174" s="75"/>
      <c r="BQ174" s="89"/>
      <c r="BR174" s="89"/>
      <c r="BS174" s="75"/>
      <c r="BT174" s="75"/>
      <c r="BU174" s="89"/>
      <c r="BV174" s="89"/>
      <c r="BW174" s="75"/>
      <c r="BX174" s="75"/>
      <c r="BY174" s="89"/>
      <c r="BZ174" s="89"/>
      <c r="CA174" s="75"/>
      <c r="CB174" s="75"/>
      <c r="CC174" s="89"/>
      <c r="CD174" s="89"/>
      <c r="CE174" s="75"/>
      <c r="CF174" s="322"/>
      <c r="CG174" s="89"/>
      <c r="CH174" s="89"/>
      <c r="CI174" s="75"/>
      <c r="CJ174" s="75"/>
      <c r="CK174" s="89"/>
      <c r="CL174" s="89"/>
      <c r="CM174" s="75"/>
      <c r="CN174" s="75"/>
      <c r="CO174" s="89"/>
      <c r="CP174" s="89">
        <v>0</v>
      </c>
      <c r="CQ174" s="75"/>
      <c r="CR174" s="89"/>
      <c r="CS174" s="89"/>
      <c r="CT174" s="89"/>
      <c r="CU174" s="75"/>
      <c r="CV174" s="75"/>
      <c r="CW174" s="89"/>
      <c r="CX174" s="89"/>
      <c r="CY174" s="75"/>
      <c r="CZ174" s="75"/>
      <c r="DA174" s="89"/>
      <c r="DB174" s="89"/>
      <c r="DC174" s="75"/>
      <c r="DD174" s="89"/>
      <c r="DE174" s="89"/>
      <c r="DF174" s="78"/>
      <c r="DG174" s="75"/>
      <c r="DH174" s="89"/>
      <c r="DI174" s="89"/>
      <c r="DJ174" s="89"/>
      <c r="DK174" s="75"/>
      <c r="DL174" s="89"/>
      <c r="DM174" s="89"/>
      <c r="DN174" s="89"/>
      <c r="DO174" s="75"/>
      <c r="DP174" s="89"/>
      <c r="DQ174" s="89"/>
      <c r="DR174" s="89"/>
      <c r="DS174" s="75"/>
      <c r="DT174" s="75"/>
      <c r="DU174" s="89"/>
      <c r="DV174" s="89"/>
      <c r="DW174" s="75"/>
      <c r="DX174" s="75"/>
      <c r="DY174" s="89"/>
      <c r="DZ174" s="89"/>
      <c r="EA174" s="75"/>
      <c r="EB174" s="89"/>
      <c r="EC174" s="89"/>
      <c r="ED174" s="89"/>
      <c r="EE174" s="75"/>
      <c r="EF174" s="89"/>
      <c r="EG174" s="89"/>
      <c r="EH174" s="89"/>
      <c r="EI174" s="75"/>
      <c r="EJ174" s="89"/>
      <c r="EK174" s="89"/>
      <c r="EL174" s="89"/>
      <c r="EM174" s="75"/>
      <c r="EN174" s="322">
        <v>5000</v>
      </c>
      <c r="EO174" s="322">
        <v>5000</v>
      </c>
      <c r="EP174" s="322">
        <v>5000</v>
      </c>
      <c r="EQ174" s="75">
        <f t="shared" si="913"/>
        <v>100</v>
      </c>
      <c r="ER174" s="89"/>
      <c r="ES174" s="89"/>
      <c r="ET174" s="89"/>
      <c r="EU174" s="75"/>
      <c r="EV174" s="75"/>
      <c r="EW174" s="75"/>
      <c r="EX174" s="75"/>
      <c r="EY174" s="75"/>
      <c r="EZ174" s="89"/>
      <c r="FA174" s="89"/>
      <c r="FB174" s="89"/>
      <c r="FC174" s="75"/>
      <c r="FD174" s="89"/>
      <c r="FE174" s="89"/>
      <c r="FF174" s="89"/>
      <c r="FG174" s="75"/>
      <c r="FH174" s="89"/>
      <c r="FI174" s="89"/>
      <c r="FJ174" s="89"/>
      <c r="FK174" s="75"/>
      <c r="FL174" s="89"/>
      <c r="FM174" s="89"/>
      <c r="FN174" s="89"/>
      <c r="FO174" s="75"/>
      <c r="FP174" s="89"/>
      <c r="FQ174" s="89"/>
      <c r="FR174" s="89"/>
      <c r="FS174" s="75"/>
      <c r="FT174" s="89"/>
      <c r="FU174" s="89"/>
      <c r="FV174" s="89"/>
      <c r="FW174" s="75"/>
      <c r="FX174" s="89"/>
      <c r="FY174" s="89"/>
      <c r="FZ174" s="89"/>
      <c r="GA174" s="75"/>
      <c r="GB174" s="89"/>
      <c r="GC174" s="89"/>
      <c r="GD174" s="89"/>
      <c r="GE174" s="75"/>
      <c r="GF174" s="89"/>
      <c r="GG174" s="89"/>
      <c r="GH174" s="89"/>
      <c r="GI174" s="75"/>
      <c r="GJ174" s="89"/>
      <c r="GK174" s="89"/>
      <c r="GL174" s="89"/>
      <c r="GM174" s="75"/>
      <c r="GN174" s="89"/>
      <c r="GO174" s="89"/>
      <c r="GP174" s="89"/>
      <c r="GQ174" s="75"/>
      <c r="GR174" s="96"/>
      <c r="GS174" s="96"/>
      <c r="GT174" s="96"/>
      <c r="GU174" s="96"/>
      <c r="GV174" s="96"/>
      <c r="GW174" s="96"/>
      <c r="GX174" s="96"/>
      <c r="GY174" s="96"/>
      <c r="GZ174" s="96"/>
      <c r="HA174" s="96"/>
      <c r="HB174" s="96"/>
      <c r="HC174" s="96"/>
      <c r="HD174" s="96"/>
      <c r="HE174" s="96"/>
      <c r="HF174" s="96"/>
      <c r="HG174" s="96"/>
      <c r="HH174" s="96"/>
      <c r="HI174" s="96"/>
      <c r="HJ174" s="96"/>
      <c r="HK174" s="96"/>
      <c r="HL174" s="96"/>
      <c r="HM174" s="96"/>
      <c r="HN174" s="96"/>
      <c r="HO174" s="96"/>
      <c r="HP174" s="96"/>
      <c r="HQ174" s="96"/>
      <c r="HR174" s="96"/>
      <c r="HS174" s="96"/>
      <c r="HT174" s="96"/>
      <c r="HU174" s="96"/>
      <c r="HV174" s="96"/>
      <c r="HW174" s="96"/>
      <c r="HX174" s="96"/>
      <c r="HY174" s="96"/>
      <c r="HZ174" s="96"/>
      <c r="IA174" s="96"/>
      <c r="IB174" s="96"/>
      <c r="IC174" s="96"/>
      <c r="ID174" s="96"/>
      <c r="IE174" s="96"/>
      <c r="IF174" s="96"/>
      <c r="IG174" s="96"/>
      <c r="IH174" s="96"/>
      <c r="II174" s="96"/>
      <c r="IJ174" s="96"/>
      <c r="IK174" s="96"/>
      <c r="IL174" s="96"/>
      <c r="IM174" s="96"/>
      <c r="IN174" s="96"/>
      <c r="IO174" s="96"/>
      <c r="IP174" s="96"/>
      <c r="IQ174" s="96"/>
      <c r="IR174" s="96"/>
      <c r="IS174" s="96"/>
      <c r="IT174" s="96"/>
      <c r="IU174" s="96"/>
      <c r="IV174" s="96"/>
      <c r="IW174" s="96"/>
      <c r="IX174" s="96"/>
      <c r="IY174" s="96"/>
      <c r="IZ174" s="96"/>
      <c r="JA174" s="96"/>
      <c r="JB174" s="96"/>
      <c r="JC174" s="96"/>
      <c r="JD174" s="96"/>
      <c r="JE174" s="96"/>
      <c r="JF174" s="96"/>
      <c r="JG174" s="96"/>
      <c r="JH174" s="96"/>
      <c r="JI174" s="96"/>
      <c r="JJ174" s="96"/>
      <c r="JK174" s="96"/>
      <c r="JL174" s="96"/>
      <c r="JM174" s="96"/>
      <c r="JN174" s="96"/>
      <c r="JO174" s="96"/>
      <c r="JP174" s="96"/>
      <c r="JQ174" s="96"/>
      <c r="JR174" s="96"/>
      <c r="JS174" s="96"/>
      <c r="JT174" s="96"/>
      <c r="JU174" s="96"/>
      <c r="JV174" s="96"/>
      <c r="JW174" s="96"/>
      <c r="JX174" s="96"/>
      <c r="JY174" s="96"/>
      <c r="JZ174" s="96"/>
      <c r="KA174" s="96"/>
      <c r="KB174" s="96"/>
      <c r="KC174" s="96"/>
      <c r="KD174" s="96"/>
      <c r="KE174" s="75"/>
      <c r="KF174" s="96"/>
      <c r="KG174" s="96"/>
      <c r="KH174" s="96"/>
      <c r="KI174" s="75"/>
      <c r="KJ174" s="96"/>
      <c r="KK174" s="96"/>
      <c r="KL174" s="96"/>
      <c r="KM174" s="75"/>
      <c r="KN174" s="96"/>
      <c r="KO174" s="96"/>
      <c r="KP174" s="96"/>
      <c r="KQ174" s="75"/>
      <c r="KR174" s="96"/>
      <c r="KS174" s="96"/>
      <c r="KT174" s="96"/>
      <c r="KU174" s="75"/>
      <c r="KV174" s="96"/>
      <c r="KW174" s="96"/>
      <c r="KX174" s="96"/>
      <c r="KY174" s="75"/>
      <c r="KZ174" s="96"/>
      <c r="LA174" s="96"/>
      <c r="LB174" s="96"/>
      <c r="LC174" s="75"/>
      <c r="LD174" s="96"/>
      <c r="LE174" s="96"/>
      <c r="LF174" s="96"/>
      <c r="LG174" s="75"/>
      <c r="LH174" s="96"/>
      <c r="LI174" s="96"/>
      <c r="LJ174" s="96"/>
      <c r="LK174" s="75"/>
      <c r="LL174" s="96"/>
      <c r="LM174" s="96"/>
      <c r="LN174" s="96"/>
      <c r="LO174" s="75"/>
      <c r="LP174" s="96"/>
      <c r="LQ174" s="96"/>
      <c r="LR174" s="96"/>
      <c r="LS174" s="75"/>
      <c r="LT174" s="96"/>
      <c r="LU174" s="96"/>
      <c r="LV174" s="96"/>
      <c r="LW174" s="75"/>
      <c r="LX174" s="96"/>
      <c r="LY174" s="96"/>
      <c r="LZ174" s="96"/>
      <c r="MA174" s="75"/>
      <c r="MB174" s="96"/>
      <c r="MC174" s="96"/>
      <c r="MD174" s="96"/>
      <c r="ME174" s="75"/>
      <c r="MF174" s="96"/>
      <c r="MG174" s="96"/>
      <c r="MH174" s="96"/>
      <c r="MI174" s="75"/>
      <c r="MJ174" s="96"/>
      <c r="MK174" s="96"/>
      <c r="ML174" s="96"/>
      <c r="MM174" s="75"/>
      <c r="MN174" s="89"/>
      <c r="MO174" s="89"/>
      <c r="MP174" s="89"/>
      <c r="MQ174" s="75"/>
      <c r="MR174" s="89"/>
      <c r="MS174" s="89"/>
      <c r="MT174" s="89"/>
      <c r="MU174" s="75"/>
      <c r="MV174" s="96"/>
      <c r="MW174" s="96"/>
      <c r="MX174" s="96"/>
      <c r="MY174" s="96"/>
      <c r="MZ174" s="96"/>
      <c r="NA174" s="96"/>
      <c r="NB174" s="96"/>
      <c r="NC174" s="96"/>
      <c r="ND174" s="96"/>
      <c r="NE174" s="96"/>
      <c r="NF174" s="96"/>
      <c r="NG174" s="96"/>
      <c r="NH174" s="96"/>
      <c r="NI174" s="96"/>
      <c r="NJ174" s="96"/>
      <c r="NK174" s="96"/>
    </row>
    <row r="175" spans="1:375" ht="15.75" x14ac:dyDescent="0.25">
      <c r="A175" s="130" t="s">
        <v>436</v>
      </c>
      <c r="B175" s="78">
        <f t="shared" si="791"/>
        <v>0</v>
      </c>
      <c r="C175" s="78">
        <f t="shared" si="741"/>
        <v>0</v>
      </c>
      <c r="D175" s="78">
        <f t="shared" si="792"/>
        <v>0</v>
      </c>
      <c r="E175" s="78">
        <f t="shared" si="793"/>
        <v>0</v>
      </c>
      <c r="F175" s="78">
        <f t="shared" si="794"/>
        <v>0</v>
      </c>
      <c r="G175" s="74"/>
      <c r="H175" s="78"/>
      <c r="I175" s="78"/>
      <c r="J175" s="78"/>
      <c r="K175" s="78"/>
      <c r="L175" s="96"/>
      <c r="M175" s="96"/>
      <c r="N175" s="96"/>
      <c r="O175" s="96"/>
      <c r="P175" s="96"/>
      <c r="Q175" s="96"/>
      <c r="R175" s="96"/>
      <c r="S175" s="75"/>
      <c r="T175" s="89"/>
      <c r="U175" s="89"/>
      <c r="V175" s="89"/>
      <c r="W175" s="75"/>
      <c r="X175" s="89"/>
      <c r="Y175" s="89"/>
      <c r="Z175" s="89"/>
      <c r="AA175" s="75"/>
      <c r="AB175" s="89"/>
      <c r="AC175" s="89"/>
      <c r="AD175" s="89"/>
      <c r="AE175" s="75"/>
      <c r="AF175" s="89"/>
      <c r="AG175" s="89"/>
      <c r="AH175" s="89"/>
      <c r="AI175" s="75"/>
      <c r="AJ175" s="89"/>
      <c r="AK175" s="89"/>
      <c r="AL175" s="89"/>
      <c r="AM175" s="75"/>
      <c r="AN175" s="96"/>
      <c r="AO175" s="96"/>
      <c r="AP175" s="96"/>
      <c r="AQ175" s="96"/>
      <c r="AR175" s="89"/>
      <c r="AS175" s="89"/>
      <c r="AT175" s="89"/>
      <c r="AU175" s="75"/>
      <c r="AV175" s="89"/>
      <c r="AW175" s="89"/>
      <c r="AX175" s="89"/>
      <c r="AY175" s="75"/>
      <c r="AZ175" s="75"/>
      <c r="BA175" s="89"/>
      <c r="BB175" s="89"/>
      <c r="BC175" s="75"/>
      <c r="BD175" s="89"/>
      <c r="BE175" s="89"/>
      <c r="BF175" s="89"/>
      <c r="BG175" s="75"/>
      <c r="BH175" s="89"/>
      <c r="BI175" s="89"/>
      <c r="BJ175" s="89"/>
      <c r="BK175" s="75"/>
      <c r="BL175" s="75"/>
      <c r="BM175" s="89"/>
      <c r="BN175" s="89"/>
      <c r="BO175" s="75"/>
      <c r="BP175" s="75"/>
      <c r="BQ175" s="89"/>
      <c r="BR175" s="89"/>
      <c r="BS175" s="75"/>
      <c r="BT175" s="75"/>
      <c r="BU175" s="89"/>
      <c r="BV175" s="89"/>
      <c r="BW175" s="75"/>
      <c r="BX175" s="75"/>
      <c r="BY175" s="89"/>
      <c r="BZ175" s="89"/>
      <c r="CA175" s="75"/>
      <c r="CB175" s="75"/>
      <c r="CC175" s="89"/>
      <c r="CD175" s="89"/>
      <c r="CE175" s="75"/>
      <c r="CF175" s="322"/>
      <c r="CG175" s="89"/>
      <c r="CH175" s="89"/>
      <c r="CI175" s="75"/>
      <c r="CJ175" s="75"/>
      <c r="CK175" s="89"/>
      <c r="CL175" s="89"/>
      <c r="CM175" s="75"/>
      <c r="CN175" s="75"/>
      <c r="CO175" s="89"/>
      <c r="CP175" s="89"/>
      <c r="CQ175" s="75"/>
      <c r="CR175" s="89"/>
      <c r="CS175" s="89"/>
      <c r="CT175" s="89"/>
      <c r="CU175" s="75"/>
      <c r="CV175" s="75"/>
      <c r="CW175" s="89"/>
      <c r="CX175" s="89"/>
      <c r="CY175" s="75"/>
      <c r="CZ175" s="75"/>
      <c r="DA175" s="89"/>
      <c r="DB175" s="89"/>
      <c r="DC175" s="75"/>
      <c r="DD175" s="89"/>
      <c r="DE175" s="89"/>
      <c r="DF175" s="78"/>
      <c r="DG175" s="75"/>
      <c r="DH175" s="89"/>
      <c r="DI175" s="89"/>
      <c r="DJ175" s="89"/>
      <c r="DK175" s="75"/>
      <c r="DL175" s="89"/>
      <c r="DM175" s="89"/>
      <c r="DN175" s="89"/>
      <c r="DO175" s="75"/>
      <c r="DP175" s="89"/>
      <c r="DQ175" s="89"/>
      <c r="DR175" s="89"/>
      <c r="DS175" s="75"/>
      <c r="DT175" s="75"/>
      <c r="DU175" s="89"/>
      <c r="DV175" s="89"/>
      <c r="DW175" s="75"/>
      <c r="DX175" s="75"/>
      <c r="DY175" s="89"/>
      <c r="DZ175" s="89"/>
      <c r="EA175" s="75"/>
      <c r="EB175" s="89"/>
      <c r="EC175" s="89"/>
      <c r="ED175" s="89"/>
      <c r="EE175" s="75"/>
      <c r="EF175" s="89"/>
      <c r="EG175" s="89"/>
      <c r="EH175" s="89"/>
      <c r="EI175" s="75"/>
      <c r="EJ175" s="89"/>
      <c r="EK175" s="89"/>
      <c r="EL175" s="89"/>
      <c r="EM175" s="75"/>
      <c r="EN175" s="89"/>
      <c r="EO175" s="89"/>
      <c r="EP175" s="89"/>
      <c r="EQ175" s="75"/>
      <c r="ER175" s="89"/>
      <c r="ES175" s="89"/>
      <c r="ET175" s="89"/>
      <c r="EU175" s="75"/>
      <c r="EV175" s="75"/>
      <c r="EW175" s="75"/>
      <c r="EX175" s="75"/>
      <c r="EY175" s="75"/>
      <c r="EZ175" s="89"/>
      <c r="FA175" s="89"/>
      <c r="FB175" s="89"/>
      <c r="FC175" s="75"/>
      <c r="FD175" s="89"/>
      <c r="FE175" s="89"/>
      <c r="FF175" s="89"/>
      <c r="FG175" s="75"/>
      <c r="FH175" s="89"/>
      <c r="FI175" s="89"/>
      <c r="FJ175" s="89"/>
      <c r="FK175" s="75"/>
      <c r="FL175" s="89"/>
      <c r="FM175" s="89"/>
      <c r="FN175" s="89"/>
      <c r="FO175" s="75"/>
      <c r="FP175" s="89"/>
      <c r="FQ175" s="89"/>
      <c r="FR175" s="89"/>
      <c r="FS175" s="75"/>
      <c r="FT175" s="89"/>
      <c r="FU175" s="89"/>
      <c r="FV175" s="89"/>
      <c r="FW175" s="75"/>
      <c r="FX175" s="89"/>
      <c r="FY175" s="89"/>
      <c r="FZ175" s="89"/>
      <c r="GA175" s="75"/>
      <c r="GB175" s="89"/>
      <c r="GC175" s="89"/>
      <c r="GD175" s="89"/>
      <c r="GE175" s="75"/>
      <c r="GF175" s="89"/>
      <c r="GG175" s="89"/>
      <c r="GH175" s="89"/>
      <c r="GI175" s="75"/>
      <c r="GJ175" s="89"/>
      <c r="GK175" s="89"/>
      <c r="GL175" s="89"/>
      <c r="GM175" s="75"/>
      <c r="GN175" s="89"/>
      <c r="GO175" s="89"/>
      <c r="GP175" s="89"/>
      <c r="GQ175" s="75"/>
      <c r="GR175" s="96"/>
      <c r="GS175" s="96"/>
      <c r="GT175" s="96"/>
      <c r="GU175" s="96"/>
      <c r="GV175" s="96"/>
      <c r="GW175" s="96"/>
      <c r="GX175" s="96"/>
      <c r="GY175" s="96"/>
      <c r="GZ175" s="96"/>
      <c r="HA175" s="96"/>
      <c r="HB175" s="96"/>
      <c r="HC175" s="96"/>
      <c r="HD175" s="96"/>
      <c r="HE175" s="96"/>
      <c r="HF175" s="96"/>
      <c r="HG175" s="96"/>
      <c r="HH175" s="96"/>
      <c r="HI175" s="96"/>
      <c r="HJ175" s="96"/>
      <c r="HK175" s="96"/>
      <c r="HL175" s="96"/>
      <c r="HM175" s="96"/>
      <c r="HN175" s="96"/>
      <c r="HO175" s="96"/>
      <c r="HP175" s="96"/>
      <c r="HQ175" s="96"/>
      <c r="HR175" s="96"/>
      <c r="HS175" s="96"/>
      <c r="HT175" s="96"/>
      <c r="HU175" s="96"/>
      <c r="HV175" s="96"/>
      <c r="HW175" s="96"/>
      <c r="HX175" s="96"/>
      <c r="HY175" s="96"/>
      <c r="HZ175" s="96"/>
      <c r="IA175" s="96"/>
      <c r="IB175" s="96"/>
      <c r="IC175" s="96"/>
      <c r="ID175" s="96"/>
      <c r="IE175" s="96"/>
      <c r="IF175" s="96"/>
      <c r="IG175" s="96"/>
      <c r="IH175" s="96"/>
      <c r="II175" s="96"/>
      <c r="IJ175" s="96"/>
      <c r="IK175" s="96"/>
      <c r="IL175" s="96"/>
      <c r="IM175" s="96"/>
      <c r="IN175" s="96"/>
      <c r="IO175" s="96"/>
      <c r="IP175" s="96"/>
      <c r="IQ175" s="96"/>
      <c r="IR175" s="96"/>
      <c r="IS175" s="96"/>
      <c r="IT175" s="96"/>
      <c r="IU175" s="96"/>
      <c r="IV175" s="96"/>
      <c r="IW175" s="96"/>
      <c r="IX175" s="96"/>
      <c r="IY175" s="96"/>
      <c r="IZ175" s="96"/>
      <c r="JA175" s="96"/>
      <c r="JB175" s="96"/>
      <c r="JC175" s="96"/>
      <c r="JD175" s="96"/>
      <c r="JE175" s="96"/>
      <c r="JF175" s="96"/>
      <c r="JG175" s="96"/>
      <c r="JH175" s="96"/>
      <c r="JI175" s="96"/>
      <c r="JJ175" s="96"/>
      <c r="JK175" s="96"/>
      <c r="JL175" s="96"/>
      <c r="JM175" s="96"/>
      <c r="JN175" s="96"/>
      <c r="JO175" s="96"/>
      <c r="JP175" s="96"/>
      <c r="JQ175" s="96"/>
      <c r="JR175" s="96"/>
      <c r="JS175" s="96"/>
      <c r="JT175" s="96"/>
      <c r="JU175" s="96"/>
      <c r="JV175" s="96"/>
      <c r="JW175" s="96"/>
      <c r="JX175" s="96"/>
      <c r="JY175" s="96"/>
      <c r="JZ175" s="96"/>
      <c r="KA175" s="96"/>
      <c r="KB175" s="96"/>
      <c r="KC175" s="96"/>
      <c r="KD175" s="96"/>
      <c r="KE175" s="75"/>
      <c r="KF175" s="96"/>
      <c r="KG175" s="96"/>
      <c r="KH175" s="96"/>
      <c r="KI175" s="75"/>
      <c r="KJ175" s="96"/>
      <c r="KK175" s="96"/>
      <c r="KL175" s="96"/>
      <c r="KM175" s="75"/>
      <c r="KN175" s="96"/>
      <c r="KO175" s="96"/>
      <c r="KP175" s="96"/>
      <c r="KQ175" s="75"/>
      <c r="KR175" s="96"/>
      <c r="KS175" s="96"/>
      <c r="KT175" s="96"/>
      <c r="KU175" s="75"/>
      <c r="KV175" s="96"/>
      <c r="KW175" s="96"/>
      <c r="KX175" s="96"/>
      <c r="KY175" s="75"/>
      <c r="KZ175" s="96"/>
      <c r="LA175" s="96"/>
      <c r="LB175" s="96"/>
      <c r="LC175" s="75"/>
      <c r="LD175" s="96"/>
      <c r="LE175" s="96"/>
      <c r="LF175" s="96"/>
      <c r="LG175" s="75"/>
      <c r="LH175" s="96"/>
      <c r="LI175" s="96"/>
      <c r="LJ175" s="96"/>
      <c r="LK175" s="75"/>
      <c r="LL175" s="96"/>
      <c r="LM175" s="96"/>
      <c r="LN175" s="96"/>
      <c r="LO175" s="75"/>
      <c r="LP175" s="96"/>
      <c r="LQ175" s="96"/>
      <c r="LR175" s="96"/>
      <c r="LS175" s="75"/>
      <c r="LT175" s="96"/>
      <c r="LU175" s="96"/>
      <c r="LV175" s="96"/>
      <c r="LW175" s="75"/>
      <c r="LX175" s="96"/>
      <c r="LY175" s="96"/>
      <c r="LZ175" s="96"/>
      <c r="MA175" s="75"/>
      <c r="MB175" s="96"/>
      <c r="MC175" s="96"/>
      <c r="MD175" s="96"/>
      <c r="ME175" s="75"/>
      <c r="MF175" s="96"/>
      <c r="MG175" s="96"/>
      <c r="MH175" s="96"/>
      <c r="MI175" s="75"/>
      <c r="MJ175" s="96"/>
      <c r="MK175" s="96"/>
      <c r="ML175" s="96"/>
      <c r="MM175" s="75"/>
      <c r="MN175" s="89"/>
      <c r="MO175" s="89"/>
      <c r="MP175" s="89"/>
      <c r="MQ175" s="75"/>
      <c r="MR175" s="89"/>
      <c r="MS175" s="89"/>
      <c r="MT175" s="89"/>
      <c r="MU175" s="75"/>
      <c r="MV175" s="96"/>
      <c r="MW175" s="96"/>
      <c r="MX175" s="96"/>
      <c r="MY175" s="96"/>
      <c r="MZ175" s="96"/>
      <c r="NA175" s="96"/>
      <c r="NB175" s="96"/>
      <c r="NC175" s="96"/>
      <c r="ND175" s="96"/>
      <c r="NE175" s="96"/>
      <c r="NF175" s="96"/>
      <c r="NG175" s="96"/>
      <c r="NH175" s="96"/>
      <c r="NI175" s="96"/>
      <c r="NJ175" s="96"/>
      <c r="NK175" s="96"/>
    </row>
    <row r="176" spans="1:375" ht="15.75" x14ac:dyDescent="0.25">
      <c r="A176" s="130" t="s">
        <v>437</v>
      </c>
      <c r="B176" s="78">
        <f t="shared" si="791"/>
        <v>0</v>
      </c>
      <c r="C176" s="78">
        <f t="shared" si="741"/>
        <v>0</v>
      </c>
      <c r="D176" s="78">
        <f t="shared" si="792"/>
        <v>0</v>
      </c>
      <c r="E176" s="78">
        <f t="shared" si="793"/>
        <v>0</v>
      </c>
      <c r="F176" s="78">
        <f t="shared" si="794"/>
        <v>0</v>
      </c>
      <c r="G176" s="74"/>
      <c r="H176" s="78"/>
      <c r="I176" s="78"/>
      <c r="J176" s="78"/>
      <c r="K176" s="78"/>
      <c r="L176" s="96"/>
      <c r="M176" s="96"/>
      <c r="N176" s="96"/>
      <c r="O176" s="96"/>
      <c r="P176" s="96"/>
      <c r="Q176" s="96"/>
      <c r="R176" s="96"/>
      <c r="S176" s="75"/>
      <c r="T176" s="89"/>
      <c r="U176" s="89"/>
      <c r="V176" s="89"/>
      <c r="W176" s="75"/>
      <c r="X176" s="89"/>
      <c r="Y176" s="89"/>
      <c r="Z176" s="89"/>
      <c r="AA176" s="75"/>
      <c r="AB176" s="89"/>
      <c r="AC176" s="89"/>
      <c r="AD176" s="89"/>
      <c r="AE176" s="75"/>
      <c r="AF176" s="89"/>
      <c r="AG176" s="89"/>
      <c r="AH176" s="89"/>
      <c r="AI176" s="75"/>
      <c r="AJ176" s="89"/>
      <c r="AK176" s="89"/>
      <c r="AL176" s="89"/>
      <c r="AM176" s="75"/>
      <c r="AN176" s="96"/>
      <c r="AO176" s="96"/>
      <c r="AP176" s="96"/>
      <c r="AQ176" s="96"/>
      <c r="AR176" s="89"/>
      <c r="AS176" s="89"/>
      <c r="AT176" s="89"/>
      <c r="AU176" s="75"/>
      <c r="AV176" s="89"/>
      <c r="AW176" s="89"/>
      <c r="AX176" s="89"/>
      <c r="AY176" s="75"/>
      <c r="AZ176" s="75"/>
      <c r="BA176" s="89"/>
      <c r="BB176" s="89"/>
      <c r="BC176" s="75"/>
      <c r="BD176" s="89"/>
      <c r="BE176" s="89"/>
      <c r="BF176" s="89"/>
      <c r="BG176" s="75"/>
      <c r="BH176" s="89"/>
      <c r="BI176" s="89"/>
      <c r="BJ176" s="89"/>
      <c r="BK176" s="75"/>
      <c r="BL176" s="75"/>
      <c r="BM176" s="89"/>
      <c r="BN176" s="89"/>
      <c r="BO176" s="75"/>
      <c r="BP176" s="75"/>
      <c r="BQ176" s="89"/>
      <c r="BR176" s="89"/>
      <c r="BS176" s="75"/>
      <c r="BT176" s="75"/>
      <c r="BU176" s="89"/>
      <c r="BV176" s="89"/>
      <c r="BW176" s="75"/>
      <c r="BX176" s="75"/>
      <c r="BY176" s="89"/>
      <c r="BZ176" s="89"/>
      <c r="CA176" s="75"/>
      <c r="CB176" s="75"/>
      <c r="CC176" s="89"/>
      <c r="CD176" s="89"/>
      <c r="CE176" s="75"/>
      <c r="CF176" s="322"/>
      <c r="CG176" s="89"/>
      <c r="CH176" s="89"/>
      <c r="CI176" s="75"/>
      <c r="CJ176" s="75"/>
      <c r="CK176" s="89"/>
      <c r="CL176" s="89"/>
      <c r="CM176" s="75"/>
      <c r="CN176" s="75"/>
      <c r="CO176" s="89"/>
      <c r="CP176" s="89"/>
      <c r="CQ176" s="75"/>
      <c r="CR176" s="89"/>
      <c r="CS176" s="89"/>
      <c r="CT176" s="89"/>
      <c r="CU176" s="75"/>
      <c r="CV176" s="75"/>
      <c r="CW176" s="89"/>
      <c r="CX176" s="89"/>
      <c r="CY176" s="75"/>
      <c r="CZ176" s="75"/>
      <c r="DA176" s="89"/>
      <c r="DB176" s="89"/>
      <c r="DC176" s="75"/>
      <c r="DD176" s="89"/>
      <c r="DE176" s="89"/>
      <c r="DF176" s="78"/>
      <c r="DG176" s="75"/>
      <c r="DH176" s="89"/>
      <c r="DI176" s="89"/>
      <c r="DJ176" s="89"/>
      <c r="DK176" s="75"/>
      <c r="DL176" s="89"/>
      <c r="DM176" s="89"/>
      <c r="DN176" s="89"/>
      <c r="DO176" s="75"/>
      <c r="DP176" s="89"/>
      <c r="DQ176" s="89"/>
      <c r="DR176" s="89"/>
      <c r="DS176" s="75"/>
      <c r="DT176" s="75"/>
      <c r="DU176" s="89"/>
      <c r="DV176" s="89"/>
      <c r="DW176" s="75"/>
      <c r="DX176" s="75"/>
      <c r="DY176" s="89"/>
      <c r="DZ176" s="89"/>
      <c r="EA176" s="75"/>
      <c r="EB176" s="89"/>
      <c r="EC176" s="89"/>
      <c r="ED176" s="89"/>
      <c r="EE176" s="75"/>
      <c r="EF176" s="89"/>
      <c r="EG176" s="89"/>
      <c r="EH176" s="89"/>
      <c r="EI176" s="75"/>
      <c r="EJ176" s="89"/>
      <c r="EK176" s="89"/>
      <c r="EL176" s="89"/>
      <c r="EM176" s="75"/>
      <c r="EN176" s="89"/>
      <c r="EO176" s="89"/>
      <c r="EP176" s="89"/>
      <c r="EQ176" s="75"/>
      <c r="ER176" s="89"/>
      <c r="ES176" s="89"/>
      <c r="ET176" s="89"/>
      <c r="EU176" s="75"/>
      <c r="EV176" s="75"/>
      <c r="EW176" s="75"/>
      <c r="EX176" s="75"/>
      <c r="EY176" s="75"/>
      <c r="EZ176" s="89"/>
      <c r="FA176" s="89"/>
      <c r="FB176" s="89"/>
      <c r="FC176" s="75"/>
      <c r="FD176" s="89"/>
      <c r="FE176" s="89"/>
      <c r="FF176" s="89"/>
      <c r="FG176" s="75"/>
      <c r="FH176" s="89"/>
      <c r="FI176" s="89"/>
      <c r="FJ176" s="89"/>
      <c r="FK176" s="75"/>
      <c r="FL176" s="89"/>
      <c r="FM176" s="89"/>
      <c r="FN176" s="89"/>
      <c r="FO176" s="75"/>
      <c r="FP176" s="89"/>
      <c r="FQ176" s="89"/>
      <c r="FR176" s="89"/>
      <c r="FS176" s="75"/>
      <c r="FT176" s="89"/>
      <c r="FU176" s="89"/>
      <c r="FV176" s="89"/>
      <c r="FW176" s="75"/>
      <c r="FX176" s="89"/>
      <c r="FY176" s="89"/>
      <c r="FZ176" s="89"/>
      <c r="GA176" s="75"/>
      <c r="GB176" s="89"/>
      <c r="GC176" s="89"/>
      <c r="GD176" s="89"/>
      <c r="GE176" s="75"/>
      <c r="GF176" s="89"/>
      <c r="GG176" s="89"/>
      <c r="GH176" s="89"/>
      <c r="GI176" s="75"/>
      <c r="GJ176" s="89"/>
      <c r="GK176" s="89"/>
      <c r="GL176" s="89"/>
      <c r="GM176" s="75"/>
      <c r="GN176" s="89"/>
      <c r="GO176" s="89"/>
      <c r="GP176" s="89"/>
      <c r="GQ176" s="75"/>
      <c r="GR176" s="96"/>
      <c r="GS176" s="96"/>
      <c r="GT176" s="96"/>
      <c r="GU176" s="96"/>
      <c r="GV176" s="96"/>
      <c r="GW176" s="96"/>
      <c r="GX176" s="96"/>
      <c r="GY176" s="96"/>
      <c r="GZ176" s="96"/>
      <c r="HA176" s="96"/>
      <c r="HB176" s="96"/>
      <c r="HC176" s="96"/>
      <c r="HD176" s="96"/>
      <c r="HE176" s="96"/>
      <c r="HF176" s="96"/>
      <c r="HG176" s="96"/>
      <c r="HH176" s="96"/>
      <c r="HI176" s="96"/>
      <c r="HJ176" s="96"/>
      <c r="HK176" s="96"/>
      <c r="HL176" s="96"/>
      <c r="HM176" s="96"/>
      <c r="HN176" s="96"/>
      <c r="HO176" s="96"/>
      <c r="HP176" s="96"/>
      <c r="HQ176" s="96"/>
      <c r="HR176" s="96"/>
      <c r="HS176" s="96"/>
      <c r="HT176" s="96"/>
      <c r="HU176" s="96"/>
      <c r="HV176" s="96"/>
      <c r="HW176" s="96"/>
      <c r="HX176" s="96"/>
      <c r="HY176" s="96"/>
      <c r="HZ176" s="96"/>
      <c r="IA176" s="96"/>
      <c r="IB176" s="96"/>
      <c r="IC176" s="96"/>
      <c r="ID176" s="96"/>
      <c r="IE176" s="96"/>
      <c r="IF176" s="96"/>
      <c r="IG176" s="96"/>
      <c r="IH176" s="96"/>
      <c r="II176" s="96"/>
      <c r="IJ176" s="96"/>
      <c r="IK176" s="96"/>
      <c r="IL176" s="96"/>
      <c r="IM176" s="96"/>
      <c r="IN176" s="96"/>
      <c r="IO176" s="96"/>
      <c r="IP176" s="96"/>
      <c r="IQ176" s="96"/>
      <c r="IR176" s="96"/>
      <c r="IS176" s="96"/>
      <c r="IT176" s="96"/>
      <c r="IU176" s="96"/>
      <c r="IV176" s="96"/>
      <c r="IW176" s="96"/>
      <c r="IX176" s="96"/>
      <c r="IY176" s="96"/>
      <c r="IZ176" s="96"/>
      <c r="JA176" s="96"/>
      <c r="JB176" s="96"/>
      <c r="JC176" s="96"/>
      <c r="JD176" s="96"/>
      <c r="JE176" s="96"/>
      <c r="JF176" s="96"/>
      <c r="JG176" s="96"/>
      <c r="JH176" s="96"/>
      <c r="JI176" s="96"/>
      <c r="JJ176" s="96"/>
      <c r="JK176" s="96"/>
      <c r="JL176" s="96"/>
      <c r="JM176" s="96"/>
      <c r="JN176" s="96"/>
      <c r="JO176" s="96"/>
      <c r="JP176" s="96"/>
      <c r="JQ176" s="96"/>
      <c r="JR176" s="96"/>
      <c r="JS176" s="96"/>
      <c r="JT176" s="96"/>
      <c r="JU176" s="96"/>
      <c r="JV176" s="96"/>
      <c r="JW176" s="96"/>
      <c r="JX176" s="96"/>
      <c r="JY176" s="96"/>
      <c r="JZ176" s="96"/>
      <c r="KA176" s="96"/>
      <c r="KB176" s="96"/>
      <c r="KC176" s="96"/>
      <c r="KD176" s="96"/>
      <c r="KE176" s="75"/>
      <c r="KF176" s="96"/>
      <c r="KG176" s="96"/>
      <c r="KH176" s="96"/>
      <c r="KI176" s="75"/>
      <c r="KJ176" s="96"/>
      <c r="KK176" s="96"/>
      <c r="KL176" s="96"/>
      <c r="KM176" s="75"/>
      <c r="KN176" s="96"/>
      <c r="KO176" s="96"/>
      <c r="KP176" s="96"/>
      <c r="KQ176" s="75"/>
      <c r="KR176" s="96"/>
      <c r="KS176" s="96"/>
      <c r="KT176" s="96"/>
      <c r="KU176" s="75"/>
      <c r="KV176" s="96"/>
      <c r="KW176" s="96"/>
      <c r="KX176" s="96"/>
      <c r="KY176" s="75"/>
      <c r="KZ176" s="96"/>
      <c r="LA176" s="96"/>
      <c r="LB176" s="96"/>
      <c r="LC176" s="75"/>
      <c r="LD176" s="96"/>
      <c r="LE176" s="96"/>
      <c r="LF176" s="96"/>
      <c r="LG176" s="75"/>
      <c r="LH176" s="96"/>
      <c r="LI176" s="96"/>
      <c r="LJ176" s="96"/>
      <c r="LK176" s="75"/>
      <c r="LL176" s="96"/>
      <c r="LM176" s="96"/>
      <c r="LN176" s="96"/>
      <c r="LO176" s="75"/>
      <c r="LP176" s="96"/>
      <c r="LQ176" s="96"/>
      <c r="LR176" s="96"/>
      <c r="LS176" s="75"/>
      <c r="LT176" s="96"/>
      <c r="LU176" s="96"/>
      <c r="LV176" s="96"/>
      <c r="LW176" s="75"/>
      <c r="LX176" s="96"/>
      <c r="LY176" s="96"/>
      <c r="LZ176" s="96"/>
      <c r="MA176" s="75"/>
      <c r="MB176" s="96"/>
      <c r="MC176" s="96"/>
      <c r="MD176" s="96"/>
      <c r="ME176" s="75"/>
      <c r="MF176" s="96"/>
      <c r="MG176" s="96"/>
      <c r="MH176" s="96"/>
      <c r="MI176" s="75"/>
      <c r="MJ176" s="96"/>
      <c r="MK176" s="96"/>
      <c r="ML176" s="96"/>
      <c r="MM176" s="75"/>
      <c r="MN176" s="89"/>
      <c r="MO176" s="89"/>
      <c r="MP176" s="89"/>
      <c r="MQ176" s="75"/>
      <c r="MR176" s="89"/>
      <c r="MS176" s="89"/>
      <c r="MT176" s="89"/>
      <c r="MU176" s="75"/>
      <c r="MV176" s="96"/>
      <c r="MW176" s="96"/>
      <c r="MX176" s="96"/>
      <c r="MY176" s="96"/>
      <c r="MZ176" s="96"/>
      <c r="NA176" s="96"/>
      <c r="NB176" s="96"/>
      <c r="NC176" s="96"/>
      <c r="ND176" s="96"/>
      <c r="NE176" s="96"/>
      <c r="NF176" s="96"/>
      <c r="NG176" s="96"/>
      <c r="NH176" s="96"/>
      <c r="NI176" s="96"/>
      <c r="NJ176" s="96"/>
      <c r="NK176" s="96"/>
    </row>
    <row r="177" spans="1:375" ht="15.75" x14ac:dyDescent="0.25">
      <c r="A177" s="130" t="s">
        <v>239</v>
      </c>
      <c r="B177" s="78">
        <f t="shared" si="791"/>
        <v>0</v>
      </c>
      <c r="C177" s="78">
        <f t="shared" si="741"/>
        <v>0</v>
      </c>
      <c r="D177" s="78">
        <f t="shared" si="792"/>
        <v>0</v>
      </c>
      <c r="E177" s="78">
        <f t="shared" si="793"/>
        <v>0</v>
      </c>
      <c r="F177" s="78">
        <f t="shared" si="794"/>
        <v>0</v>
      </c>
      <c r="G177" s="74"/>
      <c r="H177" s="78"/>
      <c r="I177" s="78"/>
      <c r="J177" s="78"/>
      <c r="K177" s="78"/>
      <c r="L177" s="96"/>
      <c r="M177" s="96"/>
      <c r="N177" s="96"/>
      <c r="O177" s="96"/>
      <c r="P177" s="96"/>
      <c r="Q177" s="96"/>
      <c r="R177" s="96"/>
      <c r="S177" s="75"/>
      <c r="T177" s="89"/>
      <c r="U177" s="89"/>
      <c r="V177" s="89"/>
      <c r="W177" s="75"/>
      <c r="X177" s="89"/>
      <c r="Y177" s="89"/>
      <c r="Z177" s="89"/>
      <c r="AA177" s="75"/>
      <c r="AB177" s="89"/>
      <c r="AC177" s="89"/>
      <c r="AD177" s="89"/>
      <c r="AE177" s="75"/>
      <c r="AF177" s="89"/>
      <c r="AG177" s="89"/>
      <c r="AH177" s="89"/>
      <c r="AI177" s="75"/>
      <c r="AJ177" s="89"/>
      <c r="AK177" s="89"/>
      <c r="AL177" s="89"/>
      <c r="AM177" s="75"/>
      <c r="AN177" s="96"/>
      <c r="AO177" s="96"/>
      <c r="AP177" s="96"/>
      <c r="AQ177" s="96"/>
      <c r="AR177" s="89"/>
      <c r="AS177" s="89"/>
      <c r="AT177" s="89"/>
      <c r="AU177" s="75"/>
      <c r="AV177" s="89"/>
      <c r="AW177" s="89"/>
      <c r="AX177" s="89"/>
      <c r="AY177" s="75"/>
      <c r="AZ177" s="75"/>
      <c r="BA177" s="89"/>
      <c r="BB177" s="89"/>
      <c r="BC177" s="75"/>
      <c r="BD177" s="89"/>
      <c r="BE177" s="89"/>
      <c r="BF177" s="89"/>
      <c r="BG177" s="75"/>
      <c r="BH177" s="89"/>
      <c r="BI177" s="89"/>
      <c r="BJ177" s="89"/>
      <c r="BK177" s="75"/>
      <c r="BL177" s="75"/>
      <c r="BM177" s="89"/>
      <c r="BN177" s="89"/>
      <c r="BO177" s="75"/>
      <c r="BP177" s="75"/>
      <c r="BQ177" s="89"/>
      <c r="BR177" s="89"/>
      <c r="BS177" s="75"/>
      <c r="BT177" s="75"/>
      <c r="BU177" s="89"/>
      <c r="BV177" s="89"/>
      <c r="BW177" s="75"/>
      <c r="BX177" s="75"/>
      <c r="BY177" s="89"/>
      <c r="BZ177" s="89"/>
      <c r="CA177" s="75"/>
      <c r="CB177" s="75"/>
      <c r="CC177" s="89"/>
      <c r="CD177" s="89"/>
      <c r="CE177" s="75"/>
      <c r="CF177" s="322"/>
      <c r="CG177" s="89"/>
      <c r="CH177" s="89"/>
      <c r="CI177" s="75"/>
      <c r="CJ177" s="75"/>
      <c r="CK177" s="89"/>
      <c r="CL177" s="89"/>
      <c r="CM177" s="75"/>
      <c r="CN177" s="75"/>
      <c r="CO177" s="89"/>
      <c r="CP177" s="89"/>
      <c r="CQ177" s="75"/>
      <c r="CR177" s="89"/>
      <c r="CS177" s="89"/>
      <c r="CT177" s="89"/>
      <c r="CU177" s="75"/>
      <c r="CV177" s="75"/>
      <c r="CW177" s="89"/>
      <c r="CX177" s="89"/>
      <c r="CY177" s="75"/>
      <c r="CZ177" s="75"/>
      <c r="DA177" s="89"/>
      <c r="DB177" s="89"/>
      <c r="DC177" s="75"/>
      <c r="DD177" s="89"/>
      <c r="DE177" s="89"/>
      <c r="DF177" s="78"/>
      <c r="DG177" s="75"/>
      <c r="DH177" s="89"/>
      <c r="DI177" s="89"/>
      <c r="DJ177" s="89"/>
      <c r="DK177" s="75"/>
      <c r="DL177" s="89"/>
      <c r="DM177" s="89"/>
      <c r="DN177" s="89"/>
      <c r="DO177" s="75"/>
      <c r="DP177" s="89"/>
      <c r="DQ177" s="89"/>
      <c r="DR177" s="89"/>
      <c r="DS177" s="75"/>
      <c r="DT177" s="75"/>
      <c r="DU177" s="89"/>
      <c r="DV177" s="89"/>
      <c r="DW177" s="75"/>
      <c r="DX177" s="75"/>
      <c r="DY177" s="89"/>
      <c r="DZ177" s="89"/>
      <c r="EA177" s="75"/>
      <c r="EB177" s="89"/>
      <c r="EC177" s="89"/>
      <c r="ED177" s="89"/>
      <c r="EE177" s="75"/>
      <c r="EF177" s="89"/>
      <c r="EG177" s="89"/>
      <c r="EH177" s="89"/>
      <c r="EI177" s="75"/>
      <c r="EJ177" s="89"/>
      <c r="EK177" s="89"/>
      <c r="EL177" s="89"/>
      <c r="EM177" s="75"/>
      <c r="EN177" s="89"/>
      <c r="EO177" s="89"/>
      <c r="EP177" s="89"/>
      <c r="EQ177" s="75"/>
      <c r="ER177" s="89"/>
      <c r="ES177" s="89"/>
      <c r="ET177" s="89"/>
      <c r="EU177" s="75"/>
      <c r="EV177" s="75"/>
      <c r="EW177" s="75"/>
      <c r="EX177" s="75"/>
      <c r="EY177" s="75"/>
      <c r="EZ177" s="89"/>
      <c r="FA177" s="89"/>
      <c r="FB177" s="89"/>
      <c r="FC177" s="75"/>
      <c r="FD177" s="89"/>
      <c r="FE177" s="89"/>
      <c r="FF177" s="89"/>
      <c r="FG177" s="75"/>
      <c r="FH177" s="89"/>
      <c r="FI177" s="89"/>
      <c r="FJ177" s="89"/>
      <c r="FK177" s="75"/>
      <c r="FL177" s="89"/>
      <c r="FM177" s="89"/>
      <c r="FN177" s="89"/>
      <c r="FO177" s="75"/>
      <c r="FP177" s="89"/>
      <c r="FQ177" s="89"/>
      <c r="FR177" s="89"/>
      <c r="FS177" s="75"/>
      <c r="FT177" s="89"/>
      <c r="FU177" s="89"/>
      <c r="FV177" s="89"/>
      <c r="FW177" s="75"/>
      <c r="FX177" s="89"/>
      <c r="FY177" s="89"/>
      <c r="FZ177" s="89"/>
      <c r="GA177" s="75"/>
      <c r="GB177" s="89"/>
      <c r="GC177" s="89"/>
      <c r="GD177" s="89"/>
      <c r="GE177" s="75"/>
      <c r="GF177" s="89"/>
      <c r="GG177" s="89"/>
      <c r="GH177" s="89"/>
      <c r="GI177" s="75"/>
      <c r="GJ177" s="89"/>
      <c r="GK177" s="89"/>
      <c r="GL177" s="89"/>
      <c r="GM177" s="75"/>
      <c r="GN177" s="89"/>
      <c r="GO177" s="89"/>
      <c r="GP177" s="89"/>
      <c r="GQ177" s="75"/>
      <c r="GR177" s="96"/>
      <c r="GS177" s="96"/>
      <c r="GT177" s="96"/>
      <c r="GU177" s="96"/>
      <c r="GV177" s="96"/>
      <c r="GW177" s="96"/>
      <c r="GX177" s="96"/>
      <c r="GY177" s="96"/>
      <c r="GZ177" s="96"/>
      <c r="HA177" s="96"/>
      <c r="HB177" s="96"/>
      <c r="HC177" s="96"/>
      <c r="HD177" s="96"/>
      <c r="HE177" s="96"/>
      <c r="HF177" s="96"/>
      <c r="HG177" s="96"/>
      <c r="HH177" s="96"/>
      <c r="HI177" s="96"/>
      <c r="HJ177" s="96"/>
      <c r="HK177" s="96"/>
      <c r="HL177" s="96"/>
      <c r="HM177" s="96"/>
      <c r="HN177" s="96"/>
      <c r="HO177" s="96"/>
      <c r="HP177" s="96"/>
      <c r="HQ177" s="96"/>
      <c r="HR177" s="96"/>
      <c r="HS177" s="96"/>
      <c r="HT177" s="96"/>
      <c r="HU177" s="96"/>
      <c r="HV177" s="96"/>
      <c r="HW177" s="96"/>
      <c r="HX177" s="96"/>
      <c r="HY177" s="96"/>
      <c r="HZ177" s="96"/>
      <c r="IA177" s="96"/>
      <c r="IB177" s="96"/>
      <c r="IC177" s="96"/>
      <c r="ID177" s="96"/>
      <c r="IE177" s="96"/>
      <c r="IF177" s="96"/>
      <c r="IG177" s="96"/>
      <c r="IH177" s="96"/>
      <c r="II177" s="96"/>
      <c r="IJ177" s="96"/>
      <c r="IK177" s="96"/>
      <c r="IL177" s="96"/>
      <c r="IM177" s="96"/>
      <c r="IN177" s="96"/>
      <c r="IO177" s="96"/>
      <c r="IP177" s="96"/>
      <c r="IQ177" s="96"/>
      <c r="IR177" s="96"/>
      <c r="IS177" s="96"/>
      <c r="IT177" s="96"/>
      <c r="IU177" s="96"/>
      <c r="IV177" s="96"/>
      <c r="IW177" s="96"/>
      <c r="IX177" s="96"/>
      <c r="IY177" s="96"/>
      <c r="IZ177" s="96"/>
      <c r="JA177" s="96"/>
      <c r="JB177" s="96"/>
      <c r="JC177" s="96"/>
      <c r="JD177" s="96"/>
      <c r="JE177" s="96"/>
      <c r="JF177" s="96"/>
      <c r="JG177" s="96"/>
      <c r="JH177" s="96"/>
      <c r="JI177" s="96"/>
      <c r="JJ177" s="96"/>
      <c r="JK177" s="96"/>
      <c r="JL177" s="96"/>
      <c r="JM177" s="96"/>
      <c r="JN177" s="96"/>
      <c r="JO177" s="96"/>
      <c r="JP177" s="96"/>
      <c r="JQ177" s="96"/>
      <c r="JR177" s="96"/>
      <c r="JS177" s="96"/>
      <c r="JT177" s="96"/>
      <c r="JU177" s="96"/>
      <c r="JV177" s="96"/>
      <c r="JW177" s="96"/>
      <c r="JX177" s="96"/>
      <c r="JY177" s="96"/>
      <c r="JZ177" s="96"/>
      <c r="KA177" s="96"/>
      <c r="KB177" s="96"/>
      <c r="KC177" s="96"/>
      <c r="KD177" s="96"/>
      <c r="KE177" s="75"/>
      <c r="KF177" s="96"/>
      <c r="KG177" s="96"/>
      <c r="KH177" s="96"/>
      <c r="KI177" s="75"/>
      <c r="KJ177" s="96"/>
      <c r="KK177" s="96"/>
      <c r="KL177" s="96"/>
      <c r="KM177" s="75"/>
      <c r="KN177" s="96"/>
      <c r="KO177" s="96"/>
      <c r="KP177" s="96"/>
      <c r="KQ177" s="75"/>
      <c r="KR177" s="96"/>
      <c r="KS177" s="96"/>
      <c r="KT177" s="96"/>
      <c r="KU177" s="75"/>
      <c r="KV177" s="96"/>
      <c r="KW177" s="96"/>
      <c r="KX177" s="96"/>
      <c r="KY177" s="75"/>
      <c r="KZ177" s="96"/>
      <c r="LA177" s="96"/>
      <c r="LB177" s="96"/>
      <c r="LC177" s="75"/>
      <c r="LD177" s="96"/>
      <c r="LE177" s="96"/>
      <c r="LF177" s="96"/>
      <c r="LG177" s="75"/>
      <c r="LH177" s="96"/>
      <c r="LI177" s="96"/>
      <c r="LJ177" s="96"/>
      <c r="LK177" s="75"/>
      <c r="LL177" s="96"/>
      <c r="LM177" s="96"/>
      <c r="LN177" s="96"/>
      <c r="LO177" s="75"/>
      <c r="LP177" s="96"/>
      <c r="LQ177" s="96"/>
      <c r="LR177" s="96"/>
      <c r="LS177" s="75"/>
      <c r="LT177" s="96"/>
      <c r="LU177" s="96"/>
      <c r="LV177" s="96"/>
      <c r="LW177" s="75"/>
      <c r="LX177" s="96"/>
      <c r="LY177" s="96"/>
      <c r="LZ177" s="96"/>
      <c r="MA177" s="75"/>
      <c r="MB177" s="96"/>
      <c r="MC177" s="96"/>
      <c r="MD177" s="96"/>
      <c r="ME177" s="75"/>
      <c r="MF177" s="96"/>
      <c r="MG177" s="96"/>
      <c r="MH177" s="96"/>
      <c r="MI177" s="75"/>
      <c r="MJ177" s="96"/>
      <c r="MK177" s="96"/>
      <c r="ML177" s="96"/>
      <c r="MM177" s="75"/>
      <c r="MN177" s="89"/>
      <c r="MO177" s="89"/>
      <c r="MP177" s="89"/>
      <c r="MQ177" s="75"/>
      <c r="MR177" s="89"/>
      <c r="MS177" s="89"/>
      <c r="MT177" s="89"/>
      <c r="MU177" s="75"/>
      <c r="MV177" s="96"/>
      <c r="MW177" s="96"/>
      <c r="MX177" s="96"/>
      <c r="MY177" s="96"/>
      <c r="MZ177" s="96"/>
      <c r="NA177" s="96"/>
      <c r="NB177" s="96"/>
      <c r="NC177" s="96"/>
      <c r="ND177" s="96"/>
      <c r="NE177" s="96"/>
      <c r="NF177" s="96"/>
      <c r="NG177" s="96"/>
      <c r="NH177" s="96"/>
      <c r="NI177" s="96"/>
      <c r="NJ177" s="96"/>
      <c r="NK177" s="96"/>
    </row>
    <row r="178" spans="1:375" ht="15.75" x14ac:dyDescent="0.25">
      <c r="A178" s="130" t="s">
        <v>223</v>
      </c>
      <c r="B178" s="78">
        <f t="shared" si="791"/>
        <v>0</v>
      </c>
      <c r="C178" s="78">
        <f t="shared" si="741"/>
        <v>0</v>
      </c>
      <c r="D178" s="78">
        <f t="shared" si="792"/>
        <v>0</v>
      </c>
      <c r="E178" s="78">
        <f t="shared" si="793"/>
        <v>0</v>
      </c>
      <c r="F178" s="78">
        <f t="shared" si="794"/>
        <v>0</v>
      </c>
      <c r="G178" s="74"/>
      <c r="H178" s="78"/>
      <c r="I178" s="78"/>
      <c r="J178" s="78"/>
      <c r="K178" s="78"/>
      <c r="L178" s="96"/>
      <c r="M178" s="96"/>
      <c r="N178" s="96"/>
      <c r="O178" s="96"/>
      <c r="P178" s="96"/>
      <c r="Q178" s="96"/>
      <c r="R178" s="96"/>
      <c r="S178" s="75"/>
      <c r="T178" s="89"/>
      <c r="U178" s="89"/>
      <c r="V178" s="89"/>
      <c r="W178" s="75"/>
      <c r="X178" s="89"/>
      <c r="Y178" s="89"/>
      <c r="Z178" s="89"/>
      <c r="AA178" s="75"/>
      <c r="AB178" s="89"/>
      <c r="AC178" s="89"/>
      <c r="AD178" s="89"/>
      <c r="AE178" s="75"/>
      <c r="AF178" s="89"/>
      <c r="AG178" s="89"/>
      <c r="AH178" s="89"/>
      <c r="AI178" s="75"/>
      <c r="AJ178" s="89"/>
      <c r="AK178" s="89"/>
      <c r="AL178" s="89"/>
      <c r="AM178" s="75"/>
      <c r="AN178" s="96"/>
      <c r="AO178" s="96"/>
      <c r="AP178" s="96"/>
      <c r="AQ178" s="96"/>
      <c r="AR178" s="89"/>
      <c r="AS178" s="89"/>
      <c r="AT178" s="89"/>
      <c r="AU178" s="75"/>
      <c r="AV178" s="89"/>
      <c r="AW178" s="89"/>
      <c r="AX178" s="89"/>
      <c r="AY178" s="75"/>
      <c r="AZ178" s="75"/>
      <c r="BA178" s="89"/>
      <c r="BB178" s="89"/>
      <c r="BC178" s="75"/>
      <c r="BD178" s="89"/>
      <c r="BE178" s="89"/>
      <c r="BF178" s="89"/>
      <c r="BG178" s="75"/>
      <c r="BH178" s="89"/>
      <c r="BI178" s="89"/>
      <c r="BJ178" s="89"/>
      <c r="BK178" s="75"/>
      <c r="BL178" s="75"/>
      <c r="BM178" s="89"/>
      <c r="BN178" s="89"/>
      <c r="BO178" s="75"/>
      <c r="BP178" s="75"/>
      <c r="BQ178" s="89"/>
      <c r="BR178" s="89"/>
      <c r="BS178" s="75"/>
      <c r="BT178" s="75"/>
      <c r="BU178" s="89"/>
      <c r="BV178" s="89"/>
      <c r="BW178" s="75"/>
      <c r="BX178" s="75"/>
      <c r="BY178" s="89"/>
      <c r="BZ178" s="89"/>
      <c r="CA178" s="75"/>
      <c r="CB178" s="75"/>
      <c r="CC178" s="89"/>
      <c r="CD178" s="89"/>
      <c r="CE178" s="75"/>
      <c r="CF178" s="322"/>
      <c r="CG178" s="89"/>
      <c r="CH178" s="89"/>
      <c r="CI178" s="75"/>
      <c r="CJ178" s="75"/>
      <c r="CK178" s="89"/>
      <c r="CL178" s="89"/>
      <c r="CM178" s="75"/>
      <c r="CN178" s="75"/>
      <c r="CO178" s="89"/>
      <c r="CP178" s="89"/>
      <c r="CQ178" s="75"/>
      <c r="CR178" s="89"/>
      <c r="CS178" s="89"/>
      <c r="CT178" s="89"/>
      <c r="CU178" s="75"/>
      <c r="CV178" s="75"/>
      <c r="CW178" s="89"/>
      <c r="CX178" s="89"/>
      <c r="CY178" s="75"/>
      <c r="CZ178" s="75"/>
      <c r="DA178" s="89"/>
      <c r="DB178" s="89"/>
      <c r="DC178" s="75"/>
      <c r="DD178" s="89"/>
      <c r="DE178" s="89"/>
      <c r="DF178" s="78"/>
      <c r="DG178" s="75"/>
      <c r="DH178" s="89"/>
      <c r="DI178" s="89"/>
      <c r="DJ178" s="89"/>
      <c r="DK178" s="75"/>
      <c r="DL178" s="89"/>
      <c r="DM178" s="89"/>
      <c r="DN178" s="89"/>
      <c r="DO178" s="75"/>
      <c r="DP178" s="89"/>
      <c r="DQ178" s="89"/>
      <c r="DR178" s="89"/>
      <c r="DS178" s="75"/>
      <c r="DT178" s="75"/>
      <c r="DU178" s="89"/>
      <c r="DV178" s="89"/>
      <c r="DW178" s="75"/>
      <c r="DX178" s="75"/>
      <c r="DY178" s="89"/>
      <c r="DZ178" s="89"/>
      <c r="EA178" s="75"/>
      <c r="EB178" s="89"/>
      <c r="EC178" s="89"/>
      <c r="ED178" s="89"/>
      <c r="EE178" s="75"/>
      <c r="EF178" s="89"/>
      <c r="EG178" s="89"/>
      <c r="EH178" s="89"/>
      <c r="EI178" s="75"/>
      <c r="EJ178" s="89"/>
      <c r="EK178" s="89"/>
      <c r="EL178" s="89"/>
      <c r="EM178" s="75"/>
      <c r="EN178" s="89"/>
      <c r="EO178" s="89"/>
      <c r="EP178" s="89"/>
      <c r="EQ178" s="75"/>
      <c r="ER178" s="89"/>
      <c r="ES178" s="89"/>
      <c r="ET178" s="89"/>
      <c r="EU178" s="75"/>
      <c r="EV178" s="75"/>
      <c r="EW178" s="75"/>
      <c r="EX178" s="75"/>
      <c r="EY178" s="75"/>
      <c r="EZ178" s="89"/>
      <c r="FA178" s="89"/>
      <c r="FB178" s="89"/>
      <c r="FC178" s="75"/>
      <c r="FD178" s="89"/>
      <c r="FE178" s="89"/>
      <c r="FF178" s="89"/>
      <c r="FG178" s="75"/>
      <c r="FH178" s="89"/>
      <c r="FI178" s="89"/>
      <c r="FJ178" s="89"/>
      <c r="FK178" s="75"/>
      <c r="FL178" s="89"/>
      <c r="FM178" s="89"/>
      <c r="FN178" s="89"/>
      <c r="FO178" s="75"/>
      <c r="FP178" s="89"/>
      <c r="FQ178" s="89"/>
      <c r="FR178" s="89"/>
      <c r="FS178" s="75"/>
      <c r="FT178" s="89"/>
      <c r="FU178" s="89"/>
      <c r="FV178" s="89"/>
      <c r="FW178" s="75"/>
      <c r="FX178" s="89"/>
      <c r="FY178" s="89"/>
      <c r="FZ178" s="89"/>
      <c r="GA178" s="75"/>
      <c r="GB178" s="89"/>
      <c r="GC178" s="89"/>
      <c r="GD178" s="89"/>
      <c r="GE178" s="75"/>
      <c r="GF178" s="89"/>
      <c r="GG178" s="89"/>
      <c r="GH178" s="89"/>
      <c r="GI178" s="75"/>
      <c r="GJ178" s="89"/>
      <c r="GK178" s="89"/>
      <c r="GL178" s="89"/>
      <c r="GM178" s="75"/>
      <c r="GN178" s="89"/>
      <c r="GO178" s="89"/>
      <c r="GP178" s="89"/>
      <c r="GQ178" s="75"/>
      <c r="GR178" s="96"/>
      <c r="GS178" s="96"/>
      <c r="GT178" s="96"/>
      <c r="GU178" s="96"/>
      <c r="GV178" s="96"/>
      <c r="GW178" s="96"/>
      <c r="GX178" s="96"/>
      <c r="GY178" s="96"/>
      <c r="GZ178" s="96"/>
      <c r="HA178" s="96"/>
      <c r="HB178" s="96"/>
      <c r="HC178" s="96"/>
      <c r="HD178" s="96"/>
      <c r="HE178" s="96"/>
      <c r="HF178" s="96"/>
      <c r="HG178" s="96"/>
      <c r="HH178" s="96"/>
      <c r="HI178" s="96"/>
      <c r="HJ178" s="96"/>
      <c r="HK178" s="96"/>
      <c r="HL178" s="96"/>
      <c r="HM178" s="96"/>
      <c r="HN178" s="96"/>
      <c r="HO178" s="96"/>
      <c r="HP178" s="96"/>
      <c r="HQ178" s="96"/>
      <c r="HR178" s="96"/>
      <c r="HS178" s="96"/>
      <c r="HT178" s="96"/>
      <c r="HU178" s="96"/>
      <c r="HV178" s="96"/>
      <c r="HW178" s="96"/>
      <c r="HX178" s="96"/>
      <c r="HY178" s="96"/>
      <c r="HZ178" s="96"/>
      <c r="IA178" s="96"/>
      <c r="IB178" s="96"/>
      <c r="IC178" s="96"/>
      <c r="ID178" s="96"/>
      <c r="IE178" s="96"/>
      <c r="IF178" s="96"/>
      <c r="IG178" s="96"/>
      <c r="IH178" s="96"/>
      <c r="II178" s="96"/>
      <c r="IJ178" s="96"/>
      <c r="IK178" s="96"/>
      <c r="IL178" s="96"/>
      <c r="IM178" s="96"/>
      <c r="IN178" s="96"/>
      <c r="IO178" s="96"/>
      <c r="IP178" s="96"/>
      <c r="IQ178" s="96"/>
      <c r="IR178" s="96"/>
      <c r="IS178" s="96"/>
      <c r="IT178" s="96"/>
      <c r="IU178" s="96"/>
      <c r="IV178" s="96"/>
      <c r="IW178" s="96"/>
      <c r="IX178" s="96"/>
      <c r="IY178" s="96"/>
      <c r="IZ178" s="96"/>
      <c r="JA178" s="96"/>
      <c r="JB178" s="96"/>
      <c r="JC178" s="96"/>
      <c r="JD178" s="96"/>
      <c r="JE178" s="96"/>
      <c r="JF178" s="96"/>
      <c r="JG178" s="96"/>
      <c r="JH178" s="96"/>
      <c r="JI178" s="96"/>
      <c r="JJ178" s="96"/>
      <c r="JK178" s="96"/>
      <c r="JL178" s="96"/>
      <c r="JM178" s="96"/>
      <c r="JN178" s="96"/>
      <c r="JO178" s="96"/>
      <c r="JP178" s="96"/>
      <c r="JQ178" s="96"/>
      <c r="JR178" s="96"/>
      <c r="JS178" s="96"/>
      <c r="JT178" s="96"/>
      <c r="JU178" s="96"/>
      <c r="JV178" s="96"/>
      <c r="JW178" s="96"/>
      <c r="JX178" s="96"/>
      <c r="JY178" s="96"/>
      <c r="JZ178" s="96"/>
      <c r="KA178" s="96"/>
      <c r="KB178" s="96"/>
      <c r="KC178" s="96"/>
      <c r="KD178" s="96"/>
      <c r="KE178" s="75"/>
      <c r="KF178" s="96"/>
      <c r="KG178" s="96"/>
      <c r="KH178" s="96"/>
      <c r="KI178" s="75"/>
      <c r="KJ178" s="96"/>
      <c r="KK178" s="96"/>
      <c r="KL178" s="96"/>
      <c r="KM178" s="75"/>
      <c r="KN178" s="96"/>
      <c r="KO178" s="96"/>
      <c r="KP178" s="96"/>
      <c r="KQ178" s="75"/>
      <c r="KR178" s="96"/>
      <c r="KS178" s="96"/>
      <c r="KT178" s="96"/>
      <c r="KU178" s="75"/>
      <c r="KV178" s="96"/>
      <c r="KW178" s="96"/>
      <c r="KX178" s="96"/>
      <c r="KY178" s="75"/>
      <c r="KZ178" s="96"/>
      <c r="LA178" s="96"/>
      <c r="LB178" s="96"/>
      <c r="LC178" s="75"/>
      <c r="LD178" s="96"/>
      <c r="LE178" s="96"/>
      <c r="LF178" s="96"/>
      <c r="LG178" s="75"/>
      <c r="LH178" s="96"/>
      <c r="LI178" s="96"/>
      <c r="LJ178" s="96"/>
      <c r="LK178" s="75"/>
      <c r="LL178" s="96"/>
      <c r="LM178" s="96"/>
      <c r="LN178" s="96"/>
      <c r="LO178" s="75"/>
      <c r="LP178" s="96"/>
      <c r="LQ178" s="96"/>
      <c r="LR178" s="96"/>
      <c r="LS178" s="75"/>
      <c r="LT178" s="96"/>
      <c r="LU178" s="96"/>
      <c r="LV178" s="96"/>
      <c r="LW178" s="75"/>
      <c r="LX178" s="96"/>
      <c r="LY178" s="96"/>
      <c r="LZ178" s="96"/>
      <c r="MA178" s="75"/>
      <c r="MB178" s="96"/>
      <c r="MC178" s="96"/>
      <c r="MD178" s="96"/>
      <c r="ME178" s="75"/>
      <c r="MF178" s="96"/>
      <c r="MG178" s="96"/>
      <c r="MH178" s="96"/>
      <c r="MI178" s="75"/>
      <c r="MJ178" s="96"/>
      <c r="MK178" s="96"/>
      <c r="ML178" s="96"/>
      <c r="MM178" s="75"/>
      <c r="MN178" s="89"/>
      <c r="MO178" s="89"/>
      <c r="MP178" s="89"/>
      <c r="MQ178" s="75"/>
      <c r="MR178" s="89"/>
      <c r="MS178" s="89"/>
      <c r="MT178" s="89"/>
      <c r="MU178" s="75"/>
      <c r="MV178" s="96"/>
      <c r="MW178" s="96"/>
      <c r="MX178" s="96"/>
      <c r="MY178" s="96"/>
      <c r="MZ178" s="96"/>
      <c r="NA178" s="96"/>
      <c r="NB178" s="96"/>
      <c r="NC178" s="96"/>
      <c r="ND178" s="96"/>
      <c r="NE178" s="96"/>
      <c r="NF178" s="96"/>
      <c r="NG178" s="96"/>
      <c r="NH178" s="96"/>
      <c r="NI178" s="96"/>
      <c r="NJ178" s="96"/>
      <c r="NK178" s="96"/>
    </row>
    <row r="179" spans="1:375" ht="15.75" x14ac:dyDescent="0.25">
      <c r="A179" s="130" t="s">
        <v>438</v>
      </c>
      <c r="B179" s="78">
        <f t="shared" si="791"/>
        <v>0</v>
      </c>
      <c r="C179" s="78">
        <f t="shared" si="741"/>
        <v>0</v>
      </c>
      <c r="D179" s="78">
        <f t="shared" si="792"/>
        <v>0</v>
      </c>
      <c r="E179" s="78">
        <f t="shared" si="793"/>
        <v>0</v>
      </c>
      <c r="F179" s="78">
        <f t="shared" si="794"/>
        <v>0</v>
      </c>
      <c r="G179" s="74"/>
      <c r="H179" s="78"/>
      <c r="I179" s="78"/>
      <c r="J179" s="78"/>
      <c r="K179" s="78"/>
      <c r="L179" s="96"/>
      <c r="M179" s="96"/>
      <c r="N179" s="96"/>
      <c r="O179" s="96"/>
      <c r="P179" s="96"/>
      <c r="Q179" s="96"/>
      <c r="R179" s="96"/>
      <c r="S179" s="75"/>
      <c r="T179" s="89"/>
      <c r="U179" s="89"/>
      <c r="V179" s="89"/>
      <c r="W179" s="75"/>
      <c r="X179" s="89"/>
      <c r="Y179" s="89"/>
      <c r="Z179" s="89"/>
      <c r="AA179" s="75"/>
      <c r="AB179" s="89"/>
      <c r="AC179" s="89"/>
      <c r="AD179" s="89"/>
      <c r="AE179" s="75"/>
      <c r="AF179" s="89"/>
      <c r="AG179" s="89"/>
      <c r="AH179" s="89"/>
      <c r="AI179" s="75"/>
      <c r="AJ179" s="89"/>
      <c r="AK179" s="89"/>
      <c r="AL179" s="89"/>
      <c r="AM179" s="75"/>
      <c r="AN179" s="96"/>
      <c r="AO179" s="96"/>
      <c r="AP179" s="96"/>
      <c r="AQ179" s="96"/>
      <c r="AR179" s="89"/>
      <c r="AS179" s="89"/>
      <c r="AT179" s="89"/>
      <c r="AU179" s="75"/>
      <c r="AV179" s="89"/>
      <c r="AW179" s="89"/>
      <c r="AX179" s="89"/>
      <c r="AY179" s="75"/>
      <c r="AZ179" s="75"/>
      <c r="BA179" s="89"/>
      <c r="BB179" s="89"/>
      <c r="BC179" s="75"/>
      <c r="BD179" s="89"/>
      <c r="BE179" s="89"/>
      <c r="BF179" s="89"/>
      <c r="BG179" s="75"/>
      <c r="BH179" s="89"/>
      <c r="BI179" s="89"/>
      <c r="BJ179" s="89"/>
      <c r="BK179" s="75"/>
      <c r="BL179" s="75"/>
      <c r="BM179" s="89"/>
      <c r="BN179" s="89"/>
      <c r="BO179" s="75"/>
      <c r="BP179" s="75"/>
      <c r="BQ179" s="89"/>
      <c r="BR179" s="89"/>
      <c r="BS179" s="75"/>
      <c r="BT179" s="75"/>
      <c r="BU179" s="89"/>
      <c r="BV179" s="89"/>
      <c r="BW179" s="75"/>
      <c r="BX179" s="75"/>
      <c r="BY179" s="89"/>
      <c r="BZ179" s="89"/>
      <c r="CA179" s="75"/>
      <c r="CB179" s="75"/>
      <c r="CC179" s="89"/>
      <c r="CD179" s="89"/>
      <c r="CE179" s="75"/>
      <c r="CF179" s="322"/>
      <c r="CG179" s="89"/>
      <c r="CH179" s="89"/>
      <c r="CI179" s="75"/>
      <c r="CJ179" s="75"/>
      <c r="CK179" s="89"/>
      <c r="CL179" s="89"/>
      <c r="CM179" s="75"/>
      <c r="CN179" s="75"/>
      <c r="CO179" s="89"/>
      <c r="CP179" s="89"/>
      <c r="CQ179" s="75"/>
      <c r="CR179" s="89"/>
      <c r="CS179" s="89"/>
      <c r="CT179" s="89"/>
      <c r="CU179" s="75"/>
      <c r="CV179" s="75"/>
      <c r="CW179" s="89"/>
      <c r="CX179" s="89"/>
      <c r="CY179" s="75"/>
      <c r="CZ179" s="75"/>
      <c r="DA179" s="89"/>
      <c r="DB179" s="89"/>
      <c r="DC179" s="75"/>
      <c r="DD179" s="89"/>
      <c r="DE179" s="89"/>
      <c r="DF179" s="78"/>
      <c r="DG179" s="75"/>
      <c r="DH179" s="89"/>
      <c r="DI179" s="89"/>
      <c r="DJ179" s="89"/>
      <c r="DK179" s="75"/>
      <c r="DL179" s="89"/>
      <c r="DM179" s="89"/>
      <c r="DN179" s="89"/>
      <c r="DO179" s="75"/>
      <c r="DP179" s="89"/>
      <c r="DQ179" s="89"/>
      <c r="DR179" s="89"/>
      <c r="DS179" s="75"/>
      <c r="DT179" s="75"/>
      <c r="DU179" s="89"/>
      <c r="DV179" s="89"/>
      <c r="DW179" s="75"/>
      <c r="DX179" s="75"/>
      <c r="DY179" s="89"/>
      <c r="DZ179" s="89"/>
      <c r="EA179" s="75"/>
      <c r="EB179" s="89"/>
      <c r="EC179" s="89"/>
      <c r="ED179" s="89"/>
      <c r="EE179" s="75"/>
      <c r="EF179" s="89"/>
      <c r="EG179" s="89"/>
      <c r="EH179" s="89"/>
      <c r="EI179" s="75"/>
      <c r="EJ179" s="89"/>
      <c r="EK179" s="89"/>
      <c r="EL179" s="89"/>
      <c r="EM179" s="75"/>
      <c r="EN179" s="89"/>
      <c r="EO179" s="89"/>
      <c r="EP179" s="89"/>
      <c r="EQ179" s="75"/>
      <c r="ER179" s="89"/>
      <c r="ES179" s="89"/>
      <c r="ET179" s="89"/>
      <c r="EU179" s="75"/>
      <c r="EV179" s="75"/>
      <c r="EW179" s="75"/>
      <c r="EX179" s="75"/>
      <c r="EY179" s="75"/>
      <c r="EZ179" s="89"/>
      <c r="FA179" s="89"/>
      <c r="FB179" s="89"/>
      <c r="FC179" s="75"/>
      <c r="FD179" s="89"/>
      <c r="FE179" s="89"/>
      <c r="FF179" s="89"/>
      <c r="FG179" s="75"/>
      <c r="FH179" s="89"/>
      <c r="FI179" s="89"/>
      <c r="FJ179" s="89"/>
      <c r="FK179" s="75"/>
      <c r="FL179" s="89"/>
      <c r="FM179" s="89"/>
      <c r="FN179" s="89"/>
      <c r="FO179" s="75"/>
      <c r="FP179" s="89"/>
      <c r="FQ179" s="89"/>
      <c r="FR179" s="89"/>
      <c r="FS179" s="75"/>
      <c r="FT179" s="89"/>
      <c r="FU179" s="89"/>
      <c r="FV179" s="89"/>
      <c r="FW179" s="75"/>
      <c r="FX179" s="89"/>
      <c r="FY179" s="89"/>
      <c r="FZ179" s="89"/>
      <c r="GA179" s="75"/>
      <c r="GB179" s="89"/>
      <c r="GC179" s="89"/>
      <c r="GD179" s="89"/>
      <c r="GE179" s="75"/>
      <c r="GF179" s="89"/>
      <c r="GG179" s="89"/>
      <c r="GH179" s="89"/>
      <c r="GI179" s="75"/>
      <c r="GJ179" s="89"/>
      <c r="GK179" s="89"/>
      <c r="GL179" s="89"/>
      <c r="GM179" s="75"/>
      <c r="GN179" s="89"/>
      <c r="GO179" s="89"/>
      <c r="GP179" s="89"/>
      <c r="GQ179" s="75"/>
      <c r="GR179" s="96"/>
      <c r="GS179" s="96"/>
      <c r="GT179" s="96"/>
      <c r="GU179" s="96"/>
      <c r="GV179" s="96"/>
      <c r="GW179" s="96"/>
      <c r="GX179" s="96"/>
      <c r="GY179" s="96"/>
      <c r="GZ179" s="96"/>
      <c r="HA179" s="96"/>
      <c r="HB179" s="96"/>
      <c r="HC179" s="96"/>
      <c r="HD179" s="96"/>
      <c r="HE179" s="96"/>
      <c r="HF179" s="96"/>
      <c r="HG179" s="96"/>
      <c r="HH179" s="96"/>
      <c r="HI179" s="96"/>
      <c r="HJ179" s="96"/>
      <c r="HK179" s="96"/>
      <c r="HL179" s="96"/>
      <c r="HM179" s="96"/>
      <c r="HN179" s="96"/>
      <c r="HO179" s="96"/>
      <c r="HP179" s="96"/>
      <c r="HQ179" s="96"/>
      <c r="HR179" s="96"/>
      <c r="HS179" s="96"/>
      <c r="HT179" s="96"/>
      <c r="HU179" s="96"/>
      <c r="HV179" s="96"/>
      <c r="HW179" s="96"/>
      <c r="HX179" s="96"/>
      <c r="HY179" s="96"/>
      <c r="HZ179" s="96"/>
      <c r="IA179" s="96"/>
      <c r="IB179" s="96"/>
      <c r="IC179" s="96"/>
      <c r="ID179" s="96"/>
      <c r="IE179" s="96"/>
      <c r="IF179" s="96"/>
      <c r="IG179" s="96"/>
      <c r="IH179" s="96"/>
      <c r="II179" s="96"/>
      <c r="IJ179" s="96"/>
      <c r="IK179" s="96"/>
      <c r="IL179" s="96"/>
      <c r="IM179" s="96"/>
      <c r="IN179" s="96"/>
      <c r="IO179" s="96"/>
      <c r="IP179" s="96"/>
      <c r="IQ179" s="96"/>
      <c r="IR179" s="96"/>
      <c r="IS179" s="96"/>
      <c r="IT179" s="96"/>
      <c r="IU179" s="96"/>
      <c r="IV179" s="96"/>
      <c r="IW179" s="96"/>
      <c r="IX179" s="96"/>
      <c r="IY179" s="96"/>
      <c r="IZ179" s="96"/>
      <c r="JA179" s="96"/>
      <c r="JB179" s="96"/>
      <c r="JC179" s="96"/>
      <c r="JD179" s="96"/>
      <c r="JE179" s="96"/>
      <c r="JF179" s="96"/>
      <c r="JG179" s="96"/>
      <c r="JH179" s="96"/>
      <c r="JI179" s="96"/>
      <c r="JJ179" s="96"/>
      <c r="JK179" s="96"/>
      <c r="JL179" s="96"/>
      <c r="JM179" s="96"/>
      <c r="JN179" s="96"/>
      <c r="JO179" s="96"/>
      <c r="JP179" s="96"/>
      <c r="JQ179" s="96"/>
      <c r="JR179" s="96"/>
      <c r="JS179" s="96"/>
      <c r="JT179" s="96"/>
      <c r="JU179" s="96"/>
      <c r="JV179" s="96"/>
      <c r="JW179" s="96"/>
      <c r="JX179" s="96"/>
      <c r="JY179" s="96"/>
      <c r="JZ179" s="96"/>
      <c r="KA179" s="96"/>
      <c r="KB179" s="96"/>
      <c r="KC179" s="96"/>
      <c r="KD179" s="96"/>
      <c r="KE179" s="75"/>
      <c r="KF179" s="96"/>
      <c r="KG179" s="96"/>
      <c r="KH179" s="96"/>
      <c r="KI179" s="75"/>
      <c r="KJ179" s="96"/>
      <c r="KK179" s="96"/>
      <c r="KL179" s="96"/>
      <c r="KM179" s="75"/>
      <c r="KN179" s="96"/>
      <c r="KO179" s="96"/>
      <c r="KP179" s="96"/>
      <c r="KQ179" s="75"/>
      <c r="KR179" s="96"/>
      <c r="KS179" s="96"/>
      <c r="KT179" s="96"/>
      <c r="KU179" s="75"/>
      <c r="KV179" s="96"/>
      <c r="KW179" s="96"/>
      <c r="KX179" s="96"/>
      <c r="KY179" s="75"/>
      <c r="KZ179" s="96"/>
      <c r="LA179" s="96"/>
      <c r="LB179" s="96"/>
      <c r="LC179" s="75"/>
      <c r="LD179" s="96"/>
      <c r="LE179" s="96"/>
      <c r="LF179" s="96"/>
      <c r="LG179" s="75"/>
      <c r="LH179" s="96"/>
      <c r="LI179" s="96"/>
      <c r="LJ179" s="96"/>
      <c r="LK179" s="75"/>
      <c r="LL179" s="96"/>
      <c r="LM179" s="96"/>
      <c r="LN179" s="96"/>
      <c r="LO179" s="75"/>
      <c r="LP179" s="96"/>
      <c r="LQ179" s="96"/>
      <c r="LR179" s="96"/>
      <c r="LS179" s="75"/>
      <c r="LT179" s="96"/>
      <c r="LU179" s="96"/>
      <c r="LV179" s="96"/>
      <c r="LW179" s="75"/>
      <c r="LX179" s="96"/>
      <c r="LY179" s="96"/>
      <c r="LZ179" s="96"/>
      <c r="MA179" s="75"/>
      <c r="MB179" s="96"/>
      <c r="MC179" s="96"/>
      <c r="MD179" s="96"/>
      <c r="ME179" s="75"/>
      <c r="MF179" s="96"/>
      <c r="MG179" s="96"/>
      <c r="MH179" s="96"/>
      <c r="MI179" s="75"/>
      <c r="MJ179" s="96"/>
      <c r="MK179" s="96"/>
      <c r="ML179" s="96"/>
      <c r="MM179" s="75"/>
      <c r="MN179" s="89"/>
      <c r="MO179" s="89"/>
      <c r="MP179" s="89"/>
      <c r="MQ179" s="75"/>
      <c r="MR179" s="89"/>
      <c r="MS179" s="89"/>
      <c r="MT179" s="89"/>
      <c r="MU179" s="75"/>
      <c r="MV179" s="96"/>
      <c r="MW179" s="96"/>
      <c r="MX179" s="96"/>
      <c r="MY179" s="96"/>
      <c r="MZ179" s="96"/>
      <c r="NA179" s="96"/>
      <c r="NB179" s="96"/>
      <c r="NC179" s="96"/>
      <c r="ND179" s="96"/>
      <c r="NE179" s="96"/>
      <c r="NF179" s="96"/>
      <c r="NG179" s="96"/>
      <c r="NH179" s="96"/>
      <c r="NI179" s="96"/>
      <c r="NJ179" s="96"/>
      <c r="NK179" s="96"/>
    </row>
    <row r="180" spans="1:375" ht="15.75" x14ac:dyDescent="0.25">
      <c r="A180" s="130" t="s">
        <v>498</v>
      </c>
      <c r="B180" s="78">
        <f t="shared" si="791"/>
        <v>0</v>
      </c>
      <c r="C180" s="78">
        <f t="shared" si="741"/>
        <v>0</v>
      </c>
      <c r="D180" s="78">
        <f t="shared" si="792"/>
        <v>0</v>
      </c>
      <c r="E180" s="78">
        <f t="shared" si="793"/>
        <v>0</v>
      </c>
      <c r="F180" s="78">
        <f t="shared" si="794"/>
        <v>0</v>
      </c>
      <c r="G180" s="74"/>
      <c r="H180" s="78"/>
      <c r="I180" s="78"/>
      <c r="J180" s="78"/>
      <c r="K180" s="78"/>
      <c r="L180" s="96"/>
      <c r="M180" s="96"/>
      <c r="N180" s="96"/>
      <c r="O180" s="96"/>
      <c r="P180" s="96"/>
      <c r="Q180" s="96"/>
      <c r="R180" s="96"/>
      <c r="S180" s="75"/>
      <c r="T180" s="89"/>
      <c r="U180" s="89"/>
      <c r="V180" s="89"/>
      <c r="W180" s="75"/>
      <c r="X180" s="89"/>
      <c r="Y180" s="89"/>
      <c r="Z180" s="89"/>
      <c r="AA180" s="75"/>
      <c r="AB180" s="89"/>
      <c r="AC180" s="89"/>
      <c r="AD180" s="89"/>
      <c r="AE180" s="75"/>
      <c r="AF180" s="89"/>
      <c r="AG180" s="89"/>
      <c r="AH180" s="89"/>
      <c r="AI180" s="75"/>
      <c r="AJ180" s="89"/>
      <c r="AK180" s="89"/>
      <c r="AL180" s="89"/>
      <c r="AM180" s="75"/>
      <c r="AN180" s="96"/>
      <c r="AO180" s="96"/>
      <c r="AP180" s="96"/>
      <c r="AQ180" s="96"/>
      <c r="AR180" s="89"/>
      <c r="AS180" s="89"/>
      <c r="AT180" s="89"/>
      <c r="AU180" s="75"/>
      <c r="AV180" s="89"/>
      <c r="AW180" s="89"/>
      <c r="AX180" s="89"/>
      <c r="AY180" s="75"/>
      <c r="AZ180" s="75"/>
      <c r="BA180" s="89"/>
      <c r="BB180" s="89"/>
      <c r="BC180" s="75"/>
      <c r="BD180" s="89"/>
      <c r="BE180" s="89"/>
      <c r="BF180" s="89"/>
      <c r="BG180" s="75"/>
      <c r="BH180" s="89"/>
      <c r="BI180" s="89"/>
      <c r="BJ180" s="89"/>
      <c r="BK180" s="75"/>
      <c r="BL180" s="75"/>
      <c r="BM180" s="89"/>
      <c r="BN180" s="89"/>
      <c r="BO180" s="75"/>
      <c r="BP180" s="75"/>
      <c r="BQ180" s="89"/>
      <c r="BR180" s="89"/>
      <c r="BS180" s="75"/>
      <c r="BT180" s="75"/>
      <c r="BU180" s="89"/>
      <c r="BV180" s="89"/>
      <c r="BW180" s="75"/>
      <c r="BX180" s="75"/>
      <c r="BY180" s="89"/>
      <c r="BZ180" s="89"/>
      <c r="CA180" s="75"/>
      <c r="CB180" s="75"/>
      <c r="CC180" s="89"/>
      <c r="CD180" s="89"/>
      <c r="CE180" s="75"/>
      <c r="CF180" s="322"/>
      <c r="CG180" s="89"/>
      <c r="CH180" s="89"/>
      <c r="CI180" s="75"/>
      <c r="CJ180" s="75"/>
      <c r="CK180" s="89"/>
      <c r="CL180" s="89"/>
      <c r="CM180" s="75"/>
      <c r="CN180" s="75"/>
      <c r="CO180" s="89"/>
      <c r="CP180" s="89"/>
      <c r="CQ180" s="75"/>
      <c r="CR180" s="89"/>
      <c r="CS180" s="89"/>
      <c r="CT180" s="89"/>
      <c r="CU180" s="75"/>
      <c r="CV180" s="75"/>
      <c r="CW180" s="89"/>
      <c r="CX180" s="89"/>
      <c r="CY180" s="75"/>
      <c r="CZ180" s="75"/>
      <c r="DA180" s="89"/>
      <c r="DB180" s="89"/>
      <c r="DC180" s="75"/>
      <c r="DD180" s="89"/>
      <c r="DE180" s="89"/>
      <c r="DF180" s="78"/>
      <c r="DG180" s="75"/>
      <c r="DH180" s="89"/>
      <c r="DI180" s="89"/>
      <c r="DJ180" s="89"/>
      <c r="DK180" s="75"/>
      <c r="DL180" s="89"/>
      <c r="DM180" s="89"/>
      <c r="DN180" s="89"/>
      <c r="DO180" s="75"/>
      <c r="DP180" s="89"/>
      <c r="DQ180" s="89"/>
      <c r="DR180" s="89"/>
      <c r="DS180" s="75"/>
      <c r="DT180" s="75"/>
      <c r="DU180" s="89"/>
      <c r="DV180" s="89"/>
      <c r="DW180" s="75"/>
      <c r="DX180" s="75"/>
      <c r="DY180" s="89"/>
      <c r="DZ180" s="89"/>
      <c r="EA180" s="75"/>
      <c r="EB180" s="89"/>
      <c r="EC180" s="89"/>
      <c r="ED180" s="89"/>
      <c r="EE180" s="75"/>
      <c r="EF180" s="89"/>
      <c r="EG180" s="89"/>
      <c r="EH180" s="89"/>
      <c r="EI180" s="75"/>
      <c r="EJ180" s="89"/>
      <c r="EK180" s="89"/>
      <c r="EL180" s="89"/>
      <c r="EM180" s="75"/>
      <c r="EN180" s="89"/>
      <c r="EO180" s="89"/>
      <c r="EP180" s="89"/>
      <c r="EQ180" s="75"/>
      <c r="ER180" s="89"/>
      <c r="ES180" s="89"/>
      <c r="ET180" s="89"/>
      <c r="EU180" s="75"/>
      <c r="EV180" s="75"/>
      <c r="EW180" s="75"/>
      <c r="EX180" s="75"/>
      <c r="EY180" s="75"/>
      <c r="EZ180" s="89"/>
      <c r="FA180" s="89"/>
      <c r="FB180" s="89"/>
      <c r="FC180" s="75"/>
      <c r="FD180" s="89"/>
      <c r="FE180" s="89"/>
      <c r="FF180" s="89"/>
      <c r="FG180" s="75"/>
      <c r="FH180" s="89"/>
      <c r="FI180" s="89"/>
      <c r="FJ180" s="89"/>
      <c r="FK180" s="75"/>
      <c r="FL180" s="89"/>
      <c r="FM180" s="89"/>
      <c r="FN180" s="89"/>
      <c r="FO180" s="75"/>
      <c r="FP180" s="89"/>
      <c r="FQ180" s="89"/>
      <c r="FR180" s="89"/>
      <c r="FS180" s="75"/>
      <c r="FT180" s="89"/>
      <c r="FU180" s="89"/>
      <c r="FV180" s="89"/>
      <c r="FW180" s="75"/>
      <c r="FX180" s="89"/>
      <c r="FY180" s="89"/>
      <c r="FZ180" s="89"/>
      <c r="GA180" s="75"/>
      <c r="GB180" s="89"/>
      <c r="GC180" s="89"/>
      <c r="GD180" s="89"/>
      <c r="GE180" s="75"/>
      <c r="GF180" s="89"/>
      <c r="GG180" s="89"/>
      <c r="GH180" s="89"/>
      <c r="GI180" s="75"/>
      <c r="GJ180" s="89"/>
      <c r="GK180" s="89"/>
      <c r="GL180" s="89"/>
      <c r="GM180" s="75"/>
      <c r="GN180" s="89"/>
      <c r="GO180" s="89"/>
      <c r="GP180" s="89"/>
      <c r="GQ180" s="75"/>
      <c r="GR180" s="96"/>
      <c r="GS180" s="96"/>
      <c r="GT180" s="96"/>
      <c r="GU180" s="96"/>
      <c r="GV180" s="96"/>
      <c r="GW180" s="96"/>
      <c r="GX180" s="96"/>
      <c r="GY180" s="96"/>
      <c r="GZ180" s="96"/>
      <c r="HA180" s="96"/>
      <c r="HB180" s="96"/>
      <c r="HC180" s="96"/>
      <c r="HD180" s="96"/>
      <c r="HE180" s="96"/>
      <c r="HF180" s="96"/>
      <c r="HG180" s="96"/>
      <c r="HH180" s="96"/>
      <c r="HI180" s="96"/>
      <c r="HJ180" s="96"/>
      <c r="HK180" s="96"/>
      <c r="HL180" s="96"/>
      <c r="HM180" s="96"/>
      <c r="HN180" s="96"/>
      <c r="HO180" s="96"/>
      <c r="HP180" s="96"/>
      <c r="HQ180" s="96"/>
      <c r="HR180" s="96"/>
      <c r="HS180" s="96"/>
      <c r="HT180" s="96"/>
      <c r="HU180" s="96"/>
      <c r="HV180" s="96"/>
      <c r="HW180" s="96"/>
      <c r="HX180" s="96"/>
      <c r="HY180" s="96"/>
      <c r="HZ180" s="96"/>
      <c r="IA180" s="96"/>
      <c r="IB180" s="96"/>
      <c r="IC180" s="96"/>
      <c r="ID180" s="96"/>
      <c r="IE180" s="96"/>
      <c r="IF180" s="96"/>
      <c r="IG180" s="96"/>
      <c r="IH180" s="96"/>
      <c r="II180" s="96"/>
      <c r="IJ180" s="96"/>
      <c r="IK180" s="96"/>
      <c r="IL180" s="96"/>
      <c r="IM180" s="96"/>
      <c r="IN180" s="96"/>
      <c r="IO180" s="96"/>
      <c r="IP180" s="96"/>
      <c r="IQ180" s="96"/>
      <c r="IR180" s="96"/>
      <c r="IS180" s="96"/>
      <c r="IT180" s="96"/>
      <c r="IU180" s="96"/>
      <c r="IV180" s="96"/>
      <c r="IW180" s="96"/>
      <c r="IX180" s="96"/>
      <c r="IY180" s="96"/>
      <c r="IZ180" s="96"/>
      <c r="JA180" s="96"/>
      <c r="JB180" s="96"/>
      <c r="JC180" s="96"/>
      <c r="JD180" s="96"/>
      <c r="JE180" s="96"/>
      <c r="JF180" s="96"/>
      <c r="JG180" s="96"/>
      <c r="JH180" s="96"/>
      <c r="JI180" s="96"/>
      <c r="JJ180" s="96"/>
      <c r="JK180" s="96"/>
      <c r="JL180" s="96"/>
      <c r="JM180" s="96"/>
      <c r="JN180" s="96"/>
      <c r="JO180" s="96"/>
      <c r="JP180" s="96"/>
      <c r="JQ180" s="96"/>
      <c r="JR180" s="96"/>
      <c r="JS180" s="96"/>
      <c r="JT180" s="96"/>
      <c r="JU180" s="96"/>
      <c r="JV180" s="96"/>
      <c r="JW180" s="96"/>
      <c r="JX180" s="96"/>
      <c r="JY180" s="96"/>
      <c r="JZ180" s="96"/>
      <c r="KA180" s="96"/>
      <c r="KB180" s="96"/>
      <c r="KC180" s="96"/>
      <c r="KD180" s="96"/>
      <c r="KE180" s="75"/>
      <c r="KF180" s="96"/>
      <c r="KG180" s="96"/>
      <c r="KH180" s="96"/>
      <c r="KI180" s="75"/>
      <c r="KJ180" s="96"/>
      <c r="KK180" s="96"/>
      <c r="KL180" s="96"/>
      <c r="KM180" s="75"/>
      <c r="KN180" s="96"/>
      <c r="KO180" s="96"/>
      <c r="KP180" s="96"/>
      <c r="KQ180" s="75"/>
      <c r="KR180" s="96"/>
      <c r="KS180" s="96"/>
      <c r="KT180" s="96"/>
      <c r="KU180" s="75"/>
      <c r="KV180" s="96"/>
      <c r="KW180" s="96"/>
      <c r="KX180" s="96"/>
      <c r="KY180" s="75"/>
      <c r="KZ180" s="96"/>
      <c r="LA180" s="96"/>
      <c r="LB180" s="96"/>
      <c r="LC180" s="75"/>
      <c r="LD180" s="96"/>
      <c r="LE180" s="96"/>
      <c r="LF180" s="96"/>
      <c r="LG180" s="75"/>
      <c r="LH180" s="96"/>
      <c r="LI180" s="96"/>
      <c r="LJ180" s="96"/>
      <c r="LK180" s="75"/>
      <c r="LL180" s="96"/>
      <c r="LM180" s="96"/>
      <c r="LN180" s="96"/>
      <c r="LO180" s="75"/>
      <c r="LP180" s="96"/>
      <c r="LQ180" s="96"/>
      <c r="LR180" s="96"/>
      <c r="LS180" s="75"/>
      <c r="LT180" s="96"/>
      <c r="LU180" s="96"/>
      <c r="LV180" s="96"/>
      <c r="LW180" s="75"/>
      <c r="LX180" s="96"/>
      <c r="LY180" s="96"/>
      <c r="LZ180" s="96"/>
      <c r="MA180" s="75"/>
      <c r="MB180" s="96"/>
      <c r="MC180" s="96"/>
      <c r="MD180" s="96"/>
      <c r="ME180" s="75"/>
      <c r="MF180" s="96"/>
      <c r="MG180" s="96"/>
      <c r="MH180" s="96"/>
      <c r="MI180" s="75"/>
      <c r="MJ180" s="96"/>
      <c r="MK180" s="96"/>
      <c r="ML180" s="96"/>
      <c r="MM180" s="75"/>
      <c r="MN180" s="89"/>
      <c r="MO180" s="89"/>
      <c r="MP180" s="89"/>
      <c r="MQ180" s="75"/>
      <c r="MR180" s="89"/>
      <c r="MS180" s="89"/>
      <c r="MT180" s="89"/>
      <c r="MU180" s="75"/>
      <c r="MV180" s="96"/>
      <c r="MW180" s="96"/>
      <c r="MX180" s="96"/>
      <c r="MY180" s="96"/>
      <c r="MZ180" s="96"/>
      <c r="NA180" s="96"/>
      <c r="NB180" s="96"/>
      <c r="NC180" s="96"/>
      <c r="ND180" s="96"/>
      <c r="NE180" s="96"/>
      <c r="NF180" s="96"/>
      <c r="NG180" s="96"/>
      <c r="NH180" s="96"/>
      <c r="NI180" s="96"/>
      <c r="NJ180" s="96"/>
      <c r="NK180" s="96"/>
    </row>
    <row r="181" spans="1:375" s="5" customFormat="1" ht="31.5" x14ac:dyDescent="0.25">
      <c r="A181" s="129" t="s">
        <v>274</v>
      </c>
      <c r="B181" s="77">
        <f t="shared" si="791"/>
        <v>12746.572900000001</v>
      </c>
      <c r="C181" s="77">
        <f t="shared" si="741"/>
        <v>30992.239220000003</v>
      </c>
      <c r="D181" s="77">
        <f t="shared" si="792"/>
        <v>30172.239220000003</v>
      </c>
      <c r="E181" s="77">
        <f t="shared" si="793"/>
        <v>820</v>
      </c>
      <c r="F181" s="77">
        <f t="shared" si="794"/>
        <v>30992.089220000002</v>
      </c>
      <c r="G181" s="73">
        <f>F181/C181*100</f>
        <v>99.999516007865921</v>
      </c>
      <c r="H181" s="73">
        <f>H182+H184</f>
        <v>0</v>
      </c>
      <c r="I181" s="73">
        <f>I182+I184</f>
        <v>0</v>
      </c>
      <c r="J181" s="73">
        <f>J182+J184</f>
        <v>0</v>
      </c>
      <c r="K181" s="73">
        <f>K182+K184</f>
        <v>0</v>
      </c>
      <c r="L181" s="73">
        <f t="shared" ref="L181" si="955">L182+L184</f>
        <v>898.9</v>
      </c>
      <c r="M181" s="73">
        <f t="shared" ref="M181:N181" si="956">M182+M184</f>
        <v>1123.5999999999999</v>
      </c>
      <c r="N181" s="73">
        <f t="shared" si="956"/>
        <v>1123.5999999999999</v>
      </c>
      <c r="O181" s="72">
        <f>N181/M181*100</f>
        <v>100</v>
      </c>
      <c r="P181" s="73">
        <f>P182+P184</f>
        <v>230</v>
      </c>
      <c r="Q181" s="73">
        <f>Q182+Q184</f>
        <v>230</v>
      </c>
      <c r="R181" s="73">
        <f>R182+R184</f>
        <v>230</v>
      </c>
      <c r="S181" s="72">
        <f>R181/Q181*100</f>
        <v>100</v>
      </c>
      <c r="T181" s="73">
        <f>T182+T184</f>
        <v>954</v>
      </c>
      <c r="U181" s="73">
        <f>U182+U184</f>
        <v>954</v>
      </c>
      <c r="V181" s="73">
        <f>V182+V184</f>
        <v>954</v>
      </c>
      <c r="W181" s="72">
        <f>V181/U181*100</f>
        <v>100</v>
      </c>
      <c r="X181" s="73">
        <f>X182+X184</f>
        <v>740</v>
      </c>
      <c r="Y181" s="73">
        <f>Y182+Y184</f>
        <v>740</v>
      </c>
      <c r="Z181" s="73">
        <f>Z182+Z184</f>
        <v>740</v>
      </c>
      <c r="AA181" s="72">
        <f>Z181/Y181*100</f>
        <v>100</v>
      </c>
      <c r="AB181" s="73">
        <f>AB182+AB184</f>
        <v>0</v>
      </c>
      <c r="AC181" s="73">
        <f>AC182+AC184</f>
        <v>0</v>
      </c>
      <c r="AD181" s="73">
        <f>AD182+AD184</f>
        <v>0</v>
      </c>
      <c r="AE181" s="72"/>
      <c r="AF181" s="73"/>
      <c r="AG181" s="73">
        <f>AG182+AG184</f>
        <v>15829.1</v>
      </c>
      <c r="AH181" s="73">
        <f>AH182+AH184</f>
        <v>15829.1</v>
      </c>
      <c r="AI181" s="72">
        <f>AH181/AG181*100</f>
        <v>100</v>
      </c>
      <c r="AJ181" s="73"/>
      <c r="AK181" s="73">
        <f>AK182+AK184</f>
        <v>640</v>
      </c>
      <c r="AL181" s="73">
        <f>AL182+AL184</f>
        <v>640</v>
      </c>
      <c r="AM181" s="72">
        <f>AL181/AK181*100</f>
        <v>100</v>
      </c>
      <c r="AN181" s="73">
        <f t="shared" ref="AN181" si="957">AN182+AN184</f>
        <v>0</v>
      </c>
      <c r="AO181" s="73">
        <f t="shared" ref="AO181:AQ181" si="958">AO182+AO184</f>
        <v>0</v>
      </c>
      <c r="AP181" s="73">
        <f t="shared" si="958"/>
        <v>0</v>
      </c>
      <c r="AQ181" s="73">
        <f t="shared" si="958"/>
        <v>0</v>
      </c>
      <c r="AR181" s="73">
        <f>AR182+AR184</f>
        <v>500</v>
      </c>
      <c r="AS181" s="73">
        <f>AS182+AS184</f>
        <v>500</v>
      </c>
      <c r="AT181" s="73">
        <f>AT182+AT184</f>
        <v>500</v>
      </c>
      <c r="AU181" s="72">
        <f>AT181/AS181*100</f>
        <v>100</v>
      </c>
      <c r="AV181" s="73"/>
      <c r="AW181" s="73">
        <f>AW182+AW184</f>
        <v>0</v>
      </c>
      <c r="AX181" s="73">
        <f>AX182+AX184</f>
        <v>0</v>
      </c>
      <c r="AY181" s="72"/>
      <c r="AZ181" s="72"/>
      <c r="BA181" s="73">
        <f>BA182+BA184</f>
        <v>0</v>
      </c>
      <c r="BB181" s="73">
        <f>BB182+BB184</f>
        <v>0</v>
      </c>
      <c r="BC181" s="72"/>
      <c r="BD181" s="73"/>
      <c r="BE181" s="73"/>
      <c r="BF181" s="73"/>
      <c r="BG181" s="72"/>
      <c r="BH181" s="73">
        <f>BH182+BH184</f>
        <v>909.55130000000008</v>
      </c>
      <c r="BI181" s="73">
        <f>BI182+BI184</f>
        <v>909.55130000000008</v>
      </c>
      <c r="BJ181" s="73">
        <f>BJ182+BJ184</f>
        <v>909.55130000000008</v>
      </c>
      <c r="BK181" s="72">
        <f>BJ181/BI181*100</f>
        <v>100</v>
      </c>
      <c r="BL181" s="72"/>
      <c r="BM181" s="73">
        <f>BM182+BM184</f>
        <v>0</v>
      </c>
      <c r="BN181" s="73">
        <f>BN182+BN184</f>
        <v>0</v>
      </c>
      <c r="BO181" s="72"/>
      <c r="BP181" s="72"/>
      <c r="BQ181" s="73">
        <f>BQ182+BQ184</f>
        <v>0</v>
      </c>
      <c r="BR181" s="73">
        <f>BR182+BR184</f>
        <v>0</v>
      </c>
      <c r="BS181" s="72"/>
      <c r="BT181" s="72"/>
      <c r="BU181" s="73">
        <f>BU182+BU184</f>
        <v>0</v>
      </c>
      <c r="BV181" s="73">
        <f>BV182+BV184</f>
        <v>0</v>
      </c>
      <c r="BW181" s="72"/>
      <c r="BX181" s="72"/>
      <c r="BY181" s="73">
        <f>BY182+BY184</f>
        <v>0</v>
      </c>
      <c r="BZ181" s="73">
        <f>BZ182+BZ184</f>
        <v>0</v>
      </c>
      <c r="CA181" s="72"/>
      <c r="CB181" s="72"/>
      <c r="CC181" s="73">
        <f>CC182+CC184</f>
        <v>0</v>
      </c>
      <c r="CD181" s="73">
        <f>CD182+CD184</f>
        <v>0</v>
      </c>
      <c r="CE181" s="72"/>
      <c r="CF181" s="343"/>
      <c r="CG181" s="73">
        <f>CG182+CG184</f>
        <v>0</v>
      </c>
      <c r="CH181" s="73">
        <f>CH182+CH184</f>
        <v>0</v>
      </c>
      <c r="CI181" s="72"/>
      <c r="CJ181" s="72"/>
      <c r="CK181" s="73">
        <f>CK182+CK184</f>
        <v>0</v>
      </c>
      <c r="CL181" s="73">
        <f>CL182+CL184</f>
        <v>0</v>
      </c>
      <c r="CM181" s="72"/>
      <c r="CN181" s="72"/>
      <c r="CO181" s="73">
        <f>CO182+CO184</f>
        <v>0</v>
      </c>
      <c r="CP181" s="73">
        <f>CP182+CP184</f>
        <v>0</v>
      </c>
      <c r="CQ181" s="72"/>
      <c r="CR181" s="73">
        <f>CR182+CR184</f>
        <v>634.4</v>
      </c>
      <c r="CS181" s="73">
        <f>CS182+CS184</f>
        <v>634.4</v>
      </c>
      <c r="CT181" s="73">
        <f>CT182+CT184</f>
        <v>634.4</v>
      </c>
      <c r="CU181" s="72">
        <f>CT181/CS181*100</f>
        <v>100</v>
      </c>
      <c r="CV181" s="72"/>
      <c r="CW181" s="73"/>
      <c r="CX181" s="73"/>
      <c r="CY181" s="72"/>
      <c r="CZ181" s="72"/>
      <c r="DA181" s="73"/>
      <c r="DB181" s="73"/>
      <c r="DC181" s="72"/>
      <c r="DD181" s="73">
        <f>DD182+DD184</f>
        <v>250</v>
      </c>
      <c r="DE181" s="73">
        <f>DE182+DE184</f>
        <v>250</v>
      </c>
      <c r="DF181" s="73">
        <f>DF182+DF184</f>
        <v>250</v>
      </c>
      <c r="DG181" s="72">
        <f t="shared" si="840"/>
        <v>100</v>
      </c>
      <c r="DH181" s="73">
        <f>DH182+DH184</f>
        <v>0</v>
      </c>
      <c r="DI181" s="73">
        <f>DI182+DI184</f>
        <v>0</v>
      </c>
      <c r="DJ181" s="73">
        <f>DJ182+DJ184</f>
        <v>0</v>
      </c>
      <c r="DK181" s="72"/>
      <c r="DL181" s="73">
        <f>DL182+DL184</f>
        <v>0</v>
      </c>
      <c r="DM181" s="73">
        <f>DM182+DM184</f>
        <v>0</v>
      </c>
      <c r="DN181" s="73">
        <f>DN182+DN184</f>
        <v>0</v>
      </c>
      <c r="DO181" s="72"/>
      <c r="DP181" s="73"/>
      <c r="DQ181" s="73">
        <f>DQ182+DQ184</f>
        <v>0</v>
      </c>
      <c r="DR181" s="73">
        <f>DR182+DR184</f>
        <v>0</v>
      </c>
      <c r="DS181" s="72"/>
      <c r="DT181" s="72"/>
      <c r="DU181" s="73">
        <f>DU182+DU184</f>
        <v>0</v>
      </c>
      <c r="DV181" s="73">
        <f>DV182+DV184</f>
        <v>0</v>
      </c>
      <c r="DW181" s="72"/>
      <c r="DX181" s="72"/>
      <c r="DY181" s="73">
        <f>DY182+DY184</f>
        <v>0</v>
      </c>
      <c r="DZ181" s="73">
        <f>DZ182+DZ184</f>
        <v>0</v>
      </c>
      <c r="EA181" s="72"/>
      <c r="EB181" s="73">
        <f>EB182+EB184</f>
        <v>1000</v>
      </c>
      <c r="EC181" s="73">
        <f>EC182+EC184</f>
        <v>1000</v>
      </c>
      <c r="ED181" s="73">
        <f>ED182+ED184</f>
        <v>1000</v>
      </c>
      <c r="EE181" s="72">
        <f>ED181/EC181*100</f>
        <v>100</v>
      </c>
      <c r="EF181" s="73">
        <f>EF182+EF184</f>
        <v>694.1</v>
      </c>
      <c r="EG181" s="73">
        <f>EG182+EG184</f>
        <v>681.70616000000007</v>
      </c>
      <c r="EH181" s="73">
        <f>EH182+EH184</f>
        <v>681.70616000000007</v>
      </c>
      <c r="EI181" s="72">
        <f>EH181/EG181*100</f>
        <v>100</v>
      </c>
      <c r="EJ181" s="73"/>
      <c r="EK181" s="73">
        <f>EK182+EK184</f>
        <v>0</v>
      </c>
      <c r="EL181" s="73">
        <f>EL182+EL184</f>
        <v>0</v>
      </c>
      <c r="EM181" s="72"/>
      <c r="EN181" s="73">
        <f>EN182+EN184</f>
        <v>5000</v>
      </c>
      <c r="EO181" s="73">
        <f>EO182+EO184</f>
        <v>5000</v>
      </c>
      <c r="EP181" s="73">
        <f>EP182+EP184</f>
        <v>5000</v>
      </c>
      <c r="EQ181" s="72">
        <f t="shared" si="913"/>
        <v>100</v>
      </c>
      <c r="ER181" s="73"/>
      <c r="ES181" s="73">
        <f>ES182+ES184</f>
        <v>0</v>
      </c>
      <c r="ET181" s="73">
        <f>ET182+ET184</f>
        <v>0</v>
      </c>
      <c r="EU181" s="72"/>
      <c r="EV181" s="72"/>
      <c r="EW181" s="72"/>
      <c r="EX181" s="72"/>
      <c r="EY181" s="72"/>
      <c r="EZ181" s="73"/>
      <c r="FA181" s="73">
        <f>FA182+FA184</f>
        <v>0</v>
      </c>
      <c r="FB181" s="73">
        <f>FB182+FB184</f>
        <v>0</v>
      </c>
      <c r="FC181" s="72"/>
      <c r="FD181" s="73"/>
      <c r="FE181" s="73">
        <f>FE182+FE184</f>
        <v>0</v>
      </c>
      <c r="FF181" s="73">
        <f>FF182+FF184</f>
        <v>0</v>
      </c>
      <c r="FG181" s="72"/>
      <c r="FH181" s="73"/>
      <c r="FI181" s="73">
        <f>FI182+FI184</f>
        <v>0</v>
      </c>
      <c r="FJ181" s="73">
        <f>FJ182+FJ184</f>
        <v>0</v>
      </c>
      <c r="FK181" s="72"/>
      <c r="FL181" s="73">
        <f>FL182+FL184</f>
        <v>395</v>
      </c>
      <c r="FM181" s="73">
        <f>FM182+FM184</f>
        <v>361.5</v>
      </c>
      <c r="FN181" s="73">
        <f>FN182+FN184</f>
        <v>361.35</v>
      </c>
      <c r="FO181" s="72">
        <f t="shared" ref="FO181:FO182" si="959">FN181/FM181*100</f>
        <v>99.958506224066397</v>
      </c>
      <c r="FP181" s="73"/>
      <c r="FQ181" s="73"/>
      <c r="FR181" s="73"/>
      <c r="FS181" s="72"/>
      <c r="FT181" s="73"/>
      <c r="FU181" s="73">
        <f>FU182+FU184</f>
        <v>0</v>
      </c>
      <c r="FV181" s="73">
        <f>FV182+FV184</f>
        <v>0</v>
      </c>
      <c r="FW181" s="72"/>
      <c r="FX181" s="73"/>
      <c r="FY181" s="73">
        <f>FY182+FY184</f>
        <v>0</v>
      </c>
      <c r="FZ181" s="73">
        <f>FZ182+FZ184</f>
        <v>0</v>
      </c>
      <c r="GA181" s="72"/>
      <c r="GB181" s="73"/>
      <c r="GC181" s="73">
        <f>GC182+GC184</f>
        <v>0</v>
      </c>
      <c r="GD181" s="73">
        <f>GD182+GD184</f>
        <v>0</v>
      </c>
      <c r="GE181" s="72"/>
      <c r="GF181" s="73">
        <f>GF182+GF184</f>
        <v>540.62159999999994</v>
      </c>
      <c r="GG181" s="73">
        <f>GG182+GG184</f>
        <v>466.75603999999998</v>
      </c>
      <c r="GH181" s="73">
        <f>GH182+GH184</f>
        <v>466.75603999999998</v>
      </c>
      <c r="GI181" s="72">
        <f t="shared" si="895"/>
        <v>100</v>
      </c>
      <c r="GJ181" s="73"/>
      <c r="GK181" s="73"/>
      <c r="GL181" s="73"/>
      <c r="GM181" s="72"/>
      <c r="GN181" s="73"/>
      <c r="GO181" s="73">
        <f>GO182+GO184</f>
        <v>0</v>
      </c>
      <c r="GP181" s="73">
        <f>GP182+GP184</f>
        <v>0</v>
      </c>
      <c r="GQ181" s="72"/>
      <c r="GR181" s="73"/>
      <c r="GS181" s="73">
        <f t="shared" ref="GS181:GT181" si="960">GS182+GS184</f>
        <v>0</v>
      </c>
      <c r="GT181" s="73">
        <f t="shared" si="960"/>
        <v>0</v>
      </c>
      <c r="GU181" s="72"/>
      <c r="GV181" s="73"/>
      <c r="GW181" s="73">
        <f t="shared" ref="GW181:GX181" si="961">GW182+GW184</f>
        <v>0</v>
      </c>
      <c r="GX181" s="73">
        <f t="shared" si="961"/>
        <v>0</v>
      </c>
      <c r="GY181" s="72"/>
      <c r="GZ181" s="73"/>
      <c r="HA181" s="73">
        <f t="shared" ref="HA181:HB181" si="962">HA182+HA184</f>
        <v>0</v>
      </c>
      <c r="HB181" s="73">
        <f t="shared" si="962"/>
        <v>0</v>
      </c>
      <c r="HC181" s="72"/>
      <c r="HD181" s="73"/>
      <c r="HE181" s="73">
        <f t="shared" ref="HE181:HF181" si="963">HE182+HE184</f>
        <v>0</v>
      </c>
      <c r="HF181" s="73">
        <f t="shared" si="963"/>
        <v>0</v>
      </c>
      <c r="HG181" s="72"/>
      <c r="HH181" s="73"/>
      <c r="HI181" s="73">
        <f t="shared" ref="HI181:HJ181" si="964">HI182+HI184</f>
        <v>130.5</v>
      </c>
      <c r="HJ181" s="73">
        <f t="shared" si="964"/>
        <v>130.5</v>
      </c>
      <c r="HK181" s="72">
        <f>HJ181/HI181*100</f>
        <v>100</v>
      </c>
      <c r="HL181" s="73"/>
      <c r="HM181" s="73">
        <f t="shared" ref="HM181:HN181" si="965">HM182+HM184</f>
        <v>0</v>
      </c>
      <c r="HN181" s="73">
        <f t="shared" si="965"/>
        <v>0</v>
      </c>
      <c r="HO181" s="72"/>
      <c r="HP181" s="73"/>
      <c r="HQ181" s="73">
        <f t="shared" ref="HQ181:HR181" si="966">HQ182+HQ184</f>
        <v>0</v>
      </c>
      <c r="HR181" s="73">
        <f t="shared" si="966"/>
        <v>0</v>
      </c>
      <c r="HS181" s="72"/>
      <c r="HT181" s="73"/>
      <c r="HU181" s="73">
        <f t="shared" ref="HU181:HV181" si="967">HU182+HU184</f>
        <v>0</v>
      </c>
      <c r="HV181" s="73">
        <f t="shared" si="967"/>
        <v>0</v>
      </c>
      <c r="HW181" s="72"/>
      <c r="HX181" s="73"/>
      <c r="HY181" s="73">
        <f t="shared" ref="HY181:HZ181" si="968">HY182+HY184</f>
        <v>0</v>
      </c>
      <c r="HZ181" s="73">
        <f t="shared" si="968"/>
        <v>0</v>
      </c>
      <c r="IA181" s="72"/>
      <c r="IB181" s="73"/>
      <c r="IC181" s="73">
        <f t="shared" ref="IC181:ID181" si="969">IC182+IC184</f>
        <v>0</v>
      </c>
      <c r="ID181" s="73">
        <f t="shared" si="969"/>
        <v>0</v>
      </c>
      <c r="IE181" s="72"/>
      <c r="IF181" s="73"/>
      <c r="IG181" s="73">
        <f t="shared" ref="IG181:IH181" si="970">IG182+IG184</f>
        <v>0</v>
      </c>
      <c r="IH181" s="73">
        <f t="shared" si="970"/>
        <v>0</v>
      </c>
      <c r="II181" s="72"/>
      <c r="IJ181" s="73"/>
      <c r="IK181" s="73">
        <f t="shared" ref="IK181:IL181" si="971">IK182+IK184</f>
        <v>0</v>
      </c>
      <c r="IL181" s="73">
        <f t="shared" si="971"/>
        <v>0</v>
      </c>
      <c r="IM181" s="72"/>
      <c r="IN181" s="73"/>
      <c r="IO181" s="73">
        <f t="shared" ref="IO181:IP181" si="972">IO182+IO184</f>
        <v>0</v>
      </c>
      <c r="IP181" s="73">
        <f t="shared" si="972"/>
        <v>0</v>
      </c>
      <c r="IQ181" s="72"/>
      <c r="IR181" s="73"/>
      <c r="IS181" s="73">
        <f t="shared" ref="IS181:IT181" si="973">IS182+IS184</f>
        <v>0</v>
      </c>
      <c r="IT181" s="73">
        <f t="shared" si="973"/>
        <v>0</v>
      </c>
      <c r="IU181" s="72"/>
      <c r="IV181" s="73"/>
      <c r="IW181" s="73">
        <f t="shared" ref="IW181:IX181" si="974">IW182+IW184</f>
        <v>0</v>
      </c>
      <c r="IX181" s="73">
        <f t="shared" si="974"/>
        <v>0</v>
      </c>
      <c r="IY181" s="72"/>
      <c r="IZ181" s="73"/>
      <c r="JA181" s="73">
        <f t="shared" ref="JA181:JB181" si="975">JA182+JA184</f>
        <v>0</v>
      </c>
      <c r="JB181" s="73">
        <f t="shared" si="975"/>
        <v>0</v>
      </c>
      <c r="JC181" s="72"/>
      <c r="JD181" s="73"/>
      <c r="JE181" s="73">
        <f t="shared" ref="JE181:JF181" si="976">JE182+JE184</f>
        <v>0</v>
      </c>
      <c r="JF181" s="73">
        <f t="shared" si="976"/>
        <v>0</v>
      </c>
      <c r="JG181" s="72"/>
      <c r="JH181" s="73"/>
      <c r="JI181" s="73">
        <f t="shared" ref="JI181:JJ181" si="977">JI182+JI184</f>
        <v>0</v>
      </c>
      <c r="JJ181" s="73">
        <f t="shared" si="977"/>
        <v>0</v>
      </c>
      <c r="JK181" s="72"/>
      <c r="JL181" s="73"/>
      <c r="JM181" s="73">
        <f t="shared" ref="JM181:JN181" si="978">JM182+JM184</f>
        <v>0</v>
      </c>
      <c r="JN181" s="73">
        <f t="shared" si="978"/>
        <v>0</v>
      </c>
      <c r="JO181" s="72"/>
      <c r="JP181" s="73"/>
      <c r="JQ181" s="73">
        <f t="shared" ref="JQ181:JR181" si="979">JQ182+JQ184</f>
        <v>0</v>
      </c>
      <c r="JR181" s="73">
        <f t="shared" si="979"/>
        <v>0</v>
      </c>
      <c r="JS181" s="72"/>
      <c r="JT181" s="73"/>
      <c r="JU181" s="73">
        <f t="shared" ref="JU181:JV181" si="980">JU182+JU184</f>
        <v>0</v>
      </c>
      <c r="JV181" s="73">
        <f t="shared" si="980"/>
        <v>0</v>
      </c>
      <c r="JW181" s="72"/>
      <c r="JX181" s="73"/>
      <c r="JY181" s="73">
        <f t="shared" ref="JY181:JZ181" si="981">JY182+JY184</f>
        <v>0</v>
      </c>
      <c r="JZ181" s="73">
        <f t="shared" si="981"/>
        <v>0</v>
      </c>
      <c r="KA181" s="72"/>
      <c r="KB181" s="73"/>
      <c r="KC181" s="73">
        <f t="shared" ref="KC181:KD181" si="982">KC182+KC184</f>
        <v>200</v>
      </c>
      <c r="KD181" s="73">
        <f t="shared" si="982"/>
        <v>200</v>
      </c>
      <c r="KE181" s="72">
        <f t="shared" si="845"/>
        <v>100</v>
      </c>
      <c r="KF181" s="73"/>
      <c r="KG181" s="73">
        <f t="shared" ref="KG181:KH181" si="983">KG182+KG184</f>
        <v>0</v>
      </c>
      <c r="KH181" s="73">
        <f t="shared" si="983"/>
        <v>0</v>
      </c>
      <c r="KI181" s="72"/>
      <c r="KJ181" s="73"/>
      <c r="KK181" s="73">
        <f t="shared" ref="KK181:KL181" si="984">KK182+KK184</f>
        <v>620</v>
      </c>
      <c r="KL181" s="73">
        <f t="shared" si="984"/>
        <v>620</v>
      </c>
      <c r="KM181" s="72">
        <f t="shared" si="896"/>
        <v>100</v>
      </c>
      <c r="KN181" s="73"/>
      <c r="KO181" s="73">
        <f t="shared" ref="KO181:KP181" si="985">KO182+KO184</f>
        <v>0</v>
      </c>
      <c r="KP181" s="73">
        <f t="shared" si="985"/>
        <v>0</v>
      </c>
      <c r="KQ181" s="72"/>
      <c r="KR181" s="73"/>
      <c r="KS181" s="73">
        <f t="shared" ref="KS181:KT181" si="986">KS182+KS184</f>
        <v>0</v>
      </c>
      <c r="KT181" s="73">
        <f t="shared" si="986"/>
        <v>0</v>
      </c>
      <c r="KU181" s="72"/>
      <c r="KV181" s="73"/>
      <c r="KW181" s="73">
        <f t="shared" ref="KW181:KX181" si="987">KW182+KW184</f>
        <v>0</v>
      </c>
      <c r="KX181" s="73">
        <f t="shared" si="987"/>
        <v>0</v>
      </c>
      <c r="KY181" s="72"/>
      <c r="KZ181" s="73"/>
      <c r="LA181" s="73">
        <f t="shared" ref="LA181:LB181" si="988">LA182+LA184</f>
        <v>0</v>
      </c>
      <c r="LB181" s="73">
        <f t="shared" si="988"/>
        <v>0</v>
      </c>
      <c r="LC181" s="72"/>
      <c r="LD181" s="73"/>
      <c r="LE181" s="73">
        <f t="shared" ref="LE181:LF181" si="989">LE182+LE184</f>
        <v>0</v>
      </c>
      <c r="LF181" s="73">
        <f t="shared" si="989"/>
        <v>0</v>
      </c>
      <c r="LG181" s="72"/>
      <c r="LH181" s="73"/>
      <c r="LI181" s="73">
        <f t="shared" ref="LI181:LJ181" si="990">LI182+LI184</f>
        <v>0</v>
      </c>
      <c r="LJ181" s="73">
        <f t="shared" si="990"/>
        <v>0</v>
      </c>
      <c r="LK181" s="72"/>
      <c r="LL181" s="73"/>
      <c r="LM181" s="73">
        <f t="shared" ref="LM181:LN181" si="991">LM182+LM184</f>
        <v>0</v>
      </c>
      <c r="LN181" s="73">
        <f t="shared" si="991"/>
        <v>0</v>
      </c>
      <c r="LO181" s="72"/>
      <c r="LP181" s="73"/>
      <c r="LQ181" s="73">
        <f t="shared" ref="LQ181:LR181" si="992">LQ182+LQ184</f>
        <v>0</v>
      </c>
      <c r="LR181" s="73">
        <f t="shared" si="992"/>
        <v>0</v>
      </c>
      <c r="LS181" s="72"/>
      <c r="LT181" s="73"/>
      <c r="LU181" s="73">
        <f t="shared" ref="LU181:LV181" si="993">LU182+LU184</f>
        <v>0</v>
      </c>
      <c r="LV181" s="73">
        <f t="shared" si="993"/>
        <v>0</v>
      </c>
      <c r="LW181" s="72"/>
      <c r="LX181" s="73"/>
      <c r="LY181" s="73">
        <f t="shared" ref="LY181:LZ181" si="994">LY182+LY184</f>
        <v>0</v>
      </c>
      <c r="LZ181" s="73">
        <f t="shared" si="994"/>
        <v>0</v>
      </c>
      <c r="MA181" s="72"/>
      <c r="MB181" s="73"/>
      <c r="MC181" s="73">
        <f t="shared" ref="MC181:MD181" si="995">MC182+MC184</f>
        <v>721.12572</v>
      </c>
      <c r="MD181" s="73">
        <f t="shared" si="995"/>
        <v>721.12572</v>
      </c>
      <c r="ME181" s="72">
        <f t="shared" ref="ME181:ME182" si="996">MD181/MC181*100</f>
        <v>100</v>
      </c>
      <c r="MF181" s="73"/>
      <c r="MG181" s="73">
        <f t="shared" ref="MG181:MH181" si="997">MG182+MG184</f>
        <v>0</v>
      </c>
      <c r="MH181" s="73">
        <f t="shared" si="997"/>
        <v>0</v>
      </c>
      <c r="MI181" s="72"/>
      <c r="MJ181" s="73"/>
      <c r="MK181" s="73">
        <f t="shared" ref="MK181:ML181" si="998">MK182+MK184</f>
        <v>0</v>
      </c>
      <c r="ML181" s="73">
        <f t="shared" si="998"/>
        <v>0</v>
      </c>
      <c r="MM181" s="72"/>
      <c r="MN181" s="73"/>
      <c r="MO181" s="73"/>
      <c r="MP181" s="73"/>
      <c r="MQ181" s="72"/>
      <c r="MR181" s="73"/>
      <c r="MS181" s="73"/>
      <c r="MT181" s="73"/>
      <c r="MU181" s="72"/>
      <c r="MV181" s="73"/>
      <c r="MW181" s="73"/>
      <c r="MX181" s="73"/>
      <c r="MY181" s="72"/>
      <c r="MZ181" s="73"/>
      <c r="NA181" s="73"/>
      <c r="NB181" s="73"/>
      <c r="NC181" s="72"/>
      <c r="ND181" s="73"/>
      <c r="NE181" s="73"/>
      <c r="NF181" s="73"/>
      <c r="NG181" s="72"/>
      <c r="NH181" s="73"/>
      <c r="NI181" s="73"/>
      <c r="NJ181" s="73"/>
      <c r="NK181" s="72"/>
    </row>
    <row r="182" spans="1:375" ht="31.5" x14ac:dyDescent="0.25">
      <c r="A182" s="130" t="s">
        <v>200</v>
      </c>
      <c r="B182" s="78">
        <f t="shared" si="791"/>
        <v>7746.572900000001</v>
      </c>
      <c r="C182" s="78">
        <f t="shared" si="741"/>
        <v>25992.239220000003</v>
      </c>
      <c r="D182" s="78">
        <f t="shared" si="792"/>
        <v>25172.239220000003</v>
      </c>
      <c r="E182" s="78">
        <f t="shared" si="793"/>
        <v>820</v>
      </c>
      <c r="F182" s="78">
        <f t="shared" si="794"/>
        <v>25992.089220000002</v>
      </c>
      <c r="G182" s="74">
        <f>F182/C182*100</f>
        <v>99.999422904664996</v>
      </c>
      <c r="H182" s="74"/>
      <c r="I182" s="74"/>
      <c r="J182" s="74"/>
      <c r="K182" s="74"/>
      <c r="L182" s="74">
        <v>898.9</v>
      </c>
      <c r="M182" s="74">
        <v>1123.5999999999999</v>
      </c>
      <c r="N182" s="74">
        <v>1123.5999999999999</v>
      </c>
      <c r="O182" s="75">
        <f>N182/M182*100</f>
        <v>100</v>
      </c>
      <c r="P182" s="114">
        <v>230</v>
      </c>
      <c r="Q182" s="114">
        <v>230</v>
      </c>
      <c r="R182" s="134">
        <v>230</v>
      </c>
      <c r="S182" s="75">
        <f>R182/Q182*100</f>
        <v>100</v>
      </c>
      <c r="T182" s="99">
        <v>954</v>
      </c>
      <c r="U182" s="274">
        <v>954</v>
      </c>
      <c r="V182" s="274">
        <v>954</v>
      </c>
      <c r="W182" s="75">
        <f>V182/U182*100</f>
        <v>100</v>
      </c>
      <c r="X182" s="285">
        <v>740</v>
      </c>
      <c r="Y182" s="311">
        <v>740</v>
      </c>
      <c r="Z182" s="311">
        <v>740</v>
      </c>
      <c r="AA182" s="75">
        <f>Z182/Y182*100</f>
        <v>100</v>
      </c>
      <c r="AB182" s="322"/>
      <c r="AC182" s="322"/>
      <c r="AD182" s="322"/>
      <c r="AE182" s="75"/>
      <c r="AF182" s="322"/>
      <c r="AG182" s="322">
        <v>15829.1</v>
      </c>
      <c r="AH182" s="322">
        <v>15829.1</v>
      </c>
      <c r="AI182" s="75">
        <f>AH182/AG182*100</f>
        <v>100</v>
      </c>
      <c r="AJ182" s="322"/>
      <c r="AK182" s="322">
        <v>640</v>
      </c>
      <c r="AL182" s="322">
        <v>640</v>
      </c>
      <c r="AM182" s="75">
        <f>AL182/AK182*100</f>
        <v>100</v>
      </c>
      <c r="AN182" s="74"/>
      <c r="AO182" s="74"/>
      <c r="AP182" s="74"/>
      <c r="AQ182" s="75"/>
      <c r="AR182" s="322">
        <v>500</v>
      </c>
      <c r="AS182" s="322">
        <v>500</v>
      </c>
      <c r="AT182" s="322">
        <v>500</v>
      </c>
      <c r="AU182" s="75">
        <f>AT182/AS182*100</f>
        <v>100</v>
      </c>
      <c r="AV182" s="322"/>
      <c r="AW182" s="322"/>
      <c r="AX182" s="322"/>
      <c r="AY182" s="75"/>
      <c r="AZ182" s="75"/>
      <c r="BA182" s="322"/>
      <c r="BB182" s="322"/>
      <c r="BC182" s="75"/>
      <c r="BD182" s="322"/>
      <c r="BE182" s="322"/>
      <c r="BF182" s="322"/>
      <c r="BG182" s="75"/>
      <c r="BH182" s="322">
        <v>909.55130000000008</v>
      </c>
      <c r="BI182" s="322">
        <v>909.55130000000008</v>
      </c>
      <c r="BJ182" s="322">
        <v>909.55130000000008</v>
      </c>
      <c r="BK182" s="75">
        <f>BJ182/BI182*100</f>
        <v>100</v>
      </c>
      <c r="BL182" s="75"/>
      <c r="BM182" s="322"/>
      <c r="BN182" s="322"/>
      <c r="BO182" s="75"/>
      <c r="BP182" s="75"/>
      <c r="BQ182" s="322"/>
      <c r="BR182" s="322"/>
      <c r="BS182" s="75"/>
      <c r="BT182" s="75"/>
      <c r="BU182" s="322"/>
      <c r="BV182" s="322"/>
      <c r="BW182" s="75"/>
      <c r="BX182" s="75"/>
      <c r="BY182" s="322"/>
      <c r="BZ182" s="322"/>
      <c r="CA182" s="75"/>
      <c r="CB182" s="75"/>
      <c r="CC182" s="322"/>
      <c r="CD182" s="322"/>
      <c r="CE182" s="75"/>
      <c r="CF182" s="322"/>
      <c r="CG182" s="322"/>
      <c r="CH182" s="322"/>
      <c r="CI182" s="75"/>
      <c r="CJ182" s="75"/>
      <c r="CK182" s="322"/>
      <c r="CL182" s="322"/>
      <c r="CM182" s="75"/>
      <c r="CN182" s="75"/>
      <c r="CO182" s="322"/>
      <c r="CP182" s="322"/>
      <c r="CQ182" s="75"/>
      <c r="CR182" s="322">
        <v>634.4</v>
      </c>
      <c r="CS182" s="322">
        <v>634.4</v>
      </c>
      <c r="CT182" s="322">
        <v>634.4</v>
      </c>
      <c r="CU182" s="75">
        <f>CT182/CS182*100</f>
        <v>100</v>
      </c>
      <c r="CV182" s="75"/>
      <c r="CW182" s="322"/>
      <c r="CX182" s="322"/>
      <c r="CY182" s="75"/>
      <c r="CZ182" s="75"/>
      <c r="DA182" s="322"/>
      <c r="DB182" s="322"/>
      <c r="DC182" s="75"/>
      <c r="DD182" s="322">
        <v>250</v>
      </c>
      <c r="DE182" s="322">
        <v>250</v>
      </c>
      <c r="DF182" s="322">
        <v>250</v>
      </c>
      <c r="DG182" s="75">
        <f t="shared" si="840"/>
        <v>100</v>
      </c>
      <c r="DH182" s="322"/>
      <c r="DI182" s="322"/>
      <c r="DJ182" s="322"/>
      <c r="DK182" s="75"/>
      <c r="DL182" s="322"/>
      <c r="DM182" s="322"/>
      <c r="DN182" s="322"/>
      <c r="DO182" s="75"/>
      <c r="DP182" s="322"/>
      <c r="DQ182" s="322"/>
      <c r="DR182" s="322"/>
      <c r="DS182" s="75"/>
      <c r="DT182" s="75"/>
      <c r="DU182" s="322"/>
      <c r="DV182" s="322"/>
      <c r="DW182" s="75"/>
      <c r="DX182" s="75"/>
      <c r="DY182" s="322"/>
      <c r="DZ182" s="322"/>
      <c r="EA182" s="75"/>
      <c r="EB182" s="322">
        <v>1000</v>
      </c>
      <c r="EC182" s="322">
        <v>1000</v>
      </c>
      <c r="ED182" s="322">
        <v>1000</v>
      </c>
      <c r="EE182" s="75">
        <f>ED182/EC182*100</f>
        <v>100</v>
      </c>
      <c r="EF182" s="322">
        <v>694.1</v>
      </c>
      <c r="EG182" s="322">
        <v>681.70616000000007</v>
      </c>
      <c r="EH182" s="322">
        <v>681.70616000000007</v>
      </c>
      <c r="EI182" s="75">
        <f>EH182/EG182*100</f>
        <v>100</v>
      </c>
      <c r="EJ182" s="322"/>
      <c r="EK182" s="322"/>
      <c r="EL182" s="322"/>
      <c r="EM182" s="75"/>
      <c r="EN182" s="322"/>
      <c r="EO182" s="322"/>
      <c r="EP182" s="322"/>
      <c r="EQ182" s="75"/>
      <c r="ER182" s="322"/>
      <c r="ES182" s="322"/>
      <c r="ET182" s="322"/>
      <c r="EU182" s="75"/>
      <c r="EV182" s="75"/>
      <c r="EW182" s="75"/>
      <c r="EX182" s="75"/>
      <c r="EY182" s="75"/>
      <c r="EZ182" s="322"/>
      <c r="FA182" s="322"/>
      <c r="FB182" s="322"/>
      <c r="FC182" s="75"/>
      <c r="FD182" s="322"/>
      <c r="FE182" s="322"/>
      <c r="FF182" s="322"/>
      <c r="FG182" s="75"/>
      <c r="FH182" s="322"/>
      <c r="FI182" s="322"/>
      <c r="FJ182" s="322"/>
      <c r="FK182" s="75"/>
      <c r="FL182" s="322">
        <v>395</v>
      </c>
      <c r="FM182" s="322">
        <v>361.5</v>
      </c>
      <c r="FN182" s="322">
        <v>361.35</v>
      </c>
      <c r="FO182" s="75">
        <f t="shared" si="959"/>
        <v>99.958506224066397</v>
      </c>
      <c r="FP182" s="322"/>
      <c r="FQ182" s="322"/>
      <c r="FR182" s="322"/>
      <c r="FS182" s="75"/>
      <c r="FT182" s="322"/>
      <c r="FU182" s="322"/>
      <c r="FV182" s="322"/>
      <c r="FW182" s="75"/>
      <c r="FX182" s="322"/>
      <c r="FY182" s="322"/>
      <c r="FZ182" s="322"/>
      <c r="GA182" s="75"/>
      <c r="GB182" s="322"/>
      <c r="GC182" s="322"/>
      <c r="GD182" s="322"/>
      <c r="GE182" s="75"/>
      <c r="GF182" s="322">
        <v>540.62159999999994</v>
      </c>
      <c r="GG182" s="322">
        <v>466.75603999999998</v>
      </c>
      <c r="GH182" s="322">
        <v>466.75603999999998</v>
      </c>
      <c r="GI182" s="75">
        <f t="shared" si="895"/>
        <v>100</v>
      </c>
      <c r="GJ182" s="322"/>
      <c r="GK182" s="322"/>
      <c r="GL182" s="322"/>
      <c r="GM182" s="75"/>
      <c r="GN182" s="322"/>
      <c r="GO182" s="322"/>
      <c r="GP182" s="322"/>
      <c r="GQ182" s="75"/>
      <c r="GR182" s="74"/>
      <c r="GS182" s="74"/>
      <c r="GT182" s="74"/>
      <c r="GU182" s="75"/>
      <c r="GV182" s="74"/>
      <c r="GW182" s="74"/>
      <c r="GX182" s="74"/>
      <c r="GY182" s="75"/>
      <c r="GZ182" s="74"/>
      <c r="HA182" s="74"/>
      <c r="HB182" s="74"/>
      <c r="HC182" s="75"/>
      <c r="HD182" s="74"/>
      <c r="HE182" s="74"/>
      <c r="HF182" s="74"/>
      <c r="HG182" s="75"/>
      <c r="HH182" s="74"/>
      <c r="HI182" s="74">
        <v>130.5</v>
      </c>
      <c r="HJ182" s="74">
        <v>130.5</v>
      </c>
      <c r="HK182" s="75">
        <f>HJ182/HI182*100</f>
        <v>100</v>
      </c>
      <c r="HL182" s="74"/>
      <c r="HM182" s="74"/>
      <c r="HN182" s="74">
        <v>0</v>
      </c>
      <c r="HO182" s="75"/>
      <c r="HP182" s="74"/>
      <c r="HQ182" s="74"/>
      <c r="HR182" s="74">
        <v>0</v>
      </c>
      <c r="HS182" s="75"/>
      <c r="HT182" s="74"/>
      <c r="HU182" s="74"/>
      <c r="HV182" s="74">
        <v>0</v>
      </c>
      <c r="HW182" s="75"/>
      <c r="HX182" s="74"/>
      <c r="HY182" s="74"/>
      <c r="HZ182" s="74">
        <v>0</v>
      </c>
      <c r="IA182" s="75"/>
      <c r="IB182" s="74"/>
      <c r="IC182" s="74"/>
      <c r="ID182" s="74">
        <v>0</v>
      </c>
      <c r="IE182" s="75"/>
      <c r="IF182" s="74"/>
      <c r="IG182" s="74"/>
      <c r="IH182" s="74">
        <v>0</v>
      </c>
      <c r="II182" s="75"/>
      <c r="IJ182" s="74"/>
      <c r="IK182" s="74"/>
      <c r="IL182" s="74">
        <v>0</v>
      </c>
      <c r="IM182" s="75"/>
      <c r="IN182" s="74"/>
      <c r="IO182" s="74"/>
      <c r="IP182" s="74">
        <v>0</v>
      </c>
      <c r="IQ182" s="75"/>
      <c r="IR182" s="74"/>
      <c r="IS182" s="74"/>
      <c r="IT182" s="74">
        <v>0</v>
      </c>
      <c r="IU182" s="75"/>
      <c r="IV182" s="74"/>
      <c r="IW182" s="74"/>
      <c r="IX182" s="74">
        <v>0</v>
      </c>
      <c r="IY182" s="75"/>
      <c r="IZ182" s="74"/>
      <c r="JA182" s="74"/>
      <c r="JB182" s="74">
        <v>0</v>
      </c>
      <c r="JC182" s="75"/>
      <c r="JD182" s="74"/>
      <c r="JE182" s="74"/>
      <c r="JF182" s="74">
        <v>0</v>
      </c>
      <c r="JG182" s="75"/>
      <c r="JH182" s="74"/>
      <c r="JI182" s="74"/>
      <c r="JJ182" s="74">
        <v>0</v>
      </c>
      <c r="JK182" s="75"/>
      <c r="JL182" s="74"/>
      <c r="JM182" s="74"/>
      <c r="JN182" s="74">
        <v>0</v>
      </c>
      <c r="JO182" s="75"/>
      <c r="JP182" s="74"/>
      <c r="JQ182" s="74"/>
      <c r="JR182" s="74">
        <v>0</v>
      </c>
      <c r="JS182" s="75"/>
      <c r="JT182" s="74"/>
      <c r="JU182" s="74"/>
      <c r="JV182" s="74">
        <v>0</v>
      </c>
      <c r="JW182" s="75"/>
      <c r="JX182" s="74"/>
      <c r="JY182" s="74"/>
      <c r="JZ182" s="74">
        <v>0</v>
      </c>
      <c r="KA182" s="75"/>
      <c r="KB182" s="74"/>
      <c r="KC182" s="74">
        <v>200</v>
      </c>
      <c r="KD182" s="74">
        <v>200</v>
      </c>
      <c r="KE182" s="75">
        <f t="shared" si="845"/>
        <v>100</v>
      </c>
      <c r="KF182" s="74"/>
      <c r="KG182" s="74"/>
      <c r="KH182" s="74"/>
      <c r="KI182" s="75"/>
      <c r="KJ182" s="74"/>
      <c r="KK182" s="74">
        <v>620</v>
      </c>
      <c r="KL182" s="74">
        <v>620</v>
      </c>
      <c r="KM182" s="75">
        <f t="shared" si="896"/>
        <v>100</v>
      </c>
      <c r="KN182" s="74"/>
      <c r="KO182" s="74"/>
      <c r="KP182" s="74"/>
      <c r="KQ182" s="75"/>
      <c r="KR182" s="74"/>
      <c r="KS182" s="74"/>
      <c r="KT182" s="74"/>
      <c r="KU182" s="75"/>
      <c r="KV182" s="74"/>
      <c r="KW182" s="74"/>
      <c r="KX182" s="74"/>
      <c r="KY182" s="75"/>
      <c r="KZ182" s="74"/>
      <c r="LA182" s="74"/>
      <c r="LB182" s="74"/>
      <c r="LC182" s="75"/>
      <c r="LD182" s="74"/>
      <c r="LE182" s="74"/>
      <c r="LF182" s="74"/>
      <c r="LG182" s="75"/>
      <c r="LH182" s="74"/>
      <c r="LI182" s="74"/>
      <c r="LJ182" s="74"/>
      <c r="LK182" s="75"/>
      <c r="LL182" s="74"/>
      <c r="LM182" s="74"/>
      <c r="LN182" s="74"/>
      <c r="LO182" s="75"/>
      <c r="LP182" s="74"/>
      <c r="LQ182" s="74"/>
      <c r="LR182" s="74"/>
      <c r="LS182" s="75"/>
      <c r="LT182" s="74"/>
      <c r="LU182" s="74"/>
      <c r="LV182" s="74"/>
      <c r="LW182" s="75"/>
      <c r="LX182" s="74"/>
      <c r="LY182" s="74"/>
      <c r="LZ182" s="74"/>
      <c r="MA182" s="75"/>
      <c r="MB182" s="74"/>
      <c r="MC182" s="74">
        <v>721.12572</v>
      </c>
      <c r="MD182" s="74">
        <v>721.12572</v>
      </c>
      <c r="ME182" s="75">
        <f t="shared" si="996"/>
        <v>100</v>
      </c>
      <c r="MF182" s="74"/>
      <c r="MG182" s="74"/>
      <c r="MH182" s="74"/>
      <c r="MI182" s="75"/>
      <c r="MJ182" s="74"/>
      <c r="MK182" s="74"/>
      <c r="ML182" s="74"/>
      <c r="MM182" s="75"/>
      <c r="MN182" s="322"/>
      <c r="MO182" s="322"/>
      <c r="MP182" s="322"/>
      <c r="MQ182" s="75"/>
      <c r="MR182" s="322"/>
      <c r="MS182" s="322"/>
      <c r="MT182" s="322"/>
      <c r="MU182" s="75"/>
      <c r="MV182" s="74"/>
      <c r="MW182" s="74"/>
      <c r="MX182" s="74"/>
      <c r="MY182" s="75"/>
      <c r="MZ182" s="74"/>
      <c r="NA182" s="74"/>
      <c r="NB182" s="74"/>
      <c r="NC182" s="75"/>
      <c r="ND182" s="74"/>
      <c r="NE182" s="74"/>
      <c r="NF182" s="74"/>
      <c r="NG182" s="75"/>
      <c r="NH182" s="74"/>
      <c r="NI182" s="74"/>
      <c r="NJ182" s="74"/>
      <c r="NK182" s="75"/>
    </row>
    <row r="183" spans="1:375" ht="15.75" x14ac:dyDescent="0.25">
      <c r="A183" s="130" t="s">
        <v>440</v>
      </c>
      <c r="B183" s="78">
        <f t="shared" si="791"/>
        <v>0</v>
      </c>
      <c r="C183" s="78">
        <f t="shared" si="741"/>
        <v>0</v>
      </c>
      <c r="D183" s="78">
        <f t="shared" si="792"/>
        <v>0</v>
      </c>
      <c r="E183" s="78">
        <f t="shared" si="793"/>
        <v>0</v>
      </c>
      <c r="F183" s="78">
        <f t="shared" si="794"/>
        <v>0</v>
      </c>
      <c r="G183" s="74"/>
      <c r="H183" s="74"/>
      <c r="I183" s="74"/>
      <c r="J183" s="74"/>
      <c r="K183" s="74"/>
      <c r="L183" s="74"/>
      <c r="M183" s="74"/>
      <c r="N183" s="74"/>
      <c r="O183" s="75"/>
      <c r="P183" s="99"/>
      <c r="Q183" s="99"/>
      <c r="R183" s="99"/>
      <c r="S183" s="75"/>
      <c r="T183" s="99"/>
      <c r="U183" s="99"/>
      <c r="V183" s="99"/>
      <c r="W183" s="75"/>
      <c r="X183" s="285"/>
      <c r="Y183" s="285"/>
      <c r="Z183" s="285"/>
      <c r="AA183" s="75"/>
      <c r="AB183" s="322"/>
      <c r="AC183" s="322"/>
      <c r="AD183" s="322"/>
      <c r="AE183" s="75"/>
      <c r="AF183" s="322"/>
      <c r="AG183" s="322"/>
      <c r="AH183" s="322"/>
      <c r="AI183" s="75"/>
      <c r="AJ183" s="322"/>
      <c r="AK183" s="322"/>
      <c r="AL183" s="322"/>
      <c r="AM183" s="75"/>
      <c r="AN183" s="74"/>
      <c r="AO183" s="74"/>
      <c r="AP183" s="74"/>
      <c r="AQ183" s="75"/>
      <c r="AR183" s="322"/>
      <c r="AS183" s="322"/>
      <c r="AT183" s="322"/>
      <c r="AU183" s="75"/>
      <c r="AV183" s="322"/>
      <c r="AW183" s="322"/>
      <c r="AX183" s="322"/>
      <c r="AY183" s="75"/>
      <c r="AZ183" s="75"/>
      <c r="BA183" s="322"/>
      <c r="BB183" s="322"/>
      <c r="BC183" s="75"/>
      <c r="BD183" s="322"/>
      <c r="BE183" s="322"/>
      <c r="BF183" s="322"/>
      <c r="BG183" s="75"/>
      <c r="BH183" s="322"/>
      <c r="BI183" s="322"/>
      <c r="BJ183" s="322"/>
      <c r="BK183" s="75"/>
      <c r="BL183" s="75"/>
      <c r="BM183" s="322"/>
      <c r="BN183" s="322"/>
      <c r="BO183" s="75"/>
      <c r="BP183" s="75"/>
      <c r="BQ183" s="322"/>
      <c r="BR183" s="322"/>
      <c r="BS183" s="75"/>
      <c r="BT183" s="75"/>
      <c r="BU183" s="322"/>
      <c r="BV183" s="322"/>
      <c r="BW183" s="75"/>
      <c r="BX183" s="75"/>
      <c r="BY183" s="322"/>
      <c r="BZ183" s="322"/>
      <c r="CA183" s="75"/>
      <c r="CB183" s="75"/>
      <c r="CC183" s="322"/>
      <c r="CD183" s="322"/>
      <c r="CE183" s="75"/>
      <c r="CF183" s="322"/>
      <c r="CG183" s="322"/>
      <c r="CH183" s="322"/>
      <c r="CI183" s="75"/>
      <c r="CJ183" s="75"/>
      <c r="CK183" s="322"/>
      <c r="CL183" s="322"/>
      <c r="CM183" s="75"/>
      <c r="CN183" s="75"/>
      <c r="CO183" s="322"/>
      <c r="CP183" s="322"/>
      <c r="CQ183" s="75"/>
      <c r="CR183" s="322"/>
      <c r="CS183" s="322"/>
      <c r="CT183" s="322"/>
      <c r="CU183" s="75"/>
      <c r="CV183" s="75"/>
      <c r="CW183" s="322"/>
      <c r="CX183" s="322"/>
      <c r="CY183" s="75"/>
      <c r="CZ183" s="75"/>
      <c r="DA183" s="322"/>
      <c r="DB183" s="322"/>
      <c r="DC183" s="75"/>
      <c r="DD183" s="322"/>
      <c r="DE183" s="322"/>
      <c r="DF183" s="322"/>
      <c r="DG183" s="75"/>
      <c r="DH183" s="322"/>
      <c r="DI183" s="322"/>
      <c r="DJ183" s="322"/>
      <c r="DK183" s="75"/>
      <c r="DL183" s="322"/>
      <c r="DM183" s="322"/>
      <c r="DN183" s="322"/>
      <c r="DO183" s="75"/>
      <c r="DP183" s="322"/>
      <c r="DQ183" s="322"/>
      <c r="DR183" s="322"/>
      <c r="DS183" s="75"/>
      <c r="DT183" s="75"/>
      <c r="DU183" s="322"/>
      <c r="DV183" s="322"/>
      <c r="DW183" s="75"/>
      <c r="DX183" s="75"/>
      <c r="DY183" s="322"/>
      <c r="DZ183" s="322"/>
      <c r="EA183" s="75"/>
      <c r="EB183" s="322"/>
      <c r="EC183" s="322"/>
      <c r="ED183" s="322"/>
      <c r="EE183" s="75"/>
      <c r="EF183" s="322"/>
      <c r="EG183" s="322"/>
      <c r="EH183" s="322"/>
      <c r="EI183" s="75"/>
      <c r="EJ183" s="322"/>
      <c r="EK183" s="322"/>
      <c r="EL183" s="322"/>
      <c r="EM183" s="75"/>
      <c r="EN183" s="322"/>
      <c r="EO183" s="322"/>
      <c r="EP183" s="322"/>
      <c r="EQ183" s="75"/>
      <c r="ER183" s="322"/>
      <c r="ES183" s="322"/>
      <c r="ET183" s="322"/>
      <c r="EU183" s="75"/>
      <c r="EV183" s="75"/>
      <c r="EW183" s="75"/>
      <c r="EX183" s="75"/>
      <c r="EY183" s="75"/>
      <c r="EZ183" s="322"/>
      <c r="FA183" s="322"/>
      <c r="FB183" s="322"/>
      <c r="FC183" s="75"/>
      <c r="FD183" s="322"/>
      <c r="FE183" s="322"/>
      <c r="FF183" s="322"/>
      <c r="FG183" s="75"/>
      <c r="FH183" s="322"/>
      <c r="FI183" s="322"/>
      <c r="FJ183" s="322"/>
      <c r="FK183" s="75"/>
      <c r="FL183" s="322"/>
      <c r="FM183" s="322"/>
      <c r="FN183" s="322"/>
      <c r="FO183" s="75"/>
      <c r="FP183" s="322"/>
      <c r="FQ183" s="322"/>
      <c r="FR183" s="322"/>
      <c r="FS183" s="75"/>
      <c r="FT183" s="322"/>
      <c r="FU183" s="322"/>
      <c r="FV183" s="322"/>
      <c r="FW183" s="75"/>
      <c r="FX183" s="322"/>
      <c r="FY183" s="322"/>
      <c r="FZ183" s="322"/>
      <c r="GA183" s="75"/>
      <c r="GB183" s="322"/>
      <c r="GC183" s="322"/>
      <c r="GD183" s="322"/>
      <c r="GE183" s="75"/>
      <c r="GF183" s="322"/>
      <c r="GG183" s="322"/>
      <c r="GH183" s="322"/>
      <c r="GI183" s="75"/>
      <c r="GJ183" s="322"/>
      <c r="GK183" s="322"/>
      <c r="GL183" s="322"/>
      <c r="GM183" s="75"/>
      <c r="GN183" s="322"/>
      <c r="GO183" s="322"/>
      <c r="GP183" s="322"/>
      <c r="GQ183" s="75"/>
      <c r="GR183" s="74"/>
      <c r="GS183" s="74"/>
      <c r="GT183" s="74"/>
      <c r="GU183" s="75"/>
      <c r="GV183" s="74"/>
      <c r="GW183" s="74"/>
      <c r="GX183" s="74"/>
      <c r="GY183" s="75"/>
      <c r="GZ183" s="74"/>
      <c r="HA183" s="74"/>
      <c r="HB183" s="74"/>
      <c r="HC183" s="75"/>
      <c r="HD183" s="74"/>
      <c r="HE183" s="74"/>
      <c r="HF183" s="74"/>
      <c r="HG183" s="75"/>
      <c r="HH183" s="74"/>
      <c r="HI183" s="74"/>
      <c r="HJ183" s="74"/>
      <c r="HK183" s="75"/>
      <c r="HL183" s="74"/>
      <c r="HM183" s="74"/>
      <c r="HN183" s="74"/>
      <c r="HO183" s="75"/>
      <c r="HP183" s="74"/>
      <c r="HQ183" s="74"/>
      <c r="HR183" s="74"/>
      <c r="HS183" s="75"/>
      <c r="HT183" s="74"/>
      <c r="HU183" s="74"/>
      <c r="HV183" s="74"/>
      <c r="HW183" s="75"/>
      <c r="HX183" s="74"/>
      <c r="HY183" s="74"/>
      <c r="HZ183" s="74"/>
      <c r="IA183" s="75"/>
      <c r="IB183" s="74"/>
      <c r="IC183" s="74"/>
      <c r="ID183" s="74"/>
      <c r="IE183" s="75"/>
      <c r="IF183" s="74"/>
      <c r="IG183" s="74"/>
      <c r="IH183" s="74"/>
      <c r="II183" s="75"/>
      <c r="IJ183" s="74"/>
      <c r="IK183" s="74"/>
      <c r="IL183" s="74"/>
      <c r="IM183" s="75"/>
      <c r="IN183" s="74"/>
      <c r="IO183" s="74"/>
      <c r="IP183" s="74"/>
      <c r="IQ183" s="75"/>
      <c r="IR183" s="74"/>
      <c r="IS183" s="74"/>
      <c r="IT183" s="74"/>
      <c r="IU183" s="75"/>
      <c r="IV183" s="74"/>
      <c r="IW183" s="74"/>
      <c r="IX183" s="74"/>
      <c r="IY183" s="75"/>
      <c r="IZ183" s="74"/>
      <c r="JA183" s="74"/>
      <c r="JB183" s="74"/>
      <c r="JC183" s="75"/>
      <c r="JD183" s="74"/>
      <c r="JE183" s="74"/>
      <c r="JF183" s="74"/>
      <c r="JG183" s="75"/>
      <c r="JH183" s="74"/>
      <c r="JI183" s="74"/>
      <c r="JJ183" s="74"/>
      <c r="JK183" s="75"/>
      <c r="JL183" s="74"/>
      <c r="JM183" s="74"/>
      <c r="JN183" s="74"/>
      <c r="JO183" s="75"/>
      <c r="JP183" s="74"/>
      <c r="JQ183" s="74"/>
      <c r="JR183" s="74"/>
      <c r="JS183" s="75"/>
      <c r="JT183" s="74"/>
      <c r="JU183" s="74"/>
      <c r="JV183" s="74"/>
      <c r="JW183" s="75"/>
      <c r="JX183" s="74"/>
      <c r="JY183" s="74"/>
      <c r="JZ183" s="74"/>
      <c r="KA183" s="75"/>
      <c r="KB183" s="74"/>
      <c r="KC183" s="74"/>
      <c r="KD183" s="74"/>
      <c r="KE183" s="75"/>
      <c r="KF183" s="74"/>
      <c r="KG183" s="74"/>
      <c r="KH183" s="74"/>
      <c r="KI183" s="75"/>
      <c r="KJ183" s="74"/>
      <c r="KK183" s="74"/>
      <c r="KL183" s="74"/>
      <c r="KM183" s="75"/>
      <c r="KN183" s="74"/>
      <c r="KO183" s="74"/>
      <c r="KP183" s="74"/>
      <c r="KQ183" s="75"/>
      <c r="KR183" s="74"/>
      <c r="KS183" s="74"/>
      <c r="KT183" s="74"/>
      <c r="KU183" s="75"/>
      <c r="KV183" s="74"/>
      <c r="KW183" s="74"/>
      <c r="KX183" s="74"/>
      <c r="KY183" s="75"/>
      <c r="KZ183" s="74"/>
      <c r="LA183" s="74"/>
      <c r="LB183" s="74"/>
      <c r="LC183" s="75"/>
      <c r="LD183" s="74"/>
      <c r="LE183" s="74"/>
      <c r="LF183" s="74"/>
      <c r="LG183" s="75"/>
      <c r="LH183" s="74"/>
      <c r="LI183" s="74"/>
      <c r="LJ183" s="74"/>
      <c r="LK183" s="75"/>
      <c r="LL183" s="74"/>
      <c r="LM183" s="74"/>
      <c r="LN183" s="74"/>
      <c r="LO183" s="75"/>
      <c r="LP183" s="74"/>
      <c r="LQ183" s="74"/>
      <c r="LR183" s="74"/>
      <c r="LS183" s="75"/>
      <c r="LT183" s="74"/>
      <c r="LU183" s="74"/>
      <c r="LV183" s="74"/>
      <c r="LW183" s="75"/>
      <c r="LX183" s="74"/>
      <c r="LY183" s="74"/>
      <c r="LZ183" s="74"/>
      <c r="MA183" s="75"/>
      <c r="MB183" s="74"/>
      <c r="MC183" s="74"/>
      <c r="MD183" s="74"/>
      <c r="ME183" s="75"/>
      <c r="MF183" s="74"/>
      <c r="MG183" s="74"/>
      <c r="MH183" s="74"/>
      <c r="MI183" s="75"/>
      <c r="MJ183" s="74"/>
      <c r="MK183" s="74"/>
      <c r="ML183" s="74"/>
      <c r="MM183" s="75"/>
      <c r="MN183" s="322"/>
      <c r="MO183" s="322"/>
      <c r="MP183" s="322"/>
      <c r="MQ183" s="75"/>
      <c r="MR183" s="322"/>
      <c r="MS183" s="322"/>
      <c r="MT183" s="322"/>
      <c r="MU183" s="75"/>
      <c r="MV183" s="74"/>
      <c r="MW183" s="74"/>
      <c r="MX183" s="74"/>
      <c r="MY183" s="75"/>
      <c r="MZ183" s="74"/>
      <c r="NA183" s="74"/>
      <c r="NB183" s="74"/>
      <c r="NC183" s="75"/>
      <c r="ND183" s="74"/>
      <c r="NE183" s="74"/>
      <c r="NF183" s="74"/>
      <c r="NG183" s="75"/>
      <c r="NH183" s="74"/>
      <c r="NI183" s="74"/>
      <c r="NJ183" s="74"/>
      <c r="NK183" s="75"/>
    </row>
    <row r="184" spans="1:375" ht="15.75" x14ac:dyDescent="0.25">
      <c r="A184" s="130" t="s">
        <v>273</v>
      </c>
      <c r="B184" s="78">
        <f t="shared" si="791"/>
        <v>5000</v>
      </c>
      <c r="C184" s="78">
        <f t="shared" si="741"/>
        <v>5000</v>
      </c>
      <c r="D184" s="78">
        <f t="shared" si="792"/>
        <v>5000</v>
      </c>
      <c r="E184" s="78">
        <f t="shared" si="793"/>
        <v>0</v>
      </c>
      <c r="F184" s="78">
        <f t="shared" si="794"/>
        <v>5000</v>
      </c>
      <c r="G184" s="74">
        <f t="shared" ref="G184:G189" si="999">F184/C184*100</f>
        <v>100</v>
      </c>
      <c r="H184" s="78"/>
      <c r="I184" s="78"/>
      <c r="J184" s="78"/>
      <c r="K184" s="78"/>
      <c r="L184" s="96"/>
      <c r="M184" s="96"/>
      <c r="N184" s="96"/>
      <c r="O184" s="96"/>
      <c r="P184" s="96"/>
      <c r="Q184" s="96"/>
      <c r="R184" s="96"/>
      <c r="S184" s="75"/>
      <c r="T184" s="89"/>
      <c r="U184" s="89"/>
      <c r="V184" s="89"/>
      <c r="W184" s="75"/>
      <c r="X184" s="89"/>
      <c r="Y184" s="89"/>
      <c r="Z184" s="89"/>
      <c r="AA184" s="75"/>
      <c r="AB184" s="89"/>
      <c r="AC184" s="89"/>
      <c r="AD184" s="89"/>
      <c r="AE184" s="75"/>
      <c r="AF184" s="89"/>
      <c r="AG184" s="89"/>
      <c r="AH184" s="89"/>
      <c r="AI184" s="75"/>
      <c r="AJ184" s="89"/>
      <c r="AK184" s="89"/>
      <c r="AL184" s="89"/>
      <c r="AM184" s="75"/>
      <c r="AN184" s="96"/>
      <c r="AO184" s="96"/>
      <c r="AP184" s="96"/>
      <c r="AQ184" s="96"/>
      <c r="AR184" s="89"/>
      <c r="AS184" s="89"/>
      <c r="AT184" s="89"/>
      <c r="AU184" s="75"/>
      <c r="AV184" s="89"/>
      <c r="AW184" s="89"/>
      <c r="AX184" s="89"/>
      <c r="AY184" s="75"/>
      <c r="AZ184" s="75"/>
      <c r="BA184" s="89"/>
      <c r="BB184" s="89"/>
      <c r="BC184" s="75"/>
      <c r="BD184" s="89"/>
      <c r="BE184" s="89"/>
      <c r="BF184" s="89"/>
      <c r="BG184" s="75"/>
      <c r="BH184" s="89"/>
      <c r="BI184" s="89"/>
      <c r="BJ184" s="89"/>
      <c r="BK184" s="75"/>
      <c r="BL184" s="75"/>
      <c r="BM184" s="322"/>
      <c r="BN184" s="89"/>
      <c r="BO184" s="75"/>
      <c r="BP184" s="75"/>
      <c r="BQ184" s="322"/>
      <c r="BR184" s="89"/>
      <c r="BS184" s="75"/>
      <c r="BT184" s="75"/>
      <c r="BU184" s="322"/>
      <c r="BV184" s="89"/>
      <c r="BW184" s="75"/>
      <c r="BX184" s="75"/>
      <c r="BY184" s="322"/>
      <c r="BZ184" s="322"/>
      <c r="CA184" s="75"/>
      <c r="CB184" s="75"/>
      <c r="CC184" s="322"/>
      <c r="CD184" s="322"/>
      <c r="CE184" s="75"/>
      <c r="CF184" s="322"/>
      <c r="CG184" s="322"/>
      <c r="CH184" s="89"/>
      <c r="CI184" s="75"/>
      <c r="CJ184" s="75"/>
      <c r="CK184" s="322"/>
      <c r="CL184" s="89"/>
      <c r="CM184" s="75"/>
      <c r="CN184" s="75"/>
      <c r="CO184" s="322"/>
      <c r="CP184" s="322"/>
      <c r="CQ184" s="75"/>
      <c r="CR184" s="322"/>
      <c r="CS184" s="322"/>
      <c r="CT184" s="322"/>
      <c r="CU184" s="75"/>
      <c r="CV184" s="75"/>
      <c r="CW184" s="322"/>
      <c r="CX184" s="322"/>
      <c r="CY184" s="75"/>
      <c r="CZ184" s="75"/>
      <c r="DA184" s="322"/>
      <c r="DB184" s="322"/>
      <c r="DC184" s="75"/>
      <c r="DD184" s="322"/>
      <c r="DE184" s="322"/>
      <c r="DF184" s="322"/>
      <c r="DG184" s="75"/>
      <c r="DH184" s="322"/>
      <c r="DI184" s="322"/>
      <c r="DJ184" s="322"/>
      <c r="DK184" s="75"/>
      <c r="DL184" s="322"/>
      <c r="DM184" s="322"/>
      <c r="DN184" s="322"/>
      <c r="DO184" s="75"/>
      <c r="DP184" s="322"/>
      <c r="DQ184" s="322"/>
      <c r="DR184" s="322"/>
      <c r="DS184" s="75"/>
      <c r="DT184" s="75"/>
      <c r="DU184" s="322"/>
      <c r="DV184" s="89"/>
      <c r="DW184" s="75"/>
      <c r="DX184" s="75"/>
      <c r="DY184" s="322"/>
      <c r="DZ184" s="89"/>
      <c r="EA184" s="75"/>
      <c r="EB184" s="322"/>
      <c r="EC184" s="322"/>
      <c r="ED184" s="322"/>
      <c r="EE184" s="75"/>
      <c r="EF184" s="322"/>
      <c r="EG184" s="322"/>
      <c r="EH184" s="322"/>
      <c r="EI184" s="75"/>
      <c r="EJ184" s="322"/>
      <c r="EK184" s="322"/>
      <c r="EL184" s="322"/>
      <c r="EM184" s="75"/>
      <c r="EN184" s="322">
        <v>5000</v>
      </c>
      <c r="EO184" s="322">
        <v>5000</v>
      </c>
      <c r="EP184" s="322">
        <v>5000</v>
      </c>
      <c r="EQ184" s="75">
        <f t="shared" si="913"/>
        <v>100</v>
      </c>
      <c r="ER184" s="322"/>
      <c r="ES184" s="322"/>
      <c r="ET184" s="322"/>
      <c r="EU184" s="75"/>
      <c r="EV184" s="75"/>
      <c r="EW184" s="75"/>
      <c r="EX184" s="75"/>
      <c r="EY184" s="75"/>
      <c r="EZ184" s="322"/>
      <c r="FA184" s="322"/>
      <c r="FB184" s="322"/>
      <c r="FC184" s="75"/>
      <c r="FD184" s="322"/>
      <c r="FE184" s="322"/>
      <c r="FF184" s="322"/>
      <c r="FG184" s="75"/>
      <c r="FH184" s="322"/>
      <c r="FI184" s="322"/>
      <c r="FJ184" s="322"/>
      <c r="FK184" s="75"/>
      <c r="FL184" s="322"/>
      <c r="FM184" s="322"/>
      <c r="FN184" s="322"/>
      <c r="FO184" s="75"/>
      <c r="FP184" s="322"/>
      <c r="FQ184" s="322"/>
      <c r="FR184" s="322"/>
      <c r="FS184" s="75"/>
      <c r="FT184" s="322"/>
      <c r="FU184" s="322"/>
      <c r="FV184" s="322"/>
      <c r="FW184" s="75"/>
      <c r="FX184" s="322"/>
      <c r="FY184" s="322"/>
      <c r="FZ184" s="322"/>
      <c r="GA184" s="75"/>
      <c r="GB184" s="322"/>
      <c r="GC184" s="322"/>
      <c r="GD184" s="322"/>
      <c r="GE184" s="75"/>
      <c r="GF184" s="322"/>
      <c r="GG184" s="322"/>
      <c r="GH184" s="322"/>
      <c r="GI184" s="75"/>
      <c r="GJ184" s="322"/>
      <c r="GK184" s="322"/>
      <c r="GL184" s="322"/>
      <c r="GM184" s="75"/>
      <c r="GN184" s="322"/>
      <c r="GO184" s="322"/>
      <c r="GP184" s="322"/>
      <c r="GQ184" s="75"/>
      <c r="GR184" s="96"/>
      <c r="GS184" s="96"/>
      <c r="GT184" s="96"/>
      <c r="GU184" s="96"/>
      <c r="GV184" s="96"/>
      <c r="GW184" s="96"/>
      <c r="GX184" s="96"/>
      <c r="GY184" s="96"/>
      <c r="GZ184" s="96"/>
      <c r="HA184" s="96"/>
      <c r="HB184" s="96"/>
      <c r="HC184" s="96"/>
      <c r="HD184" s="96"/>
      <c r="HE184" s="96"/>
      <c r="HF184" s="96"/>
      <c r="HG184" s="96"/>
      <c r="HH184" s="96"/>
      <c r="HI184" s="96"/>
      <c r="HJ184" s="96"/>
      <c r="HK184" s="96"/>
      <c r="HL184" s="96"/>
      <c r="HM184" s="96"/>
      <c r="HN184" s="96"/>
      <c r="HO184" s="96"/>
      <c r="HP184" s="96"/>
      <c r="HQ184" s="96"/>
      <c r="HR184" s="96"/>
      <c r="HS184" s="96"/>
      <c r="HT184" s="96"/>
      <c r="HU184" s="96"/>
      <c r="HV184" s="96"/>
      <c r="HW184" s="96"/>
      <c r="HX184" s="96"/>
      <c r="HY184" s="96"/>
      <c r="HZ184" s="96"/>
      <c r="IA184" s="96"/>
      <c r="IB184" s="96"/>
      <c r="IC184" s="96"/>
      <c r="ID184" s="96"/>
      <c r="IE184" s="96"/>
      <c r="IF184" s="96"/>
      <c r="IG184" s="96"/>
      <c r="IH184" s="96"/>
      <c r="II184" s="96"/>
      <c r="IJ184" s="96"/>
      <c r="IK184" s="96"/>
      <c r="IL184" s="96"/>
      <c r="IM184" s="96"/>
      <c r="IN184" s="96"/>
      <c r="IO184" s="96"/>
      <c r="IP184" s="96"/>
      <c r="IQ184" s="96"/>
      <c r="IR184" s="96"/>
      <c r="IS184" s="96"/>
      <c r="IT184" s="96"/>
      <c r="IU184" s="96"/>
      <c r="IV184" s="96"/>
      <c r="IW184" s="96"/>
      <c r="IX184" s="96"/>
      <c r="IY184" s="96"/>
      <c r="IZ184" s="96"/>
      <c r="JA184" s="96"/>
      <c r="JB184" s="96"/>
      <c r="JC184" s="96"/>
      <c r="JD184" s="96"/>
      <c r="JE184" s="96"/>
      <c r="JF184" s="96"/>
      <c r="JG184" s="96"/>
      <c r="JH184" s="96"/>
      <c r="JI184" s="96"/>
      <c r="JJ184" s="96"/>
      <c r="JK184" s="96"/>
      <c r="JL184" s="96"/>
      <c r="JM184" s="96"/>
      <c r="JN184" s="96"/>
      <c r="JO184" s="96"/>
      <c r="JP184" s="96"/>
      <c r="JQ184" s="96"/>
      <c r="JR184" s="96"/>
      <c r="JS184" s="96"/>
      <c r="JT184" s="96"/>
      <c r="JU184" s="96"/>
      <c r="JV184" s="96"/>
      <c r="JW184" s="96"/>
      <c r="JX184" s="96"/>
      <c r="JY184" s="96"/>
      <c r="JZ184" s="96"/>
      <c r="KA184" s="96"/>
      <c r="KB184" s="96"/>
      <c r="KC184" s="96"/>
      <c r="KD184" s="96"/>
      <c r="KE184" s="75"/>
      <c r="KF184" s="96"/>
      <c r="KG184" s="96"/>
      <c r="KH184" s="96"/>
      <c r="KI184" s="75"/>
      <c r="KJ184" s="96"/>
      <c r="KK184" s="96"/>
      <c r="KL184" s="96"/>
      <c r="KM184" s="75"/>
      <c r="KN184" s="96"/>
      <c r="KO184" s="96"/>
      <c r="KP184" s="96"/>
      <c r="KQ184" s="75"/>
      <c r="KR184" s="96"/>
      <c r="KS184" s="96"/>
      <c r="KT184" s="96"/>
      <c r="KU184" s="75"/>
      <c r="KV184" s="96"/>
      <c r="KW184" s="96"/>
      <c r="KX184" s="96"/>
      <c r="KY184" s="75"/>
      <c r="KZ184" s="96"/>
      <c r="LA184" s="96"/>
      <c r="LB184" s="96"/>
      <c r="LC184" s="75"/>
      <c r="LD184" s="96"/>
      <c r="LE184" s="96"/>
      <c r="LF184" s="96"/>
      <c r="LG184" s="75"/>
      <c r="LH184" s="96"/>
      <c r="LI184" s="96"/>
      <c r="LJ184" s="96"/>
      <c r="LK184" s="75"/>
      <c r="LL184" s="96"/>
      <c r="LM184" s="96"/>
      <c r="LN184" s="96"/>
      <c r="LO184" s="75"/>
      <c r="LP184" s="96"/>
      <c r="LQ184" s="96"/>
      <c r="LR184" s="96"/>
      <c r="LS184" s="75"/>
      <c r="LT184" s="96"/>
      <c r="LU184" s="96"/>
      <c r="LV184" s="96"/>
      <c r="LW184" s="75"/>
      <c r="LX184" s="96"/>
      <c r="LY184" s="96"/>
      <c r="LZ184" s="96"/>
      <c r="MA184" s="75"/>
      <c r="MB184" s="96"/>
      <c r="MC184" s="96"/>
      <c r="MD184" s="96"/>
      <c r="ME184" s="75"/>
      <c r="MF184" s="96"/>
      <c r="MG184" s="96"/>
      <c r="MH184" s="96"/>
      <c r="MI184" s="75"/>
      <c r="MJ184" s="96"/>
      <c r="MK184" s="96"/>
      <c r="ML184" s="96"/>
      <c r="MM184" s="75"/>
      <c r="MN184" s="89"/>
      <c r="MO184" s="89"/>
      <c r="MP184" s="89"/>
      <c r="MQ184" s="75"/>
      <c r="MR184" s="322"/>
      <c r="MS184" s="322"/>
      <c r="MT184" s="322"/>
      <c r="MU184" s="75"/>
      <c r="MV184" s="96"/>
      <c r="MW184" s="96"/>
      <c r="MX184" s="96"/>
      <c r="MY184" s="96"/>
      <c r="MZ184" s="96"/>
      <c r="NA184" s="96"/>
      <c r="NB184" s="96"/>
      <c r="NC184" s="96"/>
      <c r="ND184" s="96"/>
      <c r="NE184" s="96"/>
      <c r="NF184" s="96"/>
      <c r="NG184" s="96"/>
      <c r="NH184" s="96"/>
      <c r="NI184" s="96"/>
      <c r="NJ184" s="96"/>
      <c r="NK184" s="96"/>
    </row>
    <row r="185" spans="1:375" s="5" customFormat="1" ht="31.5" x14ac:dyDescent="0.25">
      <c r="A185" s="129" t="s">
        <v>275</v>
      </c>
      <c r="B185" s="77">
        <f t="shared" si="791"/>
        <v>31820.050500000001</v>
      </c>
      <c r="C185" s="77">
        <f t="shared" si="741"/>
        <v>96109.87980000001</v>
      </c>
      <c r="D185" s="77">
        <f t="shared" si="792"/>
        <v>73794.74927</v>
      </c>
      <c r="E185" s="77">
        <f t="shared" si="793"/>
        <v>22315.130530000002</v>
      </c>
      <c r="F185" s="77">
        <f t="shared" si="794"/>
        <v>95298.65118999999</v>
      </c>
      <c r="G185" s="73">
        <f t="shared" si="999"/>
        <v>99.155936297404452</v>
      </c>
      <c r="H185" s="73">
        <f t="shared" ref="H185" si="1000">H186+H187</f>
        <v>0</v>
      </c>
      <c r="I185" s="73">
        <f t="shared" ref="I185:N185" si="1001">I186+I187</f>
        <v>0</v>
      </c>
      <c r="J185" s="73">
        <f t="shared" si="1001"/>
        <v>0</v>
      </c>
      <c r="K185" s="73">
        <f t="shared" si="1001"/>
        <v>0</v>
      </c>
      <c r="L185" s="73">
        <f t="shared" ref="L185" si="1002">L186+L187</f>
        <v>980.6</v>
      </c>
      <c r="M185" s="73">
        <f t="shared" si="1001"/>
        <v>1225.8</v>
      </c>
      <c r="N185" s="73">
        <f t="shared" si="1001"/>
        <v>1225.8</v>
      </c>
      <c r="O185" s="72">
        <f>N185/M185*100</f>
        <v>100</v>
      </c>
      <c r="P185" s="73">
        <f>P186+P187</f>
        <v>1293</v>
      </c>
      <c r="Q185" s="73">
        <f>Q186+Q187</f>
        <v>1293</v>
      </c>
      <c r="R185" s="73">
        <f>R186+R187</f>
        <v>1290.7</v>
      </c>
      <c r="S185" s="72">
        <f>R185/Q185*100</f>
        <v>99.822119102861564</v>
      </c>
      <c r="T185" s="73">
        <f>T186+T187</f>
        <v>4566</v>
      </c>
      <c r="U185" s="73">
        <f>U186+U187</f>
        <v>4566</v>
      </c>
      <c r="V185" s="73">
        <f>V186+V187</f>
        <v>4566</v>
      </c>
      <c r="W185" s="72">
        <f>V185/U185*100</f>
        <v>100</v>
      </c>
      <c r="X185" s="73">
        <f>X186+X187</f>
        <v>1988</v>
      </c>
      <c r="Y185" s="73">
        <f>Y186+Y187</f>
        <v>1988</v>
      </c>
      <c r="Z185" s="73">
        <f>Z186+Z187</f>
        <v>1988</v>
      </c>
      <c r="AA185" s="72">
        <f>Z185/Y185*100</f>
        <v>100</v>
      </c>
      <c r="AB185" s="73">
        <f>AB186+AB187</f>
        <v>0</v>
      </c>
      <c r="AC185" s="73">
        <f>AC186+AC187</f>
        <v>0</v>
      </c>
      <c r="AD185" s="73">
        <f>AD186+AD187</f>
        <v>0</v>
      </c>
      <c r="AE185" s="72"/>
      <c r="AF185" s="73"/>
      <c r="AG185" s="73">
        <f>AG186+AG187</f>
        <v>37004.1</v>
      </c>
      <c r="AH185" s="73">
        <f>AH186+AH187</f>
        <v>36583.359409999997</v>
      </c>
      <c r="AI185" s="72">
        <f>AH185/AG185*100</f>
        <v>98.862989263351892</v>
      </c>
      <c r="AJ185" s="73"/>
      <c r="AK185" s="73">
        <f>AK186+AK187</f>
        <v>1440</v>
      </c>
      <c r="AL185" s="73">
        <f>AL186+AL187</f>
        <v>1440</v>
      </c>
      <c r="AM185" s="72">
        <f>AL185/AK185*100</f>
        <v>100</v>
      </c>
      <c r="AN185" s="73">
        <f t="shared" ref="AN185" si="1003">AN186+AN187</f>
        <v>0</v>
      </c>
      <c r="AO185" s="73">
        <f t="shared" ref="AO185:AQ185" si="1004">AO186+AO187</f>
        <v>0</v>
      </c>
      <c r="AP185" s="73">
        <f t="shared" si="1004"/>
        <v>0</v>
      </c>
      <c r="AQ185" s="73">
        <f t="shared" si="1004"/>
        <v>0</v>
      </c>
      <c r="AR185" s="73">
        <f>AR186+AR187</f>
        <v>500</v>
      </c>
      <c r="AS185" s="73">
        <f>AS186+AS187</f>
        <v>500</v>
      </c>
      <c r="AT185" s="73">
        <f>AT186+AT187</f>
        <v>500</v>
      </c>
      <c r="AU185" s="72">
        <f>AT185/AS185*100</f>
        <v>100</v>
      </c>
      <c r="AV185" s="73"/>
      <c r="AW185" s="73">
        <f>AW186+AW187</f>
        <v>0</v>
      </c>
      <c r="AX185" s="73">
        <f>AX186+AX187</f>
        <v>0</v>
      </c>
      <c r="AY185" s="72"/>
      <c r="AZ185" s="72"/>
      <c r="BA185" s="73">
        <f>BA186+BA187</f>
        <v>0</v>
      </c>
      <c r="BB185" s="73">
        <f>BB186+BB187</f>
        <v>0</v>
      </c>
      <c r="BC185" s="72"/>
      <c r="BD185" s="73"/>
      <c r="BE185" s="73"/>
      <c r="BF185" s="73"/>
      <c r="BG185" s="72"/>
      <c r="BH185" s="73">
        <f>BH186+BH187</f>
        <v>2804.4488999999999</v>
      </c>
      <c r="BI185" s="73">
        <f>BI186+BI187</f>
        <v>2804.4488999999999</v>
      </c>
      <c r="BJ185" s="73">
        <f>BJ186+BJ187</f>
        <v>2549.15823</v>
      </c>
      <c r="BK185" s="72">
        <f>BJ185/BI185*100</f>
        <v>90.896939858665277</v>
      </c>
      <c r="BL185" s="72"/>
      <c r="BM185" s="73">
        <f>BM186+BM187</f>
        <v>0</v>
      </c>
      <c r="BN185" s="73">
        <f>BN186+BN187</f>
        <v>0</v>
      </c>
      <c r="BO185" s="72"/>
      <c r="BP185" s="72"/>
      <c r="BQ185" s="73">
        <f>BQ186+BQ187</f>
        <v>0</v>
      </c>
      <c r="BR185" s="73">
        <f>BR186+BR187</f>
        <v>0</v>
      </c>
      <c r="BS185" s="72"/>
      <c r="BT185" s="72"/>
      <c r="BU185" s="73">
        <f>BU186+BU187</f>
        <v>0</v>
      </c>
      <c r="BV185" s="73">
        <f>BV186+BV187</f>
        <v>0</v>
      </c>
      <c r="BW185" s="72"/>
      <c r="BX185" s="72"/>
      <c r="BY185" s="73">
        <f>BY186+BY187</f>
        <v>0</v>
      </c>
      <c r="BZ185" s="73">
        <f>BZ186+BZ187</f>
        <v>0</v>
      </c>
      <c r="CA185" s="72"/>
      <c r="CB185" s="72"/>
      <c r="CC185" s="73">
        <f>CC186+CC187</f>
        <v>0</v>
      </c>
      <c r="CD185" s="73">
        <f>CD186+CD187</f>
        <v>0</v>
      </c>
      <c r="CE185" s="72"/>
      <c r="CF185" s="343"/>
      <c r="CG185" s="73">
        <f>CG186+CG187</f>
        <v>0</v>
      </c>
      <c r="CH185" s="73">
        <f>CH186+CH187</f>
        <v>0</v>
      </c>
      <c r="CI185" s="72"/>
      <c r="CJ185" s="72"/>
      <c r="CK185" s="73">
        <f>CK186+CK187</f>
        <v>0</v>
      </c>
      <c r="CL185" s="73">
        <f>CL186+CL187</f>
        <v>0</v>
      </c>
      <c r="CM185" s="72"/>
      <c r="CN185" s="72"/>
      <c r="CO185" s="73">
        <f>CO186+CO187</f>
        <v>0</v>
      </c>
      <c r="CP185" s="73">
        <f>CP186+CP187</f>
        <v>0</v>
      </c>
      <c r="CQ185" s="72"/>
      <c r="CR185" s="73">
        <f>CR186+CR187</f>
        <v>634.4</v>
      </c>
      <c r="CS185" s="73">
        <f>CS186+CS187</f>
        <v>634.4</v>
      </c>
      <c r="CT185" s="73">
        <f>CT186+CT187</f>
        <v>634.4</v>
      </c>
      <c r="CU185" s="72">
        <f>CT185/CS185*100</f>
        <v>100</v>
      </c>
      <c r="CV185" s="72"/>
      <c r="CW185" s="73"/>
      <c r="CX185" s="73"/>
      <c r="CY185" s="72"/>
      <c r="CZ185" s="72"/>
      <c r="DA185" s="73">
        <f>DA186+DA187</f>
        <v>20987.517530000001</v>
      </c>
      <c r="DB185" s="73">
        <f>DB186+DB187</f>
        <v>20987.517530000001</v>
      </c>
      <c r="DC185" s="72">
        <f t="shared" ref="DC185" si="1005">DB185/DA185*100</f>
        <v>100</v>
      </c>
      <c r="DD185" s="73">
        <f>DD186+DD187</f>
        <v>1000</v>
      </c>
      <c r="DE185" s="73">
        <f>DE186+DE187</f>
        <v>1000</v>
      </c>
      <c r="DF185" s="73">
        <f>DF186+DF187</f>
        <v>1000</v>
      </c>
      <c r="DG185" s="72">
        <f t="shared" si="840"/>
        <v>100</v>
      </c>
      <c r="DH185" s="73">
        <f>DH186+DH187</f>
        <v>0</v>
      </c>
      <c r="DI185" s="73">
        <f>DI186+DI187</f>
        <v>0</v>
      </c>
      <c r="DJ185" s="73">
        <f>DJ186+DJ187</f>
        <v>0</v>
      </c>
      <c r="DK185" s="72"/>
      <c r="DL185" s="73">
        <f>DL186+DL187</f>
        <v>0</v>
      </c>
      <c r="DM185" s="73">
        <f>DM186+DM187</f>
        <v>0</v>
      </c>
      <c r="DN185" s="73">
        <f>DN186+DN187</f>
        <v>0</v>
      </c>
      <c r="DO185" s="72"/>
      <c r="DP185" s="73"/>
      <c r="DQ185" s="73">
        <f>DQ186+DQ187</f>
        <v>0</v>
      </c>
      <c r="DR185" s="73">
        <f>DR186+DR187</f>
        <v>0</v>
      </c>
      <c r="DS185" s="72"/>
      <c r="DT185" s="72"/>
      <c r="DU185" s="73">
        <f>DU186+DU187</f>
        <v>0</v>
      </c>
      <c r="DV185" s="73">
        <f>DV186+DV187</f>
        <v>0</v>
      </c>
      <c r="DW185" s="72"/>
      <c r="DX185" s="72"/>
      <c r="DY185" s="73">
        <f>DY186+DY187</f>
        <v>0</v>
      </c>
      <c r="DZ185" s="73">
        <f>DZ186+DZ187</f>
        <v>0</v>
      </c>
      <c r="EA185" s="72"/>
      <c r="EB185" s="73">
        <f>EB186+EB187</f>
        <v>1000</v>
      </c>
      <c r="EC185" s="73">
        <f>EC186+EC187</f>
        <v>1000</v>
      </c>
      <c r="ED185" s="73">
        <f>ED186+ED187</f>
        <v>1000</v>
      </c>
      <c r="EE185" s="72">
        <f>ED185/EC185*100</f>
        <v>100</v>
      </c>
      <c r="EF185" s="73">
        <f>EF186+EF187</f>
        <v>4638.2</v>
      </c>
      <c r="EG185" s="73">
        <f>EG186+EG187</f>
        <v>5234.2998399999997</v>
      </c>
      <c r="EH185" s="73">
        <f>EH186+EH187</f>
        <v>5142.2009500000004</v>
      </c>
      <c r="EI185" s="72">
        <f>EH185/EG185*100</f>
        <v>98.240473553001522</v>
      </c>
      <c r="EJ185" s="73"/>
      <c r="EK185" s="73">
        <f>EK186+EK187</f>
        <v>0</v>
      </c>
      <c r="EL185" s="73">
        <f>EL186+EL187</f>
        <v>0</v>
      </c>
      <c r="EM185" s="72"/>
      <c r="EN185" s="73">
        <f>EN186+EN187</f>
        <v>10000</v>
      </c>
      <c r="EO185" s="73">
        <f>EO186+EO187</f>
        <v>10000</v>
      </c>
      <c r="EP185" s="73">
        <f>EP186+EP187</f>
        <v>10000</v>
      </c>
      <c r="EQ185" s="72">
        <f t="shared" ref="EQ185:EQ206" si="1006">EP185/EO185*100</f>
        <v>100</v>
      </c>
      <c r="ER185" s="73"/>
      <c r="ES185" s="73">
        <f>ES186+ES187</f>
        <v>0</v>
      </c>
      <c r="ET185" s="73">
        <f>ET186+ET187</f>
        <v>0</v>
      </c>
      <c r="EU185" s="72"/>
      <c r="EV185" s="72"/>
      <c r="EW185" s="72"/>
      <c r="EX185" s="72"/>
      <c r="EY185" s="72"/>
      <c r="EZ185" s="73"/>
      <c r="FA185" s="73">
        <f>FA186+FA187</f>
        <v>0</v>
      </c>
      <c r="FB185" s="73">
        <f>FB186+FB187</f>
        <v>0</v>
      </c>
      <c r="FC185" s="72"/>
      <c r="FD185" s="73"/>
      <c r="FE185" s="73">
        <f>FE186+FE187</f>
        <v>0</v>
      </c>
      <c r="FF185" s="73">
        <f>FF186+FF187</f>
        <v>0</v>
      </c>
      <c r="FG185" s="72"/>
      <c r="FH185" s="73"/>
      <c r="FI185" s="73">
        <f>FI186+FI187</f>
        <v>0</v>
      </c>
      <c r="FJ185" s="73">
        <f>FJ186+FJ187</f>
        <v>0</v>
      </c>
      <c r="FK185" s="72"/>
      <c r="FL185" s="73">
        <f>FL186+FL187</f>
        <v>948</v>
      </c>
      <c r="FM185" s="73">
        <f>FM186+FM187</f>
        <v>721.3</v>
      </c>
      <c r="FN185" s="73">
        <f>FN186+FN187</f>
        <v>707.96834999999999</v>
      </c>
      <c r="FO185" s="72">
        <f t="shared" ref="FO185:FO186" si="1007">FN185/FM185*100</f>
        <v>98.151719118258711</v>
      </c>
      <c r="FP185" s="73"/>
      <c r="FQ185" s="73"/>
      <c r="FR185" s="73"/>
      <c r="FS185" s="72"/>
      <c r="FT185" s="73"/>
      <c r="FU185" s="73">
        <f>FU186+FU187</f>
        <v>0</v>
      </c>
      <c r="FV185" s="73">
        <f>FV186+FV187</f>
        <v>0</v>
      </c>
      <c r="FW185" s="72"/>
      <c r="FX185" s="73"/>
      <c r="FY185" s="73">
        <f>FY186+FY187</f>
        <v>0</v>
      </c>
      <c r="FZ185" s="73">
        <f>FZ186+FZ187</f>
        <v>0</v>
      </c>
      <c r="GA185" s="72"/>
      <c r="GB185" s="73"/>
      <c r="GC185" s="73">
        <f>GC186+GC187</f>
        <v>0</v>
      </c>
      <c r="GD185" s="73">
        <f>GD186+GD187</f>
        <v>0</v>
      </c>
      <c r="GE185" s="72"/>
      <c r="GF185" s="73">
        <f>GF186+GF187</f>
        <v>1467.4016000000001</v>
      </c>
      <c r="GG185" s="73">
        <f>GG186+GG187</f>
        <v>1361.2334499999999</v>
      </c>
      <c r="GH185" s="73">
        <f>GH186+GH187</f>
        <v>1333.7766399999998</v>
      </c>
      <c r="GI185" s="72">
        <f t="shared" si="895"/>
        <v>97.982946275673726</v>
      </c>
      <c r="GJ185" s="73"/>
      <c r="GK185" s="73"/>
      <c r="GL185" s="73"/>
      <c r="GM185" s="72"/>
      <c r="GN185" s="73"/>
      <c r="GO185" s="73">
        <f>GO186+GO187</f>
        <v>36.56</v>
      </c>
      <c r="GP185" s="73">
        <f>GP186+GP187</f>
        <v>36.549999999999997</v>
      </c>
      <c r="GQ185" s="72">
        <f t="shared" si="915"/>
        <v>99.972647702406988</v>
      </c>
      <c r="GR185" s="73"/>
      <c r="GS185" s="73">
        <f t="shared" ref="GS185:GT185" si="1008">GS186+GS187</f>
        <v>0</v>
      </c>
      <c r="GT185" s="73">
        <f t="shared" si="1008"/>
        <v>0</v>
      </c>
      <c r="GU185" s="72"/>
      <c r="GV185" s="73"/>
      <c r="GW185" s="73">
        <f t="shared" ref="GW185:GX185" si="1009">GW186+GW187</f>
        <v>0</v>
      </c>
      <c r="GX185" s="73">
        <f t="shared" si="1009"/>
        <v>0</v>
      </c>
      <c r="GY185" s="72"/>
      <c r="GZ185" s="73"/>
      <c r="HA185" s="73">
        <f t="shared" ref="HA185:HB185" si="1010">HA186+HA187</f>
        <v>0</v>
      </c>
      <c r="HB185" s="73">
        <f t="shared" si="1010"/>
        <v>0</v>
      </c>
      <c r="HC185" s="72"/>
      <c r="HD185" s="73"/>
      <c r="HE185" s="73">
        <f t="shared" ref="HE185:HF185" si="1011">HE186+HE187</f>
        <v>0</v>
      </c>
      <c r="HF185" s="73">
        <f t="shared" si="1011"/>
        <v>0</v>
      </c>
      <c r="HG185" s="72"/>
      <c r="HH185" s="73"/>
      <c r="HI185" s="73">
        <f t="shared" ref="HI185:HJ185" si="1012">HI186+HI187</f>
        <v>313.2</v>
      </c>
      <c r="HJ185" s="73">
        <f t="shared" si="1012"/>
        <v>313.2</v>
      </c>
      <c r="HK185" s="72">
        <f>HJ185/HI185*100</f>
        <v>100</v>
      </c>
      <c r="HL185" s="73"/>
      <c r="HM185" s="73">
        <f t="shared" ref="HM185:HN185" si="1013">HM186+HM187</f>
        <v>0</v>
      </c>
      <c r="HN185" s="73">
        <f t="shared" si="1013"/>
        <v>0</v>
      </c>
      <c r="HO185" s="72"/>
      <c r="HP185" s="73"/>
      <c r="HQ185" s="73">
        <f t="shared" ref="HQ185:HR185" si="1014">HQ186+HQ187</f>
        <v>0</v>
      </c>
      <c r="HR185" s="73">
        <f t="shared" si="1014"/>
        <v>0</v>
      </c>
      <c r="HS185" s="72"/>
      <c r="HT185" s="73"/>
      <c r="HU185" s="73">
        <f t="shared" ref="HU185:HV185" si="1015">HU186+HU187</f>
        <v>0</v>
      </c>
      <c r="HV185" s="73">
        <f t="shared" si="1015"/>
        <v>0</v>
      </c>
      <c r="HW185" s="72"/>
      <c r="HX185" s="73"/>
      <c r="HY185" s="73">
        <f t="shared" ref="HY185:HZ185" si="1016">HY186+HY187</f>
        <v>0</v>
      </c>
      <c r="HZ185" s="73">
        <f t="shared" si="1016"/>
        <v>0</v>
      </c>
      <c r="IA185" s="72"/>
      <c r="IB185" s="73"/>
      <c r="IC185" s="73">
        <f t="shared" ref="IC185:ID185" si="1017">IC186+IC187</f>
        <v>0</v>
      </c>
      <c r="ID185" s="73">
        <f t="shared" si="1017"/>
        <v>0</v>
      </c>
      <c r="IE185" s="72"/>
      <c r="IF185" s="73"/>
      <c r="IG185" s="73">
        <f t="shared" ref="IG185:IH185" si="1018">IG186+IG187</f>
        <v>0</v>
      </c>
      <c r="IH185" s="73">
        <f t="shared" si="1018"/>
        <v>0</v>
      </c>
      <c r="II185" s="72"/>
      <c r="IJ185" s="73"/>
      <c r="IK185" s="73">
        <f t="shared" ref="IK185:IL185" si="1019">IK186+IK187</f>
        <v>0</v>
      </c>
      <c r="IL185" s="73">
        <f t="shared" si="1019"/>
        <v>0</v>
      </c>
      <c r="IM185" s="72"/>
      <c r="IN185" s="73"/>
      <c r="IO185" s="73">
        <f t="shared" ref="IO185:IP185" si="1020">IO186+IO187</f>
        <v>0</v>
      </c>
      <c r="IP185" s="73">
        <f t="shared" si="1020"/>
        <v>0</v>
      </c>
      <c r="IQ185" s="72"/>
      <c r="IR185" s="73"/>
      <c r="IS185" s="73">
        <f t="shared" ref="IS185:IT185" si="1021">IS186+IS187</f>
        <v>0</v>
      </c>
      <c r="IT185" s="73">
        <f t="shared" si="1021"/>
        <v>0</v>
      </c>
      <c r="IU185" s="72"/>
      <c r="IV185" s="73"/>
      <c r="IW185" s="73">
        <f t="shared" ref="IW185:IX185" si="1022">IW186+IW187</f>
        <v>0</v>
      </c>
      <c r="IX185" s="73">
        <f t="shared" si="1022"/>
        <v>0</v>
      </c>
      <c r="IY185" s="72"/>
      <c r="IZ185" s="73"/>
      <c r="JA185" s="73">
        <f t="shared" ref="JA185:JB185" si="1023">JA186+JA187</f>
        <v>0</v>
      </c>
      <c r="JB185" s="73">
        <f t="shared" si="1023"/>
        <v>0</v>
      </c>
      <c r="JC185" s="72"/>
      <c r="JD185" s="73"/>
      <c r="JE185" s="73">
        <f t="shared" ref="JE185:JF185" si="1024">JE186+JE187</f>
        <v>0</v>
      </c>
      <c r="JF185" s="73">
        <f t="shared" si="1024"/>
        <v>0</v>
      </c>
      <c r="JG185" s="72"/>
      <c r="JH185" s="73"/>
      <c r="JI185" s="73">
        <f t="shared" ref="JI185:JJ185" si="1025">JI186+JI187</f>
        <v>0</v>
      </c>
      <c r="JJ185" s="73">
        <f t="shared" si="1025"/>
        <v>0</v>
      </c>
      <c r="JK185" s="72"/>
      <c r="JL185" s="73"/>
      <c r="JM185" s="73">
        <f t="shared" ref="JM185:JN185" si="1026">JM186+JM187</f>
        <v>0</v>
      </c>
      <c r="JN185" s="73">
        <f t="shared" si="1026"/>
        <v>0</v>
      </c>
      <c r="JO185" s="72"/>
      <c r="JP185" s="73"/>
      <c r="JQ185" s="73">
        <f t="shared" ref="JQ185:JR185" si="1027">JQ186+JQ187</f>
        <v>0</v>
      </c>
      <c r="JR185" s="73">
        <f t="shared" si="1027"/>
        <v>0</v>
      </c>
      <c r="JS185" s="72"/>
      <c r="JT185" s="73"/>
      <c r="JU185" s="73">
        <f t="shared" ref="JU185:JV185" si="1028">JU186+JU187</f>
        <v>357.613</v>
      </c>
      <c r="JV185" s="73">
        <f t="shared" si="1028"/>
        <v>357.613</v>
      </c>
      <c r="JW185" s="72">
        <f t="shared" ref="JW185:JW199" si="1029">JV185/JU185*100</f>
        <v>100</v>
      </c>
      <c r="JX185" s="73"/>
      <c r="JY185" s="73">
        <f t="shared" ref="JY185:JZ185" si="1030">JY186+JY187</f>
        <v>0</v>
      </c>
      <c r="JZ185" s="73">
        <f t="shared" si="1030"/>
        <v>0</v>
      </c>
      <c r="KA185" s="72"/>
      <c r="KB185" s="73"/>
      <c r="KC185" s="73">
        <f t="shared" ref="KC185:KD185" si="1031">KC186+KC187</f>
        <v>0</v>
      </c>
      <c r="KD185" s="73">
        <f t="shared" si="1031"/>
        <v>0</v>
      </c>
      <c r="KE185" s="72"/>
      <c r="KF185" s="73"/>
      <c r="KG185" s="73">
        <f t="shared" ref="KG185:KH185" si="1032">KG186+KG187</f>
        <v>0</v>
      </c>
      <c r="KH185" s="73">
        <f t="shared" si="1032"/>
        <v>0</v>
      </c>
      <c r="KI185" s="72"/>
      <c r="KJ185" s="73"/>
      <c r="KK185" s="73">
        <f t="shared" ref="KK185:KL185" si="1033">KK186+KK187</f>
        <v>270</v>
      </c>
      <c r="KL185" s="73">
        <f t="shared" si="1033"/>
        <v>270</v>
      </c>
      <c r="KM185" s="72">
        <f t="shared" si="896"/>
        <v>100</v>
      </c>
      <c r="KN185" s="73"/>
      <c r="KO185" s="73">
        <f t="shared" ref="KO185:KP185" si="1034">KO186+KO187</f>
        <v>0</v>
      </c>
      <c r="KP185" s="73">
        <f t="shared" si="1034"/>
        <v>0</v>
      </c>
      <c r="KQ185" s="72"/>
      <c r="KR185" s="73"/>
      <c r="KS185" s="73">
        <f t="shared" ref="KS185:KT185" si="1035">KS186+KS187</f>
        <v>0</v>
      </c>
      <c r="KT185" s="73">
        <f t="shared" si="1035"/>
        <v>0</v>
      </c>
      <c r="KU185" s="72"/>
      <c r="KV185" s="73"/>
      <c r="KW185" s="73">
        <f t="shared" ref="KW185:KX185" si="1036">KW186+KW187</f>
        <v>0</v>
      </c>
      <c r="KX185" s="73">
        <f t="shared" si="1036"/>
        <v>0</v>
      </c>
      <c r="KY185" s="72"/>
      <c r="KZ185" s="73"/>
      <c r="LA185" s="73">
        <f t="shared" ref="LA185:LB185" si="1037">LA186+LA187</f>
        <v>0</v>
      </c>
      <c r="LB185" s="73">
        <f t="shared" si="1037"/>
        <v>0</v>
      </c>
      <c r="LC185" s="72"/>
      <c r="LD185" s="73"/>
      <c r="LE185" s="73">
        <f t="shared" ref="LE185:LF185" si="1038">LE186+LE187</f>
        <v>0</v>
      </c>
      <c r="LF185" s="73">
        <f t="shared" si="1038"/>
        <v>0</v>
      </c>
      <c r="LG185" s="72"/>
      <c r="LH185" s="73"/>
      <c r="LI185" s="73">
        <f t="shared" ref="LI185:LJ185" si="1039">LI186+LI187</f>
        <v>0</v>
      </c>
      <c r="LJ185" s="73">
        <f t="shared" si="1039"/>
        <v>0</v>
      </c>
      <c r="LK185" s="72"/>
      <c r="LL185" s="73"/>
      <c r="LM185" s="73">
        <f t="shared" ref="LM185:LN185" si="1040">LM186+LM187</f>
        <v>0</v>
      </c>
      <c r="LN185" s="73">
        <f t="shared" si="1040"/>
        <v>0</v>
      </c>
      <c r="LO185" s="72"/>
      <c r="LP185" s="73"/>
      <c r="LQ185" s="73">
        <f t="shared" ref="LQ185:LR185" si="1041">LQ186+LQ187</f>
        <v>700</v>
      </c>
      <c r="LR185" s="73">
        <f t="shared" si="1041"/>
        <v>700</v>
      </c>
      <c r="LS185" s="72">
        <f t="shared" ref="LS185" si="1042">LR185/LQ185*100</f>
        <v>100</v>
      </c>
      <c r="LT185" s="73"/>
      <c r="LU185" s="73">
        <f t="shared" ref="LU185:LV185" si="1043">LU186+LU187</f>
        <v>0</v>
      </c>
      <c r="LV185" s="73">
        <f t="shared" si="1043"/>
        <v>0</v>
      </c>
      <c r="LW185" s="72"/>
      <c r="LX185" s="73"/>
      <c r="LY185" s="73">
        <f t="shared" ref="LY185:LZ185" si="1044">LY186+LY187</f>
        <v>0</v>
      </c>
      <c r="LZ185" s="73">
        <f t="shared" si="1044"/>
        <v>0</v>
      </c>
      <c r="MA185" s="72"/>
      <c r="MB185" s="73"/>
      <c r="MC185" s="73">
        <f t="shared" ref="MC185:MD185" si="1045">MC186+MC187</f>
        <v>2672.40708</v>
      </c>
      <c r="MD185" s="73">
        <f t="shared" si="1045"/>
        <v>2672.40708</v>
      </c>
      <c r="ME185" s="72">
        <f t="shared" ref="ME185:ME186" si="1046">MD185/MC185*100</f>
        <v>100</v>
      </c>
      <c r="MF185" s="73"/>
      <c r="MG185" s="73">
        <f t="shared" ref="MG185:MH185" si="1047">MG186+MG187</f>
        <v>0</v>
      </c>
      <c r="MH185" s="73">
        <f t="shared" si="1047"/>
        <v>0</v>
      </c>
      <c r="MI185" s="72"/>
      <c r="MJ185" s="73"/>
      <c r="MK185" s="73">
        <f t="shared" ref="MK185:ML185" si="1048">MK186+MK187</f>
        <v>0</v>
      </c>
      <c r="ML185" s="73">
        <f t="shared" si="1048"/>
        <v>0</v>
      </c>
      <c r="MM185" s="72"/>
      <c r="MN185" s="73"/>
      <c r="MO185" s="73"/>
      <c r="MP185" s="73"/>
      <c r="MQ185" s="72"/>
      <c r="MR185" s="73"/>
      <c r="MS185" s="73"/>
      <c r="MT185" s="73"/>
      <c r="MU185" s="72"/>
      <c r="MV185" s="73"/>
      <c r="MW185" s="73"/>
      <c r="MX185" s="73"/>
      <c r="MY185" s="72"/>
      <c r="MZ185" s="73"/>
      <c r="NA185" s="73"/>
      <c r="NB185" s="73"/>
      <c r="NC185" s="72"/>
      <c r="ND185" s="73"/>
      <c r="NE185" s="73"/>
      <c r="NF185" s="73"/>
      <c r="NG185" s="72"/>
      <c r="NH185" s="73"/>
      <c r="NI185" s="73"/>
      <c r="NJ185" s="73"/>
      <c r="NK185" s="72"/>
    </row>
    <row r="186" spans="1:375" ht="31.5" x14ac:dyDescent="0.25">
      <c r="A186" s="130" t="s">
        <v>199</v>
      </c>
      <c r="B186" s="78">
        <f t="shared" si="791"/>
        <v>21820.050500000001</v>
      </c>
      <c r="C186" s="78">
        <f t="shared" si="741"/>
        <v>64422.362269999991</v>
      </c>
      <c r="D186" s="78">
        <f t="shared" si="792"/>
        <v>63794.749269999993</v>
      </c>
      <c r="E186" s="78">
        <f t="shared" si="793"/>
        <v>627.61300000000006</v>
      </c>
      <c r="F186" s="78">
        <f t="shared" si="794"/>
        <v>63611.133659999992</v>
      </c>
      <c r="G186" s="74">
        <f t="shared" si="999"/>
        <v>98.740765502202379</v>
      </c>
      <c r="H186" s="74"/>
      <c r="I186" s="74"/>
      <c r="J186" s="74"/>
      <c r="K186" s="74"/>
      <c r="L186" s="74">
        <v>980.6</v>
      </c>
      <c r="M186" s="74">
        <v>1225.8</v>
      </c>
      <c r="N186" s="74">
        <v>1225.8</v>
      </c>
      <c r="O186" s="75">
        <f>N186/M186*100</f>
        <v>100</v>
      </c>
      <c r="P186" s="114">
        <v>1293</v>
      </c>
      <c r="Q186" s="114">
        <v>1293</v>
      </c>
      <c r="R186" s="244">
        <v>1290.7</v>
      </c>
      <c r="S186" s="75">
        <f>R186/Q186*100</f>
        <v>99.822119102861564</v>
      </c>
      <c r="T186" s="99">
        <v>4566</v>
      </c>
      <c r="U186" s="275">
        <v>4566</v>
      </c>
      <c r="V186" s="275">
        <v>4566</v>
      </c>
      <c r="W186" s="75">
        <f>V186/U186*100</f>
        <v>100</v>
      </c>
      <c r="X186" s="285">
        <v>1988</v>
      </c>
      <c r="Y186" s="312">
        <v>1988</v>
      </c>
      <c r="Z186" s="312">
        <v>1988</v>
      </c>
      <c r="AA186" s="75">
        <f>Z186/Y186*100</f>
        <v>100</v>
      </c>
      <c r="AB186" s="322"/>
      <c r="AC186" s="322"/>
      <c r="AD186" s="322"/>
      <c r="AE186" s="75"/>
      <c r="AF186" s="322"/>
      <c r="AG186" s="322">
        <v>37004.1</v>
      </c>
      <c r="AH186" s="322">
        <v>36583.359409999997</v>
      </c>
      <c r="AI186" s="75">
        <f>AH186/AG186*100</f>
        <v>98.862989263351892</v>
      </c>
      <c r="AJ186" s="322"/>
      <c r="AK186" s="322">
        <v>1440</v>
      </c>
      <c r="AL186" s="322">
        <v>1440</v>
      </c>
      <c r="AM186" s="75">
        <f>AL186/AK186*100</f>
        <v>100</v>
      </c>
      <c r="AN186" s="74"/>
      <c r="AO186" s="74"/>
      <c r="AP186" s="74"/>
      <c r="AQ186" s="75"/>
      <c r="AR186" s="322">
        <v>500</v>
      </c>
      <c r="AS186" s="322">
        <v>500</v>
      </c>
      <c r="AT186" s="322">
        <v>500</v>
      </c>
      <c r="AU186" s="75">
        <f>AT186/AS186*100</f>
        <v>100</v>
      </c>
      <c r="AV186" s="322"/>
      <c r="AW186" s="322"/>
      <c r="AX186" s="322"/>
      <c r="AY186" s="75"/>
      <c r="AZ186" s="75"/>
      <c r="BA186" s="322"/>
      <c r="BB186" s="322"/>
      <c r="BC186" s="75"/>
      <c r="BD186" s="322"/>
      <c r="BE186" s="322"/>
      <c r="BF186" s="322"/>
      <c r="BG186" s="75"/>
      <c r="BH186" s="322">
        <v>2804.4488999999999</v>
      </c>
      <c r="BI186" s="322">
        <v>2804.4488999999999</v>
      </c>
      <c r="BJ186" s="322">
        <v>2549.15823</v>
      </c>
      <c r="BK186" s="75">
        <f>BJ186/BI186*100</f>
        <v>90.896939858665277</v>
      </c>
      <c r="BL186" s="75"/>
      <c r="BM186" s="322"/>
      <c r="BN186" s="322"/>
      <c r="BO186" s="75"/>
      <c r="BP186" s="75"/>
      <c r="BQ186" s="322"/>
      <c r="BR186" s="322"/>
      <c r="BS186" s="75"/>
      <c r="BT186" s="75"/>
      <c r="BU186" s="322"/>
      <c r="BV186" s="322"/>
      <c r="BW186" s="75"/>
      <c r="BX186" s="75"/>
      <c r="BY186" s="322"/>
      <c r="BZ186" s="322"/>
      <c r="CA186" s="75"/>
      <c r="CB186" s="75"/>
      <c r="CC186" s="322"/>
      <c r="CD186" s="322"/>
      <c r="CE186" s="75"/>
      <c r="CF186" s="322"/>
      <c r="CG186" s="322"/>
      <c r="CH186" s="322"/>
      <c r="CI186" s="75"/>
      <c r="CJ186" s="75"/>
      <c r="CK186" s="322"/>
      <c r="CL186" s="322"/>
      <c r="CM186" s="75"/>
      <c r="CN186" s="75"/>
      <c r="CO186" s="322"/>
      <c r="CP186" s="322"/>
      <c r="CQ186" s="75"/>
      <c r="CR186" s="322">
        <v>634.4</v>
      </c>
      <c r="CS186" s="322">
        <v>634.4</v>
      </c>
      <c r="CT186" s="322">
        <v>634.4</v>
      </c>
      <c r="CU186" s="75">
        <f>CT186/CS186*100</f>
        <v>100</v>
      </c>
      <c r="CV186" s="75"/>
      <c r="CW186" s="322"/>
      <c r="CX186" s="322"/>
      <c r="CY186" s="75"/>
      <c r="CZ186" s="75"/>
      <c r="DA186" s="322"/>
      <c r="DB186" s="322"/>
      <c r="DC186" s="75"/>
      <c r="DD186" s="322">
        <v>1000</v>
      </c>
      <c r="DE186" s="322">
        <v>1000</v>
      </c>
      <c r="DF186" s="322">
        <v>1000</v>
      </c>
      <c r="DG186" s="75">
        <f t="shared" si="840"/>
        <v>100</v>
      </c>
      <c r="DH186" s="322"/>
      <c r="DI186" s="322"/>
      <c r="DJ186" s="322"/>
      <c r="DK186" s="75"/>
      <c r="DL186" s="322"/>
      <c r="DM186" s="322"/>
      <c r="DN186" s="322"/>
      <c r="DO186" s="75"/>
      <c r="DP186" s="322"/>
      <c r="DQ186" s="322"/>
      <c r="DR186" s="322"/>
      <c r="DS186" s="75"/>
      <c r="DT186" s="75"/>
      <c r="DU186" s="322"/>
      <c r="DV186" s="322"/>
      <c r="DW186" s="75"/>
      <c r="DX186" s="75"/>
      <c r="DY186" s="322"/>
      <c r="DZ186" s="322"/>
      <c r="EA186" s="75"/>
      <c r="EB186" s="322">
        <v>1000</v>
      </c>
      <c r="EC186" s="322">
        <v>1000</v>
      </c>
      <c r="ED186" s="322">
        <v>1000</v>
      </c>
      <c r="EE186" s="75">
        <f>ED186/EC186*100</f>
        <v>100</v>
      </c>
      <c r="EF186" s="322">
        <v>4638.2</v>
      </c>
      <c r="EG186" s="322">
        <v>5234.2998399999997</v>
      </c>
      <c r="EH186" s="322">
        <v>5142.2009500000004</v>
      </c>
      <c r="EI186" s="75">
        <f>EH186/EG186*100</f>
        <v>98.240473553001522</v>
      </c>
      <c r="EJ186" s="322"/>
      <c r="EK186" s="322"/>
      <c r="EL186" s="322"/>
      <c r="EM186" s="75"/>
      <c r="EN186" s="322"/>
      <c r="EO186" s="322"/>
      <c r="EP186" s="322"/>
      <c r="EQ186" s="75"/>
      <c r="ER186" s="322"/>
      <c r="ES186" s="322"/>
      <c r="ET186" s="322"/>
      <c r="EU186" s="75"/>
      <c r="EV186" s="75"/>
      <c r="EW186" s="75"/>
      <c r="EX186" s="75"/>
      <c r="EY186" s="75"/>
      <c r="EZ186" s="322"/>
      <c r="FA186" s="322"/>
      <c r="FB186" s="322"/>
      <c r="FC186" s="75"/>
      <c r="FD186" s="322"/>
      <c r="FE186" s="322"/>
      <c r="FF186" s="322"/>
      <c r="FG186" s="75"/>
      <c r="FH186" s="322"/>
      <c r="FI186" s="322"/>
      <c r="FJ186" s="322"/>
      <c r="FK186" s="75"/>
      <c r="FL186" s="322">
        <v>948</v>
      </c>
      <c r="FM186" s="322">
        <v>721.3</v>
      </c>
      <c r="FN186" s="322">
        <v>707.96834999999999</v>
      </c>
      <c r="FO186" s="75">
        <f t="shared" si="1007"/>
        <v>98.151719118258711</v>
      </c>
      <c r="FP186" s="322"/>
      <c r="FQ186" s="322"/>
      <c r="FR186" s="322"/>
      <c r="FS186" s="75"/>
      <c r="FT186" s="322"/>
      <c r="FU186" s="322"/>
      <c r="FV186" s="322"/>
      <c r="FW186" s="75"/>
      <c r="FX186" s="322"/>
      <c r="FY186" s="322"/>
      <c r="FZ186" s="322"/>
      <c r="GA186" s="75"/>
      <c r="GB186" s="322"/>
      <c r="GC186" s="322"/>
      <c r="GD186" s="322"/>
      <c r="GE186" s="75"/>
      <c r="GF186" s="322">
        <v>1467.4016000000001</v>
      </c>
      <c r="GG186" s="322">
        <v>1361.2334499999999</v>
      </c>
      <c r="GH186" s="322">
        <v>1333.7766399999998</v>
      </c>
      <c r="GI186" s="75">
        <f t="shared" si="895"/>
        <v>97.982946275673726</v>
      </c>
      <c r="GJ186" s="322"/>
      <c r="GK186" s="322"/>
      <c r="GL186" s="322"/>
      <c r="GM186" s="75"/>
      <c r="GN186" s="322"/>
      <c r="GO186" s="322">
        <v>36.56</v>
      </c>
      <c r="GP186" s="322">
        <v>36.549999999999997</v>
      </c>
      <c r="GQ186" s="75">
        <f t="shared" si="915"/>
        <v>99.972647702406988</v>
      </c>
      <c r="GR186" s="74"/>
      <c r="GS186" s="74"/>
      <c r="GT186" s="74"/>
      <c r="GU186" s="75"/>
      <c r="GV186" s="74"/>
      <c r="GW186" s="74"/>
      <c r="GX186" s="74"/>
      <c r="GY186" s="75"/>
      <c r="GZ186" s="74"/>
      <c r="HA186" s="74"/>
      <c r="HB186" s="74"/>
      <c r="HC186" s="75"/>
      <c r="HD186" s="74"/>
      <c r="HE186" s="74"/>
      <c r="HF186" s="74"/>
      <c r="HG186" s="75"/>
      <c r="HH186" s="74"/>
      <c r="HI186" s="74">
        <v>313.2</v>
      </c>
      <c r="HJ186" s="74">
        <v>313.2</v>
      </c>
      <c r="HK186" s="75">
        <f>HJ186/HI186*100</f>
        <v>100</v>
      </c>
      <c r="HL186" s="74"/>
      <c r="HM186" s="74"/>
      <c r="HN186" s="74">
        <v>0</v>
      </c>
      <c r="HO186" s="75"/>
      <c r="HP186" s="74"/>
      <c r="HQ186" s="74"/>
      <c r="HR186" s="74">
        <v>0</v>
      </c>
      <c r="HS186" s="75"/>
      <c r="HT186" s="74"/>
      <c r="HU186" s="74"/>
      <c r="HV186" s="74">
        <v>0</v>
      </c>
      <c r="HW186" s="75"/>
      <c r="HX186" s="74"/>
      <c r="HY186" s="74"/>
      <c r="HZ186" s="74">
        <v>0</v>
      </c>
      <c r="IA186" s="75"/>
      <c r="IB186" s="74"/>
      <c r="IC186" s="74"/>
      <c r="ID186" s="74">
        <v>0</v>
      </c>
      <c r="IE186" s="75"/>
      <c r="IF186" s="74"/>
      <c r="IG186" s="74"/>
      <c r="IH186" s="74">
        <v>0</v>
      </c>
      <c r="II186" s="75"/>
      <c r="IJ186" s="74"/>
      <c r="IK186" s="74"/>
      <c r="IL186" s="74">
        <v>0</v>
      </c>
      <c r="IM186" s="75"/>
      <c r="IN186" s="74"/>
      <c r="IO186" s="74"/>
      <c r="IP186" s="74">
        <v>0</v>
      </c>
      <c r="IQ186" s="75"/>
      <c r="IR186" s="74"/>
      <c r="IS186" s="74"/>
      <c r="IT186" s="74">
        <v>0</v>
      </c>
      <c r="IU186" s="75"/>
      <c r="IV186" s="74"/>
      <c r="IW186" s="74"/>
      <c r="IX186" s="74">
        <v>0</v>
      </c>
      <c r="IY186" s="75"/>
      <c r="IZ186" s="74"/>
      <c r="JA186" s="74"/>
      <c r="JB186" s="74">
        <v>0</v>
      </c>
      <c r="JC186" s="75"/>
      <c r="JD186" s="74"/>
      <c r="JE186" s="74"/>
      <c r="JF186" s="74">
        <v>0</v>
      </c>
      <c r="JG186" s="75"/>
      <c r="JH186" s="74"/>
      <c r="JI186" s="74"/>
      <c r="JJ186" s="74">
        <v>0</v>
      </c>
      <c r="JK186" s="75"/>
      <c r="JL186" s="74"/>
      <c r="JM186" s="74"/>
      <c r="JN186" s="74">
        <v>0</v>
      </c>
      <c r="JO186" s="75"/>
      <c r="JP186" s="74"/>
      <c r="JQ186" s="74"/>
      <c r="JR186" s="74">
        <v>0</v>
      </c>
      <c r="JS186" s="75"/>
      <c r="JT186" s="74"/>
      <c r="JU186" s="74">
        <v>357.613</v>
      </c>
      <c r="JV186" s="74">
        <v>357.613</v>
      </c>
      <c r="JW186" s="75">
        <f t="shared" si="1029"/>
        <v>100</v>
      </c>
      <c r="JX186" s="74"/>
      <c r="JY186" s="74"/>
      <c r="JZ186" s="74">
        <v>0</v>
      </c>
      <c r="KA186" s="75"/>
      <c r="KB186" s="74"/>
      <c r="KC186" s="74"/>
      <c r="KD186" s="74">
        <v>0</v>
      </c>
      <c r="KE186" s="75"/>
      <c r="KF186" s="74"/>
      <c r="KG186" s="74"/>
      <c r="KH186" s="74">
        <v>0</v>
      </c>
      <c r="KI186" s="75"/>
      <c r="KJ186" s="74"/>
      <c r="KK186" s="74">
        <v>270</v>
      </c>
      <c r="KL186" s="74">
        <v>270</v>
      </c>
      <c r="KM186" s="75">
        <f t="shared" si="896"/>
        <v>100</v>
      </c>
      <c r="KN186" s="74"/>
      <c r="KO186" s="74"/>
      <c r="KP186" s="74"/>
      <c r="KQ186" s="75"/>
      <c r="KR186" s="74"/>
      <c r="KS186" s="74"/>
      <c r="KT186" s="74"/>
      <c r="KU186" s="75"/>
      <c r="KV186" s="74"/>
      <c r="KW186" s="74"/>
      <c r="KX186" s="74"/>
      <c r="KY186" s="75"/>
      <c r="KZ186" s="74"/>
      <c r="LA186" s="74"/>
      <c r="LB186" s="74"/>
      <c r="LC186" s="75"/>
      <c r="LD186" s="74"/>
      <c r="LE186" s="74"/>
      <c r="LF186" s="74"/>
      <c r="LG186" s="75"/>
      <c r="LH186" s="74"/>
      <c r="LI186" s="74"/>
      <c r="LJ186" s="74"/>
      <c r="LK186" s="75"/>
      <c r="LL186" s="74"/>
      <c r="LM186" s="74"/>
      <c r="LN186" s="74"/>
      <c r="LO186" s="75"/>
      <c r="LP186" s="74"/>
      <c r="LQ186" s="74"/>
      <c r="LR186" s="74"/>
      <c r="LS186" s="75"/>
      <c r="LT186" s="74"/>
      <c r="LU186" s="74"/>
      <c r="LV186" s="74"/>
      <c r="LW186" s="75"/>
      <c r="LX186" s="74"/>
      <c r="LY186" s="74"/>
      <c r="LZ186" s="74"/>
      <c r="MA186" s="75"/>
      <c r="MB186" s="74"/>
      <c r="MC186" s="74">
        <v>2672.40708</v>
      </c>
      <c r="MD186" s="74">
        <v>2672.40708</v>
      </c>
      <c r="ME186" s="75">
        <f t="shared" si="1046"/>
        <v>100</v>
      </c>
      <c r="MF186" s="74"/>
      <c r="MG186" s="74"/>
      <c r="MH186" s="74"/>
      <c r="MI186" s="75"/>
      <c r="MJ186" s="74"/>
      <c r="MK186" s="74"/>
      <c r="ML186" s="74"/>
      <c r="MM186" s="75"/>
      <c r="MN186" s="322"/>
      <c r="MO186" s="322"/>
      <c r="MP186" s="322"/>
      <c r="MQ186" s="75"/>
      <c r="MR186" s="322"/>
      <c r="MS186" s="322"/>
      <c r="MT186" s="322"/>
      <c r="MU186" s="75"/>
      <c r="MV186" s="74"/>
      <c r="MW186" s="74"/>
      <c r="MX186" s="74"/>
      <c r="MY186" s="75"/>
      <c r="MZ186" s="74"/>
      <c r="NA186" s="74"/>
      <c r="NB186" s="74"/>
      <c r="NC186" s="75"/>
      <c r="ND186" s="74"/>
      <c r="NE186" s="74"/>
      <c r="NF186" s="74"/>
      <c r="NG186" s="75"/>
      <c r="NH186" s="74"/>
      <c r="NI186" s="74"/>
      <c r="NJ186" s="74"/>
      <c r="NK186" s="75"/>
    </row>
    <row r="187" spans="1:375" ht="15.75" x14ac:dyDescent="0.25">
      <c r="A187" s="130" t="s">
        <v>272</v>
      </c>
      <c r="B187" s="78">
        <f t="shared" si="791"/>
        <v>10000</v>
      </c>
      <c r="C187" s="78">
        <f t="shared" si="741"/>
        <v>31687.517530000001</v>
      </c>
      <c r="D187" s="78">
        <f t="shared" si="792"/>
        <v>10000</v>
      </c>
      <c r="E187" s="78">
        <f t="shared" si="793"/>
        <v>21687.517530000001</v>
      </c>
      <c r="F187" s="78">
        <f t="shared" si="794"/>
        <v>31687.517530000001</v>
      </c>
      <c r="G187" s="74">
        <f t="shared" si="999"/>
        <v>100</v>
      </c>
      <c r="H187" s="78"/>
      <c r="I187" s="78"/>
      <c r="J187" s="78"/>
      <c r="K187" s="78"/>
      <c r="L187" s="96"/>
      <c r="M187" s="96"/>
      <c r="N187" s="96"/>
      <c r="O187" s="96"/>
      <c r="P187" s="96"/>
      <c r="Q187" s="96"/>
      <c r="R187" s="96"/>
      <c r="S187" s="75"/>
      <c r="T187" s="89"/>
      <c r="U187" s="89"/>
      <c r="V187" s="89"/>
      <c r="W187" s="75"/>
      <c r="X187" s="89"/>
      <c r="Y187" s="89"/>
      <c r="Z187" s="89"/>
      <c r="AA187" s="75"/>
      <c r="AB187" s="89"/>
      <c r="AC187" s="89"/>
      <c r="AD187" s="89"/>
      <c r="AE187" s="75"/>
      <c r="AF187" s="89"/>
      <c r="AG187" s="89"/>
      <c r="AH187" s="89"/>
      <c r="AI187" s="75"/>
      <c r="AJ187" s="89"/>
      <c r="AK187" s="89"/>
      <c r="AL187" s="89"/>
      <c r="AM187" s="75"/>
      <c r="AN187" s="96"/>
      <c r="AO187" s="96"/>
      <c r="AP187" s="96"/>
      <c r="AQ187" s="96"/>
      <c r="AR187" s="89"/>
      <c r="AS187" s="89"/>
      <c r="AT187" s="89"/>
      <c r="AU187" s="75"/>
      <c r="AV187" s="89"/>
      <c r="AW187" s="89"/>
      <c r="AX187" s="89"/>
      <c r="AY187" s="75"/>
      <c r="AZ187" s="75"/>
      <c r="BA187" s="89"/>
      <c r="BB187" s="89"/>
      <c r="BC187" s="75"/>
      <c r="BD187" s="89"/>
      <c r="BE187" s="89"/>
      <c r="BF187" s="89"/>
      <c r="BG187" s="75"/>
      <c r="BH187" s="89"/>
      <c r="BI187" s="89"/>
      <c r="BJ187" s="89"/>
      <c r="BK187" s="75"/>
      <c r="BL187" s="75"/>
      <c r="BM187" s="89"/>
      <c r="BN187" s="89"/>
      <c r="BO187" s="75"/>
      <c r="BP187" s="75"/>
      <c r="BQ187" s="89"/>
      <c r="BR187" s="89"/>
      <c r="BS187" s="75"/>
      <c r="BT187" s="75"/>
      <c r="BU187" s="89"/>
      <c r="BV187" s="89"/>
      <c r="BW187" s="75"/>
      <c r="BX187" s="75"/>
      <c r="BY187" s="322"/>
      <c r="BZ187" s="322"/>
      <c r="CA187" s="75"/>
      <c r="CB187" s="75"/>
      <c r="CC187" s="322"/>
      <c r="CD187" s="322"/>
      <c r="CE187" s="75"/>
      <c r="CF187" s="322"/>
      <c r="CG187" s="89"/>
      <c r="CH187" s="89"/>
      <c r="CI187" s="75"/>
      <c r="CJ187" s="75"/>
      <c r="CK187" s="89"/>
      <c r="CL187" s="89"/>
      <c r="CM187" s="75"/>
      <c r="CN187" s="75"/>
      <c r="CO187" s="322"/>
      <c r="CP187" s="322"/>
      <c r="CQ187" s="75"/>
      <c r="CR187" s="322"/>
      <c r="CS187" s="322"/>
      <c r="CT187" s="322"/>
      <c r="CU187" s="75"/>
      <c r="CV187" s="75"/>
      <c r="CW187" s="322"/>
      <c r="CX187" s="322"/>
      <c r="CY187" s="75"/>
      <c r="CZ187" s="75"/>
      <c r="DA187" s="322">
        <v>20987.517530000001</v>
      </c>
      <c r="DB187" s="322">
        <v>20987.517530000001</v>
      </c>
      <c r="DC187" s="75">
        <f>DB187/DA187*100</f>
        <v>100</v>
      </c>
      <c r="DD187" s="322"/>
      <c r="DE187" s="322"/>
      <c r="DF187" s="322"/>
      <c r="DG187" s="75"/>
      <c r="DH187" s="322"/>
      <c r="DI187" s="322"/>
      <c r="DJ187" s="322"/>
      <c r="DK187" s="75"/>
      <c r="DL187" s="322"/>
      <c r="DM187" s="322"/>
      <c r="DN187" s="322"/>
      <c r="DO187" s="75"/>
      <c r="DP187" s="322"/>
      <c r="DQ187" s="322"/>
      <c r="DR187" s="322"/>
      <c r="DS187" s="75"/>
      <c r="DT187" s="75"/>
      <c r="DU187" s="89"/>
      <c r="DV187" s="89"/>
      <c r="DW187" s="75"/>
      <c r="DX187" s="75"/>
      <c r="DY187" s="89"/>
      <c r="DZ187" s="89"/>
      <c r="EA187" s="75"/>
      <c r="EB187" s="322"/>
      <c r="EC187" s="322"/>
      <c r="ED187" s="322"/>
      <c r="EE187" s="75"/>
      <c r="EF187" s="322"/>
      <c r="EG187" s="322"/>
      <c r="EH187" s="322"/>
      <c r="EI187" s="75"/>
      <c r="EJ187" s="322"/>
      <c r="EK187" s="322"/>
      <c r="EL187" s="322"/>
      <c r="EM187" s="75"/>
      <c r="EN187" s="322">
        <v>10000</v>
      </c>
      <c r="EO187" s="322">
        <v>10000</v>
      </c>
      <c r="EP187" s="322">
        <v>10000</v>
      </c>
      <c r="EQ187" s="75">
        <f t="shared" si="1006"/>
        <v>100</v>
      </c>
      <c r="ER187" s="322"/>
      <c r="ES187" s="322"/>
      <c r="ET187" s="322"/>
      <c r="EU187" s="75"/>
      <c r="EV187" s="75"/>
      <c r="EW187" s="75"/>
      <c r="EX187" s="75"/>
      <c r="EY187" s="75"/>
      <c r="EZ187" s="322"/>
      <c r="FA187" s="322"/>
      <c r="FB187" s="322"/>
      <c r="FC187" s="75"/>
      <c r="FD187" s="322"/>
      <c r="FE187" s="322"/>
      <c r="FF187" s="322"/>
      <c r="FG187" s="75"/>
      <c r="FH187" s="322"/>
      <c r="FI187" s="322"/>
      <c r="FJ187" s="322"/>
      <c r="FK187" s="75"/>
      <c r="FL187" s="322"/>
      <c r="FM187" s="322"/>
      <c r="FN187" s="322"/>
      <c r="FO187" s="75"/>
      <c r="FP187" s="322"/>
      <c r="FQ187" s="322"/>
      <c r="FR187" s="322"/>
      <c r="FS187" s="75"/>
      <c r="FT187" s="322"/>
      <c r="FU187" s="322"/>
      <c r="FV187" s="322"/>
      <c r="FW187" s="75"/>
      <c r="FX187" s="322"/>
      <c r="FY187" s="322"/>
      <c r="FZ187" s="322"/>
      <c r="GA187" s="75"/>
      <c r="GB187" s="322"/>
      <c r="GC187" s="322"/>
      <c r="GD187" s="322"/>
      <c r="GE187" s="75"/>
      <c r="GF187" s="322"/>
      <c r="GG187" s="322"/>
      <c r="GH187" s="322"/>
      <c r="GI187" s="75"/>
      <c r="GJ187" s="322"/>
      <c r="GK187" s="322"/>
      <c r="GL187" s="322"/>
      <c r="GM187" s="75"/>
      <c r="GN187" s="322"/>
      <c r="GO187" s="322"/>
      <c r="GP187" s="322"/>
      <c r="GQ187" s="75"/>
      <c r="GR187" s="96"/>
      <c r="GS187" s="96"/>
      <c r="GT187" s="96"/>
      <c r="GU187" s="96"/>
      <c r="GV187" s="96"/>
      <c r="GW187" s="96"/>
      <c r="GX187" s="96"/>
      <c r="GY187" s="96"/>
      <c r="GZ187" s="96"/>
      <c r="HA187" s="96"/>
      <c r="HB187" s="96"/>
      <c r="HC187" s="96"/>
      <c r="HD187" s="96"/>
      <c r="HE187" s="96"/>
      <c r="HF187" s="96"/>
      <c r="HG187" s="96"/>
      <c r="HH187" s="96"/>
      <c r="HI187" s="96"/>
      <c r="HJ187" s="96"/>
      <c r="HK187" s="96"/>
      <c r="HL187" s="96"/>
      <c r="HM187" s="96"/>
      <c r="HN187" s="96"/>
      <c r="HO187" s="96"/>
      <c r="HP187" s="96"/>
      <c r="HQ187" s="96"/>
      <c r="HR187" s="96"/>
      <c r="HS187" s="96"/>
      <c r="HT187" s="96"/>
      <c r="HU187" s="96"/>
      <c r="HV187" s="96"/>
      <c r="HW187" s="96"/>
      <c r="HX187" s="96"/>
      <c r="HY187" s="96"/>
      <c r="HZ187" s="96"/>
      <c r="IA187" s="96"/>
      <c r="IB187" s="96"/>
      <c r="IC187" s="96"/>
      <c r="ID187" s="96"/>
      <c r="IE187" s="96"/>
      <c r="IF187" s="96"/>
      <c r="IG187" s="96"/>
      <c r="IH187" s="96"/>
      <c r="II187" s="96"/>
      <c r="IJ187" s="96"/>
      <c r="IK187" s="96"/>
      <c r="IL187" s="96"/>
      <c r="IM187" s="96"/>
      <c r="IN187" s="96"/>
      <c r="IO187" s="96"/>
      <c r="IP187" s="96"/>
      <c r="IQ187" s="96"/>
      <c r="IR187" s="96"/>
      <c r="IS187" s="96"/>
      <c r="IT187" s="96"/>
      <c r="IU187" s="96"/>
      <c r="IV187" s="96"/>
      <c r="IW187" s="96"/>
      <c r="IX187" s="96"/>
      <c r="IY187" s="96"/>
      <c r="IZ187" s="96"/>
      <c r="JA187" s="96"/>
      <c r="JB187" s="96"/>
      <c r="JC187" s="96"/>
      <c r="JD187" s="96"/>
      <c r="JE187" s="96"/>
      <c r="JF187" s="96"/>
      <c r="JG187" s="96"/>
      <c r="JH187" s="96"/>
      <c r="JI187" s="96"/>
      <c r="JJ187" s="96"/>
      <c r="JK187" s="96"/>
      <c r="JL187" s="96"/>
      <c r="JM187" s="96"/>
      <c r="JN187" s="96"/>
      <c r="JO187" s="96"/>
      <c r="JP187" s="96"/>
      <c r="JQ187" s="96"/>
      <c r="JR187" s="96"/>
      <c r="JS187" s="96"/>
      <c r="JT187" s="96"/>
      <c r="JU187" s="96"/>
      <c r="JV187" s="96"/>
      <c r="JW187" s="75"/>
      <c r="JX187" s="96"/>
      <c r="JY187" s="96"/>
      <c r="JZ187" s="96"/>
      <c r="KA187" s="96"/>
      <c r="KB187" s="96"/>
      <c r="KC187" s="96"/>
      <c r="KD187" s="96"/>
      <c r="KE187" s="75"/>
      <c r="KF187" s="96"/>
      <c r="KG187" s="96"/>
      <c r="KH187" s="96"/>
      <c r="KI187" s="75"/>
      <c r="KJ187" s="96"/>
      <c r="KK187" s="96"/>
      <c r="KL187" s="96"/>
      <c r="KM187" s="75"/>
      <c r="KN187" s="96"/>
      <c r="KO187" s="96"/>
      <c r="KP187" s="96"/>
      <c r="KQ187" s="75"/>
      <c r="KR187" s="96"/>
      <c r="KS187" s="96"/>
      <c r="KT187" s="96"/>
      <c r="KU187" s="75"/>
      <c r="KV187" s="96"/>
      <c r="KW187" s="96"/>
      <c r="KX187" s="96"/>
      <c r="KY187" s="75"/>
      <c r="KZ187" s="96"/>
      <c r="LA187" s="96"/>
      <c r="LB187" s="96"/>
      <c r="LC187" s="75"/>
      <c r="LD187" s="96"/>
      <c r="LE187" s="96"/>
      <c r="LF187" s="96"/>
      <c r="LG187" s="75"/>
      <c r="LH187" s="96"/>
      <c r="LI187" s="96"/>
      <c r="LJ187" s="96"/>
      <c r="LK187" s="75"/>
      <c r="LL187" s="96"/>
      <c r="LM187" s="96"/>
      <c r="LN187" s="96"/>
      <c r="LO187" s="75"/>
      <c r="LP187" s="96"/>
      <c r="LQ187" s="74">
        <v>700</v>
      </c>
      <c r="LR187" s="74">
        <v>700</v>
      </c>
      <c r="LS187" s="75">
        <f>LR187/LQ187*100</f>
        <v>100</v>
      </c>
      <c r="LT187" s="96"/>
      <c r="LU187" s="74"/>
      <c r="LV187" s="74"/>
      <c r="LW187" s="75"/>
      <c r="LX187" s="96"/>
      <c r="LY187" s="74"/>
      <c r="LZ187" s="74"/>
      <c r="MA187" s="75"/>
      <c r="MB187" s="96"/>
      <c r="MC187" s="96"/>
      <c r="MD187" s="96"/>
      <c r="ME187" s="75"/>
      <c r="MF187" s="96"/>
      <c r="MG187" s="96"/>
      <c r="MH187" s="96"/>
      <c r="MI187" s="75"/>
      <c r="MJ187" s="96"/>
      <c r="MK187" s="96"/>
      <c r="ML187" s="96"/>
      <c r="MM187" s="75"/>
      <c r="MN187" s="89"/>
      <c r="MO187" s="89"/>
      <c r="MP187" s="89"/>
      <c r="MQ187" s="75"/>
      <c r="MR187" s="322"/>
      <c r="MS187" s="322"/>
      <c r="MT187" s="322"/>
      <c r="MU187" s="75"/>
      <c r="MV187" s="96"/>
      <c r="MW187" s="96"/>
      <c r="MX187" s="96"/>
      <c r="MY187" s="96"/>
      <c r="MZ187" s="96"/>
      <c r="NA187" s="96"/>
      <c r="NB187" s="96"/>
      <c r="NC187" s="96"/>
      <c r="ND187" s="96"/>
      <c r="NE187" s="96"/>
      <c r="NF187" s="96"/>
      <c r="NG187" s="96"/>
      <c r="NH187" s="96"/>
      <c r="NI187" s="96"/>
      <c r="NJ187" s="96"/>
      <c r="NK187" s="96"/>
    </row>
    <row r="188" spans="1:375" s="5" customFormat="1" ht="31.5" x14ac:dyDescent="0.25">
      <c r="A188" s="129" t="s">
        <v>266</v>
      </c>
      <c r="B188" s="77">
        <f t="shared" si="791"/>
        <v>14344.4038</v>
      </c>
      <c r="C188" s="77">
        <f t="shared" si="741"/>
        <v>22654.469559999998</v>
      </c>
      <c r="D188" s="77">
        <f t="shared" si="792"/>
        <v>22054.469559999998</v>
      </c>
      <c r="E188" s="77">
        <f t="shared" si="793"/>
        <v>600</v>
      </c>
      <c r="F188" s="77">
        <f t="shared" si="794"/>
        <v>22651.183769999996</v>
      </c>
      <c r="G188" s="73">
        <f t="shared" si="999"/>
        <v>99.985496062967627</v>
      </c>
      <c r="H188" s="73">
        <f>H189+H192</f>
        <v>0</v>
      </c>
      <c r="I188" s="73">
        <f>I189+I192</f>
        <v>0</v>
      </c>
      <c r="J188" s="73">
        <f>J189+J192</f>
        <v>0</v>
      </c>
      <c r="K188" s="73"/>
      <c r="L188" s="73">
        <f t="shared" ref="L188" si="1049">L189+L192</f>
        <v>988.8</v>
      </c>
      <c r="M188" s="73">
        <f t="shared" ref="M188:N188" si="1050">M189+M192</f>
        <v>1236</v>
      </c>
      <c r="N188" s="73">
        <f t="shared" si="1050"/>
        <v>1236</v>
      </c>
      <c r="O188" s="72">
        <f>N188/M188*100</f>
        <v>100</v>
      </c>
      <c r="P188" s="73">
        <f>P189+P192</f>
        <v>248</v>
      </c>
      <c r="Q188" s="73">
        <f>Q189+Q192</f>
        <v>248</v>
      </c>
      <c r="R188" s="73">
        <f>R189+R192</f>
        <v>248</v>
      </c>
      <c r="S188" s="72">
        <f>R188/Q188*100</f>
        <v>100</v>
      </c>
      <c r="T188" s="73">
        <f>T189+T192</f>
        <v>1408</v>
      </c>
      <c r="U188" s="73">
        <f>U189+U192</f>
        <v>1408</v>
      </c>
      <c r="V188" s="73">
        <f>V189+V192</f>
        <v>1408</v>
      </c>
      <c r="W188" s="72">
        <f>V188/U188*100</f>
        <v>100</v>
      </c>
      <c r="X188" s="73">
        <f>X189+X192</f>
        <v>615</v>
      </c>
      <c r="Y188" s="73">
        <f>Y189+Y192</f>
        <v>615</v>
      </c>
      <c r="Z188" s="73">
        <f>Z189+Z192</f>
        <v>615</v>
      </c>
      <c r="AA188" s="72">
        <f>Z188/Y188*100</f>
        <v>100</v>
      </c>
      <c r="AB188" s="73">
        <f>AB189+AB192</f>
        <v>0</v>
      </c>
      <c r="AC188" s="73">
        <f>AC189+AC192</f>
        <v>0</v>
      </c>
      <c r="AD188" s="73">
        <f>AD189+AD192</f>
        <v>0</v>
      </c>
      <c r="AE188" s="72"/>
      <c r="AF188" s="73"/>
      <c r="AG188" s="73">
        <f>AG189+AG192</f>
        <v>6200.6</v>
      </c>
      <c r="AH188" s="73">
        <f>AH189+AH192</f>
        <v>6200.6</v>
      </c>
      <c r="AI188" s="72">
        <f>AH188/AG188*100</f>
        <v>100</v>
      </c>
      <c r="AJ188" s="73"/>
      <c r="AK188" s="73">
        <f>AK189+AK192</f>
        <v>400</v>
      </c>
      <c r="AL188" s="73">
        <f>AL189+AL192</f>
        <v>400</v>
      </c>
      <c r="AM188" s="72">
        <f>AL188/AK188*100</f>
        <v>100</v>
      </c>
      <c r="AN188" s="73">
        <f t="shared" ref="AN188" si="1051">AN189+AN192</f>
        <v>0</v>
      </c>
      <c r="AO188" s="73">
        <f t="shared" ref="AO188:AQ188" si="1052">AO189+AO192</f>
        <v>0</v>
      </c>
      <c r="AP188" s="73">
        <f t="shared" si="1052"/>
        <v>0</v>
      </c>
      <c r="AQ188" s="73">
        <f t="shared" si="1052"/>
        <v>0</v>
      </c>
      <c r="AR188" s="73">
        <f>AR189+AR192</f>
        <v>500</v>
      </c>
      <c r="AS188" s="73">
        <f>AS189+AS192</f>
        <v>500</v>
      </c>
      <c r="AT188" s="73">
        <f>AT189+AT192</f>
        <v>500</v>
      </c>
      <c r="AU188" s="72">
        <f>AT188/AS188*100</f>
        <v>100</v>
      </c>
      <c r="AV188" s="73"/>
      <c r="AW188" s="73">
        <f>AW189+AW192</f>
        <v>0</v>
      </c>
      <c r="AX188" s="73">
        <f>AX189+AX192</f>
        <v>0</v>
      </c>
      <c r="AY188" s="72"/>
      <c r="AZ188" s="72"/>
      <c r="BA188" s="73">
        <f>BA189+BA192</f>
        <v>0</v>
      </c>
      <c r="BB188" s="73">
        <f>BB189+BB192</f>
        <v>0</v>
      </c>
      <c r="BC188" s="72"/>
      <c r="BD188" s="73"/>
      <c r="BE188" s="73"/>
      <c r="BF188" s="73"/>
      <c r="BG188" s="72"/>
      <c r="BH188" s="73">
        <f>BH189+BH192</f>
        <v>1465.3871999999999</v>
      </c>
      <c r="BI188" s="73">
        <f>BI189+BI192</f>
        <v>1465.3871999999999</v>
      </c>
      <c r="BJ188" s="73">
        <f>BJ189+BJ192</f>
        <v>1465.3871999999999</v>
      </c>
      <c r="BK188" s="72">
        <f>BJ188/BI188*100</f>
        <v>100</v>
      </c>
      <c r="BL188" s="72"/>
      <c r="BM188" s="73">
        <f>BM189+BM192</f>
        <v>0</v>
      </c>
      <c r="BN188" s="73">
        <f>BN189+BN192</f>
        <v>0</v>
      </c>
      <c r="BO188" s="72"/>
      <c r="BP188" s="72"/>
      <c r="BQ188" s="73">
        <f>BQ189+BQ192</f>
        <v>0</v>
      </c>
      <c r="BR188" s="73">
        <f>BR189+BR192</f>
        <v>0</v>
      </c>
      <c r="BS188" s="72"/>
      <c r="BT188" s="72"/>
      <c r="BU188" s="73">
        <f>BU189+BU192</f>
        <v>0</v>
      </c>
      <c r="BV188" s="73">
        <f>BV189+BV192</f>
        <v>0</v>
      </c>
      <c r="BW188" s="72"/>
      <c r="BX188" s="72"/>
      <c r="BY188" s="73">
        <f>BY189+BY192</f>
        <v>0</v>
      </c>
      <c r="BZ188" s="73">
        <f>BZ189+BZ192</f>
        <v>0</v>
      </c>
      <c r="CA188" s="72"/>
      <c r="CB188" s="72"/>
      <c r="CC188" s="73">
        <f>CC189+CC192</f>
        <v>0</v>
      </c>
      <c r="CD188" s="73">
        <f>CD189+CD192</f>
        <v>0</v>
      </c>
      <c r="CE188" s="72"/>
      <c r="CF188" s="343"/>
      <c r="CG188" s="73">
        <f>CG189+CG192</f>
        <v>0</v>
      </c>
      <c r="CH188" s="73">
        <f>CH189+CH192</f>
        <v>0</v>
      </c>
      <c r="CI188" s="72"/>
      <c r="CJ188" s="72"/>
      <c r="CK188" s="73">
        <f>CK189+CK192</f>
        <v>0</v>
      </c>
      <c r="CL188" s="73">
        <f>CL189+CL192</f>
        <v>0</v>
      </c>
      <c r="CM188" s="72"/>
      <c r="CN188" s="72"/>
      <c r="CO188" s="73">
        <f>CO189+CO192</f>
        <v>0</v>
      </c>
      <c r="CP188" s="73">
        <f>CP189+CP192</f>
        <v>0</v>
      </c>
      <c r="CQ188" s="72"/>
      <c r="CR188" s="73">
        <f>CR189+CR192</f>
        <v>634.4</v>
      </c>
      <c r="CS188" s="73">
        <f>CS189+CS192</f>
        <v>634.4</v>
      </c>
      <c r="CT188" s="73">
        <f>CT189+CT192</f>
        <v>634.4</v>
      </c>
      <c r="CU188" s="72">
        <f>CT188/CS188*100</f>
        <v>100</v>
      </c>
      <c r="CV188" s="72"/>
      <c r="CW188" s="73"/>
      <c r="CX188" s="73"/>
      <c r="CY188" s="72"/>
      <c r="CZ188" s="72"/>
      <c r="DA188" s="73"/>
      <c r="DB188" s="73"/>
      <c r="DC188" s="72"/>
      <c r="DD188" s="73">
        <f>DD189+DD192</f>
        <v>250</v>
      </c>
      <c r="DE188" s="73">
        <f>DE189+DE192</f>
        <v>250</v>
      </c>
      <c r="DF188" s="73">
        <f>DF189+DF192</f>
        <v>250</v>
      </c>
      <c r="DG188" s="72">
        <f t="shared" si="840"/>
        <v>100</v>
      </c>
      <c r="DH188" s="73">
        <f>DH189+DH192</f>
        <v>0</v>
      </c>
      <c r="DI188" s="73">
        <f>DI189+DI192</f>
        <v>0</v>
      </c>
      <c r="DJ188" s="73">
        <f>DJ189+DJ192</f>
        <v>0</v>
      </c>
      <c r="DK188" s="72"/>
      <c r="DL188" s="73">
        <f>DL189+DL192</f>
        <v>0</v>
      </c>
      <c r="DM188" s="73">
        <f>DM189+DM192</f>
        <v>0</v>
      </c>
      <c r="DN188" s="73">
        <f>DN189+DN192</f>
        <v>0</v>
      </c>
      <c r="DO188" s="72"/>
      <c r="DP188" s="73"/>
      <c r="DQ188" s="73">
        <f>DQ189+DQ192</f>
        <v>0</v>
      </c>
      <c r="DR188" s="73">
        <f>DR189+DR192</f>
        <v>0</v>
      </c>
      <c r="DS188" s="72"/>
      <c r="DT188" s="72"/>
      <c r="DU188" s="73">
        <f>DU189+DU192</f>
        <v>0</v>
      </c>
      <c r="DV188" s="73">
        <f>DV189+DV192</f>
        <v>0</v>
      </c>
      <c r="DW188" s="72"/>
      <c r="DX188" s="72"/>
      <c r="DY188" s="73">
        <f>DY189+DY192</f>
        <v>0</v>
      </c>
      <c r="DZ188" s="73">
        <f>DZ189+DZ192</f>
        <v>0</v>
      </c>
      <c r="EA188" s="72"/>
      <c r="EB188" s="73">
        <f>EB189+EB192</f>
        <v>1000</v>
      </c>
      <c r="EC188" s="73">
        <f>EC189+EC192</f>
        <v>1000</v>
      </c>
      <c r="ED188" s="73">
        <f>ED189+ED192</f>
        <v>1000</v>
      </c>
      <c r="EE188" s="72">
        <f>ED188/EC188*100</f>
        <v>100</v>
      </c>
      <c r="EF188" s="73">
        <f>EF189+EF192</f>
        <v>1054.9000000000001</v>
      </c>
      <c r="EG188" s="73">
        <f>EG189+EG192</f>
        <v>924.9</v>
      </c>
      <c r="EH188" s="73">
        <f>EH189+EH192</f>
        <v>924.9</v>
      </c>
      <c r="EI188" s="72">
        <f>EH188/EG188*100</f>
        <v>100</v>
      </c>
      <c r="EJ188" s="73"/>
      <c r="EK188" s="73">
        <f>EK189+EK192+EK191</f>
        <v>0</v>
      </c>
      <c r="EL188" s="73">
        <f>EL189+EL192+EL191</f>
        <v>0</v>
      </c>
      <c r="EM188" s="72"/>
      <c r="EN188" s="73">
        <f>EN189+EN192+EN191</f>
        <v>5000</v>
      </c>
      <c r="EO188" s="73">
        <f>EO189+EO192+EO191</f>
        <v>5000</v>
      </c>
      <c r="EP188" s="73">
        <f>EP189+EP192+EP191</f>
        <v>4996.7142100000001</v>
      </c>
      <c r="EQ188" s="72">
        <f t="shared" si="1006"/>
        <v>99.934284200000008</v>
      </c>
      <c r="ER188" s="73"/>
      <c r="ES188" s="73">
        <f>ES189+ES192+ES191</f>
        <v>0</v>
      </c>
      <c r="ET188" s="73">
        <f>ET189+ET192+ET191</f>
        <v>0</v>
      </c>
      <c r="EU188" s="72"/>
      <c r="EV188" s="72"/>
      <c r="EW188" s="72"/>
      <c r="EX188" s="72"/>
      <c r="EY188" s="72"/>
      <c r="EZ188" s="73"/>
      <c r="FA188" s="73">
        <f>FA189+FA192+FA191</f>
        <v>0</v>
      </c>
      <c r="FB188" s="73">
        <f>FB189+FB192+FB191</f>
        <v>0</v>
      </c>
      <c r="FC188" s="72"/>
      <c r="FD188" s="73"/>
      <c r="FE188" s="73">
        <f>FE189+FE192+FE191</f>
        <v>0</v>
      </c>
      <c r="FF188" s="73">
        <f>FF189+FF192+FF191</f>
        <v>0</v>
      </c>
      <c r="FG188" s="72"/>
      <c r="FH188" s="73"/>
      <c r="FI188" s="73">
        <f>FI189+FI192+FI191</f>
        <v>0</v>
      </c>
      <c r="FJ188" s="73">
        <f>FJ189+FJ192+FJ191</f>
        <v>0</v>
      </c>
      <c r="FK188" s="72"/>
      <c r="FL188" s="73">
        <f>FL189+FL192+FL191</f>
        <v>407.6</v>
      </c>
      <c r="FM188" s="73">
        <f>FM189+FM192+FM191</f>
        <v>499.3</v>
      </c>
      <c r="FN188" s="73">
        <f>FN189+FN192+FN191</f>
        <v>499.3</v>
      </c>
      <c r="FO188" s="72">
        <f t="shared" ref="FO188:FO189" si="1053">FN188/FM188*100</f>
        <v>100</v>
      </c>
      <c r="FP188" s="73"/>
      <c r="FQ188" s="73"/>
      <c r="FR188" s="73"/>
      <c r="FS188" s="72"/>
      <c r="FT188" s="73"/>
      <c r="FU188" s="73">
        <f>FU189+FU192+FU191</f>
        <v>0</v>
      </c>
      <c r="FV188" s="73">
        <f>FV189+FV192+FV191</f>
        <v>0</v>
      </c>
      <c r="FW188" s="72"/>
      <c r="FX188" s="73"/>
      <c r="FY188" s="73">
        <f>FY189+FY192+FY191</f>
        <v>0</v>
      </c>
      <c r="FZ188" s="73">
        <f>FZ189+FZ192+FZ191</f>
        <v>0</v>
      </c>
      <c r="GA188" s="72"/>
      <c r="GB188" s="73"/>
      <c r="GC188" s="73">
        <f>GC189+GC192+GC191</f>
        <v>0</v>
      </c>
      <c r="GD188" s="73">
        <f>GD189+GD192+GD191</f>
        <v>0</v>
      </c>
      <c r="GE188" s="72"/>
      <c r="GF188" s="73">
        <f>GF189+GF192+GF191</f>
        <v>772.31659999999999</v>
      </c>
      <c r="GG188" s="73">
        <f>GG189+GG192+GG191</f>
        <v>697.24168000000009</v>
      </c>
      <c r="GH188" s="73">
        <f>GH189+GH192+GH191</f>
        <v>697.24168000000009</v>
      </c>
      <c r="GI188" s="72">
        <f t="shared" si="895"/>
        <v>100</v>
      </c>
      <c r="GJ188" s="73"/>
      <c r="GK188" s="73"/>
      <c r="GL188" s="73"/>
      <c r="GM188" s="72"/>
      <c r="GN188" s="73"/>
      <c r="GO188" s="73"/>
      <c r="GP188" s="73"/>
      <c r="GQ188" s="72"/>
      <c r="GR188" s="73"/>
      <c r="GS188" s="73">
        <f t="shared" ref="GS188:GT188" si="1054">GS189+GS192</f>
        <v>0</v>
      </c>
      <c r="GT188" s="73">
        <f t="shared" si="1054"/>
        <v>0</v>
      </c>
      <c r="GU188" s="72"/>
      <c r="GV188" s="73"/>
      <c r="GW188" s="73">
        <f t="shared" ref="GW188:GX188" si="1055">GW189+GW192</f>
        <v>0</v>
      </c>
      <c r="GX188" s="73">
        <f t="shared" si="1055"/>
        <v>0</v>
      </c>
      <c r="GY188" s="72"/>
      <c r="GZ188" s="73"/>
      <c r="HA188" s="73">
        <f t="shared" ref="HA188:HB188" si="1056">HA189+HA192</f>
        <v>0</v>
      </c>
      <c r="HB188" s="73">
        <f t="shared" si="1056"/>
        <v>0</v>
      </c>
      <c r="HC188" s="72"/>
      <c r="HD188" s="73"/>
      <c r="HE188" s="73">
        <f t="shared" ref="HE188:HF188" si="1057">HE189+HE192</f>
        <v>0</v>
      </c>
      <c r="HF188" s="73">
        <f t="shared" si="1057"/>
        <v>0</v>
      </c>
      <c r="HG188" s="72"/>
      <c r="HH188" s="73"/>
      <c r="HI188" s="73">
        <f t="shared" ref="HI188:HJ188" si="1058">HI189+HI192</f>
        <v>0</v>
      </c>
      <c r="HJ188" s="73">
        <f t="shared" si="1058"/>
        <v>0</v>
      </c>
      <c r="HK188" s="72"/>
      <c r="HL188" s="73"/>
      <c r="HM188" s="73">
        <f t="shared" ref="HM188:HN188" si="1059">HM189+HM192</f>
        <v>0</v>
      </c>
      <c r="HN188" s="73">
        <f t="shared" si="1059"/>
        <v>0</v>
      </c>
      <c r="HO188" s="72"/>
      <c r="HP188" s="73"/>
      <c r="HQ188" s="73">
        <f t="shared" ref="HQ188:HR188" si="1060">HQ189+HQ192</f>
        <v>0</v>
      </c>
      <c r="HR188" s="73">
        <f t="shared" si="1060"/>
        <v>0</v>
      </c>
      <c r="HS188" s="72"/>
      <c r="HT188" s="73"/>
      <c r="HU188" s="73">
        <f t="shared" ref="HU188:HV188" si="1061">HU189+HU192</f>
        <v>0</v>
      </c>
      <c r="HV188" s="73">
        <f t="shared" si="1061"/>
        <v>0</v>
      </c>
      <c r="HW188" s="72"/>
      <c r="HX188" s="73"/>
      <c r="HY188" s="73">
        <f t="shared" ref="HY188:HZ188" si="1062">HY189+HY192</f>
        <v>0</v>
      </c>
      <c r="HZ188" s="73">
        <f t="shared" si="1062"/>
        <v>0</v>
      </c>
      <c r="IA188" s="72"/>
      <c r="IB188" s="73"/>
      <c r="IC188" s="73">
        <f t="shared" ref="IC188:ID188" si="1063">IC189+IC192</f>
        <v>0</v>
      </c>
      <c r="ID188" s="73">
        <f t="shared" si="1063"/>
        <v>0</v>
      </c>
      <c r="IE188" s="72"/>
      <c r="IF188" s="73"/>
      <c r="IG188" s="73">
        <f t="shared" ref="IG188:IH188" si="1064">IG189+IG192</f>
        <v>0</v>
      </c>
      <c r="IH188" s="73">
        <f t="shared" si="1064"/>
        <v>0</v>
      </c>
      <c r="II188" s="72"/>
      <c r="IJ188" s="73"/>
      <c r="IK188" s="73">
        <f t="shared" ref="IK188:IL188" si="1065">IK189+IK192</f>
        <v>0</v>
      </c>
      <c r="IL188" s="73">
        <f t="shared" si="1065"/>
        <v>0</v>
      </c>
      <c r="IM188" s="72"/>
      <c r="IN188" s="73"/>
      <c r="IO188" s="73">
        <f t="shared" ref="IO188:IP188" si="1066">IO189+IO192</f>
        <v>0</v>
      </c>
      <c r="IP188" s="73">
        <f t="shared" si="1066"/>
        <v>0</v>
      </c>
      <c r="IQ188" s="72"/>
      <c r="IR188" s="73"/>
      <c r="IS188" s="73">
        <f t="shared" ref="IS188:IT188" si="1067">IS189+IS192</f>
        <v>0</v>
      </c>
      <c r="IT188" s="73">
        <f t="shared" si="1067"/>
        <v>0</v>
      </c>
      <c r="IU188" s="72"/>
      <c r="IV188" s="73"/>
      <c r="IW188" s="73">
        <f t="shared" ref="IW188:IX188" si="1068">IW189+IW192</f>
        <v>0</v>
      </c>
      <c r="IX188" s="73">
        <f t="shared" si="1068"/>
        <v>0</v>
      </c>
      <c r="IY188" s="72"/>
      <c r="IZ188" s="73"/>
      <c r="JA188" s="73">
        <f t="shared" ref="JA188:JB188" si="1069">JA189+JA192</f>
        <v>0</v>
      </c>
      <c r="JB188" s="73">
        <f t="shared" si="1069"/>
        <v>0</v>
      </c>
      <c r="JC188" s="72"/>
      <c r="JD188" s="73"/>
      <c r="JE188" s="73">
        <f t="shared" ref="JE188:JF188" si="1070">JE189+JE192</f>
        <v>0</v>
      </c>
      <c r="JF188" s="73">
        <f t="shared" si="1070"/>
        <v>0</v>
      </c>
      <c r="JG188" s="72"/>
      <c r="JH188" s="73"/>
      <c r="JI188" s="73">
        <f t="shared" ref="JI188:JJ188" si="1071">JI189+JI192</f>
        <v>0</v>
      </c>
      <c r="JJ188" s="73">
        <f t="shared" si="1071"/>
        <v>0</v>
      </c>
      <c r="JK188" s="72"/>
      <c r="JL188" s="73"/>
      <c r="JM188" s="73">
        <f t="shared" ref="JM188:JN188" si="1072">JM189+JM192</f>
        <v>0</v>
      </c>
      <c r="JN188" s="73">
        <f t="shared" si="1072"/>
        <v>0</v>
      </c>
      <c r="JO188" s="72"/>
      <c r="JP188" s="73"/>
      <c r="JQ188" s="73">
        <f t="shared" ref="JQ188:JR188" si="1073">JQ189+JQ192</f>
        <v>0</v>
      </c>
      <c r="JR188" s="73">
        <f t="shared" si="1073"/>
        <v>0</v>
      </c>
      <c r="JS188" s="72"/>
      <c r="JT188" s="73"/>
      <c r="JU188" s="73">
        <f t="shared" ref="JU188:JV188" si="1074">JU189+JU192</f>
        <v>0</v>
      </c>
      <c r="JV188" s="73">
        <f t="shared" si="1074"/>
        <v>0</v>
      </c>
      <c r="JW188" s="72"/>
      <c r="JX188" s="73"/>
      <c r="JY188" s="73">
        <f t="shared" ref="JY188:JZ188" si="1075">JY189+JY192</f>
        <v>0</v>
      </c>
      <c r="JZ188" s="73">
        <f t="shared" si="1075"/>
        <v>0</v>
      </c>
      <c r="KA188" s="72"/>
      <c r="KB188" s="73"/>
      <c r="KC188" s="73">
        <f t="shared" ref="KC188:KD188" si="1076">KC189+KC192</f>
        <v>150</v>
      </c>
      <c r="KD188" s="73">
        <f t="shared" si="1076"/>
        <v>150</v>
      </c>
      <c r="KE188" s="72">
        <f t="shared" si="845"/>
        <v>100</v>
      </c>
      <c r="KF188" s="73"/>
      <c r="KG188" s="73">
        <f t="shared" ref="KG188:KH188" si="1077">KG189+KG192</f>
        <v>0</v>
      </c>
      <c r="KH188" s="73">
        <f t="shared" si="1077"/>
        <v>0</v>
      </c>
      <c r="KI188" s="72"/>
      <c r="KJ188" s="73"/>
      <c r="KK188" s="73">
        <f t="shared" ref="KK188:KL188" si="1078">KK189+KK192</f>
        <v>450</v>
      </c>
      <c r="KL188" s="73">
        <f t="shared" si="1078"/>
        <v>450</v>
      </c>
      <c r="KM188" s="72">
        <f t="shared" si="896"/>
        <v>100</v>
      </c>
      <c r="KN188" s="73"/>
      <c r="KO188" s="73">
        <f t="shared" ref="KO188:KP188" si="1079">KO189+KO192</f>
        <v>0</v>
      </c>
      <c r="KP188" s="73">
        <f t="shared" si="1079"/>
        <v>0</v>
      </c>
      <c r="KQ188" s="72"/>
      <c r="KR188" s="73"/>
      <c r="KS188" s="73">
        <f t="shared" ref="KS188:KT188" si="1080">KS189+KS192</f>
        <v>0</v>
      </c>
      <c r="KT188" s="73">
        <f t="shared" si="1080"/>
        <v>0</v>
      </c>
      <c r="KU188" s="72"/>
      <c r="KV188" s="73"/>
      <c r="KW188" s="73">
        <f t="shared" ref="KW188:KX188" si="1081">KW189+KW192</f>
        <v>0</v>
      </c>
      <c r="KX188" s="73">
        <f t="shared" si="1081"/>
        <v>0</v>
      </c>
      <c r="KY188" s="72"/>
      <c r="KZ188" s="73"/>
      <c r="LA188" s="73">
        <f t="shared" ref="LA188:LB188" si="1082">LA189+LA192</f>
        <v>0</v>
      </c>
      <c r="LB188" s="73">
        <f t="shared" si="1082"/>
        <v>0</v>
      </c>
      <c r="LC188" s="72"/>
      <c r="LD188" s="73"/>
      <c r="LE188" s="73">
        <f t="shared" ref="LE188:LF188" si="1083">LE189+LE192</f>
        <v>0</v>
      </c>
      <c r="LF188" s="73">
        <f t="shared" si="1083"/>
        <v>0</v>
      </c>
      <c r="LG188" s="72"/>
      <c r="LH188" s="73"/>
      <c r="LI188" s="73">
        <f t="shared" ref="LI188:LJ188" si="1084">LI189+LI192</f>
        <v>0</v>
      </c>
      <c r="LJ188" s="73">
        <f t="shared" si="1084"/>
        <v>0</v>
      </c>
      <c r="LK188" s="72"/>
      <c r="LL188" s="73"/>
      <c r="LM188" s="73">
        <f t="shared" ref="LM188:LN188" si="1085">LM189+LM192</f>
        <v>0</v>
      </c>
      <c r="LN188" s="73">
        <f t="shared" si="1085"/>
        <v>0</v>
      </c>
      <c r="LO188" s="72"/>
      <c r="LP188" s="73"/>
      <c r="LQ188" s="73">
        <f t="shared" ref="LQ188:LR188" si="1086">LQ189+LQ192</f>
        <v>0</v>
      </c>
      <c r="LR188" s="73">
        <f t="shared" si="1086"/>
        <v>0</v>
      </c>
      <c r="LS188" s="72"/>
      <c r="LT188" s="73"/>
      <c r="LU188" s="73">
        <f t="shared" ref="LU188:LV188" si="1087">LU189+LU192</f>
        <v>0</v>
      </c>
      <c r="LV188" s="73">
        <f t="shared" si="1087"/>
        <v>0</v>
      </c>
      <c r="LW188" s="72"/>
      <c r="LX188" s="73"/>
      <c r="LY188" s="73">
        <f t="shared" ref="LY188:LZ188" si="1088">LY189+LY192</f>
        <v>0</v>
      </c>
      <c r="LZ188" s="73">
        <f t="shared" si="1088"/>
        <v>0</v>
      </c>
      <c r="MA188" s="72"/>
      <c r="MB188" s="73"/>
      <c r="MC188" s="73">
        <f t="shared" ref="MC188:MD188" si="1089">MC189+MC192</f>
        <v>975.64068000000009</v>
      </c>
      <c r="MD188" s="73">
        <f t="shared" si="1089"/>
        <v>975.64068000000009</v>
      </c>
      <c r="ME188" s="72">
        <f t="shared" ref="ME188:ME189" si="1090">MD188/MC188*100</f>
        <v>100</v>
      </c>
      <c r="MF188" s="73"/>
      <c r="MG188" s="73">
        <f t="shared" ref="MG188:MH188" si="1091">MG189+MG192</f>
        <v>0</v>
      </c>
      <c r="MH188" s="73">
        <f t="shared" si="1091"/>
        <v>0</v>
      </c>
      <c r="MI188" s="72"/>
      <c r="MJ188" s="73"/>
      <c r="MK188" s="73">
        <f t="shared" ref="MK188:ML188" si="1092">MK189+MK192</f>
        <v>0</v>
      </c>
      <c r="ML188" s="73">
        <f t="shared" si="1092"/>
        <v>0</v>
      </c>
      <c r="MM188" s="72"/>
      <c r="MN188" s="73"/>
      <c r="MO188" s="73"/>
      <c r="MP188" s="73"/>
      <c r="MQ188" s="72"/>
      <c r="MR188" s="73"/>
      <c r="MS188" s="73"/>
      <c r="MT188" s="73"/>
      <c r="MU188" s="72"/>
      <c r="MV188" s="73"/>
      <c r="MW188" s="73"/>
      <c r="MX188" s="73"/>
      <c r="MY188" s="72"/>
      <c r="MZ188" s="73"/>
      <c r="NA188" s="73"/>
      <c r="NB188" s="73"/>
      <c r="NC188" s="72"/>
      <c r="ND188" s="73"/>
      <c r="NE188" s="73"/>
      <c r="NF188" s="73"/>
      <c r="NG188" s="72"/>
      <c r="NH188" s="73"/>
      <c r="NI188" s="73"/>
      <c r="NJ188" s="73"/>
      <c r="NK188" s="72"/>
    </row>
    <row r="189" spans="1:375" ht="31.5" x14ac:dyDescent="0.25">
      <c r="A189" s="130" t="s">
        <v>198</v>
      </c>
      <c r="B189" s="78">
        <f t="shared" si="791"/>
        <v>9344.4038</v>
      </c>
      <c r="C189" s="78">
        <f t="shared" si="741"/>
        <v>17654.469559999998</v>
      </c>
      <c r="D189" s="78">
        <f t="shared" si="792"/>
        <v>17054.469559999998</v>
      </c>
      <c r="E189" s="78">
        <f t="shared" si="793"/>
        <v>600</v>
      </c>
      <c r="F189" s="78">
        <f t="shared" si="794"/>
        <v>17654.469559999998</v>
      </c>
      <c r="G189" s="74">
        <f t="shared" si="999"/>
        <v>100</v>
      </c>
      <c r="H189" s="74"/>
      <c r="I189" s="74"/>
      <c r="J189" s="74"/>
      <c r="K189" s="74"/>
      <c r="L189" s="74">
        <v>988.8</v>
      </c>
      <c r="M189" s="74">
        <v>1236</v>
      </c>
      <c r="N189" s="74">
        <v>1236</v>
      </c>
      <c r="O189" s="75">
        <f>N189/M189*100</f>
        <v>100</v>
      </c>
      <c r="P189" s="99">
        <v>248</v>
      </c>
      <c r="Q189" s="99">
        <v>248</v>
      </c>
      <c r="R189" s="134">
        <v>248</v>
      </c>
      <c r="S189" s="75">
        <f>R189/Q189*100</f>
        <v>100</v>
      </c>
      <c r="T189" s="99">
        <v>1408</v>
      </c>
      <c r="U189" s="276">
        <v>1408</v>
      </c>
      <c r="V189" s="276">
        <v>1408</v>
      </c>
      <c r="W189" s="75">
        <f>V189/U189*100</f>
        <v>100</v>
      </c>
      <c r="X189" s="285">
        <v>615</v>
      </c>
      <c r="Y189" s="313">
        <v>615</v>
      </c>
      <c r="Z189" s="313">
        <v>615</v>
      </c>
      <c r="AA189" s="75">
        <f>Z189/Y189*100</f>
        <v>100</v>
      </c>
      <c r="AB189" s="322"/>
      <c r="AC189" s="322"/>
      <c r="AD189" s="322"/>
      <c r="AE189" s="75"/>
      <c r="AF189" s="322"/>
      <c r="AG189" s="322">
        <v>6200.6</v>
      </c>
      <c r="AH189" s="322">
        <v>6200.6</v>
      </c>
      <c r="AI189" s="75">
        <f>AH189/AG189*100</f>
        <v>100</v>
      </c>
      <c r="AJ189" s="322"/>
      <c r="AK189" s="322">
        <v>400</v>
      </c>
      <c r="AL189" s="322">
        <v>400</v>
      </c>
      <c r="AM189" s="75">
        <f>AL189/AK189*100</f>
        <v>100</v>
      </c>
      <c r="AN189" s="74"/>
      <c r="AO189" s="74"/>
      <c r="AP189" s="74"/>
      <c r="AQ189" s="75"/>
      <c r="AR189" s="322">
        <v>500</v>
      </c>
      <c r="AS189" s="322">
        <v>500</v>
      </c>
      <c r="AT189" s="322">
        <v>500</v>
      </c>
      <c r="AU189" s="75">
        <f>AT189/AS189*100</f>
        <v>100</v>
      </c>
      <c r="AV189" s="322"/>
      <c r="AW189" s="322"/>
      <c r="AX189" s="322"/>
      <c r="AY189" s="75"/>
      <c r="AZ189" s="75"/>
      <c r="BA189" s="322"/>
      <c r="BB189" s="322"/>
      <c r="BC189" s="75"/>
      <c r="BD189" s="322"/>
      <c r="BE189" s="322"/>
      <c r="BF189" s="322"/>
      <c r="BG189" s="75"/>
      <c r="BH189" s="322">
        <v>1465.3871999999999</v>
      </c>
      <c r="BI189" s="322">
        <v>1465.3871999999999</v>
      </c>
      <c r="BJ189" s="322">
        <v>1465.3871999999999</v>
      </c>
      <c r="BK189" s="75">
        <f>BJ189/BI189*100</f>
        <v>100</v>
      </c>
      <c r="BL189" s="75"/>
      <c r="BM189" s="322"/>
      <c r="BN189" s="322"/>
      <c r="BO189" s="75"/>
      <c r="BP189" s="75"/>
      <c r="BQ189" s="322"/>
      <c r="BR189" s="322"/>
      <c r="BS189" s="75"/>
      <c r="BT189" s="75"/>
      <c r="BU189" s="322"/>
      <c r="BV189" s="322"/>
      <c r="BW189" s="75"/>
      <c r="BX189" s="75"/>
      <c r="BY189" s="322"/>
      <c r="BZ189" s="322"/>
      <c r="CA189" s="75"/>
      <c r="CB189" s="75"/>
      <c r="CC189" s="322"/>
      <c r="CD189" s="322"/>
      <c r="CE189" s="75"/>
      <c r="CF189" s="322"/>
      <c r="CG189" s="322"/>
      <c r="CH189" s="322"/>
      <c r="CI189" s="75"/>
      <c r="CJ189" s="75"/>
      <c r="CK189" s="322"/>
      <c r="CL189" s="322"/>
      <c r="CM189" s="75"/>
      <c r="CN189" s="75"/>
      <c r="CO189" s="322"/>
      <c r="CP189" s="322"/>
      <c r="CQ189" s="75"/>
      <c r="CR189" s="322">
        <v>634.4</v>
      </c>
      <c r="CS189" s="322">
        <v>634.4</v>
      </c>
      <c r="CT189" s="322">
        <v>634.4</v>
      </c>
      <c r="CU189" s="75">
        <f>CT189/CS189*100</f>
        <v>100</v>
      </c>
      <c r="CV189" s="75"/>
      <c r="CW189" s="322"/>
      <c r="CX189" s="322"/>
      <c r="CY189" s="75"/>
      <c r="CZ189" s="75"/>
      <c r="DA189" s="322"/>
      <c r="DB189" s="322"/>
      <c r="DC189" s="75"/>
      <c r="DD189" s="322">
        <v>250</v>
      </c>
      <c r="DE189" s="322">
        <v>250</v>
      </c>
      <c r="DF189" s="322">
        <v>250</v>
      </c>
      <c r="DG189" s="75">
        <f t="shared" si="840"/>
        <v>100</v>
      </c>
      <c r="DH189" s="322"/>
      <c r="DI189" s="322"/>
      <c r="DJ189" s="322"/>
      <c r="DK189" s="75"/>
      <c r="DL189" s="322"/>
      <c r="DM189" s="322"/>
      <c r="DN189" s="322"/>
      <c r="DO189" s="75"/>
      <c r="DP189" s="322"/>
      <c r="DQ189" s="322"/>
      <c r="DR189" s="322"/>
      <c r="DS189" s="75"/>
      <c r="DT189" s="75"/>
      <c r="DU189" s="322"/>
      <c r="DV189" s="322"/>
      <c r="DW189" s="75"/>
      <c r="DX189" s="75"/>
      <c r="DY189" s="322"/>
      <c r="DZ189" s="322"/>
      <c r="EA189" s="75"/>
      <c r="EB189" s="322">
        <v>1000</v>
      </c>
      <c r="EC189" s="322">
        <v>1000</v>
      </c>
      <c r="ED189" s="322">
        <v>1000</v>
      </c>
      <c r="EE189" s="75">
        <f>ED189/EC189*100</f>
        <v>100</v>
      </c>
      <c r="EF189" s="322">
        <v>1054.9000000000001</v>
      </c>
      <c r="EG189" s="322">
        <v>924.9</v>
      </c>
      <c r="EH189" s="322">
        <v>924.9</v>
      </c>
      <c r="EI189" s="75">
        <f>EH189/EG189*100</f>
        <v>100</v>
      </c>
      <c r="EJ189" s="322"/>
      <c r="EK189" s="322"/>
      <c r="EL189" s="322"/>
      <c r="EM189" s="75"/>
      <c r="EN189" s="322"/>
      <c r="EO189" s="322"/>
      <c r="EP189" s="322"/>
      <c r="EQ189" s="75"/>
      <c r="ER189" s="322"/>
      <c r="ES189" s="322"/>
      <c r="ET189" s="322"/>
      <c r="EU189" s="75"/>
      <c r="EV189" s="75"/>
      <c r="EW189" s="75"/>
      <c r="EX189" s="75"/>
      <c r="EY189" s="75"/>
      <c r="EZ189" s="322"/>
      <c r="FA189" s="322"/>
      <c r="FB189" s="322"/>
      <c r="FC189" s="75"/>
      <c r="FD189" s="322"/>
      <c r="FE189" s="322"/>
      <c r="FF189" s="322"/>
      <c r="FG189" s="75"/>
      <c r="FH189" s="322"/>
      <c r="FI189" s="322"/>
      <c r="FJ189" s="322"/>
      <c r="FK189" s="75"/>
      <c r="FL189" s="322">
        <v>407.6</v>
      </c>
      <c r="FM189" s="322">
        <v>499.3</v>
      </c>
      <c r="FN189" s="322">
        <v>499.3</v>
      </c>
      <c r="FO189" s="75">
        <f t="shared" si="1053"/>
        <v>100</v>
      </c>
      <c r="FP189" s="322"/>
      <c r="FQ189" s="322"/>
      <c r="FR189" s="322"/>
      <c r="FS189" s="75"/>
      <c r="FT189" s="322"/>
      <c r="FU189" s="322"/>
      <c r="FV189" s="322"/>
      <c r="FW189" s="75"/>
      <c r="FX189" s="322"/>
      <c r="FY189" s="322"/>
      <c r="FZ189" s="322"/>
      <c r="GA189" s="75"/>
      <c r="GB189" s="322"/>
      <c r="GC189" s="322"/>
      <c r="GD189" s="322"/>
      <c r="GE189" s="75"/>
      <c r="GF189" s="322">
        <v>772.31659999999999</v>
      </c>
      <c r="GG189" s="322">
        <v>697.24168000000009</v>
      </c>
      <c r="GH189" s="322">
        <v>697.24168000000009</v>
      </c>
      <c r="GI189" s="75">
        <f t="shared" si="895"/>
        <v>100</v>
      </c>
      <c r="GJ189" s="322"/>
      <c r="GK189" s="322"/>
      <c r="GL189" s="322"/>
      <c r="GM189" s="75"/>
      <c r="GN189" s="322"/>
      <c r="GO189" s="322"/>
      <c r="GP189" s="322"/>
      <c r="GQ189" s="75"/>
      <c r="GR189" s="74"/>
      <c r="GS189" s="74"/>
      <c r="GT189" s="74"/>
      <c r="GU189" s="75"/>
      <c r="GV189" s="74"/>
      <c r="GW189" s="74"/>
      <c r="GX189" s="74"/>
      <c r="GY189" s="75"/>
      <c r="GZ189" s="74"/>
      <c r="HA189" s="74"/>
      <c r="HB189" s="74"/>
      <c r="HC189" s="75"/>
      <c r="HD189" s="74"/>
      <c r="HE189" s="74"/>
      <c r="HF189" s="74"/>
      <c r="HG189" s="75"/>
      <c r="HH189" s="74"/>
      <c r="HI189" s="74"/>
      <c r="HJ189" s="74">
        <v>0</v>
      </c>
      <c r="HK189" s="75"/>
      <c r="HL189" s="74"/>
      <c r="HM189" s="74"/>
      <c r="HN189" s="74">
        <v>0</v>
      </c>
      <c r="HO189" s="75"/>
      <c r="HP189" s="74"/>
      <c r="HQ189" s="74"/>
      <c r="HR189" s="74">
        <v>0</v>
      </c>
      <c r="HS189" s="75"/>
      <c r="HT189" s="74"/>
      <c r="HU189" s="74"/>
      <c r="HV189" s="74">
        <v>0</v>
      </c>
      <c r="HW189" s="75"/>
      <c r="HX189" s="74"/>
      <c r="HY189" s="74"/>
      <c r="HZ189" s="74">
        <v>0</v>
      </c>
      <c r="IA189" s="75"/>
      <c r="IB189" s="74"/>
      <c r="IC189" s="74"/>
      <c r="ID189" s="74">
        <v>0</v>
      </c>
      <c r="IE189" s="75"/>
      <c r="IF189" s="74"/>
      <c r="IG189" s="74"/>
      <c r="IH189" s="74">
        <v>0</v>
      </c>
      <c r="II189" s="75"/>
      <c r="IJ189" s="74"/>
      <c r="IK189" s="74"/>
      <c r="IL189" s="74">
        <v>0</v>
      </c>
      <c r="IM189" s="75"/>
      <c r="IN189" s="74"/>
      <c r="IO189" s="74"/>
      <c r="IP189" s="74">
        <v>0</v>
      </c>
      <c r="IQ189" s="75"/>
      <c r="IR189" s="74"/>
      <c r="IS189" s="74"/>
      <c r="IT189" s="74">
        <v>0</v>
      </c>
      <c r="IU189" s="75"/>
      <c r="IV189" s="74"/>
      <c r="IW189" s="74"/>
      <c r="IX189" s="74">
        <v>0</v>
      </c>
      <c r="IY189" s="75"/>
      <c r="IZ189" s="74"/>
      <c r="JA189" s="74"/>
      <c r="JB189" s="74">
        <v>0</v>
      </c>
      <c r="JC189" s="75"/>
      <c r="JD189" s="74"/>
      <c r="JE189" s="74"/>
      <c r="JF189" s="74">
        <v>0</v>
      </c>
      <c r="JG189" s="75"/>
      <c r="JH189" s="74"/>
      <c r="JI189" s="74"/>
      <c r="JJ189" s="74">
        <v>0</v>
      </c>
      <c r="JK189" s="75"/>
      <c r="JL189" s="74"/>
      <c r="JM189" s="74"/>
      <c r="JN189" s="74">
        <v>0</v>
      </c>
      <c r="JO189" s="75"/>
      <c r="JP189" s="74"/>
      <c r="JQ189" s="74"/>
      <c r="JR189" s="74">
        <v>0</v>
      </c>
      <c r="JS189" s="75"/>
      <c r="JT189" s="74"/>
      <c r="JU189" s="74"/>
      <c r="JV189" s="74">
        <v>0</v>
      </c>
      <c r="JW189" s="75"/>
      <c r="JX189" s="74"/>
      <c r="JY189" s="74"/>
      <c r="JZ189" s="74">
        <v>0</v>
      </c>
      <c r="KA189" s="75"/>
      <c r="KB189" s="74"/>
      <c r="KC189" s="74">
        <v>150</v>
      </c>
      <c r="KD189" s="74">
        <v>150</v>
      </c>
      <c r="KE189" s="75">
        <f t="shared" si="845"/>
        <v>100</v>
      </c>
      <c r="KF189" s="74"/>
      <c r="KG189" s="74"/>
      <c r="KH189" s="74"/>
      <c r="KI189" s="75"/>
      <c r="KJ189" s="74"/>
      <c r="KK189" s="74">
        <v>450</v>
      </c>
      <c r="KL189" s="74">
        <v>450</v>
      </c>
      <c r="KM189" s="75">
        <f t="shared" si="896"/>
        <v>100</v>
      </c>
      <c r="KN189" s="74"/>
      <c r="KO189" s="74"/>
      <c r="KP189" s="74"/>
      <c r="KQ189" s="75"/>
      <c r="KR189" s="74"/>
      <c r="KS189" s="74"/>
      <c r="KT189" s="74"/>
      <c r="KU189" s="75"/>
      <c r="KV189" s="74"/>
      <c r="KW189" s="74"/>
      <c r="KX189" s="74"/>
      <c r="KY189" s="75"/>
      <c r="KZ189" s="74"/>
      <c r="LA189" s="74"/>
      <c r="LB189" s="74"/>
      <c r="LC189" s="75"/>
      <c r="LD189" s="74"/>
      <c r="LE189" s="74"/>
      <c r="LF189" s="74"/>
      <c r="LG189" s="75"/>
      <c r="LH189" s="74"/>
      <c r="LI189" s="74"/>
      <c r="LJ189" s="74"/>
      <c r="LK189" s="75"/>
      <c r="LL189" s="74"/>
      <c r="LM189" s="74"/>
      <c r="LN189" s="74"/>
      <c r="LO189" s="75"/>
      <c r="LP189" s="74"/>
      <c r="LQ189" s="74"/>
      <c r="LR189" s="74"/>
      <c r="LS189" s="75"/>
      <c r="LT189" s="74"/>
      <c r="LU189" s="74"/>
      <c r="LV189" s="74"/>
      <c r="LW189" s="75"/>
      <c r="LX189" s="74"/>
      <c r="LY189" s="74"/>
      <c r="LZ189" s="74"/>
      <c r="MA189" s="75"/>
      <c r="MB189" s="74"/>
      <c r="MC189" s="74">
        <v>975.64068000000009</v>
      </c>
      <c r="MD189" s="74">
        <v>975.64068000000009</v>
      </c>
      <c r="ME189" s="75">
        <f t="shared" si="1090"/>
        <v>100</v>
      </c>
      <c r="MF189" s="74"/>
      <c r="MG189" s="74"/>
      <c r="MH189" s="74"/>
      <c r="MI189" s="75"/>
      <c r="MJ189" s="74"/>
      <c r="MK189" s="74"/>
      <c r="ML189" s="74"/>
      <c r="MM189" s="75"/>
      <c r="MN189" s="322"/>
      <c r="MO189" s="322"/>
      <c r="MP189" s="322"/>
      <c r="MQ189" s="75"/>
      <c r="MR189" s="322"/>
      <c r="MS189" s="322"/>
      <c r="MT189" s="322"/>
      <c r="MU189" s="75"/>
      <c r="MV189" s="74"/>
      <c r="MW189" s="74"/>
      <c r="MX189" s="74"/>
      <c r="MY189" s="75"/>
      <c r="MZ189" s="74"/>
      <c r="NA189" s="74"/>
      <c r="NB189" s="74"/>
      <c r="NC189" s="75"/>
      <c r="ND189" s="74"/>
      <c r="NE189" s="74"/>
      <c r="NF189" s="74"/>
      <c r="NG189" s="75"/>
      <c r="NH189" s="74"/>
      <c r="NI189" s="74"/>
      <c r="NJ189" s="74"/>
      <c r="NK189" s="75"/>
    </row>
    <row r="190" spans="1:375" ht="15.75" x14ac:dyDescent="0.25">
      <c r="A190" s="130" t="s">
        <v>500</v>
      </c>
      <c r="B190" s="78">
        <f t="shared" si="791"/>
        <v>0</v>
      </c>
      <c r="C190" s="78">
        <f t="shared" si="741"/>
        <v>0</v>
      </c>
      <c r="D190" s="78">
        <f t="shared" si="792"/>
        <v>0</v>
      </c>
      <c r="E190" s="78">
        <f t="shared" si="793"/>
        <v>0</v>
      </c>
      <c r="F190" s="78">
        <f t="shared" si="794"/>
        <v>0</v>
      </c>
      <c r="G190" s="74"/>
      <c r="H190" s="74"/>
      <c r="I190" s="74"/>
      <c r="J190" s="74"/>
      <c r="K190" s="74"/>
      <c r="L190" s="74"/>
      <c r="M190" s="74"/>
      <c r="N190" s="74"/>
      <c r="O190" s="75"/>
      <c r="P190" s="99"/>
      <c r="Q190" s="99"/>
      <c r="R190" s="99"/>
      <c r="S190" s="75"/>
      <c r="T190" s="99"/>
      <c r="U190" s="99"/>
      <c r="V190" s="99"/>
      <c r="W190" s="75"/>
      <c r="X190" s="285"/>
      <c r="Y190" s="285"/>
      <c r="Z190" s="285"/>
      <c r="AA190" s="75"/>
      <c r="AB190" s="322"/>
      <c r="AC190" s="322"/>
      <c r="AD190" s="322"/>
      <c r="AE190" s="75"/>
      <c r="AF190" s="322"/>
      <c r="AG190" s="322"/>
      <c r="AH190" s="322"/>
      <c r="AI190" s="75"/>
      <c r="AJ190" s="322"/>
      <c r="AK190" s="322"/>
      <c r="AL190" s="322"/>
      <c r="AM190" s="75"/>
      <c r="AN190" s="74"/>
      <c r="AO190" s="74"/>
      <c r="AP190" s="74"/>
      <c r="AQ190" s="75"/>
      <c r="AR190" s="322"/>
      <c r="AS190" s="322"/>
      <c r="AT190" s="322"/>
      <c r="AU190" s="75"/>
      <c r="AV190" s="322"/>
      <c r="AW190" s="322"/>
      <c r="AX190" s="322"/>
      <c r="AY190" s="75"/>
      <c r="AZ190" s="75"/>
      <c r="BA190" s="322"/>
      <c r="BB190" s="322"/>
      <c r="BC190" s="75"/>
      <c r="BD190" s="322"/>
      <c r="BE190" s="322"/>
      <c r="BF190" s="322"/>
      <c r="BG190" s="75"/>
      <c r="BH190" s="322"/>
      <c r="BI190" s="322"/>
      <c r="BJ190" s="322"/>
      <c r="BK190" s="75"/>
      <c r="BL190" s="75"/>
      <c r="BM190" s="322"/>
      <c r="BN190" s="322"/>
      <c r="BO190" s="75"/>
      <c r="BP190" s="75"/>
      <c r="BQ190" s="322"/>
      <c r="BR190" s="322"/>
      <c r="BS190" s="75"/>
      <c r="BT190" s="75"/>
      <c r="BU190" s="322"/>
      <c r="BV190" s="322"/>
      <c r="BW190" s="75"/>
      <c r="BX190" s="75"/>
      <c r="BY190" s="322"/>
      <c r="BZ190" s="322"/>
      <c r="CA190" s="75"/>
      <c r="CB190" s="75"/>
      <c r="CC190" s="322"/>
      <c r="CD190" s="322"/>
      <c r="CE190" s="75"/>
      <c r="CF190" s="322"/>
      <c r="CG190" s="322"/>
      <c r="CH190" s="322"/>
      <c r="CI190" s="75"/>
      <c r="CJ190" s="75"/>
      <c r="CK190" s="322"/>
      <c r="CL190" s="322"/>
      <c r="CM190" s="75"/>
      <c r="CN190" s="75"/>
      <c r="CO190" s="322"/>
      <c r="CP190" s="322"/>
      <c r="CQ190" s="75"/>
      <c r="CR190" s="322"/>
      <c r="CS190" s="322"/>
      <c r="CT190" s="322"/>
      <c r="CU190" s="75"/>
      <c r="CV190" s="75"/>
      <c r="CW190" s="322"/>
      <c r="CX190" s="322"/>
      <c r="CY190" s="75"/>
      <c r="CZ190" s="75"/>
      <c r="DA190" s="322"/>
      <c r="DB190" s="322"/>
      <c r="DC190" s="75"/>
      <c r="DD190" s="322"/>
      <c r="DE190" s="322"/>
      <c r="DF190" s="322"/>
      <c r="DG190" s="75"/>
      <c r="DH190" s="322"/>
      <c r="DI190" s="322"/>
      <c r="DJ190" s="322"/>
      <c r="DK190" s="75"/>
      <c r="DL190" s="322"/>
      <c r="DM190" s="322"/>
      <c r="DN190" s="322"/>
      <c r="DO190" s="75"/>
      <c r="DP190" s="322"/>
      <c r="DQ190" s="322"/>
      <c r="DR190" s="322"/>
      <c r="DS190" s="75"/>
      <c r="DT190" s="75"/>
      <c r="DU190" s="322"/>
      <c r="DV190" s="322"/>
      <c r="DW190" s="75"/>
      <c r="DX190" s="75"/>
      <c r="DY190" s="322"/>
      <c r="DZ190" s="322"/>
      <c r="EA190" s="75"/>
      <c r="EB190" s="322"/>
      <c r="EC190" s="322"/>
      <c r="ED190" s="322"/>
      <c r="EE190" s="75"/>
      <c r="EF190" s="322"/>
      <c r="EG190" s="322"/>
      <c r="EH190" s="322"/>
      <c r="EI190" s="75"/>
      <c r="EJ190" s="322"/>
      <c r="EK190" s="322"/>
      <c r="EL190" s="322"/>
      <c r="EM190" s="75"/>
      <c r="EN190" s="322"/>
      <c r="EO190" s="322"/>
      <c r="EP190" s="322"/>
      <c r="EQ190" s="75"/>
      <c r="ER190" s="322"/>
      <c r="ES190" s="322"/>
      <c r="ET190" s="322"/>
      <c r="EU190" s="75"/>
      <c r="EV190" s="75"/>
      <c r="EW190" s="75"/>
      <c r="EX190" s="75"/>
      <c r="EY190" s="75"/>
      <c r="EZ190" s="322"/>
      <c r="FA190" s="322"/>
      <c r="FB190" s="322"/>
      <c r="FC190" s="75"/>
      <c r="FD190" s="322"/>
      <c r="FE190" s="322"/>
      <c r="FF190" s="322"/>
      <c r="FG190" s="75"/>
      <c r="FH190" s="322"/>
      <c r="FI190" s="322"/>
      <c r="FJ190" s="322"/>
      <c r="FK190" s="75"/>
      <c r="FL190" s="322"/>
      <c r="FM190" s="322"/>
      <c r="FN190" s="322"/>
      <c r="FO190" s="75"/>
      <c r="FP190" s="322"/>
      <c r="FQ190" s="322"/>
      <c r="FR190" s="322"/>
      <c r="FS190" s="75"/>
      <c r="FT190" s="322"/>
      <c r="FU190" s="322"/>
      <c r="FV190" s="322"/>
      <c r="FW190" s="75"/>
      <c r="FX190" s="322"/>
      <c r="FY190" s="322"/>
      <c r="FZ190" s="322"/>
      <c r="GA190" s="75"/>
      <c r="GB190" s="322"/>
      <c r="GC190" s="322"/>
      <c r="GD190" s="322"/>
      <c r="GE190" s="75"/>
      <c r="GF190" s="322"/>
      <c r="GG190" s="322"/>
      <c r="GH190" s="322"/>
      <c r="GI190" s="75"/>
      <c r="GJ190" s="322"/>
      <c r="GK190" s="322"/>
      <c r="GL190" s="322"/>
      <c r="GM190" s="75"/>
      <c r="GN190" s="322"/>
      <c r="GO190" s="322"/>
      <c r="GP190" s="322"/>
      <c r="GQ190" s="75"/>
      <c r="GR190" s="74"/>
      <c r="GS190" s="74"/>
      <c r="GT190" s="74"/>
      <c r="GU190" s="75"/>
      <c r="GV190" s="74"/>
      <c r="GW190" s="74"/>
      <c r="GX190" s="74"/>
      <c r="GY190" s="75"/>
      <c r="GZ190" s="74"/>
      <c r="HA190" s="74"/>
      <c r="HB190" s="74"/>
      <c r="HC190" s="75"/>
      <c r="HD190" s="74"/>
      <c r="HE190" s="74"/>
      <c r="HF190" s="74"/>
      <c r="HG190" s="75"/>
      <c r="HH190" s="74"/>
      <c r="HI190" s="74"/>
      <c r="HJ190" s="74"/>
      <c r="HK190" s="75"/>
      <c r="HL190" s="74"/>
      <c r="HM190" s="74"/>
      <c r="HN190" s="74"/>
      <c r="HO190" s="75"/>
      <c r="HP190" s="74"/>
      <c r="HQ190" s="74"/>
      <c r="HR190" s="74"/>
      <c r="HS190" s="75"/>
      <c r="HT190" s="74"/>
      <c r="HU190" s="74"/>
      <c r="HV190" s="74"/>
      <c r="HW190" s="75"/>
      <c r="HX190" s="74"/>
      <c r="HY190" s="74"/>
      <c r="HZ190" s="74"/>
      <c r="IA190" s="75"/>
      <c r="IB190" s="74"/>
      <c r="IC190" s="74"/>
      <c r="ID190" s="74"/>
      <c r="IE190" s="75"/>
      <c r="IF190" s="74"/>
      <c r="IG190" s="74"/>
      <c r="IH190" s="74"/>
      <c r="II190" s="75"/>
      <c r="IJ190" s="74"/>
      <c r="IK190" s="74"/>
      <c r="IL190" s="74"/>
      <c r="IM190" s="75"/>
      <c r="IN190" s="74"/>
      <c r="IO190" s="74"/>
      <c r="IP190" s="74"/>
      <c r="IQ190" s="75"/>
      <c r="IR190" s="74"/>
      <c r="IS190" s="74"/>
      <c r="IT190" s="74"/>
      <c r="IU190" s="75"/>
      <c r="IV190" s="74"/>
      <c r="IW190" s="74"/>
      <c r="IX190" s="74"/>
      <c r="IY190" s="75"/>
      <c r="IZ190" s="74"/>
      <c r="JA190" s="74"/>
      <c r="JB190" s="74"/>
      <c r="JC190" s="75"/>
      <c r="JD190" s="74"/>
      <c r="JE190" s="74"/>
      <c r="JF190" s="74"/>
      <c r="JG190" s="75"/>
      <c r="JH190" s="74"/>
      <c r="JI190" s="74"/>
      <c r="JJ190" s="74"/>
      <c r="JK190" s="75"/>
      <c r="JL190" s="74"/>
      <c r="JM190" s="74"/>
      <c r="JN190" s="74"/>
      <c r="JO190" s="75"/>
      <c r="JP190" s="74"/>
      <c r="JQ190" s="74"/>
      <c r="JR190" s="74"/>
      <c r="JS190" s="75"/>
      <c r="JT190" s="74"/>
      <c r="JU190" s="74"/>
      <c r="JV190" s="74"/>
      <c r="JW190" s="75"/>
      <c r="JX190" s="74"/>
      <c r="JY190" s="74"/>
      <c r="JZ190" s="74"/>
      <c r="KA190" s="75"/>
      <c r="KB190" s="74"/>
      <c r="KC190" s="74"/>
      <c r="KD190" s="74"/>
      <c r="KE190" s="75"/>
      <c r="KF190" s="74"/>
      <c r="KG190" s="74"/>
      <c r="KH190" s="74"/>
      <c r="KI190" s="75"/>
      <c r="KJ190" s="74"/>
      <c r="KK190" s="74"/>
      <c r="KL190" s="74"/>
      <c r="KM190" s="75"/>
      <c r="KN190" s="74"/>
      <c r="KO190" s="74"/>
      <c r="KP190" s="74"/>
      <c r="KQ190" s="75"/>
      <c r="KR190" s="74"/>
      <c r="KS190" s="74"/>
      <c r="KT190" s="74"/>
      <c r="KU190" s="75"/>
      <c r="KV190" s="74"/>
      <c r="KW190" s="74"/>
      <c r="KX190" s="74"/>
      <c r="KY190" s="75"/>
      <c r="KZ190" s="74"/>
      <c r="LA190" s="74"/>
      <c r="LB190" s="74"/>
      <c r="LC190" s="75"/>
      <c r="LD190" s="74"/>
      <c r="LE190" s="74"/>
      <c r="LF190" s="74"/>
      <c r="LG190" s="75"/>
      <c r="LH190" s="74"/>
      <c r="LI190" s="74"/>
      <c r="LJ190" s="74"/>
      <c r="LK190" s="75"/>
      <c r="LL190" s="74"/>
      <c r="LM190" s="74"/>
      <c r="LN190" s="74"/>
      <c r="LO190" s="75"/>
      <c r="LP190" s="74"/>
      <c r="LQ190" s="74"/>
      <c r="LR190" s="74"/>
      <c r="LS190" s="75"/>
      <c r="LT190" s="74"/>
      <c r="LU190" s="74"/>
      <c r="LV190" s="74"/>
      <c r="LW190" s="75"/>
      <c r="LX190" s="74"/>
      <c r="LY190" s="74"/>
      <c r="LZ190" s="74"/>
      <c r="MA190" s="75"/>
      <c r="MB190" s="74"/>
      <c r="MC190" s="74"/>
      <c r="MD190" s="74"/>
      <c r="ME190" s="75"/>
      <c r="MF190" s="74"/>
      <c r="MG190" s="74"/>
      <c r="MH190" s="74"/>
      <c r="MI190" s="75"/>
      <c r="MJ190" s="74"/>
      <c r="MK190" s="74"/>
      <c r="ML190" s="74"/>
      <c r="MM190" s="75"/>
      <c r="MN190" s="322"/>
      <c r="MO190" s="322"/>
      <c r="MP190" s="322"/>
      <c r="MQ190" s="75"/>
      <c r="MR190" s="322"/>
      <c r="MS190" s="322"/>
      <c r="MT190" s="322"/>
      <c r="MU190" s="75"/>
      <c r="MV190" s="74"/>
      <c r="MW190" s="74"/>
      <c r="MX190" s="74"/>
      <c r="MY190" s="75"/>
      <c r="MZ190" s="74"/>
      <c r="NA190" s="74"/>
      <c r="NB190" s="74"/>
      <c r="NC190" s="75"/>
      <c r="ND190" s="74"/>
      <c r="NE190" s="74"/>
      <c r="NF190" s="74"/>
      <c r="NG190" s="75"/>
      <c r="NH190" s="74"/>
      <c r="NI190" s="74"/>
      <c r="NJ190" s="74"/>
      <c r="NK190" s="75"/>
    </row>
    <row r="191" spans="1:375" ht="15.75" x14ac:dyDescent="0.25">
      <c r="A191" s="130" t="s">
        <v>288</v>
      </c>
      <c r="B191" s="78">
        <f t="shared" si="791"/>
        <v>0</v>
      </c>
      <c r="C191" s="78">
        <f t="shared" si="741"/>
        <v>0</v>
      </c>
      <c r="D191" s="78">
        <f t="shared" si="792"/>
        <v>0</v>
      </c>
      <c r="E191" s="78">
        <f t="shared" si="793"/>
        <v>0</v>
      </c>
      <c r="F191" s="78">
        <f t="shared" si="794"/>
        <v>0</v>
      </c>
      <c r="G191" s="74"/>
      <c r="H191" s="74"/>
      <c r="I191" s="74"/>
      <c r="J191" s="74"/>
      <c r="K191" s="74"/>
      <c r="L191" s="74"/>
      <c r="M191" s="74"/>
      <c r="N191" s="74"/>
      <c r="O191" s="75"/>
      <c r="P191" s="74"/>
      <c r="Q191" s="74"/>
      <c r="R191" s="99"/>
      <c r="S191" s="75"/>
      <c r="T191" s="114"/>
      <c r="U191" s="114"/>
      <c r="V191" s="114"/>
      <c r="W191" s="75"/>
      <c r="X191" s="285"/>
      <c r="Y191" s="285"/>
      <c r="Z191" s="285"/>
      <c r="AA191" s="75"/>
      <c r="AB191" s="322"/>
      <c r="AC191" s="322"/>
      <c r="AD191" s="322"/>
      <c r="AE191" s="75"/>
      <c r="AF191" s="322"/>
      <c r="AG191" s="322"/>
      <c r="AH191" s="322"/>
      <c r="AI191" s="75"/>
      <c r="AJ191" s="322"/>
      <c r="AK191" s="322"/>
      <c r="AL191" s="322"/>
      <c r="AM191" s="75"/>
      <c r="AN191" s="74"/>
      <c r="AO191" s="74"/>
      <c r="AP191" s="74"/>
      <c r="AQ191" s="75"/>
      <c r="AR191" s="322"/>
      <c r="AS191" s="322"/>
      <c r="AT191" s="322"/>
      <c r="AU191" s="75"/>
      <c r="AV191" s="322"/>
      <c r="AW191" s="322"/>
      <c r="AX191" s="322"/>
      <c r="AY191" s="75"/>
      <c r="AZ191" s="75"/>
      <c r="BA191" s="322"/>
      <c r="BB191" s="322"/>
      <c r="BC191" s="75"/>
      <c r="BD191" s="322"/>
      <c r="BE191" s="322"/>
      <c r="BF191" s="322"/>
      <c r="BG191" s="75"/>
      <c r="BH191" s="322"/>
      <c r="BI191" s="322"/>
      <c r="BJ191" s="322"/>
      <c r="BK191" s="75"/>
      <c r="BL191" s="75"/>
      <c r="BM191" s="322"/>
      <c r="BN191" s="322"/>
      <c r="BO191" s="75"/>
      <c r="BP191" s="75"/>
      <c r="BQ191" s="322"/>
      <c r="BR191" s="322"/>
      <c r="BS191" s="75"/>
      <c r="BT191" s="75"/>
      <c r="BU191" s="322"/>
      <c r="BV191" s="322"/>
      <c r="BW191" s="75"/>
      <c r="BX191" s="75"/>
      <c r="BY191" s="322"/>
      <c r="BZ191" s="322"/>
      <c r="CA191" s="75"/>
      <c r="CB191" s="75"/>
      <c r="CC191" s="322"/>
      <c r="CD191" s="322"/>
      <c r="CE191" s="75"/>
      <c r="CF191" s="322"/>
      <c r="CG191" s="322"/>
      <c r="CH191" s="322"/>
      <c r="CI191" s="75"/>
      <c r="CJ191" s="75"/>
      <c r="CK191" s="322"/>
      <c r="CL191" s="322"/>
      <c r="CM191" s="75"/>
      <c r="CN191" s="75"/>
      <c r="CO191" s="322"/>
      <c r="CP191" s="322"/>
      <c r="CQ191" s="75"/>
      <c r="CR191" s="322"/>
      <c r="CS191" s="322"/>
      <c r="CT191" s="322"/>
      <c r="CU191" s="75"/>
      <c r="CV191" s="75"/>
      <c r="CW191" s="322"/>
      <c r="CX191" s="322"/>
      <c r="CY191" s="75"/>
      <c r="CZ191" s="75"/>
      <c r="DA191" s="322"/>
      <c r="DB191" s="322"/>
      <c r="DC191" s="75"/>
      <c r="DD191" s="322"/>
      <c r="DE191" s="322"/>
      <c r="DF191" s="322"/>
      <c r="DG191" s="75"/>
      <c r="DH191" s="322"/>
      <c r="DI191" s="322"/>
      <c r="DJ191" s="322"/>
      <c r="DK191" s="75"/>
      <c r="DL191" s="322"/>
      <c r="DM191" s="322"/>
      <c r="DN191" s="322"/>
      <c r="DO191" s="75"/>
      <c r="DP191" s="322"/>
      <c r="DQ191" s="322"/>
      <c r="DR191" s="322"/>
      <c r="DS191" s="75"/>
      <c r="DT191" s="75"/>
      <c r="DU191" s="322"/>
      <c r="DV191" s="322"/>
      <c r="DW191" s="75"/>
      <c r="DX191" s="75"/>
      <c r="DY191" s="322"/>
      <c r="DZ191" s="322"/>
      <c r="EA191" s="75"/>
      <c r="EB191" s="322"/>
      <c r="EC191" s="322"/>
      <c r="ED191" s="322"/>
      <c r="EE191" s="75"/>
      <c r="EF191" s="322"/>
      <c r="EG191" s="322"/>
      <c r="EH191" s="322"/>
      <c r="EI191" s="75"/>
      <c r="EJ191" s="322"/>
      <c r="EK191" s="322"/>
      <c r="EL191" s="322"/>
      <c r="EM191" s="75"/>
      <c r="EN191" s="322"/>
      <c r="EO191" s="322"/>
      <c r="EP191" s="322"/>
      <c r="EQ191" s="75"/>
      <c r="ER191" s="322"/>
      <c r="ES191" s="322"/>
      <c r="ET191" s="322"/>
      <c r="EU191" s="75"/>
      <c r="EV191" s="75"/>
      <c r="EW191" s="75"/>
      <c r="EX191" s="75"/>
      <c r="EY191" s="75"/>
      <c r="EZ191" s="322"/>
      <c r="FA191" s="322"/>
      <c r="FB191" s="322"/>
      <c r="FC191" s="75"/>
      <c r="FD191" s="322"/>
      <c r="FE191" s="322"/>
      <c r="FF191" s="322"/>
      <c r="FG191" s="75"/>
      <c r="FH191" s="322"/>
      <c r="FI191" s="322"/>
      <c r="FJ191" s="322"/>
      <c r="FK191" s="75"/>
      <c r="FL191" s="322"/>
      <c r="FM191" s="322"/>
      <c r="FN191" s="322"/>
      <c r="FO191" s="75"/>
      <c r="FP191" s="322"/>
      <c r="FQ191" s="322"/>
      <c r="FR191" s="322"/>
      <c r="FS191" s="75"/>
      <c r="FT191" s="322"/>
      <c r="FU191" s="322"/>
      <c r="FV191" s="322"/>
      <c r="FW191" s="75"/>
      <c r="FX191" s="322"/>
      <c r="FY191" s="322"/>
      <c r="FZ191" s="322"/>
      <c r="GA191" s="75"/>
      <c r="GB191" s="322"/>
      <c r="GC191" s="322"/>
      <c r="GD191" s="322"/>
      <c r="GE191" s="75"/>
      <c r="GF191" s="322"/>
      <c r="GG191" s="322"/>
      <c r="GH191" s="322"/>
      <c r="GI191" s="75"/>
      <c r="GJ191" s="322"/>
      <c r="GK191" s="322"/>
      <c r="GL191" s="322"/>
      <c r="GM191" s="75"/>
      <c r="GN191" s="322"/>
      <c r="GO191" s="322"/>
      <c r="GP191" s="322"/>
      <c r="GQ191" s="75"/>
      <c r="GR191" s="74"/>
      <c r="GS191" s="74"/>
      <c r="GT191" s="74"/>
      <c r="GU191" s="75"/>
      <c r="GV191" s="74"/>
      <c r="GW191" s="74"/>
      <c r="GX191" s="74"/>
      <c r="GY191" s="75"/>
      <c r="GZ191" s="74"/>
      <c r="HA191" s="74"/>
      <c r="HB191" s="74"/>
      <c r="HC191" s="75"/>
      <c r="HD191" s="74"/>
      <c r="HE191" s="74"/>
      <c r="HF191" s="74"/>
      <c r="HG191" s="75"/>
      <c r="HH191" s="74"/>
      <c r="HI191" s="74"/>
      <c r="HJ191" s="74"/>
      <c r="HK191" s="75"/>
      <c r="HL191" s="74"/>
      <c r="HM191" s="74"/>
      <c r="HN191" s="74"/>
      <c r="HO191" s="75"/>
      <c r="HP191" s="74"/>
      <c r="HQ191" s="74"/>
      <c r="HR191" s="74"/>
      <c r="HS191" s="75"/>
      <c r="HT191" s="74"/>
      <c r="HU191" s="74"/>
      <c r="HV191" s="74"/>
      <c r="HW191" s="75"/>
      <c r="HX191" s="74"/>
      <c r="HY191" s="74"/>
      <c r="HZ191" s="74"/>
      <c r="IA191" s="75"/>
      <c r="IB191" s="74"/>
      <c r="IC191" s="74"/>
      <c r="ID191" s="74"/>
      <c r="IE191" s="75"/>
      <c r="IF191" s="74"/>
      <c r="IG191" s="74"/>
      <c r="IH191" s="74"/>
      <c r="II191" s="75"/>
      <c r="IJ191" s="74"/>
      <c r="IK191" s="74"/>
      <c r="IL191" s="74"/>
      <c r="IM191" s="75"/>
      <c r="IN191" s="74"/>
      <c r="IO191" s="74"/>
      <c r="IP191" s="74"/>
      <c r="IQ191" s="75"/>
      <c r="IR191" s="74"/>
      <c r="IS191" s="74"/>
      <c r="IT191" s="74"/>
      <c r="IU191" s="75"/>
      <c r="IV191" s="74"/>
      <c r="IW191" s="74"/>
      <c r="IX191" s="74"/>
      <c r="IY191" s="75"/>
      <c r="IZ191" s="74"/>
      <c r="JA191" s="74"/>
      <c r="JB191" s="74"/>
      <c r="JC191" s="75"/>
      <c r="JD191" s="74"/>
      <c r="JE191" s="74"/>
      <c r="JF191" s="74"/>
      <c r="JG191" s="75"/>
      <c r="JH191" s="74"/>
      <c r="JI191" s="74"/>
      <c r="JJ191" s="74"/>
      <c r="JK191" s="75"/>
      <c r="JL191" s="74"/>
      <c r="JM191" s="74"/>
      <c r="JN191" s="74"/>
      <c r="JO191" s="75"/>
      <c r="JP191" s="74"/>
      <c r="JQ191" s="74"/>
      <c r="JR191" s="74"/>
      <c r="JS191" s="75"/>
      <c r="JT191" s="74"/>
      <c r="JU191" s="74"/>
      <c r="JV191" s="74"/>
      <c r="JW191" s="75"/>
      <c r="JX191" s="74"/>
      <c r="JY191" s="74"/>
      <c r="JZ191" s="74"/>
      <c r="KA191" s="75"/>
      <c r="KB191" s="74"/>
      <c r="KC191" s="74"/>
      <c r="KD191" s="74"/>
      <c r="KE191" s="75"/>
      <c r="KF191" s="74"/>
      <c r="KG191" s="74"/>
      <c r="KH191" s="74"/>
      <c r="KI191" s="75"/>
      <c r="KJ191" s="74"/>
      <c r="KK191" s="74"/>
      <c r="KL191" s="74"/>
      <c r="KM191" s="75"/>
      <c r="KN191" s="74"/>
      <c r="KO191" s="74"/>
      <c r="KP191" s="74"/>
      <c r="KQ191" s="75"/>
      <c r="KR191" s="74"/>
      <c r="KS191" s="74"/>
      <c r="KT191" s="74"/>
      <c r="KU191" s="75"/>
      <c r="KV191" s="74"/>
      <c r="KW191" s="74"/>
      <c r="KX191" s="74"/>
      <c r="KY191" s="75"/>
      <c r="KZ191" s="74"/>
      <c r="LA191" s="74"/>
      <c r="LB191" s="74"/>
      <c r="LC191" s="75"/>
      <c r="LD191" s="74"/>
      <c r="LE191" s="74"/>
      <c r="LF191" s="74"/>
      <c r="LG191" s="75"/>
      <c r="LH191" s="74"/>
      <c r="LI191" s="74"/>
      <c r="LJ191" s="74"/>
      <c r="LK191" s="75"/>
      <c r="LL191" s="74"/>
      <c r="LM191" s="74"/>
      <c r="LN191" s="74"/>
      <c r="LO191" s="75"/>
      <c r="LP191" s="74"/>
      <c r="LQ191" s="74"/>
      <c r="LR191" s="74"/>
      <c r="LS191" s="75"/>
      <c r="LT191" s="74"/>
      <c r="LU191" s="74"/>
      <c r="LV191" s="74"/>
      <c r="LW191" s="75"/>
      <c r="LX191" s="74"/>
      <c r="LY191" s="74"/>
      <c r="LZ191" s="74"/>
      <c r="MA191" s="75"/>
      <c r="MB191" s="74"/>
      <c r="MC191" s="74"/>
      <c r="MD191" s="74"/>
      <c r="ME191" s="75"/>
      <c r="MF191" s="74"/>
      <c r="MG191" s="74"/>
      <c r="MH191" s="74"/>
      <c r="MI191" s="75"/>
      <c r="MJ191" s="74"/>
      <c r="MK191" s="74"/>
      <c r="ML191" s="74"/>
      <c r="MM191" s="75"/>
      <c r="MN191" s="322"/>
      <c r="MO191" s="322"/>
      <c r="MP191" s="322"/>
      <c r="MQ191" s="75"/>
      <c r="MR191" s="322"/>
      <c r="MS191" s="322"/>
      <c r="MT191" s="322"/>
      <c r="MU191" s="75"/>
      <c r="MV191" s="74"/>
      <c r="MW191" s="74"/>
      <c r="MX191" s="74"/>
      <c r="MY191" s="75"/>
      <c r="MZ191" s="74"/>
      <c r="NA191" s="74"/>
      <c r="NB191" s="74"/>
      <c r="NC191" s="75"/>
      <c r="ND191" s="74"/>
      <c r="NE191" s="74"/>
      <c r="NF191" s="74"/>
      <c r="NG191" s="75"/>
      <c r="NH191" s="74"/>
      <c r="NI191" s="74"/>
      <c r="NJ191" s="74"/>
      <c r="NK191" s="75"/>
    </row>
    <row r="192" spans="1:375" ht="15.75" x14ac:dyDescent="0.25">
      <c r="A192" s="130" t="s">
        <v>276</v>
      </c>
      <c r="B192" s="78">
        <f t="shared" si="791"/>
        <v>5000</v>
      </c>
      <c r="C192" s="78">
        <f t="shared" si="741"/>
        <v>5000</v>
      </c>
      <c r="D192" s="78">
        <f t="shared" si="792"/>
        <v>5000</v>
      </c>
      <c r="E192" s="78">
        <f t="shared" si="793"/>
        <v>0</v>
      </c>
      <c r="F192" s="78">
        <f t="shared" si="794"/>
        <v>4996.7142100000001</v>
      </c>
      <c r="G192" s="74">
        <f>F192/C192*100</f>
        <v>99.934284200000008</v>
      </c>
      <c r="H192" s="78"/>
      <c r="I192" s="78"/>
      <c r="J192" s="78"/>
      <c r="K192" s="78"/>
      <c r="L192" s="96"/>
      <c r="M192" s="96"/>
      <c r="N192" s="96"/>
      <c r="O192" s="96"/>
      <c r="P192" s="96"/>
      <c r="Q192" s="96"/>
      <c r="R192" s="96"/>
      <c r="S192" s="75"/>
      <c r="T192" s="89"/>
      <c r="U192" s="89"/>
      <c r="V192" s="89"/>
      <c r="W192" s="75"/>
      <c r="X192" s="89"/>
      <c r="Y192" s="89"/>
      <c r="Z192" s="89"/>
      <c r="AA192" s="75"/>
      <c r="AB192" s="89"/>
      <c r="AC192" s="89"/>
      <c r="AD192" s="89"/>
      <c r="AE192" s="75"/>
      <c r="AF192" s="89"/>
      <c r="AG192" s="89"/>
      <c r="AH192" s="89"/>
      <c r="AI192" s="75"/>
      <c r="AJ192" s="89"/>
      <c r="AK192" s="89"/>
      <c r="AL192" s="89"/>
      <c r="AM192" s="75"/>
      <c r="AN192" s="96"/>
      <c r="AO192" s="96"/>
      <c r="AP192" s="96"/>
      <c r="AQ192" s="96"/>
      <c r="AR192" s="89"/>
      <c r="AS192" s="89"/>
      <c r="AT192" s="89"/>
      <c r="AU192" s="75"/>
      <c r="AV192" s="89"/>
      <c r="AW192" s="89"/>
      <c r="AX192" s="89"/>
      <c r="AY192" s="75"/>
      <c r="AZ192" s="75"/>
      <c r="BA192" s="89"/>
      <c r="BB192" s="89"/>
      <c r="BC192" s="75"/>
      <c r="BD192" s="89"/>
      <c r="BE192" s="89"/>
      <c r="BF192" s="89"/>
      <c r="BG192" s="75"/>
      <c r="BH192" s="89"/>
      <c r="BI192" s="89"/>
      <c r="BJ192" s="89"/>
      <c r="BK192" s="75"/>
      <c r="BL192" s="75"/>
      <c r="BM192" s="322"/>
      <c r="BN192" s="89"/>
      <c r="BO192" s="75"/>
      <c r="BP192" s="75"/>
      <c r="BQ192" s="322"/>
      <c r="BR192" s="89"/>
      <c r="BS192" s="75"/>
      <c r="BT192" s="75"/>
      <c r="BU192" s="322"/>
      <c r="BV192" s="89"/>
      <c r="BW192" s="75"/>
      <c r="BX192" s="75"/>
      <c r="BY192" s="322"/>
      <c r="BZ192" s="89"/>
      <c r="CA192" s="75"/>
      <c r="CB192" s="75"/>
      <c r="CC192" s="322"/>
      <c r="CD192" s="89"/>
      <c r="CE192" s="75"/>
      <c r="CF192" s="322"/>
      <c r="CG192" s="322"/>
      <c r="CH192" s="89"/>
      <c r="CI192" s="75"/>
      <c r="CJ192" s="75"/>
      <c r="CK192" s="322"/>
      <c r="CL192" s="89"/>
      <c r="CM192" s="75"/>
      <c r="CN192" s="75"/>
      <c r="CO192" s="322"/>
      <c r="CP192" s="89">
        <v>0</v>
      </c>
      <c r="CQ192" s="75"/>
      <c r="CR192" s="322"/>
      <c r="CS192" s="322"/>
      <c r="CT192" s="322"/>
      <c r="CU192" s="75"/>
      <c r="CV192" s="75"/>
      <c r="CW192" s="322"/>
      <c r="CX192" s="322"/>
      <c r="CY192" s="75"/>
      <c r="CZ192" s="75"/>
      <c r="DA192" s="322"/>
      <c r="DB192" s="322"/>
      <c r="DC192" s="75"/>
      <c r="DD192" s="322"/>
      <c r="DE192" s="322"/>
      <c r="DF192" s="322"/>
      <c r="DG192" s="75"/>
      <c r="DH192" s="322"/>
      <c r="DI192" s="322"/>
      <c r="DJ192" s="322"/>
      <c r="DK192" s="75"/>
      <c r="DL192" s="322"/>
      <c r="DM192" s="322"/>
      <c r="DN192" s="322"/>
      <c r="DO192" s="75"/>
      <c r="DP192" s="322"/>
      <c r="DQ192" s="322"/>
      <c r="DR192" s="322"/>
      <c r="DS192" s="75"/>
      <c r="DT192" s="75"/>
      <c r="DU192" s="322"/>
      <c r="DV192" s="89"/>
      <c r="DW192" s="75"/>
      <c r="DX192" s="75"/>
      <c r="DY192" s="322"/>
      <c r="DZ192" s="89"/>
      <c r="EA192" s="75"/>
      <c r="EB192" s="322"/>
      <c r="EC192" s="322"/>
      <c r="ED192" s="322"/>
      <c r="EE192" s="75"/>
      <c r="EF192" s="322"/>
      <c r="EG192" s="322"/>
      <c r="EH192" s="322"/>
      <c r="EI192" s="75"/>
      <c r="EJ192" s="322"/>
      <c r="EK192" s="322"/>
      <c r="EL192" s="322"/>
      <c r="EM192" s="75"/>
      <c r="EN192" s="322">
        <v>5000</v>
      </c>
      <c r="EO192" s="322">
        <v>5000</v>
      </c>
      <c r="EP192" s="322">
        <v>4996.7142100000001</v>
      </c>
      <c r="EQ192" s="75">
        <f t="shared" si="1006"/>
        <v>99.934284200000008</v>
      </c>
      <c r="ER192" s="322"/>
      <c r="ES192" s="322"/>
      <c r="ET192" s="322"/>
      <c r="EU192" s="75"/>
      <c r="EV192" s="75"/>
      <c r="EW192" s="75"/>
      <c r="EX192" s="75"/>
      <c r="EY192" s="75"/>
      <c r="EZ192" s="322"/>
      <c r="FA192" s="322"/>
      <c r="FB192" s="322"/>
      <c r="FC192" s="75"/>
      <c r="FD192" s="322"/>
      <c r="FE192" s="322"/>
      <c r="FF192" s="322"/>
      <c r="FG192" s="75"/>
      <c r="FH192" s="322"/>
      <c r="FI192" s="322"/>
      <c r="FJ192" s="322"/>
      <c r="FK192" s="75"/>
      <c r="FL192" s="322"/>
      <c r="FM192" s="322"/>
      <c r="FN192" s="322"/>
      <c r="FO192" s="75"/>
      <c r="FP192" s="322"/>
      <c r="FQ192" s="322"/>
      <c r="FR192" s="322"/>
      <c r="FS192" s="75"/>
      <c r="FT192" s="322"/>
      <c r="FU192" s="322"/>
      <c r="FV192" s="322"/>
      <c r="FW192" s="75"/>
      <c r="FX192" s="322"/>
      <c r="FY192" s="322"/>
      <c r="FZ192" s="322"/>
      <c r="GA192" s="75"/>
      <c r="GB192" s="322"/>
      <c r="GC192" s="322"/>
      <c r="GD192" s="322"/>
      <c r="GE192" s="75"/>
      <c r="GF192" s="322"/>
      <c r="GG192" s="322"/>
      <c r="GH192" s="322"/>
      <c r="GI192" s="75"/>
      <c r="GJ192" s="322"/>
      <c r="GK192" s="322"/>
      <c r="GL192" s="322"/>
      <c r="GM192" s="75"/>
      <c r="GN192" s="322"/>
      <c r="GO192" s="322"/>
      <c r="GP192" s="322"/>
      <c r="GQ192" s="75"/>
      <c r="GR192" s="96"/>
      <c r="GS192" s="96"/>
      <c r="GT192" s="96"/>
      <c r="GU192" s="96"/>
      <c r="GV192" s="96"/>
      <c r="GW192" s="96"/>
      <c r="GX192" s="96"/>
      <c r="GY192" s="96"/>
      <c r="GZ192" s="96"/>
      <c r="HA192" s="96"/>
      <c r="HB192" s="96"/>
      <c r="HC192" s="96"/>
      <c r="HD192" s="96"/>
      <c r="HE192" s="96"/>
      <c r="HF192" s="96"/>
      <c r="HG192" s="96"/>
      <c r="HH192" s="96"/>
      <c r="HI192" s="96"/>
      <c r="HJ192" s="96"/>
      <c r="HK192" s="96"/>
      <c r="HL192" s="96"/>
      <c r="HM192" s="96"/>
      <c r="HN192" s="96"/>
      <c r="HO192" s="96"/>
      <c r="HP192" s="96"/>
      <c r="HQ192" s="96"/>
      <c r="HR192" s="96"/>
      <c r="HS192" s="96"/>
      <c r="HT192" s="96"/>
      <c r="HU192" s="96"/>
      <c r="HV192" s="96"/>
      <c r="HW192" s="96"/>
      <c r="HX192" s="96"/>
      <c r="HY192" s="96"/>
      <c r="HZ192" s="96"/>
      <c r="IA192" s="96"/>
      <c r="IB192" s="96"/>
      <c r="IC192" s="96"/>
      <c r="ID192" s="96"/>
      <c r="IE192" s="96"/>
      <c r="IF192" s="96"/>
      <c r="IG192" s="96"/>
      <c r="IH192" s="96"/>
      <c r="II192" s="96"/>
      <c r="IJ192" s="96"/>
      <c r="IK192" s="96"/>
      <c r="IL192" s="96"/>
      <c r="IM192" s="96"/>
      <c r="IN192" s="96"/>
      <c r="IO192" s="96"/>
      <c r="IP192" s="96"/>
      <c r="IQ192" s="96"/>
      <c r="IR192" s="96"/>
      <c r="IS192" s="96"/>
      <c r="IT192" s="96"/>
      <c r="IU192" s="96"/>
      <c r="IV192" s="96"/>
      <c r="IW192" s="96"/>
      <c r="IX192" s="96"/>
      <c r="IY192" s="96"/>
      <c r="IZ192" s="96"/>
      <c r="JA192" s="96"/>
      <c r="JB192" s="96"/>
      <c r="JC192" s="96"/>
      <c r="JD192" s="96"/>
      <c r="JE192" s="96"/>
      <c r="JF192" s="96"/>
      <c r="JG192" s="96"/>
      <c r="JH192" s="96"/>
      <c r="JI192" s="96"/>
      <c r="JJ192" s="96"/>
      <c r="JK192" s="96"/>
      <c r="JL192" s="96"/>
      <c r="JM192" s="96"/>
      <c r="JN192" s="96"/>
      <c r="JO192" s="96"/>
      <c r="JP192" s="96"/>
      <c r="JQ192" s="96"/>
      <c r="JR192" s="96"/>
      <c r="JS192" s="96"/>
      <c r="JT192" s="96"/>
      <c r="JU192" s="96"/>
      <c r="JV192" s="96"/>
      <c r="JW192" s="75"/>
      <c r="JX192" s="96"/>
      <c r="JY192" s="96"/>
      <c r="JZ192" s="96"/>
      <c r="KA192" s="96"/>
      <c r="KB192" s="96"/>
      <c r="KC192" s="96"/>
      <c r="KD192" s="96"/>
      <c r="KE192" s="75"/>
      <c r="KF192" s="96"/>
      <c r="KG192" s="96"/>
      <c r="KH192" s="96"/>
      <c r="KI192" s="75"/>
      <c r="KJ192" s="96"/>
      <c r="KK192" s="96"/>
      <c r="KL192" s="96"/>
      <c r="KM192" s="75"/>
      <c r="KN192" s="96"/>
      <c r="KO192" s="96"/>
      <c r="KP192" s="96"/>
      <c r="KQ192" s="75"/>
      <c r="KR192" s="96"/>
      <c r="KS192" s="96"/>
      <c r="KT192" s="96"/>
      <c r="KU192" s="75"/>
      <c r="KV192" s="96"/>
      <c r="KW192" s="96"/>
      <c r="KX192" s="96"/>
      <c r="KY192" s="75"/>
      <c r="KZ192" s="96"/>
      <c r="LA192" s="96"/>
      <c r="LB192" s="96"/>
      <c r="LC192" s="75"/>
      <c r="LD192" s="96"/>
      <c r="LE192" s="96"/>
      <c r="LF192" s="96"/>
      <c r="LG192" s="75"/>
      <c r="LH192" s="96"/>
      <c r="LI192" s="96"/>
      <c r="LJ192" s="96"/>
      <c r="LK192" s="75"/>
      <c r="LL192" s="96"/>
      <c r="LM192" s="96"/>
      <c r="LN192" s="96"/>
      <c r="LO192" s="75"/>
      <c r="LP192" s="96"/>
      <c r="LQ192" s="96"/>
      <c r="LR192" s="96"/>
      <c r="LS192" s="75"/>
      <c r="LT192" s="96"/>
      <c r="LU192" s="96"/>
      <c r="LV192" s="96"/>
      <c r="LW192" s="75"/>
      <c r="LX192" s="96"/>
      <c r="LY192" s="96"/>
      <c r="LZ192" s="96"/>
      <c r="MA192" s="75"/>
      <c r="MB192" s="96"/>
      <c r="MC192" s="96"/>
      <c r="MD192" s="96"/>
      <c r="ME192" s="75"/>
      <c r="MF192" s="96"/>
      <c r="MG192" s="96"/>
      <c r="MH192" s="96"/>
      <c r="MI192" s="75"/>
      <c r="MJ192" s="96"/>
      <c r="MK192" s="96"/>
      <c r="ML192" s="96"/>
      <c r="MM192" s="75"/>
      <c r="MN192" s="89"/>
      <c r="MO192" s="89"/>
      <c r="MP192" s="89"/>
      <c r="MQ192" s="75"/>
      <c r="MR192" s="322"/>
      <c r="MS192" s="322"/>
      <c r="MT192" s="322"/>
      <c r="MU192" s="75"/>
      <c r="MV192" s="96"/>
      <c r="MW192" s="96"/>
      <c r="MX192" s="96"/>
      <c r="MY192" s="96"/>
      <c r="MZ192" s="96"/>
      <c r="NA192" s="96"/>
      <c r="NB192" s="96"/>
      <c r="NC192" s="96"/>
      <c r="ND192" s="96"/>
      <c r="NE192" s="96"/>
      <c r="NF192" s="96"/>
      <c r="NG192" s="96"/>
      <c r="NH192" s="96"/>
      <c r="NI192" s="96"/>
      <c r="NJ192" s="96"/>
      <c r="NK192" s="96"/>
    </row>
    <row r="193" spans="1:375" s="5" customFormat="1" ht="31.5" x14ac:dyDescent="0.25">
      <c r="A193" s="129" t="s">
        <v>265</v>
      </c>
      <c r="B193" s="77">
        <f t="shared" si="791"/>
        <v>31231.820300000003</v>
      </c>
      <c r="C193" s="77">
        <f t="shared" si="741"/>
        <v>53793.381139999998</v>
      </c>
      <c r="D193" s="77">
        <f t="shared" si="792"/>
        <v>53363.381139999998</v>
      </c>
      <c r="E193" s="77">
        <f t="shared" si="793"/>
        <v>430</v>
      </c>
      <c r="F193" s="77">
        <f t="shared" si="794"/>
        <v>52541.208009999995</v>
      </c>
      <c r="G193" s="73">
        <f>F193/C193*100</f>
        <v>97.672254274664098</v>
      </c>
      <c r="H193" s="73">
        <f>H194+H195+H196+H197+H198</f>
        <v>12410</v>
      </c>
      <c r="I193" s="73">
        <f>I194+I195+I196+I197+I198</f>
        <v>12410</v>
      </c>
      <c r="J193" s="73">
        <f>J194+J195+J196+J197+J198</f>
        <v>12410</v>
      </c>
      <c r="K193" s="73">
        <f>J193/I193*100</f>
        <v>100</v>
      </c>
      <c r="L193" s="73">
        <f t="shared" ref="L193" si="1093">L194+L195+L196+L197+L198</f>
        <v>898.9</v>
      </c>
      <c r="M193" s="73">
        <f t="shared" ref="M193:N193" si="1094">M194+M195+M196+M197+M198</f>
        <v>1123.5999999999999</v>
      </c>
      <c r="N193" s="73">
        <f t="shared" si="1094"/>
        <v>1123.5999999999999</v>
      </c>
      <c r="O193" s="72">
        <f>N193/M193*100</f>
        <v>100</v>
      </c>
      <c r="P193" s="73">
        <f>P194+P195+P196+P197+P198</f>
        <v>628</v>
      </c>
      <c r="Q193" s="73">
        <f>Q194+Q195+Q196+Q197+Q198</f>
        <v>628</v>
      </c>
      <c r="R193" s="73">
        <f>R194+R195+R196+R197+R198</f>
        <v>628</v>
      </c>
      <c r="S193" s="72">
        <f>R193/Q193*100</f>
        <v>100</v>
      </c>
      <c r="T193" s="73">
        <f>T194+T195+T196+T197+T198</f>
        <v>2300</v>
      </c>
      <c r="U193" s="73">
        <f>U194+U195+U196+U197+U198</f>
        <v>2300</v>
      </c>
      <c r="V193" s="73">
        <f>V194+V195+V196+V197+V198</f>
        <v>2300</v>
      </c>
      <c r="W193" s="72">
        <f>V193/U193*100</f>
        <v>100</v>
      </c>
      <c r="X193" s="73">
        <f>X194+X195+X196+X197+X198</f>
        <v>560</v>
      </c>
      <c r="Y193" s="73">
        <f>Y194+Y195+Y196+Y197+Y198</f>
        <v>560</v>
      </c>
      <c r="Z193" s="73">
        <f>Z194+Z195+Z196+Z197+Z198</f>
        <v>560</v>
      </c>
      <c r="AA193" s="72">
        <f>Z193/Y193*100</f>
        <v>100</v>
      </c>
      <c r="AB193" s="73">
        <f>AB194+AB195+AB196+AB197+AB198</f>
        <v>0</v>
      </c>
      <c r="AC193" s="73">
        <f>AC194+AC195+AC196+AC197+AC198</f>
        <v>0</v>
      </c>
      <c r="AD193" s="73">
        <f>AD194+AD195+AD196+AD197+AD198</f>
        <v>0</v>
      </c>
      <c r="AE193" s="72"/>
      <c r="AF193" s="73"/>
      <c r="AG193" s="73">
        <f>AG194+AG195+AG196+AG197+AG198</f>
        <v>8946.2999999999993</v>
      </c>
      <c r="AH193" s="73">
        <f>AH194+AH195+AH196+AH197+AH198</f>
        <v>8590.3565199999994</v>
      </c>
      <c r="AI193" s="72">
        <f>AH193/AG193*100</f>
        <v>96.021333065066003</v>
      </c>
      <c r="AJ193" s="73"/>
      <c r="AK193" s="73">
        <f>AK194+AK195+AK196+AK197+AK198</f>
        <v>720</v>
      </c>
      <c r="AL193" s="73">
        <f>AL194+AL195+AL196+AL197+AL198</f>
        <v>706.98380000000009</v>
      </c>
      <c r="AM193" s="72">
        <f>AL193/AK193*100</f>
        <v>98.192194444444453</v>
      </c>
      <c r="AN193" s="73">
        <f t="shared" ref="AN193" si="1095">AN194+AN195+AN196+AN197+AN198</f>
        <v>0</v>
      </c>
      <c r="AO193" s="73">
        <f t="shared" ref="AO193:AQ193" si="1096">AO194+AO195+AO196+AO197+AO198</f>
        <v>0</v>
      </c>
      <c r="AP193" s="73">
        <f t="shared" si="1096"/>
        <v>0</v>
      </c>
      <c r="AQ193" s="73">
        <f t="shared" si="1096"/>
        <v>0</v>
      </c>
      <c r="AR193" s="73">
        <f>AR194+AR195+AR196+AR197+AR198</f>
        <v>500</v>
      </c>
      <c r="AS193" s="73">
        <f>AS194+AS195+AS196+AS197+AS198</f>
        <v>500</v>
      </c>
      <c r="AT193" s="73">
        <f>AT194+AT195+AT196+AT197+AT198</f>
        <v>500</v>
      </c>
      <c r="AU193" s="72">
        <f>AT193/AS193*100</f>
        <v>100</v>
      </c>
      <c r="AV193" s="73"/>
      <c r="AW193" s="73">
        <f>AW194+AW195+AW196+AW197+AW198</f>
        <v>0</v>
      </c>
      <c r="AX193" s="73">
        <f>AX194+AX195+AX196+AX197+AX198</f>
        <v>0</v>
      </c>
      <c r="AY193" s="72"/>
      <c r="AZ193" s="72"/>
      <c r="BA193" s="73">
        <f>BA194+BA195+BA196+BA197+BA198</f>
        <v>0</v>
      </c>
      <c r="BB193" s="73">
        <f>BB194+BB195+BB196+BB197+BB198</f>
        <v>0</v>
      </c>
      <c r="BC193" s="72"/>
      <c r="BD193" s="73"/>
      <c r="BE193" s="73"/>
      <c r="BF193" s="73"/>
      <c r="BG193" s="72"/>
      <c r="BH193" s="73">
        <f>BH194+BH195+BH196+BH197+BH198</f>
        <v>1718.0403000000001</v>
      </c>
      <c r="BI193" s="73">
        <f>BI194+BI195+BI196+BI197+BI198</f>
        <v>1718.0403000000001</v>
      </c>
      <c r="BJ193" s="73">
        <f>BJ194+BJ195+BJ196+BJ197+BJ198</f>
        <v>1579.9340900000002</v>
      </c>
      <c r="BK193" s="72">
        <f>BJ193/BI193*100</f>
        <v>91.961410334786677</v>
      </c>
      <c r="BL193" s="72"/>
      <c r="BM193" s="73">
        <f>BM194+BM195+BM196+BM197+BM198</f>
        <v>0</v>
      </c>
      <c r="BN193" s="73">
        <f>BN194+BN195+BN196+BN197+BN198</f>
        <v>0</v>
      </c>
      <c r="BO193" s="72"/>
      <c r="BP193" s="72"/>
      <c r="BQ193" s="73">
        <f>BQ194+BQ195+BQ196+BQ197+BQ198</f>
        <v>0</v>
      </c>
      <c r="BR193" s="73">
        <f>BR194+BR195+BR196+BR197+BR198</f>
        <v>0</v>
      </c>
      <c r="BS193" s="72"/>
      <c r="BT193" s="72"/>
      <c r="BU193" s="73">
        <f>BU194+BU195+BU196+BU197+BU198</f>
        <v>0</v>
      </c>
      <c r="BV193" s="73">
        <f>BV194+BV195+BV196+BV197+BV198</f>
        <v>0</v>
      </c>
      <c r="BW193" s="72"/>
      <c r="BX193" s="72"/>
      <c r="BY193" s="73">
        <f>BY194+BY195+BY196+BY197+BY198</f>
        <v>0</v>
      </c>
      <c r="BZ193" s="73">
        <f>BZ194+BZ195+BZ196+BZ197+BZ198</f>
        <v>0</v>
      </c>
      <c r="CA193" s="72"/>
      <c r="CB193" s="72"/>
      <c r="CC193" s="73">
        <f>CC194+CC195+CC196+CC197+CC198</f>
        <v>0</v>
      </c>
      <c r="CD193" s="73">
        <f>CD194+CD195+CD196+CD197+CD198</f>
        <v>0</v>
      </c>
      <c r="CE193" s="72"/>
      <c r="CF193" s="343"/>
      <c r="CG193" s="73">
        <f>CG194+CG195+CG196+CG197+CG198</f>
        <v>0</v>
      </c>
      <c r="CH193" s="73">
        <f>CH194+CH195+CH196+CH197+CH198</f>
        <v>0</v>
      </c>
      <c r="CI193" s="72"/>
      <c r="CJ193" s="72"/>
      <c r="CK193" s="73">
        <f>CK194+CK195+CK196+CK197+CK198</f>
        <v>0</v>
      </c>
      <c r="CL193" s="73">
        <f>CL194+CL195+CL196+CL197+CL198</f>
        <v>0</v>
      </c>
      <c r="CM193" s="72"/>
      <c r="CN193" s="72"/>
      <c r="CO193" s="73">
        <f>CO194+CO195+CO196+CO197+CO198</f>
        <v>0</v>
      </c>
      <c r="CP193" s="73">
        <f>CP194+CP195+CP196+CP197+CP198</f>
        <v>0</v>
      </c>
      <c r="CQ193" s="72"/>
      <c r="CR193" s="73">
        <f>CR194+CR195+CR196+CR197+CR198</f>
        <v>634.4</v>
      </c>
      <c r="CS193" s="73">
        <f>CS194+CS195+CS196+CS197+CS198</f>
        <v>634.4</v>
      </c>
      <c r="CT193" s="73">
        <f>CT194+CT195+CT196+CT197+CT198</f>
        <v>111.06775</v>
      </c>
      <c r="CU193" s="72">
        <f>CT193/CS193*100</f>
        <v>17.507526796973519</v>
      </c>
      <c r="CV193" s="72"/>
      <c r="CW193" s="73"/>
      <c r="CX193" s="73"/>
      <c r="CY193" s="72"/>
      <c r="CZ193" s="72"/>
      <c r="DA193" s="73"/>
      <c r="DB193" s="73"/>
      <c r="DC193" s="72"/>
      <c r="DD193" s="73">
        <f>DD194+DD195+DD196+DD197+DD198</f>
        <v>500</v>
      </c>
      <c r="DE193" s="73">
        <f>DE194+DE195+DE196+DE197+DE198</f>
        <v>500</v>
      </c>
      <c r="DF193" s="73">
        <f>DF194+DF195+DF196+DF197+DF198</f>
        <v>500</v>
      </c>
      <c r="DG193" s="72">
        <f t="shared" si="840"/>
        <v>100</v>
      </c>
      <c r="DH193" s="73">
        <f>DH194+DH195+DH196+DH197+DH198</f>
        <v>0</v>
      </c>
      <c r="DI193" s="73">
        <f>DI194+DI195+DI196+DI197+DI198</f>
        <v>0</v>
      </c>
      <c r="DJ193" s="73">
        <f>DJ194+DJ195+DJ196+DJ197+DJ198</f>
        <v>0</v>
      </c>
      <c r="DK193" s="72"/>
      <c r="DL193" s="73">
        <f>DL194+DL195+DL196+DL197+DL198</f>
        <v>0</v>
      </c>
      <c r="DM193" s="73">
        <f>DM194+DM195+DM196+DM197+DM198</f>
        <v>0</v>
      </c>
      <c r="DN193" s="73">
        <f>DN194+DN195+DN196+DN197+DN198</f>
        <v>0</v>
      </c>
      <c r="DO193" s="72"/>
      <c r="DP193" s="73"/>
      <c r="DQ193" s="73">
        <f>DQ194+DQ195+DQ196+DQ197+DQ198</f>
        <v>0</v>
      </c>
      <c r="DR193" s="73">
        <f>DR194+DR195+DR196+DR197+DR198</f>
        <v>0</v>
      </c>
      <c r="DS193" s="72"/>
      <c r="DT193" s="72"/>
      <c r="DU193" s="73">
        <f>DU194+DU195+DU196+DU197+DU198</f>
        <v>0</v>
      </c>
      <c r="DV193" s="73">
        <f>DV194+DV195+DV196+DV197+DV198</f>
        <v>0</v>
      </c>
      <c r="DW193" s="72"/>
      <c r="DX193" s="72"/>
      <c r="DY193" s="73">
        <f>DY194+DY195+DY196+DY197+DY198</f>
        <v>0</v>
      </c>
      <c r="DZ193" s="73">
        <f>DZ194+DZ195+DZ196+DZ197+DZ198</f>
        <v>0</v>
      </c>
      <c r="EA193" s="72"/>
      <c r="EB193" s="73">
        <f>EB194+EB195+EB196+EB197+EB198</f>
        <v>1000</v>
      </c>
      <c r="EC193" s="73">
        <f>EC194+EC195+EC196+EC197+EC198</f>
        <v>1000</v>
      </c>
      <c r="ED193" s="73">
        <f>ED194+ED195+ED196+ED197+ED198</f>
        <v>975.22480000000007</v>
      </c>
      <c r="EE193" s="72">
        <f>ED193/EC193*100</f>
        <v>97.522480000000016</v>
      </c>
      <c r="EF193" s="73">
        <f>EF194+EF195+EF196+EF197+EF198</f>
        <v>3207.7</v>
      </c>
      <c r="EG193" s="73">
        <f>EG194+EG195+EG196+EG197+EG198</f>
        <v>3563.2</v>
      </c>
      <c r="EH193" s="73">
        <f>EH194+EH195+EH196+EH197+EH198</f>
        <v>3473.3535000000002</v>
      </c>
      <c r="EI193" s="72">
        <f>EH193/EG193*100</f>
        <v>97.478488437359687</v>
      </c>
      <c r="EJ193" s="73"/>
      <c r="EK193" s="73">
        <f>EK194+EK195+EK196+EK197+EK198</f>
        <v>0</v>
      </c>
      <c r="EL193" s="73">
        <f>EL194+EL195+EL196+EL197+EL198</f>
        <v>0</v>
      </c>
      <c r="EM193" s="72"/>
      <c r="EN193" s="73">
        <f>EN194+EN195+EN196+EN197+EN198</f>
        <v>5000</v>
      </c>
      <c r="EO193" s="73">
        <f>EO194+EO195+EO196+EO197+EO198</f>
        <v>5000</v>
      </c>
      <c r="EP193" s="73">
        <f>EP194+EP195+EP196+EP197+EP198</f>
        <v>5000</v>
      </c>
      <c r="EQ193" s="72">
        <f t="shared" si="1006"/>
        <v>100</v>
      </c>
      <c r="ER193" s="73"/>
      <c r="ES193" s="73">
        <f>ES194+ES195+ES196+ES197+ES198</f>
        <v>0</v>
      </c>
      <c r="ET193" s="73">
        <f>ET194+ET195+ET196+ET197+ET198</f>
        <v>0</v>
      </c>
      <c r="EU193" s="72"/>
      <c r="EV193" s="72"/>
      <c r="EW193" s="72"/>
      <c r="EX193" s="72"/>
      <c r="EY193" s="72"/>
      <c r="EZ193" s="73"/>
      <c r="FA193" s="73">
        <f>FA194+FA195+FA196+FA197+FA198</f>
        <v>0</v>
      </c>
      <c r="FB193" s="73">
        <f>FB194+FB195+FB196+FB197+FB198</f>
        <v>0</v>
      </c>
      <c r="FC193" s="72"/>
      <c r="FD193" s="73"/>
      <c r="FE193" s="73">
        <f>FE194+FE195+FE196+FE197+FE198</f>
        <v>0</v>
      </c>
      <c r="FF193" s="73">
        <f>FF194+FF195+FF196+FF197+FF198</f>
        <v>0</v>
      </c>
      <c r="FG193" s="72"/>
      <c r="FH193" s="73"/>
      <c r="FI193" s="73">
        <f>FI194+FI195+FI196+FI197+FI198</f>
        <v>0</v>
      </c>
      <c r="FJ193" s="73">
        <f>FJ194+FJ195+FJ196+FJ197+FJ198</f>
        <v>0</v>
      </c>
      <c r="FK193" s="72"/>
      <c r="FL193" s="73">
        <f>FL194+FL195+FL196+FL197+FL198</f>
        <v>948</v>
      </c>
      <c r="FM193" s="73">
        <f>FM194+FM195+FM196+FM197+FM198</f>
        <v>663.4</v>
      </c>
      <c r="FN193" s="73">
        <f>FN194+FN195+FN196+FN197+FN198</f>
        <v>658.06865000000005</v>
      </c>
      <c r="FO193" s="72">
        <f t="shared" ref="FO193:FO194" si="1097">FN193/FM193*100</f>
        <v>99.1963596623455</v>
      </c>
      <c r="FP193" s="73"/>
      <c r="FQ193" s="73"/>
      <c r="FR193" s="73"/>
      <c r="FS193" s="72"/>
      <c r="FT193" s="73"/>
      <c r="FU193" s="73">
        <f>FU194+FU195+FU196+FU197+FU198</f>
        <v>0</v>
      </c>
      <c r="FV193" s="73">
        <f>FV194+FV195+FV196+FV197+FV198</f>
        <v>0</v>
      </c>
      <c r="FW193" s="72"/>
      <c r="FX193" s="73"/>
      <c r="FY193" s="73">
        <f>FY194+FY195+FY196+FY197+FY198</f>
        <v>0</v>
      </c>
      <c r="FZ193" s="73">
        <f>FZ194+FZ195+FZ196+FZ197+FZ198</f>
        <v>0</v>
      </c>
      <c r="GA193" s="72"/>
      <c r="GB193" s="73"/>
      <c r="GC193" s="73">
        <f>GC194+GC195+GC196+GC197+GC198</f>
        <v>0</v>
      </c>
      <c r="GD193" s="73">
        <f>GD194+GD195+GD196+GD197+GD198</f>
        <v>0</v>
      </c>
      <c r="GE193" s="72"/>
      <c r="GF193" s="73">
        <f>GF194+GF195+GF196+GF197+GF198</f>
        <v>926.78</v>
      </c>
      <c r="GG193" s="73">
        <f>GG194+GG195+GG196+GG197+GG198</f>
        <v>849.28800000000001</v>
      </c>
      <c r="GH193" s="73">
        <f>GH194+GH195+GH196+GH197+GH198</f>
        <v>836.68128999999999</v>
      </c>
      <c r="GI193" s="72">
        <f t="shared" si="895"/>
        <v>98.515614255705955</v>
      </c>
      <c r="GJ193" s="73"/>
      <c r="GK193" s="73"/>
      <c r="GL193" s="73"/>
      <c r="GM193" s="72"/>
      <c r="GN193" s="73"/>
      <c r="GO193" s="73"/>
      <c r="GP193" s="73">
        <f>GP194+GP195+GP196+GP197+GP198</f>
        <v>0</v>
      </c>
      <c r="GQ193" s="72"/>
      <c r="GR193" s="73"/>
      <c r="GS193" s="73">
        <f t="shared" ref="GS193:GT193" si="1098">GS194+GS195+GS196+GS197+GS198</f>
        <v>9433.6</v>
      </c>
      <c r="GT193" s="73">
        <f t="shared" si="1098"/>
        <v>9344.3847699999988</v>
      </c>
      <c r="GU193" s="72">
        <f>GT193/GS193*100</f>
        <v>99.054282246438248</v>
      </c>
      <c r="GV193" s="73"/>
      <c r="GW193" s="73">
        <f t="shared" ref="GW193:GX193" si="1099">GW194+GW195+GW196+GW197+GW198</f>
        <v>1300</v>
      </c>
      <c r="GX193" s="73">
        <f t="shared" si="1099"/>
        <v>1300</v>
      </c>
      <c r="GY193" s="72">
        <f>GX193/GW193*100</f>
        <v>100</v>
      </c>
      <c r="GZ193" s="73"/>
      <c r="HA193" s="73">
        <f t="shared" ref="HA193:HB193" si="1100">HA194+HA195+HA196+HA197+HA198</f>
        <v>0</v>
      </c>
      <c r="HB193" s="73">
        <f t="shared" si="1100"/>
        <v>0</v>
      </c>
      <c r="HC193" s="72"/>
      <c r="HD193" s="73"/>
      <c r="HE193" s="73">
        <f t="shared" ref="HE193:HF193" si="1101">HE194+HE195+HE196+HE197+HE198</f>
        <v>0</v>
      </c>
      <c r="HF193" s="73">
        <f t="shared" si="1101"/>
        <v>0</v>
      </c>
      <c r="HG193" s="72"/>
      <c r="HH193" s="73"/>
      <c r="HI193" s="73">
        <f t="shared" ref="HI193:HJ193" si="1102">HI194+HI195+HI196+HI197+HI198</f>
        <v>142</v>
      </c>
      <c r="HJ193" s="73">
        <f t="shared" si="1102"/>
        <v>142</v>
      </c>
      <c r="HK193" s="72">
        <f>HJ193/HI193*100</f>
        <v>100</v>
      </c>
      <c r="HL193" s="73"/>
      <c r="HM193" s="73">
        <f t="shared" ref="HM193:HN193" si="1103">HM194+HM195+HM196+HM197+HM198</f>
        <v>0</v>
      </c>
      <c r="HN193" s="73">
        <f t="shared" si="1103"/>
        <v>0</v>
      </c>
      <c r="HO193" s="72"/>
      <c r="HP193" s="73"/>
      <c r="HQ193" s="73">
        <f t="shared" ref="HQ193:HR193" si="1104">HQ194+HQ195+HQ196+HQ197+HQ198</f>
        <v>0</v>
      </c>
      <c r="HR193" s="73">
        <f t="shared" si="1104"/>
        <v>0</v>
      </c>
      <c r="HS193" s="72"/>
      <c r="HT193" s="73"/>
      <c r="HU193" s="73">
        <f t="shared" ref="HU193:HV193" si="1105">HU194+HU195+HU196+HU197+HU198</f>
        <v>0</v>
      </c>
      <c r="HV193" s="73">
        <f t="shared" si="1105"/>
        <v>0</v>
      </c>
      <c r="HW193" s="72"/>
      <c r="HX193" s="73"/>
      <c r="HY193" s="73">
        <f t="shared" ref="HY193:HZ193" si="1106">HY194+HY195+HY196+HY197+HY198</f>
        <v>0</v>
      </c>
      <c r="HZ193" s="73">
        <f t="shared" si="1106"/>
        <v>0</v>
      </c>
      <c r="IA193" s="72"/>
      <c r="IB193" s="73"/>
      <c r="IC193" s="73">
        <f t="shared" ref="IC193:ID193" si="1107">IC194+IC195+IC196+IC197+IC198</f>
        <v>0</v>
      </c>
      <c r="ID193" s="73">
        <f t="shared" si="1107"/>
        <v>0</v>
      </c>
      <c r="IE193" s="72"/>
      <c r="IF193" s="73"/>
      <c r="IG193" s="73">
        <f t="shared" ref="IG193:IH193" si="1108">IG194+IG195+IG196+IG197+IG198</f>
        <v>0</v>
      </c>
      <c r="IH193" s="73">
        <f t="shared" si="1108"/>
        <v>0</v>
      </c>
      <c r="II193" s="72"/>
      <c r="IJ193" s="73"/>
      <c r="IK193" s="73">
        <f t="shared" ref="IK193:IL193" si="1109">IK194+IK195+IK196+IK197+IK198</f>
        <v>0</v>
      </c>
      <c r="IL193" s="73">
        <f t="shared" si="1109"/>
        <v>0</v>
      </c>
      <c r="IM193" s="72"/>
      <c r="IN193" s="73"/>
      <c r="IO193" s="73">
        <f t="shared" ref="IO193:IP193" si="1110">IO194+IO195+IO196+IO197+IO198</f>
        <v>0</v>
      </c>
      <c r="IP193" s="73">
        <f t="shared" si="1110"/>
        <v>0</v>
      </c>
      <c r="IQ193" s="72"/>
      <c r="IR193" s="73"/>
      <c r="IS193" s="73">
        <f t="shared" ref="IS193:IT193" si="1111">IS194+IS195+IS196+IS197+IS198</f>
        <v>0</v>
      </c>
      <c r="IT193" s="73">
        <f t="shared" si="1111"/>
        <v>0</v>
      </c>
      <c r="IU193" s="72"/>
      <c r="IV193" s="73"/>
      <c r="IW193" s="73">
        <f t="shared" ref="IW193:IX193" si="1112">IW194+IW195+IW196+IW197+IW198</f>
        <v>0</v>
      </c>
      <c r="IX193" s="73">
        <f t="shared" si="1112"/>
        <v>0</v>
      </c>
      <c r="IY193" s="72"/>
      <c r="IZ193" s="73"/>
      <c r="JA193" s="73">
        <f t="shared" ref="JA193:JB193" si="1113">JA194+JA195+JA196+JA197+JA198</f>
        <v>0</v>
      </c>
      <c r="JB193" s="73">
        <f t="shared" si="1113"/>
        <v>0</v>
      </c>
      <c r="JC193" s="72"/>
      <c r="JD193" s="73"/>
      <c r="JE193" s="73">
        <f t="shared" ref="JE193:JF193" si="1114">JE194+JE195+JE196+JE197+JE198</f>
        <v>0</v>
      </c>
      <c r="JF193" s="73">
        <f t="shared" si="1114"/>
        <v>0</v>
      </c>
      <c r="JG193" s="72"/>
      <c r="JH193" s="73"/>
      <c r="JI193" s="73">
        <f t="shared" ref="JI193:JJ193" si="1115">JI194+JI195+JI196+JI197+JI198</f>
        <v>0</v>
      </c>
      <c r="JJ193" s="73">
        <f t="shared" si="1115"/>
        <v>0</v>
      </c>
      <c r="JK193" s="72"/>
      <c r="JL193" s="73"/>
      <c r="JM193" s="73">
        <f t="shared" ref="JM193:JN193" si="1116">JM194+JM195+JM196+JM197+JM198</f>
        <v>0</v>
      </c>
      <c r="JN193" s="73">
        <f t="shared" si="1116"/>
        <v>0</v>
      </c>
      <c r="JO193" s="72"/>
      <c r="JP193" s="73"/>
      <c r="JQ193" s="73">
        <f t="shared" ref="JQ193:JR193" si="1117">JQ194+JQ195+JQ196+JQ197+JQ198</f>
        <v>0</v>
      </c>
      <c r="JR193" s="73">
        <f t="shared" si="1117"/>
        <v>0</v>
      </c>
      <c r="JS193" s="72"/>
      <c r="JT193" s="73"/>
      <c r="JU193" s="73">
        <f t="shared" ref="JU193:JV193" si="1118">JU194+JU195+JU196+JU197+JU198</f>
        <v>0</v>
      </c>
      <c r="JV193" s="73">
        <f t="shared" si="1118"/>
        <v>0</v>
      </c>
      <c r="JW193" s="72"/>
      <c r="JX193" s="73"/>
      <c r="JY193" s="73">
        <f t="shared" ref="JY193:JZ193" si="1119">JY194+JY195+JY196+JY197+JY198</f>
        <v>0</v>
      </c>
      <c r="JZ193" s="73">
        <f t="shared" si="1119"/>
        <v>0</v>
      </c>
      <c r="KA193" s="72"/>
      <c r="KB193" s="73"/>
      <c r="KC193" s="73">
        <f t="shared" ref="KC193:KD193" si="1120">KC194+KC195+KC196+KC197+KC198</f>
        <v>210</v>
      </c>
      <c r="KD193" s="73">
        <f t="shared" si="1120"/>
        <v>210</v>
      </c>
      <c r="KE193" s="72">
        <f t="shared" si="845"/>
        <v>100</v>
      </c>
      <c r="KF193" s="73"/>
      <c r="KG193" s="73">
        <f t="shared" ref="KG193:KH193" si="1121">KG194+KG195+KG196+KG197+KG198</f>
        <v>0</v>
      </c>
      <c r="KH193" s="73">
        <f t="shared" si="1121"/>
        <v>0</v>
      </c>
      <c r="KI193" s="72"/>
      <c r="KJ193" s="73"/>
      <c r="KK193" s="73">
        <f t="shared" ref="KK193:KL193" si="1122">KK194+KK195+KK196+KK197+KK198</f>
        <v>180</v>
      </c>
      <c r="KL193" s="73">
        <f t="shared" si="1122"/>
        <v>180</v>
      </c>
      <c r="KM193" s="72">
        <f t="shared" si="896"/>
        <v>100</v>
      </c>
      <c r="KN193" s="73"/>
      <c r="KO193" s="73">
        <f t="shared" ref="KO193:KP193" si="1123">KO194+KO195+KO196+KO197+KO198</f>
        <v>0</v>
      </c>
      <c r="KP193" s="73">
        <f t="shared" si="1123"/>
        <v>0</v>
      </c>
      <c r="KQ193" s="72"/>
      <c r="KR193" s="73"/>
      <c r="KS193" s="73">
        <f t="shared" ref="KS193:KT193" si="1124">KS194+KS195+KS196+KS197+KS198</f>
        <v>0</v>
      </c>
      <c r="KT193" s="73">
        <f t="shared" si="1124"/>
        <v>0</v>
      </c>
      <c r="KU193" s="72"/>
      <c r="KV193" s="73"/>
      <c r="KW193" s="73">
        <f t="shared" ref="KW193:KX193" si="1125">KW194+KW195+KW196+KW197+KW198</f>
        <v>0</v>
      </c>
      <c r="KX193" s="73">
        <f t="shared" si="1125"/>
        <v>0</v>
      </c>
      <c r="KY193" s="72"/>
      <c r="KZ193" s="73"/>
      <c r="LA193" s="73">
        <f t="shared" ref="LA193:LB193" si="1126">LA194+LA195+LA196+LA197+LA198</f>
        <v>0</v>
      </c>
      <c r="LB193" s="73">
        <f t="shared" si="1126"/>
        <v>0</v>
      </c>
      <c r="LC193" s="72"/>
      <c r="LD193" s="73"/>
      <c r="LE193" s="73">
        <f t="shared" ref="LE193:LF193" si="1127">LE194+LE195+LE196+LE197+LE198</f>
        <v>0</v>
      </c>
      <c r="LF193" s="73">
        <f t="shared" si="1127"/>
        <v>0</v>
      </c>
      <c r="LG193" s="72"/>
      <c r="LH193" s="73"/>
      <c r="LI193" s="73">
        <f t="shared" ref="LI193:LJ193" si="1128">LI194+LI195+LI196+LI197+LI198</f>
        <v>0</v>
      </c>
      <c r="LJ193" s="73">
        <f t="shared" si="1128"/>
        <v>0</v>
      </c>
      <c r="LK193" s="72"/>
      <c r="LL193" s="73"/>
      <c r="LM193" s="73">
        <f t="shared" ref="LM193:LN193" si="1129">LM194+LM195+LM196+LM197+LM198</f>
        <v>0</v>
      </c>
      <c r="LN193" s="73">
        <f t="shared" si="1129"/>
        <v>0</v>
      </c>
      <c r="LO193" s="72"/>
      <c r="LP193" s="73"/>
      <c r="LQ193" s="73">
        <f t="shared" ref="LQ193:LR193" si="1130">LQ194+LQ195+LQ196+LQ197+LQ198</f>
        <v>40</v>
      </c>
      <c r="LR193" s="73">
        <f t="shared" si="1130"/>
        <v>40</v>
      </c>
      <c r="LS193" s="72">
        <f t="shared" ref="LS193:LS194" si="1131">LR193/LQ193*100</f>
        <v>100</v>
      </c>
      <c r="LT193" s="73"/>
      <c r="LU193" s="73">
        <f t="shared" ref="LU193:LV193" si="1132">LU194+LU195+LU196+LU197+LU198</f>
        <v>0</v>
      </c>
      <c r="LV193" s="73">
        <f t="shared" si="1132"/>
        <v>0</v>
      </c>
      <c r="LW193" s="72"/>
      <c r="LX193" s="73"/>
      <c r="LY193" s="73">
        <f t="shared" ref="LY193:LZ193" si="1133">LY194+LY195+LY196+LY197+LY198</f>
        <v>0</v>
      </c>
      <c r="LZ193" s="73">
        <f t="shared" si="1133"/>
        <v>0</v>
      </c>
      <c r="MA193" s="72"/>
      <c r="MB193" s="73"/>
      <c r="MC193" s="73">
        <f t="shared" ref="MC193:MD193" si="1134">MC194+MC195+MC196+MC197+MC198</f>
        <v>1371.5528400000001</v>
      </c>
      <c r="MD193" s="73">
        <f t="shared" si="1134"/>
        <v>1371.5528400000001</v>
      </c>
      <c r="ME193" s="72">
        <f t="shared" ref="ME193:ME194" si="1135">MD193/MC193*100</f>
        <v>100</v>
      </c>
      <c r="MF193" s="73"/>
      <c r="MG193" s="73">
        <f t="shared" ref="MG193:MH193" si="1136">MG194+MG195+MG196+MG197+MG198</f>
        <v>0</v>
      </c>
      <c r="MH193" s="73">
        <f t="shared" si="1136"/>
        <v>0</v>
      </c>
      <c r="MI193" s="72"/>
      <c r="MJ193" s="73"/>
      <c r="MK193" s="73">
        <f t="shared" ref="MK193:ML193" si="1137">MK194+MK195+MK196+MK197+MK198</f>
        <v>0</v>
      </c>
      <c r="ML193" s="73">
        <f t="shared" si="1137"/>
        <v>0</v>
      </c>
      <c r="MM193" s="72"/>
      <c r="MN193" s="73"/>
      <c r="MO193" s="73"/>
      <c r="MP193" s="73"/>
      <c r="MQ193" s="72"/>
      <c r="MR193" s="73"/>
      <c r="MS193" s="73"/>
      <c r="MT193" s="73"/>
      <c r="MU193" s="72"/>
      <c r="MV193" s="73"/>
      <c r="MW193" s="73"/>
      <c r="MX193" s="73"/>
      <c r="MY193" s="72"/>
      <c r="MZ193" s="73"/>
      <c r="NA193" s="73"/>
      <c r="NB193" s="73"/>
      <c r="NC193" s="72"/>
      <c r="ND193" s="73"/>
      <c r="NE193" s="73"/>
      <c r="NF193" s="73"/>
      <c r="NG193" s="72"/>
      <c r="NH193" s="73"/>
      <c r="NI193" s="73"/>
      <c r="NJ193" s="73"/>
      <c r="NK193" s="72"/>
    </row>
    <row r="194" spans="1:375" ht="18.75" customHeight="1" x14ac:dyDescent="0.25">
      <c r="A194" s="15" t="s">
        <v>197</v>
      </c>
      <c r="B194" s="78">
        <f t="shared" si="791"/>
        <v>26231.820300000003</v>
      </c>
      <c r="C194" s="78">
        <f t="shared" si="741"/>
        <v>48793.381139999998</v>
      </c>
      <c r="D194" s="78">
        <f t="shared" si="792"/>
        <v>48363.381139999998</v>
      </c>
      <c r="E194" s="78">
        <f t="shared" si="793"/>
        <v>430</v>
      </c>
      <c r="F194" s="78">
        <f t="shared" si="794"/>
        <v>47541.208009999995</v>
      </c>
      <c r="G194" s="74">
        <f>F194/C194*100</f>
        <v>97.433723384720523</v>
      </c>
      <c r="H194" s="74">
        <v>12410</v>
      </c>
      <c r="I194" s="74">
        <v>12410</v>
      </c>
      <c r="J194" s="74">
        <v>12410</v>
      </c>
      <c r="K194" s="74">
        <f>J194/I194*100</f>
        <v>100</v>
      </c>
      <c r="L194" s="74">
        <v>898.9</v>
      </c>
      <c r="M194" s="74">
        <v>1123.5999999999999</v>
      </c>
      <c r="N194" s="74">
        <v>1123.5999999999999</v>
      </c>
      <c r="O194" s="75">
        <f>N194/M194*100</f>
        <v>100</v>
      </c>
      <c r="P194" s="114">
        <v>628</v>
      </c>
      <c r="Q194" s="114">
        <v>628</v>
      </c>
      <c r="R194" s="134">
        <v>628</v>
      </c>
      <c r="S194" s="75">
        <f>R194/Q194*100</f>
        <v>100</v>
      </c>
      <c r="T194" s="99">
        <v>2300</v>
      </c>
      <c r="U194" s="277">
        <v>2300</v>
      </c>
      <c r="V194" s="277">
        <v>2300</v>
      </c>
      <c r="W194" s="75">
        <f>V194/U194*100</f>
        <v>100</v>
      </c>
      <c r="X194" s="285">
        <v>560</v>
      </c>
      <c r="Y194" s="314">
        <v>560</v>
      </c>
      <c r="Z194" s="314">
        <v>560</v>
      </c>
      <c r="AA194" s="75">
        <f>Z194/Y194*100</f>
        <v>100</v>
      </c>
      <c r="AB194" s="322"/>
      <c r="AC194" s="322"/>
      <c r="AD194" s="322"/>
      <c r="AE194" s="75"/>
      <c r="AF194" s="322"/>
      <c r="AG194" s="322">
        <v>8946.2999999999993</v>
      </c>
      <c r="AH194" s="322">
        <v>8590.3565199999994</v>
      </c>
      <c r="AI194" s="75">
        <f>AH194/AG194*100</f>
        <v>96.021333065066003</v>
      </c>
      <c r="AJ194" s="322"/>
      <c r="AK194" s="322">
        <v>720</v>
      </c>
      <c r="AL194" s="322">
        <v>706.98380000000009</v>
      </c>
      <c r="AM194" s="75">
        <f>AL194/AK194*100</f>
        <v>98.192194444444453</v>
      </c>
      <c r="AN194" s="74"/>
      <c r="AO194" s="74"/>
      <c r="AP194" s="74"/>
      <c r="AQ194" s="75"/>
      <c r="AR194" s="322">
        <v>500</v>
      </c>
      <c r="AS194" s="322">
        <v>500</v>
      </c>
      <c r="AT194" s="322">
        <v>500</v>
      </c>
      <c r="AU194" s="75">
        <f>AT194/AS194*100</f>
        <v>100</v>
      </c>
      <c r="AV194" s="322"/>
      <c r="AW194" s="322"/>
      <c r="AX194" s="322">
        <v>0</v>
      </c>
      <c r="AY194" s="75"/>
      <c r="AZ194" s="75"/>
      <c r="BA194" s="322"/>
      <c r="BB194" s="322"/>
      <c r="BC194" s="75"/>
      <c r="BD194" s="322"/>
      <c r="BE194" s="322"/>
      <c r="BF194" s="322"/>
      <c r="BG194" s="75"/>
      <c r="BH194" s="322">
        <v>1718.0403000000001</v>
      </c>
      <c r="BI194" s="322">
        <v>1718.0403000000001</v>
      </c>
      <c r="BJ194" s="322">
        <v>1579.9340900000002</v>
      </c>
      <c r="BK194" s="75">
        <f>BJ194/BI194*100</f>
        <v>91.961410334786677</v>
      </c>
      <c r="BL194" s="75"/>
      <c r="BM194" s="322"/>
      <c r="BN194" s="322"/>
      <c r="BO194" s="75"/>
      <c r="BP194" s="75"/>
      <c r="BQ194" s="322"/>
      <c r="BR194" s="322"/>
      <c r="BS194" s="75"/>
      <c r="BT194" s="75"/>
      <c r="BU194" s="322"/>
      <c r="BV194" s="322"/>
      <c r="BW194" s="75"/>
      <c r="BX194" s="75"/>
      <c r="BY194" s="322"/>
      <c r="BZ194" s="322"/>
      <c r="CA194" s="75"/>
      <c r="CB194" s="75"/>
      <c r="CC194" s="322"/>
      <c r="CD194" s="322"/>
      <c r="CE194" s="75"/>
      <c r="CF194" s="322"/>
      <c r="CG194" s="322"/>
      <c r="CH194" s="322"/>
      <c r="CI194" s="75"/>
      <c r="CJ194" s="75"/>
      <c r="CK194" s="322"/>
      <c r="CL194" s="322"/>
      <c r="CM194" s="75"/>
      <c r="CN194" s="75"/>
      <c r="CO194" s="322"/>
      <c r="CP194" s="322"/>
      <c r="CQ194" s="75"/>
      <c r="CR194" s="322">
        <v>634.4</v>
      </c>
      <c r="CS194" s="322">
        <v>634.4</v>
      </c>
      <c r="CT194" s="322">
        <v>111.06775</v>
      </c>
      <c r="CU194" s="75">
        <f>CT194/CS194*100</f>
        <v>17.507526796973519</v>
      </c>
      <c r="CV194" s="75"/>
      <c r="CW194" s="322"/>
      <c r="CX194" s="322"/>
      <c r="CY194" s="75"/>
      <c r="CZ194" s="75"/>
      <c r="DA194" s="322"/>
      <c r="DB194" s="322"/>
      <c r="DC194" s="75"/>
      <c r="DD194" s="322">
        <v>500</v>
      </c>
      <c r="DE194" s="322">
        <v>500</v>
      </c>
      <c r="DF194" s="322">
        <v>500</v>
      </c>
      <c r="DG194" s="75">
        <f t="shared" si="840"/>
        <v>100</v>
      </c>
      <c r="DH194" s="322"/>
      <c r="DI194" s="322"/>
      <c r="DJ194" s="322"/>
      <c r="DK194" s="75"/>
      <c r="DL194" s="322"/>
      <c r="DM194" s="322"/>
      <c r="DN194" s="322"/>
      <c r="DO194" s="75"/>
      <c r="DP194" s="322"/>
      <c r="DQ194" s="322"/>
      <c r="DR194" s="322"/>
      <c r="DS194" s="75"/>
      <c r="DT194" s="75"/>
      <c r="DU194" s="322"/>
      <c r="DV194" s="322"/>
      <c r="DW194" s="75"/>
      <c r="DX194" s="75"/>
      <c r="DY194" s="322"/>
      <c r="DZ194" s="322"/>
      <c r="EA194" s="75"/>
      <c r="EB194" s="74">
        <v>1000</v>
      </c>
      <c r="EC194" s="74">
        <v>1000</v>
      </c>
      <c r="ED194" s="74">
        <v>975.22480000000007</v>
      </c>
      <c r="EE194" s="75">
        <f>ED194/EC194*100</f>
        <v>97.522480000000016</v>
      </c>
      <c r="EF194" s="322">
        <v>3207.7</v>
      </c>
      <c r="EG194" s="322">
        <v>3563.2</v>
      </c>
      <c r="EH194" s="322">
        <v>3473.3535000000002</v>
      </c>
      <c r="EI194" s="75">
        <f>EH194/EG194*100</f>
        <v>97.478488437359687</v>
      </c>
      <c r="EJ194" s="322"/>
      <c r="EK194" s="322"/>
      <c r="EL194" s="322"/>
      <c r="EM194" s="75"/>
      <c r="EN194" s="322"/>
      <c r="EO194" s="322"/>
      <c r="EP194" s="322"/>
      <c r="EQ194" s="75"/>
      <c r="ER194" s="322"/>
      <c r="ES194" s="322"/>
      <c r="ET194" s="322"/>
      <c r="EU194" s="75"/>
      <c r="EV194" s="75"/>
      <c r="EW194" s="75"/>
      <c r="EX194" s="75"/>
      <c r="EY194" s="75"/>
      <c r="EZ194" s="322"/>
      <c r="FA194" s="322"/>
      <c r="FB194" s="322"/>
      <c r="FC194" s="75"/>
      <c r="FD194" s="322"/>
      <c r="FE194" s="322"/>
      <c r="FF194" s="322"/>
      <c r="FG194" s="75"/>
      <c r="FH194" s="322"/>
      <c r="FI194" s="322"/>
      <c r="FJ194" s="322"/>
      <c r="FK194" s="75"/>
      <c r="FL194" s="322">
        <v>948</v>
      </c>
      <c r="FM194" s="322">
        <v>663.4</v>
      </c>
      <c r="FN194" s="322">
        <v>658.06865000000005</v>
      </c>
      <c r="FO194" s="75">
        <f t="shared" si="1097"/>
        <v>99.1963596623455</v>
      </c>
      <c r="FP194" s="322"/>
      <c r="FQ194" s="322"/>
      <c r="FR194" s="322"/>
      <c r="FS194" s="75"/>
      <c r="FT194" s="322"/>
      <c r="FU194" s="322"/>
      <c r="FV194" s="322"/>
      <c r="FW194" s="75"/>
      <c r="FX194" s="322"/>
      <c r="FY194" s="322"/>
      <c r="FZ194" s="322"/>
      <c r="GA194" s="75"/>
      <c r="GB194" s="322"/>
      <c r="GC194" s="322"/>
      <c r="GD194" s="322"/>
      <c r="GE194" s="75"/>
      <c r="GF194" s="322">
        <v>926.78</v>
      </c>
      <c r="GG194" s="322">
        <v>849.28800000000001</v>
      </c>
      <c r="GH194" s="322">
        <v>836.68128999999999</v>
      </c>
      <c r="GI194" s="75">
        <f t="shared" si="895"/>
        <v>98.515614255705955</v>
      </c>
      <c r="GJ194" s="322"/>
      <c r="GK194" s="322"/>
      <c r="GL194" s="322"/>
      <c r="GM194" s="75"/>
      <c r="GN194" s="322"/>
      <c r="GO194" s="322"/>
      <c r="GP194" s="322"/>
      <c r="GQ194" s="75"/>
      <c r="GR194" s="74"/>
      <c r="GS194" s="74">
        <v>9433.6</v>
      </c>
      <c r="GT194" s="74">
        <v>9344.3847699999988</v>
      </c>
      <c r="GU194" s="75">
        <f>GT194/GS194*100</f>
        <v>99.054282246438248</v>
      </c>
      <c r="GV194" s="74"/>
      <c r="GW194" s="74">
        <v>1300</v>
      </c>
      <c r="GX194" s="74">
        <v>1300</v>
      </c>
      <c r="GY194" s="75">
        <f>GX194/GW194*100</f>
        <v>100</v>
      </c>
      <c r="GZ194" s="74"/>
      <c r="HA194" s="74"/>
      <c r="HB194" s="74">
        <v>0</v>
      </c>
      <c r="HC194" s="75"/>
      <c r="HD194" s="74"/>
      <c r="HE194" s="74"/>
      <c r="HF194" s="74">
        <v>0</v>
      </c>
      <c r="HG194" s="75"/>
      <c r="HH194" s="74"/>
      <c r="HI194" s="74">
        <v>142</v>
      </c>
      <c r="HJ194" s="74">
        <v>142</v>
      </c>
      <c r="HK194" s="75">
        <f>HJ194/HI194*100</f>
        <v>100</v>
      </c>
      <c r="HL194" s="74"/>
      <c r="HM194" s="74"/>
      <c r="HN194" s="74">
        <v>0</v>
      </c>
      <c r="HO194" s="75"/>
      <c r="HP194" s="74"/>
      <c r="HQ194" s="74"/>
      <c r="HR194" s="74">
        <v>0</v>
      </c>
      <c r="HS194" s="75"/>
      <c r="HT194" s="74"/>
      <c r="HU194" s="74"/>
      <c r="HV194" s="74">
        <v>0</v>
      </c>
      <c r="HW194" s="75"/>
      <c r="HX194" s="74"/>
      <c r="HY194" s="74"/>
      <c r="HZ194" s="74">
        <v>0</v>
      </c>
      <c r="IA194" s="75"/>
      <c r="IB194" s="74"/>
      <c r="IC194" s="74"/>
      <c r="ID194" s="74">
        <v>0</v>
      </c>
      <c r="IE194" s="75"/>
      <c r="IF194" s="74"/>
      <c r="IG194" s="74"/>
      <c r="IH194" s="74">
        <v>0</v>
      </c>
      <c r="II194" s="75"/>
      <c r="IJ194" s="74"/>
      <c r="IK194" s="74"/>
      <c r="IL194" s="74">
        <v>0</v>
      </c>
      <c r="IM194" s="75"/>
      <c r="IN194" s="74"/>
      <c r="IO194" s="74"/>
      <c r="IP194" s="74">
        <v>0</v>
      </c>
      <c r="IQ194" s="75"/>
      <c r="IR194" s="74"/>
      <c r="IS194" s="74"/>
      <c r="IT194" s="74">
        <v>0</v>
      </c>
      <c r="IU194" s="75"/>
      <c r="IV194" s="74"/>
      <c r="IW194" s="74"/>
      <c r="IX194" s="74">
        <v>0</v>
      </c>
      <c r="IY194" s="75"/>
      <c r="IZ194" s="74"/>
      <c r="JA194" s="74"/>
      <c r="JB194" s="74">
        <v>0</v>
      </c>
      <c r="JC194" s="75"/>
      <c r="JD194" s="74"/>
      <c r="JE194" s="74"/>
      <c r="JF194" s="74">
        <v>0</v>
      </c>
      <c r="JG194" s="75"/>
      <c r="JH194" s="74"/>
      <c r="JI194" s="74"/>
      <c r="JJ194" s="74">
        <v>0</v>
      </c>
      <c r="JK194" s="75"/>
      <c r="JL194" s="74"/>
      <c r="JM194" s="74"/>
      <c r="JN194" s="74">
        <v>0</v>
      </c>
      <c r="JO194" s="75"/>
      <c r="JP194" s="74"/>
      <c r="JQ194" s="74"/>
      <c r="JR194" s="74">
        <v>0</v>
      </c>
      <c r="JS194" s="75"/>
      <c r="JT194" s="74"/>
      <c r="JU194" s="74"/>
      <c r="JV194" s="74">
        <v>0</v>
      </c>
      <c r="JW194" s="75"/>
      <c r="JX194" s="74"/>
      <c r="JY194" s="74"/>
      <c r="JZ194" s="74">
        <v>0</v>
      </c>
      <c r="KA194" s="75"/>
      <c r="KB194" s="74"/>
      <c r="KC194" s="74">
        <v>210</v>
      </c>
      <c r="KD194" s="74">
        <v>210</v>
      </c>
      <c r="KE194" s="75">
        <f t="shared" si="845"/>
        <v>100</v>
      </c>
      <c r="KF194" s="74"/>
      <c r="KG194" s="74"/>
      <c r="KH194" s="74"/>
      <c r="KI194" s="75"/>
      <c r="KJ194" s="74"/>
      <c r="KK194" s="74">
        <v>180</v>
      </c>
      <c r="KL194" s="74">
        <v>180</v>
      </c>
      <c r="KM194" s="75">
        <f t="shared" si="896"/>
        <v>100</v>
      </c>
      <c r="KN194" s="74"/>
      <c r="KO194" s="74"/>
      <c r="KP194" s="74"/>
      <c r="KQ194" s="75"/>
      <c r="KR194" s="74"/>
      <c r="KS194" s="74"/>
      <c r="KT194" s="74"/>
      <c r="KU194" s="75"/>
      <c r="KV194" s="74"/>
      <c r="KW194" s="74"/>
      <c r="KX194" s="74"/>
      <c r="KY194" s="75"/>
      <c r="KZ194" s="74"/>
      <c r="LA194" s="74"/>
      <c r="LB194" s="74"/>
      <c r="LC194" s="75"/>
      <c r="LD194" s="74"/>
      <c r="LE194" s="74"/>
      <c r="LF194" s="74"/>
      <c r="LG194" s="75"/>
      <c r="LH194" s="74"/>
      <c r="LI194" s="74"/>
      <c r="LJ194" s="74"/>
      <c r="LK194" s="75"/>
      <c r="LL194" s="74"/>
      <c r="LM194" s="74"/>
      <c r="LN194" s="74"/>
      <c r="LO194" s="75"/>
      <c r="LP194" s="74"/>
      <c r="LQ194" s="74">
        <v>40</v>
      </c>
      <c r="LR194" s="74">
        <v>40</v>
      </c>
      <c r="LS194" s="75">
        <f t="shared" si="1131"/>
        <v>100</v>
      </c>
      <c r="LT194" s="74"/>
      <c r="LU194" s="74"/>
      <c r="LV194" s="74"/>
      <c r="LW194" s="75"/>
      <c r="LX194" s="74"/>
      <c r="LY194" s="74"/>
      <c r="LZ194" s="74"/>
      <c r="MA194" s="75"/>
      <c r="MB194" s="74"/>
      <c r="MC194" s="74">
        <v>1371.5528400000001</v>
      </c>
      <c r="MD194" s="74">
        <v>1371.5528400000001</v>
      </c>
      <c r="ME194" s="75">
        <f t="shared" si="1135"/>
        <v>100</v>
      </c>
      <c r="MF194" s="74"/>
      <c r="MG194" s="74"/>
      <c r="MH194" s="74"/>
      <c r="MI194" s="75"/>
      <c r="MJ194" s="74"/>
      <c r="MK194" s="74"/>
      <c r="ML194" s="74"/>
      <c r="MM194" s="75"/>
      <c r="MN194" s="322"/>
      <c r="MO194" s="322"/>
      <c r="MP194" s="322"/>
      <c r="MQ194" s="75"/>
      <c r="MR194" s="322"/>
      <c r="MS194" s="322"/>
      <c r="MT194" s="322"/>
      <c r="MU194" s="75"/>
      <c r="MV194" s="74"/>
      <c r="MW194" s="74"/>
      <c r="MX194" s="74"/>
      <c r="MY194" s="75"/>
      <c r="MZ194" s="74"/>
      <c r="NA194" s="74"/>
      <c r="NB194" s="74"/>
      <c r="NC194" s="75"/>
      <c r="ND194" s="74"/>
      <c r="NE194" s="74"/>
      <c r="NF194" s="74"/>
      <c r="NG194" s="75"/>
      <c r="NH194" s="74"/>
      <c r="NI194" s="74"/>
      <c r="NJ194" s="74"/>
      <c r="NK194" s="75"/>
    </row>
    <row r="195" spans="1:375" ht="15.75" x14ac:dyDescent="0.25">
      <c r="A195" s="130" t="s">
        <v>264</v>
      </c>
      <c r="B195" s="78">
        <f t="shared" si="791"/>
        <v>0</v>
      </c>
      <c r="C195" s="78">
        <f t="shared" si="741"/>
        <v>0</v>
      </c>
      <c r="D195" s="78">
        <f t="shared" si="792"/>
        <v>0</v>
      </c>
      <c r="E195" s="78">
        <f t="shared" si="793"/>
        <v>0</v>
      </c>
      <c r="F195" s="78">
        <f t="shared" si="794"/>
        <v>0</v>
      </c>
      <c r="G195" s="74"/>
      <c r="H195" s="78"/>
      <c r="I195" s="78"/>
      <c r="J195" s="78"/>
      <c r="K195" s="74"/>
      <c r="L195" s="96"/>
      <c r="M195" s="96"/>
      <c r="N195" s="96"/>
      <c r="O195" s="96"/>
      <c r="P195" s="96"/>
      <c r="Q195" s="96"/>
      <c r="R195" s="96"/>
      <c r="S195" s="75"/>
      <c r="T195" s="89"/>
      <c r="U195" s="89"/>
      <c r="V195" s="89"/>
      <c r="W195" s="75"/>
      <c r="X195" s="89"/>
      <c r="Y195" s="89"/>
      <c r="Z195" s="89"/>
      <c r="AA195" s="75"/>
      <c r="AB195" s="89"/>
      <c r="AC195" s="89"/>
      <c r="AD195" s="89"/>
      <c r="AE195" s="75"/>
      <c r="AF195" s="89"/>
      <c r="AG195" s="89"/>
      <c r="AH195" s="89"/>
      <c r="AI195" s="75"/>
      <c r="AJ195" s="89"/>
      <c r="AK195" s="89"/>
      <c r="AL195" s="89"/>
      <c r="AM195" s="75"/>
      <c r="AN195" s="96"/>
      <c r="AO195" s="96"/>
      <c r="AP195" s="96"/>
      <c r="AQ195" s="96"/>
      <c r="AR195" s="89"/>
      <c r="AS195" s="89"/>
      <c r="AT195" s="89"/>
      <c r="AU195" s="75"/>
      <c r="AV195" s="89"/>
      <c r="AW195" s="89"/>
      <c r="AX195" s="89"/>
      <c r="AY195" s="75"/>
      <c r="AZ195" s="75"/>
      <c r="BA195" s="89"/>
      <c r="BB195" s="89"/>
      <c r="BC195" s="75"/>
      <c r="BD195" s="89"/>
      <c r="BE195" s="89"/>
      <c r="BF195" s="89"/>
      <c r="BG195" s="75"/>
      <c r="BH195" s="89"/>
      <c r="BI195" s="89"/>
      <c r="BJ195" s="89"/>
      <c r="BK195" s="75"/>
      <c r="BL195" s="75"/>
      <c r="BM195" s="89"/>
      <c r="BN195" s="89"/>
      <c r="BO195" s="75"/>
      <c r="BP195" s="75"/>
      <c r="BQ195" s="89"/>
      <c r="BR195" s="89"/>
      <c r="BS195" s="75"/>
      <c r="BT195" s="75"/>
      <c r="BU195" s="89"/>
      <c r="BV195" s="89"/>
      <c r="BW195" s="75"/>
      <c r="BX195" s="75"/>
      <c r="BY195" s="322"/>
      <c r="BZ195" s="89"/>
      <c r="CA195" s="75"/>
      <c r="CB195" s="75"/>
      <c r="CC195" s="322"/>
      <c r="CD195" s="89"/>
      <c r="CE195" s="75"/>
      <c r="CF195" s="322"/>
      <c r="CG195" s="89"/>
      <c r="CH195" s="89"/>
      <c r="CI195" s="75"/>
      <c r="CJ195" s="75"/>
      <c r="CK195" s="89"/>
      <c r="CL195" s="89"/>
      <c r="CM195" s="75"/>
      <c r="CN195" s="75"/>
      <c r="CO195" s="322"/>
      <c r="CP195" s="89"/>
      <c r="CQ195" s="75"/>
      <c r="CR195" s="322"/>
      <c r="CS195" s="322"/>
      <c r="CT195" s="322"/>
      <c r="CU195" s="75"/>
      <c r="CV195" s="75"/>
      <c r="CW195" s="322"/>
      <c r="CX195" s="322"/>
      <c r="CY195" s="75"/>
      <c r="CZ195" s="75"/>
      <c r="DA195" s="322"/>
      <c r="DB195" s="322"/>
      <c r="DC195" s="75"/>
      <c r="DD195" s="322"/>
      <c r="DE195" s="322"/>
      <c r="DF195" s="322"/>
      <c r="DG195" s="75"/>
      <c r="DH195" s="322"/>
      <c r="DI195" s="322"/>
      <c r="DJ195" s="322"/>
      <c r="DK195" s="75"/>
      <c r="DL195" s="322"/>
      <c r="DM195" s="322"/>
      <c r="DN195" s="322"/>
      <c r="DO195" s="75"/>
      <c r="DP195" s="322"/>
      <c r="DQ195" s="322"/>
      <c r="DR195" s="322"/>
      <c r="DS195" s="75"/>
      <c r="DT195" s="75"/>
      <c r="DU195" s="89"/>
      <c r="DV195" s="89"/>
      <c r="DW195" s="75"/>
      <c r="DX195" s="75"/>
      <c r="DY195" s="89"/>
      <c r="DZ195" s="89"/>
      <c r="EA195" s="75"/>
      <c r="EB195" s="322"/>
      <c r="EC195" s="322"/>
      <c r="ED195" s="322"/>
      <c r="EE195" s="75"/>
      <c r="EF195" s="322"/>
      <c r="EG195" s="322"/>
      <c r="EH195" s="322"/>
      <c r="EI195" s="75"/>
      <c r="EJ195" s="322"/>
      <c r="EK195" s="322"/>
      <c r="EL195" s="322"/>
      <c r="EM195" s="75"/>
      <c r="EN195" s="322"/>
      <c r="EO195" s="322"/>
      <c r="EP195" s="322"/>
      <c r="EQ195" s="75"/>
      <c r="ER195" s="322"/>
      <c r="ES195" s="322"/>
      <c r="ET195" s="322"/>
      <c r="EU195" s="75"/>
      <c r="EV195" s="75"/>
      <c r="EW195" s="75"/>
      <c r="EX195" s="75"/>
      <c r="EY195" s="75"/>
      <c r="EZ195" s="322"/>
      <c r="FA195" s="322"/>
      <c r="FB195" s="322"/>
      <c r="FC195" s="75"/>
      <c r="FD195" s="322"/>
      <c r="FE195" s="322"/>
      <c r="FF195" s="322"/>
      <c r="FG195" s="75"/>
      <c r="FH195" s="322"/>
      <c r="FI195" s="322"/>
      <c r="FJ195" s="322"/>
      <c r="FK195" s="75"/>
      <c r="FL195" s="322"/>
      <c r="FM195" s="322"/>
      <c r="FN195" s="322"/>
      <c r="FO195" s="75"/>
      <c r="FP195" s="322"/>
      <c r="FQ195" s="322"/>
      <c r="FR195" s="322"/>
      <c r="FS195" s="75"/>
      <c r="FT195" s="322"/>
      <c r="FU195" s="322"/>
      <c r="FV195" s="322"/>
      <c r="FW195" s="75"/>
      <c r="FX195" s="322"/>
      <c r="FY195" s="322"/>
      <c r="FZ195" s="322"/>
      <c r="GA195" s="75"/>
      <c r="GB195" s="322"/>
      <c r="GC195" s="322"/>
      <c r="GD195" s="322"/>
      <c r="GE195" s="75"/>
      <c r="GF195" s="322"/>
      <c r="GG195" s="322"/>
      <c r="GH195" s="322"/>
      <c r="GI195" s="75"/>
      <c r="GJ195" s="322"/>
      <c r="GK195" s="322"/>
      <c r="GL195" s="322"/>
      <c r="GM195" s="75"/>
      <c r="GN195" s="322"/>
      <c r="GO195" s="322"/>
      <c r="GP195" s="322"/>
      <c r="GQ195" s="75"/>
      <c r="GR195" s="96"/>
      <c r="GS195" s="96"/>
      <c r="GT195" s="96"/>
      <c r="GU195" s="96"/>
      <c r="GV195" s="96"/>
      <c r="GW195" s="96"/>
      <c r="GX195" s="96"/>
      <c r="GY195" s="96"/>
      <c r="GZ195" s="96"/>
      <c r="HA195" s="96"/>
      <c r="HB195" s="96"/>
      <c r="HC195" s="96"/>
      <c r="HD195" s="96"/>
      <c r="HE195" s="96"/>
      <c r="HF195" s="96"/>
      <c r="HG195" s="96"/>
      <c r="HH195" s="96"/>
      <c r="HI195" s="96"/>
      <c r="HJ195" s="96"/>
      <c r="HK195" s="96"/>
      <c r="HL195" s="96"/>
      <c r="HM195" s="96"/>
      <c r="HN195" s="96"/>
      <c r="HO195" s="96"/>
      <c r="HP195" s="96"/>
      <c r="HQ195" s="96"/>
      <c r="HR195" s="96"/>
      <c r="HS195" s="96"/>
      <c r="HT195" s="96"/>
      <c r="HU195" s="96"/>
      <c r="HV195" s="96"/>
      <c r="HW195" s="96"/>
      <c r="HX195" s="96"/>
      <c r="HY195" s="96"/>
      <c r="HZ195" s="96"/>
      <c r="IA195" s="96"/>
      <c r="IB195" s="96"/>
      <c r="IC195" s="96"/>
      <c r="ID195" s="96"/>
      <c r="IE195" s="96"/>
      <c r="IF195" s="96"/>
      <c r="IG195" s="96"/>
      <c r="IH195" s="96"/>
      <c r="II195" s="96"/>
      <c r="IJ195" s="96"/>
      <c r="IK195" s="96"/>
      <c r="IL195" s="96"/>
      <c r="IM195" s="96"/>
      <c r="IN195" s="96"/>
      <c r="IO195" s="96"/>
      <c r="IP195" s="96"/>
      <c r="IQ195" s="96"/>
      <c r="IR195" s="96"/>
      <c r="IS195" s="96"/>
      <c r="IT195" s="96"/>
      <c r="IU195" s="96"/>
      <c r="IV195" s="96"/>
      <c r="IW195" s="96"/>
      <c r="IX195" s="96"/>
      <c r="IY195" s="96"/>
      <c r="IZ195" s="96"/>
      <c r="JA195" s="96"/>
      <c r="JB195" s="96"/>
      <c r="JC195" s="96"/>
      <c r="JD195" s="96"/>
      <c r="JE195" s="96"/>
      <c r="JF195" s="96"/>
      <c r="JG195" s="96"/>
      <c r="JH195" s="96"/>
      <c r="JI195" s="96"/>
      <c r="JJ195" s="96"/>
      <c r="JK195" s="96"/>
      <c r="JL195" s="96"/>
      <c r="JM195" s="96"/>
      <c r="JN195" s="96"/>
      <c r="JO195" s="96"/>
      <c r="JP195" s="96"/>
      <c r="JQ195" s="96"/>
      <c r="JR195" s="96"/>
      <c r="JS195" s="96"/>
      <c r="JT195" s="96"/>
      <c r="JU195" s="96"/>
      <c r="JV195" s="96"/>
      <c r="JW195" s="75"/>
      <c r="JX195" s="96"/>
      <c r="JY195" s="96"/>
      <c r="JZ195" s="96"/>
      <c r="KA195" s="96"/>
      <c r="KB195" s="96"/>
      <c r="KC195" s="96"/>
      <c r="KD195" s="96"/>
      <c r="KE195" s="75"/>
      <c r="KF195" s="96"/>
      <c r="KG195" s="96"/>
      <c r="KH195" s="96"/>
      <c r="KI195" s="75"/>
      <c r="KJ195" s="96"/>
      <c r="KK195" s="96"/>
      <c r="KL195" s="96"/>
      <c r="KM195" s="75"/>
      <c r="KN195" s="96"/>
      <c r="KO195" s="96"/>
      <c r="KP195" s="96"/>
      <c r="KQ195" s="75"/>
      <c r="KR195" s="96"/>
      <c r="KS195" s="96"/>
      <c r="KT195" s="96"/>
      <c r="KU195" s="75"/>
      <c r="KV195" s="96"/>
      <c r="KW195" s="96"/>
      <c r="KX195" s="96"/>
      <c r="KY195" s="75"/>
      <c r="KZ195" s="96"/>
      <c r="LA195" s="96"/>
      <c r="LB195" s="96"/>
      <c r="LC195" s="75"/>
      <c r="LD195" s="96"/>
      <c r="LE195" s="96"/>
      <c r="LF195" s="96"/>
      <c r="LG195" s="75"/>
      <c r="LH195" s="96"/>
      <c r="LI195" s="96"/>
      <c r="LJ195" s="96"/>
      <c r="LK195" s="75"/>
      <c r="LL195" s="96"/>
      <c r="LM195" s="96"/>
      <c r="LN195" s="96"/>
      <c r="LO195" s="75"/>
      <c r="LP195" s="96"/>
      <c r="LQ195" s="96"/>
      <c r="LR195" s="96"/>
      <c r="LS195" s="75"/>
      <c r="LT195" s="96"/>
      <c r="LU195" s="96"/>
      <c r="LV195" s="96"/>
      <c r="LW195" s="75"/>
      <c r="LX195" s="96"/>
      <c r="LY195" s="96"/>
      <c r="LZ195" s="96"/>
      <c r="MA195" s="75"/>
      <c r="MB195" s="96"/>
      <c r="MC195" s="96"/>
      <c r="MD195" s="96"/>
      <c r="ME195" s="75"/>
      <c r="MF195" s="96"/>
      <c r="MG195" s="96"/>
      <c r="MH195" s="96"/>
      <c r="MI195" s="75"/>
      <c r="MJ195" s="96"/>
      <c r="MK195" s="96"/>
      <c r="ML195" s="96"/>
      <c r="MM195" s="75"/>
      <c r="MN195" s="89"/>
      <c r="MO195" s="89"/>
      <c r="MP195" s="89"/>
      <c r="MQ195" s="75"/>
      <c r="MR195" s="322"/>
      <c r="MS195" s="322"/>
      <c r="MT195" s="322"/>
      <c r="MU195" s="75"/>
      <c r="MV195" s="96"/>
      <c r="MW195" s="96"/>
      <c r="MX195" s="96"/>
      <c r="MY195" s="96"/>
      <c r="MZ195" s="96"/>
      <c r="NA195" s="96"/>
      <c r="NB195" s="96"/>
      <c r="NC195" s="96"/>
      <c r="ND195" s="96"/>
      <c r="NE195" s="96"/>
      <c r="NF195" s="96"/>
      <c r="NG195" s="96"/>
      <c r="NH195" s="96"/>
      <c r="NI195" s="96"/>
      <c r="NJ195" s="96"/>
      <c r="NK195" s="96"/>
    </row>
    <row r="196" spans="1:375" ht="15.75" x14ac:dyDescent="0.25">
      <c r="A196" s="130" t="s">
        <v>263</v>
      </c>
      <c r="B196" s="78">
        <f t="shared" si="791"/>
        <v>5000</v>
      </c>
      <c r="C196" s="78">
        <f t="shared" si="741"/>
        <v>5000</v>
      </c>
      <c r="D196" s="78">
        <f t="shared" si="792"/>
        <v>5000</v>
      </c>
      <c r="E196" s="78">
        <f t="shared" si="793"/>
        <v>0</v>
      </c>
      <c r="F196" s="78">
        <f t="shared" si="794"/>
        <v>5000</v>
      </c>
      <c r="G196" s="74">
        <f>F196/C196*100</f>
        <v>100</v>
      </c>
      <c r="H196" s="78"/>
      <c r="I196" s="78"/>
      <c r="J196" s="78"/>
      <c r="K196" s="74"/>
      <c r="L196" s="96"/>
      <c r="M196" s="96"/>
      <c r="N196" s="96"/>
      <c r="O196" s="96"/>
      <c r="P196" s="96"/>
      <c r="Q196" s="96"/>
      <c r="R196" s="96"/>
      <c r="S196" s="75"/>
      <c r="T196" s="89"/>
      <c r="U196" s="89"/>
      <c r="V196" s="89"/>
      <c r="W196" s="75"/>
      <c r="X196" s="89"/>
      <c r="Y196" s="89"/>
      <c r="Z196" s="89"/>
      <c r="AA196" s="75"/>
      <c r="AB196" s="89"/>
      <c r="AC196" s="89"/>
      <c r="AD196" s="89"/>
      <c r="AE196" s="75"/>
      <c r="AF196" s="89"/>
      <c r="AG196" s="89"/>
      <c r="AH196" s="89"/>
      <c r="AI196" s="75"/>
      <c r="AJ196" s="89"/>
      <c r="AK196" s="89"/>
      <c r="AL196" s="89"/>
      <c r="AM196" s="75"/>
      <c r="AN196" s="96"/>
      <c r="AO196" s="96"/>
      <c r="AP196" s="96"/>
      <c r="AQ196" s="96"/>
      <c r="AR196" s="89"/>
      <c r="AS196" s="89"/>
      <c r="AT196" s="89"/>
      <c r="AU196" s="75"/>
      <c r="AV196" s="89"/>
      <c r="AW196" s="89"/>
      <c r="AX196" s="89"/>
      <c r="AY196" s="75"/>
      <c r="AZ196" s="75"/>
      <c r="BA196" s="89"/>
      <c r="BB196" s="89"/>
      <c r="BC196" s="75"/>
      <c r="BD196" s="89"/>
      <c r="BE196" s="89"/>
      <c r="BF196" s="89"/>
      <c r="BG196" s="75"/>
      <c r="BH196" s="89"/>
      <c r="BI196" s="89"/>
      <c r="BJ196" s="89"/>
      <c r="BK196" s="75"/>
      <c r="BL196" s="75"/>
      <c r="BM196" s="89"/>
      <c r="BN196" s="89"/>
      <c r="BO196" s="75"/>
      <c r="BP196" s="75"/>
      <c r="BQ196" s="89"/>
      <c r="BR196" s="89"/>
      <c r="BS196" s="75"/>
      <c r="BT196" s="75"/>
      <c r="BU196" s="89"/>
      <c r="BV196" s="89"/>
      <c r="BW196" s="75"/>
      <c r="BX196" s="75"/>
      <c r="BY196" s="322"/>
      <c r="BZ196" s="89"/>
      <c r="CA196" s="75"/>
      <c r="CB196" s="75"/>
      <c r="CC196" s="322"/>
      <c r="CD196" s="89"/>
      <c r="CE196" s="75"/>
      <c r="CF196" s="322"/>
      <c r="CG196" s="89"/>
      <c r="CH196" s="89"/>
      <c r="CI196" s="75"/>
      <c r="CJ196" s="75"/>
      <c r="CK196" s="89"/>
      <c r="CL196" s="89"/>
      <c r="CM196" s="75"/>
      <c r="CN196" s="75"/>
      <c r="CO196" s="322"/>
      <c r="CP196" s="89"/>
      <c r="CQ196" s="75"/>
      <c r="CR196" s="322"/>
      <c r="CS196" s="322"/>
      <c r="CT196" s="322"/>
      <c r="CU196" s="75"/>
      <c r="CV196" s="75"/>
      <c r="CW196" s="322"/>
      <c r="CX196" s="322"/>
      <c r="CY196" s="75"/>
      <c r="CZ196" s="75"/>
      <c r="DA196" s="322"/>
      <c r="DB196" s="322"/>
      <c r="DC196" s="75"/>
      <c r="DD196" s="322"/>
      <c r="DE196" s="322"/>
      <c r="DF196" s="322"/>
      <c r="DG196" s="75"/>
      <c r="DH196" s="322"/>
      <c r="DI196" s="322"/>
      <c r="DJ196" s="322"/>
      <c r="DK196" s="75"/>
      <c r="DL196" s="322"/>
      <c r="DM196" s="322"/>
      <c r="DN196" s="322"/>
      <c r="DO196" s="75"/>
      <c r="DP196" s="322"/>
      <c r="DQ196" s="322"/>
      <c r="DR196" s="322"/>
      <c r="DS196" s="75"/>
      <c r="DT196" s="75"/>
      <c r="DU196" s="89"/>
      <c r="DV196" s="89"/>
      <c r="DW196" s="75"/>
      <c r="DX196" s="75"/>
      <c r="DY196" s="89"/>
      <c r="DZ196" s="89"/>
      <c r="EA196" s="75"/>
      <c r="EB196" s="322"/>
      <c r="EC196" s="322"/>
      <c r="ED196" s="322"/>
      <c r="EE196" s="75"/>
      <c r="EF196" s="322"/>
      <c r="EG196" s="322"/>
      <c r="EH196" s="322"/>
      <c r="EI196" s="75"/>
      <c r="EJ196" s="322"/>
      <c r="EK196" s="322"/>
      <c r="EL196" s="322"/>
      <c r="EM196" s="75"/>
      <c r="EN196" s="322">
        <v>5000</v>
      </c>
      <c r="EO196" s="322">
        <v>5000</v>
      </c>
      <c r="EP196" s="322">
        <v>5000</v>
      </c>
      <c r="EQ196" s="75">
        <f t="shared" si="1006"/>
        <v>100</v>
      </c>
      <c r="ER196" s="322"/>
      <c r="ES196" s="322"/>
      <c r="ET196" s="322"/>
      <c r="EU196" s="75"/>
      <c r="EV196" s="75"/>
      <c r="EW196" s="75"/>
      <c r="EX196" s="75"/>
      <c r="EY196" s="75"/>
      <c r="EZ196" s="322"/>
      <c r="FA196" s="322"/>
      <c r="FB196" s="322"/>
      <c r="FC196" s="75"/>
      <c r="FD196" s="322"/>
      <c r="FE196" s="322"/>
      <c r="FF196" s="322"/>
      <c r="FG196" s="75"/>
      <c r="FH196" s="322"/>
      <c r="FI196" s="322"/>
      <c r="FJ196" s="322"/>
      <c r="FK196" s="75"/>
      <c r="FL196" s="322"/>
      <c r="FM196" s="322"/>
      <c r="FN196" s="322"/>
      <c r="FO196" s="75"/>
      <c r="FP196" s="322"/>
      <c r="FQ196" s="322"/>
      <c r="FR196" s="322"/>
      <c r="FS196" s="75"/>
      <c r="FT196" s="322"/>
      <c r="FU196" s="322"/>
      <c r="FV196" s="322"/>
      <c r="FW196" s="75"/>
      <c r="FX196" s="322"/>
      <c r="FY196" s="322"/>
      <c r="FZ196" s="322"/>
      <c r="GA196" s="75"/>
      <c r="GB196" s="322"/>
      <c r="GC196" s="322"/>
      <c r="GD196" s="322"/>
      <c r="GE196" s="75"/>
      <c r="GF196" s="322"/>
      <c r="GG196" s="322"/>
      <c r="GH196" s="322"/>
      <c r="GI196" s="75"/>
      <c r="GJ196" s="322"/>
      <c r="GK196" s="322"/>
      <c r="GL196" s="322"/>
      <c r="GM196" s="75"/>
      <c r="GN196" s="322"/>
      <c r="GO196" s="322"/>
      <c r="GP196" s="322"/>
      <c r="GQ196" s="75"/>
      <c r="GR196" s="96"/>
      <c r="GS196" s="96"/>
      <c r="GT196" s="96"/>
      <c r="GU196" s="96"/>
      <c r="GV196" s="96"/>
      <c r="GW196" s="96"/>
      <c r="GX196" s="96"/>
      <c r="GY196" s="96"/>
      <c r="GZ196" s="96"/>
      <c r="HA196" s="96"/>
      <c r="HB196" s="96"/>
      <c r="HC196" s="96"/>
      <c r="HD196" s="96"/>
      <c r="HE196" s="96"/>
      <c r="HF196" s="96"/>
      <c r="HG196" s="96"/>
      <c r="HH196" s="96"/>
      <c r="HI196" s="96"/>
      <c r="HJ196" s="96"/>
      <c r="HK196" s="96"/>
      <c r="HL196" s="96"/>
      <c r="HM196" s="96"/>
      <c r="HN196" s="96"/>
      <c r="HO196" s="96"/>
      <c r="HP196" s="96"/>
      <c r="HQ196" s="96"/>
      <c r="HR196" s="96"/>
      <c r="HS196" s="96"/>
      <c r="HT196" s="96"/>
      <c r="HU196" s="96"/>
      <c r="HV196" s="96"/>
      <c r="HW196" s="96"/>
      <c r="HX196" s="96"/>
      <c r="HY196" s="96"/>
      <c r="HZ196" s="96"/>
      <c r="IA196" s="96"/>
      <c r="IB196" s="96"/>
      <c r="IC196" s="96"/>
      <c r="ID196" s="96"/>
      <c r="IE196" s="96"/>
      <c r="IF196" s="96"/>
      <c r="IG196" s="96"/>
      <c r="IH196" s="96"/>
      <c r="II196" s="96"/>
      <c r="IJ196" s="96"/>
      <c r="IK196" s="96"/>
      <c r="IL196" s="96"/>
      <c r="IM196" s="96"/>
      <c r="IN196" s="96"/>
      <c r="IO196" s="96"/>
      <c r="IP196" s="96"/>
      <c r="IQ196" s="96"/>
      <c r="IR196" s="96"/>
      <c r="IS196" s="96"/>
      <c r="IT196" s="96"/>
      <c r="IU196" s="96"/>
      <c r="IV196" s="96"/>
      <c r="IW196" s="96"/>
      <c r="IX196" s="96"/>
      <c r="IY196" s="96"/>
      <c r="IZ196" s="96"/>
      <c r="JA196" s="96"/>
      <c r="JB196" s="96"/>
      <c r="JC196" s="96"/>
      <c r="JD196" s="96"/>
      <c r="JE196" s="96"/>
      <c r="JF196" s="96"/>
      <c r="JG196" s="96"/>
      <c r="JH196" s="96"/>
      <c r="JI196" s="96"/>
      <c r="JJ196" s="96"/>
      <c r="JK196" s="96"/>
      <c r="JL196" s="96"/>
      <c r="JM196" s="96"/>
      <c r="JN196" s="96"/>
      <c r="JO196" s="96"/>
      <c r="JP196" s="96"/>
      <c r="JQ196" s="96"/>
      <c r="JR196" s="96"/>
      <c r="JS196" s="96"/>
      <c r="JT196" s="96"/>
      <c r="JU196" s="96"/>
      <c r="JV196" s="96"/>
      <c r="JW196" s="75"/>
      <c r="JX196" s="96"/>
      <c r="JY196" s="96"/>
      <c r="JZ196" s="96"/>
      <c r="KA196" s="96"/>
      <c r="KB196" s="96"/>
      <c r="KC196" s="96"/>
      <c r="KD196" s="96"/>
      <c r="KE196" s="75"/>
      <c r="KF196" s="96"/>
      <c r="KG196" s="96"/>
      <c r="KH196" s="96"/>
      <c r="KI196" s="75"/>
      <c r="KJ196" s="96"/>
      <c r="KK196" s="96"/>
      <c r="KL196" s="96"/>
      <c r="KM196" s="75"/>
      <c r="KN196" s="96"/>
      <c r="KO196" s="96"/>
      <c r="KP196" s="96"/>
      <c r="KQ196" s="75"/>
      <c r="KR196" s="96"/>
      <c r="KS196" s="96"/>
      <c r="KT196" s="96"/>
      <c r="KU196" s="75"/>
      <c r="KV196" s="96"/>
      <c r="KW196" s="96"/>
      <c r="KX196" s="96"/>
      <c r="KY196" s="75"/>
      <c r="KZ196" s="96"/>
      <c r="LA196" s="96"/>
      <c r="LB196" s="96"/>
      <c r="LC196" s="75"/>
      <c r="LD196" s="96"/>
      <c r="LE196" s="96"/>
      <c r="LF196" s="96"/>
      <c r="LG196" s="75"/>
      <c r="LH196" s="96"/>
      <c r="LI196" s="96"/>
      <c r="LJ196" s="96"/>
      <c r="LK196" s="75"/>
      <c r="LL196" s="96"/>
      <c r="LM196" s="96"/>
      <c r="LN196" s="96"/>
      <c r="LO196" s="75"/>
      <c r="LP196" s="96"/>
      <c r="LQ196" s="96"/>
      <c r="LR196" s="96"/>
      <c r="LS196" s="75"/>
      <c r="LT196" s="96"/>
      <c r="LU196" s="96"/>
      <c r="LV196" s="96"/>
      <c r="LW196" s="75"/>
      <c r="LX196" s="96"/>
      <c r="LY196" s="96"/>
      <c r="LZ196" s="96"/>
      <c r="MA196" s="75"/>
      <c r="MB196" s="96"/>
      <c r="MC196" s="96"/>
      <c r="MD196" s="96"/>
      <c r="ME196" s="75"/>
      <c r="MF196" s="96"/>
      <c r="MG196" s="96"/>
      <c r="MH196" s="96"/>
      <c r="MI196" s="75"/>
      <c r="MJ196" s="96"/>
      <c r="MK196" s="96"/>
      <c r="ML196" s="96"/>
      <c r="MM196" s="75"/>
      <c r="MN196" s="89"/>
      <c r="MO196" s="89"/>
      <c r="MP196" s="89"/>
      <c r="MQ196" s="75"/>
      <c r="MR196" s="322"/>
      <c r="MS196" s="322"/>
      <c r="MT196" s="322"/>
      <c r="MU196" s="75"/>
      <c r="MV196" s="96"/>
      <c r="MW196" s="96"/>
      <c r="MX196" s="96"/>
      <c r="MY196" s="96"/>
      <c r="MZ196" s="96"/>
      <c r="NA196" s="96"/>
      <c r="NB196" s="96"/>
      <c r="NC196" s="96"/>
      <c r="ND196" s="96"/>
      <c r="NE196" s="96"/>
      <c r="NF196" s="96"/>
      <c r="NG196" s="96"/>
      <c r="NH196" s="96"/>
      <c r="NI196" s="96"/>
      <c r="NJ196" s="96"/>
      <c r="NK196" s="96"/>
    </row>
    <row r="197" spans="1:375" ht="15.75" x14ac:dyDescent="0.25">
      <c r="A197" s="130" t="s">
        <v>262</v>
      </c>
      <c r="B197" s="78">
        <f t="shared" si="791"/>
        <v>0</v>
      </c>
      <c r="C197" s="78">
        <f t="shared" si="741"/>
        <v>0</v>
      </c>
      <c r="D197" s="78">
        <f t="shared" si="792"/>
        <v>0</v>
      </c>
      <c r="E197" s="78">
        <f t="shared" si="793"/>
        <v>0</v>
      </c>
      <c r="F197" s="78">
        <f t="shared" si="794"/>
        <v>0</v>
      </c>
      <c r="G197" s="74"/>
      <c r="H197" s="78"/>
      <c r="I197" s="78"/>
      <c r="J197" s="78"/>
      <c r="K197" s="74"/>
      <c r="L197" s="96"/>
      <c r="M197" s="96"/>
      <c r="N197" s="96"/>
      <c r="O197" s="96"/>
      <c r="P197" s="96"/>
      <c r="Q197" s="96"/>
      <c r="R197" s="96"/>
      <c r="S197" s="75"/>
      <c r="T197" s="89"/>
      <c r="U197" s="89"/>
      <c r="V197" s="89"/>
      <c r="W197" s="75"/>
      <c r="X197" s="89"/>
      <c r="Y197" s="89"/>
      <c r="Z197" s="89"/>
      <c r="AA197" s="75"/>
      <c r="AB197" s="89"/>
      <c r="AC197" s="89"/>
      <c r="AD197" s="89"/>
      <c r="AE197" s="75"/>
      <c r="AF197" s="89"/>
      <c r="AG197" s="89"/>
      <c r="AH197" s="89"/>
      <c r="AI197" s="75"/>
      <c r="AJ197" s="89"/>
      <c r="AK197" s="89"/>
      <c r="AL197" s="89"/>
      <c r="AM197" s="75"/>
      <c r="AN197" s="96"/>
      <c r="AO197" s="96"/>
      <c r="AP197" s="96"/>
      <c r="AQ197" s="96"/>
      <c r="AR197" s="89"/>
      <c r="AS197" s="89"/>
      <c r="AT197" s="89"/>
      <c r="AU197" s="75"/>
      <c r="AV197" s="89"/>
      <c r="AW197" s="89"/>
      <c r="AX197" s="89"/>
      <c r="AY197" s="75"/>
      <c r="AZ197" s="75"/>
      <c r="BA197" s="89"/>
      <c r="BB197" s="89"/>
      <c r="BC197" s="75"/>
      <c r="BD197" s="89"/>
      <c r="BE197" s="89"/>
      <c r="BF197" s="89"/>
      <c r="BG197" s="75"/>
      <c r="BH197" s="89"/>
      <c r="BI197" s="89"/>
      <c r="BJ197" s="89"/>
      <c r="BK197" s="75"/>
      <c r="BL197" s="75"/>
      <c r="BM197" s="89"/>
      <c r="BN197" s="89"/>
      <c r="BO197" s="75"/>
      <c r="BP197" s="75"/>
      <c r="BQ197" s="89"/>
      <c r="BR197" s="89"/>
      <c r="BS197" s="75"/>
      <c r="BT197" s="75"/>
      <c r="BU197" s="89"/>
      <c r="BV197" s="89"/>
      <c r="BW197" s="75"/>
      <c r="BX197" s="75"/>
      <c r="BY197" s="89"/>
      <c r="BZ197" s="89"/>
      <c r="CA197" s="75"/>
      <c r="CB197" s="75"/>
      <c r="CC197" s="89"/>
      <c r="CD197" s="89"/>
      <c r="CE197" s="75"/>
      <c r="CF197" s="322"/>
      <c r="CG197" s="89"/>
      <c r="CH197" s="89"/>
      <c r="CI197" s="75"/>
      <c r="CJ197" s="75"/>
      <c r="CK197" s="89"/>
      <c r="CL197" s="89"/>
      <c r="CM197" s="75"/>
      <c r="CN197" s="75"/>
      <c r="CO197" s="89"/>
      <c r="CP197" s="89"/>
      <c r="CQ197" s="75"/>
      <c r="CR197" s="89"/>
      <c r="CS197" s="89"/>
      <c r="CT197" s="89"/>
      <c r="CU197" s="75"/>
      <c r="CV197" s="75"/>
      <c r="CW197" s="89"/>
      <c r="CX197" s="89"/>
      <c r="CY197" s="75"/>
      <c r="CZ197" s="75"/>
      <c r="DA197" s="89"/>
      <c r="DB197" s="89"/>
      <c r="DC197" s="75"/>
      <c r="DD197" s="89"/>
      <c r="DE197" s="89"/>
      <c r="DF197" s="78"/>
      <c r="DG197" s="75"/>
      <c r="DH197" s="89"/>
      <c r="DI197" s="89"/>
      <c r="DJ197" s="89"/>
      <c r="DK197" s="75"/>
      <c r="DL197" s="89"/>
      <c r="DM197" s="89"/>
      <c r="DN197" s="89"/>
      <c r="DO197" s="75"/>
      <c r="DP197" s="89"/>
      <c r="DQ197" s="89"/>
      <c r="DR197" s="89"/>
      <c r="DS197" s="75"/>
      <c r="DT197" s="75"/>
      <c r="DU197" s="89"/>
      <c r="DV197" s="89"/>
      <c r="DW197" s="75"/>
      <c r="DX197" s="75"/>
      <c r="DY197" s="89"/>
      <c r="DZ197" s="89"/>
      <c r="EA197" s="75"/>
      <c r="EB197" s="89"/>
      <c r="EC197" s="89"/>
      <c r="ED197" s="89"/>
      <c r="EE197" s="75"/>
      <c r="EF197" s="89"/>
      <c r="EG197" s="89"/>
      <c r="EH197" s="89"/>
      <c r="EI197" s="75"/>
      <c r="EJ197" s="89"/>
      <c r="EK197" s="89"/>
      <c r="EL197" s="89"/>
      <c r="EM197" s="75"/>
      <c r="EN197" s="89"/>
      <c r="EO197" s="89"/>
      <c r="EP197" s="89"/>
      <c r="EQ197" s="75"/>
      <c r="ER197" s="89"/>
      <c r="ES197" s="89"/>
      <c r="ET197" s="89"/>
      <c r="EU197" s="75"/>
      <c r="EV197" s="75"/>
      <c r="EW197" s="75"/>
      <c r="EX197" s="75"/>
      <c r="EY197" s="75"/>
      <c r="EZ197" s="89"/>
      <c r="FA197" s="89"/>
      <c r="FB197" s="89"/>
      <c r="FC197" s="75"/>
      <c r="FD197" s="89"/>
      <c r="FE197" s="89"/>
      <c r="FF197" s="89"/>
      <c r="FG197" s="75"/>
      <c r="FH197" s="89"/>
      <c r="FI197" s="89"/>
      <c r="FJ197" s="89"/>
      <c r="FK197" s="75"/>
      <c r="FL197" s="89"/>
      <c r="FM197" s="89"/>
      <c r="FN197" s="89"/>
      <c r="FO197" s="75"/>
      <c r="FP197" s="89"/>
      <c r="FQ197" s="89"/>
      <c r="FR197" s="89"/>
      <c r="FS197" s="75"/>
      <c r="FT197" s="89"/>
      <c r="FU197" s="89"/>
      <c r="FV197" s="89"/>
      <c r="FW197" s="75"/>
      <c r="FX197" s="89"/>
      <c r="FY197" s="89"/>
      <c r="FZ197" s="89"/>
      <c r="GA197" s="75"/>
      <c r="GB197" s="89"/>
      <c r="GC197" s="89"/>
      <c r="GD197" s="89"/>
      <c r="GE197" s="75"/>
      <c r="GF197" s="89"/>
      <c r="GG197" s="89"/>
      <c r="GH197" s="89"/>
      <c r="GI197" s="75"/>
      <c r="GJ197" s="89"/>
      <c r="GK197" s="89"/>
      <c r="GL197" s="89"/>
      <c r="GM197" s="75"/>
      <c r="GN197" s="89"/>
      <c r="GO197" s="89"/>
      <c r="GP197" s="89"/>
      <c r="GQ197" s="75"/>
      <c r="GR197" s="96"/>
      <c r="GS197" s="96"/>
      <c r="GT197" s="96"/>
      <c r="GU197" s="96"/>
      <c r="GV197" s="96"/>
      <c r="GW197" s="96"/>
      <c r="GX197" s="96"/>
      <c r="GY197" s="96"/>
      <c r="GZ197" s="96"/>
      <c r="HA197" s="96"/>
      <c r="HB197" s="96"/>
      <c r="HC197" s="96"/>
      <c r="HD197" s="96"/>
      <c r="HE197" s="96"/>
      <c r="HF197" s="96"/>
      <c r="HG197" s="96"/>
      <c r="HH197" s="96"/>
      <c r="HI197" s="96"/>
      <c r="HJ197" s="96"/>
      <c r="HK197" s="96"/>
      <c r="HL197" s="96"/>
      <c r="HM197" s="96"/>
      <c r="HN197" s="96"/>
      <c r="HO197" s="96"/>
      <c r="HP197" s="96"/>
      <c r="HQ197" s="96"/>
      <c r="HR197" s="96"/>
      <c r="HS197" s="96"/>
      <c r="HT197" s="96"/>
      <c r="HU197" s="96"/>
      <c r="HV197" s="96"/>
      <c r="HW197" s="96"/>
      <c r="HX197" s="96"/>
      <c r="HY197" s="96"/>
      <c r="HZ197" s="96"/>
      <c r="IA197" s="96"/>
      <c r="IB197" s="96"/>
      <c r="IC197" s="96"/>
      <c r="ID197" s="96"/>
      <c r="IE197" s="96"/>
      <c r="IF197" s="96"/>
      <c r="IG197" s="96"/>
      <c r="IH197" s="96"/>
      <c r="II197" s="96"/>
      <c r="IJ197" s="96"/>
      <c r="IK197" s="96"/>
      <c r="IL197" s="96"/>
      <c r="IM197" s="96"/>
      <c r="IN197" s="96"/>
      <c r="IO197" s="96"/>
      <c r="IP197" s="96"/>
      <c r="IQ197" s="96"/>
      <c r="IR197" s="96"/>
      <c r="IS197" s="96"/>
      <c r="IT197" s="96"/>
      <c r="IU197" s="96"/>
      <c r="IV197" s="96"/>
      <c r="IW197" s="96"/>
      <c r="IX197" s="96"/>
      <c r="IY197" s="96"/>
      <c r="IZ197" s="96"/>
      <c r="JA197" s="96"/>
      <c r="JB197" s="96"/>
      <c r="JC197" s="96"/>
      <c r="JD197" s="96"/>
      <c r="JE197" s="96"/>
      <c r="JF197" s="96"/>
      <c r="JG197" s="96"/>
      <c r="JH197" s="96"/>
      <c r="JI197" s="96"/>
      <c r="JJ197" s="96"/>
      <c r="JK197" s="96"/>
      <c r="JL197" s="96"/>
      <c r="JM197" s="96"/>
      <c r="JN197" s="96"/>
      <c r="JO197" s="96"/>
      <c r="JP197" s="96"/>
      <c r="JQ197" s="96"/>
      <c r="JR197" s="96"/>
      <c r="JS197" s="96"/>
      <c r="JT197" s="96"/>
      <c r="JU197" s="96"/>
      <c r="JV197" s="96"/>
      <c r="JW197" s="75"/>
      <c r="JX197" s="96"/>
      <c r="JY197" s="96"/>
      <c r="JZ197" s="96"/>
      <c r="KA197" s="96"/>
      <c r="KB197" s="96"/>
      <c r="KC197" s="96"/>
      <c r="KD197" s="96"/>
      <c r="KE197" s="75"/>
      <c r="KF197" s="96"/>
      <c r="KG197" s="96"/>
      <c r="KH197" s="96"/>
      <c r="KI197" s="75"/>
      <c r="KJ197" s="96"/>
      <c r="KK197" s="96"/>
      <c r="KL197" s="96"/>
      <c r="KM197" s="75"/>
      <c r="KN197" s="96"/>
      <c r="KO197" s="96"/>
      <c r="KP197" s="96"/>
      <c r="KQ197" s="75"/>
      <c r="KR197" s="96"/>
      <c r="KS197" s="96"/>
      <c r="KT197" s="96"/>
      <c r="KU197" s="75"/>
      <c r="KV197" s="96"/>
      <c r="KW197" s="96"/>
      <c r="KX197" s="96"/>
      <c r="KY197" s="75"/>
      <c r="KZ197" s="96"/>
      <c r="LA197" s="96"/>
      <c r="LB197" s="96"/>
      <c r="LC197" s="75"/>
      <c r="LD197" s="96"/>
      <c r="LE197" s="96"/>
      <c r="LF197" s="96"/>
      <c r="LG197" s="75"/>
      <c r="LH197" s="96"/>
      <c r="LI197" s="96"/>
      <c r="LJ197" s="96"/>
      <c r="LK197" s="75"/>
      <c r="LL197" s="96"/>
      <c r="LM197" s="96"/>
      <c r="LN197" s="96"/>
      <c r="LO197" s="75"/>
      <c r="LP197" s="96"/>
      <c r="LQ197" s="96"/>
      <c r="LR197" s="96"/>
      <c r="LS197" s="75"/>
      <c r="LT197" s="96"/>
      <c r="LU197" s="96"/>
      <c r="LV197" s="96"/>
      <c r="LW197" s="75"/>
      <c r="LX197" s="96"/>
      <c r="LY197" s="96"/>
      <c r="LZ197" s="96"/>
      <c r="MA197" s="75"/>
      <c r="MB197" s="96"/>
      <c r="MC197" s="96"/>
      <c r="MD197" s="96"/>
      <c r="ME197" s="75"/>
      <c r="MF197" s="96"/>
      <c r="MG197" s="96"/>
      <c r="MH197" s="96"/>
      <c r="MI197" s="75"/>
      <c r="MJ197" s="96"/>
      <c r="MK197" s="96"/>
      <c r="ML197" s="96"/>
      <c r="MM197" s="75"/>
      <c r="MN197" s="89"/>
      <c r="MO197" s="89"/>
      <c r="MP197" s="89"/>
      <c r="MQ197" s="75"/>
      <c r="MR197" s="89"/>
      <c r="MS197" s="89"/>
      <c r="MT197" s="89"/>
      <c r="MU197" s="75"/>
      <c r="MV197" s="96"/>
      <c r="MW197" s="96"/>
      <c r="MX197" s="96"/>
      <c r="MY197" s="96"/>
      <c r="MZ197" s="96"/>
      <c r="NA197" s="96"/>
      <c r="NB197" s="96"/>
      <c r="NC197" s="96"/>
      <c r="ND197" s="96"/>
      <c r="NE197" s="96"/>
      <c r="NF197" s="96"/>
      <c r="NG197" s="96"/>
      <c r="NH197" s="96"/>
      <c r="NI197" s="96"/>
      <c r="NJ197" s="96"/>
      <c r="NK197" s="96"/>
    </row>
    <row r="198" spans="1:375" ht="15.75" x14ac:dyDescent="0.25">
      <c r="A198" s="130" t="s">
        <v>261</v>
      </c>
      <c r="B198" s="78">
        <f t="shared" si="791"/>
        <v>0</v>
      </c>
      <c r="C198" s="78">
        <f t="shared" si="741"/>
        <v>0</v>
      </c>
      <c r="D198" s="78">
        <f t="shared" si="792"/>
        <v>0</v>
      </c>
      <c r="E198" s="78">
        <f t="shared" si="793"/>
        <v>0</v>
      </c>
      <c r="F198" s="78">
        <f t="shared" si="794"/>
        <v>0</v>
      </c>
      <c r="G198" s="74"/>
      <c r="H198" s="78"/>
      <c r="I198" s="78"/>
      <c r="J198" s="78"/>
      <c r="K198" s="74"/>
      <c r="L198" s="96"/>
      <c r="M198" s="96"/>
      <c r="N198" s="96"/>
      <c r="O198" s="96"/>
      <c r="P198" s="96"/>
      <c r="Q198" s="96"/>
      <c r="R198" s="96"/>
      <c r="S198" s="75"/>
      <c r="T198" s="89"/>
      <c r="U198" s="89"/>
      <c r="V198" s="89"/>
      <c r="W198" s="75"/>
      <c r="X198" s="89"/>
      <c r="Y198" s="89"/>
      <c r="Z198" s="89"/>
      <c r="AA198" s="75"/>
      <c r="AB198" s="89"/>
      <c r="AC198" s="89"/>
      <c r="AD198" s="89"/>
      <c r="AE198" s="75"/>
      <c r="AF198" s="89"/>
      <c r="AG198" s="89"/>
      <c r="AH198" s="89"/>
      <c r="AI198" s="75"/>
      <c r="AJ198" s="89"/>
      <c r="AK198" s="89"/>
      <c r="AL198" s="89"/>
      <c r="AM198" s="75"/>
      <c r="AN198" s="96"/>
      <c r="AO198" s="96"/>
      <c r="AP198" s="96"/>
      <c r="AQ198" s="96"/>
      <c r="AR198" s="89"/>
      <c r="AS198" s="89"/>
      <c r="AT198" s="89"/>
      <c r="AU198" s="75"/>
      <c r="AV198" s="89"/>
      <c r="AW198" s="89"/>
      <c r="AX198" s="89"/>
      <c r="AY198" s="75"/>
      <c r="AZ198" s="75"/>
      <c r="BA198" s="89"/>
      <c r="BB198" s="89"/>
      <c r="BC198" s="75"/>
      <c r="BD198" s="89"/>
      <c r="BE198" s="89"/>
      <c r="BF198" s="89"/>
      <c r="BG198" s="75"/>
      <c r="BH198" s="89"/>
      <c r="BI198" s="89"/>
      <c r="BJ198" s="89"/>
      <c r="BK198" s="75"/>
      <c r="BL198" s="75"/>
      <c r="BM198" s="89"/>
      <c r="BN198" s="89"/>
      <c r="BO198" s="75"/>
      <c r="BP198" s="75"/>
      <c r="BQ198" s="89"/>
      <c r="BR198" s="89"/>
      <c r="BS198" s="75"/>
      <c r="BT198" s="75"/>
      <c r="BU198" s="89"/>
      <c r="BV198" s="89"/>
      <c r="BW198" s="75"/>
      <c r="BX198" s="75"/>
      <c r="BY198" s="89"/>
      <c r="BZ198" s="89"/>
      <c r="CA198" s="75"/>
      <c r="CB198" s="75"/>
      <c r="CC198" s="89"/>
      <c r="CD198" s="89"/>
      <c r="CE198" s="75"/>
      <c r="CF198" s="322"/>
      <c r="CG198" s="89"/>
      <c r="CH198" s="89"/>
      <c r="CI198" s="75"/>
      <c r="CJ198" s="75"/>
      <c r="CK198" s="89"/>
      <c r="CL198" s="89"/>
      <c r="CM198" s="75"/>
      <c r="CN198" s="75"/>
      <c r="CO198" s="89"/>
      <c r="CP198" s="89"/>
      <c r="CQ198" s="75"/>
      <c r="CR198" s="89"/>
      <c r="CS198" s="89"/>
      <c r="CT198" s="89"/>
      <c r="CU198" s="75"/>
      <c r="CV198" s="75"/>
      <c r="CW198" s="89"/>
      <c r="CX198" s="89"/>
      <c r="CY198" s="75"/>
      <c r="CZ198" s="75"/>
      <c r="DA198" s="89"/>
      <c r="DB198" s="89"/>
      <c r="DC198" s="75"/>
      <c r="DD198" s="89"/>
      <c r="DE198" s="89"/>
      <c r="DF198" s="78"/>
      <c r="DG198" s="75"/>
      <c r="DH198" s="89"/>
      <c r="DI198" s="89"/>
      <c r="DJ198" s="89"/>
      <c r="DK198" s="75"/>
      <c r="DL198" s="89"/>
      <c r="DM198" s="89"/>
      <c r="DN198" s="89"/>
      <c r="DO198" s="75"/>
      <c r="DP198" s="89"/>
      <c r="DQ198" s="89"/>
      <c r="DR198" s="89"/>
      <c r="DS198" s="75"/>
      <c r="DT198" s="75"/>
      <c r="DU198" s="89"/>
      <c r="DV198" s="89"/>
      <c r="DW198" s="75"/>
      <c r="DX198" s="75"/>
      <c r="DY198" s="89"/>
      <c r="DZ198" s="89"/>
      <c r="EA198" s="75"/>
      <c r="EB198" s="89"/>
      <c r="EC198" s="89"/>
      <c r="ED198" s="89"/>
      <c r="EE198" s="75"/>
      <c r="EF198" s="89"/>
      <c r="EG198" s="89"/>
      <c r="EH198" s="89"/>
      <c r="EI198" s="75"/>
      <c r="EJ198" s="89"/>
      <c r="EK198" s="89"/>
      <c r="EL198" s="89"/>
      <c r="EM198" s="75"/>
      <c r="EN198" s="89"/>
      <c r="EO198" s="89"/>
      <c r="EP198" s="89"/>
      <c r="EQ198" s="75"/>
      <c r="ER198" s="89"/>
      <c r="ES198" s="89"/>
      <c r="ET198" s="89"/>
      <c r="EU198" s="75"/>
      <c r="EV198" s="75"/>
      <c r="EW198" s="75"/>
      <c r="EX198" s="75"/>
      <c r="EY198" s="75"/>
      <c r="EZ198" s="89"/>
      <c r="FA198" s="89"/>
      <c r="FB198" s="89"/>
      <c r="FC198" s="75"/>
      <c r="FD198" s="89"/>
      <c r="FE198" s="89"/>
      <c r="FF198" s="89"/>
      <c r="FG198" s="75"/>
      <c r="FH198" s="89"/>
      <c r="FI198" s="89"/>
      <c r="FJ198" s="89"/>
      <c r="FK198" s="75"/>
      <c r="FL198" s="89"/>
      <c r="FM198" s="89"/>
      <c r="FN198" s="89"/>
      <c r="FO198" s="75"/>
      <c r="FP198" s="89"/>
      <c r="FQ198" s="89"/>
      <c r="FR198" s="89"/>
      <c r="FS198" s="75"/>
      <c r="FT198" s="89"/>
      <c r="FU198" s="89"/>
      <c r="FV198" s="89"/>
      <c r="FW198" s="75"/>
      <c r="FX198" s="89"/>
      <c r="FY198" s="89"/>
      <c r="FZ198" s="89"/>
      <c r="GA198" s="75"/>
      <c r="GB198" s="89"/>
      <c r="GC198" s="89"/>
      <c r="GD198" s="89"/>
      <c r="GE198" s="75"/>
      <c r="GF198" s="89"/>
      <c r="GG198" s="89"/>
      <c r="GH198" s="89"/>
      <c r="GI198" s="75"/>
      <c r="GJ198" s="89"/>
      <c r="GK198" s="89"/>
      <c r="GL198" s="89"/>
      <c r="GM198" s="75"/>
      <c r="GN198" s="89"/>
      <c r="GO198" s="89"/>
      <c r="GP198" s="89"/>
      <c r="GQ198" s="75"/>
      <c r="GR198" s="96"/>
      <c r="GS198" s="96"/>
      <c r="GT198" s="96"/>
      <c r="GU198" s="96"/>
      <c r="GV198" s="96"/>
      <c r="GW198" s="96"/>
      <c r="GX198" s="96"/>
      <c r="GY198" s="96"/>
      <c r="GZ198" s="96"/>
      <c r="HA198" s="96"/>
      <c r="HB198" s="96"/>
      <c r="HC198" s="96"/>
      <c r="HD198" s="96"/>
      <c r="HE198" s="96"/>
      <c r="HF198" s="96"/>
      <c r="HG198" s="96"/>
      <c r="HH198" s="96"/>
      <c r="HI198" s="96"/>
      <c r="HJ198" s="96"/>
      <c r="HK198" s="96"/>
      <c r="HL198" s="96"/>
      <c r="HM198" s="96"/>
      <c r="HN198" s="96"/>
      <c r="HO198" s="96"/>
      <c r="HP198" s="96"/>
      <c r="HQ198" s="96"/>
      <c r="HR198" s="96"/>
      <c r="HS198" s="96"/>
      <c r="HT198" s="96"/>
      <c r="HU198" s="96"/>
      <c r="HV198" s="96"/>
      <c r="HW198" s="96"/>
      <c r="HX198" s="96"/>
      <c r="HY198" s="96"/>
      <c r="HZ198" s="96"/>
      <c r="IA198" s="96"/>
      <c r="IB198" s="96"/>
      <c r="IC198" s="96"/>
      <c r="ID198" s="96"/>
      <c r="IE198" s="96"/>
      <c r="IF198" s="96"/>
      <c r="IG198" s="96"/>
      <c r="IH198" s="96"/>
      <c r="II198" s="96"/>
      <c r="IJ198" s="96"/>
      <c r="IK198" s="96"/>
      <c r="IL198" s="96"/>
      <c r="IM198" s="96"/>
      <c r="IN198" s="96"/>
      <c r="IO198" s="96"/>
      <c r="IP198" s="96"/>
      <c r="IQ198" s="96"/>
      <c r="IR198" s="96"/>
      <c r="IS198" s="96"/>
      <c r="IT198" s="96"/>
      <c r="IU198" s="96"/>
      <c r="IV198" s="96"/>
      <c r="IW198" s="96"/>
      <c r="IX198" s="96"/>
      <c r="IY198" s="96"/>
      <c r="IZ198" s="96"/>
      <c r="JA198" s="96"/>
      <c r="JB198" s="96"/>
      <c r="JC198" s="96"/>
      <c r="JD198" s="96"/>
      <c r="JE198" s="96"/>
      <c r="JF198" s="96"/>
      <c r="JG198" s="96"/>
      <c r="JH198" s="96"/>
      <c r="JI198" s="96"/>
      <c r="JJ198" s="96"/>
      <c r="JK198" s="96"/>
      <c r="JL198" s="96"/>
      <c r="JM198" s="96"/>
      <c r="JN198" s="96"/>
      <c r="JO198" s="96"/>
      <c r="JP198" s="96"/>
      <c r="JQ198" s="96"/>
      <c r="JR198" s="96"/>
      <c r="JS198" s="96"/>
      <c r="JT198" s="96"/>
      <c r="JU198" s="96"/>
      <c r="JV198" s="96"/>
      <c r="JW198" s="75"/>
      <c r="JX198" s="96"/>
      <c r="JY198" s="96"/>
      <c r="JZ198" s="96"/>
      <c r="KA198" s="96"/>
      <c r="KB198" s="96"/>
      <c r="KC198" s="96"/>
      <c r="KD198" s="96"/>
      <c r="KE198" s="75"/>
      <c r="KF198" s="96"/>
      <c r="KG198" s="96"/>
      <c r="KH198" s="96"/>
      <c r="KI198" s="75"/>
      <c r="KJ198" s="96"/>
      <c r="KK198" s="96"/>
      <c r="KL198" s="96"/>
      <c r="KM198" s="75"/>
      <c r="KN198" s="96"/>
      <c r="KO198" s="96"/>
      <c r="KP198" s="96"/>
      <c r="KQ198" s="75"/>
      <c r="KR198" s="96"/>
      <c r="KS198" s="96"/>
      <c r="KT198" s="96"/>
      <c r="KU198" s="75"/>
      <c r="KV198" s="96"/>
      <c r="KW198" s="96"/>
      <c r="KX198" s="96"/>
      <c r="KY198" s="75"/>
      <c r="KZ198" s="96"/>
      <c r="LA198" s="96"/>
      <c r="LB198" s="96"/>
      <c r="LC198" s="75"/>
      <c r="LD198" s="96"/>
      <c r="LE198" s="96"/>
      <c r="LF198" s="96"/>
      <c r="LG198" s="75"/>
      <c r="LH198" s="96"/>
      <c r="LI198" s="96"/>
      <c r="LJ198" s="96"/>
      <c r="LK198" s="75"/>
      <c r="LL198" s="96"/>
      <c r="LM198" s="96"/>
      <c r="LN198" s="96"/>
      <c r="LO198" s="75"/>
      <c r="LP198" s="96"/>
      <c r="LQ198" s="96"/>
      <c r="LR198" s="96"/>
      <c r="LS198" s="75"/>
      <c r="LT198" s="96"/>
      <c r="LU198" s="96"/>
      <c r="LV198" s="96"/>
      <c r="LW198" s="75"/>
      <c r="LX198" s="96"/>
      <c r="LY198" s="96"/>
      <c r="LZ198" s="96"/>
      <c r="MA198" s="75"/>
      <c r="MB198" s="96"/>
      <c r="MC198" s="96"/>
      <c r="MD198" s="96"/>
      <c r="ME198" s="75"/>
      <c r="MF198" s="96"/>
      <c r="MG198" s="96"/>
      <c r="MH198" s="96"/>
      <c r="MI198" s="75"/>
      <c r="MJ198" s="96"/>
      <c r="MK198" s="96"/>
      <c r="ML198" s="96"/>
      <c r="MM198" s="75"/>
      <c r="MN198" s="89"/>
      <c r="MO198" s="89"/>
      <c r="MP198" s="89"/>
      <c r="MQ198" s="75"/>
      <c r="MR198" s="89"/>
      <c r="MS198" s="89"/>
      <c r="MT198" s="89"/>
      <c r="MU198" s="75"/>
      <c r="MV198" s="96"/>
      <c r="MW198" s="96"/>
      <c r="MX198" s="96"/>
      <c r="MY198" s="96"/>
      <c r="MZ198" s="96"/>
      <c r="NA198" s="96"/>
      <c r="NB198" s="96"/>
      <c r="NC198" s="96"/>
      <c r="ND198" s="96"/>
      <c r="NE198" s="96"/>
      <c r="NF198" s="96"/>
      <c r="NG198" s="96"/>
      <c r="NH198" s="96"/>
      <c r="NI198" s="96"/>
      <c r="NJ198" s="96"/>
      <c r="NK198" s="96"/>
    </row>
    <row r="199" spans="1:375" s="5" customFormat="1" ht="31.5" x14ac:dyDescent="0.25">
      <c r="A199" s="129" t="s">
        <v>254</v>
      </c>
      <c r="B199" s="77">
        <f t="shared" si="791"/>
        <v>32352.454600000001</v>
      </c>
      <c r="C199" s="77">
        <f t="shared" si="741"/>
        <v>63028.516399999993</v>
      </c>
      <c r="D199" s="77">
        <f t="shared" si="792"/>
        <v>57254.966739999996</v>
      </c>
      <c r="E199" s="77">
        <f t="shared" si="793"/>
        <v>5773.5496599999997</v>
      </c>
      <c r="F199" s="77">
        <f t="shared" si="794"/>
        <v>62269.712879999999</v>
      </c>
      <c r="G199" s="73">
        <f t="shared" ref="G199:G204" si="1138">F199/C199*100</f>
        <v>98.796094905384763</v>
      </c>
      <c r="H199" s="77">
        <f>H200+H202</f>
        <v>14600</v>
      </c>
      <c r="I199" s="77">
        <f>I200+I202</f>
        <v>14600</v>
      </c>
      <c r="J199" s="77">
        <f>J200+J202</f>
        <v>14600</v>
      </c>
      <c r="K199" s="73">
        <f t="shared" ref="K199:K200" si="1139">J199/I199*100</f>
        <v>100</v>
      </c>
      <c r="L199" s="77">
        <f t="shared" ref="L199" si="1140">L200+L202</f>
        <v>500</v>
      </c>
      <c r="M199" s="77">
        <f t="shared" ref="M199:N199" si="1141">M200+M202</f>
        <v>625</v>
      </c>
      <c r="N199" s="77">
        <f t="shared" si="1141"/>
        <v>625</v>
      </c>
      <c r="O199" s="72">
        <f>N199/M199*100</f>
        <v>100</v>
      </c>
      <c r="P199" s="77">
        <f>P200+P202</f>
        <v>527</v>
      </c>
      <c r="Q199" s="77">
        <f>Q200+Q202</f>
        <v>386.5</v>
      </c>
      <c r="R199" s="77">
        <f>R200+R202</f>
        <v>386.46</v>
      </c>
      <c r="S199" s="72">
        <f>R199/Q199*100</f>
        <v>99.989650711513576</v>
      </c>
      <c r="T199" s="77">
        <f>T200+T202</f>
        <v>3094</v>
      </c>
      <c r="U199" s="77">
        <f>U200+U202</f>
        <v>2502</v>
      </c>
      <c r="V199" s="77">
        <f>V200+V202</f>
        <v>2502</v>
      </c>
      <c r="W199" s="72">
        <f>V199/U199*100</f>
        <v>100</v>
      </c>
      <c r="X199" s="77">
        <f>X200+X202</f>
        <v>544</v>
      </c>
      <c r="Y199" s="77">
        <f>Y200+Y202</f>
        <v>544</v>
      </c>
      <c r="Z199" s="77">
        <f>Z200+Z202</f>
        <v>544</v>
      </c>
      <c r="AA199" s="72">
        <f>Z199/Y199*100</f>
        <v>100</v>
      </c>
      <c r="AB199" s="77">
        <f>AB200+AB202</f>
        <v>492</v>
      </c>
      <c r="AC199" s="77">
        <f>AC200+AC202</f>
        <v>492</v>
      </c>
      <c r="AD199" s="77">
        <f>AD200+AD202</f>
        <v>492</v>
      </c>
      <c r="AE199" s="72">
        <f>AD199/AC199*100</f>
        <v>100</v>
      </c>
      <c r="AF199" s="77"/>
      <c r="AG199" s="77">
        <f>AG200+AG202</f>
        <v>14971.7</v>
      </c>
      <c r="AH199" s="77">
        <f>AH200+AH202</f>
        <v>14908.66799</v>
      </c>
      <c r="AI199" s="72">
        <f>AH199/AG199*100</f>
        <v>99.57899229880374</v>
      </c>
      <c r="AJ199" s="77"/>
      <c r="AK199" s="77">
        <f>AK200+AK202</f>
        <v>720</v>
      </c>
      <c r="AL199" s="77">
        <f>AL200+AL202</f>
        <v>720</v>
      </c>
      <c r="AM199" s="72">
        <f>AL199/AK199*100</f>
        <v>100</v>
      </c>
      <c r="AN199" s="77">
        <f t="shared" ref="AN199" si="1142">AN200+AN202</f>
        <v>0</v>
      </c>
      <c r="AO199" s="77">
        <f t="shared" ref="AO199:AQ199" si="1143">AO200+AO202</f>
        <v>0</v>
      </c>
      <c r="AP199" s="77">
        <f t="shared" si="1143"/>
        <v>0</v>
      </c>
      <c r="AQ199" s="77">
        <f t="shared" si="1143"/>
        <v>0</v>
      </c>
      <c r="AR199" s="77">
        <f>AR200+AR202</f>
        <v>500</v>
      </c>
      <c r="AS199" s="77">
        <f>AS200+AS202</f>
        <v>500</v>
      </c>
      <c r="AT199" s="77">
        <f>AT200+AT202</f>
        <v>500</v>
      </c>
      <c r="AU199" s="72">
        <f>AT199/AS199*100</f>
        <v>100</v>
      </c>
      <c r="AV199" s="77"/>
      <c r="AW199" s="77">
        <f>AW200+AW202</f>
        <v>0</v>
      </c>
      <c r="AX199" s="77">
        <f>AX200+AX202</f>
        <v>0</v>
      </c>
      <c r="AY199" s="72"/>
      <c r="AZ199" s="72"/>
      <c r="BA199" s="77">
        <f>BA200+BA202</f>
        <v>0</v>
      </c>
      <c r="BB199" s="77">
        <f>BB200+BB202</f>
        <v>0</v>
      </c>
      <c r="BC199" s="72"/>
      <c r="BD199" s="77"/>
      <c r="BE199" s="77"/>
      <c r="BF199" s="77"/>
      <c r="BG199" s="72"/>
      <c r="BH199" s="77">
        <f>BH200+BH202</f>
        <v>2728.6529999999998</v>
      </c>
      <c r="BI199" s="77">
        <f>BI200+BI202</f>
        <v>2501.2651000000001</v>
      </c>
      <c r="BJ199" s="77">
        <f>BJ200+BJ202</f>
        <v>2164.1501499999999</v>
      </c>
      <c r="BK199" s="72">
        <f>BJ199/BI199*100</f>
        <v>86.522222294630026</v>
      </c>
      <c r="BL199" s="72"/>
      <c r="BM199" s="77">
        <f>BM200+BM202</f>
        <v>0</v>
      </c>
      <c r="BN199" s="77">
        <f>BN200+BN202</f>
        <v>0</v>
      </c>
      <c r="BO199" s="72"/>
      <c r="BP199" s="72"/>
      <c r="BQ199" s="77">
        <f>BQ200+BQ202</f>
        <v>0</v>
      </c>
      <c r="BR199" s="77">
        <f>BR200+BR202</f>
        <v>0</v>
      </c>
      <c r="BS199" s="72"/>
      <c r="BT199" s="72"/>
      <c r="BU199" s="77">
        <f>BU200+BU202</f>
        <v>0</v>
      </c>
      <c r="BV199" s="77">
        <f>BV200+BV202</f>
        <v>0</v>
      </c>
      <c r="BW199" s="72"/>
      <c r="BX199" s="72"/>
      <c r="BY199" s="77">
        <f>BY200+BY202</f>
        <v>0</v>
      </c>
      <c r="BZ199" s="77">
        <f>BZ200+BZ202</f>
        <v>0</v>
      </c>
      <c r="CA199" s="72"/>
      <c r="CB199" s="72"/>
      <c r="CC199" s="77">
        <f>CC200+CC202</f>
        <v>0</v>
      </c>
      <c r="CD199" s="77">
        <f>CD200+CD202</f>
        <v>0</v>
      </c>
      <c r="CE199" s="72"/>
      <c r="CF199" s="343"/>
      <c r="CG199" s="77">
        <f>CG200+CG202</f>
        <v>0</v>
      </c>
      <c r="CH199" s="77">
        <f>CH200+CH202</f>
        <v>0</v>
      </c>
      <c r="CI199" s="72"/>
      <c r="CJ199" s="72"/>
      <c r="CK199" s="77">
        <f>CK200+CK202</f>
        <v>0</v>
      </c>
      <c r="CL199" s="77">
        <f>CL200+CL202</f>
        <v>0</v>
      </c>
      <c r="CM199" s="72"/>
      <c r="CN199" s="72"/>
      <c r="CO199" s="77">
        <f>CO200+CO202</f>
        <v>0</v>
      </c>
      <c r="CP199" s="77">
        <f>CP200+CP202</f>
        <v>0</v>
      </c>
      <c r="CQ199" s="72"/>
      <c r="CR199" s="77">
        <f>CR200+CR202</f>
        <v>634.4</v>
      </c>
      <c r="CS199" s="77">
        <f>CS200+CS202</f>
        <v>634.4</v>
      </c>
      <c r="CT199" s="77">
        <f>CT200+CT202</f>
        <v>634.33500000000004</v>
      </c>
      <c r="CU199" s="72">
        <f>CT199/CS199*100</f>
        <v>99.989754098360663</v>
      </c>
      <c r="CV199" s="72"/>
      <c r="CW199" s="77"/>
      <c r="CX199" s="77"/>
      <c r="CY199" s="72"/>
      <c r="CZ199" s="72"/>
      <c r="DA199" s="77">
        <f>SUM(DA200:DA202)</f>
        <v>4113.1346599999997</v>
      </c>
      <c r="DB199" s="77">
        <f>SUM(DB200:DB202)</f>
        <v>4113.1346599999997</v>
      </c>
      <c r="DC199" s="72">
        <f t="shared" ref="DC199" si="1144">DB199/DA199*100</f>
        <v>100</v>
      </c>
      <c r="DD199" s="77">
        <f>DD200+DD202</f>
        <v>500</v>
      </c>
      <c r="DE199" s="77">
        <f>DE200+DE202</f>
        <v>500</v>
      </c>
      <c r="DF199" s="77">
        <f>DF200+DF202</f>
        <v>500</v>
      </c>
      <c r="DG199" s="72">
        <f t="shared" si="840"/>
        <v>100</v>
      </c>
      <c r="DH199" s="77">
        <f>DH200+DH202</f>
        <v>0</v>
      </c>
      <c r="DI199" s="77">
        <f>DI200+DI202</f>
        <v>0</v>
      </c>
      <c r="DJ199" s="77">
        <f>DJ200+DJ202</f>
        <v>0</v>
      </c>
      <c r="DK199" s="72"/>
      <c r="DL199" s="77">
        <f>DL200+DL202</f>
        <v>0</v>
      </c>
      <c r="DM199" s="77">
        <f>DM200+DM202</f>
        <v>0</v>
      </c>
      <c r="DN199" s="77">
        <f>DN200+DN202</f>
        <v>0</v>
      </c>
      <c r="DO199" s="72"/>
      <c r="DP199" s="77"/>
      <c r="DQ199" s="77">
        <f>DQ200+DQ202</f>
        <v>0</v>
      </c>
      <c r="DR199" s="77">
        <f>DR200+DR202</f>
        <v>0</v>
      </c>
      <c r="DS199" s="72"/>
      <c r="DT199" s="72"/>
      <c r="DU199" s="77">
        <f>DU200+DU202</f>
        <v>0</v>
      </c>
      <c r="DV199" s="77">
        <f>DV200+DV202</f>
        <v>0</v>
      </c>
      <c r="DW199" s="72"/>
      <c r="DX199" s="72"/>
      <c r="DY199" s="77">
        <f>DY200+DY202</f>
        <v>0</v>
      </c>
      <c r="DZ199" s="77">
        <f>DZ200+DZ202</f>
        <v>0</v>
      </c>
      <c r="EA199" s="72"/>
      <c r="EB199" s="77">
        <f>EB200+EB202</f>
        <v>1000</v>
      </c>
      <c r="EC199" s="77">
        <f>EC200+EC202</f>
        <v>1000</v>
      </c>
      <c r="ED199" s="77">
        <f>ED200+ED202</f>
        <v>1000</v>
      </c>
      <c r="EE199" s="72">
        <f>ED199/EC199*100</f>
        <v>100</v>
      </c>
      <c r="EF199" s="77">
        <f>EF200+EF202</f>
        <v>4975</v>
      </c>
      <c r="EG199" s="77">
        <f>EG200+EG202</f>
        <v>4766.75</v>
      </c>
      <c r="EH199" s="77">
        <f>EH200+EH202</f>
        <v>4766.75</v>
      </c>
      <c r="EI199" s="72">
        <f>EH199/EG199*100</f>
        <v>100</v>
      </c>
      <c r="EJ199" s="77"/>
      <c r="EK199" s="77">
        <f>EK200+EK202</f>
        <v>0</v>
      </c>
      <c r="EL199" s="77">
        <f>EL200+EL202</f>
        <v>0</v>
      </c>
      <c r="EM199" s="72"/>
      <c r="EN199" s="77">
        <f>EN200+EN202</f>
        <v>0</v>
      </c>
      <c r="EO199" s="77">
        <f>EO200+EO202</f>
        <v>0</v>
      </c>
      <c r="EP199" s="77">
        <f>EP200+EP202</f>
        <v>0</v>
      </c>
      <c r="EQ199" s="72"/>
      <c r="ER199" s="77"/>
      <c r="ES199" s="77">
        <f>ES200+ES202</f>
        <v>0</v>
      </c>
      <c r="ET199" s="77">
        <f>ET200+ET202</f>
        <v>0</v>
      </c>
      <c r="EU199" s="72"/>
      <c r="EV199" s="72"/>
      <c r="EW199" s="72"/>
      <c r="EX199" s="72"/>
      <c r="EY199" s="72"/>
      <c r="EZ199" s="77"/>
      <c r="FA199" s="77">
        <f>FA200+FA202</f>
        <v>0</v>
      </c>
      <c r="FB199" s="77">
        <f>FB200+FB202</f>
        <v>0</v>
      </c>
      <c r="FC199" s="72"/>
      <c r="FD199" s="77"/>
      <c r="FE199" s="77">
        <f>FE200+FE202</f>
        <v>8400</v>
      </c>
      <c r="FF199" s="77">
        <f>FF200+FF202</f>
        <v>8400</v>
      </c>
      <c r="FG199" s="72">
        <f>FF199/FE199*100</f>
        <v>100</v>
      </c>
      <c r="FH199" s="77"/>
      <c r="FI199" s="77">
        <f>FI200+FI202</f>
        <v>0</v>
      </c>
      <c r="FJ199" s="77">
        <f>FJ200+FJ202</f>
        <v>0</v>
      </c>
      <c r="FK199" s="72"/>
      <c r="FL199" s="77">
        <f>FL200+FL202</f>
        <v>790</v>
      </c>
      <c r="FM199" s="77">
        <f>FM200+FM202</f>
        <v>724.2</v>
      </c>
      <c r="FN199" s="77">
        <f>FN200+FN202</f>
        <v>667.6671</v>
      </c>
      <c r="FO199" s="72">
        <f t="shared" ref="FO199:FO200" si="1145">FN199/FM199*100</f>
        <v>92.1937448218724</v>
      </c>
      <c r="FP199" s="77"/>
      <c r="FQ199" s="77"/>
      <c r="FR199" s="77"/>
      <c r="FS199" s="72"/>
      <c r="FT199" s="77"/>
      <c r="FU199" s="77">
        <f>FU200+FU202</f>
        <v>0</v>
      </c>
      <c r="FV199" s="77">
        <f>FV200+FV202</f>
        <v>0</v>
      </c>
      <c r="FW199" s="72"/>
      <c r="FX199" s="77"/>
      <c r="FY199" s="77">
        <f>FY200+FY202</f>
        <v>0</v>
      </c>
      <c r="FZ199" s="77">
        <f>FZ200+FZ202</f>
        <v>0</v>
      </c>
      <c r="GA199" s="72"/>
      <c r="GB199" s="77"/>
      <c r="GC199" s="77">
        <f>GC200+GC202</f>
        <v>0</v>
      </c>
      <c r="GD199" s="77">
        <f>GD200+GD202</f>
        <v>0</v>
      </c>
      <c r="GE199" s="72"/>
      <c r="GF199" s="77">
        <f>GF200+GF202</f>
        <v>1467.4016000000001</v>
      </c>
      <c r="GG199" s="77">
        <f>GG200+GG202</f>
        <v>1389.3016</v>
      </c>
      <c r="GH199" s="77">
        <f>GH200+GH202</f>
        <v>1212.1829399999999</v>
      </c>
      <c r="GI199" s="72">
        <f t="shared" si="895"/>
        <v>87.251244798105745</v>
      </c>
      <c r="GJ199" s="77"/>
      <c r="GK199" s="77"/>
      <c r="GL199" s="77"/>
      <c r="GM199" s="72"/>
      <c r="GN199" s="77"/>
      <c r="GO199" s="77">
        <f>GO200+GO202</f>
        <v>0</v>
      </c>
      <c r="GP199" s="77">
        <f>GP200+GP202</f>
        <v>0</v>
      </c>
      <c r="GQ199" s="72"/>
      <c r="GR199" s="77"/>
      <c r="GS199" s="77">
        <f t="shared" ref="GS199:GT199" si="1146">GS200+GS202</f>
        <v>0</v>
      </c>
      <c r="GT199" s="77">
        <f t="shared" si="1146"/>
        <v>0</v>
      </c>
      <c r="GU199" s="72"/>
      <c r="GV199" s="77"/>
      <c r="GW199" s="77">
        <f t="shared" ref="GW199:GX199" si="1147">GW200+GW202</f>
        <v>0</v>
      </c>
      <c r="GX199" s="77">
        <f t="shared" si="1147"/>
        <v>0</v>
      </c>
      <c r="GY199" s="72"/>
      <c r="GZ199" s="77"/>
      <c r="HA199" s="77">
        <f t="shared" ref="HA199:HB199" si="1148">HA200+HA202</f>
        <v>0</v>
      </c>
      <c r="HB199" s="77">
        <f t="shared" si="1148"/>
        <v>0</v>
      </c>
      <c r="HC199" s="72"/>
      <c r="HD199" s="77"/>
      <c r="HE199" s="77">
        <f t="shared" ref="HE199:HF199" si="1149">HE200+HE202</f>
        <v>0</v>
      </c>
      <c r="HF199" s="77">
        <f t="shared" si="1149"/>
        <v>0</v>
      </c>
      <c r="HG199" s="72"/>
      <c r="HH199" s="77"/>
      <c r="HI199" s="77">
        <f t="shared" ref="HI199:HJ199" si="1150">HI200+HI202</f>
        <v>234.9</v>
      </c>
      <c r="HJ199" s="77">
        <f t="shared" si="1150"/>
        <v>110</v>
      </c>
      <c r="HK199" s="72">
        <f>HJ199/HI199*100</f>
        <v>46.828437633035335</v>
      </c>
      <c r="HL199" s="77"/>
      <c r="HM199" s="77">
        <f t="shared" ref="HM199:HN199" si="1151">HM200+HM202</f>
        <v>0</v>
      </c>
      <c r="HN199" s="77">
        <f t="shared" si="1151"/>
        <v>0</v>
      </c>
      <c r="HO199" s="72"/>
      <c r="HP199" s="77"/>
      <c r="HQ199" s="77">
        <f t="shared" ref="HQ199:HR199" si="1152">HQ200+HQ202</f>
        <v>0</v>
      </c>
      <c r="HR199" s="77">
        <f t="shared" si="1152"/>
        <v>0</v>
      </c>
      <c r="HS199" s="72"/>
      <c r="HT199" s="77"/>
      <c r="HU199" s="77">
        <f t="shared" ref="HU199:HV199" si="1153">HU200+HU202</f>
        <v>0</v>
      </c>
      <c r="HV199" s="77">
        <f t="shared" si="1153"/>
        <v>0</v>
      </c>
      <c r="HW199" s="72"/>
      <c r="HX199" s="77"/>
      <c r="HY199" s="77">
        <f t="shared" ref="HY199:HZ199" si="1154">HY200+HY202</f>
        <v>0</v>
      </c>
      <c r="HZ199" s="77">
        <f t="shared" si="1154"/>
        <v>0</v>
      </c>
      <c r="IA199" s="72"/>
      <c r="IB199" s="77"/>
      <c r="IC199" s="77">
        <f t="shared" ref="IC199:ID199" si="1155">IC200+IC202</f>
        <v>0</v>
      </c>
      <c r="ID199" s="77">
        <f t="shared" si="1155"/>
        <v>0</v>
      </c>
      <c r="IE199" s="72"/>
      <c r="IF199" s="77"/>
      <c r="IG199" s="77">
        <f t="shared" ref="IG199:IH199" si="1156">IG200+IG202</f>
        <v>0</v>
      </c>
      <c r="IH199" s="77">
        <f t="shared" si="1156"/>
        <v>0</v>
      </c>
      <c r="II199" s="72"/>
      <c r="IJ199" s="77"/>
      <c r="IK199" s="77">
        <f t="shared" ref="IK199:IL199" si="1157">IK200+IK202</f>
        <v>0</v>
      </c>
      <c r="IL199" s="77">
        <f t="shared" si="1157"/>
        <v>0</v>
      </c>
      <c r="IM199" s="72"/>
      <c r="IN199" s="77"/>
      <c r="IO199" s="77">
        <f t="shared" ref="IO199:IP199" si="1158">IO200+IO202</f>
        <v>0</v>
      </c>
      <c r="IP199" s="77">
        <f t="shared" si="1158"/>
        <v>0</v>
      </c>
      <c r="IQ199" s="72"/>
      <c r="IR199" s="77"/>
      <c r="IS199" s="77">
        <f t="shared" ref="IS199:IT199" si="1159">IS200+IS202</f>
        <v>0</v>
      </c>
      <c r="IT199" s="77">
        <f t="shared" si="1159"/>
        <v>0</v>
      </c>
      <c r="IU199" s="72"/>
      <c r="IV199" s="77"/>
      <c r="IW199" s="77">
        <f t="shared" ref="IW199:IX199" si="1160">IW200+IW202</f>
        <v>0</v>
      </c>
      <c r="IX199" s="77">
        <f t="shared" si="1160"/>
        <v>0</v>
      </c>
      <c r="IY199" s="72"/>
      <c r="IZ199" s="77"/>
      <c r="JA199" s="77">
        <f t="shared" ref="JA199:JB199" si="1161">JA200+JA202</f>
        <v>0</v>
      </c>
      <c r="JB199" s="77">
        <f t="shared" si="1161"/>
        <v>0</v>
      </c>
      <c r="JC199" s="72"/>
      <c r="JD199" s="77"/>
      <c r="JE199" s="77">
        <f t="shared" ref="JE199:JF199" si="1162">JE200+JE202</f>
        <v>0</v>
      </c>
      <c r="JF199" s="77">
        <f t="shared" si="1162"/>
        <v>0</v>
      </c>
      <c r="JG199" s="72"/>
      <c r="JH199" s="77"/>
      <c r="JI199" s="77">
        <f t="shared" ref="JI199:JJ199" si="1163">JI200+JI202</f>
        <v>0</v>
      </c>
      <c r="JJ199" s="77">
        <f t="shared" si="1163"/>
        <v>0</v>
      </c>
      <c r="JK199" s="72"/>
      <c r="JL199" s="77"/>
      <c r="JM199" s="77">
        <f t="shared" ref="JM199:JN199" si="1164">JM200+JM202</f>
        <v>0</v>
      </c>
      <c r="JN199" s="77">
        <f t="shared" si="1164"/>
        <v>0</v>
      </c>
      <c r="JO199" s="72"/>
      <c r="JP199" s="77"/>
      <c r="JQ199" s="77">
        <f t="shared" ref="JQ199:JR199" si="1165">JQ200+JQ202</f>
        <v>0</v>
      </c>
      <c r="JR199" s="77">
        <f t="shared" si="1165"/>
        <v>0</v>
      </c>
      <c r="JS199" s="72"/>
      <c r="JT199" s="77"/>
      <c r="JU199" s="77">
        <f t="shared" ref="JU199:JV199" si="1166">JU200+JU202</f>
        <v>1260.415</v>
      </c>
      <c r="JV199" s="77">
        <f t="shared" si="1166"/>
        <v>1260.415</v>
      </c>
      <c r="JW199" s="72">
        <f t="shared" si="1029"/>
        <v>100</v>
      </c>
      <c r="JX199" s="77"/>
      <c r="JY199" s="77">
        <f t="shared" ref="JY199:JZ199" si="1167">JY200+JY202</f>
        <v>0</v>
      </c>
      <c r="JZ199" s="77">
        <f t="shared" si="1167"/>
        <v>0</v>
      </c>
      <c r="KA199" s="72"/>
      <c r="KB199" s="77"/>
      <c r="KC199" s="77">
        <f t="shared" ref="KC199:KD199" si="1168">KC200+KC202</f>
        <v>100</v>
      </c>
      <c r="KD199" s="77">
        <f t="shared" si="1168"/>
        <v>100</v>
      </c>
      <c r="KE199" s="72">
        <f t="shared" si="845"/>
        <v>100</v>
      </c>
      <c r="KF199" s="77"/>
      <c r="KG199" s="77">
        <f t="shared" ref="KG199:KH199" si="1169">KG200+KG202</f>
        <v>0</v>
      </c>
      <c r="KH199" s="77">
        <f t="shared" si="1169"/>
        <v>0</v>
      </c>
      <c r="KI199" s="72"/>
      <c r="KJ199" s="77"/>
      <c r="KK199" s="77">
        <f t="shared" ref="KK199:KL199" si="1170">KK200+KK202</f>
        <v>300</v>
      </c>
      <c r="KL199" s="77">
        <f t="shared" si="1170"/>
        <v>300</v>
      </c>
      <c r="KM199" s="72">
        <f t="shared" si="896"/>
        <v>100</v>
      </c>
      <c r="KN199" s="77"/>
      <c r="KO199" s="77">
        <f t="shared" ref="KO199:KP199" si="1171">KO200+KO202</f>
        <v>0</v>
      </c>
      <c r="KP199" s="77">
        <f t="shared" si="1171"/>
        <v>0</v>
      </c>
      <c r="KQ199" s="72"/>
      <c r="KR199" s="77"/>
      <c r="KS199" s="77">
        <f t="shared" ref="KS199:KT199" si="1172">KS200+KS202</f>
        <v>0</v>
      </c>
      <c r="KT199" s="77">
        <f t="shared" si="1172"/>
        <v>0</v>
      </c>
      <c r="KU199" s="72"/>
      <c r="KV199" s="77"/>
      <c r="KW199" s="77">
        <f t="shared" ref="KW199:KX199" si="1173">KW200+KW202</f>
        <v>0</v>
      </c>
      <c r="KX199" s="77">
        <f t="shared" si="1173"/>
        <v>0</v>
      </c>
      <c r="KY199" s="72"/>
      <c r="KZ199" s="77"/>
      <c r="LA199" s="77">
        <f t="shared" ref="LA199:LB199" si="1174">LA200+LA202</f>
        <v>0</v>
      </c>
      <c r="LB199" s="77">
        <f t="shared" si="1174"/>
        <v>0</v>
      </c>
      <c r="LC199" s="72"/>
      <c r="LD199" s="77"/>
      <c r="LE199" s="77">
        <f t="shared" ref="LE199:LF199" si="1175">LE200+LE202</f>
        <v>0</v>
      </c>
      <c r="LF199" s="77">
        <f t="shared" si="1175"/>
        <v>0</v>
      </c>
      <c r="LG199" s="72"/>
      <c r="LH199" s="77"/>
      <c r="LI199" s="77">
        <f t="shared" ref="LI199:LJ199" si="1176">LI200+LI202</f>
        <v>0</v>
      </c>
      <c r="LJ199" s="77">
        <f t="shared" si="1176"/>
        <v>0</v>
      </c>
      <c r="LK199" s="72"/>
      <c r="LL199" s="77"/>
      <c r="LM199" s="77">
        <f t="shared" ref="LM199:LN199" si="1177">LM200+LM202</f>
        <v>0</v>
      </c>
      <c r="LN199" s="77">
        <f t="shared" si="1177"/>
        <v>0</v>
      </c>
      <c r="LO199" s="72"/>
      <c r="LP199" s="77"/>
      <c r="LQ199" s="77">
        <f t="shared" ref="LQ199:LR199" si="1178">LQ200+LQ202</f>
        <v>0</v>
      </c>
      <c r="LR199" s="77">
        <f t="shared" si="1178"/>
        <v>0</v>
      </c>
      <c r="LS199" s="72"/>
      <c r="LT199" s="77"/>
      <c r="LU199" s="77">
        <f t="shared" ref="LU199:LV199" si="1179">LU200+LU202</f>
        <v>0</v>
      </c>
      <c r="LV199" s="77">
        <f t="shared" si="1179"/>
        <v>0</v>
      </c>
      <c r="LW199" s="72"/>
      <c r="LX199" s="77"/>
      <c r="LY199" s="77">
        <f t="shared" ref="LY199:LZ199" si="1180">LY200+LY202</f>
        <v>0</v>
      </c>
      <c r="LZ199" s="77">
        <f t="shared" si="1180"/>
        <v>0</v>
      </c>
      <c r="MA199" s="72"/>
      <c r="MB199" s="77"/>
      <c r="MC199" s="77">
        <f t="shared" ref="MC199:MD199" si="1181">MC200+MC202</f>
        <v>1512.9500399999999</v>
      </c>
      <c r="MD199" s="77">
        <f t="shared" si="1181"/>
        <v>1512.9500399999999</v>
      </c>
      <c r="ME199" s="72">
        <f t="shared" ref="ME199:ME200" si="1182">MD199/MC199*100</f>
        <v>100</v>
      </c>
      <c r="MF199" s="77"/>
      <c r="MG199" s="77">
        <f t="shared" ref="MG199:MH199" si="1183">MG200+MG202</f>
        <v>0</v>
      </c>
      <c r="MH199" s="77">
        <f t="shared" si="1183"/>
        <v>0</v>
      </c>
      <c r="MI199" s="72"/>
      <c r="MJ199" s="77"/>
      <c r="MK199" s="77">
        <f t="shared" ref="MK199:ML199" si="1184">MK200+MK202</f>
        <v>0</v>
      </c>
      <c r="ML199" s="77">
        <f t="shared" si="1184"/>
        <v>0</v>
      </c>
      <c r="MM199" s="72"/>
      <c r="MN199" s="77"/>
      <c r="MO199" s="77"/>
      <c r="MP199" s="77"/>
      <c r="MQ199" s="72"/>
      <c r="MR199" s="77"/>
      <c r="MS199" s="77">
        <f>MS200+MS201+MS202</f>
        <v>250</v>
      </c>
      <c r="MT199" s="77">
        <f>MT200+MT201+MT202</f>
        <v>250</v>
      </c>
      <c r="MU199" s="72">
        <f t="shared" ref="MU199:MU201" si="1185">MT199/MS199*100</f>
        <v>100</v>
      </c>
      <c r="MV199" s="77"/>
      <c r="MW199" s="77"/>
      <c r="MX199" s="77"/>
      <c r="MY199" s="72"/>
      <c r="MZ199" s="77"/>
      <c r="NA199" s="77"/>
      <c r="NB199" s="77"/>
      <c r="NC199" s="72"/>
      <c r="ND199" s="77"/>
      <c r="NE199" s="77"/>
      <c r="NF199" s="77"/>
      <c r="NG199" s="72"/>
      <c r="NH199" s="77"/>
      <c r="NI199" s="77"/>
      <c r="NJ199" s="77"/>
      <c r="NK199" s="72"/>
    </row>
    <row r="200" spans="1:375" ht="31.5" x14ac:dyDescent="0.25">
      <c r="A200" s="130" t="s">
        <v>196</v>
      </c>
      <c r="B200" s="78">
        <f t="shared" si="791"/>
        <v>32352.454600000001</v>
      </c>
      <c r="C200" s="78">
        <f t="shared" si="741"/>
        <v>58665.381739999997</v>
      </c>
      <c r="D200" s="78">
        <f t="shared" si="792"/>
        <v>57004.966739999996</v>
      </c>
      <c r="E200" s="78">
        <f t="shared" si="793"/>
        <v>1660.415</v>
      </c>
      <c r="F200" s="78">
        <f t="shared" si="794"/>
        <v>57906.578220000003</v>
      </c>
      <c r="G200" s="74">
        <f t="shared" si="1138"/>
        <v>98.706556579887362</v>
      </c>
      <c r="H200" s="74">
        <v>14600</v>
      </c>
      <c r="I200" s="74">
        <v>14600</v>
      </c>
      <c r="J200" s="74">
        <v>14600</v>
      </c>
      <c r="K200" s="74">
        <f t="shared" si="1139"/>
        <v>100</v>
      </c>
      <c r="L200" s="74">
        <v>500</v>
      </c>
      <c r="M200" s="74">
        <v>625</v>
      </c>
      <c r="N200" s="74">
        <v>625</v>
      </c>
      <c r="O200" s="75">
        <f>N200/M200*100</f>
        <v>100</v>
      </c>
      <c r="P200" s="114">
        <v>527</v>
      </c>
      <c r="Q200" s="114">
        <v>386.5</v>
      </c>
      <c r="R200" s="245">
        <v>386.46</v>
      </c>
      <c r="S200" s="75">
        <f>R200/Q200*100</f>
        <v>99.989650711513576</v>
      </c>
      <c r="T200" s="99">
        <v>3094</v>
      </c>
      <c r="U200" s="278">
        <v>2502</v>
      </c>
      <c r="V200" s="278">
        <v>2502</v>
      </c>
      <c r="W200" s="75">
        <f>V200/U200*100</f>
        <v>100</v>
      </c>
      <c r="X200" s="285">
        <v>544</v>
      </c>
      <c r="Y200" s="315">
        <v>544</v>
      </c>
      <c r="Z200" s="315">
        <v>544</v>
      </c>
      <c r="AA200" s="75">
        <f>Z200/Y200*100</f>
        <v>100</v>
      </c>
      <c r="AB200" s="322">
        <v>492</v>
      </c>
      <c r="AC200" s="322">
        <v>492</v>
      </c>
      <c r="AD200" s="322">
        <v>492</v>
      </c>
      <c r="AE200" s="75">
        <f>AD200/AC200*100</f>
        <v>100</v>
      </c>
      <c r="AF200" s="322"/>
      <c r="AG200" s="322">
        <v>14971.7</v>
      </c>
      <c r="AH200" s="322">
        <v>14908.66799</v>
      </c>
      <c r="AI200" s="75">
        <f>AH200/AG200*100</f>
        <v>99.57899229880374</v>
      </c>
      <c r="AJ200" s="322"/>
      <c r="AK200" s="322">
        <v>720</v>
      </c>
      <c r="AL200" s="322">
        <v>720</v>
      </c>
      <c r="AM200" s="75">
        <f>AL200/AK200*100</f>
        <v>100</v>
      </c>
      <c r="AN200" s="74"/>
      <c r="AO200" s="74"/>
      <c r="AP200" s="74"/>
      <c r="AQ200" s="75"/>
      <c r="AR200" s="322">
        <v>500</v>
      </c>
      <c r="AS200" s="322">
        <v>500</v>
      </c>
      <c r="AT200" s="322">
        <v>500</v>
      </c>
      <c r="AU200" s="75">
        <f>AT200/AS200*100</f>
        <v>100</v>
      </c>
      <c r="AV200" s="322"/>
      <c r="AW200" s="322"/>
      <c r="AX200" s="322">
        <v>0</v>
      </c>
      <c r="AY200" s="75"/>
      <c r="AZ200" s="75"/>
      <c r="BA200" s="322"/>
      <c r="BB200" s="322"/>
      <c r="BC200" s="75"/>
      <c r="BD200" s="322"/>
      <c r="BE200" s="322"/>
      <c r="BF200" s="74"/>
      <c r="BG200" s="75"/>
      <c r="BH200" s="322">
        <v>2728.6529999999998</v>
      </c>
      <c r="BI200" s="322">
        <v>2501.2651000000001</v>
      </c>
      <c r="BJ200" s="322">
        <v>2164.1501499999999</v>
      </c>
      <c r="BK200" s="75">
        <f>BJ200/BI200*100</f>
        <v>86.522222294630026</v>
      </c>
      <c r="BL200" s="75"/>
      <c r="BM200" s="322"/>
      <c r="BN200" s="74"/>
      <c r="BO200" s="75"/>
      <c r="BP200" s="75"/>
      <c r="BQ200" s="322"/>
      <c r="BR200" s="74"/>
      <c r="BS200" s="75"/>
      <c r="BT200" s="75"/>
      <c r="BU200" s="322"/>
      <c r="BV200" s="74"/>
      <c r="BW200" s="75"/>
      <c r="BX200" s="75"/>
      <c r="BY200" s="322"/>
      <c r="BZ200" s="74"/>
      <c r="CA200" s="75"/>
      <c r="CB200" s="75"/>
      <c r="CC200" s="322"/>
      <c r="CD200" s="74"/>
      <c r="CE200" s="75"/>
      <c r="CF200" s="322"/>
      <c r="CG200" s="322"/>
      <c r="CH200" s="74"/>
      <c r="CI200" s="75"/>
      <c r="CJ200" s="75"/>
      <c r="CK200" s="322"/>
      <c r="CL200" s="74"/>
      <c r="CM200" s="75"/>
      <c r="CN200" s="75"/>
      <c r="CO200" s="322"/>
      <c r="CP200" s="74"/>
      <c r="CQ200" s="75"/>
      <c r="CR200" s="322">
        <v>634.4</v>
      </c>
      <c r="CS200" s="322">
        <v>634.4</v>
      </c>
      <c r="CT200" s="322">
        <v>634.33500000000004</v>
      </c>
      <c r="CU200" s="75">
        <f>CT200/CS200*100</f>
        <v>99.989754098360663</v>
      </c>
      <c r="CV200" s="75"/>
      <c r="CW200" s="322"/>
      <c r="CX200" s="322"/>
      <c r="CY200" s="75"/>
      <c r="CZ200" s="75"/>
      <c r="DA200" s="322"/>
      <c r="DB200" s="322"/>
      <c r="DC200" s="75"/>
      <c r="DD200" s="322">
        <v>500</v>
      </c>
      <c r="DE200" s="322">
        <v>500</v>
      </c>
      <c r="DF200" s="322">
        <v>500</v>
      </c>
      <c r="DG200" s="75">
        <f t="shared" si="840"/>
        <v>100</v>
      </c>
      <c r="DH200" s="322"/>
      <c r="DI200" s="322"/>
      <c r="DJ200" s="322"/>
      <c r="DK200" s="75"/>
      <c r="DL200" s="322"/>
      <c r="DM200" s="322"/>
      <c r="DN200" s="322">
        <v>0</v>
      </c>
      <c r="DO200" s="75"/>
      <c r="DP200" s="322"/>
      <c r="DQ200" s="322"/>
      <c r="DR200" s="322">
        <v>0</v>
      </c>
      <c r="DS200" s="75"/>
      <c r="DT200" s="75"/>
      <c r="DU200" s="322"/>
      <c r="DV200" s="74"/>
      <c r="DW200" s="75"/>
      <c r="DX200" s="75"/>
      <c r="DY200" s="322"/>
      <c r="DZ200" s="74"/>
      <c r="EA200" s="75"/>
      <c r="EB200" s="322">
        <v>1000</v>
      </c>
      <c r="EC200" s="322">
        <v>1000</v>
      </c>
      <c r="ED200" s="322">
        <v>1000</v>
      </c>
      <c r="EE200" s="75">
        <f>ED200/EC200*100</f>
        <v>100</v>
      </c>
      <c r="EF200" s="322">
        <v>4975</v>
      </c>
      <c r="EG200" s="322">
        <v>4766.75</v>
      </c>
      <c r="EH200" s="322">
        <v>4766.75</v>
      </c>
      <c r="EI200" s="75">
        <f>EH200/EG200*100</f>
        <v>100</v>
      </c>
      <c r="EJ200" s="322"/>
      <c r="EK200" s="322"/>
      <c r="EL200" s="322"/>
      <c r="EM200" s="75"/>
      <c r="EN200" s="322"/>
      <c r="EO200" s="322"/>
      <c r="EP200" s="322"/>
      <c r="EQ200" s="75"/>
      <c r="ER200" s="322"/>
      <c r="ES200" s="322"/>
      <c r="ET200" s="322"/>
      <c r="EU200" s="75"/>
      <c r="EV200" s="75"/>
      <c r="EW200" s="75"/>
      <c r="EX200" s="75"/>
      <c r="EY200" s="75"/>
      <c r="EZ200" s="322"/>
      <c r="FA200" s="322"/>
      <c r="FB200" s="322"/>
      <c r="FC200" s="75"/>
      <c r="FD200" s="322"/>
      <c r="FE200" s="322">
        <v>8400</v>
      </c>
      <c r="FF200" s="322">
        <v>8400</v>
      </c>
      <c r="FG200" s="75">
        <f>FF200/FE200*100</f>
        <v>100</v>
      </c>
      <c r="FH200" s="322"/>
      <c r="FI200" s="322"/>
      <c r="FJ200" s="322"/>
      <c r="FK200" s="75"/>
      <c r="FL200" s="322">
        <v>790</v>
      </c>
      <c r="FM200" s="322">
        <v>724.2</v>
      </c>
      <c r="FN200" s="322">
        <v>667.6671</v>
      </c>
      <c r="FO200" s="75">
        <f t="shared" si="1145"/>
        <v>92.1937448218724</v>
      </c>
      <c r="FP200" s="322"/>
      <c r="FQ200" s="322"/>
      <c r="FR200" s="322"/>
      <c r="FS200" s="75"/>
      <c r="FT200" s="322"/>
      <c r="FU200" s="322"/>
      <c r="FV200" s="322"/>
      <c r="FW200" s="75"/>
      <c r="FX200" s="322"/>
      <c r="FY200" s="322"/>
      <c r="FZ200" s="322"/>
      <c r="GA200" s="75"/>
      <c r="GB200" s="322"/>
      <c r="GC200" s="322"/>
      <c r="GD200" s="322"/>
      <c r="GE200" s="75"/>
      <c r="GF200" s="322">
        <v>1467.4016000000001</v>
      </c>
      <c r="GG200" s="322">
        <v>1389.3016</v>
      </c>
      <c r="GH200" s="322">
        <v>1212.1829399999999</v>
      </c>
      <c r="GI200" s="75">
        <f t="shared" si="895"/>
        <v>87.251244798105745</v>
      </c>
      <c r="GJ200" s="322"/>
      <c r="GK200" s="322"/>
      <c r="GL200" s="322"/>
      <c r="GM200" s="75"/>
      <c r="GN200" s="322"/>
      <c r="GO200" s="322"/>
      <c r="GP200" s="322"/>
      <c r="GQ200" s="75"/>
      <c r="GR200" s="74"/>
      <c r="GS200" s="74"/>
      <c r="GT200" s="74"/>
      <c r="GU200" s="75"/>
      <c r="GV200" s="74"/>
      <c r="GW200" s="74"/>
      <c r="GX200" s="74"/>
      <c r="GY200" s="75"/>
      <c r="GZ200" s="74"/>
      <c r="HA200" s="74"/>
      <c r="HB200" s="74"/>
      <c r="HC200" s="75"/>
      <c r="HD200" s="74"/>
      <c r="HE200" s="74"/>
      <c r="HF200" s="74"/>
      <c r="HG200" s="75"/>
      <c r="HH200" s="74"/>
      <c r="HI200" s="74">
        <v>234.9</v>
      </c>
      <c r="HJ200" s="74">
        <v>110</v>
      </c>
      <c r="HK200" s="75">
        <f>HJ200/HI200*100</f>
        <v>46.828437633035335</v>
      </c>
      <c r="HL200" s="74"/>
      <c r="HM200" s="74"/>
      <c r="HN200" s="74">
        <v>0</v>
      </c>
      <c r="HO200" s="75"/>
      <c r="HP200" s="74"/>
      <c r="HQ200" s="74"/>
      <c r="HR200" s="74">
        <v>0</v>
      </c>
      <c r="HS200" s="75"/>
      <c r="HT200" s="74"/>
      <c r="HU200" s="74"/>
      <c r="HV200" s="74">
        <v>0</v>
      </c>
      <c r="HW200" s="75"/>
      <c r="HX200" s="74"/>
      <c r="HY200" s="74"/>
      <c r="HZ200" s="74">
        <v>0</v>
      </c>
      <c r="IA200" s="75"/>
      <c r="IB200" s="74"/>
      <c r="IC200" s="74"/>
      <c r="ID200" s="74">
        <v>0</v>
      </c>
      <c r="IE200" s="75"/>
      <c r="IF200" s="74"/>
      <c r="IG200" s="74"/>
      <c r="IH200" s="74">
        <v>0</v>
      </c>
      <c r="II200" s="75"/>
      <c r="IJ200" s="74"/>
      <c r="IK200" s="74"/>
      <c r="IL200" s="74">
        <v>0</v>
      </c>
      <c r="IM200" s="75"/>
      <c r="IN200" s="74"/>
      <c r="IO200" s="74"/>
      <c r="IP200" s="74">
        <v>0</v>
      </c>
      <c r="IQ200" s="75"/>
      <c r="IR200" s="74"/>
      <c r="IS200" s="74"/>
      <c r="IT200" s="74">
        <v>0</v>
      </c>
      <c r="IU200" s="75"/>
      <c r="IV200" s="74"/>
      <c r="IW200" s="74"/>
      <c r="IX200" s="74">
        <v>0</v>
      </c>
      <c r="IY200" s="75"/>
      <c r="IZ200" s="74"/>
      <c r="JA200" s="74"/>
      <c r="JB200" s="74">
        <v>0</v>
      </c>
      <c r="JC200" s="75"/>
      <c r="JD200" s="74"/>
      <c r="JE200" s="74"/>
      <c r="JF200" s="74">
        <v>0</v>
      </c>
      <c r="JG200" s="75"/>
      <c r="JH200" s="74"/>
      <c r="JI200" s="74"/>
      <c r="JJ200" s="74">
        <v>0</v>
      </c>
      <c r="JK200" s="75"/>
      <c r="JL200" s="74"/>
      <c r="JM200" s="74"/>
      <c r="JN200" s="74">
        <v>0</v>
      </c>
      <c r="JO200" s="75"/>
      <c r="JP200" s="74"/>
      <c r="JQ200" s="74"/>
      <c r="JR200" s="74">
        <v>0</v>
      </c>
      <c r="JS200" s="75"/>
      <c r="JT200" s="74"/>
      <c r="JU200" s="74">
        <v>1260.415</v>
      </c>
      <c r="JV200" s="74">
        <v>1260.415</v>
      </c>
      <c r="JW200" s="75">
        <f>JV200/JU200*100</f>
        <v>100</v>
      </c>
      <c r="JX200" s="74"/>
      <c r="JY200" s="74"/>
      <c r="JZ200" s="74">
        <v>0</v>
      </c>
      <c r="KA200" s="75"/>
      <c r="KB200" s="74"/>
      <c r="KC200" s="74">
        <v>100</v>
      </c>
      <c r="KD200" s="74">
        <v>100</v>
      </c>
      <c r="KE200" s="75">
        <f t="shared" si="845"/>
        <v>100</v>
      </c>
      <c r="KF200" s="74"/>
      <c r="KG200" s="74"/>
      <c r="KH200" s="74"/>
      <c r="KI200" s="75"/>
      <c r="KJ200" s="74"/>
      <c r="KK200" s="74">
        <v>300</v>
      </c>
      <c r="KL200" s="74">
        <v>300</v>
      </c>
      <c r="KM200" s="75">
        <f t="shared" si="896"/>
        <v>100</v>
      </c>
      <c r="KN200" s="74"/>
      <c r="KO200" s="74"/>
      <c r="KP200" s="74"/>
      <c r="KQ200" s="75"/>
      <c r="KR200" s="74"/>
      <c r="KS200" s="74"/>
      <c r="KT200" s="74"/>
      <c r="KU200" s="75"/>
      <c r="KV200" s="74"/>
      <c r="KW200" s="74"/>
      <c r="KX200" s="74"/>
      <c r="KY200" s="75"/>
      <c r="KZ200" s="74"/>
      <c r="LA200" s="74"/>
      <c r="LB200" s="74"/>
      <c r="LC200" s="75"/>
      <c r="LD200" s="74"/>
      <c r="LE200" s="74"/>
      <c r="LF200" s="74"/>
      <c r="LG200" s="75"/>
      <c r="LH200" s="74"/>
      <c r="LI200" s="74"/>
      <c r="LJ200" s="74"/>
      <c r="LK200" s="75"/>
      <c r="LL200" s="74"/>
      <c r="LM200" s="74"/>
      <c r="LN200" s="74"/>
      <c r="LO200" s="75"/>
      <c r="LP200" s="74"/>
      <c r="LQ200" s="74"/>
      <c r="LR200" s="74"/>
      <c r="LS200" s="75"/>
      <c r="LT200" s="74"/>
      <c r="LU200" s="74"/>
      <c r="LV200" s="74"/>
      <c r="LW200" s="75"/>
      <c r="LX200" s="74"/>
      <c r="LY200" s="74"/>
      <c r="LZ200" s="74"/>
      <c r="MA200" s="75"/>
      <c r="MB200" s="74"/>
      <c r="MC200" s="74">
        <v>1512.9500399999999</v>
      </c>
      <c r="MD200" s="74">
        <v>1512.9500399999999</v>
      </c>
      <c r="ME200" s="75">
        <f t="shared" si="1182"/>
        <v>100</v>
      </c>
      <c r="MF200" s="74"/>
      <c r="MG200" s="74"/>
      <c r="MH200" s="74"/>
      <c r="MI200" s="75"/>
      <c r="MJ200" s="74"/>
      <c r="MK200" s="74"/>
      <c r="ML200" s="74"/>
      <c r="MM200" s="75"/>
      <c r="MN200" s="322"/>
      <c r="MO200" s="322"/>
      <c r="MP200" s="322"/>
      <c r="MQ200" s="75"/>
      <c r="MR200" s="322"/>
      <c r="MS200" s="322"/>
      <c r="MT200" s="322"/>
      <c r="MU200" s="75"/>
      <c r="MV200" s="74"/>
      <c r="MW200" s="74"/>
      <c r="MX200" s="74"/>
      <c r="MY200" s="75"/>
      <c r="MZ200" s="74"/>
      <c r="NA200" s="74"/>
      <c r="NB200" s="74"/>
      <c r="NC200" s="75"/>
      <c r="ND200" s="74"/>
      <c r="NE200" s="74"/>
      <c r="NF200" s="74"/>
      <c r="NG200" s="75"/>
      <c r="NH200" s="74"/>
      <c r="NI200" s="74"/>
      <c r="NJ200" s="74"/>
      <c r="NK200" s="75"/>
    </row>
    <row r="201" spans="1:375" ht="15.75" x14ac:dyDescent="0.25">
      <c r="A201" s="130" t="s">
        <v>459</v>
      </c>
      <c r="B201" s="78">
        <f t="shared" si="791"/>
        <v>0</v>
      </c>
      <c r="C201" s="78">
        <f t="shared" si="741"/>
        <v>250</v>
      </c>
      <c r="D201" s="78">
        <f t="shared" si="792"/>
        <v>250</v>
      </c>
      <c r="E201" s="78">
        <f t="shared" si="793"/>
        <v>0</v>
      </c>
      <c r="F201" s="78">
        <f t="shared" si="794"/>
        <v>250</v>
      </c>
      <c r="G201" s="74">
        <f t="shared" si="1138"/>
        <v>100</v>
      </c>
      <c r="H201" s="74"/>
      <c r="I201" s="74"/>
      <c r="J201" s="74"/>
      <c r="K201" s="74"/>
      <c r="L201" s="74"/>
      <c r="M201" s="74"/>
      <c r="N201" s="74"/>
      <c r="O201" s="75"/>
      <c r="P201" s="114"/>
      <c r="Q201" s="114"/>
      <c r="R201" s="246"/>
      <c r="S201" s="75"/>
      <c r="T201" s="322"/>
      <c r="U201" s="322"/>
      <c r="V201" s="322"/>
      <c r="W201" s="75"/>
      <c r="X201" s="322"/>
      <c r="Y201" s="322"/>
      <c r="Z201" s="322"/>
      <c r="AA201" s="75"/>
      <c r="AB201" s="322"/>
      <c r="AC201" s="322"/>
      <c r="AD201" s="322"/>
      <c r="AE201" s="75"/>
      <c r="AF201" s="322"/>
      <c r="AG201" s="322"/>
      <c r="AH201" s="322"/>
      <c r="AI201" s="75"/>
      <c r="AJ201" s="322"/>
      <c r="AK201" s="322"/>
      <c r="AL201" s="322"/>
      <c r="AM201" s="75"/>
      <c r="AN201" s="74"/>
      <c r="AO201" s="74"/>
      <c r="AP201" s="74"/>
      <c r="AQ201" s="75"/>
      <c r="AR201" s="322"/>
      <c r="AS201" s="322"/>
      <c r="AT201" s="322"/>
      <c r="AU201" s="75"/>
      <c r="AV201" s="322"/>
      <c r="AW201" s="322"/>
      <c r="AX201" s="322"/>
      <c r="AY201" s="75"/>
      <c r="AZ201" s="75"/>
      <c r="BA201" s="322"/>
      <c r="BB201" s="322"/>
      <c r="BC201" s="75"/>
      <c r="BD201" s="322"/>
      <c r="BE201" s="322"/>
      <c r="BF201" s="74"/>
      <c r="BG201" s="75"/>
      <c r="BH201" s="322"/>
      <c r="BI201" s="322"/>
      <c r="BJ201" s="322"/>
      <c r="BK201" s="75"/>
      <c r="BL201" s="75"/>
      <c r="BM201" s="322"/>
      <c r="BN201" s="74"/>
      <c r="BO201" s="75"/>
      <c r="BP201" s="75"/>
      <c r="BQ201" s="322"/>
      <c r="BR201" s="74"/>
      <c r="BS201" s="75"/>
      <c r="BT201" s="75"/>
      <c r="BU201" s="322"/>
      <c r="BV201" s="74"/>
      <c r="BW201" s="75"/>
      <c r="BX201" s="75"/>
      <c r="BY201" s="322"/>
      <c r="BZ201" s="74"/>
      <c r="CA201" s="75"/>
      <c r="CB201" s="75"/>
      <c r="CC201" s="322"/>
      <c r="CD201" s="74"/>
      <c r="CE201" s="75"/>
      <c r="CF201" s="322"/>
      <c r="CG201" s="322"/>
      <c r="CH201" s="74"/>
      <c r="CI201" s="75"/>
      <c r="CJ201" s="75"/>
      <c r="CK201" s="322"/>
      <c r="CL201" s="74"/>
      <c r="CM201" s="75"/>
      <c r="CN201" s="75"/>
      <c r="CO201" s="322"/>
      <c r="CP201" s="74"/>
      <c r="CQ201" s="75"/>
      <c r="CR201" s="322"/>
      <c r="CS201" s="322"/>
      <c r="CT201" s="322"/>
      <c r="CU201" s="75"/>
      <c r="CV201" s="75"/>
      <c r="CW201" s="322"/>
      <c r="CX201" s="322"/>
      <c r="CY201" s="75"/>
      <c r="CZ201" s="75"/>
      <c r="DA201" s="322"/>
      <c r="DB201" s="322"/>
      <c r="DC201" s="75"/>
      <c r="DD201" s="322"/>
      <c r="DE201" s="322"/>
      <c r="DF201" s="322"/>
      <c r="DG201" s="75"/>
      <c r="DH201" s="322"/>
      <c r="DI201" s="322"/>
      <c r="DJ201" s="322"/>
      <c r="DK201" s="75"/>
      <c r="DL201" s="322"/>
      <c r="DM201" s="322"/>
      <c r="DN201" s="322"/>
      <c r="DO201" s="75"/>
      <c r="DP201" s="322"/>
      <c r="DQ201" s="322"/>
      <c r="DR201" s="322"/>
      <c r="DS201" s="75"/>
      <c r="DT201" s="75"/>
      <c r="DU201" s="322"/>
      <c r="DV201" s="74"/>
      <c r="DW201" s="75"/>
      <c r="DX201" s="75"/>
      <c r="DY201" s="322"/>
      <c r="DZ201" s="74"/>
      <c r="EA201" s="75"/>
      <c r="EB201" s="322"/>
      <c r="EC201" s="322"/>
      <c r="ED201" s="322"/>
      <c r="EE201" s="75"/>
      <c r="EF201" s="322"/>
      <c r="EG201" s="322"/>
      <c r="EH201" s="322"/>
      <c r="EI201" s="75"/>
      <c r="EJ201" s="322"/>
      <c r="EK201" s="322"/>
      <c r="EL201" s="322"/>
      <c r="EM201" s="75"/>
      <c r="EN201" s="322"/>
      <c r="EO201" s="322"/>
      <c r="EP201" s="322"/>
      <c r="EQ201" s="75"/>
      <c r="ER201" s="322"/>
      <c r="ES201" s="322"/>
      <c r="ET201" s="322"/>
      <c r="EU201" s="75"/>
      <c r="EV201" s="75"/>
      <c r="EW201" s="75"/>
      <c r="EX201" s="75"/>
      <c r="EY201" s="75"/>
      <c r="EZ201" s="322"/>
      <c r="FA201" s="322"/>
      <c r="FB201" s="322"/>
      <c r="FC201" s="75"/>
      <c r="FD201" s="322"/>
      <c r="FE201" s="322"/>
      <c r="FF201" s="322"/>
      <c r="FG201" s="75"/>
      <c r="FH201" s="322"/>
      <c r="FI201" s="322"/>
      <c r="FJ201" s="322"/>
      <c r="FK201" s="75"/>
      <c r="FL201" s="322"/>
      <c r="FM201" s="322"/>
      <c r="FN201" s="322"/>
      <c r="FO201" s="75"/>
      <c r="FP201" s="322"/>
      <c r="FQ201" s="322"/>
      <c r="FR201" s="322"/>
      <c r="FS201" s="75"/>
      <c r="FT201" s="322"/>
      <c r="FU201" s="322"/>
      <c r="FV201" s="322"/>
      <c r="FW201" s="75"/>
      <c r="FX201" s="322"/>
      <c r="FY201" s="322"/>
      <c r="FZ201" s="322"/>
      <c r="GA201" s="75"/>
      <c r="GB201" s="322"/>
      <c r="GC201" s="322"/>
      <c r="GD201" s="322"/>
      <c r="GE201" s="75"/>
      <c r="GF201" s="322"/>
      <c r="GG201" s="322"/>
      <c r="GH201" s="322"/>
      <c r="GI201" s="75"/>
      <c r="GJ201" s="322"/>
      <c r="GK201" s="322"/>
      <c r="GL201" s="322"/>
      <c r="GM201" s="75"/>
      <c r="GN201" s="322"/>
      <c r="GO201" s="322"/>
      <c r="GP201" s="322"/>
      <c r="GQ201" s="75"/>
      <c r="GR201" s="74"/>
      <c r="GS201" s="74"/>
      <c r="GT201" s="74"/>
      <c r="GU201" s="75"/>
      <c r="GV201" s="74"/>
      <c r="GW201" s="74"/>
      <c r="GX201" s="74"/>
      <c r="GY201" s="75"/>
      <c r="GZ201" s="74"/>
      <c r="HA201" s="74"/>
      <c r="HB201" s="74"/>
      <c r="HC201" s="75"/>
      <c r="HD201" s="74"/>
      <c r="HE201" s="74"/>
      <c r="HF201" s="74"/>
      <c r="HG201" s="75"/>
      <c r="HH201" s="74"/>
      <c r="HI201" s="74"/>
      <c r="HJ201" s="74"/>
      <c r="HK201" s="75"/>
      <c r="HL201" s="74"/>
      <c r="HM201" s="74"/>
      <c r="HN201" s="74"/>
      <c r="HO201" s="75"/>
      <c r="HP201" s="74"/>
      <c r="HQ201" s="74"/>
      <c r="HR201" s="74"/>
      <c r="HS201" s="75"/>
      <c r="HT201" s="74"/>
      <c r="HU201" s="74"/>
      <c r="HV201" s="74"/>
      <c r="HW201" s="75"/>
      <c r="HX201" s="74"/>
      <c r="HY201" s="74"/>
      <c r="HZ201" s="74"/>
      <c r="IA201" s="75"/>
      <c r="IB201" s="74"/>
      <c r="IC201" s="74"/>
      <c r="ID201" s="74"/>
      <c r="IE201" s="75"/>
      <c r="IF201" s="74"/>
      <c r="IG201" s="74"/>
      <c r="IH201" s="74"/>
      <c r="II201" s="75"/>
      <c r="IJ201" s="74"/>
      <c r="IK201" s="74"/>
      <c r="IL201" s="74"/>
      <c r="IM201" s="75"/>
      <c r="IN201" s="74"/>
      <c r="IO201" s="74"/>
      <c r="IP201" s="74"/>
      <c r="IQ201" s="75"/>
      <c r="IR201" s="74"/>
      <c r="IS201" s="74"/>
      <c r="IT201" s="74"/>
      <c r="IU201" s="75"/>
      <c r="IV201" s="74"/>
      <c r="IW201" s="74"/>
      <c r="IX201" s="74"/>
      <c r="IY201" s="75"/>
      <c r="IZ201" s="74"/>
      <c r="JA201" s="74"/>
      <c r="JB201" s="74"/>
      <c r="JC201" s="75"/>
      <c r="JD201" s="74"/>
      <c r="JE201" s="74"/>
      <c r="JF201" s="74"/>
      <c r="JG201" s="75"/>
      <c r="JH201" s="74"/>
      <c r="JI201" s="74"/>
      <c r="JJ201" s="74"/>
      <c r="JK201" s="75"/>
      <c r="JL201" s="74"/>
      <c r="JM201" s="74"/>
      <c r="JN201" s="74"/>
      <c r="JO201" s="75"/>
      <c r="JP201" s="74"/>
      <c r="JQ201" s="74"/>
      <c r="JR201" s="74"/>
      <c r="JS201" s="75"/>
      <c r="JT201" s="74"/>
      <c r="JU201" s="74"/>
      <c r="JV201" s="74"/>
      <c r="JW201" s="75"/>
      <c r="JX201" s="74"/>
      <c r="JY201" s="74"/>
      <c r="JZ201" s="74"/>
      <c r="KA201" s="75"/>
      <c r="KB201" s="74"/>
      <c r="KC201" s="74"/>
      <c r="KD201" s="74"/>
      <c r="KE201" s="75"/>
      <c r="KF201" s="74"/>
      <c r="KG201" s="74"/>
      <c r="KH201" s="74"/>
      <c r="KI201" s="75"/>
      <c r="KJ201" s="74"/>
      <c r="KK201" s="74"/>
      <c r="KL201" s="74"/>
      <c r="KM201" s="75"/>
      <c r="KN201" s="74"/>
      <c r="KO201" s="74"/>
      <c r="KP201" s="74"/>
      <c r="KQ201" s="75"/>
      <c r="KR201" s="74"/>
      <c r="KS201" s="74"/>
      <c r="KT201" s="74"/>
      <c r="KU201" s="75"/>
      <c r="KV201" s="74"/>
      <c r="KW201" s="74"/>
      <c r="KX201" s="74"/>
      <c r="KY201" s="75"/>
      <c r="KZ201" s="74"/>
      <c r="LA201" s="74"/>
      <c r="LB201" s="74"/>
      <c r="LC201" s="75"/>
      <c r="LD201" s="74"/>
      <c r="LE201" s="74"/>
      <c r="LF201" s="74"/>
      <c r="LG201" s="75"/>
      <c r="LH201" s="74"/>
      <c r="LI201" s="74"/>
      <c r="LJ201" s="74"/>
      <c r="LK201" s="75"/>
      <c r="LL201" s="74"/>
      <c r="LM201" s="74"/>
      <c r="LN201" s="74"/>
      <c r="LO201" s="75"/>
      <c r="LP201" s="74"/>
      <c r="LQ201" s="74"/>
      <c r="LR201" s="74"/>
      <c r="LS201" s="75"/>
      <c r="LT201" s="74"/>
      <c r="LU201" s="74"/>
      <c r="LV201" s="74"/>
      <c r="LW201" s="75"/>
      <c r="LX201" s="74"/>
      <c r="LY201" s="74"/>
      <c r="LZ201" s="74"/>
      <c r="MA201" s="75"/>
      <c r="MB201" s="74"/>
      <c r="MC201" s="74"/>
      <c r="MD201" s="74"/>
      <c r="ME201" s="75"/>
      <c r="MF201" s="74"/>
      <c r="MG201" s="74"/>
      <c r="MH201" s="74"/>
      <c r="MI201" s="75"/>
      <c r="MJ201" s="74"/>
      <c r="MK201" s="74"/>
      <c r="ML201" s="74"/>
      <c r="MM201" s="75"/>
      <c r="MN201" s="322"/>
      <c r="MO201" s="322"/>
      <c r="MP201" s="322"/>
      <c r="MQ201" s="75"/>
      <c r="MR201" s="322"/>
      <c r="MS201" s="322">
        <v>250</v>
      </c>
      <c r="MT201" s="322">
        <v>250</v>
      </c>
      <c r="MU201" s="75">
        <f t="shared" si="1185"/>
        <v>100</v>
      </c>
      <c r="MV201" s="74"/>
      <c r="MW201" s="74"/>
      <c r="MX201" s="74"/>
      <c r="MY201" s="75"/>
      <c r="MZ201" s="74"/>
      <c r="NA201" s="74"/>
      <c r="NB201" s="74"/>
      <c r="NC201" s="75"/>
      <c r="ND201" s="74"/>
      <c r="NE201" s="74"/>
      <c r="NF201" s="74"/>
      <c r="NG201" s="75"/>
      <c r="NH201" s="74"/>
      <c r="NI201" s="74"/>
      <c r="NJ201" s="74"/>
      <c r="NK201" s="75"/>
    </row>
    <row r="202" spans="1:375" ht="15.75" x14ac:dyDescent="0.25">
      <c r="A202" s="130" t="s">
        <v>271</v>
      </c>
      <c r="B202" s="78">
        <f t="shared" si="791"/>
        <v>0</v>
      </c>
      <c r="C202" s="78">
        <f t="shared" si="741"/>
        <v>4113.1346599999997</v>
      </c>
      <c r="D202" s="78">
        <f t="shared" si="792"/>
        <v>0</v>
      </c>
      <c r="E202" s="78">
        <f t="shared" si="793"/>
        <v>4113.1346599999997</v>
      </c>
      <c r="F202" s="78">
        <f t="shared" si="794"/>
        <v>4113.1346599999997</v>
      </c>
      <c r="G202" s="74">
        <f t="shared" si="1138"/>
        <v>100</v>
      </c>
      <c r="H202" s="78"/>
      <c r="I202" s="78"/>
      <c r="J202" s="78"/>
      <c r="K202" s="78"/>
      <c r="L202" s="96"/>
      <c r="M202" s="96"/>
      <c r="N202" s="96"/>
      <c r="O202" s="96"/>
      <c r="P202" s="96"/>
      <c r="Q202" s="96"/>
      <c r="R202" s="96"/>
      <c r="S202" s="75"/>
      <c r="T202" s="89"/>
      <c r="U202" s="89"/>
      <c r="V202" s="89"/>
      <c r="W202" s="75"/>
      <c r="X202" s="89"/>
      <c r="Y202" s="89"/>
      <c r="Z202" s="89"/>
      <c r="AA202" s="75"/>
      <c r="AB202" s="89"/>
      <c r="AC202" s="89"/>
      <c r="AD202" s="89"/>
      <c r="AE202" s="75"/>
      <c r="AF202" s="89"/>
      <c r="AG202" s="89"/>
      <c r="AH202" s="89"/>
      <c r="AI202" s="75"/>
      <c r="AJ202" s="89"/>
      <c r="AK202" s="89"/>
      <c r="AL202" s="89"/>
      <c r="AM202" s="75"/>
      <c r="AN202" s="96"/>
      <c r="AO202" s="96"/>
      <c r="AP202" s="96"/>
      <c r="AQ202" s="96"/>
      <c r="AR202" s="89"/>
      <c r="AS202" s="89"/>
      <c r="AT202" s="89"/>
      <c r="AU202" s="75"/>
      <c r="AV202" s="89"/>
      <c r="AW202" s="89"/>
      <c r="AX202" s="89"/>
      <c r="AY202" s="75"/>
      <c r="AZ202" s="75"/>
      <c r="BA202" s="322"/>
      <c r="BB202" s="89"/>
      <c r="BC202" s="75"/>
      <c r="BD202" s="89"/>
      <c r="BE202" s="89"/>
      <c r="BF202" s="89"/>
      <c r="BG202" s="75"/>
      <c r="BH202" s="89"/>
      <c r="BI202" s="89"/>
      <c r="BJ202" s="89"/>
      <c r="BK202" s="75"/>
      <c r="BL202" s="75"/>
      <c r="BM202" s="89"/>
      <c r="BN202" s="89"/>
      <c r="BO202" s="75"/>
      <c r="BP202" s="75"/>
      <c r="BQ202" s="89"/>
      <c r="BR202" s="89"/>
      <c r="BS202" s="75"/>
      <c r="BT202" s="75"/>
      <c r="BU202" s="89"/>
      <c r="BV202" s="89"/>
      <c r="BW202" s="75"/>
      <c r="BX202" s="75"/>
      <c r="BY202" s="89"/>
      <c r="BZ202" s="89"/>
      <c r="CA202" s="75"/>
      <c r="CB202" s="75"/>
      <c r="CC202" s="89"/>
      <c r="CD202" s="89"/>
      <c r="CE202" s="75"/>
      <c r="CF202" s="322"/>
      <c r="CG202" s="89"/>
      <c r="CH202" s="89"/>
      <c r="CI202" s="75"/>
      <c r="CJ202" s="75"/>
      <c r="CK202" s="89"/>
      <c r="CL202" s="89"/>
      <c r="CM202" s="75"/>
      <c r="CN202" s="75"/>
      <c r="CO202" s="89"/>
      <c r="CP202" s="89"/>
      <c r="CQ202" s="75"/>
      <c r="CR202" s="89"/>
      <c r="CS202" s="89"/>
      <c r="CT202" s="89"/>
      <c r="CU202" s="75"/>
      <c r="CV202" s="75"/>
      <c r="CW202" s="89"/>
      <c r="CX202" s="89"/>
      <c r="CY202" s="75"/>
      <c r="CZ202" s="75"/>
      <c r="DA202" s="322">
        <v>4113.1346599999997</v>
      </c>
      <c r="DB202" s="322">
        <v>4113.1346599999997</v>
      </c>
      <c r="DC202" s="75">
        <f>DB202/DA202*100</f>
        <v>100</v>
      </c>
      <c r="DD202" s="89"/>
      <c r="DE202" s="89"/>
      <c r="DF202" s="78"/>
      <c r="DG202" s="75"/>
      <c r="DH202" s="89"/>
      <c r="DI202" s="89"/>
      <c r="DJ202" s="89"/>
      <c r="DK202" s="75"/>
      <c r="DL202" s="89"/>
      <c r="DM202" s="89"/>
      <c r="DN202" s="89"/>
      <c r="DO202" s="75"/>
      <c r="DP202" s="89"/>
      <c r="DQ202" s="89"/>
      <c r="DR202" s="89"/>
      <c r="DS202" s="75"/>
      <c r="DT202" s="75"/>
      <c r="DU202" s="89"/>
      <c r="DV202" s="89"/>
      <c r="DW202" s="75"/>
      <c r="DX202" s="75"/>
      <c r="DY202" s="89"/>
      <c r="DZ202" s="89"/>
      <c r="EA202" s="75"/>
      <c r="EB202" s="89"/>
      <c r="EC202" s="89"/>
      <c r="ED202" s="89"/>
      <c r="EE202" s="75"/>
      <c r="EF202" s="89"/>
      <c r="EG202" s="89"/>
      <c r="EH202" s="89"/>
      <c r="EI202" s="75"/>
      <c r="EJ202" s="89"/>
      <c r="EK202" s="322"/>
      <c r="EL202" s="322"/>
      <c r="EM202" s="75"/>
      <c r="EN202" s="322"/>
      <c r="EO202" s="322"/>
      <c r="EP202" s="89"/>
      <c r="EQ202" s="75"/>
      <c r="ER202" s="89"/>
      <c r="ES202" s="322"/>
      <c r="ET202" s="89"/>
      <c r="EU202" s="75"/>
      <c r="EV202" s="75"/>
      <c r="EW202" s="75"/>
      <c r="EX202" s="75"/>
      <c r="EY202" s="75"/>
      <c r="EZ202" s="89"/>
      <c r="FA202" s="322"/>
      <c r="FB202" s="89"/>
      <c r="FC202" s="75"/>
      <c r="FD202" s="89"/>
      <c r="FE202" s="322"/>
      <c r="FF202" s="89"/>
      <c r="FG202" s="75"/>
      <c r="FH202" s="89"/>
      <c r="FI202" s="322"/>
      <c r="FJ202" s="89"/>
      <c r="FK202" s="75"/>
      <c r="FL202" s="89"/>
      <c r="FM202" s="89"/>
      <c r="FN202" s="89"/>
      <c r="FO202" s="75"/>
      <c r="FP202" s="89"/>
      <c r="FQ202" s="89"/>
      <c r="FR202" s="89"/>
      <c r="FS202" s="75"/>
      <c r="FT202" s="89"/>
      <c r="FU202" s="322"/>
      <c r="FV202" s="89"/>
      <c r="FW202" s="75"/>
      <c r="FX202" s="89"/>
      <c r="FY202" s="322"/>
      <c r="FZ202" s="89"/>
      <c r="GA202" s="75"/>
      <c r="GB202" s="89"/>
      <c r="GC202" s="322"/>
      <c r="GD202" s="89"/>
      <c r="GE202" s="75"/>
      <c r="GF202" s="322"/>
      <c r="GG202" s="322"/>
      <c r="GH202" s="89"/>
      <c r="GI202" s="75"/>
      <c r="GJ202" s="89"/>
      <c r="GK202" s="322"/>
      <c r="GL202" s="89"/>
      <c r="GM202" s="75"/>
      <c r="GN202" s="89"/>
      <c r="GO202" s="322"/>
      <c r="GP202" s="89"/>
      <c r="GQ202" s="75"/>
      <c r="GR202" s="96"/>
      <c r="GS202" s="96"/>
      <c r="GT202" s="96"/>
      <c r="GU202" s="96"/>
      <c r="GV202" s="96"/>
      <c r="GW202" s="96"/>
      <c r="GX202" s="96"/>
      <c r="GY202" s="96"/>
      <c r="GZ202" s="96"/>
      <c r="HA202" s="96"/>
      <c r="HB202" s="96"/>
      <c r="HC202" s="96"/>
      <c r="HD202" s="96"/>
      <c r="HE202" s="96"/>
      <c r="HF202" s="96"/>
      <c r="HG202" s="96"/>
      <c r="HH202" s="96"/>
      <c r="HI202" s="96"/>
      <c r="HJ202" s="96"/>
      <c r="HK202" s="96"/>
      <c r="HL202" s="96"/>
      <c r="HM202" s="96"/>
      <c r="HN202" s="96"/>
      <c r="HO202" s="96"/>
      <c r="HP202" s="96"/>
      <c r="HQ202" s="96"/>
      <c r="HR202" s="96"/>
      <c r="HS202" s="96"/>
      <c r="HT202" s="96"/>
      <c r="HU202" s="96"/>
      <c r="HV202" s="96"/>
      <c r="HW202" s="96"/>
      <c r="HX202" s="96"/>
      <c r="HY202" s="96"/>
      <c r="HZ202" s="96"/>
      <c r="IA202" s="96"/>
      <c r="IB202" s="96"/>
      <c r="IC202" s="96"/>
      <c r="ID202" s="96"/>
      <c r="IE202" s="96"/>
      <c r="IF202" s="96"/>
      <c r="IG202" s="96"/>
      <c r="IH202" s="96"/>
      <c r="II202" s="96"/>
      <c r="IJ202" s="96"/>
      <c r="IK202" s="96"/>
      <c r="IL202" s="96"/>
      <c r="IM202" s="96"/>
      <c r="IN202" s="96"/>
      <c r="IO202" s="96"/>
      <c r="IP202" s="96"/>
      <c r="IQ202" s="96"/>
      <c r="IR202" s="96"/>
      <c r="IS202" s="96"/>
      <c r="IT202" s="96"/>
      <c r="IU202" s="96"/>
      <c r="IV202" s="96"/>
      <c r="IW202" s="96"/>
      <c r="IX202" s="96"/>
      <c r="IY202" s="96"/>
      <c r="IZ202" s="96"/>
      <c r="JA202" s="96"/>
      <c r="JB202" s="96"/>
      <c r="JC202" s="96"/>
      <c r="JD202" s="96"/>
      <c r="JE202" s="96"/>
      <c r="JF202" s="96"/>
      <c r="JG202" s="96"/>
      <c r="JH202" s="96"/>
      <c r="JI202" s="96"/>
      <c r="JJ202" s="96"/>
      <c r="JK202" s="96"/>
      <c r="JL202" s="96"/>
      <c r="JM202" s="96"/>
      <c r="JN202" s="96"/>
      <c r="JO202" s="96"/>
      <c r="JP202" s="96"/>
      <c r="JQ202" s="96"/>
      <c r="JR202" s="96"/>
      <c r="JS202" s="96"/>
      <c r="JT202" s="96"/>
      <c r="JU202" s="96"/>
      <c r="JV202" s="96"/>
      <c r="JW202" s="96"/>
      <c r="JX202" s="96"/>
      <c r="JY202" s="96"/>
      <c r="JZ202" s="96"/>
      <c r="KA202" s="96"/>
      <c r="KB202" s="96"/>
      <c r="KC202" s="96"/>
      <c r="KD202" s="96"/>
      <c r="KE202" s="75"/>
      <c r="KF202" s="96"/>
      <c r="KG202" s="96"/>
      <c r="KH202" s="96"/>
      <c r="KI202" s="75"/>
      <c r="KJ202" s="96"/>
      <c r="KK202" s="96"/>
      <c r="KL202" s="96"/>
      <c r="KM202" s="75"/>
      <c r="KN202" s="96"/>
      <c r="KO202" s="96"/>
      <c r="KP202" s="96"/>
      <c r="KQ202" s="75"/>
      <c r="KR202" s="96"/>
      <c r="KS202" s="96"/>
      <c r="KT202" s="96"/>
      <c r="KU202" s="75"/>
      <c r="KV202" s="96"/>
      <c r="KW202" s="96"/>
      <c r="KX202" s="96"/>
      <c r="KY202" s="75"/>
      <c r="KZ202" s="96"/>
      <c r="LA202" s="96"/>
      <c r="LB202" s="96"/>
      <c r="LC202" s="75"/>
      <c r="LD202" s="96"/>
      <c r="LE202" s="96"/>
      <c r="LF202" s="96"/>
      <c r="LG202" s="75"/>
      <c r="LH202" s="96"/>
      <c r="LI202" s="96"/>
      <c r="LJ202" s="96"/>
      <c r="LK202" s="75"/>
      <c r="LL202" s="96"/>
      <c r="LM202" s="96"/>
      <c r="LN202" s="96"/>
      <c r="LO202" s="75"/>
      <c r="LP202" s="96"/>
      <c r="LQ202" s="96"/>
      <c r="LR202" s="96"/>
      <c r="LS202" s="75"/>
      <c r="LT202" s="96"/>
      <c r="LU202" s="96"/>
      <c r="LV202" s="96"/>
      <c r="LW202" s="75"/>
      <c r="LX202" s="96"/>
      <c r="LY202" s="96"/>
      <c r="LZ202" s="96"/>
      <c r="MA202" s="75"/>
      <c r="MB202" s="96"/>
      <c r="MC202" s="96"/>
      <c r="MD202" s="96"/>
      <c r="ME202" s="75"/>
      <c r="MF202" s="96"/>
      <c r="MG202" s="96"/>
      <c r="MH202" s="96"/>
      <c r="MI202" s="75"/>
      <c r="MJ202" s="96"/>
      <c r="MK202" s="96"/>
      <c r="ML202" s="96"/>
      <c r="MM202" s="75"/>
      <c r="MN202" s="89"/>
      <c r="MO202" s="89"/>
      <c r="MP202" s="89"/>
      <c r="MQ202" s="75"/>
      <c r="MR202" s="89"/>
      <c r="MS202" s="89"/>
      <c r="MT202" s="89"/>
      <c r="MU202" s="75"/>
      <c r="MV202" s="96"/>
      <c r="MW202" s="96"/>
      <c r="MX202" s="96"/>
      <c r="MY202" s="96"/>
      <c r="MZ202" s="96"/>
      <c r="NA202" s="96"/>
      <c r="NB202" s="96"/>
      <c r="NC202" s="96"/>
      <c r="ND202" s="96"/>
      <c r="NE202" s="96"/>
      <c r="NF202" s="96"/>
      <c r="NG202" s="96"/>
      <c r="NH202" s="96"/>
      <c r="NI202" s="96"/>
      <c r="NJ202" s="96"/>
      <c r="NK202" s="96"/>
    </row>
    <row r="203" spans="1:375" s="5" customFormat="1" ht="31.5" x14ac:dyDescent="0.25">
      <c r="A203" s="129" t="s">
        <v>255</v>
      </c>
      <c r="B203" s="77">
        <f t="shared" si="791"/>
        <v>11989.9699</v>
      </c>
      <c r="C203" s="77">
        <f t="shared" ref="C203:C235" si="1186">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U203+JY203+KC203+KG203+KK203+KO203+KS203+KW203+LA203+LE203+LI203+LM203+LQ203+LU203+LY203+MC203+MG203+MK203+MO203+MS203+MW203+NA203+NE203+NI203</f>
        <v>28075.812059999997</v>
      </c>
      <c r="D203" s="77">
        <f t="shared" si="792"/>
        <v>21919.982059999998</v>
      </c>
      <c r="E203" s="77">
        <f t="shared" si="793"/>
        <v>6155.83</v>
      </c>
      <c r="F203" s="77">
        <f t="shared" si="794"/>
        <v>28075.812059999997</v>
      </c>
      <c r="G203" s="73">
        <f t="shared" si="1138"/>
        <v>100</v>
      </c>
      <c r="H203" s="73">
        <f>H204+H205+H206+H207</f>
        <v>0</v>
      </c>
      <c r="I203" s="73">
        <f>I204+I205+I206+I207</f>
        <v>0</v>
      </c>
      <c r="J203" s="73">
        <f>J204+J205+J206+J207</f>
        <v>0</v>
      </c>
      <c r="K203" s="73">
        <f>K204+K205+K206+K207</f>
        <v>0</v>
      </c>
      <c r="L203" s="73">
        <f t="shared" ref="L203" si="1187">L204+L205+L206+L207</f>
        <v>500</v>
      </c>
      <c r="M203" s="73">
        <f t="shared" ref="M203:N203" si="1188">M204+M205+M206+M207</f>
        <v>625</v>
      </c>
      <c r="N203" s="73">
        <f t="shared" si="1188"/>
        <v>625</v>
      </c>
      <c r="O203" s="72">
        <f>N203/M203*100</f>
        <v>100</v>
      </c>
      <c r="P203" s="73">
        <f>P204+P205+P206+P207</f>
        <v>160</v>
      </c>
      <c r="Q203" s="73">
        <f>Q204+Q205+Q206+Q207</f>
        <v>160</v>
      </c>
      <c r="R203" s="73">
        <f>R204+R205+R206+R207</f>
        <v>160</v>
      </c>
      <c r="S203" s="72">
        <f>R203/Q203*100</f>
        <v>100</v>
      </c>
      <c r="T203" s="73">
        <f>T204+T205+T206+T207</f>
        <v>853</v>
      </c>
      <c r="U203" s="73">
        <f>U204+U205+U206+U207</f>
        <v>853</v>
      </c>
      <c r="V203" s="73">
        <f>V204+V205+V206+V207</f>
        <v>853</v>
      </c>
      <c r="W203" s="72">
        <f>V203/U203*100</f>
        <v>100</v>
      </c>
      <c r="X203" s="73">
        <f>X204+X205+X206+X207</f>
        <v>750</v>
      </c>
      <c r="Y203" s="73">
        <f>Y204+Y205+Y206+Y207</f>
        <v>750</v>
      </c>
      <c r="Z203" s="73">
        <f>Z204+Z205+Z206+Z207</f>
        <v>750</v>
      </c>
      <c r="AA203" s="72">
        <f>Z203/Y203*100</f>
        <v>100</v>
      </c>
      <c r="AB203" s="73">
        <f>AB204+AB205+AB206+AB207</f>
        <v>0</v>
      </c>
      <c r="AC203" s="73">
        <f>AC204+AC205+AC206+AC207</f>
        <v>0</v>
      </c>
      <c r="AD203" s="73">
        <f>AD204+AD205+AD206+AD207</f>
        <v>0</v>
      </c>
      <c r="AE203" s="72"/>
      <c r="AF203" s="73"/>
      <c r="AG203" s="73">
        <f>AG204+AG205+AG206+AG207</f>
        <v>8929.1</v>
      </c>
      <c r="AH203" s="73">
        <f>AH204+AH205+AH206+AH207</f>
        <v>8929.1</v>
      </c>
      <c r="AI203" s="72">
        <f>AH203/AG203*100</f>
        <v>100</v>
      </c>
      <c r="AJ203" s="73"/>
      <c r="AK203" s="73">
        <f>AK204+AK205+AK206+AK207</f>
        <v>480</v>
      </c>
      <c r="AL203" s="73">
        <f>AL204+AL205+AL206+AL207</f>
        <v>480</v>
      </c>
      <c r="AM203" s="72">
        <f>AL203/AK203*100</f>
        <v>100</v>
      </c>
      <c r="AN203" s="73">
        <f t="shared" ref="AN203" si="1189">AN204+AN205+AN206+AN207</f>
        <v>0</v>
      </c>
      <c r="AO203" s="73">
        <f t="shared" ref="AO203:AQ203" si="1190">AO204+AO205+AO206+AO207</f>
        <v>0</v>
      </c>
      <c r="AP203" s="73">
        <f t="shared" si="1190"/>
        <v>0</v>
      </c>
      <c r="AQ203" s="73">
        <f t="shared" si="1190"/>
        <v>0</v>
      </c>
      <c r="AR203" s="73">
        <f>AR204+AR205+AR206+AR207</f>
        <v>500</v>
      </c>
      <c r="AS203" s="73">
        <f>AS204+AS205+AS206+AS207</f>
        <v>500</v>
      </c>
      <c r="AT203" s="73">
        <f>AT204+AT205+AT206+AT207</f>
        <v>500</v>
      </c>
      <c r="AU203" s="72">
        <f>AT203/AS203*100</f>
        <v>100</v>
      </c>
      <c r="AV203" s="73"/>
      <c r="AW203" s="73">
        <f>AW204+AW205+AW206+AW207</f>
        <v>0</v>
      </c>
      <c r="AX203" s="73">
        <f>AX204+AX205+AX206+AX207</f>
        <v>0</v>
      </c>
      <c r="AY203" s="72"/>
      <c r="AZ203" s="72"/>
      <c r="BA203" s="73">
        <f>BA204+BA205+BA206+BA207</f>
        <v>0</v>
      </c>
      <c r="BB203" s="73">
        <f>BB204+BB205+BB206+BB207</f>
        <v>0</v>
      </c>
      <c r="BC203" s="72"/>
      <c r="BD203" s="73"/>
      <c r="BE203" s="73"/>
      <c r="BF203" s="73"/>
      <c r="BG203" s="72"/>
      <c r="BH203" s="73">
        <f>BH204+BH205+BH206+BH207</f>
        <v>934.81659999999999</v>
      </c>
      <c r="BI203" s="73">
        <f>BI204+BI205+BI206+BI207</f>
        <v>934.81659999999999</v>
      </c>
      <c r="BJ203" s="73">
        <f>BJ204+BJ205+BJ206+BJ207</f>
        <v>934.81659999999999</v>
      </c>
      <c r="BK203" s="72">
        <f>BJ203/BI203*100</f>
        <v>100</v>
      </c>
      <c r="BL203" s="72"/>
      <c r="BM203" s="73">
        <f>BM204+BM205+BM206+BM207</f>
        <v>0</v>
      </c>
      <c r="BN203" s="73">
        <f>BN204+BN205+BN206+BN207</f>
        <v>0</v>
      </c>
      <c r="BO203" s="72"/>
      <c r="BP203" s="72"/>
      <c r="BQ203" s="73">
        <f>BQ204+BQ205+BQ206+BQ207</f>
        <v>0</v>
      </c>
      <c r="BR203" s="73">
        <f>BR204+BR205+BR206+BR207</f>
        <v>0</v>
      </c>
      <c r="BS203" s="72"/>
      <c r="BT203" s="72"/>
      <c r="BU203" s="73">
        <f>BU204+BU205+BU206+BU207</f>
        <v>0</v>
      </c>
      <c r="BV203" s="73">
        <f>BV204+BV205+BV206+BV207</f>
        <v>0</v>
      </c>
      <c r="BW203" s="72"/>
      <c r="BX203" s="72"/>
      <c r="BY203" s="73">
        <f>BY204+BY205+BY206+BY207</f>
        <v>0</v>
      </c>
      <c r="BZ203" s="73">
        <f>BZ204+BZ205+BZ206+BZ207</f>
        <v>0</v>
      </c>
      <c r="CA203" s="72"/>
      <c r="CB203" s="72"/>
      <c r="CC203" s="73">
        <f>CC204+CC205+CC206+CC207</f>
        <v>0</v>
      </c>
      <c r="CD203" s="73">
        <f>CD204+CD205+CD206+CD207</f>
        <v>0</v>
      </c>
      <c r="CE203" s="72"/>
      <c r="CF203" s="343"/>
      <c r="CG203" s="73">
        <f>CG204+CG205+CG206+CG207</f>
        <v>0</v>
      </c>
      <c r="CH203" s="73">
        <f>CH204+CH205+CH206+CH207</f>
        <v>0</v>
      </c>
      <c r="CI203" s="72"/>
      <c r="CJ203" s="72"/>
      <c r="CK203" s="73">
        <f>CK204+CK205+CK206+CK207</f>
        <v>0</v>
      </c>
      <c r="CL203" s="73">
        <f>CL204+CL205+CL206+CL207</f>
        <v>0</v>
      </c>
      <c r="CM203" s="72"/>
      <c r="CN203" s="72"/>
      <c r="CO203" s="73">
        <f>CO204+CO205+CO206+CO207</f>
        <v>0</v>
      </c>
      <c r="CP203" s="73">
        <f>CP204+CP205+CP206+CP207</f>
        <v>0</v>
      </c>
      <c r="CQ203" s="72"/>
      <c r="CR203" s="73">
        <f>CR204+CR205+CR206+CR207</f>
        <v>634.4</v>
      </c>
      <c r="CS203" s="73">
        <f>CS204+CS205+CS206+CS207</f>
        <v>634.4</v>
      </c>
      <c r="CT203" s="73">
        <f>CT204+CT205+CT206+CT207</f>
        <v>634.4</v>
      </c>
      <c r="CU203" s="72">
        <f>CT203/CS203*100</f>
        <v>100</v>
      </c>
      <c r="CV203" s="72"/>
      <c r="CW203" s="73"/>
      <c r="CX203" s="73"/>
      <c r="CY203" s="72"/>
      <c r="CZ203" s="72"/>
      <c r="DA203" s="73"/>
      <c r="DB203" s="73"/>
      <c r="DC203" s="72"/>
      <c r="DD203" s="73">
        <f>DD204+DD205+DD206+DD207</f>
        <v>250</v>
      </c>
      <c r="DE203" s="73">
        <f>DE204+DE205+DE206+DE207</f>
        <v>250</v>
      </c>
      <c r="DF203" s="73">
        <f>DF204+DF205+DF206+DF207</f>
        <v>250</v>
      </c>
      <c r="DG203" s="72">
        <f t="shared" si="840"/>
        <v>100</v>
      </c>
      <c r="DH203" s="73">
        <f>DH204+DH205+DH206+DH207</f>
        <v>0</v>
      </c>
      <c r="DI203" s="73">
        <f>DI204+DI205+DI206+DI207</f>
        <v>0</v>
      </c>
      <c r="DJ203" s="73">
        <f>DJ204+DJ205+DJ206+DJ207</f>
        <v>0</v>
      </c>
      <c r="DK203" s="72"/>
      <c r="DL203" s="73">
        <f>DL204+DL205+DL206+DL207</f>
        <v>0</v>
      </c>
      <c r="DM203" s="73">
        <f>DM204+DM205+DM206+DM207</f>
        <v>0</v>
      </c>
      <c r="DN203" s="73">
        <f>DN204+DN205+DN206+DN207</f>
        <v>0</v>
      </c>
      <c r="DO203" s="72"/>
      <c r="DP203" s="73"/>
      <c r="DQ203" s="73">
        <f>DQ204+DQ205+DQ206+DQ207</f>
        <v>0</v>
      </c>
      <c r="DR203" s="73">
        <f>DR204+DR205+DR206+DR207</f>
        <v>0</v>
      </c>
      <c r="DS203" s="72"/>
      <c r="DT203" s="72"/>
      <c r="DU203" s="73">
        <f>DU204+DU205+DU206+DU207</f>
        <v>0</v>
      </c>
      <c r="DV203" s="73">
        <f>DV204+DV205+DV206+DV207</f>
        <v>0</v>
      </c>
      <c r="DW203" s="72"/>
      <c r="DX203" s="72"/>
      <c r="DY203" s="73">
        <f>DY204+DY205+DY206+DY207</f>
        <v>0</v>
      </c>
      <c r="DZ203" s="73">
        <f>DZ204+DZ205+DZ206+DZ207</f>
        <v>0</v>
      </c>
      <c r="EA203" s="72"/>
      <c r="EB203" s="73">
        <f>EB204+EB205+EB206+EB207</f>
        <v>1000</v>
      </c>
      <c r="EC203" s="73">
        <f>EC204+EC205+EC206+EC207</f>
        <v>1000</v>
      </c>
      <c r="ED203" s="73">
        <f>ED204+ED205+ED206+ED207</f>
        <v>1000</v>
      </c>
      <c r="EE203" s="72">
        <f>ED203/EC203*100</f>
        <v>100</v>
      </c>
      <c r="EF203" s="73">
        <f>EF204+EF205+EF206+EF207</f>
        <v>394.9</v>
      </c>
      <c r="EG203" s="73">
        <f>EG204+EG205+EG206+EG207</f>
        <v>394.9</v>
      </c>
      <c r="EH203" s="73">
        <f>EH204+EH205+EH206+EH207</f>
        <v>394.9</v>
      </c>
      <c r="EI203" s="72">
        <f>EH203/EG203*100</f>
        <v>100</v>
      </c>
      <c r="EJ203" s="73"/>
      <c r="EK203" s="73">
        <f>EK204+EK205+EK206+EK207</f>
        <v>0</v>
      </c>
      <c r="EL203" s="73">
        <f>EL204+EL205+EL206+EL207</f>
        <v>0</v>
      </c>
      <c r="EM203" s="72"/>
      <c r="EN203" s="73">
        <f>EN204+EN205+EN206+EN207</f>
        <v>5000</v>
      </c>
      <c r="EO203" s="73">
        <f>EO204+EO205+EO206+EO207</f>
        <v>5000</v>
      </c>
      <c r="EP203" s="73">
        <f>EP204+EP205+EP206+EP207</f>
        <v>5000</v>
      </c>
      <c r="EQ203" s="72">
        <f t="shared" si="1006"/>
        <v>100</v>
      </c>
      <c r="ER203" s="73"/>
      <c r="ES203" s="73">
        <f>ES204+ES205+ES206+ES207</f>
        <v>0</v>
      </c>
      <c r="ET203" s="73">
        <f>ET204+ET205+ET206+ET207</f>
        <v>0</v>
      </c>
      <c r="EU203" s="72"/>
      <c r="EV203" s="72"/>
      <c r="EW203" s="72"/>
      <c r="EX203" s="72"/>
      <c r="EY203" s="72"/>
      <c r="EZ203" s="73"/>
      <c r="FA203" s="73">
        <f>FA204+FA205+FA206+FA207</f>
        <v>0</v>
      </c>
      <c r="FB203" s="73">
        <f>FB204+FB205+FB206+FB207</f>
        <v>0</v>
      </c>
      <c r="FC203" s="72"/>
      <c r="FD203" s="73"/>
      <c r="FE203" s="73">
        <f>FE204+FE205+FE206+FE207</f>
        <v>0</v>
      </c>
      <c r="FF203" s="73">
        <f>FF204+FF205+FF206+FF207</f>
        <v>0</v>
      </c>
      <c r="FG203" s="72"/>
      <c r="FH203" s="73"/>
      <c r="FI203" s="73">
        <f>FI204+FI205+FI206+FI207</f>
        <v>0</v>
      </c>
      <c r="FJ203" s="73">
        <f>FJ204+FJ205+FJ206+FJ207</f>
        <v>0</v>
      </c>
      <c r="FK203" s="72"/>
      <c r="FL203" s="73">
        <f>FL204+FL205+FL206+FL207</f>
        <v>395</v>
      </c>
      <c r="FM203" s="73">
        <f>FM204+FM205+FM206+FM207</f>
        <v>395</v>
      </c>
      <c r="FN203" s="73">
        <f>FN204+FN205+FN206+FN207</f>
        <v>395</v>
      </c>
      <c r="FO203" s="72">
        <f t="shared" ref="FO203:FO204" si="1191">FN203/FM203*100</f>
        <v>100</v>
      </c>
      <c r="FP203" s="73"/>
      <c r="FQ203" s="73"/>
      <c r="FR203" s="73"/>
      <c r="FS203" s="72"/>
      <c r="FT203" s="73"/>
      <c r="FU203" s="73">
        <f>FU204+FU205+FU206+FU207</f>
        <v>0</v>
      </c>
      <c r="FV203" s="73">
        <f>FV204+FV205+FV206+FV207</f>
        <v>0</v>
      </c>
      <c r="FW203" s="72"/>
      <c r="FX203" s="73"/>
      <c r="FY203" s="73">
        <f>FY204+FY205+FY206+FY207</f>
        <v>0</v>
      </c>
      <c r="FZ203" s="73">
        <f>FZ204+FZ205+FZ206+FZ207</f>
        <v>0</v>
      </c>
      <c r="GA203" s="72"/>
      <c r="GB203" s="73"/>
      <c r="GC203" s="73">
        <f>GC204+GC205+GC206+GC207</f>
        <v>0</v>
      </c>
      <c r="GD203" s="73">
        <f>GD204+GD205+GD206+GD207</f>
        <v>0</v>
      </c>
      <c r="GE203" s="72"/>
      <c r="GF203" s="73">
        <f>GF204+GF205+GF206+GF207</f>
        <v>617.85329999999999</v>
      </c>
      <c r="GG203" s="73">
        <f>GG204+GG205+GG206+GG207</f>
        <v>617.85329999999999</v>
      </c>
      <c r="GH203" s="73">
        <f>GH204+GH205+GH206+GH207</f>
        <v>617.85329999999999</v>
      </c>
      <c r="GI203" s="72">
        <f t="shared" si="895"/>
        <v>100</v>
      </c>
      <c r="GJ203" s="73"/>
      <c r="GK203" s="73"/>
      <c r="GL203" s="73"/>
      <c r="GM203" s="72"/>
      <c r="GN203" s="73"/>
      <c r="GO203" s="73">
        <f>GO204+GO205+GO206+GO207</f>
        <v>0</v>
      </c>
      <c r="GP203" s="73">
        <f>GP204+GP205+GP206+GP207</f>
        <v>0</v>
      </c>
      <c r="GQ203" s="72"/>
      <c r="GR203" s="73"/>
      <c r="GS203" s="73">
        <f t="shared" ref="GS203:GT203" si="1192">GS204+GS205+GS206+GS207</f>
        <v>0</v>
      </c>
      <c r="GT203" s="73">
        <f t="shared" si="1192"/>
        <v>0</v>
      </c>
      <c r="GU203" s="72"/>
      <c r="GV203" s="73"/>
      <c r="GW203" s="73">
        <f t="shared" ref="GW203:GX203" si="1193">GW204+GW205+GW206+GW207</f>
        <v>0</v>
      </c>
      <c r="GX203" s="73">
        <f t="shared" si="1193"/>
        <v>0</v>
      </c>
      <c r="GY203" s="72"/>
      <c r="GZ203" s="73"/>
      <c r="HA203" s="73">
        <f t="shared" ref="HA203:HB203" si="1194">HA204+HA205+HA206+HA207</f>
        <v>0</v>
      </c>
      <c r="HB203" s="73">
        <f t="shared" si="1194"/>
        <v>0</v>
      </c>
      <c r="HC203" s="72"/>
      <c r="HD203" s="73"/>
      <c r="HE203" s="73">
        <f t="shared" ref="HE203:HF203" si="1195">HE204+HE205+HE206+HE207</f>
        <v>0</v>
      </c>
      <c r="HF203" s="73">
        <f t="shared" si="1195"/>
        <v>0</v>
      </c>
      <c r="HG203" s="72"/>
      <c r="HH203" s="73"/>
      <c r="HI203" s="73">
        <f t="shared" ref="HI203:HJ203" si="1196">HI204+HI205+HI206+HI207</f>
        <v>0</v>
      </c>
      <c r="HJ203" s="73">
        <f t="shared" si="1196"/>
        <v>0</v>
      </c>
      <c r="HK203" s="72"/>
      <c r="HL203" s="73"/>
      <c r="HM203" s="73">
        <f t="shared" ref="HM203:HN203" si="1197">HM204+HM205+HM206+HM207</f>
        <v>0</v>
      </c>
      <c r="HN203" s="73">
        <f t="shared" si="1197"/>
        <v>0</v>
      </c>
      <c r="HO203" s="72"/>
      <c r="HP203" s="73"/>
      <c r="HQ203" s="73">
        <f t="shared" ref="HQ203:HR203" si="1198">HQ204+HQ205+HQ206+HQ207</f>
        <v>0</v>
      </c>
      <c r="HR203" s="73">
        <f t="shared" si="1198"/>
        <v>0</v>
      </c>
      <c r="HS203" s="72"/>
      <c r="HT203" s="73"/>
      <c r="HU203" s="73">
        <f t="shared" ref="HU203:HV203" si="1199">HU204+HU205+HU206+HU207</f>
        <v>0</v>
      </c>
      <c r="HV203" s="73">
        <f t="shared" si="1199"/>
        <v>0</v>
      </c>
      <c r="HW203" s="72"/>
      <c r="HX203" s="73"/>
      <c r="HY203" s="73">
        <f t="shared" ref="HY203:HZ203" si="1200">HY204+HY205+HY206+HY207</f>
        <v>0</v>
      </c>
      <c r="HZ203" s="73">
        <f t="shared" si="1200"/>
        <v>0</v>
      </c>
      <c r="IA203" s="72"/>
      <c r="IB203" s="73"/>
      <c r="IC203" s="73">
        <f t="shared" ref="IC203:ID203" si="1201">IC204+IC205+IC206+IC207</f>
        <v>0</v>
      </c>
      <c r="ID203" s="73">
        <f t="shared" si="1201"/>
        <v>0</v>
      </c>
      <c r="IE203" s="72"/>
      <c r="IF203" s="73"/>
      <c r="IG203" s="73">
        <f t="shared" ref="IG203:IH203" si="1202">IG204+IG205+IG206+IG207</f>
        <v>0</v>
      </c>
      <c r="IH203" s="73">
        <f t="shared" si="1202"/>
        <v>0</v>
      </c>
      <c r="II203" s="72"/>
      <c r="IJ203" s="73"/>
      <c r="IK203" s="73">
        <f t="shared" ref="IK203:IL203" si="1203">IK204+IK205+IK206+IK207</f>
        <v>0</v>
      </c>
      <c r="IL203" s="73">
        <f t="shared" si="1203"/>
        <v>0</v>
      </c>
      <c r="IM203" s="72"/>
      <c r="IN203" s="73"/>
      <c r="IO203" s="73">
        <f t="shared" ref="IO203:IP203" si="1204">IO204+IO205+IO206+IO207</f>
        <v>0</v>
      </c>
      <c r="IP203" s="73">
        <f t="shared" si="1204"/>
        <v>0</v>
      </c>
      <c r="IQ203" s="72"/>
      <c r="IR203" s="73"/>
      <c r="IS203" s="73">
        <f t="shared" ref="IS203:IT203" si="1205">IS204+IS205+IS206+IS207</f>
        <v>0</v>
      </c>
      <c r="IT203" s="73">
        <f t="shared" si="1205"/>
        <v>0</v>
      </c>
      <c r="IU203" s="72"/>
      <c r="IV203" s="73"/>
      <c r="IW203" s="73">
        <f t="shared" ref="IW203:IX203" si="1206">IW204+IW205+IW206+IW207</f>
        <v>0</v>
      </c>
      <c r="IX203" s="73">
        <f t="shared" si="1206"/>
        <v>0</v>
      </c>
      <c r="IY203" s="72"/>
      <c r="IZ203" s="73"/>
      <c r="JA203" s="73">
        <f t="shared" ref="JA203:JB203" si="1207">JA204+JA205+JA206+JA207</f>
        <v>0</v>
      </c>
      <c r="JB203" s="73">
        <f t="shared" si="1207"/>
        <v>0</v>
      </c>
      <c r="JC203" s="72"/>
      <c r="JD203" s="73"/>
      <c r="JE203" s="73">
        <f t="shared" ref="JE203:JF203" si="1208">JE204+JE205+JE206+JE207</f>
        <v>0</v>
      </c>
      <c r="JF203" s="73">
        <f t="shared" si="1208"/>
        <v>0</v>
      </c>
      <c r="JG203" s="72"/>
      <c r="JH203" s="73"/>
      <c r="JI203" s="73">
        <f t="shared" ref="JI203:JJ203" si="1209">JI204+JI205+JI206+JI207</f>
        <v>0</v>
      </c>
      <c r="JJ203" s="73">
        <f t="shared" si="1209"/>
        <v>0</v>
      </c>
      <c r="JK203" s="72"/>
      <c r="JL203" s="73"/>
      <c r="JM203" s="73">
        <f t="shared" ref="JM203:JN203" si="1210">JM204+JM205+JM206+JM207</f>
        <v>0</v>
      </c>
      <c r="JN203" s="73">
        <f t="shared" si="1210"/>
        <v>0</v>
      </c>
      <c r="JO203" s="72"/>
      <c r="JP203" s="73"/>
      <c r="JQ203" s="73">
        <f t="shared" ref="JQ203:JR203" si="1211">JQ204+JQ205+JQ206+JQ207</f>
        <v>0</v>
      </c>
      <c r="JR203" s="73">
        <f t="shared" si="1211"/>
        <v>0</v>
      </c>
      <c r="JS203" s="72"/>
      <c r="JT203" s="73"/>
      <c r="JU203" s="73">
        <f t="shared" ref="JU203:JV203" si="1212">JU204+JU205+JU206+JU207</f>
        <v>0</v>
      </c>
      <c r="JV203" s="73">
        <f t="shared" si="1212"/>
        <v>0</v>
      </c>
      <c r="JW203" s="72"/>
      <c r="JX203" s="73"/>
      <c r="JY203" s="73">
        <f t="shared" ref="JY203:JZ203" si="1213">JY204+JY205+JY206+JY207</f>
        <v>0</v>
      </c>
      <c r="JZ203" s="73">
        <f t="shared" si="1213"/>
        <v>0</v>
      </c>
      <c r="KA203" s="72"/>
      <c r="KB203" s="73"/>
      <c r="KC203" s="73">
        <f t="shared" ref="KC203:KD203" si="1214">KC204+KC205+KC206+KC207</f>
        <v>25</v>
      </c>
      <c r="KD203" s="73">
        <f t="shared" si="1214"/>
        <v>25</v>
      </c>
      <c r="KE203" s="72">
        <f t="shared" si="845"/>
        <v>100</v>
      </c>
      <c r="KF203" s="73"/>
      <c r="KG203" s="73">
        <f t="shared" ref="KG203:KH203" si="1215">KG204+KG205+KG206+KG207</f>
        <v>0</v>
      </c>
      <c r="KH203" s="73">
        <f t="shared" si="1215"/>
        <v>0</v>
      </c>
      <c r="KI203" s="72"/>
      <c r="KJ203" s="73"/>
      <c r="KK203" s="73">
        <f t="shared" ref="KK203:KL203" si="1216">KK204+KK205+KK206+KK207</f>
        <v>360</v>
      </c>
      <c r="KL203" s="73">
        <f t="shared" si="1216"/>
        <v>360</v>
      </c>
      <c r="KM203" s="72">
        <f t="shared" si="896"/>
        <v>100</v>
      </c>
      <c r="KN203" s="73"/>
      <c r="KO203" s="73">
        <f t="shared" ref="KO203:KP203" si="1217">KO204+KO205+KO206+KO207</f>
        <v>0</v>
      </c>
      <c r="KP203" s="73">
        <f t="shared" si="1217"/>
        <v>0</v>
      </c>
      <c r="KQ203" s="72"/>
      <c r="KR203" s="73"/>
      <c r="KS203" s="73">
        <f t="shared" ref="KS203:KT203" si="1218">KS204+KS205+KS206+KS207</f>
        <v>0</v>
      </c>
      <c r="KT203" s="73">
        <f t="shared" si="1218"/>
        <v>0</v>
      </c>
      <c r="KU203" s="72"/>
      <c r="KV203" s="73"/>
      <c r="KW203" s="73">
        <f t="shared" ref="KW203:KX203" si="1219">KW204+KW205+KW206+KW207</f>
        <v>0</v>
      </c>
      <c r="KX203" s="73">
        <f t="shared" si="1219"/>
        <v>0</v>
      </c>
      <c r="KY203" s="72"/>
      <c r="KZ203" s="73"/>
      <c r="LA203" s="73">
        <f t="shared" ref="LA203:LB203" si="1220">LA204+LA205+LA206+LA207</f>
        <v>0</v>
      </c>
      <c r="LB203" s="73">
        <f t="shared" si="1220"/>
        <v>0</v>
      </c>
      <c r="LC203" s="72"/>
      <c r="LD203" s="73"/>
      <c r="LE203" s="73">
        <f t="shared" ref="LE203:LF203" si="1221">LE204+LE205+LE206+LE207</f>
        <v>0</v>
      </c>
      <c r="LF203" s="73">
        <f t="shared" si="1221"/>
        <v>0</v>
      </c>
      <c r="LG203" s="72"/>
      <c r="LH203" s="73"/>
      <c r="LI203" s="73">
        <f t="shared" ref="LI203:LJ203" si="1222">LI204+LI205+LI206+LI207</f>
        <v>0</v>
      </c>
      <c r="LJ203" s="73">
        <f t="shared" si="1222"/>
        <v>0</v>
      </c>
      <c r="LK203" s="72"/>
      <c r="LL203" s="73"/>
      <c r="LM203" s="73">
        <f t="shared" ref="LM203:LN203" si="1223">LM204+LM205+LM206+LM207</f>
        <v>0</v>
      </c>
      <c r="LN203" s="73">
        <f t="shared" si="1223"/>
        <v>0</v>
      </c>
      <c r="LO203" s="72"/>
      <c r="LP203" s="73"/>
      <c r="LQ203" s="73">
        <f t="shared" ref="LQ203:LR203" si="1224">LQ204+LQ205+LQ206+LQ207</f>
        <v>0</v>
      </c>
      <c r="LR203" s="73">
        <f t="shared" si="1224"/>
        <v>0</v>
      </c>
      <c r="LS203" s="72"/>
      <c r="LT203" s="73"/>
      <c r="LU203" s="73">
        <f t="shared" ref="LU203:LV203" si="1225">LU204+LU205+LU206+LU207</f>
        <v>0</v>
      </c>
      <c r="LV203" s="73">
        <f t="shared" si="1225"/>
        <v>0</v>
      </c>
      <c r="LW203" s="72"/>
      <c r="LX203" s="73"/>
      <c r="LY203" s="73">
        <f t="shared" ref="LY203:LZ203" si="1226">LY204+LY205+LY206+LY207</f>
        <v>5770.83</v>
      </c>
      <c r="LZ203" s="73">
        <f t="shared" si="1226"/>
        <v>5770.83</v>
      </c>
      <c r="MA203" s="72">
        <f>LZ203/LY203*100</f>
        <v>100</v>
      </c>
      <c r="MB203" s="73"/>
      <c r="MC203" s="73">
        <f t="shared" ref="MC203:MD203" si="1227">MC204+MC205+MC206+MC207</f>
        <v>395.91215999999997</v>
      </c>
      <c r="MD203" s="73">
        <f t="shared" si="1227"/>
        <v>395.91215999999997</v>
      </c>
      <c r="ME203" s="72">
        <f t="shared" ref="ME203:ME204" si="1228">MD203/MC203*100</f>
        <v>100</v>
      </c>
      <c r="MF203" s="73"/>
      <c r="MG203" s="73">
        <f t="shared" ref="MG203:MH203" si="1229">MG204+MG205+MG206+MG207</f>
        <v>0</v>
      </c>
      <c r="MH203" s="73">
        <f t="shared" si="1229"/>
        <v>0</v>
      </c>
      <c r="MI203" s="72"/>
      <c r="MJ203" s="73"/>
      <c r="MK203" s="73">
        <f t="shared" ref="MK203:ML203" si="1230">MK204+MK205+MK206+MK207</f>
        <v>0</v>
      </c>
      <c r="ML203" s="73">
        <f t="shared" si="1230"/>
        <v>0</v>
      </c>
      <c r="MM203" s="72"/>
      <c r="MN203" s="73"/>
      <c r="MO203" s="73"/>
      <c r="MP203" s="73"/>
      <c r="MQ203" s="72"/>
      <c r="MR203" s="73"/>
      <c r="MS203" s="73"/>
      <c r="MT203" s="73"/>
      <c r="MU203" s="72"/>
      <c r="MV203" s="73"/>
      <c r="MW203" s="73"/>
      <c r="MX203" s="73"/>
      <c r="MY203" s="72"/>
      <c r="MZ203" s="73"/>
      <c r="NA203" s="73"/>
      <c r="NB203" s="73"/>
      <c r="NC203" s="72"/>
      <c r="ND203" s="73"/>
      <c r="NE203" s="73"/>
      <c r="NF203" s="73"/>
      <c r="NG203" s="72"/>
      <c r="NH203" s="73"/>
      <c r="NI203" s="73"/>
      <c r="NJ203" s="73"/>
      <c r="NK203" s="72"/>
    </row>
    <row r="204" spans="1:375" ht="31.5" x14ac:dyDescent="0.25">
      <c r="A204" s="130" t="s">
        <v>195</v>
      </c>
      <c r="B204" s="78">
        <f t="shared" si="791"/>
        <v>6989.9698999999991</v>
      </c>
      <c r="C204" s="78">
        <f t="shared" si="1186"/>
        <v>23075.812059999997</v>
      </c>
      <c r="D204" s="78">
        <f t="shared" si="792"/>
        <v>16919.982059999998</v>
      </c>
      <c r="E204" s="78">
        <f t="shared" si="793"/>
        <v>6155.83</v>
      </c>
      <c r="F204" s="78">
        <f t="shared" si="794"/>
        <v>23075.812059999997</v>
      </c>
      <c r="G204" s="74">
        <f t="shared" si="1138"/>
        <v>100</v>
      </c>
      <c r="H204" s="74"/>
      <c r="I204" s="74"/>
      <c r="J204" s="74"/>
      <c r="K204" s="74"/>
      <c r="L204" s="74">
        <v>500</v>
      </c>
      <c r="M204" s="74">
        <v>625</v>
      </c>
      <c r="N204" s="74">
        <v>625</v>
      </c>
      <c r="O204" s="75">
        <f>N204/M204*100</f>
        <v>100</v>
      </c>
      <c r="P204" s="114">
        <v>160</v>
      </c>
      <c r="Q204" s="114">
        <v>160</v>
      </c>
      <c r="R204" s="134">
        <v>160</v>
      </c>
      <c r="S204" s="75">
        <f>R204/Q204*100</f>
        <v>100</v>
      </c>
      <c r="T204" s="99">
        <v>853</v>
      </c>
      <c r="U204" s="279">
        <v>853</v>
      </c>
      <c r="V204" s="279">
        <v>853</v>
      </c>
      <c r="W204" s="75">
        <f>V204/U204*100</f>
        <v>100</v>
      </c>
      <c r="X204" s="285">
        <v>750</v>
      </c>
      <c r="Y204" s="316">
        <v>750</v>
      </c>
      <c r="Z204" s="316">
        <v>750</v>
      </c>
      <c r="AA204" s="75">
        <f>Z204/Y204*100</f>
        <v>100</v>
      </c>
      <c r="AB204" s="322"/>
      <c r="AC204" s="322"/>
      <c r="AD204" s="322"/>
      <c r="AE204" s="75"/>
      <c r="AF204" s="322"/>
      <c r="AG204" s="322">
        <v>8929.1</v>
      </c>
      <c r="AH204" s="322">
        <v>8929.1</v>
      </c>
      <c r="AI204" s="75">
        <f>AH204/AG204*100</f>
        <v>100</v>
      </c>
      <c r="AJ204" s="322"/>
      <c r="AK204" s="322">
        <v>480</v>
      </c>
      <c r="AL204" s="322">
        <v>480</v>
      </c>
      <c r="AM204" s="75">
        <f>AL204/AK204*100</f>
        <v>100</v>
      </c>
      <c r="AN204" s="74"/>
      <c r="AO204" s="74"/>
      <c r="AP204" s="74"/>
      <c r="AQ204" s="75"/>
      <c r="AR204" s="322">
        <v>500</v>
      </c>
      <c r="AS204" s="322">
        <v>500</v>
      </c>
      <c r="AT204" s="322">
        <v>500</v>
      </c>
      <c r="AU204" s="75">
        <f>AT204/AS204*100</f>
        <v>100</v>
      </c>
      <c r="AV204" s="322"/>
      <c r="AW204" s="322"/>
      <c r="AX204" s="322">
        <v>0</v>
      </c>
      <c r="AY204" s="75"/>
      <c r="AZ204" s="75"/>
      <c r="BA204" s="322"/>
      <c r="BB204" s="322"/>
      <c r="BC204" s="75"/>
      <c r="BD204" s="322"/>
      <c r="BE204" s="322"/>
      <c r="BF204" s="74"/>
      <c r="BG204" s="75"/>
      <c r="BH204" s="322">
        <v>934.81659999999999</v>
      </c>
      <c r="BI204" s="322">
        <v>934.81659999999999</v>
      </c>
      <c r="BJ204" s="322">
        <v>934.81659999999999</v>
      </c>
      <c r="BK204" s="75">
        <f>BJ204/BI204*100</f>
        <v>100</v>
      </c>
      <c r="BL204" s="75"/>
      <c r="BM204" s="322"/>
      <c r="BN204" s="74"/>
      <c r="BO204" s="75"/>
      <c r="BP204" s="75"/>
      <c r="BQ204" s="322"/>
      <c r="BR204" s="74"/>
      <c r="BS204" s="75"/>
      <c r="BT204" s="75"/>
      <c r="BU204" s="322"/>
      <c r="BV204" s="74"/>
      <c r="BW204" s="75"/>
      <c r="BX204" s="75"/>
      <c r="BY204" s="322"/>
      <c r="BZ204" s="74"/>
      <c r="CA204" s="75"/>
      <c r="CB204" s="75"/>
      <c r="CC204" s="322"/>
      <c r="CD204" s="74"/>
      <c r="CE204" s="75"/>
      <c r="CF204" s="322"/>
      <c r="CG204" s="322"/>
      <c r="CH204" s="74"/>
      <c r="CI204" s="75"/>
      <c r="CJ204" s="75"/>
      <c r="CK204" s="322"/>
      <c r="CL204" s="74"/>
      <c r="CM204" s="75"/>
      <c r="CN204" s="75"/>
      <c r="CO204" s="322"/>
      <c r="CP204" s="74"/>
      <c r="CQ204" s="75"/>
      <c r="CR204" s="322">
        <v>634.4</v>
      </c>
      <c r="CS204" s="322">
        <v>634.4</v>
      </c>
      <c r="CT204" s="322">
        <v>634.4</v>
      </c>
      <c r="CU204" s="75">
        <f>CT204/CS204*100</f>
        <v>100</v>
      </c>
      <c r="CV204" s="75"/>
      <c r="CW204" s="322"/>
      <c r="CX204" s="322"/>
      <c r="CY204" s="75"/>
      <c r="CZ204" s="75"/>
      <c r="DA204" s="322"/>
      <c r="DB204" s="322"/>
      <c r="DC204" s="75"/>
      <c r="DD204" s="322">
        <v>250</v>
      </c>
      <c r="DE204" s="322">
        <v>250</v>
      </c>
      <c r="DF204" s="322">
        <v>250</v>
      </c>
      <c r="DG204" s="75">
        <f t="shared" si="840"/>
        <v>100</v>
      </c>
      <c r="DH204" s="322"/>
      <c r="DI204" s="322"/>
      <c r="DJ204" s="322"/>
      <c r="DK204" s="75"/>
      <c r="DL204" s="322"/>
      <c r="DM204" s="322"/>
      <c r="DN204" s="322"/>
      <c r="DO204" s="75"/>
      <c r="DP204" s="322"/>
      <c r="DQ204" s="322"/>
      <c r="DR204" s="322"/>
      <c r="DS204" s="75"/>
      <c r="DT204" s="75"/>
      <c r="DU204" s="322"/>
      <c r="DV204" s="74"/>
      <c r="DW204" s="75"/>
      <c r="DX204" s="75"/>
      <c r="DY204" s="322"/>
      <c r="DZ204" s="74"/>
      <c r="EA204" s="75"/>
      <c r="EB204" s="322">
        <v>1000</v>
      </c>
      <c r="EC204" s="322">
        <v>1000</v>
      </c>
      <c r="ED204" s="322">
        <v>1000</v>
      </c>
      <c r="EE204" s="75">
        <f>ED204/EC204*100</f>
        <v>100</v>
      </c>
      <c r="EF204" s="322">
        <v>394.9</v>
      </c>
      <c r="EG204" s="322">
        <v>394.9</v>
      </c>
      <c r="EH204" s="322">
        <v>394.9</v>
      </c>
      <c r="EI204" s="75">
        <f>EH204/EG204*100</f>
        <v>100</v>
      </c>
      <c r="EJ204" s="322"/>
      <c r="EK204" s="322"/>
      <c r="EL204" s="322"/>
      <c r="EM204" s="75"/>
      <c r="EN204" s="322"/>
      <c r="EO204" s="322"/>
      <c r="EP204" s="322"/>
      <c r="EQ204" s="75"/>
      <c r="ER204" s="322"/>
      <c r="ES204" s="322"/>
      <c r="ET204" s="322"/>
      <c r="EU204" s="75"/>
      <c r="EV204" s="75"/>
      <c r="EW204" s="75"/>
      <c r="EX204" s="75"/>
      <c r="EY204" s="75"/>
      <c r="EZ204" s="322"/>
      <c r="FA204" s="322"/>
      <c r="FB204" s="322"/>
      <c r="FC204" s="75"/>
      <c r="FD204" s="322"/>
      <c r="FE204" s="322"/>
      <c r="FF204" s="322"/>
      <c r="FG204" s="75"/>
      <c r="FH204" s="322"/>
      <c r="FI204" s="322"/>
      <c r="FJ204" s="322"/>
      <c r="FK204" s="75"/>
      <c r="FL204" s="322">
        <v>395</v>
      </c>
      <c r="FM204" s="322">
        <v>395</v>
      </c>
      <c r="FN204" s="322">
        <v>395</v>
      </c>
      <c r="FO204" s="75">
        <f t="shared" si="1191"/>
        <v>100</v>
      </c>
      <c r="FP204" s="322"/>
      <c r="FQ204" s="322"/>
      <c r="FR204" s="322"/>
      <c r="FS204" s="75"/>
      <c r="FT204" s="322"/>
      <c r="FU204" s="322"/>
      <c r="FV204" s="322"/>
      <c r="FW204" s="75"/>
      <c r="FX204" s="322"/>
      <c r="FY204" s="322"/>
      <c r="FZ204" s="322"/>
      <c r="GA204" s="75"/>
      <c r="GB204" s="322"/>
      <c r="GC204" s="322"/>
      <c r="GD204" s="322"/>
      <c r="GE204" s="75"/>
      <c r="GF204" s="322">
        <v>617.85329999999999</v>
      </c>
      <c r="GG204" s="322">
        <v>617.85329999999999</v>
      </c>
      <c r="GH204" s="322">
        <v>617.85329999999999</v>
      </c>
      <c r="GI204" s="75">
        <f t="shared" si="895"/>
        <v>100</v>
      </c>
      <c r="GJ204" s="322"/>
      <c r="GK204" s="322"/>
      <c r="GL204" s="322"/>
      <c r="GM204" s="75"/>
      <c r="GN204" s="322"/>
      <c r="GO204" s="322"/>
      <c r="GP204" s="322"/>
      <c r="GQ204" s="75"/>
      <c r="GR204" s="74"/>
      <c r="GS204" s="74"/>
      <c r="GT204" s="74"/>
      <c r="GU204" s="75"/>
      <c r="GV204" s="74"/>
      <c r="GW204" s="74"/>
      <c r="GX204" s="74"/>
      <c r="GY204" s="75"/>
      <c r="GZ204" s="74"/>
      <c r="HA204" s="74"/>
      <c r="HB204" s="74"/>
      <c r="HC204" s="75"/>
      <c r="HD204" s="74"/>
      <c r="HE204" s="74"/>
      <c r="HF204" s="74"/>
      <c r="HG204" s="75"/>
      <c r="HH204" s="74"/>
      <c r="HI204" s="74"/>
      <c r="HJ204" s="74">
        <v>0</v>
      </c>
      <c r="HK204" s="75"/>
      <c r="HL204" s="74"/>
      <c r="HM204" s="74"/>
      <c r="HN204" s="74">
        <v>0</v>
      </c>
      <c r="HO204" s="75"/>
      <c r="HP204" s="74"/>
      <c r="HQ204" s="74"/>
      <c r="HR204" s="74">
        <v>0</v>
      </c>
      <c r="HS204" s="75"/>
      <c r="HT204" s="74"/>
      <c r="HU204" s="74"/>
      <c r="HV204" s="74">
        <v>0</v>
      </c>
      <c r="HW204" s="75"/>
      <c r="HX204" s="74"/>
      <c r="HY204" s="74"/>
      <c r="HZ204" s="74">
        <v>0</v>
      </c>
      <c r="IA204" s="75"/>
      <c r="IB204" s="74"/>
      <c r="IC204" s="74"/>
      <c r="ID204" s="74">
        <v>0</v>
      </c>
      <c r="IE204" s="75"/>
      <c r="IF204" s="74"/>
      <c r="IG204" s="74"/>
      <c r="IH204" s="74">
        <v>0</v>
      </c>
      <c r="II204" s="75"/>
      <c r="IJ204" s="74"/>
      <c r="IK204" s="74"/>
      <c r="IL204" s="74">
        <v>0</v>
      </c>
      <c r="IM204" s="75"/>
      <c r="IN204" s="74"/>
      <c r="IO204" s="74"/>
      <c r="IP204" s="74">
        <v>0</v>
      </c>
      <c r="IQ204" s="75"/>
      <c r="IR204" s="74"/>
      <c r="IS204" s="74"/>
      <c r="IT204" s="74">
        <v>0</v>
      </c>
      <c r="IU204" s="75"/>
      <c r="IV204" s="74"/>
      <c r="IW204" s="74"/>
      <c r="IX204" s="74">
        <v>0</v>
      </c>
      <c r="IY204" s="75"/>
      <c r="IZ204" s="74"/>
      <c r="JA204" s="74"/>
      <c r="JB204" s="74">
        <v>0</v>
      </c>
      <c r="JC204" s="75"/>
      <c r="JD204" s="74"/>
      <c r="JE204" s="74"/>
      <c r="JF204" s="74">
        <v>0</v>
      </c>
      <c r="JG204" s="75"/>
      <c r="JH204" s="74"/>
      <c r="JI204" s="74"/>
      <c r="JJ204" s="74">
        <v>0</v>
      </c>
      <c r="JK204" s="75"/>
      <c r="JL204" s="74"/>
      <c r="JM204" s="74"/>
      <c r="JN204" s="74">
        <v>0</v>
      </c>
      <c r="JO204" s="75"/>
      <c r="JP204" s="74"/>
      <c r="JQ204" s="74"/>
      <c r="JR204" s="74">
        <v>0</v>
      </c>
      <c r="JS204" s="75"/>
      <c r="JT204" s="74"/>
      <c r="JU204" s="74"/>
      <c r="JV204" s="74">
        <v>0</v>
      </c>
      <c r="JW204" s="75"/>
      <c r="JX204" s="74"/>
      <c r="JY204" s="74"/>
      <c r="JZ204" s="74">
        <v>0</v>
      </c>
      <c r="KA204" s="75"/>
      <c r="KB204" s="74"/>
      <c r="KC204" s="74">
        <v>25</v>
      </c>
      <c r="KD204" s="74">
        <v>25</v>
      </c>
      <c r="KE204" s="75">
        <f t="shared" si="845"/>
        <v>100</v>
      </c>
      <c r="KF204" s="74"/>
      <c r="KG204" s="74"/>
      <c r="KH204" s="74"/>
      <c r="KI204" s="75"/>
      <c r="KJ204" s="74"/>
      <c r="KK204" s="74">
        <v>360</v>
      </c>
      <c r="KL204" s="74">
        <v>360</v>
      </c>
      <c r="KM204" s="75">
        <f t="shared" si="896"/>
        <v>100</v>
      </c>
      <c r="KN204" s="74"/>
      <c r="KO204" s="74"/>
      <c r="KP204" s="74"/>
      <c r="KQ204" s="75"/>
      <c r="KR204" s="74"/>
      <c r="KS204" s="74"/>
      <c r="KT204" s="74"/>
      <c r="KU204" s="75"/>
      <c r="KV204" s="74"/>
      <c r="KW204" s="74"/>
      <c r="KX204" s="74"/>
      <c r="KY204" s="75"/>
      <c r="KZ204" s="74"/>
      <c r="LA204" s="74"/>
      <c r="LB204" s="74"/>
      <c r="LC204" s="75"/>
      <c r="LD204" s="74"/>
      <c r="LE204" s="74"/>
      <c r="LF204" s="74"/>
      <c r="LG204" s="75"/>
      <c r="LH204" s="74"/>
      <c r="LI204" s="74"/>
      <c r="LJ204" s="74"/>
      <c r="LK204" s="75"/>
      <c r="LL204" s="74"/>
      <c r="LM204" s="74"/>
      <c r="LN204" s="74"/>
      <c r="LO204" s="75"/>
      <c r="LP204" s="74"/>
      <c r="LQ204" s="74"/>
      <c r="LR204" s="74"/>
      <c r="LS204" s="75"/>
      <c r="LT204" s="74"/>
      <c r="LU204" s="74"/>
      <c r="LV204" s="74"/>
      <c r="LW204" s="75"/>
      <c r="LX204" s="74"/>
      <c r="LY204" s="74">
        <v>5770.83</v>
      </c>
      <c r="LZ204" s="74">
        <v>5770.83</v>
      </c>
      <c r="MA204" s="75">
        <f>LZ204/LY204*100</f>
        <v>100</v>
      </c>
      <c r="MB204" s="74"/>
      <c r="MC204" s="74">
        <v>395.91215999999997</v>
      </c>
      <c r="MD204" s="74">
        <v>395.91215999999997</v>
      </c>
      <c r="ME204" s="75">
        <f t="shared" si="1228"/>
        <v>100</v>
      </c>
      <c r="MF204" s="74"/>
      <c r="MG204" s="74"/>
      <c r="MH204" s="74"/>
      <c r="MI204" s="75"/>
      <c r="MJ204" s="74"/>
      <c r="MK204" s="74"/>
      <c r="ML204" s="74"/>
      <c r="MM204" s="75"/>
      <c r="MN204" s="322"/>
      <c r="MO204" s="322"/>
      <c r="MP204" s="322"/>
      <c r="MQ204" s="75"/>
      <c r="MR204" s="322"/>
      <c r="MS204" s="322"/>
      <c r="MT204" s="322"/>
      <c r="MU204" s="75"/>
      <c r="MV204" s="74"/>
      <c r="MW204" s="74"/>
      <c r="MX204" s="74"/>
      <c r="MY204" s="75"/>
      <c r="MZ204" s="74"/>
      <c r="NA204" s="74"/>
      <c r="NB204" s="74"/>
      <c r="NC204" s="75"/>
      <c r="ND204" s="74"/>
      <c r="NE204" s="74"/>
      <c r="NF204" s="74"/>
      <c r="NG204" s="75"/>
      <c r="NH204" s="74"/>
      <c r="NI204" s="74"/>
      <c r="NJ204" s="74"/>
      <c r="NK204" s="75"/>
    </row>
    <row r="205" spans="1:375" ht="15.75" x14ac:dyDescent="0.25">
      <c r="A205" s="130" t="s">
        <v>251</v>
      </c>
      <c r="B205" s="78">
        <f t="shared" si="791"/>
        <v>0</v>
      </c>
      <c r="C205" s="78">
        <f t="shared" si="1186"/>
        <v>0</v>
      </c>
      <c r="D205" s="78">
        <f t="shared" si="792"/>
        <v>0</v>
      </c>
      <c r="E205" s="78">
        <f t="shared" si="793"/>
        <v>0</v>
      </c>
      <c r="F205" s="78">
        <f t="shared" si="794"/>
        <v>0</v>
      </c>
      <c r="G205" s="74"/>
      <c r="H205" s="78"/>
      <c r="I205" s="78"/>
      <c r="J205" s="78"/>
      <c r="K205" s="78"/>
      <c r="L205" s="96"/>
      <c r="M205" s="96"/>
      <c r="N205" s="96"/>
      <c r="O205" s="96"/>
      <c r="P205" s="96"/>
      <c r="Q205" s="96"/>
      <c r="R205" s="96"/>
      <c r="S205" s="75"/>
      <c r="T205" s="89"/>
      <c r="U205" s="89"/>
      <c r="V205" s="89"/>
      <c r="W205" s="75"/>
      <c r="X205" s="89"/>
      <c r="Y205" s="89"/>
      <c r="Z205" s="89"/>
      <c r="AA205" s="75"/>
      <c r="AB205" s="89"/>
      <c r="AC205" s="89"/>
      <c r="AD205" s="89"/>
      <c r="AE205" s="75"/>
      <c r="AF205" s="89"/>
      <c r="AG205" s="89"/>
      <c r="AH205" s="89"/>
      <c r="AI205" s="75"/>
      <c r="AJ205" s="89"/>
      <c r="AK205" s="89"/>
      <c r="AL205" s="89"/>
      <c r="AM205" s="75"/>
      <c r="AN205" s="96"/>
      <c r="AO205" s="96"/>
      <c r="AP205" s="96"/>
      <c r="AQ205" s="96"/>
      <c r="AR205" s="89"/>
      <c r="AS205" s="89"/>
      <c r="AT205" s="89"/>
      <c r="AU205" s="75"/>
      <c r="AV205" s="89"/>
      <c r="AW205" s="89"/>
      <c r="AX205" s="89"/>
      <c r="AY205" s="75"/>
      <c r="AZ205" s="75"/>
      <c r="BA205" s="89"/>
      <c r="BB205" s="89"/>
      <c r="BC205" s="75"/>
      <c r="BD205" s="89"/>
      <c r="BE205" s="89"/>
      <c r="BF205" s="89"/>
      <c r="BG205" s="75"/>
      <c r="BH205" s="89"/>
      <c r="BI205" s="89"/>
      <c r="BJ205" s="89"/>
      <c r="BK205" s="75"/>
      <c r="BL205" s="75"/>
      <c r="BM205" s="89"/>
      <c r="BN205" s="89"/>
      <c r="BO205" s="75"/>
      <c r="BP205" s="75"/>
      <c r="BQ205" s="89"/>
      <c r="BR205" s="89"/>
      <c r="BS205" s="75"/>
      <c r="BT205" s="75"/>
      <c r="BU205" s="89"/>
      <c r="BV205" s="89"/>
      <c r="BW205" s="75"/>
      <c r="BX205" s="75"/>
      <c r="BY205" s="89"/>
      <c r="BZ205" s="89"/>
      <c r="CA205" s="75"/>
      <c r="CB205" s="75"/>
      <c r="CC205" s="89"/>
      <c r="CD205" s="89"/>
      <c r="CE205" s="75"/>
      <c r="CF205" s="322"/>
      <c r="CG205" s="89"/>
      <c r="CH205" s="89"/>
      <c r="CI205" s="75"/>
      <c r="CJ205" s="75"/>
      <c r="CK205" s="89"/>
      <c r="CL205" s="89"/>
      <c r="CM205" s="75"/>
      <c r="CN205" s="75"/>
      <c r="CO205" s="89"/>
      <c r="CP205" s="89"/>
      <c r="CQ205" s="75"/>
      <c r="CR205" s="89"/>
      <c r="CS205" s="89"/>
      <c r="CT205" s="89"/>
      <c r="CU205" s="75"/>
      <c r="CV205" s="75"/>
      <c r="CW205" s="89"/>
      <c r="CX205" s="89"/>
      <c r="CY205" s="75"/>
      <c r="CZ205" s="75"/>
      <c r="DA205" s="89"/>
      <c r="DB205" s="89"/>
      <c r="DC205" s="75"/>
      <c r="DD205" s="89"/>
      <c r="DE205" s="89"/>
      <c r="DF205" s="78"/>
      <c r="DG205" s="75"/>
      <c r="DH205" s="89"/>
      <c r="DI205" s="89"/>
      <c r="DJ205" s="89"/>
      <c r="DK205" s="75"/>
      <c r="DL205" s="89"/>
      <c r="DM205" s="89"/>
      <c r="DN205" s="89"/>
      <c r="DO205" s="75"/>
      <c r="DP205" s="89"/>
      <c r="DQ205" s="89"/>
      <c r="DR205" s="89"/>
      <c r="DS205" s="75"/>
      <c r="DT205" s="75"/>
      <c r="DU205" s="89"/>
      <c r="DV205" s="89"/>
      <c r="DW205" s="75"/>
      <c r="DX205" s="75"/>
      <c r="DY205" s="89"/>
      <c r="DZ205" s="89"/>
      <c r="EA205" s="75"/>
      <c r="EB205" s="89"/>
      <c r="EC205" s="89"/>
      <c r="ED205" s="89"/>
      <c r="EE205" s="75"/>
      <c r="EF205" s="89"/>
      <c r="EG205" s="89"/>
      <c r="EH205" s="89"/>
      <c r="EI205" s="75"/>
      <c r="EJ205" s="89"/>
      <c r="EK205" s="89"/>
      <c r="EL205" s="89"/>
      <c r="EM205" s="75"/>
      <c r="EN205" s="89"/>
      <c r="EO205" s="89"/>
      <c r="EP205" s="89"/>
      <c r="EQ205" s="75"/>
      <c r="ER205" s="89"/>
      <c r="ES205" s="89"/>
      <c r="ET205" s="89"/>
      <c r="EU205" s="75"/>
      <c r="EV205" s="75"/>
      <c r="EW205" s="75"/>
      <c r="EX205" s="75"/>
      <c r="EY205" s="75"/>
      <c r="EZ205" s="89"/>
      <c r="FA205" s="89"/>
      <c r="FB205" s="89"/>
      <c r="FC205" s="75"/>
      <c r="FD205" s="89"/>
      <c r="FE205" s="89"/>
      <c r="FF205" s="89"/>
      <c r="FG205" s="75"/>
      <c r="FH205" s="89"/>
      <c r="FI205" s="89"/>
      <c r="FJ205" s="89"/>
      <c r="FK205" s="75"/>
      <c r="FL205" s="89"/>
      <c r="FM205" s="89"/>
      <c r="FN205" s="89"/>
      <c r="FO205" s="75"/>
      <c r="FP205" s="89"/>
      <c r="FQ205" s="89"/>
      <c r="FR205" s="89"/>
      <c r="FS205" s="75"/>
      <c r="FT205" s="89"/>
      <c r="FU205" s="89"/>
      <c r="FV205" s="89"/>
      <c r="FW205" s="75"/>
      <c r="FX205" s="89"/>
      <c r="FY205" s="89"/>
      <c r="FZ205" s="89"/>
      <c r="GA205" s="75"/>
      <c r="GB205" s="89"/>
      <c r="GC205" s="89"/>
      <c r="GD205" s="89"/>
      <c r="GE205" s="75"/>
      <c r="GF205" s="89"/>
      <c r="GG205" s="89"/>
      <c r="GH205" s="89"/>
      <c r="GI205" s="75"/>
      <c r="GJ205" s="89"/>
      <c r="GK205" s="89"/>
      <c r="GL205" s="89"/>
      <c r="GM205" s="75"/>
      <c r="GN205" s="89"/>
      <c r="GO205" s="89"/>
      <c r="GP205" s="89"/>
      <c r="GQ205" s="75"/>
      <c r="GR205" s="96"/>
      <c r="GS205" s="96"/>
      <c r="GT205" s="96"/>
      <c r="GU205" s="96"/>
      <c r="GV205" s="96"/>
      <c r="GW205" s="96"/>
      <c r="GX205" s="96"/>
      <c r="GY205" s="96"/>
      <c r="GZ205" s="96"/>
      <c r="HA205" s="96"/>
      <c r="HB205" s="96"/>
      <c r="HC205" s="96"/>
      <c r="HD205" s="96"/>
      <c r="HE205" s="96"/>
      <c r="HF205" s="96"/>
      <c r="HG205" s="96"/>
      <c r="HH205" s="96"/>
      <c r="HI205" s="96"/>
      <c r="HJ205" s="96"/>
      <c r="HK205" s="96"/>
      <c r="HL205" s="96"/>
      <c r="HM205" s="96"/>
      <c r="HN205" s="96"/>
      <c r="HO205" s="96"/>
      <c r="HP205" s="96"/>
      <c r="HQ205" s="96"/>
      <c r="HR205" s="96"/>
      <c r="HS205" s="96"/>
      <c r="HT205" s="96"/>
      <c r="HU205" s="96"/>
      <c r="HV205" s="96"/>
      <c r="HW205" s="96"/>
      <c r="HX205" s="96"/>
      <c r="HY205" s="96"/>
      <c r="HZ205" s="96"/>
      <c r="IA205" s="96"/>
      <c r="IB205" s="96"/>
      <c r="IC205" s="96"/>
      <c r="ID205" s="96"/>
      <c r="IE205" s="96"/>
      <c r="IF205" s="96"/>
      <c r="IG205" s="96"/>
      <c r="IH205" s="96"/>
      <c r="II205" s="96"/>
      <c r="IJ205" s="96"/>
      <c r="IK205" s="96"/>
      <c r="IL205" s="96"/>
      <c r="IM205" s="96"/>
      <c r="IN205" s="96"/>
      <c r="IO205" s="96"/>
      <c r="IP205" s="96"/>
      <c r="IQ205" s="96"/>
      <c r="IR205" s="96"/>
      <c r="IS205" s="96"/>
      <c r="IT205" s="96"/>
      <c r="IU205" s="96"/>
      <c r="IV205" s="96"/>
      <c r="IW205" s="96"/>
      <c r="IX205" s="96"/>
      <c r="IY205" s="96"/>
      <c r="IZ205" s="96"/>
      <c r="JA205" s="96"/>
      <c r="JB205" s="96"/>
      <c r="JC205" s="96"/>
      <c r="JD205" s="96"/>
      <c r="JE205" s="96"/>
      <c r="JF205" s="96"/>
      <c r="JG205" s="96"/>
      <c r="JH205" s="96"/>
      <c r="JI205" s="96"/>
      <c r="JJ205" s="96"/>
      <c r="JK205" s="96"/>
      <c r="JL205" s="96"/>
      <c r="JM205" s="96"/>
      <c r="JN205" s="96"/>
      <c r="JO205" s="96"/>
      <c r="JP205" s="96"/>
      <c r="JQ205" s="96"/>
      <c r="JR205" s="96"/>
      <c r="JS205" s="96"/>
      <c r="JT205" s="96"/>
      <c r="JU205" s="96"/>
      <c r="JV205" s="96"/>
      <c r="JW205" s="96"/>
      <c r="JX205" s="96"/>
      <c r="JY205" s="96"/>
      <c r="JZ205" s="96"/>
      <c r="KA205" s="96"/>
      <c r="KB205" s="96"/>
      <c r="KC205" s="96"/>
      <c r="KD205" s="96"/>
      <c r="KE205" s="75"/>
      <c r="KF205" s="96"/>
      <c r="KG205" s="96"/>
      <c r="KH205" s="96"/>
      <c r="KI205" s="75"/>
      <c r="KJ205" s="96"/>
      <c r="KK205" s="96"/>
      <c r="KL205" s="96"/>
      <c r="KM205" s="75"/>
      <c r="KN205" s="96"/>
      <c r="KO205" s="96"/>
      <c r="KP205" s="96"/>
      <c r="KQ205" s="75"/>
      <c r="KR205" s="96"/>
      <c r="KS205" s="96"/>
      <c r="KT205" s="96"/>
      <c r="KU205" s="75"/>
      <c r="KV205" s="96"/>
      <c r="KW205" s="96"/>
      <c r="KX205" s="96"/>
      <c r="KY205" s="75"/>
      <c r="KZ205" s="96"/>
      <c r="LA205" s="96"/>
      <c r="LB205" s="96"/>
      <c r="LC205" s="75"/>
      <c r="LD205" s="96"/>
      <c r="LE205" s="96"/>
      <c r="LF205" s="96"/>
      <c r="LG205" s="75"/>
      <c r="LH205" s="96"/>
      <c r="LI205" s="96"/>
      <c r="LJ205" s="96"/>
      <c r="LK205" s="75"/>
      <c r="LL205" s="96"/>
      <c r="LM205" s="96"/>
      <c r="LN205" s="96"/>
      <c r="LO205" s="75"/>
      <c r="LP205" s="96"/>
      <c r="LQ205" s="96"/>
      <c r="LR205" s="96"/>
      <c r="LS205" s="75"/>
      <c r="LT205" s="96"/>
      <c r="LU205" s="96"/>
      <c r="LV205" s="96"/>
      <c r="LW205" s="75"/>
      <c r="LX205" s="96"/>
      <c r="LY205" s="96"/>
      <c r="LZ205" s="96"/>
      <c r="MA205" s="75"/>
      <c r="MB205" s="96"/>
      <c r="MC205" s="96"/>
      <c r="MD205" s="96"/>
      <c r="ME205" s="75"/>
      <c r="MF205" s="96"/>
      <c r="MG205" s="96"/>
      <c r="MH205" s="96"/>
      <c r="MI205" s="75"/>
      <c r="MJ205" s="96"/>
      <c r="MK205" s="96"/>
      <c r="ML205" s="96"/>
      <c r="MM205" s="75"/>
      <c r="MN205" s="89"/>
      <c r="MO205" s="89"/>
      <c r="MP205" s="89"/>
      <c r="MQ205" s="75"/>
      <c r="MR205" s="89"/>
      <c r="MS205" s="89"/>
      <c r="MT205" s="89"/>
      <c r="MU205" s="75"/>
      <c r="MV205" s="96"/>
      <c r="MW205" s="96"/>
      <c r="MX205" s="96"/>
      <c r="MY205" s="96"/>
      <c r="MZ205" s="96"/>
      <c r="NA205" s="96"/>
      <c r="NB205" s="96"/>
      <c r="NC205" s="96"/>
      <c r="ND205" s="96"/>
      <c r="NE205" s="96"/>
      <c r="NF205" s="96"/>
      <c r="NG205" s="96"/>
      <c r="NH205" s="96"/>
      <c r="NI205" s="96"/>
      <c r="NJ205" s="96"/>
      <c r="NK205" s="96"/>
    </row>
    <row r="206" spans="1:375" ht="15.75" x14ac:dyDescent="0.25">
      <c r="A206" s="130" t="s">
        <v>252</v>
      </c>
      <c r="B206" s="78">
        <f t="shared" ref="B206:B227" si="1231">H206+L206+P206+T206+X206+AB206+AF206+AJ206+AN206+AR206+AV206+AZ206+BD206+BH206+BL206+BP206+BT206+BX206+CF206+CJ206+CN206+CR206+CV206+CZ206+DD206+DH206+DL206+DP206+DT206+DX206+EB206+EF206+EJ206+EN206+ER206+EV206+EZ206+FD206+FH206+FL206+FP206+FT206+FX206+GB206+GF206+GJ206+GN206+GR206+GV206+GZ206+HD206+HH206+HL206+HP206+HT206+HX206+IB206+IF206+IJ206+IN206+IR206+IV206+IZ206+JD206+JH206+JL206+JT206+JX206+KB206+KF206</f>
        <v>5000</v>
      </c>
      <c r="C206" s="78">
        <f t="shared" si="1186"/>
        <v>5000</v>
      </c>
      <c r="D206" s="78">
        <f t="shared" ref="D206:D234" si="1232">I206+M206+Q206+U206+Y206+AC206+AG206+AK206+AO206+AS206+AW206+BA206+BE206+BI206+BM206+BQ206+BU206+BY206+CC206+CG206+CK206+CO206+CS206+CW206+DE206+DI206+DM206+DQ206+DU206+DY206+EC206+EG206+EK206+EO206+ES206+EW206+FA206+FE206+FI206+FM206+FQ206+FU206+FY206+GC206+GG206+GK206+GO206+GS206+GW206+HA206+HE206+HI206+HM206+HQ206+HU206+HY206+IC206+IG206+IK206+IO206+IS206+IW206+JA206+JE206+JI206+JM206+JQ206+MC206+MO206+MS206</f>
        <v>5000</v>
      </c>
      <c r="E206" s="78">
        <f t="shared" ref="E206:E234" si="1233">DA206+JU206+JY206+KC206+KG206+KK206+KO206+KS206+KW206+LA206+LE206+LI206+LM206+LQ206+LU206+LY206+MG206+MK206+MW206+NA206+NE206+NI206</f>
        <v>0</v>
      </c>
      <c r="F206" s="78">
        <f t="shared" ref="F206:F227" si="1234">J206+N206+R206+V206+Z206+AD206+AH206+AL206+AP206+AT206+AX206+BB206+BF206+BJ206+BN206+BR206+BV206+BZ206+CD206+CH206+CL206+CP206+CT206+CX206+DB206+DF206+DJ206+DN206+DR206+DV206+DZ206+ED206+EH206+EL206+EP206+ET206+EX206+FB206+FF206+FJ206+FN206+FR206+FV206+FZ206+GD206+GH206+GL206+GP206+GT206+GX206+HB206+HF206+HJ206+HN206+HR206+HV206+HZ206+ID206+IH206+IL206+IP206+IT206+IX206+JB206+JF206+JJ206+JN206+JR206+JV206+JZ206+KD206+KH206+KL206+KP206+KT206+KX206+LB206+LF206+LJ206+LN206+LR206+LV206+LZ206+MD206+MH206+ML206+MP206+MT206+MX206+NB206+NF206+NJ206</f>
        <v>5000</v>
      </c>
      <c r="G206" s="74">
        <f>F206/C206*100</f>
        <v>100</v>
      </c>
      <c r="H206" s="78"/>
      <c r="I206" s="78"/>
      <c r="J206" s="78"/>
      <c r="K206" s="78"/>
      <c r="L206" s="96"/>
      <c r="M206" s="96"/>
      <c r="N206" s="96"/>
      <c r="O206" s="96"/>
      <c r="P206" s="96"/>
      <c r="Q206" s="96"/>
      <c r="R206" s="96"/>
      <c r="S206" s="75"/>
      <c r="T206" s="89"/>
      <c r="U206" s="89"/>
      <c r="V206" s="89"/>
      <c r="W206" s="75"/>
      <c r="X206" s="89"/>
      <c r="Y206" s="89"/>
      <c r="Z206" s="89"/>
      <c r="AA206" s="75"/>
      <c r="AB206" s="89"/>
      <c r="AC206" s="89"/>
      <c r="AD206" s="89"/>
      <c r="AE206" s="75"/>
      <c r="AF206" s="89"/>
      <c r="AG206" s="89"/>
      <c r="AH206" s="89"/>
      <c r="AI206" s="75"/>
      <c r="AJ206" s="89"/>
      <c r="AK206" s="89"/>
      <c r="AL206" s="89"/>
      <c r="AM206" s="75"/>
      <c r="AN206" s="96"/>
      <c r="AO206" s="96"/>
      <c r="AP206" s="96"/>
      <c r="AQ206" s="96"/>
      <c r="AR206" s="89"/>
      <c r="AS206" s="89"/>
      <c r="AT206" s="89"/>
      <c r="AU206" s="75"/>
      <c r="AV206" s="89"/>
      <c r="AW206" s="89"/>
      <c r="AX206" s="89"/>
      <c r="AY206" s="75"/>
      <c r="AZ206" s="75"/>
      <c r="BA206" s="89"/>
      <c r="BB206" s="89"/>
      <c r="BC206" s="75"/>
      <c r="BD206" s="89"/>
      <c r="BE206" s="89"/>
      <c r="BF206" s="89"/>
      <c r="BG206" s="75"/>
      <c r="BH206" s="89"/>
      <c r="BI206" s="89"/>
      <c r="BJ206" s="89"/>
      <c r="BK206" s="75"/>
      <c r="BL206" s="75"/>
      <c r="BM206" s="89"/>
      <c r="BN206" s="89"/>
      <c r="BO206" s="75"/>
      <c r="BP206" s="75"/>
      <c r="BQ206" s="89"/>
      <c r="BR206" s="89"/>
      <c r="BS206" s="75"/>
      <c r="BT206" s="75"/>
      <c r="BU206" s="89"/>
      <c r="BV206" s="89"/>
      <c r="BW206" s="75"/>
      <c r="BX206" s="75"/>
      <c r="BY206" s="89"/>
      <c r="BZ206" s="89"/>
      <c r="CA206" s="75"/>
      <c r="CB206" s="75"/>
      <c r="CC206" s="89"/>
      <c r="CD206" s="89"/>
      <c r="CE206" s="75"/>
      <c r="CF206" s="322"/>
      <c r="CG206" s="89"/>
      <c r="CH206" s="89"/>
      <c r="CI206" s="75"/>
      <c r="CJ206" s="75"/>
      <c r="CK206" s="89"/>
      <c r="CL206" s="89"/>
      <c r="CM206" s="75"/>
      <c r="CN206" s="75"/>
      <c r="CO206" s="89"/>
      <c r="CP206" s="89"/>
      <c r="CQ206" s="75"/>
      <c r="CR206" s="89"/>
      <c r="CS206" s="89"/>
      <c r="CT206" s="89"/>
      <c r="CU206" s="75"/>
      <c r="CV206" s="75"/>
      <c r="CW206" s="89"/>
      <c r="CX206" s="89"/>
      <c r="CY206" s="75"/>
      <c r="CZ206" s="75"/>
      <c r="DA206" s="89"/>
      <c r="DB206" s="89"/>
      <c r="DC206" s="75"/>
      <c r="DD206" s="89"/>
      <c r="DE206" s="89"/>
      <c r="DF206" s="78"/>
      <c r="DG206" s="75"/>
      <c r="DH206" s="89"/>
      <c r="DI206" s="89"/>
      <c r="DJ206" s="89"/>
      <c r="DK206" s="75"/>
      <c r="DL206" s="89"/>
      <c r="DM206" s="89"/>
      <c r="DN206" s="89"/>
      <c r="DO206" s="75"/>
      <c r="DP206" s="89"/>
      <c r="DQ206" s="89"/>
      <c r="DR206" s="89"/>
      <c r="DS206" s="75"/>
      <c r="DT206" s="75"/>
      <c r="DU206" s="89"/>
      <c r="DV206" s="89"/>
      <c r="DW206" s="75"/>
      <c r="DX206" s="75"/>
      <c r="DY206" s="89"/>
      <c r="DZ206" s="89"/>
      <c r="EA206" s="75"/>
      <c r="EB206" s="89"/>
      <c r="EC206" s="89"/>
      <c r="ED206" s="89"/>
      <c r="EE206" s="75"/>
      <c r="EF206" s="89"/>
      <c r="EG206" s="89"/>
      <c r="EH206" s="89"/>
      <c r="EI206" s="75"/>
      <c r="EJ206" s="89"/>
      <c r="EK206" s="89"/>
      <c r="EL206" s="89"/>
      <c r="EM206" s="75"/>
      <c r="EN206" s="69">
        <v>5000</v>
      </c>
      <c r="EO206" s="69">
        <v>5000</v>
      </c>
      <c r="EP206" s="69">
        <v>5000</v>
      </c>
      <c r="EQ206" s="75">
        <f t="shared" si="1006"/>
        <v>100</v>
      </c>
      <c r="ER206" s="89"/>
      <c r="ES206" s="89"/>
      <c r="ET206" s="89"/>
      <c r="EU206" s="75"/>
      <c r="EV206" s="75"/>
      <c r="EW206" s="75"/>
      <c r="EX206" s="75"/>
      <c r="EY206" s="75"/>
      <c r="EZ206" s="89"/>
      <c r="FA206" s="89"/>
      <c r="FB206" s="89"/>
      <c r="FC206" s="75"/>
      <c r="FD206" s="89"/>
      <c r="FE206" s="89"/>
      <c r="FF206" s="89"/>
      <c r="FG206" s="75"/>
      <c r="FH206" s="89"/>
      <c r="FI206" s="89"/>
      <c r="FJ206" s="89"/>
      <c r="FK206" s="75"/>
      <c r="FL206" s="89"/>
      <c r="FM206" s="89"/>
      <c r="FN206" s="89"/>
      <c r="FO206" s="75"/>
      <c r="FP206" s="89"/>
      <c r="FQ206" s="89"/>
      <c r="FR206" s="89"/>
      <c r="FS206" s="75"/>
      <c r="FT206" s="89"/>
      <c r="FU206" s="89"/>
      <c r="FV206" s="89"/>
      <c r="FW206" s="75"/>
      <c r="FX206" s="89"/>
      <c r="FY206" s="89"/>
      <c r="FZ206" s="89"/>
      <c r="GA206" s="75"/>
      <c r="GB206" s="89"/>
      <c r="GC206" s="89"/>
      <c r="GD206" s="89"/>
      <c r="GE206" s="75"/>
      <c r="GF206" s="89"/>
      <c r="GG206" s="89"/>
      <c r="GH206" s="89"/>
      <c r="GI206" s="75"/>
      <c r="GJ206" s="89"/>
      <c r="GK206" s="89"/>
      <c r="GL206" s="89"/>
      <c r="GM206" s="75"/>
      <c r="GN206" s="89"/>
      <c r="GO206" s="89"/>
      <c r="GP206" s="89"/>
      <c r="GQ206" s="75"/>
      <c r="GR206" s="96"/>
      <c r="GS206" s="96"/>
      <c r="GT206" s="96"/>
      <c r="GU206" s="96"/>
      <c r="GV206" s="96"/>
      <c r="GW206" s="96"/>
      <c r="GX206" s="96"/>
      <c r="GY206" s="96"/>
      <c r="GZ206" s="96"/>
      <c r="HA206" s="96"/>
      <c r="HB206" s="96"/>
      <c r="HC206" s="96"/>
      <c r="HD206" s="96"/>
      <c r="HE206" s="96"/>
      <c r="HF206" s="96"/>
      <c r="HG206" s="96"/>
      <c r="HH206" s="96"/>
      <c r="HI206" s="96"/>
      <c r="HJ206" s="96"/>
      <c r="HK206" s="96"/>
      <c r="HL206" s="96"/>
      <c r="HM206" s="96"/>
      <c r="HN206" s="96"/>
      <c r="HO206" s="96"/>
      <c r="HP206" s="96"/>
      <c r="HQ206" s="96"/>
      <c r="HR206" s="96"/>
      <c r="HS206" s="96"/>
      <c r="HT206" s="96"/>
      <c r="HU206" s="96"/>
      <c r="HV206" s="96"/>
      <c r="HW206" s="96"/>
      <c r="HX206" s="96"/>
      <c r="HY206" s="96"/>
      <c r="HZ206" s="96"/>
      <c r="IA206" s="96"/>
      <c r="IB206" s="96"/>
      <c r="IC206" s="96"/>
      <c r="ID206" s="96"/>
      <c r="IE206" s="96"/>
      <c r="IF206" s="96"/>
      <c r="IG206" s="96"/>
      <c r="IH206" s="96"/>
      <c r="II206" s="96"/>
      <c r="IJ206" s="96"/>
      <c r="IK206" s="96"/>
      <c r="IL206" s="96"/>
      <c r="IM206" s="96"/>
      <c r="IN206" s="96"/>
      <c r="IO206" s="96"/>
      <c r="IP206" s="96"/>
      <c r="IQ206" s="96"/>
      <c r="IR206" s="96"/>
      <c r="IS206" s="96"/>
      <c r="IT206" s="96"/>
      <c r="IU206" s="96"/>
      <c r="IV206" s="96"/>
      <c r="IW206" s="96"/>
      <c r="IX206" s="96"/>
      <c r="IY206" s="96"/>
      <c r="IZ206" s="96"/>
      <c r="JA206" s="96"/>
      <c r="JB206" s="96"/>
      <c r="JC206" s="96"/>
      <c r="JD206" s="96"/>
      <c r="JE206" s="96"/>
      <c r="JF206" s="96"/>
      <c r="JG206" s="96"/>
      <c r="JH206" s="96"/>
      <c r="JI206" s="96"/>
      <c r="JJ206" s="96"/>
      <c r="JK206" s="96"/>
      <c r="JL206" s="96"/>
      <c r="JM206" s="96"/>
      <c r="JN206" s="96"/>
      <c r="JO206" s="96"/>
      <c r="JP206" s="96"/>
      <c r="JQ206" s="96"/>
      <c r="JR206" s="96"/>
      <c r="JS206" s="96"/>
      <c r="JT206" s="96"/>
      <c r="JU206" s="96"/>
      <c r="JV206" s="96"/>
      <c r="JW206" s="96"/>
      <c r="JX206" s="96"/>
      <c r="JY206" s="96"/>
      <c r="JZ206" s="96"/>
      <c r="KA206" s="96"/>
      <c r="KB206" s="96"/>
      <c r="KC206" s="96"/>
      <c r="KD206" s="96"/>
      <c r="KE206" s="75"/>
      <c r="KF206" s="96"/>
      <c r="KG206" s="96"/>
      <c r="KH206" s="96"/>
      <c r="KI206" s="75"/>
      <c r="KJ206" s="96"/>
      <c r="KK206" s="96"/>
      <c r="KL206" s="96"/>
      <c r="KM206" s="75"/>
      <c r="KN206" s="96"/>
      <c r="KO206" s="96"/>
      <c r="KP206" s="96"/>
      <c r="KQ206" s="75"/>
      <c r="KR206" s="96"/>
      <c r="KS206" s="96"/>
      <c r="KT206" s="96"/>
      <c r="KU206" s="75"/>
      <c r="KV206" s="96"/>
      <c r="KW206" s="96"/>
      <c r="KX206" s="96"/>
      <c r="KY206" s="75"/>
      <c r="KZ206" s="96"/>
      <c r="LA206" s="96"/>
      <c r="LB206" s="96"/>
      <c r="LC206" s="75"/>
      <c r="LD206" s="96"/>
      <c r="LE206" s="96"/>
      <c r="LF206" s="96"/>
      <c r="LG206" s="75"/>
      <c r="LH206" s="96"/>
      <c r="LI206" s="96"/>
      <c r="LJ206" s="96"/>
      <c r="LK206" s="75"/>
      <c r="LL206" s="96"/>
      <c r="LM206" s="96"/>
      <c r="LN206" s="96"/>
      <c r="LO206" s="75"/>
      <c r="LP206" s="96"/>
      <c r="LQ206" s="96"/>
      <c r="LR206" s="96"/>
      <c r="LS206" s="75"/>
      <c r="LT206" s="96"/>
      <c r="LU206" s="96"/>
      <c r="LV206" s="96"/>
      <c r="LW206" s="75"/>
      <c r="LX206" s="96"/>
      <c r="LY206" s="96"/>
      <c r="LZ206" s="96"/>
      <c r="MA206" s="75"/>
      <c r="MB206" s="96"/>
      <c r="MC206" s="96"/>
      <c r="MD206" s="96"/>
      <c r="ME206" s="75"/>
      <c r="MF206" s="96"/>
      <c r="MG206" s="96"/>
      <c r="MH206" s="96"/>
      <c r="MI206" s="75"/>
      <c r="MJ206" s="96"/>
      <c r="MK206" s="96"/>
      <c r="ML206" s="96"/>
      <c r="MM206" s="75"/>
      <c r="MN206" s="89"/>
      <c r="MO206" s="89"/>
      <c r="MP206" s="89"/>
      <c r="MQ206" s="75"/>
      <c r="MR206" s="89"/>
      <c r="MS206" s="89"/>
      <c r="MT206" s="89"/>
      <c r="MU206" s="75"/>
      <c r="MV206" s="96"/>
      <c r="MW206" s="96"/>
      <c r="MX206" s="96"/>
      <c r="MY206" s="96"/>
      <c r="MZ206" s="96"/>
      <c r="NA206" s="96"/>
      <c r="NB206" s="96"/>
      <c r="NC206" s="96"/>
      <c r="ND206" s="96"/>
      <c r="NE206" s="96"/>
      <c r="NF206" s="96"/>
      <c r="NG206" s="96"/>
      <c r="NH206" s="96"/>
      <c r="NI206" s="96"/>
      <c r="NJ206" s="96"/>
      <c r="NK206" s="96"/>
    </row>
    <row r="207" spans="1:375" ht="15.75" x14ac:dyDescent="0.25">
      <c r="A207" s="130" t="s">
        <v>253</v>
      </c>
      <c r="B207" s="78">
        <f t="shared" si="1231"/>
        <v>0</v>
      </c>
      <c r="C207" s="78">
        <f t="shared" si="1186"/>
        <v>0</v>
      </c>
      <c r="D207" s="78">
        <f t="shared" si="1232"/>
        <v>0</v>
      </c>
      <c r="E207" s="78">
        <f t="shared" si="1233"/>
        <v>0</v>
      </c>
      <c r="F207" s="78">
        <f t="shared" si="1234"/>
        <v>0</v>
      </c>
      <c r="G207" s="74"/>
      <c r="H207" s="78"/>
      <c r="I207" s="78"/>
      <c r="J207" s="78"/>
      <c r="K207" s="78"/>
      <c r="L207" s="96"/>
      <c r="M207" s="96"/>
      <c r="N207" s="96"/>
      <c r="O207" s="96"/>
      <c r="P207" s="96"/>
      <c r="Q207" s="96"/>
      <c r="R207" s="96"/>
      <c r="S207" s="75"/>
      <c r="T207" s="89"/>
      <c r="U207" s="89"/>
      <c r="V207" s="89"/>
      <c r="W207" s="75"/>
      <c r="X207" s="89"/>
      <c r="Y207" s="89"/>
      <c r="Z207" s="89"/>
      <c r="AA207" s="75"/>
      <c r="AB207" s="89"/>
      <c r="AC207" s="89"/>
      <c r="AD207" s="89"/>
      <c r="AE207" s="75"/>
      <c r="AF207" s="89"/>
      <c r="AG207" s="89"/>
      <c r="AH207" s="89"/>
      <c r="AI207" s="75"/>
      <c r="AJ207" s="89"/>
      <c r="AK207" s="89"/>
      <c r="AL207" s="89"/>
      <c r="AM207" s="75"/>
      <c r="AN207" s="96"/>
      <c r="AO207" s="96"/>
      <c r="AP207" s="96"/>
      <c r="AQ207" s="96"/>
      <c r="AR207" s="89"/>
      <c r="AS207" s="89"/>
      <c r="AT207" s="89"/>
      <c r="AU207" s="75"/>
      <c r="AV207" s="89"/>
      <c r="AW207" s="89"/>
      <c r="AX207" s="89"/>
      <c r="AY207" s="75"/>
      <c r="AZ207" s="75"/>
      <c r="BA207" s="89"/>
      <c r="BB207" s="89"/>
      <c r="BC207" s="75"/>
      <c r="BD207" s="89"/>
      <c r="BE207" s="89"/>
      <c r="BF207" s="89"/>
      <c r="BG207" s="75"/>
      <c r="BH207" s="89"/>
      <c r="BI207" s="89"/>
      <c r="BJ207" s="89"/>
      <c r="BK207" s="75"/>
      <c r="BL207" s="75"/>
      <c r="BM207" s="89"/>
      <c r="BN207" s="89"/>
      <c r="BO207" s="75"/>
      <c r="BP207" s="75"/>
      <c r="BQ207" s="89"/>
      <c r="BR207" s="89"/>
      <c r="BS207" s="75"/>
      <c r="BT207" s="75"/>
      <c r="BU207" s="89"/>
      <c r="BV207" s="89"/>
      <c r="BW207" s="75"/>
      <c r="BX207" s="75"/>
      <c r="BY207" s="89"/>
      <c r="BZ207" s="89"/>
      <c r="CA207" s="75"/>
      <c r="CB207" s="75"/>
      <c r="CC207" s="89"/>
      <c r="CD207" s="89"/>
      <c r="CE207" s="75"/>
      <c r="CF207" s="322"/>
      <c r="CG207" s="89"/>
      <c r="CH207" s="89"/>
      <c r="CI207" s="75"/>
      <c r="CJ207" s="75"/>
      <c r="CK207" s="89"/>
      <c r="CL207" s="89"/>
      <c r="CM207" s="75"/>
      <c r="CN207" s="75"/>
      <c r="CO207" s="89"/>
      <c r="CP207" s="89"/>
      <c r="CQ207" s="75"/>
      <c r="CR207" s="89"/>
      <c r="CS207" s="89"/>
      <c r="CT207" s="89"/>
      <c r="CU207" s="75"/>
      <c r="CV207" s="75"/>
      <c r="CW207" s="89"/>
      <c r="CX207" s="89"/>
      <c r="CY207" s="75"/>
      <c r="CZ207" s="75"/>
      <c r="DA207" s="89"/>
      <c r="DB207" s="89"/>
      <c r="DC207" s="75"/>
      <c r="DD207" s="89"/>
      <c r="DE207" s="89"/>
      <c r="DF207" s="78"/>
      <c r="DG207" s="75"/>
      <c r="DH207" s="89"/>
      <c r="DI207" s="89"/>
      <c r="DJ207" s="89"/>
      <c r="DK207" s="75"/>
      <c r="DL207" s="89"/>
      <c r="DM207" s="89"/>
      <c r="DN207" s="89"/>
      <c r="DO207" s="75"/>
      <c r="DP207" s="89"/>
      <c r="DQ207" s="89"/>
      <c r="DR207" s="89"/>
      <c r="DS207" s="75"/>
      <c r="DT207" s="75"/>
      <c r="DU207" s="89"/>
      <c r="DV207" s="89"/>
      <c r="DW207" s="75"/>
      <c r="DX207" s="75"/>
      <c r="DY207" s="89"/>
      <c r="DZ207" s="89"/>
      <c r="EA207" s="75"/>
      <c r="EB207" s="89"/>
      <c r="EC207" s="89"/>
      <c r="ED207" s="89"/>
      <c r="EE207" s="75"/>
      <c r="EF207" s="89"/>
      <c r="EG207" s="89"/>
      <c r="EH207" s="89"/>
      <c r="EI207" s="75"/>
      <c r="EJ207" s="89"/>
      <c r="EK207" s="89"/>
      <c r="EL207" s="89"/>
      <c r="EM207" s="75"/>
      <c r="EN207" s="89"/>
      <c r="EO207" s="89"/>
      <c r="EP207" s="89"/>
      <c r="EQ207" s="75"/>
      <c r="ER207" s="89"/>
      <c r="ES207" s="89"/>
      <c r="ET207" s="89"/>
      <c r="EU207" s="75"/>
      <c r="EV207" s="75"/>
      <c r="EW207" s="75"/>
      <c r="EX207" s="75"/>
      <c r="EY207" s="75"/>
      <c r="EZ207" s="89"/>
      <c r="FA207" s="89"/>
      <c r="FB207" s="89"/>
      <c r="FC207" s="75"/>
      <c r="FD207" s="89"/>
      <c r="FE207" s="89"/>
      <c r="FF207" s="89"/>
      <c r="FG207" s="75"/>
      <c r="FH207" s="89"/>
      <c r="FI207" s="89"/>
      <c r="FJ207" s="89"/>
      <c r="FK207" s="75"/>
      <c r="FL207" s="89"/>
      <c r="FM207" s="89"/>
      <c r="FN207" s="89"/>
      <c r="FO207" s="75"/>
      <c r="FP207" s="89"/>
      <c r="FQ207" s="89"/>
      <c r="FR207" s="89"/>
      <c r="FS207" s="75"/>
      <c r="FT207" s="89"/>
      <c r="FU207" s="89"/>
      <c r="FV207" s="89"/>
      <c r="FW207" s="75"/>
      <c r="FX207" s="89"/>
      <c r="FY207" s="89"/>
      <c r="FZ207" s="89"/>
      <c r="GA207" s="75"/>
      <c r="GB207" s="89"/>
      <c r="GC207" s="89"/>
      <c r="GD207" s="89"/>
      <c r="GE207" s="75"/>
      <c r="GF207" s="89"/>
      <c r="GG207" s="89"/>
      <c r="GH207" s="89"/>
      <c r="GI207" s="75"/>
      <c r="GJ207" s="89"/>
      <c r="GK207" s="89"/>
      <c r="GL207" s="89"/>
      <c r="GM207" s="75"/>
      <c r="GN207" s="89"/>
      <c r="GO207" s="89"/>
      <c r="GP207" s="89"/>
      <c r="GQ207" s="75"/>
      <c r="GR207" s="96"/>
      <c r="GS207" s="96"/>
      <c r="GT207" s="96"/>
      <c r="GU207" s="96"/>
      <c r="GV207" s="96"/>
      <c r="GW207" s="96"/>
      <c r="GX207" s="96"/>
      <c r="GY207" s="96"/>
      <c r="GZ207" s="96"/>
      <c r="HA207" s="96"/>
      <c r="HB207" s="96"/>
      <c r="HC207" s="96"/>
      <c r="HD207" s="96"/>
      <c r="HE207" s="96"/>
      <c r="HF207" s="96"/>
      <c r="HG207" s="96"/>
      <c r="HH207" s="96"/>
      <c r="HI207" s="96"/>
      <c r="HJ207" s="96"/>
      <c r="HK207" s="96"/>
      <c r="HL207" s="96"/>
      <c r="HM207" s="96"/>
      <c r="HN207" s="96"/>
      <c r="HO207" s="96"/>
      <c r="HP207" s="96"/>
      <c r="HQ207" s="96"/>
      <c r="HR207" s="96"/>
      <c r="HS207" s="96"/>
      <c r="HT207" s="96"/>
      <c r="HU207" s="96"/>
      <c r="HV207" s="96"/>
      <c r="HW207" s="96"/>
      <c r="HX207" s="96"/>
      <c r="HY207" s="96"/>
      <c r="HZ207" s="96"/>
      <c r="IA207" s="96"/>
      <c r="IB207" s="96"/>
      <c r="IC207" s="96"/>
      <c r="ID207" s="96"/>
      <c r="IE207" s="96"/>
      <c r="IF207" s="96"/>
      <c r="IG207" s="96"/>
      <c r="IH207" s="96"/>
      <c r="II207" s="96"/>
      <c r="IJ207" s="96"/>
      <c r="IK207" s="96"/>
      <c r="IL207" s="96"/>
      <c r="IM207" s="96"/>
      <c r="IN207" s="96"/>
      <c r="IO207" s="96"/>
      <c r="IP207" s="96"/>
      <c r="IQ207" s="96"/>
      <c r="IR207" s="96"/>
      <c r="IS207" s="96"/>
      <c r="IT207" s="96"/>
      <c r="IU207" s="96"/>
      <c r="IV207" s="96"/>
      <c r="IW207" s="96"/>
      <c r="IX207" s="96"/>
      <c r="IY207" s="96"/>
      <c r="IZ207" s="96"/>
      <c r="JA207" s="96"/>
      <c r="JB207" s="96"/>
      <c r="JC207" s="96"/>
      <c r="JD207" s="96"/>
      <c r="JE207" s="96"/>
      <c r="JF207" s="96"/>
      <c r="JG207" s="96"/>
      <c r="JH207" s="96"/>
      <c r="JI207" s="96"/>
      <c r="JJ207" s="96"/>
      <c r="JK207" s="96"/>
      <c r="JL207" s="96"/>
      <c r="JM207" s="96"/>
      <c r="JN207" s="96"/>
      <c r="JO207" s="96"/>
      <c r="JP207" s="96"/>
      <c r="JQ207" s="96"/>
      <c r="JR207" s="96"/>
      <c r="JS207" s="96"/>
      <c r="JT207" s="96"/>
      <c r="JU207" s="96"/>
      <c r="JV207" s="96"/>
      <c r="JW207" s="96"/>
      <c r="JX207" s="96"/>
      <c r="JY207" s="96"/>
      <c r="JZ207" s="96"/>
      <c r="KA207" s="96"/>
      <c r="KB207" s="96"/>
      <c r="KC207" s="96"/>
      <c r="KD207" s="96"/>
      <c r="KE207" s="75"/>
      <c r="KF207" s="96"/>
      <c r="KG207" s="96"/>
      <c r="KH207" s="96"/>
      <c r="KI207" s="75"/>
      <c r="KJ207" s="96"/>
      <c r="KK207" s="96"/>
      <c r="KL207" s="96"/>
      <c r="KM207" s="75"/>
      <c r="KN207" s="96"/>
      <c r="KO207" s="96"/>
      <c r="KP207" s="96"/>
      <c r="KQ207" s="75"/>
      <c r="KR207" s="96"/>
      <c r="KS207" s="96"/>
      <c r="KT207" s="96"/>
      <c r="KU207" s="75"/>
      <c r="KV207" s="96"/>
      <c r="KW207" s="96"/>
      <c r="KX207" s="96"/>
      <c r="KY207" s="75"/>
      <c r="KZ207" s="96"/>
      <c r="LA207" s="96"/>
      <c r="LB207" s="96"/>
      <c r="LC207" s="75"/>
      <c r="LD207" s="96"/>
      <c r="LE207" s="96"/>
      <c r="LF207" s="96"/>
      <c r="LG207" s="75"/>
      <c r="LH207" s="96"/>
      <c r="LI207" s="96"/>
      <c r="LJ207" s="96"/>
      <c r="LK207" s="75"/>
      <c r="LL207" s="96"/>
      <c r="LM207" s="96"/>
      <c r="LN207" s="96"/>
      <c r="LO207" s="75"/>
      <c r="LP207" s="96"/>
      <c r="LQ207" s="96"/>
      <c r="LR207" s="96"/>
      <c r="LS207" s="75"/>
      <c r="LT207" s="96"/>
      <c r="LU207" s="96"/>
      <c r="LV207" s="96"/>
      <c r="LW207" s="75"/>
      <c r="LX207" s="96"/>
      <c r="LY207" s="96"/>
      <c r="LZ207" s="96"/>
      <c r="MA207" s="75"/>
      <c r="MB207" s="96"/>
      <c r="MC207" s="96"/>
      <c r="MD207" s="96"/>
      <c r="ME207" s="75"/>
      <c r="MF207" s="96"/>
      <c r="MG207" s="96"/>
      <c r="MH207" s="96"/>
      <c r="MI207" s="75"/>
      <c r="MJ207" s="96"/>
      <c r="MK207" s="96"/>
      <c r="ML207" s="96"/>
      <c r="MM207" s="75"/>
      <c r="MN207" s="89"/>
      <c r="MO207" s="89"/>
      <c r="MP207" s="89"/>
      <c r="MQ207" s="75"/>
      <c r="MR207" s="89"/>
      <c r="MS207" s="89"/>
      <c r="MT207" s="89"/>
      <c r="MU207" s="75"/>
      <c r="MV207" s="96"/>
      <c r="MW207" s="96"/>
      <c r="MX207" s="96"/>
      <c r="MY207" s="96"/>
      <c r="MZ207" s="96"/>
      <c r="NA207" s="96"/>
      <c r="NB207" s="96"/>
      <c r="NC207" s="96"/>
      <c r="ND207" s="96"/>
      <c r="NE207" s="96"/>
      <c r="NF207" s="96"/>
      <c r="NG207" s="96"/>
      <c r="NH207" s="96"/>
      <c r="NI207" s="96"/>
      <c r="NJ207" s="96"/>
      <c r="NK207" s="96"/>
    </row>
    <row r="208" spans="1:375" s="5" customFormat="1" ht="31.5" x14ac:dyDescent="0.25">
      <c r="A208" s="129" t="s">
        <v>250</v>
      </c>
      <c r="B208" s="77">
        <f t="shared" si="1231"/>
        <v>21918.522199999996</v>
      </c>
      <c r="C208" s="77">
        <f t="shared" si="1186"/>
        <v>100234.99064999998</v>
      </c>
      <c r="D208" s="77">
        <f t="shared" si="1232"/>
        <v>43872.026660000003</v>
      </c>
      <c r="E208" s="77">
        <f t="shared" si="1233"/>
        <v>56362.963989999997</v>
      </c>
      <c r="F208" s="77">
        <f t="shared" si="1234"/>
        <v>99342.982209999987</v>
      </c>
      <c r="G208" s="73">
        <f>F208/C208*100</f>
        <v>99.110082782254452</v>
      </c>
      <c r="H208" s="73">
        <f>H209+H210+H212</f>
        <v>7300</v>
      </c>
      <c r="I208" s="73">
        <f>I209+I210+I212</f>
        <v>7300</v>
      </c>
      <c r="J208" s="73">
        <f>J209+J210+J212</f>
        <v>7300</v>
      </c>
      <c r="K208" s="73">
        <f t="shared" ref="K208:K209" si="1235">J208/I208*100</f>
        <v>100</v>
      </c>
      <c r="L208" s="73">
        <f t="shared" ref="L208" si="1236">L209+L210+L212</f>
        <v>988.8</v>
      </c>
      <c r="M208" s="73">
        <f t="shared" ref="M208:N208" si="1237">M209+M210+M212</f>
        <v>1236</v>
      </c>
      <c r="N208" s="73">
        <f t="shared" si="1237"/>
        <v>1236</v>
      </c>
      <c r="O208" s="72">
        <f>N208/M208*100</f>
        <v>100</v>
      </c>
      <c r="P208" s="73">
        <f>P209+P210+P212</f>
        <v>266</v>
      </c>
      <c r="Q208" s="73">
        <f>Q209+Q210+Q212</f>
        <v>266</v>
      </c>
      <c r="R208" s="73">
        <f>R209+R210+R212</f>
        <v>266</v>
      </c>
      <c r="S208" s="72">
        <f>R208/Q208*100</f>
        <v>100</v>
      </c>
      <c r="T208" s="73">
        <f>T209+T210+T212</f>
        <v>1412</v>
      </c>
      <c r="U208" s="73">
        <f>U209+U210+U212</f>
        <v>1412</v>
      </c>
      <c r="V208" s="73">
        <f>V209+V210+V212</f>
        <v>1412</v>
      </c>
      <c r="W208" s="72">
        <f>V208/U208*100</f>
        <v>100</v>
      </c>
      <c r="X208" s="73">
        <f>X209+X210+X212</f>
        <v>397</v>
      </c>
      <c r="Y208" s="73">
        <f>Y209+Y210+Y212</f>
        <v>397</v>
      </c>
      <c r="Z208" s="73">
        <f>Z209+Z210+Z212</f>
        <v>397</v>
      </c>
      <c r="AA208" s="72">
        <f>Z208/Y208*100</f>
        <v>100</v>
      </c>
      <c r="AB208" s="73">
        <f>AB209+AB210+AB212</f>
        <v>0</v>
      </c>
      <c r="AC208" s="73">
        <f>AC209+AC210+AC212</f>
        <v>0</v>
      </c>
      <c r="AD208" s="73">
        <f>AD209+AD210+AD212</f>
        <v>0</v>
      </c>
      <c r="AE208" s="72"/>
      <c r="AF208" s="73"/>
      <c r="AG208" s="73">
        <f>AG209+AG210+AG212</f>
        <v>9377.1</v>
      </c>
      <c r="AH208" s="73">
        <f>AH209+AH210+AH212</f>
        <v>9377.1</v>
      </c>
      <c r="AI208" s="72">
        <f>AH208/AG208*100</f>
        <v>100</v>
      </c>
      <c r="AJ208" s="73"/>
      <c r="AK208" s="73">
        <f>AK209+AK210+AK212</f>
        <v>560</v>
      </c>
      <c r="AL208" s="73">
        <f>AL209+AL210+AL212</f>
        <v>560</v>
      </c>
      <c r="AM208" s="72">
        <f>AL208/AK208*100</f>
        <v>100</v>
      </c>
      <c r="AN208" s="73">
        <f t="shared" ref="AN208" si="1238">AN209+AN210+AN212</f>
        <v>0</v>
      </c>
      <c r="AO208" s="73">
        <f t="shared" ref="AO208:AQ208" si="1239">AO209+AO210+AO212</f>
        <v>0</v>
      </c>
      <c r="AP208" s="73">
        <f t="shared" si="1239"/>
        <v>0</v>
      </c>
      <c r="AQ208" s="73">
        <f t="shared" si="1239"/>
        <v>0</v>
      </c>
      <c r="AR208" s="73">
        <f>AR209+AR210+AR212</f>
        <v>500</v>
      </c>
      <c r="AS208" s="73">
        <f>AS209+AS210+AS212</f>
        <v>500</v>
      </c>
      <c r="AT208" s="73">
        <f>AT209+AT210+AT212</f>
        <v>500</v>
      </c>
      <c r="AU208" s="72">
        <f>AT208/AS208*100</f>
        <v>100</v>
      </c>
      <c r="AV208" s="73"/>
      <c r="AW208" s="73">
        <f>AW209+AW210+AW212</f>
        <v>0</v>
      </c>
      <c r="AX208" s="73">
        <f>AX209+AX210+AX212</f>
        <v>0</v>
      </c>
      <c r="AY208" s="72"/>
      <c r="AZ208" s="72"/>
      <c r="BA208" s="73">
        <f>BA209+BA210+BA212</f>
        <v>0</v>
      </c>
      <c r="BB208" s="73">
        <f>BB209+BB210+BB212</f>
        <v>0</v>
      </c>
      <c r="BC208" s="72"/>
      <c r="BD208" s="73"/>
      <c r="BE208" s="73"/>
      <c r="BF208" s="73"/>
      <c r="BG208" s="72"/>
      <c r="BH208" s="73">
        <f>BH209+BH210+BH212</f>
        <v>1111.6739</v>
      </c>
      <c r="BI208" s="73">
        <f>BI209+BI210+BI212</f>
        <v>1111.6739</v>
      </c>
      <c r="BJ208" s="73">
        <f>BJ209+BJ210+BJ212</f>
        <v>1063.01511</v>
      </c>
      <c r="BK208" s="72">
        <f>BJ208/BI208*100</f>
        <v>95.622925931786298</v>
      </c>
      <c r="BL208" s="72"/>
      <c r="BM208" s="73">
        <f>BM209+BM210+BM212</f>
        <v>0</v>
      </c>
      <c r="BN208" s="73">
        <f>BN209+BN210+BN212</f>
        <v>0</v>
      </c>
      <c r="BO208" s="72"/>
      <c r="BP208" s="72"/>
      <c r="BQ208" s="73">
        <f>BQ209+BQ210+BQ212</f>
        <v>0</v>
      </c>
      <c r="BR208" s="73">
        <f>BR209+BR210+BR212</f>
        <v>0</v>
      </c>
      <c r="BS208" s="72"/>
      <c r="BT208" s="72"/>
      <c r="BU208" s="73">
        <f>BU209+BU210+BU212</f>
        <v>0</v>
      </c>
      <c r="BV208" s="73">
        <f>BV209+BV210+BV212</f>
        <v>0</v>
      </c>
      <c r="BW208" s="72"/>
      <c r="BX208" s="72"/>
      <c r="BY208" s="73">
        <f>BY209+BY210+BY212</f>
        <v>0</v>
      </c>
      <c r="BZ208" s="73">
        <f>BZ209+BZ210+BZ212</f>
        <v>0</v>
      </c>
      <c r="CA208" s="72"/>
      <c r="CB208" s="72"/>
      <c r="CC208" s="73">
        <f>CC209+CC210+CC212</f>
        <v>0</v>
      </c>
      <c r="CD208" s="73">
        <f>CD209+CD210+CD212</f>
        <v>0</v>
      </c>
      <c r="CE208" s="72"/>
      <c r="CF208" s="343"/>
      <c r="CG208" s="73">
        <f>CG209+CG210+CG212</f>
        <v>0</v>
      </c>
      <c r="CH208" s="73">
        <f>CH209+CH210+CH212</f>
        <v>0</v>
      </c>
      <c r="CI208" s="72"/>
      <c r="CJ208" s="72"/>
      <c r="CK208" s="73">
        <f>CK209+CK210+CK212</f>
        <v>0</v>
      </c>
      <c r="CL208" s="73">
        <f>CL209+CL210+CL212</f>
        <v>0</v>
      </c>
      <c r="CM208" s="72"/>
      <c r="CN208" s="72"/>
      <c r="CO208" s="73">
        <f>CO209+CO210+CO212</f>
        <v>0</v>
      </c>
      <c r="CP208" s="73">
        <f>CP209+CP210+CP212</f>
        <v>0</v>
      </c>
      <c r="CQ208" s="72"/>
      <c r="CR208" s="73">
        <f>CR209+CR210+CR212</f>
        <v>634.4</v>
      </c>
      <c r="CS208" s="73">
        <f>CS209+CS210+CS212</f>
        <v>634.4</v>
      </c>
      <c r="CT208" s="73">
        <f>CT209+CT210+CT212</f>
        <v>0</v>
      </c>
      <c r="CU208" s="72">
        <f>CT208/CS208*100</f>
        <v>0</v>
      </c>
      <c r="CV208" s="72"/>
      <c r="CW208" s="73"/>
      <c r="CX208" s="73"/>
      <c r="CY208" s="72"/>
      <c r="CZ208" s="72"/>
      <c r="DA208" s="73">
        <f>SUM(DA209:DA215)</f>
        <v>2888.6539900000002</v>
      </c>
      <c r="DB208" s="73">
        <f>SUM(DB209:DB215)</f>
        <v>2888.6539900000002</v>
      </c>
      <c r="DC208" s="72">
        <f t="shared" ref="DC208:DC210" si="1240">DB208/DA208*100</f>
        <v>100</v>
      </c>
      <c r="DD208" s="73">
        <f>SUM(DD209:DD215)</f>
        <v>500</v>
      </c>
      <c r="DE208" s="73">
        <f>SUM(DE209:DE215)</f>
        <v>500</v>
      </c>
      <c r="DF208" s="73">
        <f>SUM(DF209:DF215)</f>
        <v>500</v>
      </c>
      <c r="DG208" s="72">
        <f t="shared" si="840"/>
        <v>100</v>
      </c>
      <c r="DH208" s="73">
        <f>SUM(DH209:DH215)</f>
        <v>0</v>
      </c>
      <c r="DI208" s="73">
        <f>SUM(DI209:DI215)</f>
        <v>0</v>
      </c>
      <c r="DJ208" s="73">
        <f>SUM(DJ209:DJ215)</f>
        <v>0</v>
      </c>
      <c r="DK208" s="72"/>
      <c r="DL208" s="73">
        <f>SUM(DL209:DL215)</f>
        <v>0</v>
      </c>
      <c r="DM208" s="73">
        <f>SUM(DM209:DM215)</f>
        <v>0</v>
      </c>
      <c r="DN208" s="73"/>
      <c r="DO208" s="72"/>
      <c r="DP208" s="73"/>
      <c r="DQ208" s="73">
        <f>SUM(DQ209:DQ215)</f>
        <v>0</v>
      </c>
      <c r="DR208" s="73"/>
      <c r="DS208" s="72"/>
      <c r="DT208" s="72"/>
      <c r="DU208" s="73">
        <f>DU209+DU210+DU212</f>
        <v>0</v>
      </c>
      <c r="DV208" s="73">
        <f>DV209+DV210+DV212</f>
        <v>0</v>
      </c>
      <c r="DW208" s="72"/>
      <c r="DX208" s="72"/>
      <c r="DY208" s="73">
        <f>DY209+DY210+DY212</f>
        <v>0</v>
      </c>
      <c r="DZ208" s="73">
        <f>DZ209+DZ210+DZ212</f>
        <v>0</v>
      </c>
      <c r="EA208" s="72"/>
      <c r="EB208" s="73">
        <f>EB209+EB210+EB212</f>
        <v>1000</v>
      </c>
      <c r="EC208" s="73">
        <f>EC209+EC210+EC212</f>
        <v>1000</v>
      </c>
      <c r="ED208" s="73">
        <f>ED209+ED210+ED212</f>
        <v>829.79996999999992</v>
      </c>
      <c r="EE208" s="72">
        <f>ED208/EC208*100</f>
        <v>82.979996999999997</v>
      </c>
      <c r="EF208" s="73">
        <f>SUM(EF209:EF215)</f>
        <v>1485.1</v>
      </c>
      <c r="EG208" s="73">
        <f>SUM(EG209:EG215)</f>
        <v>2046.7049</v>
      </c>
      <c r="EH208" s="73">
        <f>SUM(EH209:EH215)</f>
        <v>2046.7049</v>
      </c>
      <c r="EI208" s="72">
        <f t="shared" ref="EI208:EI209" si="1241">EH208/EG208*100</f>
        <v>100</v>
      </c>
      <c r="EJ208" s="73"/>
      <c r="EK208" s="73">
        <f>SUM(EK209:EK215)</f>
        <v>0</v>
      </c>
      <c r="EL208" s="73">
        <f>SUM(EL209:EL215)</f>
        <v>0</v>
      </c>
      <c r="EM208" s="72"/>
      <c r="EN208" s="73">
        <f>SUM(EN209:EN215)</f>
        <v>5000</v>
      </c>
      <c r="EO208" s="73">
        <f>SUM(EO209:EO215)</f>
        <v>5000</v>
      </c>
      <c r="EP208" s="73">
        <f>SUM(EP209:EP215)</f>
        <v>5000</v>
      </c>
      <c r="EQ208" s="72">
        <f t="shared" ref="EQ208" si="1242">EP208/EO208*100</f>
        <v>100</v>
      </c>
      <c r="ER208" s="73"/>
      <c r="ES208" s="73">
        <f>SUM(ES209:ES215)</f>
        <v>0</v>
      </c>
      <c r="ET208" s="73">
        <f>SUM(ET209:ET215)</f>
        <v>0</v>
      </c>
      <c r="EU208" s="72"/>
      <c r="EV208" s="72"/>
      <c r="EW208" s="72"/>
      <c r="EX208" s="72"/>
      <c r="EY208" s="72"/>
      <c r="EZ208" s="73"/>
      <c r="FA208" s="73">
        <f>SUM(FA209:FA215)</f>
        <v>0</v>
      </c>
      <c r="FB208" s="73">
        <f>SUM(FB209:FB215)</f>
        <v>0</v>
      </c>
      <c r="FC208" s="72"/>
      <c r="FD208" s="73"/>
      <c r="FE208" s="73">
        <f>SUM(FE209:FE215)</f>
        <v>0</v>
      </c>
      <c r="FF208" s="73">
        <f>SUM(FF209:FF215)</f>
        <v>0</v>
      </c>
      <c r="FG208" s="72"/>
      <c r="FH208" s="73"/>
      <c r="FI208" s="73">
        <f>SUM(FI209:FI215)</f>
        <v>0</v>
      </c>
      <c r="FJ208" s="73">
        <f>SUM(FJ209:FJ215)</f>
        <v>0</v>
      </c>
      <c r="FK208" s="72"/>
      <c r="FL208" s="73">
        <f>SUM(FL209:FL215)</f>
        <v>474</v>
      </c>
      <c r="FM208" s="73">
        <f>SUM(FM209:FM215)</f>
        <v>466.7</v>
      </c>
      <c r="FN208" s="73">
        <f>SUM(FN209:FN215)</f>
        <v>466.63643999999999</v>
      </c>
      <c r="FO208" s="72">
        <f t="shared" ref="FO208:FO209" si="1243">FN208/FM208*100</f>
        <v>99.986380972787657</v>
      </c>
      <c r="FP208" s="73"/>
      <c r="FQ208" s="73"/>
      <c r="FR208" s="73"/>
      <c r="FS208" s="72"/>
      <c r="FT208" s="73"/>
      <c r="FU208" s="73">
        <f>SUM(FU209:FU215)</f>
        <v>0</v>
      </c>
      <c r="FV208" s="73">
        <f>SUM(FV209:FV215)</f>
        <v>0</v>
      </c>
      <c r="FW208" s="72"/>
      <c r="FX208" s="73"/>
      <c r="FY208" s="73">
        <f>SUM(FY209:FY215)</f>
        <v>0</v>
      </c>
      <c r="FZ208" s="73">
        <f>SUM(FZ209:FZ215)</f>
        <v>0</v>
      </c>
      <c r="GA208" s="72"/>
      <c r="GB208" s="73"/>
      <c r="GC208" s="73">
        <f>SUM(GC209:GC215)</f>
        <v>0</v>
      </c>
      <c r="GD208" s="73">
        <f>SUM(GD209:GD215)</f>
        <v>0</v>
      </c>
      <c r="GE208" s="72"/>
      <c r="GF208" s="73">
        <f>SUM(GF209:GF215)</f>
        <v>849.54830000000004</v>
      </c>
      <c r="GG208" s="73">
        <f>SUM(GG209:GG215)</f>
        <v>849.54830000000004</v>
      </c>
      <c r="GH208" s="73">
        <f>SUM(GH209:GH215)</f>
        <v>810.86224000000004</v>
      </c>
      <c r="GI208" s="72">
        <f t="shared" si="895"/>
        <v>95.446278922575672</v>
      </c>
      <c r="GJ208" s="73"/>
      <c r="GK208" s="73"/>
      <c r="GL208" s="73"/>
      <c r="GM208" s="72"/>
      <c r="GN208" s="73"/>
      <c r="GO208" s="73">
        <f>SUM(GO209:GO215)</f>
        <v>0</v>
      </c>
      <c r="GP208" s="73">
        <f>SUM(GP209:GP215)</f>
        <v>0</v>
      </c>
      <c r="GQ208" s="72"/>
      <c r="GR208" s="73"/>
      <c r="GS208" s="73">
        <f t="shared" ref="GS208:GT208" si="1244">GS209+GS210+GS212</f>
        <v>0</v>
      </c>
      <c r="GT208" s="73">
        <f t="shared" si="1244"/>
        <v>0</v>
      </c>
      <c r="GU208" s="72"/>
      <c r="GV208" s="73"/>
      <c r="GW208" s="73">
        <f t="shared" ref="GW208:GX208" si="1245">GW209+GW210+GW212</f>
        <v>0</v>
      </c>
      <c r="GX208" s="73">
        <f t="shared" si="1245"/>
        <v>0</v>
      </c>
      <c r="GY208" s="72"/>
      <c r="GZ208" s="73"/>
      <c r="HA208" s="73">
        <f t="shared" ref="HA208:HB208" si="1246">HA209+HA210+HA212</f>
        <v>0</v>
      </c>
      <c r="HB208" s="73">
        <f t="shared" si="1246"/>
        <v>0</v>
      </c>
      <c r="HC208" s="72"/>
      <c r="HD208" s="73"/>
      <c r="HE208" s="73">
        <f t="shared" ref="HE208:HF208" si="1247">HE209+HE210+HE212</f>
        <v>0</v>
      </c>
      <c r="HF208" s="73">
        <f t="shared" si="1247"/>
        <v>0</v>
      </c>
      <c r="HG208" s="72"/>
      <c r="HH208" s="73"/>
      <c r="HI208" s="73">
        <f t="shared" ref="HI208:HJ208" si="1248">HI209+HI210+HI212</f>
        <v>182.7</v>
      </c>
      <c r="HJ208" s="73">
        <f t="shared" si="1248"/>
        <v>182.7</v>
      </c>
      <c r="HK208" s="72">
        <f>HJ208/HI208*100</f>
        <v>100</v>
      </c>
      <c r="HL208" s="73"/>
      <c r="HM208" s="73">
        <f t="shared" ref="HM208:HN208" si="1249">HM209+HM210+HM212</f>
        <v>0</v>
      </c>
      <c r="HN208" s="73">
        <f t="shared" si="1249"/>
        <v>0</v>
      </c>
      <c r="HO208" s="72"/>
      <c r="HP208" s="73"/>
      <c r="HQ208" s="73">
        <f t="shared" ref="HQ208:HR208" si="1250">HQ209+HQ210+HQ212</f>
        <v>0</v>
      </c>
      <c r="HR208" s="73">
        <f t="shared" si="1250"/>
        <v>0</v>
      </c>
      <c r="HS208" s="72"/>
      <c r="HT208" s="73"/>
      <c r="HU208" s="73">
        <f t="shared" ref="HU208:HV208" si="1251">HU209+HU210+HU212</f>
        <v>0</v>
      </c>
      <c r="HV208" s="73">
        <f t="shared" si="1251"/>
        <v>0</v>
      </c>
      <c r="HW208" s="72"/>
      <c r="HX208" s="73"/>
      <c r="HY208" s="73">
        <f t="shared" ref="HY208:HZ208" si="1252">HY209+HY210+HY212</f>
        <v>0</v>
      </c>
      <c r="HZ208" s="73">
        <f t="shared" si="1252"/>
        <v>0</v>
      </c>
      <c r="IA208" s="72"/>
      <c r="IB208" s="73"/>
      <c r="IC208" s="73">
        <f t="shared" ref="IC208:ID208" si="1253">IC209+IC210+IC212</f>
        <v>0</v>
      </c>
      <c r="ID208" s="73">
        <f t="shared" si="1253"/>
        <v>0</v>
      </c>
      <c r="IE208" s="72"/>
      <c r="IF208" s="73"/>
      <c r="IG208" s="73">
        <f t="shared" ref="IG208:IH208" si="1254">IG209+IG210+IG212</f>
        <v>0</v>
      </c>
      <c r="IH208" s="73">
        <f t="shared" si="1254"/>
        <v>0</v>
      </c>
      <c r="II208" s="72"/>
      <c r="IJ208" s="73"/>
      <c r="IK208" s="73">
        <f t="shared" ref="IK208:IL208" si="1255">IK209+IK210+IK212</f>
        <v>0</v>
      </c>
      <c r="IL208" s="73">
        <f t="shared" si="1255"/>
        <v>0</v>
      </c>
      <c r="IM208" s="72"/>
      <c r="IN208" s="73"/>
      <c r="IO208" s="73">
        <f t="shared" ref="IO208:IP208" si="1256">IO209+IO210+IO212</f>
        <v>10000</v>
      </c>
      <c r="IP208" s="73">
        <f t="shared" si="1256"/>
        <v>10000</v>
      </c>
      <c r="IQ208" s="77">
        <f t="shared" ref="IQ208:IQ216" si="1257">IP208/IO208*100</f>
        <v>100</v>
      </c>
      <c r="IR208" s="73"/>
      <c r="IS208" s="73">
        <f t="shared" ref="IS208:IT208" si="1258">IS209+IS210+IS212</f>
        <v>0</v>
      </c>
      <c r="IT208" s="73">
        <f t="shared" si="1258"/>
        <v>0</v>
      </c>
      <c r="IU208" s="72"/>
      <c r="IV208" s="73"/>
      <c r="IW208" s="73">
        <f t="shared" ref="IW208:IX208" si="1259">IW209+IW210+IW212</f>
        <v>0</v>
      </c>
      <c r="IX208" s="73">
        <f t="shared" si="1259"/>
        <v>0</v>
      </c>
      <c r="IY208" s="72"/>
      <c r="IZ208" s="73"/>
      <c r="JA208" s="73">
        <f t="shared" ref="JA208:JB208" si="1260">JA209+JA210+JA212</f>
        <v>0</v>
      </c>
      <c r="JB208" s="73">
        <f t="shared" si="1260"/>
        <v>0</v>
      </c>
      <c r="JC208" s="72"/>
      <c r="JD208" s="73"/>
      <c r="JE208" s="73">
        <f t="shared" ref="JE208:JF208" si="1261">JE209+JE210+JE212</f>
        <v>0</v>
      </c>
      <c r="JF208" s="73">
        <f t="shared" si="1261"/>
        <v>0</v>
      </c>
      <c r="JG208" s="72"/>
      <c r="JH208" s="73"/>
      <c r="JI208" s="73">
        <f t="shared" ref="JI208:JJ208" si="1262">JI209+JI210+JI212</f>
        <v>0</v>
      </c>
      <c r="JJ208" s="73">
        <f t="shared" si="1262"/>
        <v>0</v>
      </c>
      <c r="JK208" s="72"/>
      <c r="JL208" s="73"/>
      <c r="JM208" s="73">
        <f t="shared" ref="JM208:JN208" si="1263">JM209+JM210+JM212</f>
        <v>0</v>
      </c>
      <c r="JN208" s="73">
        <f t="shared" si="1263"/>
        <v>0</v>
      </c>
      <c r="JO208" s="72"/>
      <c r="JP208" s="73"/>
      <c r="JQ208" s="73">
        <f t="shared" ref="JQ208:JR208" si="1264">JQ209+JQ210+JQ212</f>
        <v>0</v>
      </c>
      <c r="JR208" s="73">
        <f t="shared" si="1264"/>
        <v>0</v>
      </c>
      <c r="JS208" s="72"/>
      <c r="JT208" s="73"/>
      <c r="JU208" s="73">
        <f t="shared" ref="JU208:JV208" si="1265">JU209+JU210+JU212</f>
        <v>0</v>
      </c>
      <c r="JV208" s="73">
        <f t="shared" si="1265"/>
        <v>0</v>
      </c>
      <c r="JW208" s="72"/>
      <c r="JX208" s="73"/>
      <c r="JY208" s="73">
        <f t="shared" ref="JY208:JZ208" si="1266">JY209+JY210+JY212</f>
        <v>0</v>
      </c>
      <c r="JZ208" s="73">
        <f t="shared" si="1266"/>
        <v>0</v>
      </c>
      <c r="KA208" s="72"/>
      <c r="KB208" s="73"/>
      <c r="KC208" s="73">
        <f t="shared" ref="KC208:KD208" si="1267">KC209+KC210+KC212</f>
        <v>50</v>
      </c>
      <c r="KD208" s="73">
        <f t="shared" si="1267"/>
        <v>50</v>
      </c>
      <c r="KE208" s="72">
        <f t="shared" si="845"/>
        <v>100</v>
      </c>
      <c r="KF208" s="73"/>
      <c r="KG208" s="73">
        <f t="shared" ref="KG208:KH208" si="1268">KG209+KG210+KG212</f>
        <v>40590</v>
      </c>
      <c r="KH208" s="73">
        <f t="shared" si="1268"/>
        <v>40590</v>
      </c>
      <c r="KI208" s="72">
        <f t="shared" ref="KI208:KI209" si="1269">KH208/KG208*100</f>
        <v>100</v>
      </c>
      <c r="KJ208" s="73"/>
      <c r="KK208" s="73">
        <f t="shared" ref="KK208:KL208" si="1270">KK209+KK210+KK212</f>
        <v>300</v>
      </c>
      <c r="KL208" s="73">
        <f t="shared" si="1270"/>
        <v>300</v>
      </c>
      <c r="KM208" s="72">
        <f t="shared" ref="KM208:KM217" si="1271">KL208/KK208*100</f>
        <v>100</v>
      </c>
      <c r="KN208" s="73"/>
      <c r="KO208" s="73">
        <f t="shared" ref="KO208:KP208" si="1272">KO209+KO210+KO212</f>
        <v>0</v>
      </c>
      <c r="KP208" s="73">
        <f t="shared" si="1272"/>
        <v>0</v>
      </c>
      <c r="KQ208" s="72"/>
      <c r="KR208" s="73"/>
      <c r="KS208" s="73">
        <f t="shared" ref="KS208:KT208" si="1273">KS209+KS210+KS212</f>
        <v>0</v>
      </c>
      <c r="KT208" s="73">
        <f t="shared" si="1273"/>
        <v>0</v>
      </c>
      <c r="KU208" s="72"/>
      <c r="KV208" s="73"/>
      <c r="KW208" s="73">
        <f t="shared" ref="KW208:KX208" si="1274">KW209+KW210+KW212</f>
        <v>0</v>
      </c>
      <c r="KX208" s="73">
        <f t="shared" si="1274"/>
        <v>0</v>
      </c>
      <c r="KY208" s="72"/>
      <c r="KZ208" s="73"/>
      <c r="LA208" s="73">
        <f t="shared" ref="LA208:LB208" si="1275">LA209+LA210+LA212</f>
        <v>0</v>
      </c>
      <c r="LB208" s="73">
        <f t="shared" si="1275"/>
        <v>0</v>
      </c>
      <c r="LC208" s="72"/>
      <c r="LD208" s="73"/>
      <c r="LE208" s="73">
        <f t="shared" ref="LE208:LF208" si="1276">LE209+LE210+LE212</f>
        <v>0</v>
      </c>
      <c r="LF208" s="73">
        <f t="shared" si="1276"/>
        <v>0</v>
      </c>
      <c r="LG208" s="72"/>
      <c r="LH208" s="73"/>
      <c r="LI208" s="73">
        <f t="shared" ref="LI208:LJ208" si="1277">LI209+LI210+LI212</f>
        <v>0</v>
      </c>
      <c r="LJ208" s="73">
        <f t="shared" si="1277"/>
        <v>0</v>
      </c>
      <c r="LK208" s="72"/>
      <c r="LL208" s="73"/>
      <c r="LM208" s="73">
        <f t="shared" ref="LM208:LN208" si="1278">LM209+LM210+LM212</f>
        <v>0</v>
      </c>
      <c r="LN208" s="73">
        <f t="shared" si="1278"/>
        <v>0</v>
      </c>
      <c r="LO208" s="72"/>
      <c r="LP208" s="73"/>
      <c r="LQ208" s="73">
        <f t="shared" ref="LQ208:LR208" si="1279">LQ209+LQ210+LQ212</f>
        <v>0</v>
      </c>
      <c r="LR208" s="73">
        <f t="shared" si="1279"/>
        <v>0</v>
      </c>
      <c r="LS208" s="72"/>
      <c r="LT208" s="73"/>
      <c r="LU208" s="73">
        <f t="shared" ref="LU208:LV208" si="1280">LU209+LU210+LU212</f>
        <v>0</v>
      </c>
      <c r="LV208" s="73">
        <f t="shared" si="1280"/>
        <v>0</v>
      </c>
      <c r="LW208" s="72"/>
      <c r="LX208" s="73"/>
      <c r="LY208" s="73">
        <f t="shared" ref="LY208:LZ208" si="1281">LY209+LY210+LY212</f>
        <v>12534.31</v>
      </c>
      <c r="LZ208" s="73">
        <f t="shared" si="1281"/>
        <v>12534.31</v>
      </c>
      <c r="MA208" s="72">
        <f>LZ208/LY208*100</f>
        <v>100</v>
      </c>
      <c r="MB208" s="73"/>
      <c r="MC208" s="73">
        <f t="shared" ref="MC208:MD208" si="1282">MC209+MC210+MC212</f>
        <v>1032.19956</v>
      </c>
      <c r="MD208" s="73">
        <f t="shared" si="1282"/>
        <v>1032.19956</v>
      </c>
      <c r="ME208" s="72">
        <f t="shared" ref="ME208:ME209" si="1283">MD208/MC208*100</f>
        <v>100</v>
      </c>
      <c r="MF208" s="73"/>
      <c r="MG208" s="73">
        <f t="shared" ref="MG208:MH208" si="1284">MG209+MG210+MG212</f>
        <v>0</v>
      </c>
      <c r="MH208" s="73">
        <f t="shared" si="1284"/>
        <v>0</v>
      </c>
      <c r="MI208" s="72"/>
      <c r="MJ208" s="73"/>
      <c r="MK208" s="73">
        <f t="shared" ref="MK208:ML208" si="1285">MK209+MK210+MK212</f>
        <v>0</v>
      </c>
      <c r="ML208" s="73">
        <f t="shared" si="1285"/>
        <v>0</v>
      </c>
      <c r="MM208" s="72"/>
      <c r="MN208" s="73"/>
      <c r="MO208" s="73"/>
      <c r="MP208" s="73"/>
      <c r="MQ208" s="72"/>
      <c r="MR208" s="73"/>
      <c r="MS208" s="73"/>
      <c r="MT208" s="73"/>
      <c r="MU208" s="72"/>
      <c r="MV208" s="73"/>
      <c r="MW208" s="73"/>
      <c r="MX208" s="73"/>
      <c r="MY208" s="72"/>
      <c r="MZ208" s="73"/>
      <c r="NA208" s="73"/>
      <c r="NB208" s="73"/>
      <c r="NC208" s="72"/>
      <c r="ND208" s="73"/>
      <c r="NE208" s="73"/>
      <c r="NF208" s="73"/>
      <c r="NG208" s="72"/>
      <c r="NH208" s="73"/>
      <c r="NI208" s="73"/>
      <c r="NJ208" s="73"/>
      <c r="NK208" s="72"/>
    </row>
    <row r="209" spans="1:375" ht="31.5" x14ac:dyDescent="0.25">
      <c r="A209" s="130" t="s">
        <v>194</v>
      </c>
      <c r="B209" s="78">
        <f t="shared" si="1231"/>
        <v>16918.522199999999</v>
      </c>
      <c r="C209" s="78">
        <f t="shared" si="1186"/>
        <v>82346.336659999986</v>
      </c>
      <c r="D209" s="78">
        <f t="shared" si="1232"/>
        <v>28872.026660000003</v>
      </c>
      <c r="E209" s="78">
        <f t="shared" si="1233"/>
        <v>53474.31</v>
      </c>
      <c r="F209" s="78">
        <f t="shared" si="1234"/>
        <v>81454.328219999981</v>
      </c>
      <c r="G209" s="74">
        <f>F209/C209*100</f>
        <v>98.916760020930838</v>
      </c>
      <c r="H209" s="74">
        <v>7300</v>
      </c>
      <c r="I209" s="74">
        <v>7300</v>
      </c>
      <c r="J209" s="74">
        <v>7300</v>
      </c>
      <c r="K209" s="74">
        <f t="shared" si="1235"/>
        <v>100</v>
      </c>
      <c r="L209" s="74">
        <v>988.8</v>
      </c>
      <c r="M209" s="74">
        <v>1236</v>
      </c>
      <c r="N209" s="74">
        <v>1236</v>
      </c>
      <c r="O209" s="75">
        <f>N209/M209*100</f>
        <v>100</v>
      </c>
      <c r="P209" s="114">
        <v>266</v>
      </c>
      <c r="Q209" s="114">
        <v>266</v>
      </c>
      <c r="R209" s="134">
        <v>266</v>
      </c>
      <c r="S209" s="75">
        <f>R209/Q209*100</f>
        <v>100</v>
      </c>
      <c r="T209" s="99">
        <v>1412</v>
      </c>
      <c r="U209" s="280">
        <v>1412</v>
      </c>
      <c r="V209" s="280">
        <v>1412</v>
      </c>
      <c r="W209" s="75">
        <f>V209/U209*100</f>
        <v>100</v>
      </c>
      <c r="X209" s="285">
        <v>397</v>
      </c>
      <c r="Y209" s="317">
        <v>397</v>
      </c>
      <c r="Z209" s="317">
        <v>397</v>
      </c>
      <c r="AA209" s="75">
        <f>Z209/Y209*100</f>
        <v>100</v>
      </c>
      <c r="AB209" s="322"/>
      <c r="AC209" s="322"/>
      <c r="AD209" s="322"/>
      <c r="AE209" s="75"/>
      <c r="AF209" s="322"/>
      <c r="AG209" s="322">
        <v>9377.1</v>
      </c>
      <c r="AH209" s="322">
        <v>9377.1</v>
      </c>
      <c r="AI209" s="75">
        <f>AH209/AG209*100</f>
        <v>100</v>
      </c>
      <c r="AJ209" s="322"/>
      <c r="AK209" s="322">
        <v>560</v>
      </c>
      <c r="AL209" s="322">
        <v>560</v>
      </c>
      <c r="AM209" s="75">
        <f>AL209/AK209*100</f>
        <v>100</v>
      </c>
      <c r="AN209" s="74"/>
      <c r="AO209" s="74"/>
      <c r="AP209" s="74"/>
      <c r="AQ209" s="75"/>
      <c r="AR209" s="322">
        <v>500</v>
      </c>
      <c r="AS209" s="322">
        <v>500</v>
      </c>
      <c r="AT209" s="322">
        <v>500</v>
      </c>
      <c r="AU209" s="75">
        <f>AT209/AS209*100</f>
        <v>100</v>
      </c>
      <c r="AV209" s="322"/>
      <c r="AW209" s="322"/>
      <c r="AX209" s="322"/>
      <c r="AY209" s="75"/>
      <c r="AZ209" s="75"/>
      <c r="BA209" s="322"/>
      <c r="BB209" s="322"/>
      <c r="BC209" s="75"/>
      <c r="BD209" s="322"/>
      <c r="BE209" s="322"/>
      <c r="BF209" s="322"/>
      <c r="BG209" s="75"/>
      <c r="BH209" s="322">
        <v>1111.6739</v>
      </c>
      <c r="BI209" s="322">
        <v>1111.6739</v>
      </c>
      <c r="BJ209" s="322">
        <v>1063.01511</v>
      </c>
      <c r="BK209" s="75">
        <f>BJ209/BI209*100</f>
        <v>95.622925931786298</v>
      </c>
      <c r="BL209" s="75"/>
      <c r="BM209" s="322"/>
      <c r="BN209" s="322"/>
      <c r="BO209" s="75"/>
      <c r="BP209" s="75"/>
      <c r="BQ209" s="322"/>
      <c r="BR209" s="322"/>
      <c r="BS209" s="75"/>
      <c r="BT209" s="75"/>
      <c r="BU209" s="322"/>
      <c r="BV209" s="322"/>
      <c r="BW209" s="75"/>
      <c r="BX209" s="75"/>
      <c r="BY209" s="322"/>
      <c r="BZ209" s="322"/>
      <c r="CA209" s="75"/>
      <c r="CB209" s="75"/>
      <c r="CC209" s="322"/>
      <c r="CD209" s="322"/>
      <c r="CE209" s="75"/>
      <c r="CF209" s="322"/>
      <c r="CG209" s="322"/>
      <c r="CH209" s="322"/>
      <c r="CI209" s="75"/>
      <c r="CJ209" s="75"/>
      <c r="CK209" s="322"/>
      <c r="CL209" s="322"/>
      <c r="CM209" s="75"/>
      <c r="CN209" s="75"/>
      <c r="CO209" s="322"/>
      <c r="CP209" s="322"/>
      <c r="CQ209" s="75"/>
      <c r="CR209" s="322">
        <v>634.4</v>
      </c>
      <c r="CS209" s="322">
        <v>634.4</v>
      </c>
      <c r="CT209" s="322">
        <v>0</v>
      </c>
      <c r="CU209" s="75">
        <f>CT209/CS209*100</f>
        <v>0</v>
      </c>
      <c r="CV209" s="75"/>
      <c r="CW209" s="322"/>
      <c r="CX209" s="322"/>
      <c r="CY209" s="75"/>
      <c r="CZ209" s="75"/>
      <c r="DA209" s="322"/>
      <c r="DB209" s="322"/>
      <c r="DC209" s="75"/>
      <c r="DD209" s="322">
        <v>500</v>
      </c>
      <c r="DE209" s="322">
        <v>500</v>
      </c>
      <c r="DF209" s="322">
        <v>500</v>
      </c>
      <c r="DG209" s="75">
        <f t="shared" si="840"/>
        <v>100</v>
      </c>
      <c r="DH209" s="322"/>
      <c r="DI209" s="322"/>
      <c r="DJ209" s="322"/>
      <c r="DK209" s="75"/>
      <c r="DL209" s="322"/>
      <c r="DM209" s="322"/>
      <c r="DN209" s="322">
        <v>0</v>
      </c>
      <c r="DO209" s="75"/>
      <c r="DP209" s="322"/>
      <c r="DQ209" s="322"/>
      <c r="DR209" s="322">
        <v>0</v>
      </c>
      <c r="DS209" s="75"/>
      <c r="DT209" s="75"/>
      <c r="DU209" s="322"/>
      <c r="DV209" s="322"/>
      <c r="DW209" s="75"/>
      <c r="DX209" s="75"/>
      <c r="DY209" s="322"/>
      <c r="DZ209" s="322"/>
      <c r="EA209" s="75"/>
      <c r="EB209" s="322">
        <v>1000</v>
      </c>
      <c r="EC209" s="322">
        <v>1000</v>
      </c>
      <c r="ED209" s="322">
        <v>829.79996999999992</v>
      </c>
      <c r="EE209" s="75">
        <f>ED209/EC209*100</f>
        <v>82.979996999999997</v>
      </c>
      <c r="EF209" s="322">
        <v>1485.1</v>
      </c>
      <c r="EG209" s="322">
        <v>2046.7049</v>
      </c>
      <c r="EH209" s="322">
        <v>2046.7049</v>
      </c>
      <c r="EI209" s="75">
        <f t="shared" si="1241"/>
        <v>100</v>
      </c>
      <c r="EJ209" s="322"/>
      <c r="EK209" s="322"/>
      <c r="EL209" s="322"/>
      <c r="EM209" s="75"/>
      <c r="EN209" s="322"/>
      <c r="EO209" s="322"/>
      <c r="EP209" s="322"/>
      <c r="EQ209" s="75"/>
      <c r="ER209" s="322"/>
      <c r="ES209" s="322"/>
      <c r="ET209" s="322"/>
      <c r="EU209" s="75"/>
      <c r="EV209" s="75"/>
      <c r="EW209" s="75"/>
      <c r="EX209" s="75"/>
      <c r="EY209" s="75"/>
      <c r="EZ209" s="322"/>
      <c r="FA209" s="322"/>
      <c r="FB209" s="322"/>
      <c r="FC209" s="75"/>
      <c r="FD209" s="322"/>
      <c r="FE209" s="322"/>
      <c r="FF209" s="322"/>
      <c r="FG209" s="75"/>
      <c r="FH209" s="322"/>
      <c r="FI209" s="322"/>
      <c r="FJ209" s="322"/>
      <c r="FK209" s="75"/>
      <c r="FL209" s="322">
        <v>474</v>
      </c>
      <c r="FM209" s="322">
        <v>466.7</v>
      </c>
      <c r="FN209" s="322">
        <v>466.63643999999999</v>
      </c>
      <c r="FO209" s="75">
        <f t="shared" si="1243"/>
        <v>99.986380972787657</v>
      </c>
      <c r="FP209" s="322"/>
      <c r="FQ209" s="322"/>
      <c r="FR209" s="322"/>
      <c r="FS209" s="75"/>
      <c r="FT209" s="322"/>
      <c r="FU209" s="322"/>
      <c r="FV209" s="322"/>
      <c r="FW209" s="75"/>
      <c r="FX209" s="322"/>
      <c r="FY209" s="322"/>
      <c r="FZ209" s="322"/>
      <c r="GA209" s="75"/>
      <c r="GB209" s="322"/>
      <c r="GC209" s="322"/>
      <c r="GD209" s="322"/>
      <c r="GE209" s="75"/>
      <c r="GF209" s="322">
        <v>849.54830000000004</v>
      </c>
      <c r="GG209" s="322">
        <v>849.54830000000004</v>
      </c>
      <c r="GH209" s="322">
        <v>810.86224000000004</v>
      </c>
      <c r="GI209" s="75">
        <f t="shared" si="895"/>
        <v>95.446278922575672</v>
      </c>
      <c r="GJ209" s="322"/>
      <c r="GK209" s="322"/>
      <c r="GL209" s="322"/>
      <c r="GM209" s="75"/>
      <c r="GN209" s="322"/>
      <c r="GO209" s="322"/>
      <c r="GP209" s="322"/>
      <c r="GQ209" s="75"/>
      <c r="GR209" s="74"/>
      <c r="GS209" s="74"/>
      <c r="GT209" s="74"/>
      <c r="GU209" s="75"/>
      <c r="GV209" s="74"/>
      <c r="GW209" s="74"/>
      <c r="GX209" s="74"/>
      <c r="GY209" s="75"/>
      <c r="GZ209" s="74"/>
      <c r="HA209" s="74"/>
      <c r="HB209" s="74"/>
      <c r="HC209" s="75"/>
      <c r="HD209" s="74"/>
      <c r="HE209" s="74"/>
      <c r="HF209" s="74"/>
      <c r="HG209" s="75"/>
      <c r="HH209" s="74"/>
      <c r="HI209" s="74">
        <v>182.7</v>
      </c>
      <c r="HJ209" s="74">
        <v>182.7</v>
      </c>
      <c r="HK209" s="75">
        <f>HJ209/HI209*100</f>
        <v>100</v>
      </c>
      <c r="HL209" s="74"/>
      <c r="HM209" s="74"/>
      <c r="HN209" s="74">
        <v>0</v>
      </c>
      <c r="HO209" s="75"/>
      <c r="HP209" s="74"/>
      <c r="HQ209" s="74"/>
      <c r="HR209" s="74">
        <v>0</v>
      </c>
      <c r="HS209" s="75"/>
      <c r="HT209" s="74"/>
      <c r="HU209" s="74"/>
      <c r="HV209" s="74">
        <v>0</v>
      </c>
      <c r="HW209" s="75"/>
      <c r="HX209" s="74"/>
      <c r="HY209" s="74"/>
      <c r="HZ209" s="74">
        <v>0</v>
      </c>
      <c r="IA209" s="75"/>
      <c r="IB209" s="74"/>
      <c r="IC209" s="74"/>
      <c r="ID209" s="74">
        <v>0</v>
      </c>
      <c r="IE209" s="75"/>
      <c r="IF209" s="74"/>
      <c r="IG209" s="74"/>
      <c r="IH209" s="74">
        <v>0</v>
      </c>
      <c r="II209" s="75"/>
      <c r="IJ209" s="74"/>
      <c r="IK209" s="74"/>
      <c r="IL209" s="74">
        <v>0</v>
      </c>
      <c r="IM209" s="75"/>
      <c r="IN209" s="74"/>
      <c r="IO209" s="74"/>
      <c r="IP209" s="74">
        <v>0</v>
      </c>
      <c r="IQ209" s="78"/>
      <c r="IR209" s="74"/>
      <c r="IS209" s="74"/>
      <c r="IT209" s="74">
        <v>0</v>
      </c>
      <c r="IU209" s="75"/>
      <c r="IV209" s="74"/>
      <c r="IW209" s="74"/>
      <c r="IX209" s="74">
        <v>0</v>
      </c>
      <c r="IY209" s="75"/>
      <c r="IZ209" s="74"/>
      <c r="JA209" s="74"/>
      <c r="JB209" s="74">
        <v>0</v>
      </c>
      <c r="JC209" s="75"/>
      <c r="JD209" s="74"/>
      <c r="JE209" s="74"/>
      <c r="JF209" s="74">
        <v>0</v>
      </c>
      <c r="JG209" s="75"/>
      <c r="JH209" s="74"/>
      <c r="JI209" s="74"/>
      <c r="JJ209" s="74">
        <v>0</v>
      </c>
      <c r="JK209" s="75"/>
      <c r="JL209" s="74"/>
      <c r="JM209" s="74"/>
      <c r="JN209" s="74">
        <v>0</v>
      </c>
      <c r="JO209" s="75"/>
      <c r="JP209" s="74"/>
      <c r="JQ209" s="74"/>
      <c r="JR209" s="74">
        <v>0</v>
      </c>
      <c r="JS209" s="75"/>
      <c r="JT209" s="74"/>
      <c r="JU209" s="74"/>
      <c r="JV209" s="74">
        <v>0</v>
      </c>
      <c r="JW209" s="75"/>
      <c r="JX209" s="74"/>
      <c r="JY209" s="74"/>
      <c r="JZ209" s="74">
        <v>0</v>
      </c>
      <c r="KA209" s="75"/>
      <c r="KB209" s="74"/>
      <c r="KC209" s="74">
        <v>50</v>
      </c>
      <c r="KD209" s="74">
        <v>50</v>
      </c>
      <c r="KE209" s="75">
        <f t="shared" si="845"/>
        <v>100</v>
      </c>
      <c r="KF209" s="74"/>
      <c r="KG209" s="74">
        <v>40590</v>
      </c>
      <c r="KH209" s="74">
        <v>40590</v>
      </c>
      <c r="KI209" s="75">
        <f t="shared" si="1269"/>
        <v>100</v>
      </c>
      <c r="KJ209" s="74"/>
      <c r="KK209" s="74">
        <v>300</v>
      </c>
      <c r="KL209" s="74">
        <v>300</v>
      </c>
      <c r="KM209" s="75">
        <f t="shared" si="1271"/>
        <v>100</v>
      </c>
      <c r="KN209" s="74"/>
      <c r="KO209" s="74"/>
      <c r="KP209" s="74"/>
      <c r="KQ209" s="75"/>
      <c r="KR209" s="74"/>
      <c r="KS209" s="74"/>
      <c r="KT209" s="74"/>
      <c r="KU209" s="75"/>
      <c r="KV209" s="74"/>
      <c r="KW209" s="74"/>
      <c r="KX209" s="74"/>
      <c r="KY209" s="75"/>
      <c r="KZ209" s="74"/>
      <c r="LA209" s="74"/>
      <c r="LB209" s="74"/>
      <c r="LC209" s="75"/>
      <c r="LD209" s="74"/>
      <c r="LE209" s="74"/>
      <c r="LF209" s="74"/>
      <c r="LG209" s="75"/>
      <c r="LH209" s="74"/>
      <c r="LI209" s="74"/>
      <c r="LJ209" s="74"/>
      <c r="LK209" s="75"/>
      <c r="LL209" s="74"/>
      <c r="LM209" s="74"/>
      <c r="LN209" s="74"/>
      <c r="LO209" s="75"/>
      <c r="LP209" s="74"/>
      <c r="LQ209" s="74"/>
      <c r="LR209" s="74"/>
      <c r="LS209" s="75"/>
      <c r="LT209" s="74"/>
      <c r="LU209" s="74"/>
      <c r="LV209" s="74"/>
      <c r="LW209" s="75"/>
      <c r="LX209" s="74"/>
      <c r="LY209" s="74">
        <v>12534.31</v>
      </c>
      <c r="LZ209" s="74">
        <v>12534.31</v>
      </c>
      <c r="MA209" s="75">
        <f>LZ209/LY209*100</f>
        <v>100</v>
      </c>
      <c r="MB209" s="74"/>
      <c r="MC209" s="74">
        <v>1032.19956</v>
      </c>
      <c r="MD209" s="74">
        <v>1032.19956</v>
      </c>
      <c r="ME209" s="75">
        <f t="shared" si="1283"/>
        <v>100</v>
      </c>
      <c r="MF209" s="74"/>
      <c r="MG209" s="74"/>
      <c r="MH209" s="74"/>
      <c r="MI209" s="75"/>
      <c r="MJ209" s="74"/>
      <c r="MK209" s="74"/>
      <c r="ML209" s="74"/>
      <c r="MM209" s="75"/>
      <c r="MN209" s="322"/>
      <c r="MO209" s="322"/>
      <c r="MP209" s="322"/>
      <c r="MQ209" s="75"/>
      <c r="MR209" s="322"/>
      <c r="MS209" s="322"/>
      <c r="MT209" s="322"/>
      <c r="MU209" s="75"/>
      <c r="MV209" s="74"/>
      <c r="MW209" s="74"/>
      <c r="MX209" s="74"/>
      <c r="MY209" s="75"/>
      <c r="MZ209" s="74"/>
      <c r="NA209" s="74"/>
      <c r="NB209" s="74"/>
      <c r="NC209" s="75"/>
      <c r="ND209" s="74"/>
      <c r="NE209" s="74"/>
      <c r="NF209" s="74"/>
      <c r="NG209" s="75"/>
      <c r="NH209" s="74"/>
      <c r="NI209" s="74"/>
      <c r="NJ209" s="74"/>
      <c r="NK209" s="75"/>
    </row>
    <row r="210" spans="1:375" ht="15.75" x14ac:dyDescent="0.25">
      <c r="A210" s="130" t="s">
        <v>248</v>
      </c>
      <c r="B210" s="78">
        <f t="shared" si="1231"/>
        <v>5000</v>
      </c>
      <c r="C210" s="78">
        <f t="shared" si="1186"/>
        <v>17888.653989999999</v>
      </c>
      <c r="D210" s="78">
        <f t="shared" si="1232"/>
        <v>15000</v>
      </c>
      <c r="E210" s="78">
        <f t="shared" si="1233"/>
        <v>2888.6539900000002</v>
      </c>
      <c r="F210" s="78">
        <f t="shared" si="1234"/>
        <v>17888.653989999999</v>
      </c>
      <c r="G210" s="74">
        <f>F210/C210*100</f>
        <v>100</v>
      </c>
      <c r="H210" s="78"/>
      <c r="I210" s="78"/>
      <c r="J210" s="78"/>
      <c r="K210" s="74"/>
      <c r="L210" s="96"/>
      <c r="M210" s="96"/>
      <c r="N210" s="96"/>
      <c r="O210" s="96"/>
      <c r="P210" s="96"/>
      <c r="Q210" s="96"/>
      <c r="R210" s="96"/>
      <c r="S210" s="75"/>
      <c r="T210" s="89"/>
      <c r="U210" s="89"/>
      <c r="V210" s="89"/>
      <c r="W210" s="75"/>
      <c r="X210" s="89"/>
      <c r="Y210" s="89"/>
      <c r="Z210" s="89"/>
      <c r="AA210" s="75"/>
      <c r="AB210" s="89"/>
      <c r="AC210" s="89"/>
      <c r="AD210" s="89"/>
      <c r="AE210" s="75"/>
      <c r="AF210" s="89"/>
      <c r="AG210" s="89"/>
      <c r="AH210" s="89"/>
      <c r="AI210" s="75"/>
      <c r="AJ210" s="89"/>
      <c r="AK210" s="89"/>
      <c r="AL210" s="89"/>
      <c r="AM210" s="75"/>
      <c r="AN210" s="96"/>
      <c r="AO210" s="96"/>
      <c r="AP210" s="96"/>
      <c r="AQ210" s="96"/>
      <c r="AR210" s="89"/>
      <c r="AS210" s="89"/>
      <c r="AT210" s="89"/>
      <c r="AU210" s="75"/>
      <c r="AV210" s="89"/>
      <c r="AW210" s="89"/>
      <c r="AX210" s="89"/>
      <c r="AY210" s="75"/>
      <c r="AZ210" s="75"/>
      <c r="BA210" s="89"/>
      <c r="BB210" s="89"/>
      <c r="BC210" s="75"/>
      <c r="BD210" s="89"/>
      <c r="BE210" s="89"/>
      <c r="BF210" s="89"/>
      <c r="BG210" s="75"/>
      <c r="BH210" s="89"/>
      <c r="BI210" s="89"/>
      <c r="BJ210" s="89"/>
      <c r="BK210" s="75"/>
      <c r="BL210" s="75"/>
      <c r="BM210" s="89"/>
      <c r="BN210" s="89"/>
      <c r="BO210" s="75"/>
      <c r="BP210" s="75"/>
      <c r="BQ210" s="89"/>
      <c r="BR210" s="89"/>
      <c r="BS210" s="75"/>
      <c r="BT210" s="75"/>
      <c r="BU210" s="89"/>
      <c r="BV210" s="89"/>
      <c r="BW210" s="75"/>
      <c r="BX210" s="75"/>
      <c r="BY210" s="322"/>
      <c r="BZ210" s="89"/>
      <c r="CA210" s="75"/>
      <c r="CB210" s="75"/>
      <c r="CC210" s="322"/>
      <c r="CD210" s="89"/>
      <c r="CE210" s="75"/>
      <c r="CF210" s="322"/>
      <c r="CG210" s="89"/>
      <c r="CH210" s="89"/>
      <c r="CI210" s="75"/>
      <c r="CJ210" s="75"/>
      <c r="CK210" s="89"/>
      <c r="CL210" s="89"/>
      <c r="CM210" s="75"/>
      <c r="CN210" s="75"/>
      <c r="CO210" s="322"/>
      <c r="CP210" s="89"/>
      <c r="CQ210" s="75"/>
      <c r="CR210" s="322"/>
      <c r="CS210" s="322"/>
      <c r="CT210" s="322"/>
      <c r="CU210" s="75"/>
      <c r="CV210" s="75"/>
      <c r="CW210" s="322"/>
      <c r="CX210" s="322"/>
      <c r="CY210" s="75"/>
      <c r="CZ210" s="75"/>
      <c r="DA210" s="322">
        <v>2888.6539900000002</v>
      </c>
      <c r="DB210" s="322">
        <v>2888.6539900000002</v>
      </c>
      <c r="DC210" s="75">
        <f t="shared" si="1240"/>
        <v>100</v>
      </c>
      <c r="DD210" s="322"/>
      <c r="DE210" s="322"/>
      <c r="DF210" s="322"/>
      <c r="DG210" s="75"/>
      <c r="DH210" s="322"/>
      <c r="DI210" s="322"/>
      <c r="DJ210" s="322"/>
      <c r="DK210" s="75"/>
      <c r="DL210" s="322"/>
      <c r="DM210" s="322"/>
      <c r="DN210" s="322"/>
      <c r="DO210" s="75"/>
      <c r="DP210" s="322"/>
      <c r="DQ210" s="322"/>
      <c r="DR210" s="322"/>
      <c r="DS210" s="75"/>
      <c r="DT210" s="75"/>
      <c r="DU210" s="89"/>
      <c r="DV210" s="89"/>
      <c r="DW210" s="75"/>
      <c r="DX210" s="75"/>
      <c r="DY210" s="89"/>
      <c r="DZ210" s="89"/>
      <c r="EA210" s="75"/>
      <c r="EB210" s="322"/>
      <c r="EC210" s="322"/>
      <c r="ED210" s="322"/>
      <c r="EE210" s="75"/>
      <c r="EF210" s="322"/>
      <c r="EG210" s="322"/>
      <c r="EH210" s="322"/>
      <c r="EI210" s="75"/>
      <c r="EJ210" s="322"/>
      <c r="EK210" s="322"/>
      <c r="EL210" s="322"/>
      <c r="EM210" s="75"/>
      <c r="EN210" s="322">
        <v>5000</v>
      </c>
      <c r="EO210" s="322">
        <v>5000</v>
      </c>
      <c r="EP210" s="322">
        <v>5000</v>
      </c>
      <c r="EQ210" s="75">
        <f>EP210/EO210*100</f>
        <v>100</v>
      </c>
      <c r="ER210" s="322"/>
      <c r="ES210" s="322"/>
      <c r="ET210" s="322"/>
      <c r="EU210" s="75"/>
      <c r="EV210" s="75"/>
      <c r="EW210" s="75"/>
      <c r="EX210" s="75"/>
      <c r="EY210" s="75"/>
      <c r="EZ210" s="322"/>
      <c r="FA210" s="322"/>
      <c r="FB210" s="322"/>
      <c r="FC210" s="75"/>
      <c r="FD210" s="322"/>
      <c r="FE210" s="322"/>
      <c r="FF210" s="322"/>
      <c r="FG210" s="75"/>
      <c r="FH210" s="322"/>
      <c r="FI210" s="322"/>
      <c r="FJ210" s="322"/>
      <c r="FK210" s="75"/>
      <c r="FL210" s="322"/>
      <c r="FM210" s="322"/>
      <c r="FN210" s="322"/>
      <c r="FO210" s="75"/>
      <c r="FP210" s="322"/>
      <c r="FQ210" s="322"/>
      <c r="FR210" s="322"/>
      <c r="FS210" s="75"/>
      <c r="FT210" s="322"/>
      <c r="FU210" s="322"/>
      <c r="FV210" s="322"/>
      <c r="FW210" s="75"/>
      <c r="FX210" s="322"/>
      <c r="FY210" s="322"/>
      <c r="FZ210" s="322"/>
      <c r="GA210" s="75"/>
      <c r="GB210" s="322"/>
      <c r="GC210" s="322"/>
      <c r="GD210" s="322"/>
      <c r="GE210" s="75"/>
      <c r="GF210" s="322"/>
      <c r="GG210" s="322"/>
      <c r="GH210" s="322"/>
      <c r="GI210" s="75"/>
      <c r="GJ210" s="322"/>
      <c r="GK210" s="322"/>
      <c r="GL210" s="322"/>
      <c r="GM210" s="75"/>
      <c r="GN210" s="322"/>
      <c r="GO210" s="322"/>
      <c r="GP210" s="322"/>
      <c r="GQ210" s="75"/>
      <c r="GR210" s="96"/>
      <c r="GS210" s="96"/>
      <c r="GT210" s="96"/>
      <c r="GU210" s="96"/>
      <c r="GV210" s="96"/>
      <c r="GW210" s="96"/>
      <c r="GX210" s="96"/>
      <c r="GY210" s="96"/>
      <c r="GZ210" s="96"/>
      <c r="HA210" s="96"/>
      <c r="HB210" s="96"/>
      <c r="HC210" s="96"/>
      <c r="HD210" s="96"/>
      <c r="HE210" s="96"/>
      <c r="HF210" s="96"/>
      <c r="HG210" s="96"/>
      <c r="HH210" s="96"/>
      <c r="HI210" s="96"/>
      <c r="HJ210" s="96"/>
      <c r="HK210" s="96"/>
      <c r="HL210" s="96"/>
      <c r="HM210" s="96"/>
      <c r="HN210" s="96"/>
      <c r="HO210" s="96"/>
      <c r="HP210" s="96"/>
      <c r="HQ210" s="96"/>
      <c r="HR210" s="96"/>
      <c r="HS210" s="96"/>
      <c r="HT210" s="96"/>
      <c r="HU210" s="96"/>
      <c r="HV210" s="96"/>
      <c r="HW210" s="96"/>
      <c r="HX210" s="96"/>
      <c r="HY210" s="96"/>
      <c r="HZ210" s="96"/>
      <c r="IA210" s="96"/>
      <c r="IB210" s="96"/>
      <c r="IC210" s="96"/>
      <c r="ID210" s="96"/>
      <c r="IE210" s="96"/>
      <c r="IF210" s="96"/>
      <c r="IG210" s="96"/>
      <c r="IH210" s="96"/>
      <c r="II210" s="96"/>
      <c r="IJ210" s="96"/>
      <c r="IK210" s="96"/>
      <c r="IL210" s="96"/>
      <c r="IM210" s="96"/>
      <c r="IN210" s="96"/>
      <c r="IO210" s="342">
        <v>10000</v>
      </c>
      <c r="IP210" s="342">
        <v>10000</v>
      </c>
      <c r="IQ210" s="78">
        <f t="shared" si="1257"/>
        <v>100</v>
      </c>
      <c r="IR210" s="96"/>
      <c r="IS210" s="96"/>
      <c r="IT210" s="96"/>
      <c r="IU210" s="96"/>
      <c r="IV210" s="96"/>
      <c r="IW210" s="96"/>
      <c r="IX210" s="96"/>
      <c r="IY210" s="96"/>
      <c r="IZ210" s="96"/>
      <c r="JA210" s="96"/>
      <c r="JB210" s="96"/>
      <c r="JC210" s="96"/>
      <c r="JD210" s="96"/>
      <c r="JE210" s="96"/>
      <c r="JF210" s="96"/>
      <c r="JG210" s="96"/>
      <c r="JH210" s="96"/>
      <c r="JI210" s="96"/>
      <c r="JJ210" s="96"/>
      <c r="JK210" s="96"/>
      <c r="JL210" s="96"/>
      <c r="JM210" s="96"/>
      <c r="JN210" s="96"/>
      <c r="JO210" s="96"/>
      <c r="JP210" s="96"/>
      <c r="JQ210" s="96"/>
      <c r="JR210" s="96"/>
      <c r="JS210" s="96"/>
      <c r="JT210" s="96"/>
      <c r="JU210" s="96"/>
      <c r="JV210" s="96"/>
      <c r="JW210" s="96"/>
      <c r="JX210" s="96"/>
      <c r="JY210" s="96"/>
      <c r="JZ210" s="96"/>
      <c r="KA210" s="96"/>
      <c r="KB210" s="96"/>
      <c r="KC210" s="96"/>
      <c r="KD210" s="96"/>
      <c r="KE210" s="75"/>
      <c r="KF210" s="96"/>
      <c r="KG210" s="96"/>
      <c r="KH210" s="96"/>
      <c r="KI210" s="75"/>
      <c r="KJ210" s="96"/>
      <c r="KK210" s="96"/>
      <c r="KL210" s="96"/>
      <c r="KM210" s="75"/>
      <c r="KN210" s="96"/>
      <c r="KO210" s="96"/>
      <c r="KP210" s="96"/>
      <c r="KQ210" s="75"/>
      <c r="KR210" s="96"/>
      <c r="KS210" s="96"/>
      <c r="KT210" s="96"/>
      <c r="KU210" s="75"/>
      <c r="KV210" s="96"/>
      <c r="KW210" s="96"/>
      <c r="KX210" s="96"/>
      <c r="KY210" s="75"/>
      <c r="KZ210" s="96"/>
      <c r="LA210" s="96"/>
      <c r="LB210" s="96"/>
      <c r="LC210" s="75"/>
      <c r="LD210" s="96"/>
      <c r="LE210" s="96"/>
      <c r="LF210" s="96"/>
      <c r="LG210" s="75"/>
      <c r="LH210" s="96"/>
      <c r="LI210" s="96"/>
      <c r="LJ210" s="96"/>
      <c r="LK210" s="75"/>
      <c r="LL210" s="96"/>
      <c r="LM210" s="96"/>
      <c r="LN210" s="96"/>
      <c r="LO210" s="75"/>
      <c r="LP210" s="96"/>
      <c r="LQ210" s="96"/>
      <c r="LR210" s="96"/>
      <c r="LS210" s="75"/>
      <c r="LT210" s="96"/>
      <c r="LU210" s="96"/>
      <c r="LV210" s="96"/>
      <c r="LW210" s="75"/>
      <c r="LX210" s="96"/>
      <c r="LY210" s="96"/>
      <c r="LZ210" s="96"/>
      <c r="MA210" s="75"/>
      <c r="MB210" s="96"/>
      <c r="MC210" s="96"/>
      <c r="MD210" s="96"/>
      <c r="ME210" s="75"/>
      <c r="MF210" s="96"/>
      <c r="MG210" s="96"/>
      <c r="MH210" s="96"/>
      <c r="MI210" s="75"/>
      <c r="MJ210" s="96"/>
      <c r="MK210" s="96"/>
      <c r="ML210" s="96"/>
      <c r="MM210" s="75"/>
      <c r="MN210" s="89"/>
      <c r="MO210" s="89"/>
      <c r="MP210" s="89"/>
      <c r="MQ210" s="75"/>
      <c r="MR210" s="322"/>
      <c r="MS210" s="322"/>
      <c r="MT210" s="322"/>
      <c r="MU210" s="75"/>
      <c r="MV210" s="96"/>
      <c r="MW210" s="96"/>
      <c r="MX210" s="96"/>
      <c r="MY210" s="96"/>
      <c r="MZ210" s="96"/>
      <c r="NA210" s="96"/>
      <c r="NB210" s="96"/>
      <c r="NC210" s="96"/>
      <c r="ND210" s="96"/>
      <c r="NE210" s="96"/>
      <c r="NF210" s="96"/>
      <c r="NG210" s="96"/>
      <c r="NH210" s="96"/>
      <c r="NI210" s="96"/>
      <c r="NJ210" s="96"/>
      <c r="NK210" s="96"/>
    </row>
    <row r="211" spans="1:375" ht="15.75" x14ac:dyDescent="0.25">
      <c r="A211" s="15" t="s">
        <v>506</v>
      </c>
      <c r="B211" s="78">
        <f t="shared" si="1231"/>
        <v>0</v>
      </c>
      <c r="C211" s="78">
        <f t="shared" si="1186"/>
        <v>0</v>
      </c>
      <c r="D211" s="78">
        <f t="shared" si="1232"/>
        <v>0</v>
      </c>
      <c r="E211" s="78">
        <f t="shared" si="1233"/>
        <v>0</v>
      </c>
      <c r="F211" s="78">
        <f t="shared" si="1234"/>
        <v>0</v>
      </c>
      <c r="G211" s="74"/>
      <c r="H211" s="78"/>
      <c r="I211" s="78"/>
      <c r="J211" s="78"/>
      <c r="K211" s="74"/>
      <c r="L211" s="96"/>
      <c r="M211" s="96"/>
      <c r="N211" s="96"/>
      <c r="O211" s="96"/>
      <c r="P211" s="96"/>
      <c r="Q211" s="96"/>
      <c r="R211" s="96"/>
      <c r="S211" s="75"/>
      <c r="T211" s="89"/>
      <c r="U211" s="89"/>
      <c r="V211" s="89"/>
      <c r="W211" s="75"/>
      <c r="X211" s="89"/>
      <c r="Y211" s="89"/>
      <c r="Z211" s="89"/>
      <c r="AA211" s="75"/>
      <c r="AB211" s="89"/>
      <c r="AC211" s="89"/>
      <c r="AD211" s="89"/>
      <c r="AE211" s="75"/>
      <c r="AF211" s="89"/>
      <c r="AG211" s="89"/>
      <c r="AH211" s="89"/>
      <c r="AI211" s="75"/>
      <c r="AJ211" s="89"/>
      <c r="AK211" s="89"/>
      <c r="AL211" s="89"/>
      <c r="AM211" s="75"/>
      <c r="AN211" s="96"/>
      <c r="AO211" s="96"/>
      <c r="AP211" s="96"/>
      <c r="AQ211" s="96"/>
      <c r="AR211" s="89"/>
      <c r="AS211" s="89"/>
      <c r="AT211" s="89"/>
      <c r="AU211" s="75"/>
      <c r="AV211" s="89"/>
      <c r="AW211" s="89"/>
      <c r="AX211" s="89"/>
      <c r="AY211" s="75"/>
      <c r="AZ211" s="75"/>
      <c r="BA211" s="89"/>
      <c r="BB211" s="89"/>
      <c r="BC211" s="75"/>
      <c r="BD211" s="89"/>
      <c r="BE211" s="89"/>
      <c r="BF211" s="89"/>
      <c r="BG211" s="75"/>
      <c r="BH211" s="89"/>
      <c r="BI211" s="89"/>
      <c r="BJ211" s="89"/>
      <c r="BK211" s="75"/>
      <c r="BL211" s="75"/>
      <c r="BM211" s="89"/>
      <c r="BN211" s="89"/>
      <c r="BO211" s="75"/>
      <c r="BP211" s="75"/>
      <c r="BQ211" s="89"/>
      <c r="BR211" s="89"/>
      <c r="BS211" s="75"/>
      <c r="BT211" s="75"/>
      <c r="BU211" s="89"/>
      <c r="BV211" s="89"/>
      <c r="BW211" s="75"/>
      <c r="BX211" s="75"/>
      <c r="BY211" s="89"/>
      <c r="BZ211" s="89"/>
      <c r="CA211" s="75"/>
      <c r="CB211" s="75"/>
      <c r="CC211" s="89"/>
      <c r="CD211" s="89"/>
      <c r="CE211" s="75"/>
      <c r="CF211" s="322"/>
      <c r="CG211" s="89"/>
      <c r="CH211" s="89"/>
      <c r="CI211" s="75"/>
      <c r="CJ211" s="75"/>
      <c r="CK211" s="89"/>
      <c r="CL211" s="89"/>
      <c r="CM211" s="75"/>
      <c r="CN211" s="75"/>
      <c r="CO211" s="89"/>
      <c r="CP211" s="89"/>
      <c r="CQ211" s="75"/>
      <c r="CR211" s="89"/>
      <c r="CS211" s="89"/>
      <c r="CT211" s="89"/>
      <c r="CU211" s="75"/>
      <c r="CV211" s="75"/>
      <c r="CW211" s="89"/>
      <c r="CX211" s="89"/>
      <c r="CY211" s="75"/>
      <c r="CZ211" s="75"/>
      <c r="DA211" s="89"/>
      <c r="DB211" s="89"/>
      <c r="DC211" s="75"/>
      <c r="DD211" s="89"/>
      <c r="DE211" s="89"/>
      <c r="DF211" s="78"/>
      <c r="DG211" s="75"/>
      <c r="DH211" s="89"/>
      <c r="DI211" s="89"/>
      <c r="DJ211" s="89"/>
      <c r="DK211" s="75"/>
      <c r="DL211" s="89"/>
      <c r="DM211" s="89"/>
      <c r="DN211" s="89"/>
      <c r="DO211" s="75"/>
      <c r="DP211" s="89"/>
      <c r="DQ211" s="89"/>
      <c r="DR211" s="89"/>
      <c r="DS211" s="75"/>
      <c r="DT211" s="75"/>
      <c r="DU211" s="89"/>
      <c r="DV211" s="89"/>
      <c r="DW211" s="75"/>
      <c r="DX211" s="75"/>
      <c r="DY211" s="89"/>
      <c r="DZ211" s="89"/>
      <c r="EA211" s="75"/>
      <c r="EB211" s="89"/>
      <c r="EC211" s="89"/>
      <c r="ED211" s="89"/>
      <c r="EE211" s="75"/>
      <c r="EF211" s="89"/>
      <c r="EG211" s="89"/>
      <c r="EH211" s="89"/>
      <c r="EI211" s="75"/>
      <c r="EJ211" s="89"/>
      <c r="EK211" s="89"/>
      <c r="EL211" s="89"/>
      <c r="EM211" s="75"/>
      <c r="EN211" s="89"/>
      <c r="EO211" s="89"/>
      <c r="EP211" s="89"/>
      <c r="EQ211" s="75"/>
      <c r="ER211" s="89"/>
      <c r="ES211" s="89"/>
      <c r="ET211" s="89"/>
      <c r="EU211" s="75"/>
      <c r="EV211" s="75"/>
      <c r="EW211" s="75"/>
      <c r="EX211" s="75"/>
      <c r="EY211" s="75"/>
      <c r="EZ211" s="89"/>
      <c r="FA211" s="89"/>
      <c r="FB211" s="89"/>
      <c r="FC211" s="75"/>
      <c r="FD211" s="89"/>
      <c r="FE211" s="89"/>
      <c r="FF211" s="89"/>
      <c r="FG211" s="75"/>
      <c r="FH211" s="89"/>
      <c r="FI211" s="89"/>
      <c r="FJ211" s="89"/>
      <c r="FK211" s="75"/>
      <c r="FL211" s="89"/>
      <c r="FM211" s="89"/>
      <c r="FN211" s="89"/>
      <c r="FO211" s="75"/>
      <c r="FP211" s="89"/>
      <c r="FQ211" s="89"/>
      <c r="FR211" s="89"/>
      <c r="FS211" s="75"/>
      <c r="FT211" s="89"/>
      <c r="FU211" s="89"/>
      <c r="FV211" s="89"/>
      <c r="FW211" s="75"/>
      <c r="FX211" s="89"/>
      <c r="FY211" s="89"/>
      <c r="FZ211" s="89"/>
      <c r="GA211" s="75"/>
      <c r="GB211" s="89"/>
      <c r="GC211" s="89"/>
      <c r="GD211" s="89"/>
      <c r="GE211" s="75"/>
      <c r="GF211" s="89"/>
      <c r="GG211" s="89"/>
      <c r="GH211" s="89"/>
      <c r="GI211" s="75"/>
      <c r="GJ211" s="89"/>
      <c r="GK211" s="89"/>
      <c r="GL211" s="89"/>
      <c r="GM211" s="75"/>
      <c r="GN211" s="89"/>
      <c r="GO211" s="89"/>
      <c r="GP211" s="89"/>
      <c r="GQ211" s="75"/>
      <c r="GR211" s="96"/>
      <c r="GS211" s="96"/>
      <c r="GT211" s="96"/>
      <c r="GU211" s="96"/>
      <c r="GV211" s="96"/>
      <c r="GW211" s="96"/>
      <c r="GX211" s="96"/>
      <c r="GY211" s="96"/>
      <c r="GZ211" s="96"/>
      <c r="HA211" s="96"/>
      <c r="HB211" s="96"/>
      <c r="HC211" s="96"/>
      <c r="HD211" s="96"/>
      <c r="HE211" s="96"/>
      <c r="HF211" s="96"/>
      <c r="HG211" s="96"/>
      <c r="HH211" s="96"/>
      <c r="HI211" s="96"/>
      <c r="HJ211" s="96"/>
      <c r="HK211" s="96"/>
      <c r="HL211" s="96"/>
      <c r="HM211" s="96"/>
      <c r="HN211" s="96"/>
      <c r="HO211" s="96"/>
      <c r="HP211" s="96"/>
      <c r="HQ211" s="96"/>
      <c r="HR211" s="96"/>
      <c r="HS211" s="96"/>
      <c r="HT211" s="96"/>
      <c r="HU211" s="96"/>
      <c r="HV211" s="96"/>
      <c r="HW211" s="96"/>
      <c r="HX211" s="96"/>
      <c r="HY211" s="96"/>
      <c r="HZ211" s="96"/>
      <c r="IA211" s="96"/>
      <c r="IB211" s="96"/>
      <c r="IC211" s="96"/>
      <c r="ID211" s="96"/>
      <c r="IE211" s="96"/>
      <c r="IF211" s="96"/>
      <c r="IG211" s="96"/>
      <c r="IH211" s="96"/>
      <c r="II211" s="96"/>
      <c r="IJ211" s="96"/>
      <c r="IK211" s="96"/>
      <c r="IL211" s="96"/>
      <c r="IM211" s="96"/>
      <c r="IN211" s="96"/>
      <c r="IO211" s="96"/>
      <c r="IP211" s="96"/>
      <c r="IQ211" s="78"/>
      <c r="IR211" s="96"/>
      <c r="IS211" s="96"/>
      <c r="IT211" s="96"/>
      <c r="IU211" s="96"/>
      <c r="IV211" s="96"/>
      <c r="IW211" s="96"/>
      <c r="IX211" s="96"/>
      <c r="IY211" s="96"/>
      <c r="IZ211" s="96"/>
      <c r="JA211" s="96"/>
      <c r="JB211" s="96"/>
      <c r="JC211" s="96"/>
      <c r="JD211" s="96"/>
      <c r="JE211" s="96"/>
      <c r="JF211" s="96"/>
      <c r="JG211" s="96"/>
      <c r="JH211" s="96"/>
      <c r="JI211" s="96"/>
      <c r="JJ211" s="96"/>
      <c r="JK211" s="96"/>
      <c r="JL211" s="96"/>
      <c r="JM211" s="96"/>
      <c r="JN211" s="96"/>
      <c r="JO211" s="96"/>
      <c r="JP211" s="96"/>
      <c r="JQ211" s="96"/>
      <c r="JR211" s="96"/>
      <c r="JS211" s="96"/>
      <c r="JT211" s="96"/>
      <c r="JU211" s="96"/>
      <c r="JV211" s="96"/>
      <c r="JW211" s="96"/>
      <c r="JX211" s="96"/>
      <c r="JY211" s="96"/>
      <c r="JZ211" s="96"/>
      <c r="KA211" s="96"/>
      <c r="KB211" s="96"/>
      <c r="KC211" s="96"/>
      <c r="KD211" s="96"/>
      <c r="KE211" s="75"/>
      <c r="KF211" s="96"/>
      <c r="KG211" s="96"/>
      <c r="KH211" s="96"/>
      <c r="KI211" s="75"/>
      <c r="KJ211" s="96"/>
      <c r="KK211" s="96"/>
      <c r="KL211" s="96"/>
      <c r="KM211" s="75"/>
      <c r="KN211" s="96"/>
      <c r="KO211" s="96"/>
      <c r="KP211" s="96"/>
      <c r="KQ211" s="75"/>
      <c r="KR211" s="96"/>
      <c r="KS211" s="96"/>
      <c r="KT211" s="96"/>
      <c r="KU211" s="75"/>
      <c r="KV211" s="96"/>
      <c r="KW211" s="96"/>
      <c r="KX211" s="96"/>
      <c r="KY211" s="75"/>
      <c r="KZ211" s="96"/>
      <c r="LA211" s="96"/>
      <c r="LB211" s="96"/>
      <c r="LC211" s="75"/>
      <c r="LD211" s="96"/>
      <c r="LE211" s="96"/>
      <c r="LF211" s="96"/>
      <c r="LG211" s="75"/>
      <c r="LH211" s="96"/>
      <c r="LI211" s="96"/>
      <c r="LJ211" s="96"/>
      <c r="LK211" s="75"/>
      <c r="LL211" s="96"/>
      <c r="LM211" s="96"/>
      <c r="LN211" s="96"/>
      <c r="LO211" s="75"/>
      <c r="LP211" s="96"/>
      <c r="LQ211" s="96"/>
      <c r="LR211" s="96"/>
      <c r="LS211" s="75"/>
      <c r="LT211" s="96"/>
      <c r="LU211" s="96"/>
      <c r="LV211" s="96"/>
      <c r="LW211" s="75"/>
      <c r="LX211" s="96"/>
      <c r="LY211" s="96"/>
      <c r="LZ211" s="96"/>
      <c r="MA211" s="75"/>
      <c r="MB211" s="96"/>
      <c r="MC211" s="96"/>
      <c r="MD211" s="96"/>
      <c r="ME211" s="75"/>
      <c r="MF211" s="96"/>
      <c r="MG211" s="96"/>
      <c r="MH211" s="96"/>
      <c r="MI211" s="75"/>
      <c r="MJ211" s="96"/>
      <c r="MK211" s="96"/>
      <c r="ML211" s="96"/>
      <c r="MM211" s="75"/>
      <c r="MN211" s="89"/>
      <c r="MO211" s="89"/>
      <c r="MP211" s="89"/>
      <c r="MQ211" s="75"/>
      <c r="MR211" s="89"/>
      <c r="MS211" s="89"/>
      <c r="MT211" s="89"/>
      <c r="MU211" s="75"/>
      <c r="MV211" s="96"/>
      <c r="MW211" s="96"/>
      <c r="MX211" s="96"/>
      <c r="MY211" s="96"/>
      <c r="MZ211" s="96"/>
      <c r="NA211" s="96"/>
      <c r="NB211" s="96"/>
      <c r="NC211" s="96"/>
      <c r="ND211" s="96"/>
      <c r="NE211" s="96"/>
      <c r="NF211" s="96"/>
      <c r="NG211" s="96"/>
      <c r="NH211" s="96"/>
      <c r="NI211" s="96"/>
      <c r="NJ211" s="96"/>
      <c r="NK211" s="96"/>
    </row>
    <row r="212" spans="1:375" ht="15.75" x14ac:dyDescent="0.25">
      <c r="A212" s="130" t="s">
        <v>249</v>
      </c>
      <c r="B212" s="78">
        <f t="shared" si="1231"/>
        <v>0</v>
      </c>
      <c r="C212" s="78">
        <f t="shared" si="1186"/>
        <v>0</v>
      </c>
      <c r="D212" s="78">
        <f t="shared" si="1232"/>
        <v>0</v>
      </c>
      <c r="E212" s="78">
        <f t="shared" si="1233"/>
        <v>0</v>
      </c>
      <c r="F212" s="78">
        <f t="shared" si="1234"/>
        <v>0</v>
      </c>
      <c r="G212" s="74"/>
      <c r="H212" s="78"/>
      <c r="I212" s="78"/>
      <c r="J212" s="78"/>
      <c r="K212" s="74"/>
      <c r="L212" s="96"/>
      <c r="M212" s="96"/>
      <c r="N212" s="96"/>
      <c r="O212" s="96"/>
      <c r="P212" s="96"/>
      <c r="Q212" s="96"/>
      <c r="R212" s="96"/>
      <c r="S212" s="75"/>
      <c r="T212" s="89"/>
      <c r="U212" s="89"/>
      <c r="V212" s="89"/>
      <c r="W212" s="75"/>
      <c r="X212" s="89"/>
      <c r="Y212" s="89"/>
      <c r="Z212" s="89"/>
      <c r="AA212" s="75"/>
      <c r="AB212" s="89"/>
      <c r="AC212" s="89"/>
      <c r="AD212" s="89"/>
      <c r="AE212" s="75"/>
      <c r="AF212" s="89"/>
      <c r="AG212" s="89"/>
      <c r="AH212" s="89"/>
      <c r="AI212" s="75"/>
      <c r="AJ212" s="89"/>
      <c r="AK212" s="89"/>
      <c r="AL212" s="89"/>
      <c r="AM212" s="75"/>
      <c r="AN212" s="96"/>
      <c r="AO212" s="96"/>
      <c r="AP212" s="96"/>
      <c r="AQ212" s="96"/>
      <c r="AR212" s="89"/>
      <c r="AS212" s="89"/>
      <c r="AT212" s="89"/>
      <c r="AU212" s="75"/>
      <c r="AV212" s="89"/>
      <c r="AW212" s="89"/>
      <c r="AX212" s="89"/>
      <c r="AY212" s="75"/>
      <c r="AZ212" s="75"/>
      <c r="BA212" s="89"/>
      <c r="BB212" s="89"/>
      <c r="BC212" s="75"/>
      <c r="BD212" s="89"/>
      <c r="BE212" s="89"/>
      <c r="BF212" s="89"/>
      <c r="BG212" s="75"/>
      <c r="BH212" s="89"/>
      <c r="BI212" s="89"/>
      <c r="BJ212" s="89"/>
      <c r="BK212" s="75"/>
      <c r="BL212" s="75"/>
      <c r="BM212" s="89"/>
      <c r="BN212" s="89"/>
      <c r="BO212" s="75"/>
      <c r="BP212" s="75"/>
      <c r="BQ212" s="89"/>
      <c r="BR212" s="89"/>
      <c r="BS212" s="75"/>
      <c r="BT212" s="75"/>
      <c r="BU212" s="89"/>
      <c r="BV212" s="89"/>
      <c r="BW212" s="75"/>
      <c r="BX212" s="75"/>
      <c r="BY212" s="89"/>
      <c r="BZ212" s="89"/>
      <c r="CA212" s="75"/>
      <c r="CB212" s="75"/>
      <c r="CC212" s="89"/>
      <c r="CD212" s="89"/>
      <c r="CE212" s="75"/>
      <c r="CF212" s="322"/>
      <c r="CG212" s="89"/>
      <c r="CH212" s="89"/>
      <c r="CI212" s="75"/>
      <c r="CJ212" s="75"/>
      <c r="CK212" s="89"/>
      <c r="CL212" s="89"/>
      <c r="CM212" s="75"/>
      <c r="CN212" s="75"/>
      <c r="CO212" s="89"/>
      <c r="CP212" s="89"/>
      <c r="CQ212" s="75"/>
      <c r="CR212" s="89"/>
      <c r="CS212" s="89"/>
      <c r="CT212" s="89"/>
      <c r="CU212" s="75"/>
      <c r="CV212" s="75"/>
      <c r="CW212" s="89"/>
      <c r="CX212" s="89"/>
      <c r="CY212" s="75"/>
      <c r="CZ212" s="75"/>
      <c r="DA212" s="89"/>
      <c r="DB212" s="89"/>
      <c r="DC212" s="75"/>
      <c r="DD212" s="89"/>
      <c r="DE212" s="89"/>
      <c r="DF212" s="78"/>
      <c r="DG212" s="75"/>
      <c r="DH212" s="89"/>
      <c r="DI212" s="89"/>
      <c r="DJ212" s="89"/>
      <c r="DK212" s="75"/>
      <c r="DL212" s="89"/>
      <c r="DM212" s="89"/>
      <c r="DN212" s="89"/>
      <c r="DO212" s="75"/>
      <c r="DP212" s="89"/>
      <c r="DQ212" s="89"/>
      <c r="DR212" s="89"/>
      <c r="DS212" s="75"/>
      <c r="DT212" s="75"/>
      <c r="DU212" s="89"/>
      <c r="DV212" s="89"/>
      <c r="DW212" s="75"/>
      <c r="DX212" s="75"/>
      <c r="DY212" s="89"/>
      <c r="DZ212" s="89"/>
      <c r="EA212" s="75"/>
      <c r="EB212" s="89"/>
      <c r="EC212" s="89"/>
      <c r="ED212" s="89"/>
      <c r="EE212" s="75"/>
      <c r="EF212" s="89"/>
      <c r="EG212" s="89"/>
      <c r="EH212" s="89"/>
      <c r="EI212" s="75"/>
      <c r="EJ212" s="89"/>
      <c r="EK212" s="89"/>
      <c r="EL212" s="89"/>
      <c r="EM212" s="75"/>
      <c r="EN212" s="89"/>
      <c r="EO212" s="89"/>
      <c r="EP212" s="89"/>
      <c r="EQ212" s="75"/>
      <c r="ER212" s="89"/>
      <c r="ES212" s="89"/>
      <c r="ET212" s="89"/>
      <c r="EU212" s="75"/>
      <c r="EV212" s="75"/>
      <c r="EW212" s="75"/>
      <c r="EX212" s="75"/>
      <c r="EY212" s="75"/>
      <c r="EZ212" s="89"/>
      <c r="FA212" s="89"/>
      <c r="FB212" s="89"/>
      <c r="FC212" s="75"/>
      <c r="FD212" s="89"/>
      <c r="FE212" s="89"/>
      <c r="FF212" s="89"/>
      <c r="FG212" s="75"/>
      <c r="FH212" s="89"/>
      <c r="FI212" s="89"/>
      <c r="FJ212" s="89"/>
      <c r="FK212" s="75"/>
      <c r="FL212" s="89"/>
      <c r="FM212" s="89"/>
      <c r="FN212" s="89"/>
      <c r="FO212" s="75"/>
      <c r="FP212" s="89"/>
      <c r="FQ212" s="89"/>
      <c r="FR212" s="89"/>
      <c r="FS212" s="75"/>
      <c r="FT212" s="89"/>
      <c r="FU212" s="89"/>
      <c r="FV212" s="89"/>
      <c r="FW212" s="75"/>
      <c r="FX212" s="89"/>
      <c r="FY212" s="89"/>
      <c r="FZ212" s="89"/>
      <c r="GA212" s="75"/>
      <c r="GB212" s="89"/>
      <c r="GC212" s="89"/>
      <c r="GD212" s="89"/>
      <c r="GE212" s="75"/>
      <c r="GF212" s="89"/>
      <c r="GG212" s="89"/>
      <c r="GH212" s="89"/>
      <c r="GI212" s="75"/>
      <c r="GJ212" s="89"/>
      <c r="GK212" s="89"/>
      <c r="GL212" s="89"/>
      <c r="GM212" s="75"/>
      <c r="GN212" s="89"/>
      <c r="GO212" s="89"/>
      <c r="GP212" s="89"/>
      <c r="GQ212" s="75"/>
      <c r="GR212" s="96"/>
      <c r="GS212" s="96"/>
      <c r="GT212" s="96"/>
      <c r="GU212" s="96"/>
      <c r="GV212" s="96"/>
      <c r="GW212" s="96"/>
      <c r="GX212" s="96"/>
      <c r="GY212" s="96"/>
      <c r="GZ212" s="96"/>
      <c r="HA212" s="96"/>
      <c r="HB212" s="96"/>
      <c r="HC212" s="96"/>
      <c r="HD212" s="96"/>
      <c r="HE212" s="96"/>
      <c r="HF212" s="96"/>
      <c r="HG212" s="96"/>
      <c r="HH212" s="96"/>
      <c r="HI212" s="96"/>
      <c r="HJ212" s="96"/>
      <c r="HK212" s="96"/>
      <c r="HL212" s="96"/>
      <c r="HM212" s="96"/>
      <c r="HN212" s="96"/>
      <c r="HO212" s="96"/>
      <c r="HP212" s="96"/>
      <c r="HQ212" s="96"/>
      <c r="HR212" s="96"/>
      <c r="HS212" s="96"/>
      <c r="HT212" s="96"/>
      <c r="HU212" s="96"/>
      <c r="HV212" s="96"/>
      <c r="HW212" s="96"/>
      <c r="HX212" s="96"/>
      <c r="HY212" s="96"/>
      <c r="HZ212" s="96"/>
      <c r="IA212" s="96"/>
      <c r="IB212" s="96"/>
      <c r="IC212" s="96"/>
      <c r="ID212" s="96"/>
      <c r="IE212" s="96"/>
      <c r="IF212" s="96"/>
      <c r="IG212" s="96"/>
      <c r="IH212" s="96"/>
      <c r="II212" s="96"/>
      <c r="IJ212" s="96"/>
      <c r="IK212" s="96"/>
      <c r="IL212" s="96"/>
      <c r="IM212" s="96"/>
      <c r="IN212" s="96"/>
      <c r="IO212" s="96"/>
      <c r="IP212" s="96"/>
      <c r="IQ212" s="78"/>
      <c r="IR212" s="96"/>
      <c r="IS212" s="96"/>
      <c r="IT212" s="96"/>
      <c r="IU212" s="96"/>
      <c r="IV212" s="96"/>
      <c r="IW212" s="96"/>
      <c r="IX212" s="96"/>
      <c r="IY212" s="96"/>
      <c r="IZ212" s="96"/>
      <c r="JA212" s="96"/>
      <c r="JB212" s="96"/>
      <c r="JC212" s="96"/>
      <c r="JD212" s="96"/>
      <c r="JE212" s="96"/>
      <c r="JF212" s="96"/>
      <c r="JG212" s="96"/>
      <c r="JH212" s="96"/>
      <c r="JI212" s="96"/>
      <c r="JJ212" s="96"/>
      <c r="JK212" s="96"/>
      <c r="JL212" s="96"/>
      <c r="JM212" s="96"/>
      <c r="JN212" s="96"/>
      <c r="JO212" s="96"/>
      <c r="JP212" s="96"/>
      <c r="JQ212" s="96"/>
      <c r="JR212" s="96"/>
      <c r="JS212" s="96"/>
      <c r="JT212" s="96"/>
      <c r="JU212" s="96"/>
      <c r="JV212" s="96"/>
      <c r="JW212" s="96"/>
      <c r="JX212" s="96"/>
      <c r="JY212" s="96"/>
      <c r="JZ212" s="96"/>
      <c r="KA212" s="96"/>
      <c r="KB212" s="96"/>
      <c r="KC212" s="96"/>
      <c r="KD212" s="96"/>
      <c r="KE212" s="75"/>
      <c r="KF212" s="96"/>
      <c r="KG212" s="96"/>
      <c r="KH212" s="96"/>
      <c r="KI212" s="75"/>
      <c r="KJ212" s="96"/>
      <c r="KK212" s="96"/>
      <c r="KL212" s="96"/>
      <c r="KM212" s="75"/>
      <c r="KN212" s="96"/>
      <c r="KO212" s="96"/>
      <c r="KP212" s="96"/>
      <c r="KQ212" s="75"/>
      <c r="KR212" s="96"/>
      <c r="KS212" s="96"/>
      <c r="KT212" s="96"/>
      <c r="KU212" s="75"/>
      <c r="KV212" s="96"/>
      <c r="KW212" s="96"/>
      <c r="KX212" s="96"/>
      <c r="KY212" s="75"/>
      <c r="KZ212" s="96"/>
      <c r="LA212" s="96"/>
      <c r="LB212" s="96"/>
      <c r="LC212" s="75"/>
      <c r="LD212" s="96"/>
      <c r="LE212" s="96"/>
      <c r="LF212" s="96"/>
      <c r="LG212" s="75"/>
      <c r="LH212" s="96"/>
      <c r="LI212" s="96"/>
      <c r="LJ212" s="96"/>
      <c r="LK212" s="75"/>
      <c r="LL212" s="96"/>
      <c r="LM212" s="96"/>
      <c r="LN212" s="96"/>
      <c r="LO212" s="75"/>
      <c r="LP212" s="96"/>
      <c r="LQ212" s="96"/>
      <c r="LR212" s="96"/>
      <c r="LS212" s="75"/>
      <c r="LT212" s="96"/>
      <c r="LU212" s="96"/>
      <c r="LV212" s="96"/>
      <c r="LW212" s="75"/>
      <c r="LX212" s="96"/>
      <c r="LY212" s="96"/>
      <c r="LZ212" s="96"/>
      <c r="MA212" s="75"/>
      <c r="MB212" s="96"/>
      <c r="MC212" s="96"/>
      <c r="MD212" s="96"/>
      <c r="ME212" s="75"/>
      <c r="MF212" s="96"/>
      <c r="MG212" s="96"/>
      <c r="MH212" s="96"/>
      <c r="MI212" s="75"/>
      <c r="MJ212" s="96"/>
      <c r="MK212" s="96"/>
      <c r="ML212" s="96"/>
      <c r="MM212" s="75"/>
      <c r="MN212" s="89"/>
      <c r="MO212" s="89"/>
      <c r="MP212" s="89"/>
      <c r="MQ212" s="75"/>
      <c r="MR212" s="89"/>
      <c r="MS212" s="89"/>
      <c r="MT212" s="89"/>
      <c r="MU212" s="75"/>
      <c r="MV212" s="96"/>
      <c r="MW212" s="96"/>
      <c r="MX212" s="96"/>
      <c r="MY212" s="96"/>
      <c r="MZ212" s="96"/>
      <c r="NA212" s="96"/>
      <c r="NB212" s="96"/>
      <c r="NC212" s="96"/>
      <c r="ND212" s="96"/>
      <c r="NE212" s="96"/>
      <c r="NF212" s="96"/>
      <c r="NG212" s="96"/>
      <c r="NH212" s="96"/>
      <c r="NI212" s="96"/>
      <c r="NJ212" s="96"/>
      <c r="NK212" s="96"/>
    </row>
    <row r="213" spans="1:375" ht="15.75" x14ac:dyDescent="0.25">
      <c r="A213" s="130" t="s">
        <v>468</v>
      </c>
      <c r="B213" s="78">
        <f t="shared" si="1231"/>
        <v>0</v>
      </c>
      <c r="C213" s="78">
        <f t="shared" si="1186"/>
        <v>0</v>
      </c>
      <c r="D213" s="78">
        <f t="shared" si="1232"/>
        <v>0</v>
      </c>
      <c r="E213" s="78">
        <f t="shared" si="1233"/>
        <v>0</v>
      </c>
      <c r="F213" s="78">
        <f t="shared" si="1234"/>
        <v>0</v>
      </c>
      <c r="G213" s="74"/>
      <c r="H213" s="78"/>
      <c r="I213" s="78"/>
      <c r="J213" s="78"/>
      <c r="K213" s="74"/>
      <c r="L213" s="96"/>
      <c r="M213" s="96"/>
      <c r="N213" s="96"/>
      <c r="O213" s="96"/>
      <c r="P213" s="96"/>
      <c r="Q213" s="96"/>
      <c r="R213" s="96"/>
      <c r="S213" s="75"/>
      <c r="T213" s="89"/>
      <c r="U213" s="89"/>
      <c r="V213" s="89"/>
      <c r="W213" s="75"/>
      <c r="X213" s="89"/>
      <c r="Y213" s="89"/>
      <c r="Z213" s="89"/>
      <c r="AA213" s="75"/>
      <c r="AB213" s="89"/>
      <c r="AC213" s="89"/>
      <c r="AD213" s="89"/>
      <c r="AE213" s="75"/>
      <c r="AF213" s="89"/>
      <c r="AG213" s="89"/>
      <c r="AH213" s="89"/>
      <c r="AI213" s="75"/>
      <c r="AJ213" s="89"/>
      <c r="AK213" s="89"/>
      <c r="AL213" s="89"/>
      <c r="AM213" s="75"/>
      <c r="AN213" s="96"/>
      <c r="AO213" s="96"/>
      <c r="AP213" s="96"/>
      <c r="AQ213" s="96"/>
      <c r="AR213" s="89"/>
      <c r="AS213" s="89"/>
      <c r="AT213" s="89"/>
      <c r="AU213" s="75"/>
      <c r="AV213" s="89"/>
      <c r="AW213" s="89"/>
      <c r="AX213" s="89"/>
      <c r="AY213" s="75"/>
      <c r="AZ213" s="75"/>
      <c r="BA213" s="89"/>
      <c r="BB213" s="89"/>
      <c r="BC213" s="75"/>
      <c r="BD213" s="89"/>
      <c r="BE213" s="89"/>
      <c r="BF213" s="89"/>
      <c r="BG213" s="75"/>
      <c r="BH213" s="89"/>
      <c r="BI213" s="89"/>
      <c r="BJ213" s="89"/>
      <c r="BK213" s="75"/>
      <c r="BL213" s="75"/>
      <c r="BM213" s="89"/>
      <c r="BN213" s="89"/>
      <c r="BO213" s="75"/>
      <c r="BP213" s="75"/>
      <c r="BQ213" s="89"/>
      <c r="BR213" s="89"/>
      <c r="BS213" s="75"/>
      <c r="BT213" s="75"/>
      <c r="BU213" s="89"/>
      <c r="BV213" s="89"/>
      <c r="BW213" s="75"/>
      <c r="BX213" s="75"/>
      <c r="BY213" s="89"/>
      <c r="BZ213" s="89"/>
      <c r="CA213" s="75"/>
      <c r="CB213" s="75"/>
      <c r="CC213" s="89"/>
      <c r="CD213" s="89"/>
      <c r="CE213" s="75"/>
      <c r="CF213" s="322"/>
      <c r="CG213" s="89"/>
      <c r="CH213" s="89"/>
      <c r="CI213" s="75"/>
      <c r="CJ213" s="75"/>
      <c r="CK213" s="89"/>
      <c r="CL213" s="89"/>
      <c r="CM213" s="75"/>
      <c r="CN213" s="75"/>
      <c r="CO213" s="89"/>
      <c r="CP213" s="89"/>
      <c r="CQ213" s="75"/>
      <c r="CR213" s="89"/>
      <c r="CS213" s="89"/>
      <c r="CT213" s="89"/>
      <c r="CU213" s="75"/>
      <c r="CV213" s="75"/>
      <c r="CW213" s="89"/>
      <c r="CX213" s="89"/>
      <c r="CY213" s="75"/>
      <c r="CZ213" s="75"/>
      <c r="DA213" s="89"/>
      <c r="DB213" s="89"/>
      <c r="DC213" s="75"/>
      <c r="DD213" s="89"/>
      <c r="DE213" s="89"/>
      <c r="DF213" s="78"/>
      <c r="DG213" s="75"/>
      <c r="DH213" s="89"/>
      <c r="DI213" s="89"/>
      <c r="DJ213" s="89"/>
      <c r="DK213" s="75"/>
      <c r="DL213" s="89"/>
      <c r="DM213" s="89"/>
      <c r="DN213" s="89"/>
      <c r="DO213" s="75"/>
      <c r="DP213" s="89"/>
      <c r="DQ213" s="89"/>
      <c r="DR213" s="89"/>
      <c r="DS213" s="75"/>
      <c r="DT213" s="75"/>
      <c r="DU213" s="89"/>
      <c r="DV213" s="89"/>
      <c r="DW213" s="75"/>
      <c r="DX213" s="75"/>
      <c r="DY213" s="89"/>
      <c r="DZ213" s="89"/>
      <c r="EA213" s="75"/>
      <c r="EB213" s="89"/>
      <c r="EC213" s="89"/>
      <c r="ED213" s="89"/>
      <c r="EE213" s="75"/>
      <c r="EF213" s="89"/>
      <c r="EG213" s="89"/>
      <c r="EH213" s="89"/>
      <c r="EI213" s="75"/>
      <c r="EJ213" s="89"/>
      <c r="EK213" s="89"/>
      <c r="EL213" s="89"/>
      <c r="EM213" s="75"/>
      <c r="EN213" s="89"/>
      <c r="EO213" s="89"/>
      <c r="EP213" s="89"/>
      <c r="EQ213" s="75"/>
      <c r="ER213" s="89"/>
      <c r="ES213" s="89"/>
      <c r="ET213" s="89"/>
      <c r="EU213" s="75"/>
      <c r="EV213" s="75"/>
      <c r="EW213" s="75"/>
      <c r="EX213" s="75"/>
      <c r="EY213" s="75"/>
      <c r="EZ213" s="89"/>
      <c r="FA213" s="89"/>
      <c r="FB213" s="89"/>
      <c r="FC213" s="75"/>
      <c r="FD213" s="89"/>
      <c r="FE213" s="89"/>
      <c r="FF213" s="89"/>
      <c r="FG213" s="75"/>
      <c r="FH213" s="89"/>
      <c r="FI213" s="89"/>
      <c r="FJ213" s="89"/>
      <c r="FK213" s="75"/>
      <c r="FL213" s="89"/>
      <c r="FM213" s="89"/>
      <c r="FN213" s="89"/>
      <c r="FO213" s="75"/>
      <c r="FP213" s="89"/>
      <c r="FQ213" s="89"/>
      <c r="FR213" s="89"/>
      <c r="FS213" s="75"/>
      <c r="FT213" s="89"/>
      <c r="FU213" s="89"/>
      <c r="FV213" s="89"/>
      <c r="FW213" s="75"/>
      <c r="FX213" s="89"/>
      <c r="FY213" s="89"/>
      <c r="FZ213" s="89"/>
      <c r="GA213" s="75"/>
      <c r="GB213" s="89"/>
      <c r="GC213" s="89"/>
      <c r="GD213" s="89"/>
      <c r="GE213" s="75"/>
      <c r="GF213" s="89"/>
      <c r="GG213" s="89"/>
      <c r="GH213" s="89"/>
      <c r="GI213" s="75"/>
      <c r="GJ213" s="89"/>
      <c r="GK213" s="89"/>
      <c r="GL213" s="89"/>
      <c r="GM213" s="75"/>
      <c r="GN213" s="89"/>
      <c r="GO213" s="89"/>
      <c r="GP213" s="89"/>
      <c r="GQ213" s="75"/>
      <c r="GR213" s="96"/>
      <c r="GS213" s="96"/>
      <c r="GT213" s="96"/>
      <c r="GU213" s="96"/>
      <c r="GV213" s="96"/>
      <c r="GW213" s="96"/>
      <c r="GX213" s="96"/>
      <c r="GY213" s="96"/>
      <c r="GZ213" s="96"/>
      <c r="HA213" s="96"/>
      <c r="HB213" s="96"/>
      <c r="HC213" s="96"/>
      <c r="HD213" s="96"/>
      <c r="HE213" s="96"/>
      <c r="HF213" s="96"/>
      <c r="HG213" s="96"/>
      <c r="HH213" s="96"/>
      <c r="HI213" s="96"/>
      <c r="HJ213" s="96"/>
      <c r="HK213" s="96"/>
      <c r="HL213" s="96"/>
      <c r="HM213" s="96"/>
      <c r="HN213" s="96"/>
      <c r="HO213" s="96"/>
      <c r="HP213" s="96"/>
      <c r="HQ213" s="96"/>
      <c r="HR213" s="96"/>
      <c r="HS213" s="96"/>
      <c r="HT213" s="96"/>
      <c r="HU213" s="96"/>
      <c r="HV213" s="96"/>
      <c r="HW213" s="96"/>
      <c r="HX213" s="96"/>
      <c r="HY213" s="96"/>
      <c r="HZ213" s="96"/>
      <c r="IA213" s="96"/>
      <c r="IB213" s="96"/>
      <c r="IC213" s="96"/>
      <c r="ID213" s="96"/>
      <c r="IE213" s="96"/>
      <c r="IF213" s="96"/>
      <c r="IG213" s="96"/>
      <c r="IH213" s="96"/>
      <c r="II213" s="96"/>
      <c r="IJ213" s="96"/>
      <c r="IK213" s="96"/>
      <c r="IL213" s="96"/>
      <c r="IM213" s="96"/>
      <c r="IN213" s="96"/>
      <c r="IO213" s="96"/>
      <c r="IP213" s="96"/>
      <c r="IQ213" s="78"/>
      <c r="IR213" s="96"/>
      <c r="IS213" s="96"/>
      <c r="IT213" s="96"/>
      <c r="IU213" s="96"/>
      <c r="IV213" s="96"/>
      <c r="IW213" s="96"/>
      <c r="IX213" s="96"/>
      <c r="IY213" s="96"/>
      <c r="IZ213" s="96"/>
      <c r="JA213" s="96"/>
      <c r="JB213" s="96"/>
      <c r="JC213" s="96"/>
      <c r="JD213" s="96"/>
      <c r="JE213" s="96"/>
      <c r="JF213" s="96"/>
      <c r="JG213" s="96"/>
      <c r="JH213" s="96"/>
      <c r="JI213" s="96"/>
      <c r="JJ213" s="96"/>
      <c r="JK213" s="96"/>
      <c r="JL213" s="96"/>
      <c r="JM213" s="96"/>
      <c r="JN213" s="96"/>
      <c r="JO213" s="96"/>
      <c r="JP213" s="96"/>
      <c r="JQ213" s="96"/>
      <c r="JR213" s="96"/>
      <c r="JS213" s="96"/>
      <c r="JT213" s="96"/>
      <c r="JU213" s="96"/>
      <c r="JV213" s="96"/>
      <c r="JW213" s="96"/>
      <c r="JX213" s="96"/>
      <c r="JY213" s="96"/>
      <c r="JZ213" s="96"/>
      <c r="KA213" s="96"/>
      <c r="KB213" s="96"/>
      <c r="KC213" s="96"/>
      <c r="KD213" s="96"/>
      <c r="KE213" s="75"/>
      <c r="KF213" s="96"/>
      <c r="KG213" s="96"/>
      <c r="KH213" s="96"/>
      <c r="KI213" s="75"/>
      <c r="KJ213" s="96"/>
      <c r="KK213" s="96"/>
      <c r="KL213" s="96"/>
      <c r="KM213" s="75"/>
      <c r="KN213" s="96"/>
      <c r="KO213" s="96"/>
      <c r="KP213" s="96"/>
      <c r="KQ213" s="75"/>
      <c r="KR213" s="96"/>
      <c r="KS213" s="96"/>
      <c r="KT213" s="96"/>
      <c r="KU213" s="75"/>
      <c r="KV213" s="96"/>
      <c r="KW213" s="96"/>
      <c r="KX213" s="96"/>
      <c r="KY213" s="75"/>
      <c r="KZ213" s="96"/>
      <c r="LA213" s="96"/>
      <c r="LB213" s="96"/>
      <c r="LC213" s="75"/>
      <c r="LD213" s="96"/>
      <c r="LE213" s="96"/>
      <c r="LF213" s="96"/>
      <c r="LG213" s="75"/>
      <c r="LH213" s="96"/>
      <c r="LI213" s="96"/>
      <c r="LJ213" s="96"/>
      <c r="LK213" s="75"/>
      <c r="LL213" s="96"/>
      <c r="LM213" s="96"/>
      <c r="LN213" s="96"/>
      <c r="LO213" s="75"/>
      <c r="LP213" s="96"/>
      <c r="LQ213" s="96"/>
      <c r="LR213" s="96"/>
      <c r="LS213" s="75"/>
      <c r="LT213" s="96"/>
      <c r="LU213" s="96"/>
      <c r="LV213" s="96"/>
      <c r="LW213" s="75"/>
      <c r="LX213" s="96"/>
      <c r="LY213" s="96"/>
      <c r="LZ213" s="96"/>
      <c r="MA213" s="75"/>
      <c r="MB213" s="96"/>
      <c r="MC213" s="96"/>
      <c r="MD213" s="96"/>
      <c r="ME213" s="75"/>
      <c r="MF213" s="96"/>
      <c r="MG213" s="96"/>
      <c r="MH213" s="96"/>
      <c r="MI213" s="75"/>
      <c r="MJ213" s="96"/>
      <c r="MK213" s="96"/>
      <c r="ML213" s="96"/>
      <c r="MM213" s="75"/>
      <c r="MN213" s="89"/>
      <c r="MO213" s="89"/>
      <c r="MP213" s="89"/>
      <c r="MQ213" s="75"/>
      <c r="MR213" s="89"/>
      <c r="MS213" s="89"/>
      <c r="MT213" s="89"/>
      <c r="MU213" s="75"/>
      <c r="MV213" s="96"/>
      <c r="MW213" s="96"/>
      <c r="MX213" s="96"/>
      <c r="MY213" s="96"/>
      <c r="MZ213" s="96"/>
      <c r="NA213" s="96"/>
      <c r="NB213" s="96"/>
      <c r="NC213" s="96"/>
      <c r="ND213" s="96"/>
      <c r="NE213" s="96"/>
      <c r="NF213" s="96"/>
      <c r="NG213" s="96"/>
      <c r="NH213" s="96"/>
      <c r="NI213" s="96"/>
      <c r="NJ213" s="96"/>
      <c r="NK213" s="96"/>
    </row>
    <row r="214" spans="1:375" ht="15.75" x14ac:dyDescent="0.25">
      <c r="A214" s="130" t="s">
        <v>239</v>
      </c>
      <c r="B214" s="78">
        <f t="shared" si="1231"/>
        <v>0</v>
      </c>
      <c r="C214" s="78">
        <f t="shared" si="1186"/>
        <v>0</v>
      </c>
      <c r="D214" s="78">
        <f t="shared" si="1232"/>
        <v>0</v>
      </c>
      <c r="E214" s="78">
        <f t="shared" si="1233"/>
        <v>0</v>
      </c>
      <c r="F214" s="78">
        <f t="shared" si="1234"/>
        <v>0</v>
      </c>
      <c r="G214" s="74"/>
      <c r="H214" s="78"/>
      <c r="I214" s="78"/>
      <c r="J214" s="78"/>
      <c r="K214" s="74"/>
      <c r="L214" s="96"/>
      <c r="M214" s="96"/>
      <c r="N214" s="96"/>
      <c r="O214" s="96"/>
      <c r="P214" s="96"/>
      <c r="Q214" s="96"/>
      <c r="R214" s="96"/>
      <c r="S214" s="75"/>
      <c r="T214" s="89"/>
      <c r="U214" s="89"/>
      <c r="V214" s="89"/>
      <c r="W214" s="75"/>
      <c r="X214" s="89"/>
      <c r="Y214" s="89"/>
      <c r="Z214" s="89"/>
      <c r="AA214" s="75"/>
      <c r="AB214" s="89"/>
      <c r="AC214" s="89"/>
      <c r="AD214" s="89"/>
      <c r="AE214" s="75"/>
      <c r="AF214" s="89"/>
      <c r="AG214" s="89"/>
      <c r="AH214" s="89"/>
      <c r="AI214" s="75"/>
      <c r="AJ214" s="89"/>
      <c r="AK214" s="89"/>
      <c r="AL214" s="89"/>
      <c r="AM214" s="75"/>
      <c r="AN214" s="96"/>
      <c r="AO214" s="96"/>
      <c r="AP214" s="96"/>
      <c r="AQ214" s="96"/>
      <c r="AR214" s="89"/>
      <c r="AS214" s="89"/>
      <c r="AT214" s="89"/>
      <c r="AU214" s="75"/>
      <c r="AV214" s="89"/>
      <c r="AW214" s="89"/>
      <c r="AX214" s="89"/>
      <c r="AY214" s="75"/>
      <c r="AZ214" s="75"/>
      <c r="BA214" s="89"/>
      <c r="BB214" s="89"/>
      <c r="BC214" s="75"/>
      <c r="BD214" s="89"/>
      <c r="BE214" s="89"/>
      <c r="BF214" s="89"/>
      <c r="BG214" s="75"/>
      <c r="BH214" s="89"/>
      <c r="BI214" s="89"/>
      <c r="BJ214" s="89"/>
      <c r="BK214" s="75"/>
      <c r="BL214" s="75"/>
      <c r="BM214" s="89"/>
      <c r="BN214" s="89"/>
      <c r="BO214" s="75"/>
      <c r="BP214" s="75"/>
      <c r="BQ214" s="89"/>
      <c r="BR214" s="89"/>
      <c r="BS214" s="75"/>
      <c r="BT214" s="75"/>
      <c r="BU214" s="89"/>
      <c r="BV214" s="89"/>
      <c r="BW214" s="75"/>
      <c r="BX214" s="75"/>
      <c r="BY214" s="89"/>
      <c r="BZ214" s="89"/>
      <c r="CA214" s="75"/>
      <c r="CB214" s="75"/>
      <c r="CC214" s="89"/>
      <c r="CD214" s="89"/>
      <c r="CE214" s="75"/>
      <c r="CF214" s="322"/>
      <c r="CG214" s="89"/>
      <c r="CH214" s="89"/>
      <c r="CI214" s="75"/>
      <c r="CJ214" s="75"/>
      <c r="CK214" s="89"/>
      <c r="CL214" s="89"/>
      <c r="CM214" s="75"/>
      <c r="CN214" s="75"/>
      <c r="CO214" s="89"/>
      <c r="CP214" s="89"/>
      <c r="CQ214" s="75"/>
      <c r="CR214" s="89"/>
      <c r="CS214" s="89"/>
      <c r="CT214" s="89"/>
      <c r="CU214" s="75"/>
      <c r="CV214" s="75"/>
      <c r="CW214" s="89"/>
      <c r="CX214" s="89"/>
      <c r="CY214" s="75"/>
      <c r="CZ214" s="75"/>
      <c r="DA214" s="89"/>
      <c r="DB214" s="89"/>
      <c r="DC214" s="75"/>
      <c r="DD214" s="89"/>
      <c r="DE214" s="89"/>
      <c r="DF214" s="78"/>
      <c r="DG214" s="75"/>
      <c r="DH214" s="89"/>
      <c r="DI214" s="89"/>
      <c r="DJ214" s="89"/>
      <c r="DK214" s="75"/>
      <c r="DL214" s="89"/>
      <c r="DM214" s="89"/>
      <c r="DN214" s="89"/>
      <c r="DO214" s="75"/>
      <c r="DP214" s="89"/>
      <c r="DQ214" s="89"/>
      <c r="DR214" s="89"/>
      <c r="DS214" s="75"/>
      <c r="DT214" s="75"/>
      <c r="DU214" s="89"/>
      <c r="DV214" s="89"/>
      <c r="DW214" s="75"/>
      <c r="DX214" s="75"/>
      <c r="DY214" s="89"/>
      <c r="DZ214" s="89"/>
      <c r="EA214" s="75"/>
      <c r="EB214" s="89"/>
      <c r="EC214" s="89"/>
      <c r="ED214" s="89"/>
      <c r="EE214" s="75"/>
      <c r="EF214" s="89"/>
      <c r="EG214" s="89"/>
      <c r="EH214" s="89"/>
      <c r="EI214" s="75"/>
      <c r="EJ214" s="89"/>
      <c r="EK214" s="89"/>
      <c r="EL214" s="89"/>
      <c r="EM214" s="75"/>
      <c r="EN214" s="89"/>
      <c r="EO214" s="89"/>
      <c r="EP214" s="89"/>
      <c r="EQ214" s="75"/>
      <c r="ER214" s="89"/>
      <c r="ES214" s="89"/>
      <c r="ET214" s="89"/>
      <c r="EU214" s="75"/>
      <c r="EV214" s="75"/>
      <c r="EW214" s="75"/>
      <c r="EX214" s="75"/>
      <c r="EY214" s="75"/>
      <c r="EZ214" s="89"/>
      <c r="FA214" s="89"/>
      <c r="FB214" s="89"/>
      <c r="FC214" s="75"/>
      <c r="FD214" s="89"/>
      <c r="FE214" s="89"/>
      <c r="FF214" s="89"/>
      <c r="FG214" s="75"/>
      <c r="FH214" s="89"/>
      <c r="FI214" s="89"/>
      <c r="FJ214" s="89"/>
      <c r="FK214" s="75"/>
      <c r="FL214" s="89"/>
      <c r="FM214" s="89"/>
      <c r="FN214" s="89"/>
      <c r="FO214" s="75"/>
      <c r="FP214" s="89"/>
      <c r="FQ214" s="89"/>
      <c r="FR214" s="89"/>
      <c r="FS214" s="75"/>
      <c r="FT214" s="89"/>
      <c r="FU214" s="89"/>
      <c r="FV214" s="89"/>
      <c r="FW214" s="75"/>
      <c r="FX214" s="89"/>
      <c r="FY214" s="89"/>
      <c r="FZ214" s="89"/>
      <c r="GA214" s="75"/>
      <c r="GB214" s="89"/>
      <c r="GC214" s="89"/>
      <c r="GD214" s="89"/>
      <c r="GE214" s="75"/>
      <c r="GF214" s="89"/>
      <c r="GG214" s="89"/>
      <c r="GH214" s="89"/>
      <c r="GI214" s="75"/>
      <c r="GJ214" s="89"/>
      <c r="GK214" s="89"/>
      <c r="GL214" s="89"/>
      <c r="GM214" s="75"/>
      <c r="GN214" s="89"/>
      <c r="GO214" s="89"/>
      <c r="GP214" s="89"/>
      <c r="GQ214" s="75"/>
      <c r="GR214" s="96"/>
      <c r="GS214" s="96"/>
      <c r="GT214" s="96"/>
      <c r="GU214" s="96"/>
      <c r="GV214" s="96"/>
      <c r="GW214" s="96"/>
      <c r="GX214" s="96"/>
      <c r="GY214" s="96"/>
      <c r="GZ214" s="96"/>
      <c r="HA214" s="96"/>
      <c r="HB214" s="96"/>
      <c r="HC214" s="96"/>
      <c r="HD214" s="96"/>
      <c r="HE214" s="96"/>
      <c r="HF214" s="96"/>
      <c r="HG214" s="96"/>
      <c r="HH214" s="96"/>
      <c r="HI214" s="96"/>
      <c r="HJ214" s="96"/>
      <c r="HK214" s="96"/>
      <c r="HL214" s="96"/>
      <c r="HM214" s="96"/>
      <c r="HN214" s="96"/>
      <c r="HO214" s="96"/>
      <c r="HP214" s="96"/>
      <c r="HQ214" s="96"/>
      <c r="HR214" s="96"/>
      <c r="HS214" s="96"/>
      <c r="HT214" s="96"/>
      <c r="HU214" s="96"/>
      <c r="HV214" s="96"/>
      <c r="HW214" s="96"/>
      <c r="HX214" s="96"/>
      <c r="HY214" s="96"/>
      <c r="HZ214" s="96"/>
      <c r="IA214" s="96"/>
      <c r="IB214" s="96"/>
      <c r="IC214" s="96"/>
      <c r="ID214" s="96"/>
      <c r="IE214" s="96"/>
      <c r="IF214" s="96"/>
      <c r="IG214" s="96"/>
      <c r="IH214" s="96"/>
      <c r="II214" s="96"/>
      <c r="IJ214" s="96"/>
      <c r="IK214" s="96"/>
      <c r="IL214" s="96"/>
      <c r="IM214" s="96"/>
      <c r="IN214" s="96"/>
      <c r="IO214" s="96"/>
      <c r="IP214" s="96"/>
      <c r="IQ214" s="78"/>
      <c r="IR214" s="96"/>
      <c r="IS214" s="96"/>
      <c r="IT214" s="96"/>
      <c r="IU214" s="96"/>
      <c r="IV214" s="96"/>
      <c r="IW214" s="96"/>
      <c r="IX214" s="96"/>
      <c r="IY214" s="96"/>
      <c r="IZ214" s="96"/>
      <c r="JA214" s="96"/>
      <c r="JB214" s="96"/>
      <c r="JC214" s="96"/>
      <c r="JD214" s="96"/>
      <c r="JE214" s="96"/>
      <c r="JF214" s="96"/>
      <c r="JG214" s="96"/>
      <c r="JH214" s="96"/>
      <c r="JI214" s="96"/>
      <c r="JJ214" s="96"/>
      <c r="JK214" s="96"/>
      <c r="JL214" s="96"/>
      <c r="JM214" s="96"/>
      <c r="JN214" s="96"/>
      <c r="JO214" s="96"/>
      <c r="JP214" s="96"/>
      <c r="JQ214" s="96"/>
      <c r="JR214" s="96"/>
      <c r="JS214" s="96"/>
      <c r="JT214" s="96"/>
      <c r="JU214" s="96"/>
      <c r="JV214" s="96"/>
      <c r="JW214" s="96"/>
      <c r="JX214" s="96"/>
      <c r="JY214" s="96"/>
      <c r="JZ214" s="96"/>
      <c r="KA214" s="96"/>
      <c r="KB214" s="96"/>
      <c r="KC214" s="96"/>
      <c r="KD214" s="96"/>
      <c r="KE214" s="75"/>
      <c r="KF214" s="96"/>
      <c r="KG214" s="96"/>
      <c r="KH214" s="96"/>
      <c r="KI214" s="75"/>
      <c r="KJ214" s="96"/>
      <c r="KK214" s="96"/>
      <c r="KL214" s="96"/>
      <c r="KM214" s="75"/>
      <c r="KN214" s="96"/>
      <c r="KO214" s="96"/>
      <c r="KP214" s="96"/>
      <c r="KQ214" s="75"/>
      <c r="KR214" s="96"/>
      <c r="KS214" s="96"/>
      <c r="KT214" s="96"/>
      <c r="KU214" s="75"/>
      <c r="KV214" s="96"/>
      <c r="KW214" s="96"/>
      <c r="KX214" s="96"/>
      <c r="KY214" s="75"/>
      <c r="KZ214" s="96"/>
      <c r="LA214" s="96"/>
      <c r="LB214" s="96"/>
      <c r="LC214" s="75"/>
      <c r="LD214" s="96"/>
      <c r="LE214" s="96"/>
      <c r="LF214" s="96"/>
      <c r="LG214" s="75"/>
      <c r="LH214" s="96"/>
      <c r="LI214" s="96"/>
      <c r="LJ214" s="96"/>
      <c r="LK214" s="75"/>
      <c r="LL214" s="96"/>
      <c r="LM214" s="96"/>
      <c r="LN214" s="96"/>
      <c r="LO214" s="75"/>
      <c r="LP214" s="96"/>
      <c r="LQ214" s="96"/>
      <c r="LR214" s="96"/>
      <c r="LS214" s="75"/>
      <c r="LT214" s="96"/>
      <c r="LU214" s="96"/>
      <c r="LV214" s="96"/>
      <c r="LW214" s="75"/>
      <c r="LX214" s="96"/>
      <c r="LY214" s="96"/>
      <c r="LZ214" s="96"/>
      <c r="MA214" s="75"/>
      <c r="MB214" s="96"/>
      <c r="MC214" s="96"/>
      <c r="MD214" s="96"/>
      <c r="ME214" s="75"/>
      <c r="MF214" s="96"/>
      <c r="MG214" s="96"/>
      <c r="MH214" s="96"/>
      <c r="MI214" s="75"/>
      <c r="MJ214" s="96"/>
      <c r="MK214" s="96"/>
      <c r="ML214" s="96"/>
      <c r="MM214" s="75"/>
      <c r="MN214" s="89"/>
      <c r="MO214" s="89"/>
      <c r="MP214" s="89"/>
      <c r="MQ214" s="75"/>
      <c r="MR214" s="89"/>
      <c r="MS214" s="89"/>
      <c r="MT214" s="89"/>
      <c r="MU214" s="75"/>
      <c r="MV214" s="96"/>
      <c r="MW214" s="96"/>
      <c r="MX214" s="96"/>
      <c r="MY214" s="96"/>
      <c r="MZ214" s="96"/>
      <c r="NA214" s="96"/>
      <c r="NB214" s="96"/>
      <c r="NC214" s="96"/>
      <c r="ND214" s="96"/>
      <c r="NE214" s="96"/>
      <c r="NF214" s="96"/>
      <c r="NG214" s="96"/>
      <c r="NH214" s="96"/>
      <c r="NI214" s="96"/>
      <c r="NJ214" s="96"/>
      <c r="NK214" s="96"/>
    </row>
    <row r="215" spans="1:375" ht="15.75" x14ac:dyDescent="0.25">
      <c r="A215" s="130" t="s">
        <v>469</v>
      </c>
      <c r="B215" s="78">
        <f t="shared" si="1231"/>
        <v>0</v>
      </c>
      <c r="C215" s="78">
        <f t="shared" si="1186"/>
        <v>0</v>
      </c>
      <c r="D215" s="78">
        <f t="shared" si="1232"/>
        <v>0</v>
      </c>
      <c r="E215" s="78">
        <f t="shared" si="1233"/>
        <v>0</v>
      </c>
      <c r="F215" s="78">
        <f t="shared" si="1234"/>
        <v>0</v>
      </c>
      <c r="G215" s="74"/>
      <c r="H215" s="78"/>
      <c r="I215" s="78"/>
      <c r="J215" s="78"/>
      <c r="K215" s="74"/>
      <c r="L215" s="96"/>
      <c r="M215" s="96"/>
      <c r="N215" s="96"/>
      <c r="O215" s="96"/>
      <c r="P215" s="96"/>
      <c r="Q215" s="96"/>
      <c r="R215" s="96"/>
      <c r="S215" s="75"/>
      <c r="T215" s="89"/>
      <c r="U215" s="89"/>
      <c r="V215" s="89"/>
      <c r="W215" s="75"/>
      <c r="X215" s="89"/>
      <c r="Y215" s="89"/>
      <c r="Z215" s="89"/>
      <c r="AA215" s="75"/>
      <c r="AB215" s="89"/>
      <c r="AC215" s="89"/>
      <c r="AD215" s="89"/>
      <c r="AE215" s="75"/>
      <c r="AF215" s="89"/>
      <c r="AG215" s="89"/>
      <c r="AH215" s="89"/>
      <c r="AI215" s="75"/>
      <c r="AJ215" s="89"/>
      <c r="AK215" s="89"/>
      <c r="AL215" s="89"/>
      <c r="AM215" s="75"/>
      <c r="AN215" s="96"/>
      <c r="AO215" s="96"/>
      <c r="AP215" s="96"/>
      <c r="AQ215" s="96"/>
      <c r="AR215" s="89"/>
      <c r="AS215" s="89"/>
      <c r="AT215" s="89"/>
      <c r="AU215" s="75"/>
      <c r="AV215" s="89"/>
      <c r="AW215" s="89"/>
      <c r="AX215" s="89"/>
      <c r="AY215" s="75"/>
      <c r="AZ215" s="75"/>
      <c r="BA215" s="89"/>
      <c r="BB215" s="89"/>
      <c r="BC215" s="75"/>
      <c r="BD215" s="89"/>
      <c r="BE215" s="89"/>
      <c r="BF215" s="89"/>
      <c r="BG215" s="75"/>
      <c r="BH215" s="89"/>
      <c r="BI215" s="89"/>
      <c r="BJ215" s="89"/>
      <c r="BK215" s="75"/>
      <c r="BL215" s="75"/>
      <c r="BM215" s="89"/>
      <c r="BN215" s="89"/>
      <c r="BO215" s="75"/>
      <c r="BP215" s="75"/>
      <c r="BQ215" s="89"/>
      <c r="BR215" s="89"/>
      <c r="BS215" s="75"/>
      <c r="BT215" s="75"/>
      <c r="BU215" s="89"/>
      <c r="BV215" s="89"/>
      <c r="BW215" s="75"/>
      <c r="BX215" s="75"/>
      <c r="BY215" s="89"/>
      <c r="BZ215" s="89"/>
      <c r="CA215" s="75"/>
      <c r="CB215" s="75"/>
      <c r="CC215" s="89"/>
      <c r="CD215" s="89"/>
      <c r="CE215" s="75"/>
      <c r="CF215" s="322"/>
      <c r="CG215" s="89"/>
      <c r="CH215" s="89"/>
      <c r="CI215" s="75"/>
      <c r="CJ215" s="75"/>
      <c r="CK215" s="89"/>
      <c r="CL215" s="89"/>
      <c r="CM215" s="75"/>
      <c r="CN215" s="75"/>
      <c r="CO215" s="89"/>
      <c r="CP215" s="89"/>
      <c r="CQ215" s="75"/>
      <c r="CR215" s="89"/>
      <c r="CS215" s="89"/>
      <c r="CT215" s="89"/>
      <c r="CU215" s="75"/>
      <c r="CV215" s="75"/>
      <c r="CW215" s="89"/>
      <c r="CX215" s="89"/>
      <c r="CY215" s="75"/>
      <c r="CZ215" s="75"/>
      <c r="DA215" s="89"/>
      <c r="DB215" s="89"/>
      <c r="DC215" s="75"/>
      <c r="DD215" s="89"/>
      <c r="DE215" s="89"/>
      <c r="DF215" s="78"/>
      <c r="DG215" s="75"/>
      <c r="DH215" s="89"/>
      <c r="DI215" s="89"/>
      <c r="DJ215" s="89"/>
      <c r="DK215" s="75"/>
      <c r="DL215" s="89"/>
      <c r="DM215" s="89"/>
      <c r="DN215" s="89"/>
      <c r="DO215" s="75"/>
      <c r="DP215" s="89"/>
      <c r="DQ215" s="89"/>
      <c r="DR215" s="89"/>
      <c r="DS215" s="75"/>
      <c r="DT215" s="75"/>
      <c r="DU215" s="89"/>
      <c r="DV215" s="89"/>
      <c r="DW215" s="75"/>
      <c r="DX215" s="75"/>
      <c r="DY215" s="89"/>
      <c r="DZ215" s="89"/>
      <c r="EA215" s="75"/>
      <c r="EB215" s="89"/>
      <c r="EC215" s="89"/>
      <c r="ED215" s="89"/>
      <c r="EE215" s="75"/>
      <c r="EF215" s="89"/>
      <c r="EG215" s="89"/>
      <c r="EH215" s="89"/>
      <c r="EI215" s="75"/>
      <c r="EJ215" s="89"/>
      <c r="EK215" s="89"/>
      <c r="EL215" s="89"/>
      <c r="EM215" s="75"/>
      <c r="EN215" s="89"/>
      <c r="EO215" s="89"/>
      <c r="EP215" s="89"/>
      <c r="EQ215" s="75"/>
      <c r="ER215" s="89"/>
      <c r="ES215" s="89"/>
      <c r="ET215" s="89"/>
      <c r="EU215" s="75"/>
      <c r="EV215" s="75"/>
      <c r="EW215" s="75"/>
      <c r="EX215" s="75"/>
      <c r="EY215" s="75"/>
      <c r="EZ215" s="89"/>
      <c r="FA215" s="89"/>
      <c r="FB215" s="89"/>
      <c r="FC215" s="75"/>
      <c r="FD215" s="89"/>
      <c r="FE215" s="89"/>
      <c r="FF215" s="89"/>
      <c r="FG215" s="75"/>
      <c r="FH215" s="89"/>
      <c r="FI215" s="89"/>
      <c r="FJ215" s="89"/>
      <c r="FK215" s="75"/>
      <c r="FL215" s="89"/>
      <c r="FM215" s="89"/>
      <c r="FN215" s="89"/>
      <c r="FO215" s="75"/>
      <c r="FP215" s="89"/>
      <c r="FQ215" s="89"/>
      <c r="FR215" s="89"/>
      <c r="FS215" s="75"/>
      <c r="FT215" s="89"/>
      <c r="FU215" s="89"/>
      <c r="FV215" s="89"/>
      <c r="FW215" s="75"/>
      <c r="FX215" s="89"/>
      <c r="FY215" s="89"/>
      <c r="FZ215" s="89"/>
      <c r="GA215" s="75"/>
      <c r="GB215" s="89"/>
      <c r="GC215" s="89"/>
      <c r="GD215" s="89"/>
      <c r="GE215" s="75"/>
      <c r="GF215" s="89"/>
      <c r="GG215" s="89"/>
      <c r="GH215" s="89"/>
      <c r="GI215" s="75"/>
      <c r="GJ215" s="89"/>
      <c r="GK215" s="89"/>
      <c r="GL215" s="89"/>
      <c r="GM215" s="75"/>
      <c r="GN215" s="89"/>
      <c r="GO215" s="89"/>
      <c r="GP215" s="89"/>
      <c r="GQ215" s="75"/>
      <c r="GR215" s="96"/>
      <c r="GS215" s="96"/>
      <c r="GT215" s="96"/>
      <c r="GU215" s="96"/>
      <c r="GV215" s="96"/>
      <c r="GW215" s="96"/>
      <c r="GX215" s="96"/>
      <c r="GY215" s="96"/>
      <c r="GZ215" s="96"/>
      <c r="HA215" s="96"/>
      <c r="HB215" s="96"/>
      <c r="HC215" s="96"/>
      <c r="HD215" s="96"/>
      <c r="HE215" s="96"/>
      <c r="HF215" s="96"/>
      <c r="HG215" s="96"/>
      <c r="HH215" s="96"/>
      <c r="HI215" s="96"/>
      <c r="HJ215" s="96"/>
      <c r="HK215" s="96"/>
      <c r="HL215" s="96"/>
      <c r="HM215" s="96"/>
      <c r="HN215" s="96"/>
      <c r="HO215" s="96"/>
      <c r="HP215" s="96"/>
      <c r="HQ215" s="96"/>
      <c r="HR215" s="96"/>
      <c r="HS215" s="96"/>
      <c r="HT215" s="96"/>
      <c r="HU215" s="96"/>
      <c r="HV215" s="96"/>
      <c r="HW215" s="96"/>
      <c r="HX215" s="96"/>
      <c r="HY215" s="96"/>
      <c r="HZ215" s="96"/>
      <c r="IA215" s="96"/>
      <c r="IB215" s="96"/>
      <c r="IC215" s="96"/>
      <c r="ID215" s="96"/>
      <c r="IE215" s="96"/>
      <c r="IF215" s="96"/>
      <c r="IG215" s="96"/>
      <c r="IH215" s="96"/>
      <c r="II215" s="96"/>
      <c r="IJ215" s="96"/>
      <c r="IK215" s="96"/>
      <c r="IL215" s="96"/>
      <c r="IM215" s="96"/>
      <c r="IN215" s="96"/>
      <c r="IO215" s="96"/>
      <c r="IP215" s="96"/>
      <c r="IQ215" s="78"/>
      <c r="IR215" s="96"/>
      <c r="IS215" s="96"/>
      <c r="IT215" s="96"/>
      <c r="IU215" s="96"/>
      <c r="IV215" s="96"/>
      <c r="IW215" s="96"/>
      <c r="IX215" s="96"/>
      <c r="IY215" s="96"/>
      <c r="IZ215" s="96"/>
      <c r="JA215" s="96"/>
      <c r="JB215" s="96"/>
      <c r="JC215" s="96"/>
      <c r="JD215" s="96"/>
      <c r="JE215" s="96"/>
      <c r="JF215" s="96"/>
      <c r="JG215" s="96"/>
      <c r="JH215" s="96"/>
      <c r="JI215" s="96"/>
      <c r="JJ215" s="96"/>
      <c r="JK215" s="96"/>
      <c r="JL215" s="96"/>
      <c r="JM215" s="96"/>
      <c r="JN215" s="96"/>
      <c r="JO215" s="96"/>
      <c r="JP215" s="96"/>
      <c r="JQ215" s="96"/>
      <c r="JR215" s="96"/>
      <c r="JS215" s="96"/>
      <c r="JT215" s="96"/>
      <c r="JU215" s="96"/>
      <c r="JV215" s="96"/>
      <c r="JW215" s="96"/>
      <c r="JX215" s="96"/>
      <c r="JY215" s="96"/>
      <c r="JZ215" s="96"/>
      <c r="KA215" s="96"/>
      <c r="KB215" s="96"/>
      <c r="KC215" s="96"/>
      <c r="KD215" s="96"/>
      <c r="KE215" s="75"/>
      <c r="KF215" s="96"/>
      <c r="KG215" s="96"/>
      <c r="KH215" s="96"/>
      <c r="KI215" s="75"/>
      <c r="KJ215" s="96"/>
      <c r="KK215" s="96"/>
      <c r="KL215" s="96"/>
      <c r="KM215" s="75"/>
      <c r="KN215" s="96"/>
      <c r="KO215" s="96"/>
      <c r="KP215" s="96"/>
      <c r="KQ215" s="75"/>
      <c r="KR215" s="96"/>
      <c r="KS215" s="96"/>
      <c r="KT215" s="96"/>
      <c r="KU215" s="75"/>
      <c r="KV215" s="96"/>
      <c r="KW215" s="96"/>
      <c r="KX215" s="96"/>
      <c r="KY215" s="75"/>
      <c r="KZ215" s="96"/>
      <c r="LA215" s="96"/>
      <c r="LB215" s="96"/>
      <c r="LC215" s="75"/>
      <c r="LD215" s="96"/>
      <c r="LE215" s="96"/>
      <c r="LF215" s="96"/>
      <c r="LG215" s="75"/>
      <c r="LH215" s="96"/>
      <c r="LI215" s="96"/>
      <c r="LJ215" s="96"/>
      <c r="LK215" s="75"/>
      <c r="LL215" s="96"/>
      <c r="LM215" s="96"/>
      <c r="LN215" s="96"/>
      <c r="LO215" s="75"/>
      <c r="LP215" s="96"/>
      <c r="LQ215" s="96"/>
      <c r="LR215" s="96"/>
      <c r="LS215" s="75"/>
      <c r="LT215" s="96"/>
      <c r="LU215" s="96"/>
      <c r="LV215" s="96"/>
      <c r="LW215" s="75"/>
      <c r="LX215" s="96"/>
      <c r="LY215" s="96"/>
      <c r="LZ215" s="96"/>
      <c r="MA215" s="75"/>
      <c r="MB215" s="96"/>
      <c r="MC215" s="96"/>
      <c r="MD215" s="96"/>
      <c r="ME215" s="75"/>
      <c r="MF215" s="96"/>
      <c r="MG215" s="96"/>
      <c r="MH215" s="96"/>
      <c r="MI215" s="75"/>
      <c r="MJ215" s="96"/>
      <c r="MK215" s="96"/>
      <c r="ML215" s="96"/>
      <c r="MM215" s="75"/>
      <c r="MN215" s="89"/>
      <c r="MO215" s="89"/>
      <c r="MP215" s="89"/>
      <c r="MQ215" s="75"/>
      <c r="MR215" s="89"/>
      <c r="MS215" s="89"/>
      <c r="MT215" s="89"/>
      <c r="MU215" s="75"/>
      <c r="MV215" s="96"/>
      <c r="MW215" s="96"/>
      <c r="MX215" s="96"/>
      <c r="MY215" s="96"/>
      <c r="MZ215" s="96"/>
      <c r="NA215" s="96"/>
      <c r="NB215" s="96"/>
      <c r="NC215" s="96"/>
      <c r="ND215" s="96"/>
      <c r="NE215" s="96"/>
      <c r="NF215" s="96"/>
      <c r="NG215" s="96"/>
      <c r="NH215" s="96"/>
      <c r="NI215" s="96"/>
      <c r="NJ215" s="96"/>
      <c r="NK215" s="96"/>
    </row>
    <row r="216" spans="1:375" s="5" customFormat="1" ht="31.5" x14ac:dyDescent="0.25">
      <c r="A216" s="129" t="s">
        <v>247</v>
      </c>
      <c r="B216" s="77">
        <f t="shared" si="1231"/>
        <v>12089.6425</v>
      </c>
      <c r="C216" s="77">
        <f t="shared" si="1186"/>
        <v>91932.522290000008</v>
      </c>
      <c r="D216" s="77">
        <f t="shared" si="1232"/>
        <v>83028.817050000012</v>
      </c>
      <c r="E216" s="77">
        <f t="shared" si="1233"/>
        <v>8903.7052399999993</v>
      </c>
      <c r="F216" s="77">
        <f t="shared" si="1234"/>
        <v>91512.556830000001</v>
      </c>
      <c r="G216" s="73">
        <f>F216/C216*100</f>
        <v>99.543180748728687</v>
      </c>
      <c r="H216" s="73">
        <f>H217+H218+H220</f>
        <v>0</v>
      </c>
      <c r="I216" s="73">
        <f>I217+I218+I220</f>
        <v>0</v>
      </c>
      <c r="J216" s="73">
        <f>J217+J218+J220</f>
        <v>0</v>
      </c>
      <c r="K216" s="73"/>
      <c r="L216" s="73">
        <f>L217+L218+L220</f>
        <v>1260.3</v>
      </c>
      <c r="M216" s="73">
        <f>M217+M218+M220</f>
        <v>1575.4</v>
      </c>
      <c r="N216" s="73">
        <f>N217+N218+N220</f>
        <v>1575.4</v>
      </c>
      <c r="O216" s="72">
        <f>N216/M216*100</f>
        <v>100</v>
      </c>
      <c r="P216" s="73">
        <f>P217+P218+P220</f>
        <v>409</v>
      </c>
      <c r="Q216" s="73">
        <f>Q217+Q218+Q220</f>
        <v>409</v>
      </c>
      <c r="R216" s="73">
        <f>R217+R218+R220</f>
        <v>409</v>
      </c>
      <c r="S216" s="72">
        <f>R216/Q216*100</f>
        <v>100</v>
      </c>
      <c r="T216" s="73">
        <f>T217+T218+T220</f>
        <v>1816</v>
      </c>
      <c r="U216" s="73">
        <f>U217+U218+U220</f>
        <v>1816</v>
      </c>
      <c r="V216" s="73">
        <f>V217+V218+V220</f>
        <v>1816</v>
      </c>
      <c r="W216" s="72">
        <f>V216/U216*100</f>
        <v>100</v>
      </c>
      <c r="X216" s="73">
        <f>X217+X218+X220</f>
        <v>862</v>
      </c>
      <c r="Y216" s="73">
        <f>Y217+Y218+Y220</f>
        <v>862</v>
      </c>
      <c r="Z216" s="73">
        <f>Z217+Z218+Z220</f>
        <v>862</v>
      </c>
      <c r="AA216" s="72">
        <f>Z216/Y216*100</f>
        <v>100</v>
      </c>
      <c r="AB216" s="73">
        <f>AB217+AB218+AB220</f>
        <v>0</v>
      </c>
      <c r="AC216" s="73">
        <f>AC217+AC218+AC220</f>
        <v>0</v>
      </c>
      <c r="AD216" s="73">
        <f>AD217+AD218+AD220</f>
        <v>0</v>
      </c>
      <c r="AE216" s="72"/>
      <c r="AF216" s="73"/>
      <c r="AG216" s="73">
        <f>AG217+AG218+AG220</f>
        <v>9986</v>
      </c>
      <c r="AH216" s="73">
        <f>AH217+AH218+AH220</f>
        <v>9959.1068100000011</v>
      </c>
      <c r="AI216" s="72">
        <f>AH216/AG216*100</f>
        <v>99.730691067494504</v>
      </c>
      <c r="AJ216" s="73"/>
      <c r="AK216" s="73">
        <f>AK217+AK218+AK220</f>
        <v>640</v>
      </c>
      <c r="AL216" s="73">
        <f>AL217+AL218+AL220</f>
        <v>640</v>
      </c>
      <c r="AM216" s="72">
        <f>AL216/AK216*100</f>
        <v>100</v>
      </c>
      <c r="AN216" s="73">
        <f t="shared" ref="AN216" si="1286">AN217+AN218+AN220</f>
        <v>0</v>
      </c>
      <c r="AO216" s="73">
        <f t="shared" ref="AO216:AQ216" si="1287">AO217+AO218+AO220</f>
        <v>0</v>
      </c>
      <c r="AP216" s="73">
        <f t="shared" si="1287"/>
        <v>0</v>
      </c>
      <c r="AQ216" s="73">
        <f t="shared" si="1287"/>
        <v>0</v>
      </c>
      <c r="AR216" s="73">
        <f>AR217+AR218+AR220</f>
        <v>500</v>
      </c>
      <c r="AS216" s="73">
        <f>AS217+AS218+AS220</f>
        <v>500</v>
      </c>
      <c r="AT216" s="73">
        <f>AT217+AT218+AT220</f>
        <v>500</v>
      </c>
      <c r="AU216" s="72">
        <f>AT216/AS216*100</f>
        <v>100</v>
      </c>
      <c r="AV216" s="73"/>
      <c r="AW216" s="73">
        <f>AW217+AW218+AW220</f>
        <v>0</v>
      </c>
      <c r="AX216" s="73">
        <f>AX217+AX218+AX220</f>
        <v>0</v>
      </c>
      <c r="AY216" s="72"/>
      <c r="AZ216" s="72"/>
      <c r="BA216" s="73">
        <f>BA217+BA218+BA220</f>
        <v>0</v>
      </c>
      <c r="BB216" s="73">
        <f>BB217+BB218+BB220</f>
        <v>0</v>
      </c>
      <c r="BC216" s="72"/>
      <c r="BD216" s="73"/>
      <c r="BE216" s="73"/>
      <c r="BF216" s="73"/>
      <c r="BG216" s="72"/>
      <c r="BH216" s="73">
        <f>BH217+BH218+BH220</f>
        <v>1364.3258999999998</v>
      </c>
      <c r="BI216" s="73">
        <f>BI217+BI218+BI220</f>
        <v>1364.3258999999998</v>
      </c>
      <c r="BJ216" s="73">
        <f>BJ217+BJ218+BJ220</f>
        <v>1364.3258999999998</v>
      </c>
      <c r="BK216" s="72">
        <f>BJ216/BI216*100</f>
        <v>100</v>
      </c>
      <c r="BL216" s="72"/>
      <c r="BM216" s="73">
        <f>BM217+BM218+BM220</f>
        <v>0</v>
      </c>
      <c r="BN216" s="73">
        <f>BN217+BN218+BN220</f>
        <v>0</v>
      </c>
      <c r="BO216" s="72"/>
      <c r="BP216" s="72"/>
      <c r="BQ216" s="73">
        <f>BQ217+BQ218+BQ220</f>
        <v>0</v>
      </c>
      <c r="BR216" s="73">
        <f>BR217+BR218+BR220</f>
        <v>0</v>
      </c>
      <c r="BS216" s="72"/>
      <c r="BT216" s="72"/>
      <c r="BU216" s="73">
        <f>BU217+BU218+BU220</f>
        <v>0</v>
      </c>
      <c r="BV216" s="73">
        <f>BV217+BV218+BV220</f>
        <v>0</v>
      </c>
      <c r="BW216" s="72"/>
      <c r="BX216" s="72"/>
      <c r="BY216" s="73">
        <f>BY217+BY218+BY220</f>
        <v>0</v>
      </c>
      <c r="BZ216" s="73">
        <f>BZ217+BZ218+BZ220</f>
        <v>0</v>
      </c>
      <c r="CA216" s="72"/>
      <c r="CB216" s="72"/>
      <c r="CC216" s="73">
        <f>CC217+CC218+CC220</f>
        <v>0</v>
      </c>
      <c r="CD216" s="73">
        <f>CD217+CD218+CD220</f>
        <v>0</v>
      </c>
      <c r="CE216" s="72"/>
      <c r="CF216" s="343"/>
      <c r="CG216" s="73">
        <f>CG217+CG218+CG220</f>
        <v>0</v>
      </c>
      <c r="CH216" s="73">
        <f>CH217+CH218+CH220</f>
        <v>0</v>
      </c>
      <c r="CI216" s="72"/>
      <c r="CJ216" s="72"/>
      <c r="CK216" s="73">
        <f>CK217+CK218+CK220</f>
        <v>0</v>
      </c>
      <c r="CL216" s="73">
        <f>CL217+CL218+CL220</f>
        <v>0</v>
      </c>
      <c r="CM216" s="72"/>
      <c r="CN216" s="72"/>
      <c r="CO216" s="73">
        <f>CO217+CO218+CO220</f>
        <v>0</v>
      </c>
      <c r="CP216" s="73">
        <f>CP217+CP218+CP220</f>
        <v>0</v>
      </c>
      <c r="CQ216" s="72"/>
      <c r="CR216" s="73">
        <f>CR217+CR218+CR220</f>
        <v>634.4</v>
      </c>
      <c r="CS216" s="73">
        <f>CS217+CS218+CS220</f>
        <v>634.4</v>
      </c>
      <c r="CT216" s="73">
        <f>CT217+CT218+CT220</f>
        <v>572.44306999999992</v>
      </c>
      <c r="CU216" s="72">
        <f>CT216/CS216*100</f>
        <v>90.23377522068094</v>
      </c>
      <c r="CV216" s="72"/>
      <c r="CW216" s="73"/>
      <c r="CX216" s="73"/>
      <c r="CY216" s="72"/>
      <c r="CZ216" s="72"/>
      <c r="DA216" s="73"/>
      <c r="DB216" s="73"/>
      <c r="DC216" s="72"/>
      <c r="DD216" s="73">
        <f>DD217+DD218+DD220</f>
        <v>500</v>
      </c>
      <c r="DE216" s="73">
        <f>DE217+DE218+DE220</f>
        <v>500</v>
      </c>
      <c r="DF216" s="73">
        <f>DF217+DF218+DF220</f>
        <v>500</v>
      </c>
      <c r="DG216" s="72">
        <f t="shared" ref="DG216:DG233" si="1288">DF216/DE216*100</f>
        <v>100</v>
      </c>
      <c r="DH216" s="73">
        <f>DH217+DH218+DH220</f>
        <v>0</v>
      </c>
      <c r="DI216" s="73">
        <f>DI217+DI218+DI220</f>
        <v>0</v>
      </c>
      <c r="DJ216" s="73">
        <f>DJ217+DJ218+DJ220</f>
        <v>0</v>
      </c>
      <c r="DK216" s="72"/>
      <c r="DL216" s="73">
        <f>DL217+DL218+DL220</f>
        <v>0</v>
      </c>
      <c r="DM216" s="73">
        <f>DM217+DM218+DM220</f>
        <v>0</v>
      </c>
      <c r="DN216" s="73">
        <f>DN217+DN218+DN220</f>
        <v>0</v>
      </c>
      <c r="DO216" s="72"/>
      <c r="DP216" s="73"/>
      <c r="DQ216" s="73">
        <f>DQ217+DQ218+DQ220</f>
        <v>0</v>
      </c>
      <c r="DR216" s="73">
        <f>DR217+DR218+DR220</f>
        <v>0</v>
      </c>
      <c r="DS216" s="72"/>
      <c r="DT216" s="72"/>
      <c r="DU216" s="73">
        <f>DU217+DU218+DU220</f>
        <v>0</v>
      </c>
      <c r="DV216" s="73">
        <f>DV217+DV218+DV220</f>
        <v>0</v>
      </c>
      <c r="DW216" s="72"/>
      <c r="DX216" s="72"/>
      <c r="DY216" s="73">
        <f>DY217+DY218+DY220</f>
        <v>0</v>
      </c>
      <c r="DZ216" s="73">
        <f>DZ217+DZ218+DZ220</f>
        <v>0</v>
      </c>
      <c r="EA216" s="72"/>
      <c r="EB216" s="73">
        <f>EB217+EB218+EB220</f>
        <v>1000</v>
      </c>
      <c r="EC216" s="73">
        <f>EC217+EC218+EC220</f>
        <v>1000</v>
      </c>
      <c r="ED216" s="73">
        <f>ED217+ED218+ED220</f>
        <v>1000</v>
      </c>
      <c r="EE216" s="72">
        <f>ED216/EC216*100</f>
        <v>100</v>
      </c>
      <c r="EF216" s="73">
        <f>EF217+EF218+EF220</f>
        <v>2339.3000000000002</v>
      </c>
      <c r="EG216" s="73">
        <f>EG217+EG218+EG220</f>
        <v>3062.7563500000001</v>
      </c>
      <c r="EH216" s="73">
        <f>EH217+EH218+EH220</f>
        <v>3062.7563500000001</v>
      </c>
      <c r="EI216" s="72">
        <f>EH216/EG216*100</f>
        <v>100</v>
      </c>
      <c r="EJ216" s="73"/>
      <c r="EK216" s="73">
        <f>EK217+EK218+EK219+EK220</f>
        <v>0</v>
      </c>
      <c r="EL216" s="73">
        <f>EL217+EL218+EL219+EL220</f>
        <v>0</v>
      </c>
      <c r="EM216" s="72"/>
      <c r="EN216" s="73">
        <f>EN217+EN218+EN220</f>
        <v>0</v>
      </c>
      <c r="EO216" s="73">
        <f>EO217+EO218+EO220</f>
        <v>0</v>
      </c>
      <c r="EP216" s="73">
        <f>EP217+EP218+EP220</f>
        <v>0</v>
      </c>
      <c r="EQ216" s="72"/>
      <c r="ER216" s="73"/>
      <c r="ES216" s="73">
        <f>ES217+ES218+ES220</f>
        <v>0</v>
      </c>
      <c r="ET216" s="73">
        <f>ET217+ET218+ET220</f>
        <v>0</v>
      </c>
      <c r="EU216" s="72" t="e">
        <f t="shared" ref="EU216" si="1289">ET216/ES216*100</f>
        <v>#DIV/0!</v>
      </c>
      <c r="EV216" s="72"/>
      <c r="EW216" s="72"/>
      <c r="EX216" s="72"/>
      <c r="EY216" s="72"/>
      <c r="EZ216" s="73"/>
      <c r="FA216" s="73">
        <f>FA217+FA218+FA220</f>
        <v>0</v>
      </c>
      <c r="FB216" s="73">
        <f>FB217+FB218+FB220</f>
        <v>0</v>
      </c>
      <c r="FC216" s="72"/>
      <c r="FD216" s="73"/>
      <c r="FE216" s="73">
        <f>FE217+FE218+FE220</f>
        <v>7750</v>
      </c>
      <c r="FF216" s="73">
        <f>FF217+FF218+FF220</f>
        <v>7463.7786599999999</v>
      </c>
      <c r="FG216" s="72">
        <f>FF216/FE216*100</f>
        <v>96.306821419354833</v>
      </c>
      <c r="FH216" s="73"/>
      <c r="FI216" s="73">
        <f>FI217+FI218+FI220</f>
        <v>0</v>
      </c>
      <c r="FJ216" s="73">
        <f>FJ217+FJ218+FJ220</f>
        <v>0</v>
      </c>
      <c r="FK216" s="72"/>
      <c r="FL216" s="73">
        <f>FL217+FL218+FL220</f>
        <v>632</v>
      </c>
      <c r="FM216" s="73">
        <f>FM217+FM218+FM220</f>
        <v>720.2</v>
      </c>
      <c r="FN216" s="73">
        <f>FN217+FN218+FN220</f>
        <v>720.2</v>
      </c>
      <c r="FO216" s="72">
        <f t="shared" ref="FO216:FO217" si="1290">FN216/FM216*100</f>
        <v>100</v>
      </c>
      <c r="FP216" s="73"/>
      <c r="FQ216" s="73"/>
      <c r="FR216" s="73"/>
      <c r="FS216" s="72"/>
      <c r="FT216" s="73"/>
      <c r="FU216" s="73">
        <f>FU217+FU218+FU220</f>
        <v>0</v>
      </c>
      <c r="FV216" s="73">
        <f>FV217+FV218+FV220</f>
        <v>0</v>
      </c>
      <c r="FW216" s="72"/>
      <c r="FX216" s="73"/>
      <c r="FY216" s="73">
        <f>FY217+FY218+FY220</f>
        <v>0</v>
      </c>
      <c r="FZ216" s="73">
        <f>FZ217+FZ218+FZ220</f>
        <v>0</v>
      </c>
      <c r="GA216" s="72"/>
      <c r="GB216" s="73"/>
      <c r="GC216" s="73">
        <f>GC217+GC218+GC220</f>
        <v>0</v>
      </c>
      <c r="GD216" s="73">
        <f>GD217+GD218+GD220</f>
        <v>0</v>
      </c>
      <c r="GE216" s="72"/>
      <c r="GF216" s="73">
        <f>GF217+GF218+GF220</f>
        <v>772.31659999999999</v>
      </c>
      <c r="GG216" s="73">
        <f>GG217+GG218+GG220</f>
        <v>772.2</v>
      </c>
      <c r="GH216" s="73">
        <f>GH217+GH218+GH220</f>
        <v>744.2</v>
      </c>
      <c r="GI216" s="72">
        <f t="shared" si="895"/>
        <v>96.373996373996377</v>
      </c>
      <c r="GJ216" s="73"/>
      <c r="GK216" s="73"/>
      <c r="GL216" s="73"/>
      <c r="GM216" s="72"/>
      <c r="GN216" s="73"/>
      <c r="GO216" s="73">
        <f>GO217+GO218+GO220</f>
        <v>59.56</v>
      </c>
      <c r="GP216" s="73">
        <f>GP217+GP218+GP220</f>
        <v>59.526000000000003</v>
      </c>
      <c r="GQ216" s="72">
        <f t="shared" ref="GQ216:GQ221" si="1291">GP216/GO216*100</f>
        <v>99.942914707857625</v>
      </c>
      <c r="GR216" s="73"/>
      <c r="GS216" s="73">
        <f>GS217+GS218+GS220</f>
        <v>0</v>
      </c>
      <c r="GT216" s="73">
        <f>GT217+GT218+GT220</f>
        <v>0</v>
      </c>
      <c r="GU216" s="72"/>
      <c r="GV216" s="73"/>
      <c r="GW216" s="73">
        <f>GW217+GW218+GW220</f>
        <v>0</v>
      </c>
      <c r="GX216" s="73">
        <f>GX217+GX218+GX220</f>
        <v>0</v>
      </c>
      <c r="GY216" s="72"/>
      <c r="GZ216" s="73"/>
      <c r="HA216" s="73">
        <f>HA217+HA218+HA220</f>
        <v>0</v>
      </c>
      <c r="HB216" s="73">
        <f>HB217+HB218+HB220</f>
        <v>0</v>
      </c>
      <c r="HC216" s="72"/>
      <c r="HD216" s="73"/>
      <c r="HE216" s="73">
        <f>HE217+HE218+HE220</f>
        <v>0</v>
      </c>
      <c r="HF216" s="73">
        <f>HF217+HF218+HF220</f>
        <v>0</v>
      </c>
      <c r="HG216" s="72"/>
      <c r="HH216" s="73"/>
      <c r="HI216" s="73">
        <f>HI217+HI218+HI220</f>
        <v>104.4</v>
      </c>
      <c r="HJ216" s="73">
        <f>HJ217+HJ218+HJ220</f>
        <v>87.54</v>
      </c>
      <c r="HK216" s="72">
        <f>HJ216/HI216*100</f>
        <v>83.850574712643677</v>
      </c>
      <c r="HL216" s="73"/>
      <c r="HM216" s="73">
        <f>HM217+HM218+HM220</f>
        <v>0</v>
      </c>
      <c r="HN216" s="73">
        <f>HN217+HN218+HN220</f>
        <v>0</v>
      </c>
      <c r="HO216" s="72"/>
      <c r="HP216" s="73"/>
      <c r="HQ216" s="73">
        <f>HQ217+HQ218+HQ220</f>
        <v>0</v>
      </c>
      <c r="HR216" s="73">
        <f>HR217+HR218+HR220</f>
        <v>0</v>
      </c>
      <c r="HS216" s="72"/>
      <c r="HT216" s="73"/>
      <c r="HU216" s="73">
        <f>HU217+HU218+HU220</f>
        <v>0</v>
      </c>
      <c r="HV216" s="73">
        <f>HV217+HV218+HV220</f>
        <v>0</v>
      </c>
      <c r="HW216" s="72"/>
      <c r="HX216" s="73"/>
      <c r="HY216" s="73">
        <f>HY217+HY218+HY220</f>
        <v>0</v>
      </c>
      <c r="HZ216" s="73">
        <f>HZ217+HZ218+HZ220</f>
        <v>0</v>
      </c>
      <c r="IA216" s="72"/>
      <c r="IB216" s="73"/>
      <c r="IC216" s="73">
        <f>IC217+IC218+IC220</f>
        <v>0</v>
      </c>
      <c r="ID216" s="73">
        <f>ID217+ID218+ID220</f>
        <v>0</v>
      </c>
      <c r="IE216" s="72"/>
      <c r="IF216" s="73"/>
      <c r="IG216" s="73">
        <f>IG217+IG218+IG220</f>
        <v>0</v>
      </c>
      <c r="IH216" s="73">
        <f>IH217+IH218+IH220</f>
        <v>0</v>
      </c>
      <c r="II216" s="72"/>
      <c r="IJ216" s="73"/>
      <c r="IK216" s="73">
        <f>IK217+IK218+IK220</f>
        <v>0</v>
      </c>
      <c r="IL216" s="73">
        <f>IL217+IL218+IL220</f>
        <v>0</v>
      </c>
      <c r="IM216" s="72"/>
      <c r="IN216" s="73"/>
      <c r="IO216" s="73">
        <f>IO217+IO218+IO220</f>
        <v>50000</v>
      </c>
      <c r="IP216" s="73">
        <f>IP217+IP218+IP220</f>
        <v>50000</v>
      </c>
      <c r="IQ216" s="77">
        <f t="shared" si="1257"/>
        <v>100</v>
      </c>
      <c r="IR216" s="73"/>
      <c r="IS216" s="73">
        <f>IS217+IS218+IS220</f>
        <v>0</v>
      </c>
      <c r="IT216" s="73">
        <f>IT217+IT218+IT220</f>
        <v>0</v>
      </c>
      <c r="IU216" s="72"/>
      <c r="IV216" s="73"/>
      <c r="IW216" s="73">
        <f>IW217+IW218+IW220</f>
        <v>0</v>
      </c>
      <c r="IX216" s="73">
        <f>IX217+IX218+IX220</f>
        <v>0</v>
      </c>
      <c r="IY216" s="72"/>
      <c r="IZ216" s="73"/>
      <c r="JA216" s="73">
        <f>JA217+JA218+JA220</f>
        <v>0</v>
      </c>
      <c r="JB216" s="73">
        <f>JB217+JB218+JB220</f>
        <v>0</v>
      </c>
      <c r="JC216" s="72"/>
      <c r="JD216" s="73"/>
      <c r="JE216" s="73">
        <f>JE217+JE218+JE220</f>
        <v>0</v>
      </c>
      <c r="JF216" s="73">
        <f>JF217+JF218+JF220</f>
        <v>0</v>
      </c>
      <c r="JG216" s="72"/>
      <c r="JH216" s="73"/>
      <c r="JI216" s="73">
        <f>JI217+JI218+JI220</f>
        <v>0</v>
      </c>
      <c r="JJ216" s="73">
        <f>JJ217+JJ218+JJ220</f>
        <v>0</v>
      </c>
      <c r="JK216" s="72"/>
      <c r="JL216" s="73"/>
      <c r="JM216" s="73">
        <f>JM217+JM218+JM220</f>
        <v>0</v>
      </c>
      <c r="JN216" s="73">
        <f>JN217+JN218+JN220</f>
        <v>0</v>
      </c>
      <c r="JO216" s="72"/>
      <c r="JP216" s="73"/>
      <c r="JQ216" s="73">
        <f>JQ217+JQ218+JQ220</f>
        <v>0</v>
      </c>
      <c r="JR216" s="73">
        <f>JR217+JR218+JR220</f>
        <v>0</v>
      </c>
      <c r="JS216" s="72"/>
      <c r="JT216" s="73"/>
      <c r="JU216" s="73">
        <f>JU217+JU218+JU220</f>
        <v>0</v>
      </c>
      <c r="JV216" s="73">
        <f>JV217+JV218+JV220</f>
        <v>0</v>
      </c>
      <c r="JW216" s="72"/>
      <c r="JX216" s="73"/>
      <c r="JY216" s="73">
        <f>JY217+JY218+JY220</f>
        <v>8633.7052399999993</v>
      </c>
      <c r="JZ216" s="73">
        <f>JZ217+JZ218+JZ220</f>
        <v>8633.7052399999993</v>
      </c>
      <c r="KA216" s="72">
        <f>JZ216/JY216*100</f>
        <v>100</v>
      </c>
      <c r="KB216" s="73"/>
      <c r="KC216" s="73">
        <f>KC217+KC218+KC220</f>
        <v>50</v>
      </c>
      <c r="KD216" s="73">
        <f>KD217+KD218+KD220</f>
        <v>50</v>
      </c>
      <c r="KE216" s="72">
        <f t="shared" si="845"/>
        <v>100</v>
      </c>
      <c r="KF216" s="73"/>
      <c r="KG216" s="73">
        <f>KG217+KG218+KG220</f>
        <v>0</v>
      </c>
      <c r="KH216" s="73">
        <f>KH217+KH218+KH220</f>
        <v>0</v>
      </c>
      <c r="KI216" s="72"/>
      <c r="KJ216" s="73"/>
      <c r="KK216" s="73">
        <f>KK217+KK218+KK220</f>
        <v>220</v>
      </c>
      <c r="KL216" s="73">
        <f>KL217+KL218+KL220</f>
        <v>220</v>
      </c>
      <c r="KM216" s="72">
        <f t="shared" si="1271"/>
        <v>100</v>
      </c>
      <c r="KN216" s="73"/>
      <c r="KO216" s="73">
        <f>KO217+KO218+KO220</f>
        <v>0</v>
      </c>
      <c r="KP216" s="73">
        <f>KP217+KP218+KP220</f>
        <v>0</v>
      </c>
      <c r="KQ216" s="72"/>
      <c r="KR216" s="73"/>
      <c r="KS216" s="73">
        <f>KS217+KS218+KS220</f>
        <v>0</v>
      </c>
      <c r="KT216" s="73">
        <f>KT217+KT218+KT220</f>
        <v>0</v>
      </c>
      <c r="KU216" s="72"/>
      <c r="KV216" s="73"/>
      <c r="KW216" s="73">
        <f>KW217+KW218+KW220</f>
        <v>0</v>
      </c>
      <c r="KX216" s="73">
        <f>KX217+KX218+KX220</f>
        <v>0</v>
      </c>
      <c r="KY216" s="72"/>
      <c r="KZ216" s="73"/>
      <c r="LA216" s="73">
        <f>LA217+LA218+LA220</f>
        <v>0</v>
      </c>
      <c r="LB216" s="73">
        <f>LB217+LB218+LB220</f>
        <v>0</v>
      </c>
      <c r="LC216" s="72"/>
      <c r="LD216" s="73"/>
      <c r="LE216" s="73">
        <f>LE217+LE218+LE220</f>
        <v>0</v>
      </c>
      <c r="LF216" s="73">
        <f>LF217+LF218+LF220</f>
        <v>0</v>
      </c>
      <c r="LG216" s="72"/>
      <c r="LH216" s="73"/>
      <c r="LI216" s="73">
        <f>LI217+LI218+LI220</f>
        <v>0</v>
      </c>
      <c r="LJ216" s="73">
        <f>LJ217+LJ218+LJ220</f>
        <v>0</v>
      </c>
      <c r="LK216" s="72"/>
      <c r="LL216" s="73"/>
      <c r="LM216" s="73">
        <f>LM217+LM218+LM220</f>
        <v>0</v>
      </c>
      <c r="LN216" s="73">
        <f>LN217+LN218+LN220</f>
        <v>0</v>
      </c>
      <c r="LO216" s="72"/>
      <c r="LP216" s="73"/>
      <c r="LQ216" s="73">
        <f>LQ217+LQ218+LQ220</f>
        <v>0</v>
      </c>
      <c r="LR216" s="73">
        <f>LR217+LR218+LR220</f>
        <v>0</v>
      </c>
      <c r="LS216" s="72"/>
      <c r="LT216" s="73"/>
      <c r="LU216" s="73">
        <f>LU217+LU218+LU220</f>
        <v>0</v>
      </c>
      <c r="LV216" s="73">
        <f>LV217+LV218+LV220</f>
        <v>0</v>
      </c>
      <c r="LW216" s="72"/>
      <c r="LX216" s="73"/>
      <c r="LY216" s="73">
        <f>LY217+LY218+LY220</f>
        <v>0</v>
      </c>
      <c r="LZ216" s="73">
        <f>LZ217+LZ218+LZ220</f>
        <v>0</v>
      </c>
      <c r="MA216" s="72"/>
      <c r="MB216" s="73"/>
      <c r="MC216" s="73">
        <f>MC217+MC218+MC220</f>
        <v>1272.5748000000001</v>
      </c>
      <c r="MD216" s="73">
        <f>MD217+MD218+MD220</f>
        <v>1272.5748000000001</v>
      </c>
      <c r="ME216" s="72">
        <f t="shared" ref="ME216:ME217" si="1292">MD216/MC216*100</f>
        <v>100</v>
      </c>
      <c r="MF216" s="73"/>
      <c r="MG216" s="73">
        <f>MG217+MG218+MG220</f>
        <v>0</v>
      </c>
      <c r="MH216" s="73">
        <f>MH217+MH218+MH220</f>
        <v>0</v>
      </c>
      <c r="MI216" s="72"/>
      <c r="MJ216" s="73"/>
      <c r="MK216" s="73">
        <f>MK217+MK218+MK220</f>
        <v>0</v>
      </c>
      <c r="ML216" s="73">
        <f>ML217+ML218+ML220</f>
        <v>0</v>
      </c>
      <c r="MM216" s="72"/>
      <c r="MN216" s="73"/>
      <c r="MO216" s="73"/>
      <c r="MP216" s="73"/>
      <c r="MQ216" s="72"/>
      <c r="MR216" s="73"/>
      <c r="MS216" s="73"/>
      <c r="MT216" s="73"/>
      <c r="MU216" s="72"/>
      <c r="MV216" s="73"/>
      <c r="MW216" s="73"/>
      <c r="MX216" s="73"/>
      <c r="MY216" s="72"/>
      <c r="MZ216" s="73"/>
      <c r="NA216" s="73"/>
      <c r="NB216" s="73"/>
      <c r="NC216" s="72"/>
      <c r="ND216" s="73"/>
      <c r="NE216" s="73"/>
      <c r="NF216" s="73"/>
      <c r="NG216" s="72"/>
      <c r="NH216" s="73"/>
      <c r="NI216" s="73"/>
      <c r="NJ216" s="73"/>
      <c r="NK216" s="72"/>
    </row>
    <row r="217" spans="1:375" ht="31.5" x14ac:dyDescent="0.25">
      <c r="A217" s="130" t="s">
        <v>193</v>
      </c>
      <c r="B217" s="78">
        <f t="shared" si="1231"/>
        <v>12089.6425</v>
      </c>
      <c r="C217" s="78">
        <f t="shared" si="1186"/>
        <v>41932.522290000008</v>
      </c>
      <c r="D217" s="78">
        <f t="shared" si="1232"/>
        <v>33028.817050000005</v>
      </c>
      <c r="E217" s="78">
        <f t="shared" si="1233"/>
        <v>8903.7052399999993</v>
      </c>
      <c r="F217" s="78">
        <f t="shared" si="1234"/>
        <v>41512.556830000009</v>
      </c>
      <c r="G217" s="74">
        <f>F217/C217*100</f>
        <v>98.998473172933473</v>
      </c>
      <c r="H217" s="74"/>
      <c r="I217" s="74"/>
      <c r="J217" s="74"/>
      <c r="K217" s="74"/>
      <c r="L217" s="74">
        <v>1260.3</v>
      </c>
      <c r="M217" s="74">
        <v>1575.4</v>
      </c>
      <c r="N217" s="74">
        <v>1575.4</v>
      </c>
      <c r="O217" s="75">
        <f>N217/M217*100</f>
        <v>100</v>
      </c>
      <c r="P217" s="114">
        <v>409</v>
      </c>
      <c r="Q217" s="114">
        <v>409</v>
      </c>
      <c r="R217" s="134">
        <v>409</v>
      </c>
      <c r="S217" s="75">
        <f>R217/Q217*100</f>
        <v>100</v>
      </c>
      <c r="T217" s="99">
        <v>1816</v>
      </c>
      <c r="U217" s="281">
        <v>1816</v>
      </c>
      <c r="V217" s="281">
        <v>1816</v>
      </c>
      <c r="W217" s="75">
        <f>V217/U217*100</f>
        <v>100</v>
      </c>
      <c r="X217" s="285">
        <v>862</v>
      </c>
      <c r="Y217" s="318">
        <v>862</v>
      </c>
      <c r="Z217" s="318">
        <v>862</v>
      </c>
      <c r="AA217" s="75">
        <f>Z217/Y217*100</f>
        <v>100</v>
      </c>
      <c r="AB217" s="322"/>
      <c r="AC217" s="322"/>
      <c r="AD217" s="322"/>
      <c r="AE217" s="75"/>
      <c r="AF217" s="322"/>
      <c r="AG217" s="322">
        <v>9986</v>
      </c>
      <c r="AH217" s="322">
        <v>9959.1068100000011</v>
      </c>
      <c r="AI217" s="75">
        <f>AH217/AG217*100</f>
        <v>99.730691067494504</v>
      </c>
      <c r="AJ217" s="322"/>
      <c r="AK217" s="322">
        <v>640</v>
      </c>
      <c r="AL217" s="322">
        <v>640</v>
      </c>
      <c r="AM217" s="75">
        <f>AL217/AK217*100</f>
        <v>100</v>
      </c>
      <c r="AN217" s="74"/>
      <c r="AO217" s="74"/>
      <c r="AP217" s="74"/>
      <c r="AQ217" s="75"/>
      <c r="AR217" s="322">
        <v>500</v>
      </c>
      <c r="AS217" s="322">
        <v>500</v>
      </c>
      <c r="AT217" s="322">
        <v>500</v>
      </c>
      <c r="AU217" s="75">
        <f>AT217/AS217*100</f>
        <v>100</v>
      </c>
      <c r="AV217" s="322"/>
      <c r="AW217" s="322"/>
      <c r="AX217" s="322">
        <v>0</v>
      </c>
      <c r="AY217" s="75"/>
      <c r="AZ217" s="75"/>
      <c r="BA217" s="322"/>
      <c r="BB217" s="322"/>
      <c r="BC217" s="75"/>
      <c r="BD217" s="322"/>
      <c r="BE217" s="322"/>
      <c r="BF217" s="322"/>
      <c r="BG217" s="75"/>
      <c r="BH217" s="322">
        <v>1364.3258999999998</v>
      </c>
      <c r="BI217" s="322">
        <v>1364.3258999999998</v>
      </c>
      <c r="BJ217" s="322">
        <v>1364.3258999999998</v>
      </c>
      <c r="BK217" s="75">
        <f>BJ217/BI217*100</f>
        <v>100</v>
      </c>
      <c r="BL217" s="75"/>
      <c r="BM217" s="322"/>
      <c r="BN217" s="322"/>
      <c r="BO217" s="75"/>
      <c r="BP217" s="75"/>
      <c r="BQ217" s="322"/>
      <c r="BR217" s="322"/>
      <c r="BS217" s="75"/>
      <c r="BT217" s="75"/>
      <c r="BU217" s="322"/>
      <c r="BV217" s="322"/>
      <c r="BW217" s="75"/>
      <c r="BX217" s="75"/>
      <c r="BY217" s="322"/>
      <c r="BZ217" s="322"/>
      <c r="CA217" s="75"/>
      <c r="CB217" s="75"/>
      <c r="CC217" s="322"/>
      <c r="CD217" s="322"/>
      <c r="CE217" s="75"/>
      <c r="CF217" s="322"/>
      <c r="CG217" s="322"/>
      <c r="CH217" s="322"/>
      <c r="CI217" s="75"/>
      <c r="CJ217" s="75"/>
      <c r="CK217" s="322"/>
      <c r="CL217" s="322"/>
      <c r="CM217" s="75"/>
      <c r="CN217" s="75"/>
      <c r="CO217" s="322"/>
      <c r="CP217" s="322">
        <v>0</v>
      </c>
      <c r="CQ217" s="75"/>
      <c r="CR217" s="322">
        <v>634.4</v>
      </c>
      <c r="CS217" s="322">
        <v>634.4</v>
      </c>
      <c r="CT217" s="322">
        <v>572.44306999999992</v>
      </c>
      <c r="CU217" s="75">
        <f>CT217/CS217*100</f>
        <v>90.23377522068094</v>
      </c>
      <c r="CV217" s="75"/>
      <c r="CW217" s="322"/>
      <c r="CX217" s="322"/>
      <c r="CY217" s="75"/>
      <c r="CZ217" s="75"/>
      <c r="DA217" s="322"/>
      <c r="DB217" s="322"/>
      <c r="DC217" s="75"/>
      <c r="DD217" s="322">
        <v>500</v>
      </c>
      <c r="DE217" s="322">
        <v>500</v>
      </c>
      <c r="DF217" s="322">
        <v>500</v>
      </c>
      <c r="DG217" s="75">
        <f t="shared" si="1288"/>
        <v>100</v>
      </c>
      <c r="DH217" s="322"/>
      <c r="DI217" s="322"/>
      <c r="DJ217" s="322"/>
      <c r="DK217" s="75"/>
      <c r="DL217" s="322"/>
      <c r="DM217" s="322"/>
      <c r="DN217" s="322">
        <v>0</v>
      </c>
      <c r="DO217" s="75"/>
      <c r="DP217" s="322"/>
      <c r="DQ217" s="322"/>
      <c r="DR217" s="322">
        <v>0</v>
      </c>
      <c r="DS217" s="75"/>
      <c r="DT217" s="75"/>
      <c r="DU217" s="322"/>
      <c r="DV217" s="322"/>
      <c r="DW217" s="75"/>
      <c r="DX217" s="75"/>
      <c r="DY217" s="322"/>
      <c r="DZ217" s="322"/>
      <c r="EA217" s="75"/>
      <c r="EB217" s="322">
        <v>1000</v>
      </c>
      <c r="EC217" s="322">
        <v>1000</v>
      </c>
      <c r="ED217" s="322">
        <v>1000</v>
      </c>
      <c r="EE217" s="75">
        <f>ED217/EC217*100</f>
        <v>100</v>
      </c>
      <c r="EF217" s="322">
        <v>2339.3000000000002</v>
      </c>
      <c r="EG217" s="322">
        <v>3062.7563500000001</v>
      </c>
      <c r="EH217" s="322">
        <v>3062.7563500000001</v>
      </c>
      <c r="EI217" s="75">
        <f>EH217/EG217*100</f>
        <v>100</v>
      </c>
      <c r="EJ217" s="322"/>
      <c r="EK217" s="322"/>
      <c r="EL217" s="322"/>
      <c r="EM217" s="75"/>
      <c r="EN217" s="322"/>
      <c r="EO217" s="322"/>
      <c r="EP217" s="322"/>
      <c r="EQ217" s="75"/>
      <c r="ER217" s="322"/>
      <c r="ES217" s="322"/>
      <c r="ET217" s="322"/>
      <c r="EU217" s="75"/>
      <c r="EV217" s="75"/>
      <c r="EW217" s="75"/>
      <c r="EX217" s="75"/>
      <c r="EY217" s="75"/>
      <c r="EZ217" s="322"/>
      <c r="FA217" s="322"/>
      <c r="FB217" s="322"/>
      <c r="FC217" s="75"/>
      <c r="FD217" s="322"/>
      <c r="FE217" s="322">
        <v>7750</v>
      </c>
      <c r="FF217" s="322">
        <v>7463.7786599999999</v>
      </c>
      <c r="FG217" s="75">
        <f>FF217/FE217*100</f>
        <v>96.306821419354833</v>
      </c>
      <c r="FH217" s="322"/>
      <c r="FI217" s="322"/>
      <c r="FJ217" s="322"/>
      <c r="FK217" s="75"/>
      <c r="FL217" s="322">
        <v>632</v>
      </c>
      <c r="FM217" s="322">
        <v>720.2</v>
      </c>
      <c r="FN217" s="322">
        <v>720.2</v>
      </c>
      <c r="FO217" s="75">
        <f t="shared" si="1290"/>
        <v>100</v>
      </c>
      <c r="FP217" s="322"/>
      <c r="FQ217" s="322"/>
      <c r="FR217" s="322"/>
      <c r="FS217" s="75"/>
      <c r="FT217" s="322"/>
      <c r="FU217" s="322"/>
      <c r="FV217" s="322"/>
      <c r="FW217" s="75"/>
      <c r="FX217" s="322"/>
      <c r="FY217" s="322"/>
      <c r="FZ217" s="322"/>
      <c r="GA217" s="75"/>
      <c r="GB217" s="322"/>
      <c r="GC217" s="322"/>
      <c r="GD217" s="322"/>
      <c r="GE217" s="75"/>
      <c r="GF217" s="322">
        <v>772.31659999999999</v>
      </c>
      <c r="GG217" s="322">
        <v>772.2</v>
      </c>
      <c r="GH217" s="322">
        <v>744.2</v>
      </c>
      <c r="GI217" s="75">
        <f t="shared" si="895"/>
        <v>96.373996373996377</v>
      </c>
      <c r="GJ217" s="322"/>
      <c r="GK217" s="322"/>
      <c r="GL217" s="322"/>
      <c r="GM217" s="75"/>
      <c r="GN217" s="322"/>
      <c r="GO217" s="322">
        <v>59.56</v>
      </c>
      <c r="GP217" s="322">
        <v>59.526000000000003</v>
      </c>
      <c r="GQ217" s="75">
        <f t="shared" si="1291"/>
        <v>99.942914707857625</v>
      </c>
      <c r="GR217" s="74"/>
      <c r="GS217" s="74"/>
      <c r="GT217" s="74"/>
      <c r="GU217" s="75"/>
      <c r="GV217" s="74"/>
      <c r="GW217" s="74"/>
      <c r="GX217" s="74"/>
      <c r="GY217" s="75"/>
      <c r="GZ217" s="74"/>
      <c r="HA217" s="74"/>
      <c r="HB217" s="74"/>
      <c r="HC217" s="75"/>
      <c r="HD217" s="74"/>
      <c r="HE217" s="74"/>
      <c r="HF217" s="74"/>
      <c r="HG217" s="75"/>
      <c r="HH217" s="74"/>
      <c r="HI217" s="74">
        <v>104.4</v>
      </c>
      <c r="HJ217" s="74">
        <v>87.54</v>
      </c>
      <c r="HK217" s="75">
        <f>HJ217/HI217*100</f>
        <v>83.850574712643677</v>
      </c>
      <c r="HL217" s="74"/>
      <c r="HM217" s="74"/>
      <c r="HN217" s="74">
        <v>0</v>
      </c>
      <c r="HO217" s="75"/>
      <c r="HP217" s="74"/>
      <c r="HQ217" s="74"/>
      <c r="HR217" s="74">
        <v>0</v>
      </c>
      <c r="HS217" s="75"/>
      <c r="HT217" s="74"/>
      <c r="HU217" s="74"/>
      <c r="HV217" s="74">
        <v>0</v>
      </c>
      <c r="HW217" s="75"/>
      <c r="HX217" s="74"/>
      <c r="HY217" s="74"/>
      <c r="HZ217" s="74">
        <v>0</v>
      </c>
      <c r="IA217" s="75"/>
      <c r="IB217" s="74"/>
      <c r="IC217" s="74"/>
      <c r="ID217" s="74">
        <v>0</v>
      </c>
      <c r="IE217" s="75"/>
      <c r="IF217" s="74"/>
      <c r="IG217" s="74"/>
      <c r="IH217" s="74">
        <v>0</v>
      </c>
      <c r="II217" s="75"/>
      <c r="IJ217" s="74"/>
      <c r="IK217" s="74"/>
      <c r="IL217" s="74">
        <v>0</v>
      </c>
      <c r="IM217" s="75"/>
      <c r="IN217" s="74"/>
      <c r="IO217" s="74"/>
      <c r="IP217" s="74">
        <v>0</v>
      </c>
      <c r="IQ217" s="78"/>
      <c r="IR217" s="74"/>
      <c r="IS217" s="74"/>
      <c r="IT217" s="74">
        <v>0</v>
      </c>
      <c r="IU217" s="75"/>
      <c r="IV217" s="74"/>
      <c r="IW217" s="74"/>
      <c r="IX217" s="74">
        <v>0</v>
      </c>
      <c r="IY217" s="75"/>
      <c r="IZ217" s="74"/>
      <c r="JA217" s="74"/>
      <c r="JB217" s="74">
        <v>0</v>
      </c>
      <c r="JC217" s="75"/>
      <c r="JD217" s="74"/>
      <c r="JE217" s="74"/>
      <c r="JF217" s="74">
        <v>0</v>
      </c>
      <c r="JG217" s="75"/>
      <c r="JH217" s="74"/>
      <c r="JI217" s="74"/>
      <c r="JJ217" s="74">
        <v>0</v>
      </c>
      <c r="JK217" s="75"/>
      <c r="JL217" s="74"/>
      <c r="JM217" s="74"/>
      <c r="JN217" s="74">
        <v>0</v>
      </c>
      <c r="JO217" s="75"/>
      <c r="JP217" s="74"/>
      <c r="JQ217" s="74"/>
      <c r="JR217" s="74">
        <v>0</v>
      </c>
      <c r="JS217" s="75"/>
      <c r="JT217" s="74"/>
      <c r="JU217" s="74"/>
      <c r="JV217" s="74">
        <v>0</v>
      </c>
      <c r="JW217" s="75"/>
      <c r="JX217" s="74"/>
      <c r="JY217" s="74">
        <v>8633.7052399999993</v>
      </c>
      <c r="JZ217" s="74">
        <v>8633.7052399999993</v>
      </c>
      <c r="KA217" s="75">
        <f>JZ217/JY217*100</f>
        <v>100</v>
      </c>
      <c r="KB217" s="74"/>
      <c r="KC217" s="74">
        <v>50</v>
      </c>
      <c r="KD217" s="74">
        <v>50</v>
      </c>
      <c r="KE217" s="75">
        <f t="shared" ref="KE217:KE233" si="1293">KD217/KC217*100</f>
        <v>100</v>
      </c>
      <c r="KF217" s="74"/>
      <c r="KG217" s="74"/>
      <c r="KH217" s="74"/>
      <c r="KI217" s="75"/>
      <c r="KJ217" s="74"/>
      <c r="KK217" s="74">
        <v>220</v>
      </c>
      <c r="KL217" s="74">
        <v>220</v>
      </c>
      <c r="KM217" s="75">
        <f t="shared" si="1271"/>
        <v>100</v>
      </c>
      <c r="KN217" s="74"/>
      <c r="KO217" s="74"/>
      <c r="KP217" s="74"/>
      <c r="KQ217" s="75"/>
      <c r="KR217" s="74"/>
      <c r="KS217" s="74"/>
      <c r="KT217" s="74"/>
      <c r="KU217" s="75"/>
      <c r="KV217" s="74"/>
      <c r="KW217" s="74"/>
      <c r="KX217" s="74"/>
      <c r="KY217" s="75"/>
      <c r="KZ217" s="74"/>
      <c r="LA217" s="74"/>
      <c r="LB217" s="74"/>
      <c r="LC217" s="75"/>
      <c r="LD217" s="74"/>
      <c r="LE217" s="74"/>
      <c r="LF217" s="74"/>
      <c r="LG217" s="75"/>
      <c r="LH217" s="74"/>
      <c r="LI217" s="74"/>
      <c r="LJ217" s="74"/>
      <c r="LK217" s="75"/>
      <c r="LL217" s="74"/>
      <c r="LM217" s="74"/>
      <c r="LN217" s="74"/>
      <c r="LO217" s="75"/>
      <c r="LP217" s="74"/>
      <c r="LQ217" s="74"/>
      <c r="LR217" s="74"/>
      <c r="LS217" s="75"/>
      <c r="LT217" s="74"/>
      <c r="LU217" s="74"/>
      <c r="LV217" s="74"/>
      <c r="LW217" s="75"/>
      <c r="LX217" s="74"/>
      <c r="LY217" s="74"/>
      <c r="LZ217" s="74"/>
      <c r="MA217" s="75"/>
      <c r="MB217" s="74"/>
      <c r="MC217" s="74">
        <v>1272.5748000000001</v>
      </c>
      <c r="MD217" s="74">
        <v>1272.5748000000001</v>
      </c>
      <c r="ME217" s="75">
        <f t="shared" si="1292"/>
        <v>100</v>
      </c>
      <c r="MF217" s="74"/>
      <c r="MG217" s="74"/>
      <c r="MH217" s="74"/>
      <c r="MI217" s="75"/>
      <c r="MJ217" s="74"/>
      <c r="MK217" s="74"/>
      <c r="ML217" s="74"/>
      <c r="MM217" s="75"/>
      <c r="MN217" s="322"/>
      <c r="MO217" s="322"/>
      <c r="MP217" s="322"/>
      <c r="MQ217" s="75"/>
      <c r="MR217" s="322"/>
      <c r="MS217" s="322"/>
      <c r="MT217" s="322"/>
      <c r="MU217" s="75"/>
      <c r="MV217" s="74"/>
      <c r="MW217" s="74"/>
      <c r="MX217" s="74"/>
      <c r="MY217" s="75"/>
      <c r="MZ217" s="74"/>
      <c r="NA217" s="74"/>
      <c r="NB217" s="74"/>
      <c r="NC217" s="75"/>
      <c r="ND217" s="74"/>
      <c r="NE217" s="74"/>
      <c r="NF217" s="74"/>
      <c r="NG217" s="75"/>
      <c r="NH217" s="74"/>
      <c r="NI217" s="74"/>
      <c r="NJ217" s="74"/>
      <c r="NK217" s="75"/>
    </row>
    <row r="218" spans="1:375" ht="15.75" x14ac:dyDescent="0.25">
      <c r="A218" s="130" t="s">
        <v>245</v>
      </c>
      <c r="B218" s="78">
        <f t="shared" si="1231"/>
        <v>0</v>
      </c>
      <c r="C218" s="78">
        <f t="shared" si="1186"/>
        <v>50000</v>
      </c>
      <c r="D218" s="78">
        <f t="shared" si="1232"/>
        <v>50000</v>
      </c>
      <c r="E218" s="78">
        <f t="shared" si="1233"/>
        <v>0</v>
      </c>
      <c r="F218" s="78">
        <f t="shared" si="1234"/>
        <v>50000</v>
      </c>
      <c r="G218" s="74">
        <f>F218/C218*100</f>
        <v>100</v>
      </c>
      <c r="H218" s="78"/>
      <c r="I218" s="78"/>
      <c r="J218" s="78"/>
      <c r="K218" s="74"/>
      <c r="L218" s="78"/>
      <c r="M218" s="78"/>
      <c r="N218" s="78"/>
      <c r="O218" s="96"/>
      <c r="P218" s="78"/>
      <c r="Q218" s="78"/>
      <c r="R218" s="96"/>
      <c r="S218" s="75"/>
      <c r="T218" s="78"/>
      <c r="U218" s="78"/>
      <c r="V218" s="78"/>
      <c r="W218" s="75"/>
      <c r="X218" s="78"/>
      <c r="Y218" s="78"/>
      <c r="Z218" s="78"/>
      <c r="AA218" s="75"/>
      <c r="AB218" s="78"/>
      <c r="AC218" s="78"/>
      <c r="AD218" s="78"/>
      <c r="AE218" s="75"/>
      <c r="AF218" s="78"/>
      <c r="AG218" s="78"/>
      <c r="AH218" s="78"/>
      <c r="AI218" s="75"/>
      <c r="AJ218" s="78"/>
      <c r="AK218" s="78"/>
      <c r="AL218" s="78"/>
      <c r="AM218" s="75"/>
      <c r="AN218" s="78"/>
      <c r="AO218" s="78"/>
      <c r="AP218" s="96"/>
      <c r="AQ218" s="96"/>
      <c r="AR218" s="78"/>
      <c r="AS218" s="78"/>
      <c r="AT218" s="78"/>
      <c r="AU218" s="75"/>
      <c r="AV218" s="78"/>
      <c r="AW218" s="78"/>
      <c r="AX218" s="78"/>
      <c r="AY218" s="75"/>
      <c r="AZ218" s="75"/>
      <c r="BA218" s="78"/>
      <c r="BB218" s="89"/>
      <c r="BC218" s="75"/>
      <c r="BD218" s="78"/>
      <c r="BE218" s="78"/>
      <c r="BF218" s="89"/>
      <c r="BG218" s="75"/>
      <c r="BH218" s="78"/>
      <c r="BI218" s="78"/>
      <c r="BJ218" s="78"/>
      <c r="BK218" s="75"/>
      <c r="BL218" s="75"/>
      <c r="BM218" s="78"/>
      <c r="BN218" s="89"/>
      <c r="BO218" s="75"/>
      <c r="BP218" s="75"/>
      <c r="BQ218" s="78"/>
      <c r="BR218" s="89"/>
      <c r="BS218" s="75"/>
      <c r="BT218" s="75"/>
      <c r="BU218" s="78"/>
      <c r="BV218" s="89"/>
      <c r="BW218" s="75"/>
      <c r="BX218" s="75"/>
      <c r="BY218" s="78"/>
      <c r="BZ218" s="89"/>
      <c r="CA218" s="75"/>
      <c r="CB218" s="75"/>
      <c r="CC218" s="78"/>
      <c r="CD218" s="89"/>
      <c r="CE218" s="75"/>
      <c r="CF218" s="322"/>
      <c r="CG218" s="78"/>
      <c r="CH218" s="89"/>
      <c r="CI218" s="75"/>
      <c r="CJ218" s="75"/>
      <c r="CK218" s="78"/>
      <c r="CL218" s="89"/>
      <c r="CM218" s="75"/>
      <c r="CN218" s="75"/>
      <c r="CO218" s="78"/>
      <c r="CP218" s="89"/>
      <c r="CQ218" s="75"/>
      <c r="CR218" s="78"/>
      <c r="CS218" s="78"/>
      <c r="CT218" s="78"/>
      <c r="CU218" s="75"/>
      <c r="CV218" s="75"/>
      <c r="CW218" s="78"/>
      <c r="CX218" s="78"/>
      <c r="CY218" s="75"/>
      <c r="CZ218" s="75"/>
      <c r="DA218" s="78"/>
      <c r="DB218" s="78"/>
      <c r="DC218" s="75"/>
      <c r="DD218" s="78"/>
      <c r="DE218" s="78"/>
      <c r="DF218" s="78"/>
      <c r="DG218" s="75"/>
      <c r="DH218" s="78"/>
      <c r="DI218" s="78"/>
      <c r="DJ218" s="78"/>
      <c r="DK218" s="75"/>
      <c r="DL218" s="78"/>
      <c r="DM218" s="78"/>
      <c r="DN218" s="78"/>
      <c r="DO218" s="75"/>
      <c r="DP218" s="78"/>
      <c r="DQ218" s="78"/>
      <c r="DR218" s="78"/>
      <c r="DS218" s="75"/>
      <c r="DT218" s="75"/>
      <c r="DU218" s="78"/>
      <c r="DV218" s="89"/>
      <c r="DW218" s="75"/>
      <c r="DX218" s="75"/>
      <c r="DY218" s="78"/>
      <c r="DZ218" s="89"/>
      <c r="EA218" s="75"/>
      <c r="EB218" s="78"/>
      <c r="EC218" s="78"/>
      <c r="ED218" s="78"/>
      <c r="EE218" s="75"/>
      <c r="EF218" s="78"/>
      <c r="EG218" s="78"/>
      <c r="EH218" s="78"/>
      <c r="EI218" s="75"/>
      <c r="EJ218" s="78"/>
      <c r="EK218" s="78"/>
      <c r="EL218" s="78"/>
      <c r="EM218" s="75"/>
      <c r="EN218" s="78"/>
      <c r="EO218" s="78"/>
      <c r="EP218" s="78"/>
      <c r="EQ218" s="75"/>
      <c r="ER218" s="78"/>
      <c r="ES218" s="329"/>
      <c r="ET218" s="78"/>
      <c r="EU218" s="75"/>
      <c r="EV218" s="75"/>
      <c r="EW218" s="75"/>
      <c r="EX218" s="75"/>
      <c r="EY218" s="75"/>
      <c r="EZ218" s="78"/>
      <c r="FA218" s="78"/>
      <c r="FB218" s="78"/>
      <c r="FC218" s="75"/>
      <c r="FD218" s="78"/>
      <c r="FE218" s="78"/>
      <c r="FF218" s="78"/>
      <c r="FG218" s="75"/>
      <c r="FH218" s="78"/>
      <c r="FI218" s="78"/>
      <c r="FJ218" s="78"/>
      <c r="FK218" s="75"/>
      <c r="FL218" s="78"/>
      <c r="FM218" s="78"/>
      <c r="FN218" s="78"/>
      <c r="FO218" s="75"/>
      <c r="FP218" s="78"/>
      <c r="FQ218" s="78"/>
      <c r="FR218" s="78"/>
      <c r="FS218" s="75"/>
      <c r="FT218" s="78"/>
      <c r="FU218" s="78"/>
      <c r="FV218" s="78"/>
      <c r="FW218" s="75"/>
      <c r="FX218" s="78"/>
      <c r="FY218" s="78"/>
      <c r="FZ218" s="78"/>
      <c r="GA218" s="75"/>
      <c r="GB218" s="78"/>
      <c r="GC218" s="78"/>
      <c r="GD218" s="78"/>
      <c r="GE218" s="75"/>
      <c r="GF218" s="78"/>
      <c r="GG218" s="78"/>
      <c r="GH218" s="78"/>
      <c r="GI218" s="75"/>
      <c r="GJ218" s="78"/>
      <c r="GK218" s="78"/>
      <c r="GL218" s="78"/>
      <c r="GM218" s="75"/>
      <c r="GN218" s="78"/>
      <c r="GO218" s="78"/>
      <c r="GP218" s="78"/>
      <c r="GQ218" s="75"/>
      <c r="GR218" s="78"/>
      <c r="GS218" s="78"/>
      <c r="GT218" s="78"/>
      <c r="GU218" s="96"/>
      <c r="GV218" s="78"/>
      <c r="GW218" s="78"/>
      <c r="GX218" s="78"/>
      <c r="GY218" s="96"/>
      <c r="GZ218" s="78"/>
      <c r="HA218" s="78"/>
      <c r="HB218" s="78"/>
      <c r="HC218" s="96"/>
      <c r="HD218" s="78"/>
      <c r="HE218" s="78"/>
      <c r="HF218" s="78"/>
      <c r="HG218" s="96"/>
      <c r="HH218" s="78"/>
      <c r="HI218" s="78"/>
      <c r="HJ218" s="78"/>
      <c r="HK218" s="96"/>
      <c r="HL218" s="78"/>
      <c r="HM218" s="78"/>
      <c r="HN218" s="78"/>
      <c r="HO218" s="96"/>
      <c r="HP218" s="78"/>
      <c r="HQ218" s="78"/>
      <c r="HR218" s="78"/>
      <c r="HS218" s="96"/>
      <c r="HT218" s="78"/>
      <c r="HU218" s="78"/>
      <c r="HV218" s="78"/>
      <c r="HW218" s="96"/>
      <c r="HX218" s="78"/>
      <c r="HY218" s="78"/>
      <c r="HZ218" s="78"/>
      <c r="IA218" s="96"/>
      <c r="IB218" s="78"/>
      <c r="IC218" s="78"/>
      <c r="ID218" s="78"/>
      <c r="IE218" s="96"/>
      <c r="IF218" s="78"/>
      <c r="IG218" s="78"/>
      <c r="IH218" s="78"/>
      <c r="II218" s="96"/>
      <c r="IJ218" s="78"/>
      <c r="IK218" s="78"/>
      <c r="IL218" s="78"/>
      <c r="IM218" s="96"/>
      <c r="IN218" s="78"/>
      <c r="IO218" s="78">
        <v>50000</v>
      </c>
      <c r="IP218" s="78">
        <v>50000</v>
      </c>
      <c r="IQ218" s="78">
        <f>IP218/IO218*100</f>
        <v>100</v>
      </c>
      <c r="IR218" s="78"/>
      <c r="IS218" s="78"/>
      <c r="IT218" s="78">
        <v>0</v>
      </c>
      <c r="IU218" s="96"/>
      <c r="IV218" s="78"/>
      <c r="IW218" s="78"/>
      <c r="IX218" s="78"/>
      <c r="IY218" s="96"/>
      <c r="IZ218" s="78"/>
      <c r="JA218" s="78"/>
      <c r="JB218" s="78"/>
      <c r="JC218" s="96"/>
      <c r="JD218" s="78"/>
      <c r="JE218" s="78"/>
      <c r="JF218" s="78"/>
      <c r="JG218" s="96"/>
      <c r="JH218" s="78"/>
      <c r="JI218" s="78"/>
      <c r="JJ218" s="78"/>
      <c r="JK218" s="96"/>
      <c r="JL218" s="78"/>
      <c r="JM218" s="78"/>
      <c r="JN218" s="78"/>
      <c r="JO218" s="96"/>
      <c r="JP218" s="78"/>
      <c r="JQ218" s="78"/>
      <c r="JR218" s="78"/>
      <c r="JS218" s="96"/>
      <c r="JT218" s="78"/>
      <c r="JU218" s="78"/>
      <c r="JV218" s="78"/>
      <c r="JW218" s="96"/>
      <c r="JX218" s="78"/>
      <c r="JY218" s="78"/>
      <c r="JZ218" s="78"/>
      <c r="KA218" s="96"/>
      <c r="KB218" s="78"/>
      <c r="KC218" s="78"/>
      <c r="KD218" s="78"/>
      <c r="KE218" s="75"/>
      <c r="KF218" s="78"/>
      <c r="KG218" s="78"/>
      <c r="KH218" s="78"/>
      <c r="KI218" s="75"/>
      <c r="KJ218" s="78"/>
      <c r="KK218" s="78"/>
      <c r="KL218" s="78"/>
      <c r="KM218" s="75"/>
      <c r="KN218" s="78"/>
      <c r="KO218" s="78"/>
      <c r="KP218" s="78"/>
      <c r="KQ218" s="75"/>
      <c r="KR218" s="78"/>
      <c r="KS218" s="78"/>
      <c r="KT218" s="78"/>
      <c r="KU218" s="75"/>
      <c r="KV218" s="78"/>
      <c r="KW218" s="78"/>
      <c r="KX218" s="78"/>
      <c r="KY218" s="75"/>
      <c r="KZ218" s="78"/>
      <c r="LA218" s="78"/>
      <c r="LB218" s="78"/>
      <c r="LC218" s="75"/>
      <c r="LD218" s="78"/>
      <c r="LE218" s="78"/>
      <c r="LF218" s="78"/>
      <c r="LG218" s="75"/>
      <c r="LH218" s="78"/>
      <c r="LI218" s="78"/>
      <c r="LJ218" s="78"/>
      <c r="LK218" s="75"/>
      <c r="LL218" s="78"/>
      <c r="LM218" s="78"/>
      <c r="LN218" s="78"/>
      <c r="LO218" s="75"/>
      <c r="LP218" s="78"/>
      <c r="LQ218" s="78"/>
      <c r="LR218" s="78"/>
      <c r="LS218" s="75"/>
      <c r="LT218" s="78"/>
      <c r="LU218" s="78"/>
      <c r="LV218" s="78"/>
      <c r="LW218" s="75"/>
      <c r="LX218" s="78"/>
      <c r="LY218" s="78"/>
      <c r="LZ218" s="78"/>
      <c r="MA218" s="75"/>
      <c r="MB218" s="78"/>
      <c r="MC218" s="78"/>
      <c r="MD218" s="78"/>
      <c r="ME218" s="75"/>
      <c r="MF218" s="78"/>
      <c r="MG218" s="78"/>
      <c r="MH218" s="78"/>
      <c r="MI218" s="75"/>
      <c r="MJ218" s="78"/>
      <c r="MK218" s="78"/>
      <c r="ML218" s="78"/>
      <c r="MM218" s="75"/>
      <c r="MN218" s="78"/>
      <c r="MO218" s="78"/>
      <c r="MP218" s="78"/>
      <c r="MQ218" s="75"/>
      <c r="MR218" s="78"/>
      <c r="MS218" s="78"/>
      <c r="MT218" s="78"/>
      <c r="MU218" s="75"/>
      <c r="MV218" s="78"/>
      <c r="MW218" s="78"/>
      <c r="MX218" s="78"/>
      <c r="MY218" s="96"/>
      <c r="MZ218" s="78"/>
      <c r="NA218" s="78"/>
      <c r="NB218" s="78"/>
      <c r="NC218" s="96"/>
      <c r="ND218" s="78"/>
      <c r="NE218" s="78"/>
      <c r="NF218" s="78"/>
      <c r="NG218" s="96"/>
      <c r="NH218" s="78"/>
      <c r="NI218" s="78"/>
      <c r="NJ218" s="78"/>
      <c r="NK218" s="96"/>
    </row>
    <row r="219" spans="1:375" ht="15.75" x14ac:dyDescent="0.25">
      <c r="A219" s="130" t="s">
        <v>295</v>
      </c>
      <c r="B219" s="78">
        <f t="shared" si="1231"/>
        <v>0</v>
      </c>
      <c r="C219" s="78">
        <f t="shared" si="1186"/>
        <v>0</v>
      </c>
      <c r="D219" s="78">
        <f t="shared" si="1232"/>
        <v>0</v>
      </c>
      <c r="E219" s="78">
        <f t="shared" si="1233"/>
        <v>0</v>
      </c>
      <c r="F219" s="78">
        <f t="shared" si="1234"/>
        <v>0</v>
      </c>
      <c r="G219" s="74"/>
      <c r="H219" s="78"/>
      <c r="I219" s="78"/>
      <c r="J219" s="78"/>
      <c r="K219" s="74"/>
      <c r="L219" s="78"/>
      <c r="M219" s="78"/>
      <c r="N219" s="78"/>
      <c r="O219" s="96"/>
      <c r="P219" s="78"/>
      <c r="Q219" s="78"/>
      <c r="R219" s="96"/>
      <c r="S219" s="75"/>
      <c r="T219" s="78"/>
      <c r="U219" s="78"/>
      <c r="V219" s="78"/>
      <c r="W219" s="75"/>
      <c r="X219" s="78"/>
      <c r="Y219" s="78"/>
      <c r="Z219" s="78"/>
      <c r="AA219" s="75"/>
      <c r="AB219" s="78"/>
      <c r="AC219" s="78"/>
      <c r="AD219" s="78"/>
      <c r="AE219" s="75"/>
      <c r="AF219" s="78"/>
      <c r="AG219" s="78"/>
      <c r="AH219" s="78"/>
      <c r="AI219" s="75"/>
      <c r="AJ219" s="78"/>
      <c r="AK219" s="78"/>
      <c r="AL219" s="78"/>
      <c r="AM219" s="75"/>
      <c r="AN219" s="78"/>
      <c r="AO219" s="78"/>
      <c r="AP219" s="96"/>
      <c r="AQ219" s="96"/>
      <c r="AR219" s="78"/>
      <c r="AS219" s="78"/>
      <c r="AT219" s="78"/>
      <c r="AU219" s="75"/>
      <c r="AV219" s="78"/>
      <c r="AW219" s="78"/>
      <c r="AX219" s="78"/>
      <c r="AY219" s="75"/>
      <c r="AZ219" s="75"/>
      <c r="BA219" s="78"/>
      <c r="BB219" s="89"/>
      <c r="BC219" s="75"/>
      <c r="BD219" s="78"/>
      <c r="BE219" s="78"/>
      <c r="BF219" s="89"/>
      <c r="BG219" s="75"/>
      <c r="BH219" s="78"/>
      <c r="BI219" s="78"/>
      <c r="BJ219" s="78"/>
      <c r="BK219" s="75"/>
      <c r="BL219" s="75"/>
      <c r="BM219" s="78"/>
      <c r="BN219" s="89"/>
      <c r="BO219" s="75"/>
      <c r="BP219" s="75"/>
      <c r="BQ219" s="78"/>
      <c r="BR219" s="89"/>
      <c r="BS219" s="75"/>
      <c r="BT219" s="75"/>
      <c r="BU219" s="78"/>
      <c r="BV219" s="89"/>
      <c r="BW219" s="75"/>
      <c r="BX219" s="75"/>
      <c r="BY219" s="78"/>
      <c r="BZ219" s="89"/>
      <c r="CA219" s="75"/>
      <c r="CB219" s="75"/>
      <c r="CC219" s="78"/>
      <c r="CD219" s="89"/>
      <c r="CE219" s="75"/>
      <c r="CF219" s="322"/>
      <c r="CG219" s="78"/>
      <c r="CH219" s="89"/>
      <c r="CI219" s="75"/>
      <c r="CJ219" s="75"/>
      <c r="CK219" s="78"/>
      <c r="CL219" s="89"/>
      <c r="CM219" s="75"/>
      <c r="CN219" s="75"/>
      <c r="CO219" s="78"/>
      <c r="CP219" s="89"/>
      <c r="CQ219" s="75"/>
      <c r="CR219" s="78"/>
      <c r="CS219" s="78"/>
      <c r="CT219" s="78"/>
      <c r="CU219" s="75"/>
      <c r="CV219" s="75"/>
      <c r="CW219" s="78"/>
      <c r="CX219" s="78"/>
      <c r="CY219" s="75"/>
      <c r="CZ219" s="75"/>
      <c r="DA219" s="78"/>
      <c r="DB219" s="78"/>
      <c r="DC219" s="75"/>
      <c r="DD219" s="78"/>
      <c r="DE219" s="78"/>
      <c r="DF219" s="78"/>
      <c r="DG219" s="75"/>
      <c r="DH219" s="78"/>
      <c r="DI219" s="78"/>
      <c r="DJ219" s="78"/>
      <c r="DK219" s="75"/>
      <c r="DL219" s="78"/>
      <c r="DM219" s="78"/>
      <c r="DN219" s="78"/>
      <c r="DO219" s="75"/>
      <c r="DP219" s="78"/>
      <c r="DQ219" s="78"/>
      <c r="DR219" s="78"/>
      <c r="DS219" s="75"/>
      <c r="DT219" s="75"/>
      <c r="DU219" s="78"/>
      <c r="DV219" s="89"/>
      <c r="DW219" s="75"/>
      <c r="DX219" s="75"/>
      <c r="DY219" s="78"/>
      <c r="DZ219" s="89"/>
      <c r="EA219" s="75"/>
      <c r="EB219" s="78"/>
      <c r="EC219" s="78"/>
      <c r="ED219" s="78"/>
      <c r="EE219" s="75"/>
      <c r="EF219" s="78"/>
      <c r="EG219" s="78"/>
      <c r="EH219" s="78"/>
      <c r="EI219" s="75"/>
      <c r="EJ219" s="78"/>
      <c r="EK219" s="78"/>
      <c r="EL219" s="78"/>
      <c r="EM219" s="75"/>
      <c r="EN219" s="78"/>
      <c r="EO219" s="78"/>
      <c r="EP219" s="78"/>
      <c r="EQ219" s="75"/>
      <c r="ER219" s="78"/>
      <c r="ES219" s="78"/>
      <c r="ET219" s="78"/>
      <c r="EU219" s="75"/>
      <c r="EV219" s="75"/>
      <c r="EW219" s="75"/>
      <c r="EX219" s="75"/>
      <c r="EY219" s="75"/>
      <c r="EZ219" s="78"/>
      <c r="FA219" s="78"/>
      <c r="FB219" s="78"/>
      <c r="FC219" s="75"/>
      <c r="FD219" s="78"/>
      <c r="FE219" s="78"/>
      <c r="FF219" s="78"/>
      <c r="FG219" s="75"/>
      <c r="FH219" s="78"/>
      <c r="FI219" s="78"/>
      <c r="FJ219" s="78"/>
      <c r="FK219" s="75"/>
      <c r="FL219" s="78"/>
      <c r="FM219" s="78"/>
      <c r="FN219" s="78"/>
      <c r="FO219" s="75"/>
      <c r="FP219" s="78"/>
      <c r="FQ219" s="78"/>
      <c r="FR219" s="78"/>
      <c r="FS219" s="75"/>
      <c r="FT219" s="78"/>
      <c r="FU219" s="78"/>
      <c r="FV219" s="78"/>
      <c r="FW219" s="75"/>
      <c r="FX219" s="78"/>
      <c r="FY219" s="78"/>
      <c r="FZ219" s="78"/>
      <c r="GA219" s="75"/>
      <c r="GB219" s="78"/>
      <c r="GC219" s="78"/>
      <c r="GD219" s="78"/>
      <c r="GE219" s="75"/>
      <c r="GF219" s="78"/>
      <c r="GG219" s="78"/>
      <c r="GH219" s="78"/>
      <c r="GI219" s="75"/>
      <c r="GJ219" s="78"/>
      <c r="GK219" s="78"/>
      <c r="GL219" s="78"/>
      <c r="GM219" s="75"/>
      <c r="GN219" s="78"/>
      <c r="GO219" s="78"/>
      <c r="GP219" s="78"/>
      <c r="GQ219" s="75"/>
      <c r="GR219" s="78"/>
      <c r="GS219" s="78"/>
      <c r="GT219" s="78"/>
      <c r="GU219" s="96"/>
      <c r="GV219" s="78"/>
      <c r="GW219" s="78"/>
      <c r="GX219" s="78"/>
      <c r="GY219" s="96"/>
      <c r="GZ219" s="78"/>
      <c r="HA219" s="78"/>
      <c r="HB219" s="78"/>
      <c r="HC219" s="96"/>
      <c r="HD219" s="78"/>
      <c r="HE219" s="78"/>
      <c r="HF219" s="78"/>
      <c r="HG219" s="96"/>
      <c r="HH219" s="78"/>
      <c r="HI219" s="78"/>
      <c r="HJ219" s="78"/>
      <c r="HK219" s="96"/>
      <c r="HL219" s="78"/>
      <c r="HM219" s="78"/>
      <c r="HN219" s="78"/>
      <c r="HO219" s="96"/>
      <c r="HP219" s="78"/>
      <c r="HQ219" s="78"/>
      <c r="HR219" s="78"/>
      <c r="HS219" s="96"/>
      <c r="HT219" s="78"/>
      <c r="HU219" s="78"/>
      <c r="HV219" s="78"/>
      <c r="HW219" s="96"/>
      <c r="HX219" s="78"/>
      <c r="HY219" s="78"/>
      <c r="HZ219" s="78"/>
      <c r="IA219" s="96"/>
      <c r="IB219" s="78"/>
      <c r="IC219" s="78"/>
      <c r="ID219" s="78"/>
      <c r="IE219" s="96"/>
      <c r="IF219" s="78"/>
      <c r="IG219" s="78"/>
      <c r="IH219" s="78"/>
      <c r="II219" s="96"/>
      <c r="IJ219" s="78"/>
      <c r="IK219" s="78"/>
      <c r="IL219" s="78"/>
      <c r="IM219" s="96"/>
      <c r="IN219" s="78"/>
      <c r="IO219" s="78"/>
      <c r="IP219" s="78"/>
      <c r="IQ219" s="96"/>
      <c r="IR219" s="78"/>
      <c r="IS219" s="78"/>
      <c r="IT219" s="78"/>
      <c r="IU219" s="96"/>
      <c r="IV219" s="78"/>
      <c r="IW219" s="78"/>
      <c r="IX219" s="78"/>
      <c r="IY219" s="96"/>
      <c r="IZ219" s="78"/>
      <c r="JA219" s="78"/>
      <c r="JB219" s="78"/>
      <c r="JC219" s="96"/>
      <c r="JD219" s="78"/>
      <c r="JE219" s="78"/>
      <c r="JF219" s="78"/>
      <c r="JG219" s="96"/>
      <c r="JH219" s="78"/>
      <c r="JI219" s="78"/>
      <c r="JJ219" s="78"/>
      <c r="JK219" s="96"/>
      <c r="JL219" s="78"/>
      <c r="JM219" s="78"/>
      <c r="JN219" s="78"/>
      <c r="JO219" s="96"/>
      <c r="JP219" s="78"/>
      <c r="JQ219" s="78"/>
      <c r="JR219" s="78"/>
      <c r="JS219" s="96"/>
      <c r="JT219" s="78"/>
      <c r="JU219" s="78"/>
      <c r="JV219" s="78"/>
      <c r="JW219" s="96"/>
      <c r="JX219" s="78"/>
      <c r="JY219" s="78"/>
      <c r="JZ219" s="78"/>
      <c r="KA219" s="96"/>
      <c r="KB219" s="78"/>
      <c r="KC219" s="78"/>
      <c r="KD219" s="78"/>
      <c r="KE219" s="75"/>
      <c r="KF219" s="78"/>
      <c r="KG219" s="78"/>
      <c r="KH219" s="78"/>
      <c r="KI219" s="75"/>
      <c r="KJ219" s="78"/>
      <c r="KK219" s="78"/>
      <c r="KL219" s="78"/>
      <c r="KM219" s="75"/>
      <c r="KN219" s="78"/>
      <c r="KO219" s="78"/>
      <c r="KP219" s="78"/>
      <c r="KQ219" s="75"/>
      <c r="KR219" s="78"/>
      <c r="KS219" s="78"/>
      <c r="KT219" s="78"/>
      <c r="KU219" s="75"/>
      <c r="KV219" s="78"/>
      <c r="KW219" s="78"/>
      <c r="KX219" s="78"/>
      <c r="KY219" s="75"/>
      <c r="KZ219" s="78"/>
      <c r="LA219" s="78"/>
      <c r="LB219" s="78"/>
      <c r="LC219" s="75"/>
      <c r="LD219" s="78"/>
      <c r="LE219" s="78"/>
      <c r="LF219" s="78"/>
      <c r="LG219" s="75"/>
      <c r="LH219" s="78"/>
      <c r="LI219" s="78"/>
      <c r="LJ219" s="78"/>
      <c r="LK219" s="75"/>
      <c r="LL219" s="78"/>
      <c r="LM219" s="78"/>
      <c r="LN219" s="78"/>
      <c r="LO219" s="75"/>
      <c r="LP219" s="78"/>
      <c r="LQ219" s="78"/>
      <c r="LR219" s="78"/>
      <c r="LS219" s="75"/>
      <c r="LT219" s="78"/>
      <c r="LU219" s="78"/>
      <c r="LV219" s="78"/>
      <c r="LW219" s="75"/>
      <c r="LX219" s="78"/>
      <c r="LY219" s="78"/>
      <c r="LZ219" s="78"/>
      <c r="MA219" s="75"/>
      <c r="MB219" s="78"/>
      <c r="MC219" s="78"/>
      <c r="MD219" s="78"/>
      <c r="ME219" s="75"/>
      <c r="MF219" s="78"/>
      <c r="MG219" s="78"/>
      <c r="MH219" s="78"/>
      <c r="MI219" s="75"/>
      <c r="MJ219" s="78"/>
      <c r="MK219" s="78"/>
      <c r="ML219" s="78"/>
      <c r="MM219" s="75"/>
      <c r="MN219" s="78"/>
      <c r="MO219" s="78"/>
      <c r="MP219" s="78"/>
      <c r="MQ219" s="75"/>
      <c r="MR219" s="78"/>
      <c r="MS219" s="78"/>
      <c r="MT219" s="78"/>
      <c r="MU219" s="75"/>
      <c r="MV219" s="78"/>
      <c r="MW219" s="78"/>
      <c r="MX219" s="78"/>
      <c r="MY219" s="96"/>
      <c r="MZ219" s="78"/>
      <c r="NA219" s="78"/>
      <c r="NB219" s="78"/>
      <c r="NC219" s="96"/>
      <c r="ND219" s="78"/>
      <c r="NE219" s="78"/>
      <c r="NF219" s="78"/>
      <c r="NG219" s="96"/>
      <c r="NH219" s="78"/>
      <c r="NI219" s="78"/>
      <c r="NJ219" s="78"/>
      <c r="NK219" s="96"/>
    </row>
    <row r="220" spans="1:375" ht="15.75" x14ac:dyDescent="0.25">
      <c r="A220" s="130" t="s">
        <v>246</v>
      </c>
      <c r="B220" s="78">
        <f t="shared" si="1231"/>
        <v>0</v>
      </c>
      <c r="C220" s="78">
        <f t="shared" si="1186"/>
        <v>0</v>
      </c>
      <c r="D220" s="78">
        <f t="shared" si="1232"/>
        <v>0</v>
      </c>
      <c r="E220" s="78">
        <f t="shared" si="1233"/>
        <v>0</v>
      </c>
      <c r="F220" s="78">
        <f t="shared" si="1234"/>
        <v>0</v>
      </c>
      <c r="G220" s="74"/>
      <c r="H220" s="78"/>
      <c r="I220" s="78"/>
      <c r="J220" s="78"/>
      <c r="K220" s="74"/>
      <c r="L220" s="78"/>
      <c r="M220" s="78"/>
      <c r="N220" s="78"/>
      <c r="O220" s="96"/>
      <c r="P220" s="78"/>
      <c r="Q220" s="78"/>
      <c r="R220" s="96"/>
      <c r="S220" s="75"/>
      <c r="T220" s="78"/>
      <c r="U220" s="78"/>
      <c r="V220" s="78"/>
      <c r="W220" s="75"/>
      <c r="X220" s="78"/>
      <c r="Y220" s="78"/>
      <c r="Z220" s="78"/>
      <c r="AA220" s="75"/>
      <c r="AB220" s="78"/>
      <c r="AC220" s="78"/>
      <c r="AD220" s="78"/>
      <c r="AE220" s="75"/>
      <c r="AF220" s="78"/>
      <c r="AG220" s="78"/>
      <c r="AH220" s="78"/>
      <c r="AI220" s="75"/>
      <c r="AJ220" s="78"/>
      <c r="AK220" s="78"/>
      <c r="AL220" s="78"/>
      <c r="AM220" s="75"/>
      <c r="AN220" s="78"/>
      <c r="AO220" s="78"/>
      <c r="AP220" s="96"/>
      <c r="AQ220" s="96"/>
      <c r="AR220" s="78"/>
      <c r="AS220" s="78"/>
      <c r="AT220" s="78"/>
      <c r="AU220" s="75"/>
      <c r="AV220" s="78"/>
      <c r="AW220" s="78"/>
      <c r="AX220" s="78"/>
      <c r="AY220" s="75"/>
      <c r="AZ220" s="75"/>
      <c r="BA220" s="78"/>
      <c r="BB220" s="89"/>
      <c r="BC220" s="75"/>
      <c r="BD220" s="78"/>
      <c r="BE220" s="78"/>
      <c r="BF220" s="89"/>
      <c r="BG220" s="75"/>
      <c r="BH220" s="78"/>
      <c r="BI220" s="78"/>
      <c r="BJ220" s="78"/>
      <c r="BK220" s="75"/>
      <c r="BL220" s="75"/>
      <c r="BM220" s="78"/>
      <c r="BN220" s="89"/>
      <c r="BO220" s="75"/>
      <c r="BP220" s="75"/>
      <c r="BQ220" s="78"/>
      <c r="BR220" s="89"/>
      <c r="BS220" s="75"/>
      <c r="BT220" s="75"/>
      <c r="BU220" s="78"/>
      <c r="BV220" s="89"/>
      <c r="BW220" s="75"/>
      <c r="BX220" s="75"/>
      <c r="BY220" s="78"/>
      <c r="BZ220" s="89"/>
      <c r="CA220" s="75"/>
      <c r="CB220" s="75"/>
      <c r="CC220" s="78"/>
      <c r="CD220" s="89"/>
      <c r="CE220" s="75"/>
      <c r="CF220" s="322"/>
      <c r="CG220" s="78"/>
      <c r="CH220" s="89"/>
      <c r="CI220" s="75"/>
      <c r="CJ220" s="75"/>
      <c r="CK220" s="78"/>
      <c r="CL220" s="89"/>
      <c r="CM220" s="75"/>
      <c r="CN220" s="75"/>
      <c r="CO220" s="78"/>
      <c r="CP220" s="89"/>
      <c r="CQ220" s="75"/>
      <c r="CR220" s="78"/>
      <c r="CS220" s="78"/>
      <c r="CT220" s="78"/>
      <c r="CU220" s="75"/>
      <c r="CV220" s="75"/>
      <c r="CW220" s="78"/>
      <c r="CX220" s="78"/>
      <c r="CY220" s="75"/>
      <c r="CZ220" s="75"/>
      <c r="DA220" s="78"/>
      <c r="DB220" s="78"/>
      <c r="DC220" s="75"/>
      <c r="DD220" s="78"/>
      <c r="DE220" s="78"/>
      <c r="DF220" s="78"/>
      <c r="DG220" s="75"/>
      <c r="DH220" s="78"/>
      <c r="DI220" s="78"/>
      <c r="DJ220" s="78"/>
      <c r="DK220" s="75"/>
      <c r="DL220" s="78"/>
      <c r="DM220" s="78"/>
      <c r="DN220" s="78"/>
      <c r="DO220" s="75"/>
      <c r="DP220" s="78"/>
      <c r="DQ220" s="78"/>
      <c r="DR220" s="78"/>
      <c r="DS220" s="75"/>
      <c r="DT220" s="75"/>
      <c r="DU220" s="78"/>
      <c r="DV220" s="89"/>
      <c r="DW220" s="75"/>
      <c r="DX220" s="75"/>
      <c r="DY220" s="78"/>
      <c r="DZ220" s="89"/>
      <c r="EA220" s="75"/>
      <c r="EB220" s="78"/>
      <c r="EC220" s="78"/>
      <c r="ED220" s="78"/>
      <c r="EE220" s="75"/>
      <c r="EF220" s="78"/>
      <c r="EG220" s="78"/>
      <c r="EH220" s="78"/>
      <c r="EI220" s="75"/>
      <c r="EJ220" s="78"/>
      <c r="EK220" s="78"/>
      <c r="EL220" s="78"/>
      <c r="EM220" s="75"/>
      <c r="EN220" s="78"/>
      <c r="EO220" s="78"/>
      <c r="EP220" s="78"/>
      <c r="EQ220" s="75"/>
      <c r="ER220" s="78"/>
      <c r="ES220" s="78"/>
      <c r="ET220" s="78"/>
      <c r="EU220" s="75"/>
      <c r="EV220" s="75"/>
      <c r="EW220" s="75"/>
      <c r="EX220" s="75"/>
      <c r="EY220" s="75"/>
      <c r="EZ220" s="78"/>
      <c r="FA220" s="78"/>
      <c r="FB220" s="78"/>
      <c r="FC220" s="75"/>
      <c r="FD220" s="78"/>
      <c r="FE220" s="78"/>
      <c r="FF220" s="78"/>
      <c r="FG220" s="75"/>
      <c r="FH220" s="78"/>
      <c r="FI220" s="78"/>
      <c r="FJ220" s="78"/>
      <c r="FK220" s="75"/>
      <c r="FL220" s="78"/>
      <c r="FM220" s="78"/>
      <c r="FN220" s="78"/>
      <c r="FO220" s="75"/>
      <c r="FP220" s="78"/>
      <c r="FQ220" s="78"/>
      <c r="FR220" s="78"/>
      <c r="FS220" s="75"/>
      <c r="FT220" s="78"/>
      <c r="FU220" s="78"/>
      <c r="FV220" s="78"/>
      <c r="FW220" s="75"/>
      <c r="FX220" s="78"/>
      <c r="FY220" s="78"/>
      <c r="FZ220" s="78"/>
      <c r="GA220" s="75"/>
      <c r="GB220" s="78"/>
      <c r="GC220" s="78"/>
      <c r="GD220" s="78"/>
      <c r="GE220" s="75"/>
      <c r="GF220" s="78"/>
      <c r="GG220" s="78"/>
      <c r="GH220" s="78"/>
      <c r="GI220" s="75"/>
      <c r="GJ220" s="78"/>
      <c r="GK220" s="78"/>
      <c r="GL220" s="78"/>
      <c r="GM220" s="75"/>
      <c r="GN220" s="78"/>
      <c r="GO220" s="78"/>
      <c r="GP220" s="78"/>
      <c r="GQ220" s="75"/>
      <c r="GR220" s="78"/>
      <c r="GS220" s="78"/>
      <c r="GT220" s="78"/>
      <c r="GU220" s="96"/>
      <c r="GV220" s="78"/>
      <c r="GW220" s="78"/>
      <c r="GX220" s="78"/>
      <c r="GY220" s="96"/>
      <c r="GZ220" s="78"/>
      <c r="HA220" s="78"/>
      <c r="HB220" s="78"/>
      <c r="HC220" s="96"/>
      <c r="HD220" s="78"/>
      <c r="HE220" s="78"/>
      <c r="HF220" s="78"/>
      <c r="HG220" s="96"/>
      <c r="HH220" s="78"/>
      <c r="HI220" s="78"/>
      <c r="HJ220" s="78"/>
      <c r="HK220" s="96"/>
      <c r="HL220" s="78"/>
      <c r="HM220" s="78"/>
      <c r="HN220" s="78"/>
      <c r="HO220" s="96"/>
      <c r="HP220" s="78"/>
      <c r="HQ220" s="78"/>
      <c r="HR220" s="78"/>
      <c r="HS220" s="96"/>
      <c r="HT220" s="78"/>
      <c r="HU220" s="78"/>
      <c r="HV220" s="78"/>
      <c r="HW220" s="96"/>
      <c r="HX220" s="78"/>
      <c r="HY220" s="78"/>
      <c r="HZ220" s="78"/>
      <c r="IA220" s="96"/>
      <c r="IB220" s="78"/>
      <c r="IC220" s="78"/>
      <c r="ID220" s="78"/>
      <c r="IE220" s="96"/>
      <c r="IF220" s="78"/>
      <c r="IG220" s="78"/>
      <c r="IH220" s="78"/>
      <c r="II220" s="96"/>
      <c r="IJ220" s="78"/>
      <c r="IK220" s="78"/>
      <c r="IL220" s="78"/>
      <c r="IM220" s="96"/>
      <c r="IN220" s="78"/>
      <c r="IO220" s="78"/>
      <c r="IP220" s="78"/>
      <c r="IQ220" s="96"/>
      <c r="IR220" s="78"/>
      <c r="IS220" s="78"/>
      <c r="IT220" s="78"/>
      <c r="IU220" s="96"/>
      <c r="IV220" s="78"/>
      <c r="IW220" s="78"/>
      <c r="IX220" s="78"/>
      <c r="IY220" s="96"/>
      <c r="IZ220" s="78"/>
      <c r="JA220" s="78"/>
      <c r="JB220" s="78"/>
      <c r="JC220" s="96"/>
      <c r="JD220" s="78"/>
      <c r="JE220" s="78"/>
      <c r="JF220" s="78"/>
      <c r="JG220" s="96"/>
      <c r="JH220" s="78"/>
      <c r="JI220" s="78"/>
      <c r="JJ220" s="78"/>
      <c r="JK220" s="96"/>
      <c r="JL220" s="78"/>
      <c r="JM220" s="78"/>
      <c r="JN220" s="78"/>
      <c r="JO220" s="96"/>
      <c r="JP220" s="78"/>
      <c r="JQ220" s="78"/>
      <c r="JR220" s="78"/>
      <c r="JS220" s="96"/>
      <c r="JT220" s="78"/>
      <c r="JU220" s="78"/>
      <c r="JV220" s="78"/>
      <c r="JW220" s="96"/>
      <c r="JX220" s="78"/>
      <c r="JY220" s="78"/>
      <c r="JZ220" s="78"/>
      <c r="KA220" s="96"/>
      <c r="KB220" s="78"/>
      <c r="KC220" s="78"/>
      <c r="KD220" s="78"/>
      <c r="KE220" s="75"/>
      <c r="KF220" s="78"/>
      <c r="KG220" s="78"/>
      <c r="KH220" s="78"/>
      <c r="KI220" s="75"/>
      <c r="KJ220" s="78"/>
      <c r="KK220" s="78"/>
      <c r="KL220" s="78"/>
      <c r="KM220" s="75"/>
      <c r="KN220" s="78"/>
      <c r="KO220" s="78"/>
      <c r="KP220" s="78"/>
      <c r="KQ220" s="75"/>
      <c r="KR220" s="78"/>
      <c r="KS220" s="78"/>
      <c r="KT220" s="78"/>
      <c r="KU220" s="75"/>
      <c r="KV220" s="78"/>
      <c r="KW220" s="78"/>
      <c r="KX220" s="78"/>
      <c r="KY220" s="75"/>
      <c r="KZ220" s="78"/>
      <c r="LA220" s="78"/>
      <c r="LB220" s="78"/>
      <c r="LC220" s="75"/>
      <c r="LD220" s="78"/>
      <c r="LE220" s="78"/>
      <c r="LF220" s="78"/>
      <c r="LG220" s="75"/>
      <c r="LH220" s="78"/>
      <c r="LI220" s="78"/>
      <c r="LJ220" s="78"/>
      <c r="LK220" s="75"/>
      <c r="LL220" s="78"/>
      <c r="LM220" s="78"/>
      <c r="LN220" s="78"/>
      <c r="LO220" s="75"/>
      <c r="LP220" s="78"/>
      <c r="LQ220" s="78"/>
      <c r="LR220" s="78"/>
      <c r="LS220" s="75"/>
      <c r="LT220" s="78"/>
      <c r="LU220" s="78"/>
      <c r="LV220" s="78"/>
      <c r="LW220" s="75"/>
      <c r="LX220" s="78"/>
      <c r="LY220" s="78"/>
      <c r="LZ220" s="78"/>
      <c r="MA220" s="75"/>
      <c r="MB220" s="78"/>
      <c r="MC220" s="78"/>
      <c r="MD220" s="78"/>
      <c r="ME220" s="75"/>
      <c r="MF220" s="78"/>
      <c r="MG220" s="78"/>
      <c r="MH220" s="78"/>
      <c r="MI220" s="75"/>
      <c r="MJ220" s="78"/>
      <c r="MK220" s="78"/>
      <c r="ML220" s="78"/>
      <c r="MM220" s="75"/>
      <c r="MN220" s="78"/>
      <c r="MO220" s="78"/>
      <c r="MP220" s="78"/>
      <c r="MQ220" s="75"/>
      <c r="MR220" s="78"/>
      <c r="MS220" s="78"/>
      <c r="MT220" s="78"/>
      <c r="MU220" s="75"/>
      <c r="MV220" s="78"/>
      <c r="MW220" s="78"/>
      <c r="MX220" s="78"/>
      <c r="MY220" s="96"/>
      <c r="MZ220" s="78"/>
      <c r="NA220" s="78"/>
      <c r="NB220" s="78"/>
      <c r="NC220" s="96"/>
      <c r="ND220" s="78"/>
      <c r="NE220" s="78"/>
      <c r="NF220" s="78"/>
      <c r="NG220" s="96"/>
      <c r="NH220" s="78"/>
      <c r="NI220" s="78"/>
      <c r="NJ220" s="78"/>
      <c r="NK220" s="96"/>
    </row>
    <row r="221" spans="1:375" s="5" customFormat="1" ht="31.5" x14ac:dyDescent="0.25">
      <c r="A221" s="129" t="s">
        <v>187</v>
      </c>
      <c r="B221" s="77">
        <f t="shared" si="1231"/>
        <v>236913.65650000001</v>
      </c>
      <c r="C221" s="77">
        <f t="shared" si="1186"/>
        <v>1195128.8936699997</v>
      </c>
      <c r="D221" s="77">
        <f t="shared" si="1232"/>
        <v>1139255.6193599999</v>
      </c>
      <c r="E221" s="77">
        <f t="shared" si="1233"/>
        <v>55873.274310000001</v>
      </c>
      <c r="F221" s="77">
        <f t="shared" si="1234"/>
        <v>1194791.6818399997</v>
      </c>
      <c r="G221" s="73">
        <f t="shared" ref="G221:G233" si="1294">F221/C221*100</f>
        <v>99.971784480168964</v>
      </c>
      <c r="H221" s="73">
        <f>H222+H223+H224+H226+H227</f>
        <v>0</v>
      </c>
      <c r="I221" s="73">
        <f>I222+I223+I224+I226+I227</f>
        <v>0</v>
      </c>
      <c r="J221" s="73">
        <f>J222+J223+J224+J226+J227</f>
        <v>0</v>
      </c>
      <c r="K221" s="73"/>
      <c r="L221" s="73">
        <f t="shared" ref="L221" si="1295">L222+L223+L224+L226+L227</f>
        <v>980.6</v>
      </c>
      <c r="M221" s="73">
        <f t="shared" ref="M221:N221" si="1296">M222+M223+M224+M226+M227</f>
        <v>1225.8</v>
      </c>
      <c r="N221" s="73">
        <f t="shared" si="1296"/>
        <v>1225.8</v>
      </c>
      <c r="O221" s="72">
        <f>N221/M221*100</f>
        <v>100</v>
      </c>
      <c r="P221" s="73">
        <f>P222+P223+P224+P226+P227</f>
        <v>11304</v>
      </c>
      <c r="Q221" s="73">
        <f>Q222+Q223+Q224+Q226+Q227</f>
        <v>10820</v>
      </c>
      <c r="R221" s="73">
        <f>R222+R223+R224+R226+R227</f>
        <v>10820</v>
      </c>
      <c r="S221" s="72">
        <f>R221/Q221*100</f>
        <v>100</v>
      </c>
      <c r="T221" s="73">
        <f>T222+T223+T224+T226+T227</f>
        <v>34262</v>
      </c>
      <c r="U221" s="73">
        <f>U222+U223+U224+U226+U227</f>
        <v>33462</v>
      </c>
      <c r="V221" s="73">
        <f>V222+V223+V224+V226+V227</f>
        <v>33462</v>
      </c>
      <c r="W221" s="72">
        <f>V221/U221*100</f>
        <v>100</v>
      </c>
      <c r="X221" s="73">
        <f>X222+X223+X224+X226+X227</f>
        <v>1352</v>
      </c>
      <c r="Y221" s="73">
        <f>Y222+Y223+Y224+Y226+Y227</f>
        <v>1302</v>
      </c>
      <c r="Z221" s="73">
        <f>Z222+Z223+Z224+Z226+Z227</f>
        <v>1302</v>
      </c>
      <c r="AA221" s="72">
        <f>Z221/Y221*100</f>
        <v>100</v>
      </c>
      <c r="AB221" s="73">
        <f>AB222+AB223+AB224+AB226+AB227</f>
        <v>5058</v>
      </c>
      <c r="AC221" s="73">
        <f>AC222+AC223+AC224+AC226+AC227</f>
        <v>5058</v>
      </c>
      <c r="AD221" s="73">
        <f>AD222+AD223+AD224+AD226+AD227</f>
        <v>5058</v>
      </c>
      <c r="AE221" s="72">
        <f>AD221/AC221*100</f>
        <v>100</v>
      </c>
      <c r="AF221" s="73"/>
      <c r="AG221" s="73">
        <f>AG222+AG223+AG224+AG226+AG227</f>
        <v>24948.2</v>
      </c>
      <c r="AH221" s="73">
        <f>AH222+AH223+AH224+AH226+AH227</f>
        <v>24687.433209999999</v>
      </c>
      <c r="AI221" s="72">
        <f>AH221/AG221*100</f>
        <v>98.954767117467384</v>
      </c>
      <c r="AJ221" s="73"/>
      <c r="AK221" s="73">
        <f>AK222+AK223+AK224+AK226+AK227</f>
        <v>1038.4000000000001</v>
      </c>
      <c r="AL221" s="73">
        <f>AL222+AL223+AL224+AL226+AL227</f>
        <v>1038.3749700000001</v>
      </c>
      <c r="AM221" s="72">
        <f>AL221/AK221*100</f>
        <v>99.997589560862863</v>
      </c>
      <c r="AN221" s="73">
        <f t="shared" ref="AN221" si="1297">AN222+AN223+AN224+AN226+AN227</f>
        <v>0</v>
      </c>
      <c r="AO221" s="73">
        <f t="shared" ref="AO221:AQ221" si="1298">AO222+AO223+AO224+AO226+AO227</f>
        <v>0</v>
      </c>
      <c r="AP221" s="73">
        <f t="shared" si="1298"/>
        <v>0</v>
      </c>
      <c r="AQ221" s="73">
        <f t="shared" si="1298"/>
        <v>0</v>
      </c>
      <c r="AR221" s="73">
        <f>AR222+AR223+AR224+AR226+AR227</f>
        <v>500</v>
      </c>
      <c r="AS221" s="73">
        <f>AS222+AS223+AS224+AS226+AS227</f>
        <v>500</v>
      </c>
      <c r="AT221" s="73">
        <f>AT222+AT223+AT224+AT226+AT227</f>
        <v>500</v>
      </c>
      <c r="AU221" s="72">
        <f>AT221/AS221*100</f>
        <v>100</v>
      </c>
      <c r="AV221" s="73"/>
      <c r="AW221" s="73">
        <f>AW222+AW223+AW224+AW226+AW227</f>
        <v>0</v>
      </c>
      <c r="AX221" s="73">
        <f>AX222+AX223+AX224+AX226+AX227</f>
        <v>0</v>
      </c>
      <c r="AY221" s="72"/>
      <c r="AZ221" s="72"/>
      <c r="BA221" s="73">
        <f>SUM(BA222:BA227)</f>
        <v>0</v>
      </c>
      <c r="BB221" s="73">
        <f>SUM(BB222:BB227)</f>
        <v>0</v>
      </c>
      <c r="BC221" s="72"/>
      <c r="BD221" s="73"/>
      <c r="BE221" s="73"/>
      <c r="BF221" s="73"/>
      <c r="BG221" s="72"/>
      <c r="BH221" s="73">
        <f>BH222+BH223+BH224+BH226+BH227</f>
        <v>13617.998300000001</v>
      </c>
      <c r="BI221" s="73">
        <f>BI222+BI223+BI224+BI226+BI227</f>
        <v>13617.998300000001</v>
      </c>
      <c r="BJ221" s="73">
        <f>BJ222+BJ223+BJ224+BJ226+BJ227</f>
        <v>13617.998300000001</v>
      </c>
      <c r="BK221" s="72">
        <f>BJ221/BI221*100</f>
        <v>100</v>
      </c>
      <c r="BL221" s="72"/>
      <c r="BM221" s="73">
        <f>BM222+BM223+BM224+BM226+BM227</f>
        <v>0</v>
      </c>
      <c r="BN221" s="73">
        <f>BN222+BN223+BN224+BN226+BN227</f>
        <v>0</v>
      </c>
      <c r="BO221" s="72"/>
      <c r="BP221" s="72"/>
      <c r="BQ221" s="73">
        <f>BQ222+BQ223+BQ224+BQ226+BQ227</f>
        <v>0</v>
      </c>
      <c r="BR221" s="73">
        <f>BR222+BR223+BR224+BR226+BR227</f>
        <v>0</v>
      </c>
      <c r="BS221" s="72"/>
      <c r="BT221" s="72"/>
      <c r="BU221" s="73">
        <f>BU222+BU223+BU224+BU226+BU227</f>
        <v>0</v>
      </c>
      <c r="BV221" s="73">
        <f>BV222+BV223+BV224+BV226+BV227</f>
        <v>0</v>
      </c>
      <c r="BW221" s="72"/>
      <c r="BX221" s="72"/>
      <c r="BY221" s="73">
        <f>BY222+BY223+BY224+BY226+BY227</f>
        <v>210885.3</v>
      </c>
      <c r="BZ221" s="73">
        <f>BZ222+BZ223+BZ224+BZ226+BZ227</f>
        <v>210885.3</v>
      </c>
      <c r="CA221" s="72">
        <f>BZ221/BY221*100</f>
        <v>100</v>
      </c>
      <c r="CB221" s="72"/>
      <c r="CC221" s="73">
        <f>CC222+CC223+CC224+CC226+CC227</f>
        <v>0</v>
      </c>
      <c r="CD221" s="73">
        <f>CD222+CD223+CD224+CD226+CD227</f>
        <v>0</v>
      </c>
      <c r="CE221" s="72"/>
      <c r="CF221" s="343"/>
      <c r="CG221" s="73">
        <f>CG222+CG223+CG224+CG226+CG227</f>
        <v>35900</v>
      </c>
      <c r="CH221" s="73">
        <f>CH222+CH223+CH224+CH226+CH227</f>
        <v>35900</v>
      </c>
      <c r="CI221" s="72">
        <f>CH221/CG221*100</f>
        <v>100</v>
      </c>
      <c r="CJ221" s="72"/>
      <c r="CK221" s="73">
        <f>CK222+CK223+CK224+CK226+CK227</f>
        <v>6380.1</v>
      </c>
      <c r="CL221" s="73">
        <f>CL222+CL223+CL224+CL226+CL227</f>
        <v>6380.1</v>
      </c>
      <c r="CM221" s="72">
        <f>CL221/CK221*100</f>
        <v>100</v>
      </c>
      <c r="CN221" s="72"/>
      <c r="CO221" s="73">
        <f>CO222+CO223+CO224+CO226+CO227</f>
        <v>0</v>
      </c>
      <c r="CP221" s="73">
        <f>CP222+CP223+CP224+CP226+CP227</f>
        <v>0</v>
      </c>
      <c r="CQ221" s="72"/>
      <c r="CR221" s="73">
        <f>CR222+CR223+CR224+CR226+CR227</f>
        <v>0</v>
      </c>
      <c r="CS221" s="73">
        <f>CS222+CS223+CS224+CS226+CS227</f>
        <v>0</v>
      </c>
      <c r="CT221" s="73">
        <f>CT222+CT223+CT224+CT226+CT227</f>
        <v>0</v>
      </c>
      <c r="CU221" s="72"/>
      <c r="CV221" s="72"/>
      <c r="CW221" s="73"/>
      <c r="CX221" s="73"/>
      <c r="CY221" s="72"/>
      <c r="CZ221" s="73">
        <f>CZ222+CZ223+CZ224+CZ225+CZ226+CZ227</f>
        <v>0</v>
      </c>
      <c r="DA221" s="73">
        <f>DA222+DA223+DA224+DA225+DA226+DA227</f>
        <v>36519.001029999999</v>
      </c>
      <c r="DB221" s="73">
        <f>DB222+DB223+DB224+DB225+DB226+DB227</f>
        <v>36519.001029999999</v>
      </c>
      <c r="DC221" s="72">
        <f t="shared" ref="DC221:DC225" si="1299">DB221/DA221*100</f>
        <v>100</v>
      </c>
      <c r="DD221" s="73">
        <f>DD222+DD223+DD224+DD226+DD227</f>
        <v>750</v>
      </c>
      <c r="DE221" s="73">
        <f>DE222+DE223+DE224+DE226+DE227</f>
        <v>750</v>
      </c>
      <c r="DF221" s="73">
        <f>DF222+DF223+DF224+DF226+DF227</f>
        <v>750</v>
      </c>
      <c r="DG221" s="72">
        <f t="shared" si="1288"/>
        <v>100</v>
      </c>
      <c r="DH221" s="73">
        <f>DH222+DH223+DH224+DH226+DH227</f>
        <v>0</v>
      </c>
      <c r="DI221" s="73">
        <f>DI222+DI223+DI224+DI226+DI227</f>
        <v>0</v>
      </c>
      <c r="DJ221" s="73">
        <f>DJ222+DJ223+DJ224+DJ226+DJ227</f>
        <v>0</v>
      </c>
      <c r="DK221" s="72"/>
      <c r="DL221" s="73">
        <f>DL222+DL223+DL224+DL226+DL227</f>
        <v>0</v>
      </c>
      <c r="DM221" s="73">
        <f>DM222+DM223+DM224+DM226+DM227</f>
        <v>0</v>
      </c>
      <c r="DN221" s="73">
        <f>DN222+DN223+DN224+DN226+DN227</f>
        <v>0</v>
      </c>
      <c r="DO221" s="72"/>
      <c r="DP221" s="73"/>
      <c r="DQ221" s="73">
        <f>DQ222+DQ223+DQ224+DQ226+DQ227</f>
        <v>300000</v>
      </c>
      <c r="DR221" s="73">
        <f>DR222+DR223+DR224+DR226+DR227</f>
        <v>300000</v>
      </c>
      <c r="DS221" s="72">
        <f t="shared" ref="DS221" si="1300">DR221/DQ221*100</f>
        <v>100</v>
      </c>
      <c r="DT221" s="72"/>
      <c r="DU221" s="73">
        <f>DU222+DU223+DU224+DU226+DU227</f>
        <v>0</v>
      </c>
      <c r="DV221" s="73">
        <f>DV222+DV223+DV224+DV226+DV227</f>
        <v>0</v>
      </c>
      <c r="DW221" s="72"/>
      <c r="DX221" s="72"/>
      <c r="DY221" s="73">
        <f>DY222+DY223+DY224+DY226+DY227</f>
        <v>0</v>
      </c>
      <c r="DZ221" s="73">
        <f>DZ222+DZ223+DZ224+DZ226+DZ227</f>
        <v>0</v>
      </c>
      <c r="EA221" s="72"/>
      <c r="EB221" s="73">
        <f>EB222+EB223+EB224+EB226+EB227</f>
        <v>1000</v>
      </c>
      <c r="EC221" s="73">
        <f>EC222+EC223+EC224+EC226+EC227</f>
        <v>1000</v>
      </c>
      <c r="ED221" s="73">
        <f>ED222+ED223+ED224+ED226+ED227</f>
        <v>1000</v>
      </c>
      <c r="EE221" s="72">
        <f t="shared" ref="EE221:EE222" si="1301">ED221/EC221*100</f>
        <v>100</v>
      </c>
      <c r="EF221" s="73">
        <f>EF222+EF223+EF224+EF226+EF227</f>
        <v>66015</v>
      </c>
      <c r="EG221" s="73">
        <f>EG222+EG223+EG224+EG226+EG227</f>
        <v>74890.159140000003</v>
      </c>
      <c r="EH221" s="73">
        <f>EH222+EH223+EH224+EH226+EH227</f>
        <v>74890.159140000003</v>
      </c>
      <c r="EI221" s="72">
        <f>EH221/EG221*100</f>
        <v>100</v>
      </c>
      <c r="EJ221" s="73"/>
      <c r="EK221" s="73">
        <f>EK222+EK223+EK224+EK226+EK227</f>
        <v>0</v>
      </c>
      <c r="EL221" s="73">
        <f>EL222+EL223+EL224+EL226+EL227</f>
        <v>0</v>
      </c>
      <c r="EM221" s="72"/>
      <c r="EN221" s="73">
        <f>EN222+EN223+EN224+EN226+EN227</f>
        <v>20000</v>
      </c>
      <c r="EO221" s="73">
        <f>EO222+EO223+EO224+EO226+EO227</f>
        <v>20000</v>
      </c>
      <c r="EP221" s="73">
        <f>EP222+EP223+EP224+EP226+EP227</f>
        <v>20000</v>
      </c>
      <c r="EQ221" s="72">
        <f t="shared" ref="EQ221:EQ227" si="1302">EP221/EO221*100</f>
        <v>100</v>
      </c>
      <c r="ER221" s="73"/>
      <c r="ES221" s="73">
        <f>ES222+ES223+ES224+ES226+ES227</f>
        <v>50000</v>
      </c>
      <c r="ET221" s="73">
        <f>ET222+ET223+ET224+ET226+ET227</f>
        <v>50000</v>
      </c>
      <c r="EU221" s="72">
        <f t="shared" ref="EU221" si="1303">ET221/ES221*100</f>
        <v>100</v>
      </c>
      <c r="EV221" s="72"/>
      <c r="EW221" s="72"/>
      <c r="EX221" s="72"/>
      <c r="EY221" s="72"/>
      <c r="EZ221" s="73"/>
      <c r="FA221" s="73">
        <f>FA222+FA223+FA224+FA226+FA227</f>
        <v>0</v>
      </c>
      <c r="FB221" s="73">
        <f>FB222+FB223+FB224+FB226+FB227</f>
        <v>0</v>
      </c>
      <c r="FC221" s="72"/>
      <c r="FD221" s="73"/>
      <c r="FE221" s="73">
        <f>FE222+FE223+FE224+FE226+FE227</f>
        <v>0</v>
      </c>
      <c r="FF221" s="73">
        <f>FF222+FF223+FF224+FF226+FF227</f>
        <v>0</v>
      </c>
      <c r="FG221" s="72"/>
      <c r="FH221" s="73"/>
      <c r="FI221" s="73">
        <f>FI222+FI223+FI224+FI226+FI227</f>
        <v>17945</v>
      </c>
      <c r="FJ221" s="73">
        <f>FJ222+FJ223+FJ224+FJ226+FJ227</f>
        <v>17945</v>
      </c>
      <c r="FK221" s="72">
        <f>FJ221/FI221*100</f>
        <v>100</v>
      </c>
      <c r="FL221" s="73">
        <f>FL222+FL223+FL224+FL226+FL227</f>
        <v>2054</v>
      </c>
      <c r="FM221" s="73">
        <f>FM222+FM223+FM224+FM226+FM227</f>
        <v>1908.5</v>
      </c>
      <c r="FN221" s="73">
        <f>FN222+FN223+FN224+FN226+FN227</f>
        <v>1878.9221299999999</v>
      </c>
      <c r="FO221" s="72">
        <f t="shared" ref="FO221:FO222" si="1304">FN221/FM221*100</f>
        <v>98.450203301021745</v>
      </c>
      <c r="FP221" s="73"/>
      <c r="FQ221" s="73"/>
      <c r="FR221" s="73"/>
      <c r="FS221" s="72"/>
      <c r="FT221" s="73">
        <f>FT222+FT223+FT224+FT226+FT227</f>
        <v>75000</v>
      </c>
      <c r="FU221" s="73">
        <f>FU222+FU223+FU224+FU226+FU227</f>
        <v>82554.542649999988</v>
      </c>
      <c r="FV221" s="73">
        <f>FV222+FV223+FV224+FV226+FV227</f>
        <v>82554.542649999988</v>
      </c>
      <c r="FW221" s="72">
        <f t="shared" ref="FW221" si="1305">FV221/FU221*100</f>
        <v>100</v>
      </c>
      <c r="FX221" s="73"/>
      <c r="FY221" s="73">
        <f>FY222+FY223+FY224+FY226+FY227</f>
        <v>100000</v>
      </c>
      <c r="FZ221" s="73">
        <f>FZ222+FZ223+FZ224+FZ226+FZ227</f>
        <v>100000</v>
      </c>
      <c r="GA221" s="72">
        <f>FZ221/FY221*100</f>
        <v>100</v>
      </c>
      <c r="GB221" s="73"/>
      <c r="GC221" s="73">
        <f>GC222+GC223+GC224+GC226+GC227</f>
        <v>0</v>
      </c>
      <c r="GD221" s="73">
        <f>GD222+GD223+GD224+GD226+GD227</f>
        <v>0</v>
      </c>
      <c r="GE221" s="72"/>
      <c r="GF221" s="73">
        <f>GF222+GF223+GF224+GF226+GF227</f>
        <v>5020.0582000000004</v>
      </c>
      <c r="GG221" s="73">
        <f>GG222+GG223+GG224+GG226+GG227</f>
        <v>4627.9508599999999</v>
      </c>
      <c r="GH221" s="73">
        <f>GH222+GH223+GH224+GH226+GH227</f>
        <v>4587.2189699999999</v>
      </c>
      <c r="GI221" s="72">
        <f t="shared" si="895"/>
        <v>99.119872029064709</v>
      </c>
      <c r="GJ221" s="73"/>
      <c r="GK221" s="73">
        <f>GK222+GK223+GK224+GK226+GK227</f>
        <v>0</v>
      </c>
      <c r="GL221" s="73">
        <f>GL222+GL223+GL224+GL226+GL227</f>
        <v>0</v>
      </c>
      <c r="GM221" s="72"/>
      <c r="GN221" s="73"/>
      <c r="GO221" s="73">
        <f>GO222+GO223+GO224+GO226+GO227</f>
        <v>164.05199999999999</v>
      </c>
      <c r="GP221" s="73">
        <f>GP222+GP223+GP224+GP226+GP227</f>
        <v>164.05199999999999</v>
      </c>
      <c r="GQ221" s="72">
        <f t="shared" si="1291"/>
        <v>100</v>
      </c>
      <c r="GR221" s="73"/>
      <c r="GS221" s="73">
        <f t="shared" ref="GS221:GT221" si="1306">GS222+GS223+GS224+GS226+GS227</f>
        <v>0</v>
      </c>
      <c r="GT221" s="73">
        <f t="shared" si="1306"/>
        <v>0</v>
      </c>
      <c r="GU221" s="72"/>
      <c r="GV221" s="73"/>
      <c r="GW221" s="73">
        <f t="shared" ref="GW221:GX221" si="1307">GW222+GW223+GW224+GW226+GW227</f>
        <v>0</v>
      </c>
      <c r="GX221" s="73">
        <f t="shared" si="1307"/>
        <v>0</v>
      </c>
      <c r="GY221" s="72"/>
      <c r="GZ221" s="73"/>
      <c r="HA221" s="73">
        <f t="shared" ref="HA221:HB221" si="1308">HA222+HA223+HA224+HA226+HA227</f>
        <v>0</v>
      </c>
      <c r="HB221" s="73">
        <f t="shared" si="1308"/>
        <v>0</v>
      </c>
      <c r="HC221" s="72"/>
      <c r="HD221" s="73"/>
      <c r="HE221" s="73">
        <f t="shared" ref="HE221:HF221" si="1309">HE222+HE223+HE224+HE226+HE227</f>
        <v>0</v>
      </c>
      <c r="HF221" s="73">
        <f t="shared" si="1309"/>
        <v>0</v>
      </c>
      <c r="HG221" s="72"/>
      <c r="HH221" s="73"/>
      <c r="HI221" s="73">
        <f t="shared" ref="HI221:HJ221" si="1310">HI222+HI223+HI224+HI226+HI227</f>
        <v>543.19500000000005</v>
      </c>
      <c r="HJ221" s="73">
        <f t="shared" si="1310"/>
        <v>543.19500000000005</v>
      </c>
      <c r="HK221" s="72">
        <f>HJ221/HI221*100</f>
        <v>100</v>
      </c>
      <c r="HL221" s="73"/>
      <c r="HM221" s="73">
        <f t="shared" ref="HM221:HN221" si="1311">HM222+HM223+HM224+HM226+HM227</f>
        <v>0</v>
      </c>
      <c r="HN221" s="73">
        <f t="shared" si="1311"/>
        <v>0</v>
      </c>
      <c r="HO221" s="72"/>
      <c r="HP221" s="73"/>
      <c r="HQ221" s="73">
        <f t="shared" ref="HQ221:HR221" si="1312">HQ222+HQ223+HQ224+HQ226+HQ227</f>
        <v>0</v>
      </c>
      <c r="HR221" s="73">
        <f t="shared" si="1312"/>
        <v>0</v>
      </c>
      <c r="HS221" s="72"/>
      <c r="HT221" s="73"/>
      <c r="HU221" s="73">
        <f t="shared" ref="HU221:HV221" si="1313">HU222+HU223+HU224+HU226+HU227</f>
        <v>0</v>
      </c>
      <c r="HV221" s="73">
        <f t="shared" si="1313"/>
        <v>0</v>
      </c>
      <c r="HW221" s="72"/>
      <c r="HX221" s="73"/>
      <c r="HY221" s="73">
        <f t="shared" ref="HY221:HZ221" si="1314">HY222+HY223+HY224+HY226+HY227</f>
        <v>0</v>
      </c>
      <c r="HZ221" s="73">
        <f t="shared" si="1314"/>
        <v>0</v>
      </c>
      <c r="IA221" s="72"/>
      <c r="IB221" s="73"/>
      <c r="IC221" s="73">
        <f t="shared" ref="IC221:ID221" si="1315">IC222+IC223+IC224+IC226+IC227</f>
        <v>0</v>
      </c>
      <c r="ID221" s="73">
        <f t="shared" si="1315"/>
        <v>0</v>
      </c>
      <c r="IE221" s="72"/>
      <c r="IF221" s="73"/>
      <c r="IG221" s="73">
        <f t="shared" ref="IG221:IH221" si="1316">IG222+IG223+IG224+IG226+IG227</f>
        <v>0</v>
      </c>
      <c r="IH221" s="73">
        <f t="shared" si="1316"/>
        <v>0</v>
      </c>
      <c r="II221" s="72"/>
      <c r="IJ221" s="73"/>
      <c r="IK221" s="73">
        <f t="shared" ref="IK221:IL221" si="1317">IK222+IK223+IK224+IK226+IK227</f>
        <v>0</v>
      </c>
      <c r="IL221" s="73">
        <f t="shared" si="1317"/>
        <v>0</v>
      </c>
      <c r="IM221" s="72"/>
      <c r="IN221" s="73"/>
      <c r="IO221" s="73">
        <f t="shared" ref="IO221:IP221" si="1318">IO222+IO223+IO224+IO226+IO227</f>
        <v>0</v>
      </c>
      <c r="IP221" s="73">
        <f t="shared" si="1318"/>
        <v>0</v>
      </c>
      <c r="IQ221" s="72"/>
      <c r="IR221" s="73"/>
      <c r="IS221" s="73">
        <f t="shared" ref="IS221:IT221" si="1319">IS222+IS223+IS224+IS226+IS227</f>
        <v>0</v>
      </c>
      <c r="IT221" s="73">
        <f t="shared" si="1319"/>
        <v>0</v>
      </c>
      <c r="IU221" s="72"/>
      <c r="IV221" s="73"/>
      <c r="IW221" s="73">
        <f t="shared" ref="IW221:IX221" si="1320">IW222+IW223+IW224+IW226+IW227</f>
        <v>0</v>
      </c>
      <c r="IX221" s="73">
        <f t="shared" si="1320"/>
        <v>0</v>
      </c>
      <c r="IY221" s="72"/>
      <c r="IZ221" s="73"/>
      <c r="JA221" s="73">
        <f t="shared" ref="JA221:JB221" si="1321">JA222+JA223+JA224+JA226+JA227</f>
        <v>226.07912999999999</v>
      </c>
      <c r="JB221" s="73">
        <f t="shared" si="1321"/>
        <v>219.96888000000001</v>
      </c>
      <c r="JC221" s="73">
        <f t="shared" ref="JC221" si="1322">JB221/JA221*100</f>
        <v>97.297295862736206</v>
      </c>
      <c r="JD221" s="73"/>
      <c r="JE221" s="73">
        <f t="shared" ref="JE221:JF221" si="1323">JE222+JE223+JE224+JE226+JE227</f>
        <v>0</v>
      </c>
      <c r="JF221" s="73">
        <f t="shared" si="1323"/>
        <v>0</v>
      </c>
      <c r="JG221" s="72"/>
      <c r="JH221" s="73"/>
      <c r="JI221" s="73">
        <f t="shared" ref="JI221:JJ221" si="1324">JI222+JI223+JI224+JI226+JI227</f>
        <v>0</v>
      </c>
      <c r="JJ221" s="73">
        <f t="shared" si="1324"/>
        <v>0</v>
      </c>
      <c r="JK221" s="72"/>
      <c r="JL221" s="73"/>
      <c r="JM221" s="73">
        <f t="shared" ref="JM221:JN221" si="1325">JM222+JM223+JM224+JM226+JM227</f>
        <v>0</v>
      </c>
      <c r="JN221" s="73">
        <f t="shared" si="1325"/>
        <v>0</v>
      </c>
      <c r="JO221" s="72"/>
      <c r="JP221" s="73"/>
      <c r="JQ221" s="73">
        <f t="shared" ref="JQ221:JR221" si="1326">JQ222+JQ223+JQ224+JQ226+JQ227</f>
        <v>0</v>
      </c>
      <c r="JR221" s="73">
        <f t="shared" si="1326"/>
        <v>0</v>
      </c>
      <c r="JS221" s="72"/>
      <c r="JT221" s="73"/>
      <c r="JU221" s="73">
        <f t="shared" ref="JU221:JV221" si="1327">JU222+JU223+JU224+JU226+JU227</f>
        <v>715.23199999999997</v>
      </c>
      <c r="JV221" s="73">
        <f t="shared" si="1327"/>
        <v>715.23199999999997</v>
      </c>
      <c r="JW221" s="72">
        <f>JV221/JU221*100</f>
        <v>100</v>
      </c>
      <c r="JX221" s="73"/>
      <c r="JY221" s="73">
        <f t="shared" ref="JY221:JZ221" si="1328">JY222+JY223+JY224+JY226+JY227</f>
        <v>0</v>
      </c>
      <c r="JZ221" s="73">
        <f t="shared" si="1328"/>
        <v>0</v>
      </c>
      <c r="KA221" s="72"/>
      <c r="KB221" s="73"/>
      <c r="KC221" s="73">
        <f t="shared" ref="KC221:KD221" si="1329">KC222+KC223+KC224+KC226+KC227</f>
        <v>490</v>
      </c>
      <c r="KD221" s="73">
        <f t="shared" si="1329"/>
        <v>490</v>
      </c>
      <c r="KE221" s="72">
        <f t="shared" si="1293"/>
        <v>100</v>
      </c>
      <c r="KF221" s="73"/>
      <c r="KG221" s="73">
        <f t="shared" ref="KG221:KH221" si="1330">KG222+KG223+KG224+KG226+KG227</f>
        <v>4059</v>
      </c>
      <c r="KH221" s="73">
        <f t="shared" si="1330"/>
        <v>4059</v>
      </c>
      <c r="KI221" s="72">
        <f t="shared" ref="KI221:KI222" si="1331">KH221/KG221*100</f>
        <v>100</v>
      </c>
      <c r="KJ221" s="73"/>
      <c r="KK221" s="73">
        <f t="shared" ref="KK221:KL221" si="1332">KK222+KK223+KK224+KK226+KK227</f>
        <v>2806</v>
      </c>
      <c r="KL221" s="73">
        <f t="shared" si="1332"/>
        <v>2806</v>
      </c>
      <c r="KM221" s="72">
        <f t="shared" ref="KM221:KM232" si="1333">KL221/KK221*100</f>
        <v>100</v>
      </c>
      <c r="KN221" s="73"/>
      <c r="KO221" s="73">
        <f t="shared" ref="KO221:KP221" si="1334">KO222+KO223+KO224+KO226+KO227</f>
        <v>0</v>
      </c>
      <c r="KP221" s="73">
        <f t="shared" si="1334"/>
        <v>0</v>
      </c>
      <c r="KQ221" s="72"/>
      <c r="KR221" s="73"/>
      <c r="KS221" s="73">
        <f t="shared" ref="KS221:KT221" si="1335">KS222+KS223+KS224+KS226+KS227</f>
        <v>0</v>
      </c>
      <c r="KT221" s="73">
        <f t="shared" si="1335"/>
        <v>0</v>
      </c>
      <c r="KU221" s="72"/>
      <c r="KV221" s="73"/>
      <c r="KW221" s="73">
        <f t="shared" ref="KW221:KX221" si="1336">KW222+KW223+KW224+KW226+KW227</f>
        <v>0</v>
      </c>
      <c r="KX221" s="73">
        <f t="shared" si="1336"/>
        <v>0</v>
      </c>
      <c r="KY221" s="72"/>
      <c r="KZ221" s="73"/>
      <c r="LA221" s="73">
        <f t="shared" ref="LA221:LB221" si="1337">LA222+LA223+LA224+LA226+LA227</f>
        <v>10364.041279999999</v>
      </c>
      <c r="LB221" s="73">
        <f t="shared" si="1337"/>
        <v>10364.041279999999</v>
      </c>
      <c r="LC221" s="77">
        <f t="shared" ref="LC221:LC230" si="1338">LB221/LA221*100</f>
        <v>100</v>
      </c>
      <c r="LD221" s="73"/>
      <c r="LE221" s="73">
        <f t="shared" ref="LE221:LF221" si="1339">LE222+LE223+LE224+LE226+LE227</f>
        <v>0</v>
      </c>
      <c r="LF221" s="73">
        <f t="shared" si="1339"/>
        <v>0</v>
      </c>
      <c r="LG221" s="77"/>
      <c r="LH221" s="73"/>
      <c r="LI221" s="73">
        <f t="shared" ref="LI221:LJ221" si="1340">LI222+LI223+LI224+LI226+LI227</f>
        <v>0</v>
      </c>
      <c r="LJ221" s="73">
        <f t="shared" si="1340"/>
        <v>0</v>
      </c>
      <c r="LK221" s="77"/>
      <c r="LL221" s="73"/>
      <c r="LM221" s="73">
        <f t="shared" ref="LM221:LN221" si="1341">LM222+LM223+LM224+LM226+LM227</f>
        <v>0</v>
      </c>
      <c r="LN221" s="73">
        <f t="shared" si="1341"/>
        <v>0</v>
      </c>
      <c r="LO221" s="77"/>
      <c r="LP221" s="73"/>
      <c r="LQ221" s="73">
        <f t="shared" ref="LQ221:LR221" si="1342">LQ222+LQ223+LQ224+LQ226+LQ227</f>
        <v>870</v>
      </c>
      <c r="LR221" s="73">
        <f t="shared" si="1342"/>
        <v>870</v>
      </c>
      <c r="LS221" s="77">
        <f t="shared" ref="LS221:LS222" si="1343">LR221/LQ221*100</f>
        <v>100</v>
      </c>
      <c r="LT221" s="73"/>
      <c r="LU221" s="73">
        <f t="shared" ref="LU221:LV221" si="1344">LU222+LU223+LU224+LU226+LU227</f>
        <v>0</v>
      </c>
      <c r="LV221" s="73">
        <f t="shared" si="1344"/>
        <v>0</v>
      </c>
      <c r="LW221" s="77"/>
      <c r="LX221" s="73"/>
      <c r="LY221" s="73">
        <f t="shared" ref="LY221:LZ221" si="1345">LY222+LY223+LY224+LY226+LY227</f>
        <v>0</v>
      </c>
      <c r="LZ221" s="73">
        <f t="shared" si="1345"/>
        <v>0</v>
      </c>
      <c r="MA221" s="77"/>
      <c r="MB221" s="73"/>
      <c r="MC221" s="73">
        <f t="shared" ref="MC221:MD221" si="1346">MC222+MC223+MC224+MC226+MC227</f>
        <v>26144.342280000001</v>
      </c>
      <c r="MD221" s="73">
        <f t="shared" si="1346"/>
        <v>26144.342280000001</v>
      </c>
      <c r="ME221" s="72">
        <f t="shared" ref="ME221:ME222" si="1347">MD221/MC221*100</f>
        <v>100</v>
      </c>
      <c r="MF221" s="73"/>
      <c r="MG221" s="73">
        <f t="shared" ref="MG221:MH221" si="1348">MG222+MG223+MG224+MG226+MG227</f>
        <v>0</v>
      </c>
      <c r="MH221" s="73">
        <f t="shared" si="1348"/>
        <v>0</v>
      </c>
      <c r="MI221" s="72"/>
      <c r="MJ221" s="73"/>
      <c r="MK221" s="73">
        <f t="shared" ref="MK221:ML221" si="1349">MK222+MK223+MK224+MK226+MK227</f>
        <v>0</v>
      </c>
      <c r="ML221" s="73">
        <f t="shared" si="1349"/>
        <v>0</v>
      </c>
      <c r="MM221" s="72"/>
      <c r="MN221" s="73"/>
      <c r="MO221" s="73">
        <f>MO222+MO223+MO224+MO226+MO227</f>
        <v>112364</v>
      </c>
      <c r="MP221" s="73">
        <f>MP222+MP223+MP224+MP226+MP227</f>
        <v>112364</v>
      </c>
      <c r="MQ221" s="72">
        <f>MP221/MO221*100</f>
        <v>100</v>
      </c>
      <c r="MR221" s="73"/>
      <c r="MS221" s="73">
        <f>MS222+MS223+MS224+MS226+MS227+MS225</f>
        <v>1000</v>
      </c>
      <c r="MT221" s="73">
        <f>MT222+MT223+MT224+MT226+MT227+MT225</f>
        <v>1000</v>
      </c>
      <c r="MU221" s="72">
        <f t="shared" ref="MU221:MU225" si="1350">MT221/MS221*100</f>
        <v>100</v>
      </c>
      <c r="MV221" s="73"/>
      <c r="MW221" s="73"/>
      <c r="MX221" s="73"/>
      <c r="MY221" s="72"/>
      <c r="MZ221" s="73"/>
      <c r="NA221" s="73"/>
      <c r="NB221" s="73"/>
      <c r="NC221" s="72"/>
      <c r="ND221" s="73"/>
      <c r="NE221" s="73"/>
      <c r="NF221" s="73"/>
      <c r="NG221" s="72"/>
      <c r="NH221" s="73"/>
      <c r="NI221" s="73">
        <f>NI222+NI223+NI224+NI225+NI226+NI227</f>
        <v>50</v>
      </c>
      <c r="NJ221" s="73">
        <f>NJ222+NJ223+NJ224+NJ225+NJ226+NJ227</f>
        <v>50</v>
      </c>
      <c r="NK221" s="73">
        <f t="shared" ref="NK221" si="1351">NJ221/NI221*100</f>
        <v>100</v>
      </c>
    </row>
    <row r="222" spans="1:375" ht="31.5" x14ac:dyDescent="0.25">
      <c r="A222" s="130" t="s">
        <v>186</v>
      </c>
      <c r="B222" s="78">
        <f t="shared" si="1231"/>
        <v>141913.65650000001</v>
      </c>
      <c r="C222" s="78">
        <f t="shared" si="1186"/>
        <v>481751.22957999998</v>
      </c>
      <c r="D222" s="78">
        <f t="shared" si="1232"/>
        <v>473110.99757999997</v>
      </c>
      <c r="E222" s="78">
        <f t="shared" si="1233"/>
        <v>8640.232</v>
      </c>
      <c r="F222" s="78">
        <f t="shared" si="1234"/>
        <v>481420.12800000003</v>
      </c>
      <c r="G222" s="74">
        <f t="shared" si="1294"/>
        <v>99.931271253777894</v>
      </c>
      <c r="H222" s="74"/>
      <c r="I222" s="74"/>
      <c r="J222" s="74"/>
      <c r="K222" s="74"/>
      <c r="L222" s="74">
        <v>980.6</v>
      </c>
      <c r="M222" s="74">
        <v>1225.8</v>
      </c>
      <c r="N222" s="74">
        <v>1225.8</v>
      </c>
      <c r="O222" s="75">
        <f>N222/M222*100</f>
        <v>100</v>
      </c>
      <c r="P222" s="114">
        <v>11304</v>
      </c>
      <c r="Q222" s="114">
        <v>10820</v>
      </c>
      <c r="R222" s="134">
        <v>10820</v>
      </c>
      <c r="S222" s="75">
        <f>R222/Q222*100</f>
        <v>100</v>
      </c>
      <c r="T222" s="99">
        <v>34262</v>
      </c>
      <c r="U222" s="282">
        <v>33462</v>
      </c>
      <c r="V222" s="282">
        <v>33462</v>
      </c>
      <c r="W222" s="75">
        <f>V222/U222*100</f>
        <v>100</v>
      </c>
      <c r="X222" s="285">
        <v>1352</v>
      </c>
      <c r="Y222" s="319">
        <v>1302</v>
      </c>
      <c r="Z222" s="319">
        <v>1302</v>
      </c>
      <c r="AA222" s="75">
        <f>Z222/Y222*100</f>
        <v>100</v>
      </c>
      <c r="AB222" s="74">
        <v>5058</v>
      </c>
      <c r="AC222" s="74">
        <v>5058</v>
      </c>
      <c r="AD222" s="74">
        <v>5058</v>
      </c>
      <c r="AE222" s="75">
        <f>AD222/AC222*100</f>
        <v>100</v>
      </c>
      <c r="AF222" s="322"/>
      <c r="AG222" s="322">
        <v>24948.2</v>
      </c>
      <c r="AH222" s="322">
        <v>24687.433209999999</v>
      </c>
      <c r="AI222" s="75">
        <f>AH222/AG222*100</f>
        <v>98.954767117467384</v>
      </c>
      <c r="AJ222" s="322"/>
      <c r="AK222" s="322">
        <v>1038.4000000000001</v>
      </c>
      <c r="AL222" s="322">
        <v>1038.3749700000001</v>
      </c>
      <c r="AM222" s="75">
        <f>AL222/AK222*100</f>
        <v>99.997589560862863</v>
      </c>
      <c r="AN222" s="74"/>
      <c r="AO222" s="74"/>
      <c r="AP222" s="74"/>
      <c r="AQ222" s="75"/>
      <c r="AR222" s="322">
        <v>500</v>
      </c>
      <c r="AS222" s="322">
        <v>500</v>
      </c>
      <c r="AT222" s="322">
        <v>500</v>
      </c>
      <c r="AU222" s="75">
        <f>AT222/AS222*100</f>
        <v>100</v>
      </c>
      <c r="AV222" s="322"/>
      <c r="AW222" s="322"/>
      <c r="AX222" s="322"/>
      <c r="AY222" s="75"/>
      <c r="AZ222" s="75"/>
      <c r="BA222" s="322"/>
      <c r="BB222" s="322"/>
      <c r="BC222" s="75"/>
      <c r="BD222" s="322"/>
      <c r="BE222" s="322"/>
      <c r="BF222" s="322"/>
      <c r="BG222" s="75"/>
      <c r="BH222" s="322">
        <v>13617.998300000001</v>
      </c>
      <c r="BI222" s="322">
        <v>13617.998300000001</v>
      </c>
      <c r="BJ222" s="322">
        <v>13617.998300000001</v>
      </c>
      <c r="BK222" s="75">
        <f>BJ222/BI222*100</f>
        <v>100</v>
      </c>
      <c r="BL222" s="75"/>
      <c r="BM222" s="322"/>
      <c r="BN222" s="322"/>
      <c r="BO222" s="75"/>
      <c r="BP222" s="75"/>
      <c r="BQ222" s="322"/>
      <c r="BR222" s="322"/>
      <c r="BS222" s="75"/>
      <c r="BT222" s="75"/>
      <c r="BU222" s="322"/>
      <c r="BV222" s="322"/>
      <c r="BW222" s="75"/>
      <c r="BX222" s="75"/>
      <c r="BY222" s="322">
        <v>210885.3</v>
      </c>
      <c r="BZ222" s="322">
        <v>210885.3</v>
      </c>
      <c r="CA222" s="75">
        <f>BZ222/BY222*100</f>
        <v>100</v>
      </c>
      <c r="CB222" s="75"/>
      <c r="CC222" s="322"/>
      <c r="CD222" s="322"/>
      <c r="CE222" s="75"/>
      <c r="CF222" s="322"/>
      <c r="CG222" s="322">
        <v>35900</v>
      </c>
      <c r="CH222" s="322">
        <v>35900</v>
      </c>
      <c r="CI222" s="75">
        <f>CH222/CG222*100</f>
        <v>100</v>
      </c>
      <c r="CJ222" s="75"/>
      <c r="CK222" s="322">
        <v>6380.1</v>
      </c>
      <c r="CL222" s="322">
        <v>6380.1</v>
      </c>
      <c r="CM222" s="75">
        <f>CL222/CK222*100</f>
        <v>100</v>
      </c>
      <c r="CN222" s="75"/>
      <c r="CO222" s="322"/>
      <c r="CP222" s="322"/>
      <c r="CQ222" s="75"/>
      <c r="CR222" s="322"/>
      <c r="CS222" s="322"/>
      <c r="CT222" s="322"/>
      <c r="CU222" s="75"/>
      <c r="CV222" s="75"/>
      <c r="CW222" s="322"/>
      <c r="CX222" s="322"/>
      <c r="CY222" s="75"/>
      <c r="CZ222" s="75"/>
      <c r="DA222" s="322"/>
      <c r="DB222" s="322"/>
      <c r="DC222" s="75"/>
      <c r="DD222" s="322">
        <v>750</v>
      </c>
      <c r="DE222" s="322">
        <v>750</v>
      </c>
      <c r="DF222" s="322">
        <v>750</v>
      </c>
      <c r="DG222" s="75">
        <f t="shared" si="1288"/>
        <v>100</v>
      </c>
      <c r="DH222" s="322"/>
      <c r="DI222" s="322"/>
      <c r="DJ222" s="322">
        <v>0</v>
      </c>
      <c r="DK222" s="75"/>
      <c r="DL222" s="322"/>
      <c r="DM222" s="322"/>
      <c r="DN222" s="322"/>
      <c r="DO222" s="75"/>
      <c r="DP222" s="322"/>
      <c r="DQ222" s="322"/>
      <c r="DR222" s="322">
        <v>0</v>
      </c>
      <c r="DS222" s="75"/>
      <c r="DT222" s="75"/>
      <c r="DU222" s="322"/>
      <c r="DV222" s="322"/>
      <c r="DW222" s="75"/>
      <c r="DX222" s="75"/>
      <c r="DY222" s="322"/>
      <c r="DZ222" s="322"/>
      <c r="EA222" s="75"/>
      <c r="EB222" s="322">
        <v>1000</v>
      </c>
      <c r="EC222" s="322">
        <v>1000</v>
      </c>
      <c r="ED222" s="322">
        <v>1000</v>
      </c>
      <c r="EE222" s="75">
        <f t="shared" si="1301"/>
        <v>100</v>
      </c>
      <c r="EF222" s="322">
        <v>66015</v>
      </c>
      <c r="EG222" s="322">
        <v>74890.159140000003</v>
      </c>
      <c r="EH222" s="322">
        <v>74890.159140000003</v>
      </c>
      <c r="EI222" s="75">
        <f>EH222/EG222*100</f>
        <v>100</v>
      </c>
      <c r="EJ222" s="322"/>
      <c r="EK222" s="322"/>
      <c r="EL222" s="322"/>
      <c r="EM222" s="75"/>
      <c r="EN222" s="322"/>
      <c r="EO222" s="322"/>
      <c r="EP222" s="322"/>
      <c r="EQ222" s="75"/>
      <c r="ER222" s="322"/>
      <c r="ES222" s="322"/>
      <c r="ET222" s="322"/>
      <c r="EU222" s="75"/>
      <c r="EV222" s="75"/>
      <c r="EW222" s="75"/>
      <c r="EX222" s="75"/>
      <c r="EY222" s="75"/>
      <c r="EZ222" s="322"/>
      <c r="FA222" s="322"/>
      <c r="FB222" s="322"/>
      <c r="FC222" s="75"/>
      <c r="FD222" s="322"/>
      <c r="FE222" s="322"/>
      <c r="FF222" s="322"/>
      <c r="FG222" s="75"/>
      <c r="FH222" s="322"/>
      <c r="FI222" s="322">
        <v>17945</v>
      </c>
      <c r="FJ222" s="322">
        <v>17945</v>
      </c>
      <c r="FK222" s="75">
        <f>FJ222/FI222*100</f>
        <v>100</v>
      </c>
      <c r="FL222" s="322">
        <v>2054</v>
      </c>
      <c r="FM222" s="322">
        <v>1908.5</v>
      </c>
      <c r="FN222" s="322">
        <v>1878.9221299999999</v>
      </c>
      <c r="FO222" s="75">
        <f t="shared" si="1304"/>
        <v>98.450203301021745</v>
      </c>
      <c r="FP222" s="322"/>
      <c r="FQ222" s="322"/>
      <c r="FR222" s="322"/>
      <c r="FS222" s="75"/>
      <c r="FT222" s="322"/>
      <c r="FU222" s="322"/>
      <c r="FV222" s="322"/>
      <c r="FW222" s="75"/>
      <c r="FX222" s="322"/>
      <c r="FY222" s="322"/>
      <c r="FZ222" s="322"/>
      <c r="GA222" s="75"/>
      <c r="GB222" s="322"/>
      <c r="GC222" s="322"/>
      <c r="GD222" s="322"/>
      <c r="GE222" s="75"/>
      <c r="GF222" s="322">
        <v>5020.0582000000004</v>
      </c>
      <c r="GG222" s="322">
        <v>4627.9508599999999</v>
      </c>
      <c r="GH222" s="322">
        <v>4587.2189699999999</v>
      </c>
      <c r="GI222" s="75">
        <f t="shared" si="895"/>
        <v>99.119872029064709</v>
      </c>
      <c r="GJ222" s="322"/>
      <c r="GK222" s="322"/>
      <c r="GL222" s="322"/>
      <c r="GM222" s="75"/>
      <c r="GN222" s="322"/>
      <c r="GO222" s="322">
        <v>164.05199999999999</v>
      </c>
      <c r="GP222" s="322">
        <v>164.05199999999999</v>
      </c>
      <c r="GQ222" s="75">
        <f t="shared" ref="GQ222" si="1352">GP222/GO222*100</f>
        <v>100</v>
      </c>
      <c r="GR222" s="74"/>
      <c r="GS222" s="74"/>
      <c r="GT222" s="74">
        <v>0</v>
      </c>
      <c r="GU222" s="75"/>
      <c r="GV222" s="74"/>
      <c r="GW222" s="74"/>
      <c r="GX222" s="74">
        <v>0</v>
      </c>
      <c r="GY222" s="75"/>
      <c r="GZ222" s="74"/>
      <c r="HA222" s="74"/>
      <c r="HB222" s="74">
        <v>0</v>
      </c>
      <c r="HC222" s="75"/>
      <c r="HD222" s="74"/>
      <c r="HE222" s="74"/>
      <c r="HF222" s="74">
        <v>0</v>
      </c>
      <c r="HG222" s="75"/>
      <c r="HH222" s="74"/>
      <c r="HI222" s="74">
        <v>543.19500000000005</v>
      </c>
      <c r="HJ222" s="74">
        <v>543.19500000000005</v>
      </c>
      <c r="HK222" s="75">
        <f>HJ222/HI222*100</f>
        <v>100</v>
      </c>
      <c r="HL222" s="74"/>
      <c r="HM222" s="74"/>
      <c r="HN222" s="74">
        <v>0</v>
      </c>
      <c r="HO222" s="75"/>
      <c r="HP222" s="74"/>
      <c r="HQ222" s="74"/>
      <c r="HR222" s="74">
        <v>0</v>
      </c>
      <c r="HS222" s="75"/>
      <c r="HT222" s="74"/>
      <c r="HU222" s="74"/>
      <c r="HV222" s="74">
        <v>0</v>
      </c>
      <c r="HW222" s="75"/>
      <c r="HX222" s="74"/>
      <c r="HY222" s="74"/>
      <c r="HZ222" s="74">
        <v>0</v>
      </c>
      <c r="IA222" s="75"/>
      <c r="IB222" s="74"/>
      <c r="IC222" s="74"/>
      <c r="ID222" s="74">
        <v>0</v>
      </c>
      <c r="IE222" s="75"/>
      <c r="IF222" s="74"/>
      <c r="IG222" s="74"/>
      <c r="IH222" s="74">
        <v>0</v>
      </c>
      <c r="II222" s="75"/>
      <c r="IJ222" s="74"/>
      <c r="IK222" s="74"/>
      <c r="IL222" s="74">
        <v>0</v>
      </c>
      <c r="IM222" s="75"/>
      <c r="IN222" s="74"/>
      <c r="IO222" s="74"/>
      <c r="IP222" s="74">
        <v>0</v>
      </c>
      <c r="IQ222" s="75"/>
      <c r="IR222" s="74"/>
      <c r="IS222" s="74"/>
      <c r="IT222" s="74">
        <v>0</v>
      </c>
      <c r="IU222" s="75"/>
      <c r="IV222" s="74"/>
      <c r="IW222" s="74"/>
      <c r="IX222" s="74">
        <v>0</v>
      </c>
      <c r="IY222" s="75"/>
      <c r="IZ222" s="74"/>
      <c r="JA222" s="74"/>
      <c r="JB222" s="74">
        <v>0</v>
      </c>
      <c r="JC222" s="74"/>
      <c r="JD222" s="74"/>
      <c r="JE222" s="74"/>
      <c r="JF222" s="74">
        <v>0</v>
      </c>
      <c r="JG222" s="75"/>
      <c r="JH222" s="74"/>
      <c r="JI222" s="74"/>
      <c r="JJ222" s="74">
        <v>0</v>
      </c>
      <c r="JK222" s="75"/>
      <c r="JL222" s="74"/>
      <c r="JM222" s="74"/>
      <c r="JN222" s="74">
        <v>0</v>
      </c>
      <c r="JO222" s="75"/>
      <c r="JP222" s="74"/>
      <c r="JQ222" s="74"/>
      <c r="JR222" s="74">
        <v>0</v>
      </c>
      <c r="JS222" s="75"/>
      <c r="JT222" s="74"/>
      <c r="JU222" s="74">
        <v>715.23199999999997</v>
      </c>
      <c r="JV222" s="74">
        <v>715.23199999999997</v>
      </c>
      <c r="JW222" s="75">
        <f>JV222/JU222*100</f>
        <v>100</v>
      </c>
      <c r="JX222" s="74"/>
      <c r="JY222" s="74"/>
      <c r="JZ222" s="74">
        <v>0</v>
      </c>
      <c r="KA222" s="75"/>
      <c r="KB222" s="74"/>
      <c r="KC222" s="74">
        <v>490</v>
      </c>
      <c r="KD222" s="74">
        <v>490</v>
      </c>
      <c r="KE222" s="75">
        <f t="shared" si="1293"/>
        <v>100</v>
      </c>
      <c r="KF222" s="74"/>
      <c r="KG222" s="74">
        <v>4059</v>
      </c>
      <c r="KH222" s="74">
        <v>4059</v>
      </c>
      <c r="KI222" s="75">
        <f t="shared" si="1331"/>
        <v>100</v>
      </c>
      <c r="KJ222" s="74"/>
      <c r="KK222" s="74">
        <v>2806</v>
      </c>
      <c r="KL222" s="74">
        <v>2806</v>
      </c>
      <c r="KM222" s="75">
        <f t="shared" si="1333"/>
        <v>100</v>
      </c>
      <c r="KN222" s="74"/>
      <c r="KO222" s="74"/>
      <c r="KP222" s="74"/>
      <c r="KQ222" s="75"/>
      <c r="KR222" s="74"/>
      <c r="KS222" s="74"/>
      <c r="KT222" s="74"/>
      <c r="KU222" s="75"/>
      <c r="KV222" s="74"/>
      <c r="KW222" s="74"/>
      <c r="KX222" s="74"/>
      <c r="KY222" s="75"/>
      <c r="KZ222" s="74"/>
      <c r="LA222" s="74"/>
      <c r="LB222" s="74"/>
      <c r="LC222" s="78"/>
      <c r="LD222" s="74"/>
      <c r="LE222" s="74"/>
      <c r="LF222" s="74"/>
      <c r="LG222" s="78"/>
      <c r="LH222" s="74"/>
      <c r="LI222" s="74"/>
      <c r="LJ222" s="74"/>
      <c r="LK222" s="78"/>
      <c r="LL222" s="74"/>
      <c r="LM222" s="74"/>
      <c r="LN222" s="74"/>
      <c r="LO222" s="78"/>
      <c r="LP222" s="74"/>
      <c r="LQ222" s="74">
        <v>570</v>
      </c>
      <c r="LR222" s="74">
        <v>570</v>
      </c>
      <c r="LS222" s="78">
        <f t="shared" si="1343"/>
        <v>100</v>
      </c>
      <c r="LT222" s="74"/>
      <c r="LU222" s="74"/>
      <c r="LV222" s="74"/>
      <c r="LW222" s="78"/>
      <c r="LX222" s="74"/>
      <c r="LY222" s="74"/>
      <c r="LZ222" s="74"/>
      <c r="MA222" s="78"/>
      <c r="MB222" s="74"/>
      <c r="MC222" s="74">
        <v>26144.342280000001</v>
      </c>
      <c r="MD222" s="74">
        <v>26144.342280000001</v>
      </c>
      <c r="ME222" s="75">
        <f t="shared" si="1347"/>
        <v>100</v>
      </c>
      <c r="MF222" s="74"/>
      <c r="MG222" s="74"/>
      <c r="MH222" s="74"/>
      <c r="MI222" s="75"/>
      <c r="MJ222" s="74"/>
      <c r="MK222" s="74"/>
      <c r="ML222" s="74"/>
      <c r="MM222" s="75"/>
      <c r="MN222" s="322"/>
      <c r="MO222" s="322"/>
      <c r="MP222" s="322"/>
      <c r="MQ222" s="75"/>
      <c r="MR222" s="322"/>
      <c r="MS222" s="322"/>
      <c r="MT222" s="322"/>
      <c r="MU222" s="75"/>
      <c r="MV222" s="74"/>
      <c r="MW222" s="74"/>
      <c r="MX222" s="74"/>
      <c r="MY222" s="75"/>
      <c r="MZ222" s="74"/>
      <c r="NA222" s="74"/>
      <c r="NB222" s="74"/>
      <c r="NC222" s="75"/>
      <c r="ND222" s="74"/>
      <c r="NE222" s="74"/>
      <c r="NF222" s="74"/>
      <c r="NG222" s="75"/>
      <c r="NH222" s="74"/>
      <c r="NI222" s="74"/>
      <c r="NJ222" s="74"/>
      <c r="NK222" s="74"/>
    </row>
    <row r="223" spans="1:375" ht="15.75" x14ac:dyDescent="0.25">
      <c r="A223" s="130" t="s">
        <v>142</v>
      </c>
      <c r="B223" s="78">
        <f t="shared" si="1231"/>
        <v>0</v>
      </c>
      <c r="C223" s="78">
        <f t="shared" si="1186"/>
        <v>9111.83763</v>
      </c>
      <c r="D223" s="78">
        <f t="shared" si="1232"/>
        <v>420</v>
      </c>
      <c r="E223" s="78">
        <f t="shared" si="1233"/>
        <v>8691.83763</v>
      </c>
      <c r="F223" s="78">
        <f t="shared" si="1234"/>
        <v>9111.83763</v>
      </c>
      <c r="G223" s="74">
        <f t="shared" si="1294"/>
        <v>100</v>
      </c>
      <c r="H223" s="78"/>
      <c r="I223" s="78"/>
      <c r="J223" s="78"/>
      <c r="K223" s="78"/>
      <c r="L223" s="96"/>
      <c r="M223" s="96"/>
      <c r="N223" s="96"/>
      <c r="O223" s="96"/>
      <c r="P223" s="96"/>
      <c r="Q223" s="96"/>
      <c r="R223" s="96"/>
      <c r="S223" s="75"/>
      <c r="T223" s="89"/>
      <c r="U223" s="89"/>
      <c r="V223" s="89"/>
      <c r="W223" s="75"/>
      <c r="X223" s="89"/>
      <c r="Y223" s="89"/>
      <c r="Z223" s="89"/>
      <c r="AA223" s="75"/>
      <c r="AB223" s="89"/>
      <c r="AC223" s="89"/>
      <c r="AD223" s="89"/>
      <c r="AE223" s="75"/>
      <c r="AF223" s="89"/>
      <c r="AG223" s="89"/>
      <c r="AH223" s="89"/>
      <c r="AI223" s="75"/>
      <c r="AJ223" s="89"/>
      <c r="AK223" s="89"/>
      <c r="AL223" s="89"/>
      <c r="AM223" s="75"/>
      <c r="AN223" s="96"/>
      <c r="AO223" s="96"/>
      <c r="AP223" s="96"/>
      <c r="AQ223" s="96"/>
      <c r="AR223" s="89"/>
      <c r="AS223" s="89"/>
      <c r="AT223" s="89"/>
      <c r="AU223" s="75"/>
      <c r="AV223" s="89"/>
      <c r="AW223" s="89"/>
      <c r="AX223" s="89"/>
      <c r="AY223" s="75"/>
      <c r="AZ223" s="75"/>
      <c r="BA223" s="89"/>
      <c r="BB223" s="89"/>
      <c r="BC223" s="75"/>
      <c r="BD223" s="89"/>
      <c r="BE223" s="89"/>
      <c r="BF223" s="89"/>
      <c r="BG223" s="75"/>
      <c r="BH223" s="89"/>
      <c r="BI223" s="89"/>
      <c r="BJ223" s="89"/>
      <c r="BK223" s="75"/>
      <c r="BL223" s="75"/>
      <c r="BM223" s="89"/>
      <c r="BN223" s="89"/>
      <c r="BO223" s="75"/>
      <c r="BP223" s="75"/>
      <c r="BQ223" s="89"/>
      <c r="BR223" s="89"/>
      <c r="BS223" s="75"/>
      <c r="BT223" s="75"/>
      <c r="BU223" s="89"/>
      <c r="BV223" s="89"/>
      <c r="BW223" s="75"/>
      <c r="BX223" s="75"/>
      <c r="BY223" s="89"/>
      <c r="BZ223" s="89"/>
      <c r="CA223" s="75"/>
      <c r="CB223" s="75"/>
      <c r="CC223" s="89"/>
      <c r="CD223" s="89"/>
      <c r="CE223" s="75"/>
      <c r="CF223" s="75"/>
      <c r="CG223" s="89"/>
      <c r="CH223" s="89"/>
      <c r="CI223" s="75"/>
      <c r="CJ223" s="75"/>
      <c r="CK223" s="89"/>
      <c r="CL223" s="89"/>
      <c r="CM223" s="75"/>
      <c r="CN223" s="75"/>
      <c r="CO223" s="89"/>
      <c r="CP223" s="89"/>
      <c r="CQ223" s="75"/>
      <c r="CR223" s="89"/>
      <c r="CS223" s="89"/>
      <c r="CT223" s="89"/>
      <c r="CU223" s="75"/>
      <c r="CV223" s="75"/>
      <c r="CW223" s="89"/>
      <c r="CX223" s="89"/>
      <c r="CY223" s="75"/>
      <c r="CZ223" s="75"/>
      <c r="DA223" s="322">
        <v>8691.83763</v>
      </c>
      <c r="DB223" s="322">
        <v>8691.83763</v>
      </c>
      <c r="DC223" s="75">
        <f t="shared" si="1299"/>
        <v>100</v>
      </c>
      <c r="DD223" s="89"/>
      <c r="DE223" s="89"/>
      <c r="DF223" s="78"/>
      <c r="DG223" s="75"/>
      <c r="DH223" s="89"/>
      <c r="DI223" s="89"/>
      <c r="DJ223" s="89"/>
      <c r="DK223" s="75"/>
      <c r="DL223" s="89"/>
      <c r="DM223" s="89"/>
      <c r="DN223" s="89"/>
      <c r="DO223" s="75"/>
      <c r="DP223" s="89"/>
      <c r="DQ223" s="89"/>
      <c r="DR223" s="89"/>
      <c r="DS223" s="75"/>
      <c r="DT223" s="75"/>
      <c r="DU223" s="89"/>
      <c r="DV223" s="89"/>
      <c r="DW223" s="75"/>
      <c r="DX223" s="75"/>
      <c r="DY223" s="89"/>
      <c r="DZ223" s="89"/>
      <c r="EA223" s="75"/>
      <c r="EB223" s="89"/>
      <c r="EC223" s="89"/>
      <c r="ED223" s="89"/>
      <c r="EE223" s="75"/>
      <c r="EF223" s="89"/>
      <c r="EG223" s="89"/>
      <c r="EH223" s="89"/>
      <c r="EI223" s="75"/>
      <c r="EJ223" s="89"/>
      <c r="EK223" s="322"/>
      <c r="EL223" s="322"/>
      <c r="EM223" s="75"/>
      <c r="EN223" s="322"/>
      <c r="EO223" s="322"/>
      <c r="EP223" s="322"/>
      <c r="EQ223" s="75"/>
      <c r="ER223" s="89"/>
      <c r="ES223" s="322"/>
      <c r="ET223" s="322"/>
      <c r="EU223" s="75"/>
      <c r="EV223" s="75"/>
      <c r="EW223" s="75"/>
      <c r="EX223" s="75"/>
      <c r="EY223" s="75"/>
      <c r="EZ223" s="89"/>
      <c r="FA223" s="322"/>
      <c r="FB223" s="322"/>
      <c r="FC223" s="75"/>
      <c r="FD223" s="89"/>
      <c r="FE223" s="322"/>
      <c r="FF223" s="322"/>
      <c r="FG223" s="75"/>
      <c r="FH223" s="89"/>
      <c r="FI223" s="322"/>
      <c r="FJ223" s="322"/>
      <c r="FK223" s="75"/>
      <c r="FL223" s="322"/>
      <c r="FM223" s="322"/>
      <c r="FN223" s="322"/>
      <c r="FO223" s="75"/>
      <c r="FP223" s="322"/>
      <c r="FQ223" s="322"/>
      <c r="FR223" s="322"/>
      <c r="FS223" s="75"/>
      <c r="FT223" s="89"/>
      <c r="FU223" s="322"/>
      <c r="FV223" s="322"/>
      <c r="FW223" s="75"/>
      <c r="FX223" s="89"/>
      <c r="FY223" s="322"/>
      <c r="FZ223" s="322"/>
      <c r="GA223" s="75"/>
      <c r="GB223" s="89"/>
      <c r="GC223" s="322"/>
      <c r="GD223" s="322"/>
      <c r="GE223" s="75"/>
      <c r="GF223" s="322"/>
      <c r="GG223" s="322"/>
      <c r="GH223" s="322"/>
      <c r="GI223" s="75"/>
      <c r="GJ223" s="89"/>
      <c r="GK223" s="322"/>
      <c r="GL223" s="322"/>
      <c r="GM223" s="75"/>
      <c r="GN223" s="89"/>
      <c r="GO223" s="322"/>
      <c r="GP223" s="322"/>
      <c r="GQ223" s="75"/>
      <c r="GR223" s="96"/>
      <c r="GS223" s="96"/>
      <c r="GT223" s="96"/>
      <c r="GU223" s="96"/>
      <c r="GV223" s="96"/>
      <c r="GW223" s="96"/>
      <c r="GX223" s="96"/>
      <c r="GY223" s="96"/>
      <c r="GZ223" s="96"/>
      <c r="HA223" s="96"/>
      <c r="HB223" s="96"/>
      <c r="HC223" s="96"/>
      <c r="HD223" s="96"/>
      <c r="HE223" s="96"/>
      <c r="HF223" s="96"/>
      <c r="HG223" s="96"/>
      <c r="HH223" s="96"/>
      <c r="HI223" s="96"/>
      <c r="HJ223" s="96"/>
      <c r="HK223" s="96"/>
      <c r="HL223" s="96"/>
      <c r="HM223" s="96"/>
      <c r="HN223" s="96"/>
      <c r="HO223" s="96"/>
      <c r="HP223" s="96"/>
      <c r="HQ223" s="96"/>
      <c r="HR223" s="96"/>
      <c r="HS223" s="96"/>
      <c r="HT223" s="96"/>
      <c r="HU223" s="96"/>
      <c r="HV223" s="96"/>
      <c r="HW223" s="96"/>
      <c r="HX223" s="96"/>
      <c r="HY223" s="96"/>
      <c r="HZ223" s="96"/>
      <c r="IA223" s="96"/>
      <c r="IB223" s="96"/>
      <c r="IC223" s="96"/>
      <c r="ID223" s="96"/>
      <c r="IE223" s="96"/>
      <c r="IF223" s="96"/>
      <c r="IG223" s="96"/>
      <c r="IH223" s="96"/>
      <c r="II223" s="96"/>
      <c r="IJ223" s="96"/>
      <c r="IK223" s="96"/>
      <c r="IL223" s="96"/>
      <c r="IM223" s="96"/>
      <c r="IN223" s="96"/>
      <c r="IO223" s="96"/>
      <c r="IP223" s="96"/>
      <c r="IQ223" s="96"/>
      <c r="IR223" s="96"/>
      <c r="IS223" s="96"/>
      <c r="IT223" s="96"/>
      <c r="IU223" s="96"/>
      <c r="IV223" s="96"/>
      <c r="IW223" s="96"/>
      <c r="IX223" s="96"/>
      <c r="IY223" s="96"/>
      <c r="IZ223" s="96"/>
      <c r="JA223" s="96"/>
      <c r="JB223" s="96"/>
      <c r="JC223" s="74"/>
      <c r="JD223" s="96"/>
      <c r="JE223" s="96"/>
      <c r="JF223" s="96"/>
      <c r="JG223" s="96"/>
      <c r="JH223" s="96"/>
      <c r="JI223" s="96"/>
      <c r="JJ223" s="96"/>
      <c r="JK223" s="96"/>
      <c r="JL223" s="96"/>
      <c r="JM223" s="96"/>
      <c r="JN223" s="96"/>
      <c r="JO223" s="96"/>
      <c r="JP223" s="96"/>
      <c r="JQ223" s="96"/>
      <c r="JR223" s="96"/>
      <c r="JS223" s="96"/>
      <c r="JT223" s="96"/>
      <c r="JU223" s="96"/>
      <c r="JV223" s="96"/>
      <c r="JW223" s="96"/>
      <c r="JX223" s="96"/>
      <c r="JY223" s="96"/>
      <c r="JZ223" s="96"/>
      <c r="KA223" s="96"/>
      <c r="KB223" s="96"/>
      <c r="KC223" s="96"/>
      <c r="KD223" s="96"/>
      <c r="KE223" s="75"/>
      <c r="KF223" s="96"/>
      <c r="KG223" s="96"/>
      <c r="KH223" s="96"/>
      <c r="KI223" s="75"/>
      <c r="KJ223" s="96"/>
      <c r="KK223" s="96"/>
      <c r="KL223" s="96"/>
      <c r="KM223" s="75"/>
      <c r="KN223" s="96"/>
      <c r="KO223" s="96"/>
      <c r="KP223" s="96"/>
      <c r="KQ223" s="75"/>
      <c r="KR223" s="96"/>
      <c r="KS223" s="96"/>
      <c r="KT223" s="96"/>
      <c r="KU223" s="75"/>
      <c r="KV223" s="96"/>
      <c r="KW223" s="96"/>
      <c r="KX223" s="96"/>
      <c r="KY223" s="75"/>
      <c r="KZ223" s="96"/>
      <c r="LA223" s="96"/>
      <c r="LB223" s="96"/>
      <c r="LC223" s="78"/>
      <c r="LD223" s="96"/>
      <c r="LE223" s="96"/>
      <c r="LF223" s="96"/>
      <c r="LG223" s="78"/>
      <c r="LH223" s="96"/>
      <c r="LI223" s="96"/>
      <c r="LJ223" s="96"/>
      <c r="LK223" s="78"/>
      <c r="LL223" s="96"/>
      <c r="LM223" s="96"/>
      <c r="LN223" s="96"/>
      <c r="LO223" s="78"/>
      <c r="LP223" s="96"/>
      <c r="LQ223" s="96"/>
      <c r="LR223" s="96"/>
      <c r="LS223" s="78"/>
      <c r="LT223" s="96"/>
      <c r="LU223" s="96"/>
      <c r="LV223" s="96"/>
      <c r="LW223" s="78"/>
      <c r="LX223" s="96"/>
      <c r="LY223" s="96"/>
      <c r="LZ223" s="96"/>
      <c r="MA223" s="78"/>
      <c r="MB223" s="96"/>
      <c r="MC223" s="96"/>
      <c r="MD223" s="96"/>
      <c r="ME223" s="75"/>
      <c r="MF223" s="96"/>
      <c r="MG223" s="96"/>
      <c r="MH223" s="96"/>
      <c r="MI223" s="75"/>
      <c r="MJ223" s="96"/>
      <c r="MK223" s="96"/>
      <c r="ML223" s="96"/>
      <c r="MM223" s="75"/>
      <c r="MN223" s="89"/>
      <c r="MO223" s="89"/>
      <c r="MP223" s="89"/>
      <c r="MQ223" s="75"/>
      <c r="MR223" s="322"/>
      <c r="MS223" s="322">
        <v>420</v>
      </c>
      <c r="MT223" s="322">
        <v>420</v>
      </c>
      <c r="MU223" s="75">
        <f t="shared" si="1350"/>
        <v>100</v>
      </c>
      <c r="MV223" s="96"/>
      <c r="MW223" s="96"/>
      <c r="MX223" s="96"/>
      <c r="MY223" s="96"/>
      <c r="MZ223" s="96"/>
      <c r="NA223" s="96"/>
      <c r="NB223" s="96"/>
      <c r="NC223" s="96"/>
      <c r="ND223" s="96"/>
      <c r="NE223" s="96"/>
      <c r="NF223" s="96"/>
      <c r="NG223" s="96"/>
      <c r="NH223" s="96"/>
      <c r="NI223" s="96"/>
      <c r="NJ223" s="96"/>
      <c r="NK223" s="74"/>
    </row>
    <row r="224" spans="1:375" ht="15.75" x14ac:dyDescent="0.25">
      <c r="A224" s="130" t="s">
        <v>183</v>
      </c>
      <c r="B224" s="78">
        <f t="shared" si="1231"/>
        <v>0</v>
      </c>
      <c r="C224" s="78">
        <f t="shared" si="1186"/>
        <v>17226.04034</v>
      </c>
      <c r="D224" s="78">
        <f t="shared" si="1232"/>
        <v>250</v>
      </c>
      <c r="E224" s="78">
        <f t="shared" si="1233"/>
        <v>16976.04034</v>
      </c>
      <c r="F224" s="78">
        <f t="shared" si="1234"/>
        <v>17226.04034</v>
      </c>
      <c r="G224" s="74">
        <f t="shared" si="1294"/>
        <v>100</v>
      </c>
      <c r="H224" s="78"/>
      <c r="I224" s="78"/>
      <c r="J224" s="78"/>
      <c r="K224" s="78"/>
      <c r="L224" s="96"/>
      <c r="M224" s="96"/>
      <c r="N224" s="96"/>
      <c r="O224" s="96"/>
      <c r="P224" s="96"/>
      <c r="Q224" s="96"/>
      <c r="R224" s="96"/>
      <c r="S224" s="75"/>
      <c r="T224" s="89"/>
      <c r="U224" s="89"/>
      <c r="V224" s="89"/>
      <c r="W224" s="75"/>
      <c r="X224" s="89"/>
      <c r="Y224" s="89"/>
      <c r="Z224" s="89"/>
      <c r="AA224" s="75"/>
      <c r="AB224" s="89"/>
      <c r="AC224" s="89"/>
      <c r="AD224" s="89"/>
      <c r="AE224" s="75"/>
      <c r="AF224" s="89"/>
      <c r="AG224" s="89"/>
      <c r="AH224" s="89"/>
      <c r="AI224" s="75"/>
      <c r="AJ224" s="89"/>
      <c r="AK224" s="89"/>
      <c r="AL224" s="89"/>
      <c r="AM224" s="75"/>
      <c r="AN224" s="96"/>
      <c r="AO224" s="96"/>
      <c r="AP224" s="96"/>
      <c r="AQ224" s="96"/>
      <c r="AR224" s="89"/>
      <c r="AS224" s="89"/>
      <c r="AT224" s="89"/>
      <c r="AU224" s="75"/>
      <c r="AV224" s="89"/>
      <c r="AW224" s="89"/>
      <c r="AX224" s="89"/>
      <c r="AY224" s="75"/>
      <c r="AZ224" s="75"/>
      <c r="BA224" s="89"/>
      <c r="BB224" s="89"/>
      <c r="BC224" s="75"/>
      <c r="BD224" s="89"/>
      <c r="BE224" s="89"/>
      <c r="BF224" s="89"/>
      <c r="BG224" s="75"/>
      <c r="BH224" s="89"/>
      <c r="BI224" s="89"/>
      <c r="BJ224" s="89"/>
      <c r="BK224" s="75"/>
      <c r="BL224" s="75"/>
      <c r="BM224" s="89"/>
      <c r="BN224" s="89"/>
      <c r="BO224" s="75"/>
      <c r="BP224" s="75"/>
      <c r="BQ224" s="89"/>
      <c r="BR224" s="89"/>
      <c r="BS224" s="75"/>
      <c r="BT224" s="75"/>
      <c r="BU224" s="89"/>
      <c r="BV224" s="89"/>
      <c r="BW224" s="75"/>
      <c r="BX224" s="75"/>
      <c r="BY224" s="89"/>
      <c r="BZ224" s="89"/>
      <c r="CA224" s="75"/>
      <c r="CB224" s="75"/>
      <c r="CC224" s="89"/>
      <c r="CD224" s="89"/>
      <c r="CE224" s="75"/>
      <c r="CF224" s="75"/>
      <c r="CG224" s="89"/>
      <c r="CH224" s="89"/>
      <c r="CI224" s="75"/>
      <c r="CJ224" s="75"/>
      <c r="CK224" s="89"/>
      <c r="CL224" s="89"/>
      <c r="CM224" s="75"/>
      <c r="CN224" s="75"/>
      <c r="CO224" s="89"/>
      <c r="CP224" s="89"/>
      <c r="CQ224" s="75"/>
      <c r="CR224" s="89"/>
      <c r="CS224" s="89"/>
      <c r="CT224" s="89"/>
      <c r="CU224" s="75"/>
      <c r="CV224" s="75"/>
      <c r="CW224" s="89"/>
      <c r="CX224" s="89"/>
      <c r="CY224" s="75"/>
      <c r="CZ224" s="75"/>
      <c r="DA224" s="322">
        <v>16976.04034</v>
      </c>
      <c r="DB224" s="322">
        <v>16976.04034</v>
      </c>
      <c r="DC224" s="75">
        <f t="shared" si="1299"/>
        <v>100</v>
      </c>
      <c r="DD224" s="89"/>
      <c r="DE224" s="89"/>
      <c r="DF224" s="78"/>
      <c r="DG224" s="75"/>
      <c r="DH224" s="89"/>
      <c r="DI224" s="89"/>
      <c r="DJ224" s="89"/>
      <c r="DK224" s="75"/>
      <c r="DL224" s="89"/>
      <c r="DM224" s="89"/>
      <c r="DN224" s="89"/>
      <c r="DO224" s="75"/>
      <c r="DP224" s="89"/>
      <c r="DQ224" s="89"/>
      <c r="DR224" s="89"/>
      <c r="DS224" s="75"/>
      <c r="DT224" s="75"/>
      <c r="DU224" s="89"/>
      <c r="DV224" s="89"/>
      <c r="DW224" s="75"/>
      <c r="DX224" s="75"/>
      <c r="DY224" s="89"/>
      <c r="DZ224" s="89"/>
      <c r="EA224" s="75"/>
      <c r="EB224" s="89"/>
      <c r="EC224" s="89"/>
      <c r="ED224" s="89"/>
      <c r="EE224" s="75"/>
      <c r="EF224" s="89"/>
      <c r="EG224" s="89"/>
      <c r="EH224" s="89"/>
      <c r="EI224" s="75"/>
      <c r="EJ224" s="89"/>
      <c r="EK224" s="89"/>
      <c r="EL224" s="89"/>
      <c r="EM224" s="75"/>
      <c r="EN224" s="89"/>
      <c r="EO224" s="89"/>
      <c r="EP224" s="89"/>
      <c r="EQ224" s="75"/>
      <c r="ER224" s="89"/>
      <c r="ES224" s="89"/>
      <c r="ET224" s="89"/>
      <c r="EU224" s="75"/>
      <c r="EV224" s="75"/>
      <c r="EW224" s="75"/>
      <c r="EX224" s="75"/>
      <c r="EY224" s="75"/>
      <c r="EZ224" s="89"/>
      <c r="FA224" s="89"/>
      <c r="FB224" s="89"/>
      <c r="FC224" s="75"/>
      <c r="FD224" s="89"/>
      <c r="FE224" s="89"/>
      <c r="FF224" s="89"/>
      <c r="FG224" s="75"/>
      <c r="FH224" s="89"/>
      <c r="FI224" s="89"/>
      <c r="FJ224" s="89"/>
      <c r="FK224" s="75"/>
      <c r="FL224" s="89"/>
      <c r="FM224" s="89"/>
      <c r="FN224" s="89"/>
      <c r="FO224" s="75"/>
      <c r="FP224" s="89"/>
      <c r="FQ224" s="89"/>
      <c r="FR224" s="89"/>
      <c r="FS224" s="75"/>
      <c r="FT224" s="89"/>
      <c r="FU224" s="89"/>
      <c r="FV224" s="89"/>
      <c r="FW224" s="75"/>
      <c r="FX224" s="89"/>
      <c r="FY224" s="89"/>
      <c r="FZ224" s="89"/>
      <c r="GA224" s="75"/>
      <c r="GB224" s="89"/>
      <c r="GC224" s="89"/>
      <c r="GD224" s="89"/>
      <c r="GE224" s="75"/>
      <c r="GF224" s="89"/>
      <c r="GG224" s="89"/>
      <c r="GH224" s="89"/>
      <c r="GI224" s="75"/>
      <c r="GJ224" s="89"/>
      <c r="GK224" s="89"/>
      <c r="GL224" s="89"/>
      <c r="GM224" s="75"/>
      <c r="GN224" s="89"/>
      <c r="GO224" s="89"/>
      <c r="GP224" s="89"/>
      <c r="GQ224" s="75"/>
      <c r="GR224" s="96"/>
      <c r="GS224" s="96"/>
      <c r="GT224" s="96"/>
      <c r="GU224" s="96"/>
      <c r="GV224" s="96"/>
      <c r="GW224" s="96"/>
      <c r="GX224" s="96"/>
      <c r="GY224" s="96"/>
      <c r="GZ224" s="96"/>
      <c r="HA224" s="96"/>
      <c r="HB224" s="96"/>
      <c r="HC224" s="96"/>
      <c r="HD224" s="96"/>
      <c r="HE224" s="96"/>
      <c r="HF224" s="96"/>
      <c r="HG224" s="96"/>
      <c r="HH224" s="96"/>
      <c r="HI224" s="96"/>
      <c r="HJ224" s="96"/>
      <c r="HK224" s="96"/>
      <c r="HL224" s="96"/>
      <c r="HM224" s="96"/>
      <c r="HN224" s="96"/>
      <c r="HO224" s="96"/>
      <c r="HP224" s="96"/>
      <c r="HQ224" s="96"/>
      <c r="HR224" s="96"/>
      <c r="HS224" s="96"/>
      <c r="HT224" s="96"/>
      <c r="HU224" s="96"/>
      <c r="HV224" s="96"/>
      <c r="HW224" s="96"/>
      <c r="HX224" s="96"/>
      <c r="HY224" s="96"/>
      <c r="HZ224" s="96"/>
      <c r="IA224" s="96"/>
      <c r="IB224" s="96"/>
      <c r="IC224" s="96"/>
      <c r="ID224" s="96"/>
      <c r="IE224" s="96"/>
      <c r="IF224" s="96"/>
      <c r="IG224" s="96"/>
      <c r="IH224" s="96"/>
      <c r="II224" s="96"/>
      <c r="IJ224" s="96"/>
      <c r="IK224" s="96"/>
      <c r="IL224" s="96"/>
      <c r="IM224" s="96"/>
      <c r="IN224" s="96"/>
      <c r="IO224" s="96"/>
      <c r="IP224" s="96"/>
      <c r="IQ224" s="96"/>
      <c r="IR224" s="96"/>
      <c r="IS224" s="96"/>
      <c r="IT224" s="96"/>
      <c r="IU224" s="96"/>
      <c r="IV224" s="96"/>
      <c r="IW224" s="96"/>
      <c r="IX224" s="96"/>
      <c r="IY224" s="96"/>
      <c r="IZ224" s="96"/>
      <c r="JA224" s="96"/>
      <c r="JB224" s="96"/>
      <c r="JC224" s="74"/>
      <c r="JD224" s="96"/>
      <c r="JE224" s="96"/>
      <c r="JF224" s="96"/>
      <c r="JG224" s="96"/>
      <c r="JH224" s="96"/>
      <c r="JI224" s="96"/>
      <c r="JJ224" s="96"/>
      <c r="JK224" s="96"/>
      <c r="JL224" s="96"/>
      <c r="JM224" s="96"/>
      <c r="JN224" s="96"/>
      <c r="JO224" s="96"/>
      <c r="JP224" s="96"/>
      <c r="JQ224" s="96"/>
      <c r="JR224" s="96"/>
      <c r="JS224" s="96"/>
      <c r="JT224" s="96"/>
      <c r="JU224" s="96"/>
      <c r="JV224" s="96"/>
      <c r="JW224" s="96"/>
      <c r="JX224" s="96"/>
      <c r="JY224" s="96"/>
      <c r="JZ224" s="96"/>
      <c r="KA224" s="96"/>
      <c r="KB224" s="96"/>
      <c r="KC224" s="96"/>
      <c r="KD224" s="96"/>
      <c r="KE224" s="75"/>
      <c r="KF224" s="96"/>
      <c r="KG224" s="96"/>
      <c r="KH224" s="96"/>
      <c r="KI224" s="75"/>
      <c r="KJ224" s="96"/>
      <c r="KK224" s="96"/>
      <c r="KL224" s="96"/>
      <c r="KM224" s="75"/>
      <c r="KN224" s="96"/>
      <c r="KO224" s="96"/>
      <c r="KP224" s="96"/>
      <c r="KQ224" s="75"/>
      <c r="KR224" s="96"/>
      <c r="KS224" s="96"/>
      <c r="KT224" s="96"/>
      <c r="KU224" s="75"/>
      <c r="KV224" s="96"/>
      <c r="KW224" s="96"/>
      <c r="KX224" s="96"/>
      <c r="KY224" s="75"/>
      <c r="KZ224" s="96"/>
      <c r="LA224" s="96"/>
      <c r="LB224" s="96"/>
      <c r="LC224" s="78"/>
      <c r="LD224" s="96"/>
      <c r="LE224" s="96"/>
      <c r="LF224" s="96"/>
      <c r="LG224" s="78"/>
      <c r="LH224" s="96"/>
      <c r="LI224" s="96"/>
      <c r="LJ224" s="96"/>
      <c r="LK224" s="78"/>
      <c r="LL224" s="96"/>
      <c r="LM224" s="96"/>
      <c r="LN224" s="96"/>
      <c r="LO224" s="78"/>
      <c r="LP224" s="96"/>
      <c r="LQ224" s="96"/>
      <c r="LR224" s="96"/>
      <c r="LS224" s="78"/>
      <c r="LT224" s="96"/>
      <c r="LU224" s="96"/>
      <c r="LV224" s="96"/>
      <c r="LW224" s="78"/>
      <c r="LX224" s="96"/>
      <c r="LY224" s="96"/>
      <c r="LZ224" s="96"/>
      <c r="MA224" s="78"/>
      <c r="MB224" s="96"/>
      <c r="MC224" s="96"/>
      <c r="MD224" s="96"/>
      <c r="ME224" s="75"/>
      <c r="MF224" s="96"/>
      <c r="MG224" s="96"/>
      <c r="MH224" s="96"/>
      <c r="MI224" s="75"/>
      <c r="MJ224" s="96"/>
      <c r="MK224" s="96"/>
      <c r="ML224" s="96"/>
      <c r="MM224" s="75"/>
      <c r="MN224" s="89"/>
      <c r="MO224" s="89"/>
      <c r="MP224" s="89"/>
      <c r="MQ224" s="75"/>
      <c r="MR224" s="89"/>
      <c r="MS224" s="322">
        <v>250</v>
      </c>
      <c r="MT224" s="322">
        <v>250</v>
      </c>
      <c r="MU224" s="75">
        <f t="shared" si="1350"/>
        <v>100</v>
      </c>
      <c r="MV224" s="96"/>
      <c r="MW224" s="96"/>
      <c r="MX224" s="96"/>
      <c r="MY224" s="96"/>
      <c r="MZ224" s="96"/>
      <c r="NA224" s="96"/>
      <c r="NB224" s="96"/>
      <c r="NC224" s="96"/>
      <c r="ND224" s="96"/>
      <c r="NE224" s="96"/>
      <c r="NF224" s="96"/>
      <c r="NG224" s="96"/>
      <c r="NH224" s="96"/>
      <c r="NI224" s="96"/>
      <c r="NJ224" s="96"/>
      <c r="NK224" s="74"/>
    </row>
    <row r="225" spans="1:375" ht="15.75" x14ac:dyDescent="0.25">
      <c r="A225" s="15" t="s">
        <v>475</v>
      </c>
      <c r="B225" s="78">
        <f t="shared" si="1231"/>
        <v>0</v>
      </c>
      <c r="C225" s="78">
        <f t="shared" si="1186"/>
        <v>5046.2634200000002</v>
      </c>
      <c r="D225" s="78">
        <f t="shared" si="1232"/>
        <v>330</v>
      </c>
      <c r="E225" s="78">
        <f t="shared" si="1233"/>
        <v>4716.2634200000002</v>
      </c>
      <c r="F225" s="78">
        <f t="shared" si="1234"/>
        <v>5046.2634200000002</v>
      </c>
      <c r="G225" s="74">
        <f t="shared" si="1294"/>
        <v>100</v>
      </c>
      <c r="H225" s="78"/>
      <c r="I225" s="78"/>
      <c r="J225" s="78"/>
      <c r="K225" s="78"/>
      <c r="L225" s="96"/>
      <c r="M225" s="96"/>
      <c r="N225" s="96"/>
      <c r="O225" s="96"/>
      <c r="P225" s="96"/>
      <c r="Q225" s="96"/>
      <c r="R225" s="96"/>
      <c r="S225" s="75"/>
      <c r="T225" s="89"/>
      <c r="U225" s="89"/>
      <c r="V225" s="89"/>
      <c r="W225" s="75"/>
      <c r="X225" s="89"/>
      <c r="Y225" s="89"/>
      <c r="Z225" s="89"/>
      <c r="AA225" s="75"/>
      <c r="AB225" s="89"/>
      <c r="AC225" s="89"/>
      <c r="AD225" s="89"/>
      <c r="AE225" s="75"/>
      <c r="AF225" s="89"/>
      <c r="AG225" s="89"/>
      <c r="AH225" s="89"/>
      <c r="AI225" s="75"/>
      <c r="AJ225" s="89"/>
      <c r="AK225" s="89"/>
      <c r="AL225" s="89"/>
      <c r="AM225" s="75"/>
      <c r="AN225" s="96"/>
      <c r="AO225" s="96"/>
      <c r="AP225" s="96"/>
      <c r="AQ225" s="96"/>
      <c r="AR225" s="89"/>
      <c r="AS225" s="89"/>
      <c r="AT225" s="89"/>
      <c r="AU225" s="75"/>
      <c r="AV225" s="89"/>
      <c r="AW225" s="89"/>
      <c r="AX225" s="89"/>
      <c r="AY225" s="75"/>
      <c r="AZ225" s="75"/>
      <c r="BA225" s="322"/>
      <c r="BB225" s="322"/>
      <c r="BC225" s="75"/>
      <c r="BD225" s="89"/>
      <c r="BE225" s="89"/>
      <c r="BF225" s="89"/>
      <c r="BG225" s="75"/>
      <c r="BH225" s="89"/>
      <c r="BI225" s="89"/>
      <c r="BJ225" s="89"/>
      <c r="BK225" s="75"/>
      <c r="BL225" s="75"/>
      <c r="BM225" s="89"/>
      <c r="BN225" s="89"/>
      <c r="BO225" s="75"/>
      <c r="BP225" s="75"/>
      <c r="BQ225" s="89"/>
      <c r="BR225" s="89"/>
      <c r="BS225" s="75"/>
      <c r="BT225" s="75"/>
      <c r="BU225" s="89"/>
      <c r="BV225" s="89"/>
      <c r="BW225" s="75"/>
      <c r="BX225" s="75"/>
      <c r="BY225" s="89"/>
      <c r="BZ225" s="89"/>
      <c r="CA225" s="75"/>
      <c r="CB225" s="75"/>
      <c r="CC225" s="89"/>
      <c r="CD225" s="89"/>
      <c r="CE225" s="75"/>
      <c r="CF225" s="75"/>
      <c r="CG225" s="89"/>
      <c r="CH225" s="89"/>
      <c r="CI225" s="75"/>
      <c r="CJ225" s="75"/>
      <c r="CK225" s="89"/>
      <c r="CL225" s="89"/>
      <c r="CM225" s="75"/>
      <c r="CN225" s="75"/>
      <c r="CO225" s="89"/>
      <c r="CP225" s="89"/>
      <c r="CQ225" s="75"/>
      <c r="CR225" s="89"/>
      <c r="CS225" s="89"/>
      <c r="CT225" s="89"/>
      <c r="CU225" s="75"/>
      <c r="CV225" s="75"/>
      <c r="CW225" s="89"/>
      <c r="CX225" s="89"/>
      <c r="CY225" s="75"/>
      <c r="CZ225" s="75"/>
      <c r="DA225" s="322">
        <v>4716.2634200000002</v>
      </c>
      <c r="DB225" s="322">
        <v>4716.2634200000002</v>
      </c>
      <c r="DC225" s="75">
        <f t="shared" si="1299"/>
        <v>100</v>
      </c>
      <c r="DD225" s="89"/>
      <c r="DE225" s="89"/>
      <c r="DF225" s="78"/>
      <c r="DG225" s="75"/>
      <c r="DH225" s="89"/>
      <c r="DI225" s="89"/>
      <c r="DJ225" s="89"/>
      <c r="DK225" s="75"/>
      <c r="DL225" s="89"/>
      <c r="DM225" s="89"/>
      <c r="DN225" s="89"/>
      <c r="DO225" s="75"/>
      <c r="DP225" s="89"/>
      <c r="DQ225" s="89"/>
      <c r="DR225" s="89"/>
      <c r="DS225" s="75"/>
      <c r="DT225" s="75"/>
      <c r="DU225" s="89"/>
      <c r="DV225" s="89"/>
      <c r="DW225" s="75"/>
      <c r="DX225" s="75"/>
      <c r="DY225" s="89"/>
      <c r="DZ225" s="89"/>
      <c r="EA225" s="75"/>
      <c r="EB225" s="89"/>
      <c r="EC225" s="89"/>
      <c r="ED225" s="89"/>
      <c r="EE225" s="75"/>
      <c r="EF225" s="89"/>
      <c r="EG225" s="89"/>
      <c r="EH225" s="89"/>
      <c r="EI225" s="75"/>
      <c r="EJ225" s="89"/>
      <c r="EK225" s="89"/>
      <c r="EL225" s="89"/>
      <c r="EM225" s="75"/>
      <c r="EN225" s="89"/>
      <c r="EO225" s="89"/>
      <c r="EP225" s="89"/>
      <c r="EQ225" s="75"/>
      <c r="ER225" s="89"/>
      <c r="ES225" s="89"/>
      <c r="ET225" s="89"/>
      <c r="EU225" s="75"/>
      <c r="EV225" s="75"/>
      <c r="EW225" s="75"/>
      <c r="EX225" s="75"/>
      <c r="EY225" s="75"/>
      <c r="EZ225" s="89"/>
      <c r="FA225" s="89"/>
      <c r="FB225" s="89"/>
      <c r="FC225" s="75"/>
      <c r="FD225" s="89"/>
      <c r="FE225" s="89"/>
      <c r="FF225" s="89"/>
      <c r="FG225" s="75"/>
      <c r="FH225" s="89"/>
      <c r="FI225" s="89"/>
      <c r="FJ225" s="89"/>
      <c r="FK225" s="75"/>
      <c r="FL225" s="89"/>
      <c r="FM225" s="89"/>
      <c r="FN225" s="89"/>
      <c r="FO225" s="75"/>
      <c r="FP225" s="89"/>
      <c r="FQ225" s="89"/>
      <c r="FR225" s="89"/>
      <c r="FS225" s="75"/>
      <c r="FT225" s="89"/>
      <c r="FU225" s="89"/>
      <c r="FV225" s="89"/>
      <c r="FW225" s="75"/>
      <c r="FX225" s="89"/>
      <c r="FY225" s="89"/>
      <c r="FZ225" s="89"/>
      <c r="GA225" s="75"/>
      <c r="GB225" s="89"/>
      <c r="GC225" s="89"/>
      <c r="GD225" s="89"/>
      <c r="GE225" s="75"/>
      <c r="GF225" s="89"/>
      <c r="GG225" s="89"/>
      <c r="GH225" s="89"/>
      <c r="GI225" s="75"/>
      <c r="GJ225" s="89"/>
      <c r="GK225" s="89"/>
      <c r="GL225" s="89"/>
      <c r="GM225" s="75"/>
      <c r="GN225" s="89"/>
      <c r="GO225" s="89"/>
      <c r="GP225" s="89"/>
      <c r="GQ225" s="75"/>
      <c r="GR225" s="96"/>
      <c r="GS225" s="96"/>
      <c r="GT225" s="96"/>
      <c r="GU225" s="96"/>
      <c r="GV225" s="96"/>
      <c r="GW225" s="96"/>
      <c r="GX225" s="96"/>
      <c r="GY225" s="96"/>
      <c r="GZ225" s="96"/>
      <c r="HA225" s="96"/>
      <c r="HB225" s="96"/>
      <c r="HC225" s="96"/>
      <c r="HD225" s="96"/>
      <c r="HE225" s="96"/>
      <c r="HF225" s="96"/>
      <c r="HG225" s="96"/>
      <c r="HH225" s="96"/>
      <c r="HI225" s="96"/>
      <c r="HJ225" s="96"/>
      <c r="HK225" s="96"/>
      <c r="HL225" s="96"/>
      <c r="HM225" s="96"/>
      <c r="HN225" s="96"/>
      <c r="HO225" s="96"/>
      <c r="HP225" s="96"/>
      <c r="HQ225" s="96"/>
      <c r="HR225" s="96"/>
      <c r="HS225" s="96"/>
      <c r="HT225" s="96"/>
      <c r="HU225" s="96"/>
      <c r="HV225" s="96"/>
      <c r="HW225" s="96"/>
      <c r="HX225" s="96"/>
      <c r="HY225" s="96"/>
      <c r="HZ225" s="96"/>
      <c r="IA225" s="96"/>
      <c r="IB225" s="96"/>
      <c r="IC225" s="96"/>
      <c r="ID225" s="96"/>
      <c r="IE225" s="96"/>
      <c r="IF225" s="96"/>
      <c r="IG225" s="96"/>
      <c r="IH225" s="96"/>
      <c r="II225" s="96"/>
      <c r="IJ225" s="96"/>
      <c r="IK225" s="96"/>
      <c r="IL225" s="96"/>
      <c r="IM225" s="96"/>
      <c r="IN225" s="96"/>
      <c r="IO225" s="96"/>
      <c r="IP225" s="96"/>
      <c r="IQ225" s="96"/>
      <c r="IR225" s="96"/>
      <c r="IS225" s="96"/>
      <c r="IT225" s="96"/>
      <c r="IU225" s="96"/>
      <c r="IV225" s="96"/>
      <c r="IW225" s="96"/>
      <c r="IX225" s="96"/>
      <c r="IY225" s="96"/>
      <c r="IZ225" s="96"/>
      <c r="JA225" s="96"/>
      <c r="JB225" s="96"/>
      <c r="JC225" s="74"/>
      <c r="JD225" s="96"/>
      <c r="JE225" s="96"/>
      <c r="JF225" s="96"/>
      <c r="JG225" s="96"/>
      <c r="JH225" s="96"/>
      <c r="JI225" s="96"/>
      <c r="JJ225" s="96"/>
      <c r="JK225" s="96"/>
      <c r="JL225" s="96"/>
      <c r="JM225" s="96"/>
      <c r="JN225" s="96"/>
      <c r="JO225" s="96"/>
      <c r="JP225" s="96"/>
      <c r="JQ225" s="96"/>
      <c r="JR225" s="96"/>
      <c r="JS225" s="96"/>
      <c r="JT225" s="96"/>
      <c r="JU225" s="96"/>
      <c r="JV225" s="96"/>
      <c r="JW225" s="96"/>
      <c r="JX225" s="96"/>
      <c r="JY225" s="96"/>
      <c r="JZ225" s="96"/>
      <c r="KA225" s="96"/>
      <c r="KB225" s="96"/>
      <c r="KC225" s="96"/>
      <c r="KD225" s="96"/>
      <c r="KE225" s="75"/>
      <c r="KF225" s="96"/>
      <c r="KG225" s="96"/>
      <c r="KH225" s="96"/>
      <c r="KI225" s="75"/>
      <c r="KJ225" s="96"/>
      <c r="KK225" s="96"/>
      <c r="KL225" s="96"/>
      <c r="KM225" s="75"/>
      <c r="KN225" s="96"/>
      <c r="KO225" s="96"/>
      <c r="KP225" s="96"/>
      <c r="KQ225" s="75"/>
      <c r="KR225" s="96"/>
      <c r="KS225" s="96"/>
      <c r="KT225" s="96"/>
      <c r="KU225" s="75"/>
      <c r="KV225" s="96"/>
      <c r="KW225" s="96"/>
      <c r="KX225" s="96"/>
      <c r="KY225" s="75"/>
      <c r="KZ225" s="96"/>
      <c r="LA225" s="96"/>
      <c r="LB225" s="96"/>
      <c r="LC225" s="78"/>
      <c r="LD225" s="96"/>
      <c r="LE225" s="96"/>
      <c r="LF225" s="96"/>
      <c r="LG225" s="78"/>
      <c r="LH225" s="96"/>
      <c r="LI225" s="96"/>
      <c r="LJ225" s="96"/>
      <c r="LK225" s="78"/>
      <c r="LL225" s="96"/>
      <c r="LM225" s="96"/>
      <c r="LN225" s="96"/>
      <c r="LO225" s="78"/>
      <c r="LP225" s="96"/>
      <c r="LQ225" s="96"/>
      <c r="LR225" s="96"/>
      <c r="LS225" s="78"/>
      <c r="LT225" s="96"/>
      <c r="LU225" s="96"/>
      <c r="LV225" s="96"/>
      <c r="LW225" s="78"/>
      <c r="LX225" s="96"/>
      <c r="LY225" s="96"/>
      <c r="LZ225" s="96"/>
      <c r="MA225" s="78"/>
      <c r="MB225" s="96"/>
      <c r="MC225" s="96"/>
      <c r="MD225" s="96"/>
      <c r="ME225" s="75"/>
      <c r="MF225" s="96"/>
      <c r="MG225" s="96"/>
      <c r="MH225" s="96"/>
      <c r="MI225" s="75"/>
      <c r="MJ225" s="96"/>
      <c r="MK225" s="96"/>
      <c r="ML225" s="96"/>
      <c r="MM225" s="75"/>
      <c r="MN225" s="89"/>
      <c r="MO225" s="89"/>
      <c r="MP225" s="89"/>
      <c r="MQ225" s="75"/>
      <c r="MR225" s="89"/>
      <c r="MS225" s="322">
        <v>330</v>
      </c>
      <c r="MT225" s="322">
        <v>330</v>
      </c>
      <c r="MU225" s="75">
        <f t="shared" si="1350"/>
        <v>100</v>
      </c>
      <c r="MV225" s="96"/>
      <c r="MW225" s="96"/>
      <c r="MX225" s="96"/>
      <c r="MY225" s="96"/>
      <c r="MZ225" s="96"/>
      <c r="NA225" s="96"/>
      <c r="NB225" s="96"/>
      <c r="NC225" s="96"/>
      <c r="ND225" s="96"/>
      <c r="NE225" s="96"/>
      <c r="NF225" s="96"/>
      <c r="NG225" s="96"/>
      <c r="NH225" s="96"/>
      <c r="NI225" s="96"/>
      <c r="NJ225" s="96"/>
      <c r="NK225" s="74"/>
    </row>
    <row r="226" spans="1:375" ht="15.75" x14ac:dyDescent="0.25">
      <c r="A226" s="130" t="s">
        <v>184</v>
      </c>
      <c r="B226" s="78">
        <f t="shared" si="1231"/>
        <v>75000</v>
      </c>
      <c r="C226" s="78">
        <f t="shared" si="1186"/>
        <v>81103.901659999989</v>
      </c>
      <c r="D226" s="78">
        <f t="shared" si="1232"/>
        <v>74969.042019999993</v>
      </c>
      <c r="E226" s="78">
        <f t="shared" si="1233"/>
        <v>6134.8596399999997</v>
      </c>
      <c r="F226" s="78">
        <f t="shared" si="1234"/>
        <v>81103.901659999989</v>
      </c>
      <c r="G226" s="74">
        <f t="shared" si="1294"/>
        <v>100</v>
      </c>
      <c r="H226" s="78"/>
      <c r="I226" s="78"/>
      <c r="J226" s="78"/>
      <c r="K226" s="78"/>
      <c r="L226" s="96"/>
      <c r="M226" s="96"/>
      <c r="N226" s="96"/>
      <c r="O226" s="96"/>
      <c r="P226" s="96"/>
      <c r="Q226" s="96"/>
      <c r="R226" s="96"/>
      <c r="S226" s="75"/>
      <c r="T226" s="89"/>
      <c r="U226" s="89"/>
      <c r="V226" s="89"/>
      <c r="W226" s="75"/>
      <c r="X226" s="89"/>
      <c r="Y226" s="89"/>
      <c r="Z226" s="89"/>
      <c r="AA226" s="75"/>
      <c r="AB226" s="89"/>
      <c r="AC226" s="89"/>
      <c r="AD226" s="89"/>
      <c r="AE226" s="75"/>
      <c r="AF226" s="89"/>
      <c r="AG226" s="89"/>
      <c r="AH226" s="89"/>
      <c r="AI226" s="75"/>
      <c r="AJ226" s="89"/>
      <c r="AK226" s="89"/>
      <c r="AL226" s="89"/>
      <c r="AM226" s="75"/>
      <c r="AN226" s="96"/>
      <c r="AO226" s="96"/>
      <c r="AP226" s="96"/>
      <c r="AQ226" s="96"/>
      <c r="AR226" s="89"/>
      <c r="AS226" s="89"/>
      <c r="AT226" s="89"/>
      <c r="AU226" s="75"/>
      <c r="AV226" s="89"/>
      <c r="AW226" s="89"/>
      <c r="AX226" s="89"/>
      <c r="AY226" s="75"/>
      <c r="AZ226" s="75"/>
      <c r="BA226" s="89"/>
      <c r="BB226" s="89"/>
      <c r="BC226" s="75"/>
      <c r="BD226" s="89"/>
      <c r="BE226" s="89"/>
      <c r="BF226" s="89"/>
      <c r="BG226" s="75"/>
      <c r="BH226" s="89"/>
      <c r="BI226" s="89"/>
      <c r="BJ226" s="89"/>
      <c r="BK226" s="75"/>
      <c r="BL226" s="75"/>
      <c r="BM226" s="89"/>
      <c r="BN226" s="89"/>
      <c r="BO226" s="75"/>
      <c r="BP226" s="75"/>
      <c r="BQ226" s="89"/>
      <c r="BR226" s="89"/>
      <c r="BS226" s="75"/>
      <c r="BT226" s="75"/>
      <c r="BU226" s="89"/>
      <c r="BV226" s="89"/>
      <c r="BW226" s="75"/>
      <c r="BX226" s="75"/>
      <c r="BY226" s="89"/>
      <c r="BZ226" s="89"/>
      <c r="CA226" s="75"/>
      <c r="CB226" s="75"/>
      <c r="CC226" s="89"/>
      <c r="CD226" s="89"/>
      <c r="CE226" s="75"/>
      <c r="CF226" s="75"/>
      <c r="CG226" s="89"/>
      <c r="CH226" s="89"/>
      <c r="CI226" s="75"/>
      <c r="CJ226" s="75"/>
      <c r="CK226" s="89"/>
      <c r="CL226" s="89"/>
      <c r="CM226" s="75"/>
      <c r="CN226" s="75"/>
      <c r="CO226" s="89"/>
      <c r="CP226" s="89"/>
      <c r="CQ226" s="75"/>
      <c r="CR226" s="89"/>
      <c r="CS226" s="89"/>
      <c r="CT226" s="89"/>
      <c r="CU226" s="75"/>
      <c r="CV226" s="75"/>
      <c r="CW226" s="89"/>
      <c r="CX226" s="89"/>
      <c r="CY226" s="75"/>
      <c r="CZ226" s="75"/>
      <c r="DA226" s="322">
        <v>6134.8596399999997</v>
      </c>
      <c r="DB226" s="322">
        <v>6134.8596399999997</v>
      </c>
      <c r="DC226" s="75">
        <f>DB226/DA226*100</f>
        <v>100</v>
      </c>
      <c r="DD226" s="89"/>
      <c r="DE226" s="89"/>
      <c r="DF226" s="78"/>
      <c r="DG226" s="75"/>
      <c r="DH226" s="89"/>
      <c r="DI226" s="89"/>
      <c r="DJ226" s="89"/>
      <c r="DK226" s="75"/>
      <c r="DL226" s="89"/>
      <c r="DM226" s="89"/>
      <c r="DN226" s="89"/>
      <c r="DO226" s="75"/>
      <c r="DP226" s="89"/>
      <c r="DQ226" s="89"/>
      <c r="DR226" s="89"/>
      <c r="DS226" s="75"/>
      <c r="DT226" s="75"/>
      <c r="DU226" s="89"/>
      <c r="DV226" s="89"/>
      <c r="DW226" s="75"/>
      <c r="DX226" s="75"/>
      <c r="DY226" s="89"/>
      <c r="DZ226" s="89"/>
      <c r="EA226" s="75"/>
      <c r="EB226" s="89"/>
      <c r="EC226" s="89"/>
      <c r="ED226" s="89"/>
      <c r="EE226" s="75"/>
      <c r="EF226" s="89"/>
      <c r="EG226" s="89"/>
      <c r="EH226" s="89"/>
      <c r="EI226" s="75"/>
      <c r="EJ226" s="89"/>
      <c r="EK226" s="89"/>
      <c r="EL226" s="89"/>
      <c r="EM226" s="75"/>
      <c r="EN226" s="89"/>
      <c r="EO226" s="89"/>
      <c r="EP226" s="89"/>
      <c r="EQ226" s="75"/>
      <c r="ER226" s="89"/>
      <c r="ES226" s="89"/>
      <c r="ET226" s="89"/>
      <c r="EU226" s="75"/>
      <c r="EV226" s="75"/>
      <c r="EW226" s="75"/>
      <c r="EX226" s="75"/>
      <c r="EY226" s="75"/>
      <c r="EZ226" s="89"/>
      <c r="FA226" s="89"/>
      <c r="FB226" s="89"/>
      <c r="FC226" s="75"/>
      <c r="FD226" s="89"/>
      <c r="FE226" s="89"/>
      <c r="FF226" s="89"/>
      <c r="FG226" s="75"/>
      <c r="FH226" s="89"/>
      <c r="FI226" s="89"/>
      <c r="FJ226" s="89"/>
      <c r="FK226" s="75"/>
      <c r="FL226" s="89"/>
      <c r="FM226" s="89"/>
      <c r="FN226" s="89"/>
      <c r="FO226" s="75"/>
      <c r="FP226" s="89"/>
      <c r="FQ226" s="89"/>
      <c r="FR226" s="89"/>
      <c r="FS226" s="75"/>
      <c r="FT226" s="74">
        <v>75000</v>
      </c>
      <c r="FU226" s="74">
        <v>74969.042019999993</v>
      </c>
      <c r="FV226" s="74">
        <v>74969.042019999993</v>
      </c>
      <c r="FW226" s="75">
        <f t="shared" ref="FW226" si="1353">FV226/FU226*100</f>
        <v>100</v>
      </c>
      <c r="FX226" s="89"/>
      <c r="FY226" s="89"/>
      <c r="FZ226" s="89"/>
      <c r="GA226" s="75"/>
      <c r="GB226" s="89"/>
      <c r="GC226" s="89"/>
      <c r="GD226" s="89"/>
      <c r="GE226" s="75"/>
      <c r="GF226" s="74"/>
      <c r="GG226" s="74"/>
      <c r="GH226" s="74"/>
      <c r="GI226" s="75"/>
      <c r="GJ226" s="89"/>
      <c r="GK226" s="74"/>
      <c r="GL226" s="74"/>
      <c r="GM226" s="75"/>
      <c r="GN226" s="89"/>
      <c r="GO226" s="74"/>
      <c r="GP226" s="74"/>
      <c r="GQ226" s="75"/>
      <c r="GR226" s="96"/>
      <c r="GS226" s="96"/>
      <c r="GT226" s="96"/>
      <c r="GU226" s="96"/>
      <c r="GV226" s="96"/>
      <c r="GW226" s="96"/>
      <c r="GX226" s="96"/>
      <c r="GY226" s="96"/>
      <c r="GZ226" s="96"/>
      <c r="HA226" s="96"/>
      <c r="HB226" s="96"/>
      <c r="HC226" s="96"/>
      <c r="HD226" s="96"/>
      <c r="HE226" s="96"/>
      <c r="HF226" s="96"/>
      <c r="HG226" s="96"/>
      <c r="HH226" s="96"/>
      <c r="HI226" s="96"/>
      <c r="HJ226" s="96"/>
      <c r="HK226" s="96"/>
      <c r="HL226" s="96"/>
      <c r="HM226" s="96"/>
      <c r="HN226" s="96"/>
      <c r="HO226" s="96"/>
      <c r="HP226" s="96"/>
      <c r="HQ226" s="96"/>
      <c r="HR226" s="96"/>
      <c r="HS226" s="96"/>
      <c r="HT226" s="96"/>
      <c r="HU226" s="96"/>
      <c r="HV226" s="96"/>
      <c r="HW226" s="96"/>
      <c r="HX226" s="96"/>
      <c r="HY226" s="96"/>
      <c r="HZ226" s="96"/>
      <c r="IA226" s="96"/>
      <c r="IB226" s="96"/>
      <c r="IC226" s="96"/>
      <c r="ID226" s="96"/>
      <c r="IE226" s="96"/>
      <c r="IF226" s="96"/>
      <c r="IG226" s="96"/>
      <c r="IH226" s="96"/>
      <c r="II226" s="96"/>
      <c r="IJ226" s="96"/>
      <c r="IK226" s="96"/>
      <c r="IL226" s="96"/>
      <c r="IM226" s="96"/>
      <c r="IN226" s="96"/>
      <c r="IO226" s="96"/>
      <c r="IP226" s="96"/>
      <c r="IQ226" s="96"/>
      <c r="IR226" s="96"/>
      <c r="IS226" s="96"/>
      <c r="IT226" s="96"/>
      <c r="IU226" s="96"/>
      <c r="IV226" s="96"/>
      <c r="IW226" s="96"/>
      <c r="IX226" s="96"/>
      <c r="IY226" s="96"/>
      <c r="IZ226" s="96"/>
      <c r="JA226" s="96"/>
      <c r="JB226" s="96"/>
      <c r="JC226" s="74"/>
      <c r="JD226" s="96"/>
      <c r="JE226" s="96"/>
      <c r="JF226" s="96"/>
      <c r="JG226" s="96"/>
      <c r="JH226" s="96"/>
      <c r="JI226" s="96"/>
      <c r="JJ226" s="96"/>
      <c r="JK226" s="96"/>
      <c r="JL226" s="96"/>
      <c r="JM226" s="96"/>
      <c r="JN226" s="96"/>
      <c r="JO226" s="96"/>
      <c r="JP226" s="96"/>
      <c r="JQ226" s="96"/>
      <c r="JR226" s="96"/>
      <c r="JS226" s="96"/>
      <c r="JT226" s="96"/>
      <c r="JU226" s="96"/>
      <c r="JV226" s="96"/>
      <c r="JW226" s="96"/>
      <c r="JX226" s="96"/>
      <c r="JY226" s="96"/>
      <c r="JZ226" s="96"/>
      <c r="KA226" s="96"/>
      <c r="KB226" s="96"/>
      <c r="KC226" s="96"/>
      <c r="KD226" s="96"/>
      <c r="KE226" s="75"/>
      <c r="KF226" s="96"/>
      <c r="KG226" s="96"/>
      <c r="KH226" s="96"/>
      <c r="KI226" s="75"/>
      <c r="KJ226" s="96"/>
      <c r="KK226" s="96"/>
      <c r="KL226" s="96"/>
      <c r="KM226" s="75"/>
      <c r="KN226" s="96"/>
      <c r="KO226" s="96"/>
      <c r="KP226" s="96"/>
      <c r="KQ226" s="75"/>
      <c r="KR226" s="96"/>
      <c r="KS226" s="96"/>
      <c r="KT226" s="96"/>
      <c r="KU226" s="75"/>
      <c r="KV226" s="96"/>
      <c r="KW226" s="96"/>
      <c r="KX226" s="96"/>
      <c r="KY226" s="75"/>
      <c r="KZ226" s="96"/>
      <c r="LA226" s="96"/>
      <c r="LB226" s="96"/>
      <c r="LC226" s="78"/>
      <c r="LD226" s="96"/>
      <c r="LE226" s="96"/>
      <c r="LF226" s="96"/>
      <c r="LG226" s="78"/>
      <c r="LH226" s="96"/>
      <c r="LI226" s="96"/>
      <c r="LJ226" s="96"/>
      <c r="LK226" s="78"/>
      <c r="LL226" s="96"/>
      <c r="LM226" s="96"/>
      <c r="LN226" s="96"/>
      <c r="LO226" s="78"/>
      <c r="LP226" s="96"/>
      <c r="LQ226" s="96"/>
      <c r="LR226" s="96"/>
      <c r="LS226" s="78"/>
      <c r="LT226" s="96"/>
      <c r="LU226" s="96"/>
      <c r="LV226" s="96"/>
      <c r="LW226" s="78"/>
      <c r="LX226" s="96"/>
      <c r="LY226" s="96"/>
      <c r="LZ226" s="96"/>
      <c r="MA226" s="78"/>
      <c r="MB226" s="96"/>
      <c r="MC226" s="96"/>
      <c r="MD226" s="96"/>
      <c r="ME226" s="75"/>
      <c r="MF226" s="96"/>
      <c r="MG226" s="96"/>
      <c r="MH226" s="96"/>
      <c r="MI226" s="75"/>
      <c r="MJ226" s="96"/>
      <c r="MK226" s="96"/>
      <c r="ML226" s="96"/>
      <c r="MM226" s="75"/>
      <c r="MN226" s="89"/>
      <c r="MO226" s="89"/>
      <c r="MP226" s="89"/>
      <c r="MQ226" s="75"/>
      <c r="MR226" s="89"/>
      <c r="MS226" s="89"/>
      <c r="MT226" s="89"/>
      <c r="MU226" s="75"/>
      <c r="MV226" s="96"/>
      <c r="MW226" s="96"/>
      <c r="MX226" s="96"/>
      <c r="MY226" s="96"/>
      <c r="MZ226" s="96"/>
      <c r="NA226" s="96"/>
      <c r="NB226" s="96"/>
      <c r="NC226" s="96"/>
      <c r="ND226" s="96"/>
      <c r="NE226" s="96"/>
      <c r="NF226" s="96"/>
      <c r="NG226" s="96"/>
      <c r="NH226" s="96"/>
      <c r="NI226" s="96"/>
      <c r="NJ226" s="96"/>
      <c r="NK226" s="74"/>
    </row>
    <row r="227" spans="1:375" ht="15.75" x14ac:dyDescent="0.25">
      <c r="A227" s="130" t="s">
        <v>185</v>
      </c>
      <c r="B227" s="78">
        <f t="shared" si="1231"/>
        <v>20000</v>
      </c>
      <c r="C227" s="78">
        <f t="shared" si="1186"/>
        <v>600889.62104000011</v>
      </c>
      <c r="D227" s="78">
        <f t="shared" si="1232"/>
        <v>590175.57976000011</v>
      </c>
      <c r="E227" s="78">
        <f t="shared" si="1233"/>
        <v>10714.041279999999</v>
      </c>
      <c r="F227" s="78">
        <f t="shared" si="1234"/>
        <v>600883.51078999997</v>
      </c>
      <c r="G227" s="74">
        <f t="shared" si="1294"/>
        <v>99.998983132710876</v>
      </c>
      <c r="H227" s="78"/>
      <c r="I227" s="78"/>
      <c r="J227" s="78"/>
      <c r="K227" s="78"/>
      <c r="L227" s="74"/>
      <c r="M227" s="74"/>
      <c r="N227" s="74"/>
      <c r="O227" s="74"/>
      <c r="P227" s="74"/>
      <c r="Q227" s="74"/>
      <c r="R227" s="74"/>
      <c r="S227" s="75"/>
      <c r="T227" s="74"/>
      <c r="U227" s="74"/>
      <c r="V227" s="74"/>
      <c r="W227" s="75"/>
      <c r="X227" s="74"/>
      <c r="Y227" s="74"/>
      <c r="Z227" s="74"/>
      <c r="AA227" s="75"/>
      <c r="AB227" s="74"/>
      <c r="AC227" s="74"/>
      <c r="AD227" s="74"/>
      <c r="AE227" s="75"/>
      <c r="AF227" s="74"/>
      <c r="AG227" s="74"/>
      <c r="AH227" s="74"/>
      <c r="AI227" s="75"/>
      <c r="AJ227" s="74"/>
      <c r="AK227" s="74"/>
      <c r="AL227" s="74"/>
      <c r="AM227" s="75"/>
      <c r="AN227" s="74"/>
      <c r="AO227" s="74"/>
      <c r="AP227" s="74"/>
      <c r="AQ227" s="74"/>
      <c r="AR227" s="74"/>
      <c r="AS227" s="74"/>
      <c r="AT227" s="74"/>
      <c r="AU227" s="75"/>
      <c r="AV227" s="74"/>
      <c r="AW227" s="74"/>
      <c r="AX227" s="74"/>
      <c r="AY227" s="75"/>
      <c r="AZ227" s="75"/>
      <c r="BA227" s="322"/>
      <c r="BB227" s="322"/>
      <c r="BC227" s="75"/>
      <c r="BD227" s="74"/>
      <c r="BE227" s="74"/>
      <c r="BF227" s="74"/>
      <c r="BG227" s="75"/>
      <c r="BH227" s="74"/>
      <c r="BI227" s="74"/>
      <c r="BJ227" s="74"/>
      <c r="BK227" s="75"/>
      <c r="BL227" s="75"/>
      <c r="BM227" s="74"/>
      <c r="BN227" s="74"/>
      <c r="BO227" s="75"/>
      <c r="BP227" s="75"/>
      <c r="BQ227" s="74"/>
      <c r="BR227" s="74"/>
      <c r="BS227" s="75"/>
      <c r="BT227" s="75"/>
      <c r="BU227" s="74"/>
      <c r="BV227" s="74"/>
      <c r="BW227" s="75"/>
      <c r="BX227" s="75"/>
      <c r="BY227" s="74"/>
      <c r="BZ227" s="74"/>
      <c r="CA227" s="75"/>
      <c r="CB227" s="75"/>
      <c r="CC227" s="74"/>
      <c r="CD227" s="74"/>
      <c r="CE227" s="75"/>
      <c r="CF227" s="75"/>
      <c r="CG227" s="74"/>
      <c r="CH227" s="74"/>
      <c r="CI227" s="75"/>
      <c r="CJ227" s="75"/>
      <c r="CK227" s="74"/>
      <c r="CL227" s="74"/>
      <c r="CM227" s="75"/>
      <c r="CN227" s="75"/>
      <c r="CO227" s="74"/>
      <c r="CP227" s="74"/>
      <c r="CQ227" s="75"/>
      <c r="CR227" s="74"/>
      <c r="CS227" s="74"/>
      <c r="CT227" s="74"/>
      <c r="CU227" s="75"/>
      <c r="CV227" s="75"/>
      <c r="CW227" s="74"/>
      <c r="CX227" s="74"/>
      <c r="CY227" s="75"/>
      <c r="CZ227" s="75"/>
      <c r="DA227" s="322"/>
      <c r="DB227" s="322"/>
      <c r="DC227" s="75"/>
      <c r="DD227" s="74"/>
      <c r="DE227" s="74"/>
      <c r="DF227" s="74"/>
      <c r="DG227" s="75"/>
      <c r="DH227" s="74"/>
      <c r="DI227" s="74"/>
      <c r="DJ227" s="74"/>
      <c r="DK227" s="75"/>
      <c r="DL227" s="74"/>
      <c r="DM227" s="74"/>
      <c r="DN227" s="74"/>
      <c r="DO227" s="75"/>
      <c r="DP227" s="74"/>
      <c r="DQ227" s="74">
        <v>300000</v>
      </c>
      <c r="DR227" s="74">
        <v>300000</v>
      </c>
      <c r="DS227" s="75">
        <f>DR227/DQ227*100</f>
        <v>100</v>
      </c>
      <c r="DT227" s="75"/>
      <c r="DU227" s="74"/>
      <c r="DV227" s="74"/>
      <c r="DW227" s="75"/>
      <c r="DX227" s="75"/>
      <c r="DY227" s="74"/>
      <c r="DZ227" s="74"/>
      <c r="EA227" s="75"/>
      <c r="EB227" s="74"/>
      <c r="EC227" s="74"/>
      <c r="ED227" s="74"/>
      <c r="EE227" s="75"/>
      <c r="EF227" s="74"/>
      <c r="EG227" s="74"/>
      <c r="EH227" s="74"/>
      <c r="EI227" s="75"/>
      <c r="EJ227" s="74"/>
      <c r="EK227" s="74"/>
      <c r="EL227" s="74"/>
      <c r="EM227" s="75"/>
      <c r="EN227" s="74">
        <v>20000</v>
      </c>
      <c r="EO227" s="74">
        <v>20000</v>
      </c>
      <c r="EP227" s="74">
        <v>20000</v>
      </c>
      <c r="EQ227" s="75">
        <f t="shared" si="1302"/>
        <v>100</v>
      </c>
      <c r="ER227" s="74"/>
      <c r="ES227" s="74">
        <v>50000</v>
      </c>
      <c r="ET227" s="74">
        <v>50000</v>
      </c>
      <c r="EU227" s="75">
        <f>ET227/ES227*100</f>
        <v>100</v>
      </c>
      <c r="EV227" s="75"/>
      <c r="EW227" s="75"/>
      <c r="EX227" s="75"/>
      <c r="EY227" s="75"/>
      <c r="EZ227" s="74"/>
      <c r="FA227" s="74"/>
      <c r="FB227" s="74"/>
      <c r="FC227" s="75"/>
      <c r="FD227" s="74"/>
      <c r="FE227" s="74"/>
      <c r="FF227" s="74"/>
      <c r="FG227" s="75"/>
      <c r="FH227" s="74"/>
      <c r="FI227" s="74"/>
      <c r="FJ227" s="74"/>
      <c r="FK227" s="75"/>
      <c r="FL227" s="74"/>
      <c r="FM227" s="74"/>
      <c r="FN227" s="74"/>
      <c r="FO227" s="75"/>
      <c r="FP227" s="74"/>
      <c r="FQ227" s="74"/>
      <c r="FR227" s="74"/>
      <c r="FS227" s="75"/>
      <c r="FT227" s="74"/>
      <c r="FU227" s="74">
        <v>7585.5006299999995</v>
      </c>
      <c r="FV227" s="74">
        <v>7585.5006299999995</v>
      </c>
      <c r="FW227" s="75">
        <f>FV227/FU227*100</f>
        <v>100</v>
      </c>
      <c r="FX227" s="74"/>
      <c r="FY227" s="322">
        <v>100000</v>
      </c>
      <c r="FZ227" s="322">
        <v>100000</v>
      </c>
      <c r="GA227" s="75">
        <f t="shared" ref="GA227" si="1354">FZ227/FY227*100</f>
        <v>100</v>
      </c>
      <c r="GB227" s="74"/>
      <c r="GC227" s="74"/>
      <c r="GD227" s="74"/>
      <c r="GE227" s="75"/>
      <c r="GF227" s="74"/>
      <c r="GG227" s="74"/>
      <c r="GH227" s="74"/>
      <c r="GI227" s="75"/>
      <c r="GJ227" s="74"/>
      <c r="GK227" s="74"/>
      <c r="GL227" s="74"/>
      <c r="GM227" s="75"/>
      <c r="GN227" s="74"/>
      <c r="GO227" s="74"/>
      <c r="GP227" s="74"/>
      <c r="GQ227" s="75"/>
      <c r="GR227" s="74"/>
      <c r="GS227" s="74"/>
      <c r="GT227" s="74"/>
      <c r="GU227" s="74"/>
      <c r="GV227" s="74"/>
      <c r="GW227" s="74"/>
      <c r="GX227" s="74"/>
      <c r="GY227" s="74"/>
      <c r="GZ227" s="74"/>
      <c r="HA227" s="74"/>
      <c r="HB227" s="74"/>
      <c r="HC227" s="74"/>
      <c r="HD227" s="74"/>
      <c r="HE227" s="74"/>
      <c r="HF227" s="74"/>
      <c r="HG227" s="74"/>
      <c r="HH227" s="74"/>
      <c r="HI227" s="74"/>
      <c r="HJ227" s="74"/>
      <c r="HK227" s="74"/>
      <c r="HL227" s="74"/>
      <c r="HM227" s="74"/>
      <c r="HN227" s="74"/>
      <c r="HO227" s="74"/>
      <c r="HP227" s="74"/>
      <c r="HQ227" s="74"/>
      <c r="HR227" s="74"/>
      <c r="HS227" s="74"/>
      <c r="HT227" s="74"/>
      <c r="HU227" s="74"/>
      <c r="HV227" s="74"/>
      <c r="HW227" s="74"/>
      <c r="HX227" s="74"/>
      <c r="HY227" s="74"/>
      <c r="HZ227" s="74"/>
      <c r="IA227" s="74"/>
      <c r="IB227" s="74"/>
      <c r="IC227" s="74"/>
      <c r="ID227" s="74"/>
      <c r="IE227" s="74"/>
      <c r="IF227" s="74"/>
      <c r="IG227" s="74"/>
      <c r="IH227" s="74"/>
      <c r="II227" s="74"/>
      <c r="IJ227" s="74"/>
      <c r="IK227" s="74"/>
      <c r="IL227" s="74"/>
      <c r="IM227" s="74"/>
      <c r="IN227" s="74"/>
      <c r="IO227" s="74"/>
      <c r="IP227" s="74"/>
      <c r="IQ227" s="74"/>
      <c r="IR227" s="74"/>
      <c r="IS227" s="74"/>
      <c r="IT227" s="74"/>
      <c r="IU227" s="74"/>
      <c r="IV227" s="74"/>
      <c r="IW227" s="74"/>
      <c r="IX227" s="74"/>
      <c r="IY227" s="74"/>
      <c r="IZ227" s="74"/>
      <c r="JA227" s="74">
        <v>226.07912999999999</v>
      </c>
      <c r="JB227" s="74">
        <v>219.96888000000001</v>
      </c>
      <c r="JC227" s="74">
        <f>JB227/JA227*100</f>
        <v>97.297295862736206</v>
      </c>
      <c r="JD227" s="74"/>
      <c r="JE227" s="74"/>
      <c r="JF227" s="74"/>
      <c r="JG227" s="74"/>
      <c r="JH227" s="74"/>
      <c r="JI227" s="74"/>
      <c r="JJ227" s="74"/>
      <c r="JK227" s="74"/>
      <c r="JL227" s="74"/>
      <c r="JM227" s="74"/>
      <c r="JN227" s="74"/>
      <c r="JO227" s="74"/>
      <c r="JP227" s="74"/>
      <c r="JQ227" s="74"/>
      <c r="JR227" s="74"/>
      <c r="JS227" s="74"/>
      <c r="JT227" s="74"/>
      <c r="JU227" s="74"/>
      <c r="JV227" s="74"/>
      <c r="JW227" s="74"/>
      <c r="JX227" s="74"/>
      <c r="JY227" s="74"/>
      <c r="JZ227" s="74"/>
      <c r="KA227" s="74"/>
      <c r="KB227" s="74"/>
      <c r="KC227" s="74"/>
      <c r="KD227" s="74"/>
      <c r="KE227" s="75"/>
      <c r="KF227" s="74"/>
      <c r="KG227" s="74"/>
      <c r="KH227" s="74"/>
      <c r="KI227" s="75"/>
      <c r="KJ227" s="74"/>
      <c r="KK227" s="74"/>
      <c r="KL227" s="74"/>
      <c r="KM227" s="75"/>
      <c r="KN227" s="74"/>
      <c r="KO227" s="74"/>
      <c r="KP227" s="74"/>
      <c r="KQ227" s="75"/>
      <c r="KR227" s="74"/>
      <c r="KS227" s="74"/>
      <c r="KT227" s="74"/>
      <c r="KU227" s="75"/>
      <c r="KV227" s="74"/>
      <c r="KW227" s="74"/>
      <c r="KX227" s="74"/>
      <c r="KY227" s="75"/>
      <c r="KZ227" s="74"/>
      <c r="LA227" s="74">
        <v>10364.041279999999</v>
      </c>
      <c r="LB227" s="74">
        <v>10364.041279999999</v>
      </c>
      <c r="LC227" s="78">
        <f t="shared" si="1338"/>
        <v>100</v>
      </c>
      <c r="LD227" s="74"/>
      <c r="LE227" s="74"/>
      <c r="LF227" s="74"/>
      <c r="LG227" s="78"/>
      <c r="LH227" s="74"/>
      <c r="LI227" s="74"/>
      <c r="LJ227" s="74"/>
      <c r="LK227" s="78"/>
      <c r="LL227" s="74"/>
      <c r="LM227" s="74"/>
      <c r="LN227" s="74"/>
      <c r="LO227" s="78"/>
      <c r="LP227" s="74"/>
      <c r="LQ227" s="74">
        <v>300</v>
      </c>
      <c r="LR227" s="74">
        <v>300</v>
      </c>
      <c r="LS227" s="78">
        <f t="shared" ref="LS227" si="1355">LR227/LQ227*100</f>
        <v>100</v>
      </c>
      <c r="LT227" s="74"/>
      <c r="LU227" s="74"/>
      <c r="LV227" s="74"/>
      <c r="LW227" s="78"/>
      <c r="LX227" s="74"/>
      <c r="LY227" s="74"/>
      <c r="LZ227" s="74"/>
      <c r="MA227" s="78"/>
      <c r="MB227" s="74"/>
      <c r="MC227" s="74"/>
      <c r="MD227" s="74"/>
      <c r="ME227" s="75"/>
      <c r="MF227" s="74"/>
      <c r="MG227" s="74"/>
      <c r="MH227" s="74"/>
      <c r="MI227" s="75"/>
      <c r="MJ227" s="74"/>
      <c r="MK227" s="74"/>
      <c r="ML227" s="74"/>
      <c r="MM227" s="75"/>
      <c r="MN227" s="74"/>
      <c r="MO227" s="74">
        <v>112364</v>
      </c>
      <c r="MP227" s="74">
        <v>112364</v>
      </c>
      <c r="MQ227" s="75">
        <f t="shared" ref="MQ227" si="1356">MP227/MO227*100</f>
        <v>100</v>
      </c>
      <c r="MR227" s="74"/>
      <c r="MS227" s="74"/>
      <c r="MT227" s="74"/>
      <c r="MU227" s="75"/>
      <c r="MV227" s="74"/>
      <c r="MW227" s="74"/>
      <c r="MX227" s="74"/>
      <c r="MY227" s="74"/>
      <c r="MZ227" s="74"/>
      <c r="NA227" s="74"/>
      <c r="NB227" s="74"/>
      <c r="NC227" s="74"/>
      <c r="ND227" s="74"/>
      <c r="NE227" s="74"/>
      <c r="NF227" s="74"/>
      <c r="NG227" s="74"/>
      <c r="NH227" s="74"/>
      <c r="NI227" s="74">
        <v>50</v>
      </c>
      <c r="NJ227" s="74">
        <v>50</v>
      </c>
      <c r="NK227" s="74">
        <f>NJ227/NI227*100</f>
        <v>100</v>
      </c>
    </row>
    <row r="228" spans="1:375" s="61" customFormat="1" ht="31.5" x14ac:dyDescent="0.25">
      <c r="A228" s="115" t="s">
        <v>780</v>
      </c>
      <c r="B228" s="122">
        <f t="shared" ref="B228:B234" si="1357">H228+L228+P228+T228+X228+AB228+AF228+AJ228+AN228+AR228+AV228+AZ228+BD228+BH228+BL228+BP228+BT228+BX228+CF228+CJ228+CN228+CR228+CV228+CZ228+DD228+DH228+DL228+DP228+DT228+DX228+EB228+EF228+EJ228+EN228+ER228+EV228+EZ228+FD228+FH228+FL228+FP228+FT228+FX228+GB228+GF228+GJ228+GN228+GR228+GV228+GZ228+HD228+HH228+HL228+HP228+HT228+HX228+IB228+IF228+IJ228+IN228+IR228+IV228+IZ228+JD228+JH228+JL228+JT228+JX228+KB228+KF228</f>
        <v>4255.8582000000006</v>
      </c>
      <c r="C228" s="122">
        <f t="shared" si="1186"/>
        <v>7045.3557899999996</v>
      </c>
      <c r="D228" s="122">
        <f t="shared" si="1232"/>
        <v>6848.3557899999996</v>
      </c>
      <c r="E228" s="122">
        <f t="shared" si="1233"/>
        <v>197</v>
      </c>
      <c r="F228" s="122">
        <f t="shared" ref="F228:F234" si="1358">J228+N228+R228+V228+Z228+AD228+AH228+AL228+AP228+AT228+AX228+BB228+BF228+BJ228+BN228+BR228+BV228+BZ228+CD228+CH228+CL228+CP228+CT228+CX228+DB228+DF228+DJ228+DN228+DR228+DV228+DZ228+ED228+EH228+EL228+EP228+ET228+EX228+FB228+FF228+FJ228+FN228+FR228+FV228+FZ228+GD228+GH228+GL228+GP228+GT228+GX228+HB228+HF228+HJ228+HN228+HR228+HV228+HZ228+ID228+IH228+IL228+IP228+IT228+IX228+JB228+JF228+JJ228+JN228+JR228+JV228+JZ228+KD228+KH228+KL228+KP228+KT228+KX228+LB228+LF228+LJ228+LN228+LR228+LV228+LZ228+MD228+MH228+ML228+MP228+MT228+MX228+NB228+NF228+NJ228</f>
        <v>6759.1391100000001</v>
      </c>
      <c r="G228" s="118">
        <f t="shared" si="1294"/>
        <v>95.937512759735313</v>
      </c>
      <c r="H228" s="118"/>
      <c r="I228" s="118"/>
      <c r="J228" s="118"/>
      <c r="K228" s="118"/>
      <c r="L228" s="118">
        <f>L229</f>
        <v>962.8</v>
      </c>
      <c r="M228" s="118">
        <f>M229</f>
        <v>1203.5</v>
      </c>
      <c r="N228" s="118">
        <f>N229</f>
        <v>1203.5</v>
      </c>
      <c r="O228" s="118">
        <f>N228/M228*100</f>
        <v>100</v>
      </c>
      <c r="P228" s="118">
        <f>P229</f>
        <v>75</v>
      </c>
      <c r="Q228" s="118">
        <f>Q229</f>
        <v>75</v>
      </c>
      <c r="R228" s="118">
        <f>R229</f>
        <v>75</v>
      </c>
      <c r="S228" s="118">
        <f t="shared" ref="S228:S233" si="1359">R228/Q228*100</f>
        <v>100</v>
      </c>
      <c r="T228" s="118">
        <f>T229</f>
        <v>247</v>
      </c>
      <c r="U228" s="118">
        <f>U229</f>
        <v>247</v>
      </c>
      <c r="V228" s="118">
        <f>V229</f>
        <v>247</v>
      </c>
      <c r="W228" s="118">
        <f t="shared" ref="W228:W233" si="1360">V228/U228*100</f>
        <v>100</v>
      </c>
      <c r="X228" s="118">
        <f>X229</f>
        <v>186</v>
      </c>
      <c r="Y228" s="118">
        <f>Y229</f>
        <v>186</v>
      </c>
      <c r="Z228" s="118">
        <f>Z229</f>
        <v>186</v>
      </c>
      <c r="AA228" s="118">
        <f t="shared" ref="AA228:AA233" si="1361">Z228/Y228*100</f>
        <v>100</v>
      </c>
      <c r="AB228" s="118"/>
      <c r="AC228" s="118"/>
      <c r="AD228" s="118"/>
      <c r="AE228" s="118"/>
      <c r="AF228" s="118"/>
      <c r="AG228" s="118">
        <f>AG229</f>
        <v>2130</v>
      </c>
      <c r="AH228" s="118">
        <f>AH229</f>
        <v>2096.19499</v>
      </c>
      <c r="AI228" s="118">
        <f t="shared" ref="AI228:AI233" si="1362">AH228/AG228*100</f>
        <v>98.412910328638489</v>
      </c>
      <c r="AJ228" s="118"/>
      <c r="AK228" s="118">
        <f>AK229</f>
        <v>80</v>
      </c>
      <c r="AL228" s="118">
        <f>AL229</f>
        <v>80</v>
      </c>
      <c r="AM228" s="118">
        <f t="shared" ref="AM228:AM233" si="1363">AL228/AK228*100</f>
        <v>100</v>
      </c>
      <c r="AN228" s="118"/>
      <c r="AO228" s="118"/>
      <c r="AP228" s="118"/>
      <c r="AQ228" s="118"/>
      <c r="AR228" s="118">
        <f>AR229</f>
        <v>500</v>
      </c>
      <c r="AS228" s="118">
        <f>AS229</f>
        <v>500</v>
      </c>
      <c r="AT228" s="118">
        <f>AT229</f>
        <v>500</v>
      </c>
      <c r="AU228" s="118">
        <f t="shared" ref="AU228:AU233" si="1364">AT228/AS228*100</f>
        <v>100</v>
      </c>
      <c r="AV228" s="118"/>
      <c r="AW228" s="118">
        <f>AW229</f>
        <v>0</v>
      </c>
      <c r="AX228" s="118">
        <f>AX229</f>
        <v>0</v>
      </c>
      <c r="AY228" s="118"/>
      <c r="AZ228" s="118"/>
      <c r="BA228" s="333"/>
      <c r="BB228" s="333"/>
      <c r="BC228" s="118"/>
      <c r="BD228" s="118"/>
      <c r="BE228" s="118"/>
      <c r="BF228" s="118"/>
      <c r="BG228" s="118"/>
      <c r="BH228" s="118">
        <f>BH229</f>
        <v>126.3265</v>
      </c>
      <c r="BI228" s="118">
        <f>BI229</f>
        <v>126.3265</v>
      </c>
      <c r="BJ228" s="118">
        <f>BJ229</f>
        <v>102.70137</v>
      </c>
      <c r="BK228" s="118">
        <f t="shared" ref="BK228:BK233" si="1365">BJ228/BI228*100</f>
        <v>81.298357826742603</v>
      </c>
      <c r="BL228" s="118"/>
      <c r="BM228" s="118"/>
      <c r="BN228" s="118"/>
      <c r="BO228" s="118"/>
      <c r="BP228" s="118"/>
      <c r="BQ228" s="118"/>
      <c r="BR228" s="118"/>
      <c r="BS228" s="118"/>
      <c r="BT228" s="118"/>
      <c r="BU228" s="118"/>
      <c r="BV228" s="118"/>
      <c r="BW228" s="118"/>
      <c r="BX228" s="118"/>
      <c r="BY228" s="118"/>
      <c r="BZ228" s="118"/>
      <c r="CA228" s="118"/>
      <c r="CB228" s="118"/>
      <c r="CC228" s="118"/>
      <c r="CD228" s="118"/>
      <c r="CE228" s="118"/>
      <c r="CF228" s="118"/>
      <c r="CG228" s="118"/>
      <c r="CH228" s="118"/>
      <c r="CI228" s="118"/>
      <c r="CJ228" s="118"/>
      <c r="CK228" s="118"/>
      <c r="CL228" s="118"/>
      <c r="CM228" s="118"/>
      <c r="CN228" s="118"/>
      <c r="CO228" s="118"/>
      <c r="CP228" s="118"/>
      <c r="CQ228" s="118"/>
      <c r="CR228" s="118">
        <f>CR229</f>
        <v>634.4</v>
      </c>
      <c r="CS228" s="118">
        <f>CS229</f>
        <v>634.4</v>
      </c>
      <c r="CT228" s="118">
        <f>CT229</f>
        <v>634.4</v>
      </c>
      <c r="CU228" s="118">
        <f>CT228/CS228*100</f>
        <v>100</v>
      </c>
      <c r="CV228" s="118"/>
      <c r="CW228" s="118"/>
      <c r="CX228" s="118"/>
      <c r="CY228" s="118"/>
      <c r="CZ228" s="118"/>
      <c r="DA228" s="118"/>
      <c r="DB228" s="118"/>
      <c r="DC228" s="118"/>
      <c r="DD228" s="118">
        <f>DD229</f>
        <v>250</v>
      </c>
      <c r="DE228" s="118">
        <f>DE229</f>
        <v>250</v>
      </c>
      <c r="DF228" s="118">
        <f>DF229</f>
        <v>250</v>
      </c>
      <c r="DG228" s="118">
        <f>DF228/DE228*100</f>
        <v>100</v>
      </c>
      <c r="DH228" s="118">
        <f>DH229</f>
        <v>0</v>
      </c>
      <c r="DI228" s="118">
        <f>DI229</f>
        <v>0</v>
      </c>
      <c r="DJ228" s="118">
        <f>DJ229</f>
        <v>0</v>
      </c>
      <c r="DK228" s="118"/>
      <c r="DL228" s="118"/>
      <c r="DM228" s="118"/>
      <c r="DN228" s="118"/>
      <c r="DO228" s="118"/>
      <c r="DP228" s="118"/>
      <c r="DQ228" s="118"/>
      <c r="DR228" s="118"/>
      <c r="DS228" s="118"/>
      <c r="DT228" s="118"/>
      <c r="DU228" s="118"/>
      <c r="DV228" s="118"/>
      <c r="DW228" s="118"/>
      <c r="DX228" s="118"/>
      <c r="DY228" s="118"/>
      <c r="DZ228" s="118"/>
      <c r="EA228" s="118"/>
      <c r="EB228" s="118">
        <f>EB229</f>
        <v>1000</v>
      </c>
      <c r="EC228" s="118">
        <f>EC229</f>
        <v>1000</v>
      </c>
      <c r="ED228" s="118">
        <f>ED229</f>
        <v>785.36128000000008</v>
      </c>
      <c r="EE228" s="118">
        <f t="shared" ref="EE228:EE233" si="1366">ED228/EC228*100</f>
        <v>78.536128000000005</v>
      </c>
      <c r="EF228" s="118">
        <f>EF229</f>
        <v>118.1</v>
      </c>
      <c r="EG228" s="118">
        <f>EG229</f>
        <v>126.33333</v>
      </c>
      <c r="EH228" s="118">
        <f>EH229</f>
        <v>116.71421000000001</v>
      </c>
      <c r="EI228" s="118">
        <f>EH228/EG228*100</f>
        <v>92.385920643427994</v>
      </c>
      <c r="EJ228" s="118"/>
      <c r="EK228" s="118"/>
      <c r="EL228" s="118"/>
      <c r="EM228" s="118"/>
      <c r="EN228" s="118"/>
      <c r="EO228" s="118"/>
      <c r="EP228" s="118"/>
      <c r="EQ228" s="118"/>
      <c r="ER228" s="118"/>
      <c r="ES228" s="118"/>
      <c r="ET228" s="118"/>
      <c r="EU228" s="118"/>
      <c r="EV228" s="118"/>
      <c r="EW228" s="118"/>
      <c r="EX228" s="118"/>
      <c r="EY228" s="118"/>
      <c r="EZ228" s="118"/>
      <c r="FA228" s="118"/>
      <c r="FB228" s="118"/>
      <c r="FC228" s="118"/>
      <c r="FD228" s="118"/>
      <c r="FE228" s="118"/>
      <c r="FF228" s="118"/>
      <c r="FG228" s="118"/>
      <c r="FH228" s="118"/>
      <c r="FI228" s="118"/>
      <c r="FJ228" s="118"/>
      <c r="FK228" s="118"/>
      <c r="FL228" s="118">
        <f>FL229</f>
        <v>79</v>
      </c>
      <c r="FM228" s="118">
        <f>FM229</f>
        <v>66.900000000000006</v>
      </c>
      <c r="FN228" s="118">
        <f>FN229</f>
        <v>66.900000000000006</v>
      </c>
      <c r="FO228" s="118">
        <f>FN228/FM228*100</f>
        <v>100</v>
      </c>
      <c r="FP228" s="118">
        <f>FP229</f>
        <v>0</v>
      </c>
      <c r="FQ228" s="118">
        <f>FQ229</f>
        <v>0</v>
      </c>
      <c r="FR228" s="118">
        <f>FR229</f>
        <v>0</v>
      </c>
      <c r="FS228" s="118"/>
      <c r="FT228" s="118"/>
      <c r="FU228" s="118"/>
      <c r="FV228" s="118"/>
      <c r="FW228" s="118"/>
      <c r="FX228" s="118"/>
      <c r="FY228" s="118"/>
      <c r="FZ228" s="118"/>
      <c r="GA228" s="118"/>
      <c r="GB228" s="118"/>
      <c r="GC228" s="118"/>
      <c r="GD228" s="118"/>
      <c r="GE228" s="118"/>
      <c r="GF228" s="118">
        <f>GF229</f>
        <v>77.231700000000004</v>
      </c>
      <c r="GG228" s="118">
        <f>GG229</f>
        <v>67.359039999999993</v>
      </c>
      <c r="GH228" s="118">
        <f>GH229</f>
        <v>62.83034</v>
      </c>
      <c r="GI228" s="118">
        <f>GH228/GG228*100</f>
        <v>93.276774728380943</v>
      </c>
      <c r="GJ228" s="118"/>
      <c r="GK228" s="118"/>
      <c r="GL228" s="118"/>
      <c r="GM228" s="118"/>
      <c r="GN228" s="118"/>
      <c r="GO228" s="118"/>
      <c r="GP228" s="118"/>
      <c r="GQ228" s="118"/>
      <c r="GR228" s="118"/>
      <c r="GS228" s="118">
        <f>GS229</f>
        <v>0</v>
      </c>
      <c r="GT228" s="118">
        <f>GT229</f>
        <v>0</v>
      </c>
      <c r="GU228" s="118"/>
      <c r="GV228" s="118"/>
      <c r="GW228" s="118">
        <f>GW229</f>
        <v>0</v>
      </c>
      <c r="GX228" s="118">
        <f>GX229</f>
        <v>0</v>
      </c>
      <c r="GY228" s="118"/>
      <c r="GZ228" s="118"/>
      <c r="HA228" s="118">
        <f>HA229</f>
        <v>0</v>
      </c>
      <c r="HB228" s="118">
        <f>HB229</f>
        <v>0</v>
      </c>
      <c r="HC228" s="118"/>
      <c r="HD228" s="118"/>
      <c r="HE228" s="118">
        <f>HE229</f>
        <v>0</v>
      </c>
      <c r="HF228" s="118">
        <f>HF229</f>
        <v>0</v>
      </c>
      <c r="HG228" s="118"/>
      <c r="HH228" s="118"/>
      <c r="HI228" s="118">
        <f>HI229</f>
        <v>0</v>
      </c>
      <c r="HJ228" s="118">
        <f>HJ229</f>
        <v>0</v>
      </c>
      <c r="HK228" s="118"/>
      <c r="HL228" s="118"/>
      <c r="HM228" s="118">
        <f>HM229</f>
        <v>0</v>
      </c>
      <c r="HN228" s="118">
        <f>HN229</f>
        <v>0</v>
      </c>
      <c r="HO228" s="118"/>
      <c r="HP228" s="118"/>
      <c r="HQ228" s="118">
        <f>HQ229</f>
        <v>0</v>
      </c>
      <c r="HR228" s="118">
        <f>HR229</f>
        <v>0</v>
      </c>
      <c r="HS228" s="118"/>
      <c r="HT228" s="118"/>
      <c r="HU228" s="118">
        <f>HU229</f>
        <v>0</v>
      </c>
      <c r="HV228" s="118">
        <f>HV229</f>
        <v>0</v>
      </c>
      <c r="HW228" s="118"/>
      <c r="HX228" s="118"/>
      <c r="HY228" s="118">
        <f>HY229</f>
        <v>0</v>
      </c>
      <c r="HZ228" s="118">
        <f>HZ229</f>
        <v>0</v>
      </c>
      <c r="IA228" s="118"/>
      <c r="IB228" s="118"/>
      <c r="IC228" s="118">
        <f>IC229</f>
        <v>0</v>
      </c>
      <c r="ID228" s="118">
        <f>ID229</f>
        <v>0</v>
      </c>
      <c r="IE228" s="118"/>
      <c r="IF228" s="118"/>
      <c r="IG228" s="118">
        <f>IG229</f>
        <v>0</v>
      </c>
      <c r="IH228" s="118">
        <f>IH229</f>
        <v>0</v>
      </c>
      <c r="II228" s="118"/>
      <c r="IJ228" s="118"/>
      <c r="IK228" s="118">
        <f>IK229</f>
        <v>0</v>
      </c>
      <c r="IL228" s="118">
        <f>IL229</f>
        <v>0</v>
      </c>
      <c r="IM228" s="118"/>
      <c r="IN228" s="118"/>
      <c r="IO228" s="118">
        <f>IO229</f>
        <v>0</v>
      </c>
      <c r="IP228" s="118">
        <f>IP229</f>
        <v>0</v>
      </c>
      <c r="IQ228" s="118"/>
      <c r="IR228" s="118"/>
      <c r="IS228" s="118">
        <f>IS229</f>
        <v>0</v>
      </c>
      <c r="IT228" s="118">
        <f>IT229</f>
        <v>0</v>
      </c>
      <c r="IU228" s="118"/>
      <c r="IV228" s="118"/>
      <c r="IW228" s="118">
        <f>IW229</f>
        <v>0</v>
      </c>
      <c r="IX228" s="118">
        <f>IX229</f>
        <v>0</v>
      </c>
      <c r="IY228" s="118"/>
      <c r="IZ228" s="118"/>
      <c r="JA228" s="118">
        <f>JA229</f>
        <v>0</v>
      </c>
      <c r="JB228" s="118">
        <f>JB229</f>
        <v>0</v>
      </c>
      <c r="JC228" s="118"/>
      <c r="JD228" s="118"/>
      <c r="JE228" s="118">
        <f>JE229</f>
        <v>0</v>
      </c>
      <c r="JF228" s="118">
        <f>JF229</f>
        <v>0</v>
      </c>
      <c r="JG228" s="118"/>
      <c r="JH228" s="118"/>
      <c r="JI228" s="118">
        <f>JI229</f>
        <v>0</v>
      </c>
      <c r="JJ228" s="118">
        <f>JJ229</f>
        <v>0</v>
      </c>
      <c r="JK228" s="118"/>
      <c r="JL228" s="118"/>
      <c r="JM228" s="118">
        <f>JM229</f>
        <v>0</v>
      </c>
      <c r="JN228" s="118">
        <f>JN229</f>
        <v>0</v>
      </c>
      <c r="JO228" s="118"/>
      <c r="JP228" s="118"/>
      <c r="JQ228" s="118">
        <f>JQ229</f>
        <v>0</v>
      </c>
      <c r="JR228" s="118">
        <f>JR229</f>
        <v>0</v>
      </c>
      <c r="JS228" s="118"/>
      <c r="JT228" s="118"/>
      <c r="JU228" s="118">
        <f>JU229</f>
        <v>0</v>
      </c>
      <c r="JV228" s="118">
        <f>JV229</f>
        <v>0</v>
      </c>
      <c r="JW228" s="118"/>
      <c r="JX228" s="118"/>
      <c r="JY228" s="118">
        <f>JY229</f>
        <v>0</v>
      </c>
      <c r="JZ228" s="118">
        <f>JZ229</f>
        <v>0</v>
      </c>
      <c r="KA228" s="118"/>
      <c r="KB228" s="118"/>
      <c r="KC228" s="118">
        <f>KC229</f>
        <v>0</v>
      </c>
      <c r="KD228" s="118">
        <f>KD229</f>
        <v>0</v>
      </c>
      <c r="KE228" s="118"/>
      <c r="KF228" s="118"/>
      <c r="KG228" s="118">
        <f>KG229</f>
        <v>0</v>
      </c>
      <c r="KH228" s="118">
        <f>KH229</f>
        <v>0</v>
      </c>
      <c r="KI228" s="118"/>
      <c r="KJ228" s="118"/>
      <c r="KK228" s="118">
        <f>KK229</f>
        <v>197</v>
      </c>
      <c r="KL228" s="118">
        <f>KL229</f>
        <v>197</v>
      </c>
      <c r="KM228" s="118">
        <f t="shared" si="1333"/>
        <v>100</v>
      </c>
      <c r="KN228" s="118"/>
      <c r="KO228" s="118">
        <f>KO229</f>
        <v>0</v>
      </c>
      <c r="KP228" s="118">
        <f>KP229</f>
        <v>0</v>
      </c>
      <c r="KQ228" s="118"/>
      <c r="KR228" s="118"/>
      <c r="KS228" s="118">
        <f>KS229</f>
        <v>0</v>
      </c>
      <c r="KT228" s="118">
        <f>KT229</f>
        <v>0</v>
      </c>
      <c r="KU228" s="118"/>
      <c r="KV228" s="118"/>
      <c r="KW228" s="118">
        <f>KW229</f>
        <v>0</v>
      </c>
      <c r="KX228" s="118">
        <f>KX229</f>
        <v>0</v>
      </c>
      <c r="KY228" s="118"/>
      <c r="KZ228" s="118"/>
      <c r="LA228" s="118">
        <f>LA229</f>
        <v>0</v>
      </c>
      <c r="LB228" s="118">
        <f>LB229</f>
        <v>0</v>
      </c>
      <c r="LC228" s="118"/>
      <c r="LD228" s="118"/>
      <c r="LE228" s="118">
        <f>LE229</f>
        <v>0</v>
      </c>
      <c r="LF228" s="118">
        <f>LF229</f>
        <v>0</v>
      </c>
      <c r="LG228" s="118"/>
      <c r="LH228" s="118"/>
      <c r="LI228" s="118">
        <f>LI229</f>
        <v>0</v>
      </c>
      <c r="LJ228" s="118">
        <f>LJ229</f>
        <v>0</v>
      </c>
      <c r="LK228" s="118"/>
      <c r="LL228" s="118"/>
      <c r="LM228" s="118">
        <f>LM229</f>
        <v>0</v>
      </c>
      <c r="LN228" s="118">
        <f>LN229</f>
        <v>0</v>
      </c>
      <c r="LO228" s="118"/>
      <c r="LP228" s="118"/>
      <c r="LQ228" s="118">
        <f>LQ229</f>
        <v>0</v>
      </c>
      <c r="LR228" s="118">
        <f>LR229</f>
        <v>0</v>
      </c>
      <c r="LS228" s="118"/>
      <c r="LT228" s="118"/>
      <c r="LU228" s="118">
        <f>LU229</f>
        <v>0</v>
      </c>
      <c r="LV228" s="118">
        <f>LV229</f>
        <v>0</v>
      </c>
      <c r="LW228" s="118"/>
      <c r="LX228" s="118"/>
      <c r="LY228" s="118">
        <f>LY229</f>
        <v>0</v>
      </c>
      <c r="LZ228" s="118">
        <f>LZ229</f>
        <v>0</v>
      </c>
      <c r="MA228" s="118"/>
      <c r="MB228" s="118"/>
      <c r="MC228" s="118">
        <f>MC229</f>
        <v>155.53692000000001</v>
      </c>
      <c r="MD228" s="118">
        <f>MD229</f>
        <v>155.53692000000001</v>
      </c>
      <c r="ME228" s="118">
        <f t="shared" ref="ME228:ME233" si="1367">MD228/MC228*100</f>
        <v>100</v>
      </c>
      <c r="MF228" s="118"/>
      <c r="MG228" s="118">
        <f>MG229</f>
        <v>0</v>
      </c>
      <c r="MH228" s="118">
        <f>MH229</f>
        <v>0</v>
      </c>
      <c r="MI228" s="118"/>
      <c r="MJ228" s="118"/>
      <c r="MK228" s="118">
        <f>MK229</f>
        <v>0</v>
      </c>
      <c r="ML228" s="118">
        <f>ML229</f>
        <v>0</v>
      </c>
      <c r="MM228" s="118"/>
      <c r="MN228" s="118"/>
      <c r="MO228" s="118">
        <f>MO229</f>
        <v>0</v>
      </c>
      <c r="MP228" s="118">
        <f>MP229</f>
        <v>0</v>
      </c>
      <c r="MQ228" s="118"/>
      <c r="MR228" s="118"/>
      <c r="MS228" s="118"/>
      <c r="MT228" s="118"/>
      <c r="MU228" s="118"/>
      <c r="MV228" s="118"/>
      <c r="MW228" s="118"/>
      <c r="MX228" s="118"/>
      <c r="MY228" s="118"/>
      <c r="MZ228" s="118"/>
      <c r="NA228" s="118"/>
      <c r="NB228" s="118"/>
      <c r="NC228" s="118"/>
      <c r="ND228" s="118"/>
      <c r="NE228" s="118"/>
      <c r="NF228" s="118"/>
      <c r="NG228" s="118"/>
      <c r="NH228" s="118"/>
      <c r="NI228" s="118"/>
      <c r="NJ228" s="118"/>
      <c r="NK228" s="118"/>
    </row>
    <row r="229" spans="1:375" ht="15.75" x14ac:dyDescent="0.25">
      <c r="A229" s="65" t="s">
        <v>781</v>
      </c>
      <c r="B229" s="78">
        <f t="shared" si="1357"/>
        <v>4255.8582000000006</v>
      </c>
      <c r="C229" s="78">
        <f t="shared" si="1186"/>
        <v>7045.3557899999996</v>
      </c>
      <c r="D229" s="78">
        <f t="shared" si="1232"/>
        <v>6848.3557899999996</v>
      </c>
      <c r="E229" s="78">
        <f t="shared" si="1233"/>
        <v>197</v>
      </c>
      <c r="F229" s="78">
        <f t="shared" si="1358"/>
        <v>6759.1391100000001</v>
      </c>
      <c r="G229" s="74">
        <f t="shared" si="1294"/>
        <v>95.937512759735313</v>
      </c>
      <c r="H229" s="74"/>
      <c r="I229" s="74"/>
      <c r="J229" s="74"/>
      <c r="K229" s="74"/>
      <c r="L229" s="74">
        <v>962.8</v>
      </c>
      <c r="M229" s="74">
        <v>1203.5</v>
      </c>
      <c r="N229" s="74">
        <v>1203.5</v>
      </c>
      <c r="O229" s="75">
        <f>N229/M229*100</f>
        <v>100</v>
      </c>
      <c r="P229" s="99">
        <v>75</v>
      </c>
      <c r="Q229" s="99">
        <v>75</v>
      </c>
      <c r="R229" s="134">
        <v>75</v>
      </c>
      <c r="S229" s="75">
        <f t="shared" si="1359"/>
        <v>100</v>
      </c>
      <c r="T229" s="99">
        <v>247</v>
      </c>
      <c r="U229" s="284">
        <v>247</v>
      </c>
      <c r="V229" s="284">
        <v>247</v>
      </c>
      <c r="W229" s="75">
        <f t="shared" si="1360"/>
        <v>100</v>
      </c>
      <c r="X229" s="285">
        <v>186</v>
      </c>
      <c r="Y229" s="321">
        <v>186</v>
      </c>
      <c r="Z229" s="321">
        <v>186</v>
      </c>
      <c r="AA229" s="75">
        <f t="shared" si="1361"/>
        <v>100</v>
      </c>
      <c r="AB229" s="74"/>
      <c r="AC229" s="74"/>
      <c r="AD229" s="74"/>
      <c r="AE229" s="75"/>
      <c r="AF229" s="322"/>
      <c r="AG229" s="322">
        <v>2130</v>
      </c>
      <c r="AH229" s="322">
        <v>2096.19499</v>
      </c>
      <c r="AI229" s="75">
        <f t="shared" si="1362"/>
        <v>98.412910328638489</v>
      </c>
      <c r="AJ229" s="322"/>
      <c r="AK229" s="322">
        <v>80</v>
      </c>
      <c r="AL229" s="322">
        <v>80</v>
      </c>
      <c r="AM229" s="75">
        <f t="shared" si="1363"/>
        <v>100</v>
      </c>
      <c r="AN229" s="74"/>
      <c r="AO229" s="74"/>
      <c r="AP229" s="74"/>
      <c r="AQ229" s="74"/>
      <c r="AR229" s="322">
        <v>500</v>
      </c>
      <c r="AS229" s="322">
        <v>500</v>
      </c>
      <c r="AT229" s="322">
        <v>500</v>
      </c>
      <c r="AU229" s="75">
        <f t="shared" si="1364"/>
        <v>100</v>
      </c>
      <c r="AV229" s="322"/>
      <c r="AW229" s="322"/>
      <c r="AX229" s="322">
        <v>0</v>
      </c>
      <c r="AY229" s="75"/>
      <c r="AZ229" s="75"/>
      <c r="BA229" s="322"/>
      <c r="BB229" s="322"/>
      <c r="BC229" s="75"/>
      <c r="BD229" s="322"/>
      <c r="BE229" s="322"/>
      <c r="BF229" s="322"/>
      <c r="BG229" s="75"/>
      <c r="BH229" s="322">
        <v>126.3265</v>
      </c>
      <c r="BI229" s="322">
        <v>126.3265</v>
      </c>
      <c r="BJ229" s="322">
        <v>102.70137</v>
      </c>
      <c r="BK229" s="75">
        <f t="shared" si="1365"/>
        <v>81.298357826742603</v>
      </c>
      <c r="BL229" s="75"/>
      <c r="BM229" s="322"/>
      <c r="BN229" s="322"/>
      <c r="BO229" s="75"/>
      <c r="BP229" s="75"/>
      <c r="BQ229" s="322"/>
      <c r="BR229" s="322"/>
      <c r="BS229" s="75"/>
      <c r="BT229" s="75"/>
      <c r="BU229" s="322"/>
      <c r="BV229" s="322"/>
      <c r="BW229" s="75"/>
      <c r="BX229" s="75"/>
      <c r="BY229" s="322"/>
      <c r="BZ229" s="322"/>
      <c r="CA229" s="78"/>
      <c r="CB229" s="75"/>
      <c r="CC229" s="322"/>
      <c r="CD229" s="322"/>
      <c r="CE229" s="78"/>
      <c r="CF229" s="75"/>
      <c r="CG229" s="322"/>
      <c r="CH229" s="322"/>
      <c r="CI229" s="75"/>
      <c r="CJ229" s="75"/>
      <c r="CK229" s="322"/>
      <c r="CL229" s="322"/>
      <c r="CM229" s="75"/>
      <c r="CN229" s="75"/>
      <c r="CO229" s="322"/>
      <c r="CP229" s="322"/>
      <c r="CQ229" s="75"/>
      <c r="CR229" s="322">
        <v>634.4</v>
      </c>
      <c r="CS229" s="322">
        <v>634.4</v>
      </c>
      <c r="CT229" s="322">
        <v>634.4</v>
      </c>
      <c r="CU229" s="75">
        <f>CT229/CS229*100</f>
        <v>100</v>
      </c>
      <c r="CV229" s="75"/>
      <c r="CW229" s="322"/>
      <c r="CX229" s="322"/>
      <c r="CY229" s="75"/>
      <c r="CZ229" s="75"/>
      <c r="DA229" s="322"/>
      <c r="DB229" s="322"/>
      <c r="DC229" s="75"/>
      <c r="DD229" s="322">
        <v>250</v>
      </c>
      <c r="DE229" s="322">
        <v>250</v>
      </c>
      <c r="DF229" s="322">
        <v>250</v>
      </c>
      <c r="DG229" s="75">
        <f t="shared" si="1288"/>
        <v>100</v>
      </c>
      <c r="DH229" s="322"/>
      <c r="DI229" s="322"/>
      <c r="DJ229" s="322"/>
      <c r="DK229" s="75"/>
      <c r="DL229" s="322"/>
      <c r="DM229" s="322"/>
      <c r="DN229" s="322"/>
      <c r="DO229" s="75"/>
      <c r="DP229" s="322"/>
      <c r="DQ229" s="322"/>
      <c r="DR229" s="322"/>
      <c r="DS229" s="75"/>
      <c r="DT229" s="75"/>
      <c r="DU229" s="322"/>
      <c r="DV229" s="322"/>
      <c r="DW229" s="75"/>
      <c r="DX229" s="75"/>
      <c r="DY229" s="322"/>
      <c r="DZ229" s="322"/>
      <c r="EA229" s="75"/>
      <c r="EB229" s="322">
        <v>1000</v>
      </c>
      <c r="EC229" s="322">
        <v>1000</v>
      </c>
      <c r="ED229" s="322">
        <v>785.36128000000008</v>
      </c>
      <c r="EE229" s="75">
        <f t="shared" si="1366"/>
        <v>78.536128000000005</v>
      </c>
      <c r="EF229" s="322">
        <v>118.1</v>
      </c>
      <c r="EG229" s="322">
        <v>126.33333</v>
      </c>
      <c r="EH229" s="322">
        <v>116.71421000000001</v>
      </c>
      <c r="EI229" s="75">
        <f>EH229/EG229*100</f>
        <v>92.385920643427994</v>
      </c>
      <c r="EJ229" s="322"/>
      <c r="EK229" s="322"/>
      <c r="EL229" s="322"/>
      <c r="EM229" s="75"/>
      <c r="EN229" s="322"/>
      <c r="EO229" s="322"/>
      <c r="EP229" s="322"/>
      <c r="EQ229" s="75"/>
      <c r="ER229" s="322"/>
      <c r="ES229" s="322"/>
      <c r="ET229" s="322"/>
      <c r="EU229" s="75"/>
      <c r="EV229" s="75"/>
      <c r="EW229" s="75"/>
      <c r="EX229" s="75"/>
      <c r="EY229" s="75"/>
      <c r="EZ229" s="322"/>
      <c r="FA229" s="322"/>
      <c r="FB229" s="322"/>
      <c r="FC229" s="75"/>
      <c r="FD229" s="322"/>
      <c r="FE229" s="322"/>
      <c r="FF229" s="322"/>
      <c r="FG229" s="75"/>
      <c r="FH229" s="322"/>
      <c r="FI229" s="322"/>
      <c r="FJ229" s="322"/>
      <c r="FK229" s="75"/>
      <c r="FL229" s="322">
        <v>79</v>
      </c>
      <c r="FM229" s="322">
        <v>66.900000000000006</v>
      </c>
      <c r="FN229" s="322">
        <v>66.900000000000006</v>
      </c>
      <c r="FO229" s="75">
        <f>FN229/FM229*100</f>
        <v>100</v>
      </c>
      <c r="FP229" s="322"/>
      <c r="FQ229" s="322"/>
      <c r="FR229" s="322"/>
      <c r="FS229" s="75"/>
      <c r="FT229" s="322"/>
      <c r="FU229" s="322"/>
      <c r="FV229" s="322"/>
      <c r="FW229" s="322"/>
      <c r="FX229" s="322"/>
      <c r="FY229" s="322"/>
      <c r="FZ229" s="322"/>
      <c r="GA229" s="322"/>
      <c r="GB229" s="322"/>
      <c r="GC229" s="322"/>
      <c r="GD229" s="322"/>
      <c r="GE229" s="322"/>
      <c r="GF229" s="322">
        <v>77.231700000000004</v>
      </c>
      <c r="GG229" s="322">
        <v>67.359039999999993</v>
      </c>
      <c r="GH229" s="322">
        <v>62.83034</v>
      </c>
      <c r="GI229" s="75">
        <f>GH229/GG229*100</f>
        <v>93.276774728380943</v>
      </c>
      <c r="GJ229" s="322"/>
      <c r="GK229" s="322"/>
      <c r="GL229" s="322"/>
      <c r="GM229" s="322"/>
      <c r="GN229" s="322"/>
      <c r="GO229" s="322"/>
      <c r="GP229" s="322"/>
      <c r="GQ229" s="322"/>
      <c r="GR229" s="74"/>
      <c r="GS229" s="74"/>
      <c r="GT229" s="74"/>
      <c r="GU229" s="75"/>
      <c r="GV229" s="74"/>
      <c r="GW229" s="74"/>
      <c r="GX229" s="74"/>
      <c r="GY229" s="75"/>
      <c r="GZ229" s="74"/>
      <c r="HA229" s="74"/>
      <c r="HB229" s="74"/>
      <c r="HC229" s="75"/>
      <c r="HD229" s="74"/>
      <c r="HE229" s="74"/>
      <c r="HF229" s="74"/>
      <c r="HG229" s="75"/>
      <c r="HH229" s="74"/>
      <c r="HI229" s="74"/>
      <c r="HJ229" s="74">
        <v>0</v>
      </c>
      <c r="HK229" s="75"/>
      <c r="HL229" s="74"/>
      <c r="HM229" s="74"/>
      <c r="HN229" s="74">
        <v>0</v>
      </c>
      <c r="HO229" s="75"/>
      <c r="HP229" s="74"/>
      <c r="HQ229" s="74"/>
      <c r="HR229" s="74">
        <v>0</v>
      </c>
      <c r="HS229" s="75"/>
      <c r="HT229" s="74"/>
      <c r="HU229" s="74"/>
      <c r="HV229" s="74">
        <v>0</v>
      </c>
      <c r="HW229" s="75"/>
      <c r="HX229" s="74"/>
      <c r="HY229" s="74"/>
      <c r="HZ229" s="74">
        <v>0</v>
      </c>
      <c r="IA229" s="75"/>
      <c r="IB229" s="74"/>
      <c r="IC229" s="74"/>
      <c r="ID229" s="74">
        <v>0</v>
      </c>
      <c r="IE229" s="75"/>
      <c r="IF229" s="74"/>
      <c r="IG229" s="74"/>
      <c r="IH229" s="74">
        <v>0</v>
      </c>
      <c r="II229" s="75"/>
      <c r="IJ229" s="74"/>
      <c r="IK229" s="74"/>
      <c r="IL229" s="74">
        <v>0</v>
      </c>
      <c r="IM229" s="75"/>
      <c r="IN229" s="74"/>
      <c r="IO229" s="74"/>
      <c r="IP229" s="74">
        <v>0</v>
      </c>
      <c r="IQ229" s="75"/>
      <c r="IR229" s="74"/>
      <c r="IS229" s="74"/>
      <c r="IT229" s="74">
        <v>0</v>
      </c>
      <c r="IU229" s="75"/>
      <c r="IV229" s="74"/>
      <c r="IW229" s="74"/>
      <c r="IX229" s="74">
        <v>0</v>
      </c>
      <c r="IY229" s="75"/>
      <c r="IZ229" s="74"/>
      <c r="JA229" s="74"/>
      <c r="JB229" s="74">
        <v>0</v>
      </c>
      <c r="JC229" s="75"/>
      <c r="JD229" s="74"/>
      <c r="JE229" s="74"/>
      <c r="JF229" s="74">
        <v>0</v>
      </c>
      <c r="JG229" s="75"/>
      <c r="JH229" s="74"/>
      <c r="JI229" s="74"/>
      <c r="JJ229" s="74">
        <v>0</v>
      </c>
      <c r="JK229" s="75"/>
      <c r="JL229" s="74"/>
      <c r="JM229" s="74"/>
      <c r="JN229" s="74">
        <v>0</v>
      </c>
      <c r="JO229" s="75"/>
      <c r="JP229" s="74"/>
      <c r="JQ229" s="74"/>
      <c r="JR229" s="74">
        <v>0</v>
      </c>
      <c r="JS229" s="75"/>
      <c r="JT229" s="74"/>
      <c r="JU229" s="74"/>
      <c r="JV229" s="74">
        <v>0</v>
      </c>
      <c r="JW229" s="75"/>
      <c r="JX229" s="74"/>
      <c r="JY229" s="74"/>
      <c r="JZ229" s="74">
        <v>0</v>
      </c>
      <c r="KA229" s="75"/>
      <c r="KB229" s="74"/>
      <c r="KC229" s="74"/>
      <c r="KD229" s="74">
        <v>0</v>
      </c>
      <c r="KE229" s="75"/>
      <c r="KF229" s="74"/>
      <c r="KG229" s="74"/>
      <c r="KH229" s="74">
        <v>0</v>
      </c>
      <c r="KI229" s="75"/>
      <c r="KJ229" s="74"/>
      <c r="KK229" s="74">
        <v>197</v>
      </c>
      <c r="KL229" s="74">
        <v>197</v>
      </c>
      <c r="KM229" s="75">
        <f t="shared" si="1333"/>
        <v>100</v>
      </c>
      <c r="KN229" s="74"/>
      <c r="KO229" s="74"/>
      <c r="KP229" s="74">
        <v>0</v>
      </c>
      <c r="KQ229" s="75"/>
      <c r="KR229" s="74"/>
      <c r="KS229" s="74"/>
      <c r="KT229" s="74">
        <v>0</v>
      </c>
      <c r="KU229" s="75"/>
      <c r="KV229" s="74"/>
      <c r="KW229" s="74"/>
      <c r="KX229" s="74">
        <v>0</v>
      </c>
      <c r="KY229" s="75"/>
      <c r="KZ229" s="74"/>
      <c r="LA229" s="74"/>
      <c r="LB229" s="74">
        <v>0</v>
      </c>
      <c r="LC229" s="78"/>
      <c r="LD229" s="74"/>
      <c r="LE229" s="74"/>
      <c r="LF229" s="74">
        <v>0</v>
      </c>
      <c r="LG229" s="78"/>
      <c r="LH229" s="74"/>
      <c r="LI229" s="74"/>
      <c r="LJ229" s="74">
        <v>0</v>
      </c>
      <c r="LK229" s="78"/>
      <c r="LL229" s="74"/>
      <c r="LM229" s="74"/>
      <c r="LN229" s="74">
        <v>0</v>
      </c>
      <c r="LO229" s="78"/>
      <c r="LP229" s="74"/>
      <c r="LQ229" s="74"/>
      <c r="LR229" s="74">
        <v>0</v>
      </c>
      <c r="LS229" s="78"/>
      <c r="LT229" s="74"/>
      <c r="LU229" s="74"/>
      <c r="LV229" s="74">
        <v>0</v>
      </c>
      <c r="LW229" s="78"/>
      <c r="LX229" s="74"/>
      <c r="LY229" s="74"/>
      <c r="LZ229" s="74">
        <v>0</v>
      </c>
      <c r="MA229" s="78"/>
      <c r="MB229" s="74"/>
      <c r="MC229" s="74">
        <v>155.53692000000001</v>
      </c>
      <c r="MD229" s="74">
        <v>155.53692000000001</v>
      </c>
      <c r="ME229" s="75">
        <f t="shared" si="1367"/>
        <v>100</v>
      </c>
      <c r="MF229" s="74"/>
      <c r="MG229" s="74"/>
      <c r="MH229" s="74"/>
      <c r="MI229" s="75"/>
      <c r="MJ229" s="74"/>
      <c r="MK229" s="74"/>
      <c r="ML229" s="74"/>
      <c r="MM229" s="75"/>
      <c r="MN229" s="322"/>
      <c r="MO229" s="322"/>
      <c r="MP229" s="322"/>
      <c r="MQ229" s="75"/>
      <c r="MR229" s="322"/>
      <c r="MS229" s="322"/>
      <c r="MT229" s="322"/>
      <c r="MU229" s="75"/>
      <c r="MV229" s="74"/>
      <c r="MW229" s="74"/>
      <c r="MX229" s="74"/>
      <c r="MY229" s="75"/>
      <c r="MZ229" s="74"/>
      <c r="NA229" s="74"/>
      <c r="NB229" s="74"/>
      <c r="NC229" s="75"/>
      <c r="ND229" s="74"/>
      <c r="NE229" s="74"/>
      <c r="NF229" s="74"/>
      <c r="NG229" s="75"/>
      <c r="NH229" s="74"/>
      <c r="NI229" s="74"/>
      <c r="NJ229" s="74"/>
      <c r="NK229" s="75"/>
    </row>
    <row r="230" spans="1:375" ht="32.25" customHeight="1" x14ac:dyDescent="0.25">
      <c r="A230" s="115" t="s">
        <v>80</v>
      </c>
      <c r="B230" s="122">
        <f t="shared" si="1357"/>
        <v>2654955.5455</v>
      </c>
      <c r="C230" s="122">
        <f t="shared" si="1186"/>
        <v>8212176.493929998</v>
      </c>
      <c r="D230" s="122">
        <f t="shared" si="1232"/>
        <v>8093482.7278799992</v>
      </c>
      <c r="E230" s="122">
        <f t="shared" si="1233"/>
        <v>118693.76605000001</v>
      </c>
      <c r="F230" s="122">
        <f t="shared" si="1358"/>
        <v>7941622.1041900003</v>
      </c>
      <c r="G230" s="118">
        <f t="shared" si="1294"/>
        <v>96.705448428440661</v>
      </c>
      <c r="H230" s="118">
        <f>SUM(H231:H233)</f>
        <v>0</v>
      </c>
      <c r="I230" s="118">
        <f>SUM(I231:I233)</f>
        <v>0</v>
      </c>
      <c r="J230" s="118">
        <f>SUM(J231:J233)</f>
        <v>0</v>
      </c>
      <c r="K230" s="118"/>
      <c r="L230" s="118">
        <f>SUM(L231:L233)</f>
        <v>2460.4</v>
      </c>
      <c r="M230" s="118">
        <f>SUM(M231:M233)</f>
        <v>3075.5</v>
      </c>
      <c r="N230" s="118">
        <f>SUM(N231:N233)</f>
        <v>3075.4997400000002</v>
      </c>
      <c r="O230" s="118">
        <f>N230/M230*100</f>
        <v>99.999991546090072</v>
      </c>
      <c r="P230" s="118">
        <f>SUM(P231:P233)</f>
        <v>33910</v>
      </c>
      <c r="Q230" s="118">
        <f>SUM(Q231:Q233)</f>
        <v>33910</v>
      </c>
      <c r="R230" s="118">
        <f>SUM(R231:R233)</f>
        <v>33910</v>
      </c>
      <c r="S230" s="118">
        <f t="shared" si="1359"/>
        <v>100</v>
      </c>
      <c r="T230" s="118">
        <f>SUM(T231:T233)</f>
        <v>104079</v>
      </c>
      <c r="U230" s="118">
        <f>SUM(U231:U233)</f>
        <v>104079</v>
      </c>
      <c r="V230" s="118">
        <f>SUM(V231:V233)</f>
        <v>104078.94819</v>
      </c>
      <c r="W230" s="118">
        <f t="shared" si="1360"/>
        <v>99.999950220505568</v>
      </c>
      <c r="X230" s="118">
        <f>SUM(X231:X233)</f>
        <v>28306</v>
      </c>
      <c r="Y230" s="118">
        <f>SUM(Y231:Y233)</f>
        <v>28306</v>
      </c>
      <c r="Z230" s="118">
        <f>SUM(Z231:Z233)</f>
        <v>28306</v>
      </c>
      <c r="AA230" s="118">
        <f t="shared" si="1361"/>
        <v>100</v>
      </c>
      <c r="AB230" s="118">
        <f>SUM(AB231:AB233)</f>
        <v>10019</v>
      </c>
      <c r="AC230" s="118">
        <f>SUM(AC231:AC233)</f>
        <v>10019</v>
      </c>
      <c r="AD230" s="118">
        <f>SUM(AD231:AD233)</f>
        <v>10019</v>
      </c>
      <c r="AE230" s="118">
        <f>AD230/AC230*100</f>
        <v>100</v>
      </c>
      <c r="AF230" s="118"/>
      <c r="AG230" s="118">
        <f>SUM(AG231:AG233)</f>
        <v>42991.1</v>
      </c>
      <c r="AH230" s="118">
        <f>SUM(AH231:AH233)</f>
        <v>42974.58279</v>
      </c>
      <c r="AI230" s="118">
        <f t="shared" si="1362"/>
        <v>99.961579931660282</v>
      </c>
      <c r="AJ230" s="118"/>
      <c r="AK230" s="118">
        <f>SUM(AK231:AK233)</f>
        <v>1920</v>
      </c>
      <c r="AL230" s="118">
        <f>SUM(AL231:AL233)</f>
        <v>1920</v>
      </c>
      <c r="AM230" s="118">
        <f t="shared" si="1363"/>
        <v>100</v>
      </c>
      <c r="AN230" s="118">
        <f>SUM(AN231:AN233)</f>
        <v>450649.5</v>
      </c>
      <c r="AO230" s="118">
        <f>SUM(AO231:AO233)</f>
        <v>450649.51199999999</v>
      </c>
      <c r="AP230" s="118">
        <f>SUM(AP231:AP233)</f>
        <v>450649.50799999997</v>
      </c>
      <c r="AQ230" s="118">
        <f>AP230/AO230*100</f>
        <v>99.999999112392246</v>
      </c>
      <c r="AR230" s="118">
        <f>SUM(AR231:AR233)</f>
        <v>1500</v>
      </c>
      <c r="AS230" s="118">
        <f>SUM(AS231:AS233)</f>
        <v>1500</v>
      </c>
      <c r="AT230" s="118">
        <f>SUM(AT231:AT233)</f>
        <v>1500</v>
      </c>
      <c r="AU230" s="118">
        <f t="shared" si="1364"/>
        <v>100</v>
      </c>
      <c r="AV230" s="118"/>
      <c r="AW230" s="118">
        <f>SUM(AW231:AW233)</f>
        <v>0</v>
      </c>
      <c r="AX230" s="118">
        <f>SUM(AX231:AX233)</f>
        <v>0</v>
      </c>
      <c r="AY230" s="118"/>
      <c r="AZ230" s="118"/>
      <c r="BA230" s="118">
        <f>SUM(BA231:BA233)</f>
        <v>0</v>
      </c>
      <c r="BB230" s="118">
        <f>SUM(BB231:BB233)</f>
        <v>0</v>
      </c>
      <c r="BC230" s="118"/>
      <c r="BD230" s="118">
        <f>SUM(BD231:BD233)</f>
        <v>1378549.3</v>
      </c>
      <c r="BE230" s="118">
        <f>SUM(BE231:BE233)</f>
        <v>1035267.36</v>
      </c>
      <c r="BF230" s="118">
        <f>SUM(BF231:BF233)</f>
        <v>1035267.36</v>
      </c>
      <c r="BG230" s="118">
        <f>BF230/BE230*100</f>
        <v>100</v>
      </c>
      <c r="BH230" s="118">
        <f>SUM(BH231:BH233)</f>
        <v>51667.544300000001</v>
      </c>
      <c r="BI230" s="118">
        <f>SUM(BI231:BI233)</f>
        <v>51894.932200000003</v>
      </c>
      <c r="BJ230" s="118">
        <f>SUM(BJ231:BJ233)</f>
        <v>51877.823249999994</v>
      </c>
      <c r="BK230" s="118">
        <f t="shared" si="1365"/>
        <v>99.967031559201061</v>
      </c>
      <c r="BL230" s="118"/>
      <c r="BM230" s="118">
        <f>SUM(BM231:BM233)</f>
        <v>419793</v>
      </c>
      <c r="BN230" s="118">
        <f>SUM(BN231:BN233)</f>
        <v>328834.39199000003</v>
      </c>
      <c r="BO230" s="118">
        <f>BN230/BM230*100</f>
        <v>78.332509591632075</v>
      </c>
      <c r="BP230" s="118"/>
      <c r="BQ230" s="118">
        <f>SUM(BQ231:BQ233)</f>
        <v>0</v>
      </c>
      <c r="BR230" s="118">
        <f>SUM(BR231:BR233)</f>
        <v>0</v>
      </c>
      <c r="BS230" s="118"/>
      <c r="BT230" s="118"/>
      <c r="BU230" s="118">
        <f>SUM(BU231:BU233)</f>
        <v>0</v>
      </c>
      <c r="BV230" s="118">
        <f>SUM(BV231:BV233)</f>
        <v>0</v>
      </c>
      <c r="BW230" s="118"/>
      <c r="BX230" s="118"/>
      <c r="BY230" s="118">
        <f>SUM(BY231:BY233)</f>
        <v>0</v>
      </c>
      <c r="BZ230" s="118">
        <f>SUM(BZ231:BZ233)</f>
        <v>0</v>
      </c>
      <c r="CA230" s="118"/>
      <c r="CB230" s="118"/>
      <c r="CC230" s="118">
        <f>SUM(CC231:CC233)</f>
        <v>0</v>
      </c>
      <c r="CD230" s="118">
        <f>SUM(CD231:CD233)</f>
        <v>0</v>
      </c>
      <c r="CE230" s="118"/>
      <c r="CF230" s="118"/>
      <c r="CG230" s="118">
        <f>SUM(CG231:CG233)</f>
        <v>0</v>
      </c>
      <c r="CH230" s="118">
        <f>SUM(CH231:CH233)</f>
        <v>0</v>
      </c>
      <c r="CI230" s="118"/>
      <c r="CJ230" s="118"/>
      <c r="CK230" s="118">
        <f>SUM(CK231:CK233)</f>
        <v>0</v>
      </c>
      <c r="CL230" s="118">
        <f>SUM(CL231:CL233)</f>
        <v>0</v>
      </c>
      <c r="CM230" s="118"/>
      <c r="CN230" s="118"/>
      <c r="CO230" s="118">
        <f>SUM(CO231:CO233)</f>
        <v>0</v>
      </c>
      <c r="CP230" s="118">
        <f>SUM(CP231:CP233)</f>
        <v>0</v>
      </c>
      <c r="CQ230" s="118"/>
      <c r="CR230" s="118">
        <f>SUM(CR231:CR233)</f>
        <v>1268.8</v>
      </c>
      <c r="CS230" s="118">
        <f>SUM(CS231:CS233)</f>
        <v>1268.8</v>
      </c>
      <c r="CT230" s="118">
        <f>SUM(CT231:CT233)</f>
        <v>1213.7130200000001</v>
      </c>
      <c r="CU230" s="118">
        <f>CT230/CS230*100</f>
        <v>95.65834016393444</v>
      </c>
      <c r="CV230" s="118">
        <f>SUM(CV231:CV233)</f>
        <v>30000</v>
      </c>
      <c r="CW230" s="118">
        <f>SUM(CW231:CW233)</f>
        <v>763022.4</v>
      </c>
      <c r="CX230" s="118">
        <f>SUM(CX231:CX233)</f>
        <v>758740.07637999998</v>
      </c>
      <c r="CY230" s="118">
        <f>CX230/CW230*100</f>
        <v>99.438768295662086</v>
      </c>
      <c r="CZ230" s="118"/>
      <c r="DA230" s="118">
        <f>SUM(DA231:DA233)</f>
        <v>8577.71378</v>
      </c>
      <c r="DB230" s="118">
        <f>SUM(DB231:DB233)</f>
        <v>8577.71378</v>
      </c>
      <c r="DC230" s="118">
        <f t="shared" ref="DC230:DC232" si="1368">DB230/DA230*100</f>
        <v>100</v>
      </c>
      <c r="DD230" s="118">
        <f>SUM(DD231:DD233)</f>
        <v>2000</v>
      </c>
      <c r="DE230" s="118">
        <f>SUM(DE231:DE233)</f>
        <v>2000</v>
      </c>
      <c r="DF230" s="118">
        <f>SUM(DF231:DF233)</f>
        <v>1999.7</v>
      </c>
      <c r="DG230" s="118">
        <f t="shared" si="1288"/>
        <v>99.984999999999999</v>
      </c>
      <c r="DH230" s="118">
        <f>SUM(DH231:DH233)</f>
        <v>250</v>
      </c>
      <c r="DI230" s="118">
        <f>SUM(DI231:DI233)</f>
        <v>250</v>
      </c>
      <c r="DJ230" s="118">
        <f>SUM(DJ231:DJ233)</f>
        <v>250</v>
      </c>
      <c r="DK230" s="118">
        <f t="shared" ref="DK230" si="1369">DJ230/DI230*100</f>
        <v>100</v>
      </c>
      <c r="DL230" s="118">
        <f>SUM(DL231:DL233)</f>
        <v>6000</v>
      </c>
      <c r="DM230" s="118">
        <f>SUM(DM231:DM233)</f>
        <v>6000</v>
      </c>
      <c r="DN230" s="118">
        <f>SUM(DN231:DN233)</f>
        <v>6000</v>
      </c>
      <c r="DO230" s="118">
        <f>DN230/DM230*100</f>
        <v>100</v>
      </c>
      <c r="DP230" s="118"/>
      <c r="DQ230" s="118">
        <f>SUM(DQ231:DQ233)</f>
        <v>1700000</v>
      </c>
      <c r="DR230" s="118">
        <f>SUM(DR231:DR233)</f>
        <v>1699994.4319200001</v>
      </c>
      <c r="DS230" s="118">
        <f>DR230/DQ230*100</f>
        <v>99.999672465882355</v>
      </c>
      <c r="DT230" s="118">
        <f>SUM(DT231:DT233)</f>
        <v>186620.7</v>
      </c>
      <c r="DU230" s="118">
        <f>SUM(DU231:DU233)</f>
        <v>588280.33184</v>
      </c>
      <c r="DV230" s="118">
        <f>SUM(DV231:DV233)</f>
        <v>588280.33184</v>
      </c>
      <c r="DW230" s="118">
        <f>DV230/DU230*100</f>
        <v>100</v>
      </c>
      <c r="DX230" s="118"/>
      <c r="DY230" s="118">
        <f>SUM(DY231:DY233)</f>
        <v>165380.30012</v>
      </c>
      <c r="DZ230" s="118">
        <f>SUM(DZ231:DZ233)</f>
        <v>165380.30012</v>
      </c>
      <c r="EA230" s="118">
        <f>DZ230/DY230*100</f>
        <v>100</v>
      </c>
      <c r="EB230" s="118">
        <f>SUM(EB231:EB233)</f>
        <v>3000</v>
      </c>
      <c r="EC230" s="118">
        <f>SUM(EC231:EC233)</f>
        <v>3000</v>
      </c>
      <c r="ED230" s="118">
        <f>SUM(ED231:ED233)</f>
        <v>2860.6079</v>
      </c>
      <c r="EE230" s="118">
        <f t="shared" si="1366"/>
        <v>95.353596666666661</v>
      </c>
      <c r="EF230" s="118">
        <f>SUM(EF231:EF233)</f>
        <v>178528.80000000002</v>
      </c>
      <c r="EG230" s="118">
        <f>SUM(EG231:EG233)</f>
        <v>184567.97003</v>
      </c>
      <c r="EH230" s="118">
        <f>SUM(EH231:EH233)</f>
        <v>184563.43643</v>
      </c>
      <c r="EI230" s="118">
        <f>EH230/EG230*100</f>
        <v>99.997543669142999</v>
      </c>
      <c r="EJ230" s="118"/>
      <c r="EK230" s="118">
        <f>SUM(EK231:EK233)</f>
        <v>122185.85679000001</v>
      </c>
      <c r="EL230" s="118">
        <f>SUM(EL231:EL233)</f>
        <v>119585.13706000001</v>
      </c>
      <c r="EM230" s="118">
        <f>EL230/EK230*100</f>
        <v>97.871505100242629</v>
      </c>
      <c r="EN230" s="118">
        <f>SUM(EN231:EN233)</f>
        <v>0</v>
      </c>
      <c r="EO230" s="118">
        <f>SUM(EO231:EO233)</f>
        <v>0</v>
      </c>
      <c r="EP230" s="118">
        <f>SUM(EP231:EP233)</f>
        <v>0</v>
      </c>
      <c r="EQ230" s="118"/>
      <c r="ER230" s="118"/>
      <c r="ES230" s="118">
        <f>SUM(ES231:ES233)</f>
        <v>85785</v>
      </c>
      <c r="ET230" s="118">
        <f>SUM(ET231:ET233)</f>
        <v>85785</v>
      </c>
      <c r="EU230" s="118">
        <f t="shared" ref="EU230:EU235" si="1370">ET230/ES230*100</f>
        <v>100</v>
      </c>
      <c r="EV230" s="118">
        <f t="shared" ref="EV230:EX230" si="1371">SUM(EV231:EV233)</f>
        <v>0</v>
      </c>
      <c r="EW230" s="118">
        <f t="shared" si="1371"/>
        <v>604214.96464999998</v>
      </c>
      <c r="EX230" s="118">
        <f t="shared" si="1371"/>
        <v>543012.28661000007</v>
      </c>
      <c r="EY230" s="118">
        <f>EX230/EW230*100</f>
        <v>89.870711316219641</v>
      </c>
      <c r="EZ230" s="118"/>
      <c r="FA230" s="118">
        <f>SUM(FA231:FA233)</f>
        <v>75000</v>
      </c>
      <c r="FB230" s="118">
        <f>SUM(FB231:FB233)</f>
        <v>75000</v>
      </c>
      <c r="FC230" s="118">
        <f t="shared" ref="FC230:FC231" si="1372">FB230/FA230*100</f>
        <v>100</v>
      </c>
      <c r="FD230" s="118"/>
      <c r="FE230" s="118">
        <f>SUM(FE231:FE233)</f>
        <v>679073.35917999991</v>
      </c>
      <c r="FF230" s="118">
        <f>SUM(FF231:FF233)</f>
        <v>632223.12330999994</v>
      </c>
      <c r="FG230" s="118">
        <f>FF230/FE230*100</f>
        <v>93.100857921068652</v>
      </c>
      <c r="FH230" s="118"/>
      <c r="FI230" s="118">
        <f>SUM(FI231:FI233)</f>
        <v>0</v>
      </c>
      <c r="FJ230" s="118">
        <f>SUM(FJ231:FJ233)</f>
        <v>0</v>
      </c>
      <c r="FK230" s="118"/>
      <c r="FL230" s="118">
        <f>SUM(FL231:FL233)</f>
        <v>3318</v>
      </c>
      <c r="FM230" s="118">
        <f>SUM(FM231:FM233)</f>
        <v>3485.2999999999997</v>
      </c>
      <c r="FN230" s="118">
        <f>SUM(FN231:FN233)</f>
        <v>3458.7793999999999</v>
      </c>
      <c r="FO230" s="118">
        <f t="shared" ref="FO230:FO232" si="1373">FN230/FM230*100</f>
        <v>99.239072676670588</v>
      </c>
      <c r="FP230" s="118">
        <f>SUM(FP231:FP233)</f>
        <v>50670</v>
      </c>
      <c r="FQ230" s="118">
        <f>SUM(FQ231:FQ233)</f>
        <v>76186.604909999995</v>
      </c>
      <c r="FR230" s="118">
        <f>SUM(FR231:FR233)</f>
        <v>25516.604910000002</v>
      </c>
      <c r="FS230" s="118">
        <f t="shared" ref="FS230:FS231" si="1374">FR230/FQ230*100</f>
        <v>33.492245704009285</v>
      </c>
      <c r="FT230" s="118">
        <f>SUM(FT231:FT233)</f>
        <v>70000</v>
      </c>
      <c r="FU230" s="118">
        <f>SUM(FU231:FU233)</f>
        <v>69093.952049999993</v>
      </c>
      <c r="FV230" s="118">
        <f>SUM(FV231:FV233)</f>
        <v>59841.938099999999</v>
      </c>
      <c r="FW230" s="118">
        <f t="shared" ref="FW230:FW231" si="1375">FV230/FU230*100</f>
        <v>86.609516932386853</v>
      </c>
      <c r="FX230" s="118"/>
      <c r="FY230" s="118">
        <f>SUM(FY231:FY233)</f>
        <v>0</v>
      </c>
      <c r="FZ230" s="118">
        <f>SUM(FZ231:FZ233)</f>
        <v>0</v>
      </c>
      <c r="GA230" s="118"/>
      <c r="GB230" s="118">
        <f>SUM(GB231:GB233)</f>
        <v>46789.4</v>
      </c>
      <c r="GC230" s="118">
        <f>SUM(GC231:GC233)</f>
        <v>15970.674279999999</v>
      </c>
      <c r="GD230" s="118">
        <f>SUM(GD231:GD233)</f>
        <v>12546.631720000001</v>
      </c>
      <c r="GE230" s="118">
        <f t="shared" ref="GE230:GE231" si="1376">GD230/GC230*100</f>
        <v>78.560438338612229</v>
      </c>
      <c r="GF230" s="118">
        <f>SUM(GF231:GF233)</f>
        <v>15369.101199999999</v>
      </c>
      <c r="GG230" s="118">
        <f>SUM(GG231:GG233)</f>
        <v>14951.59238</v>
      </c>
      <c r="GH230" s="118">
        <f>SUM(GH231:GH233)</f>
        <v>14947.722350000002</v>
      </c>
      <c r="GI230" s="118">
        <f t="shared" ref="GI230:GI233" si="1377">GH230/GG230*100</f>
        <v>99.974116268678017</v>
      </c>
      <c r="GJ230" s="118"/>
      <c r="GK230" s="118">
        <f>SUM(GK231:GK233)</f>
        <v>0</v>
      </c>
      <c r="GL230" s="118">
        <f>SUM(GL231:GL233)</f>
        <v>0</v>
      </c>
      <c r="GM230" s="118"/>
      <c r="GN230" s="118"/>
      <c r="GO230" s="118">
        <f>SUM(GO231:GO233)</f>
        <v>1089.99</v>
      </c>
      <c r="GP230" s="118">
        <f>SUM(GP231:GP233)</f>
        <v>59.48</v>
      </c>
      <c r="GQ230" s="118">
        <f t="shared" ref="GQ230:GQ231" si="1378">GP230/GO230*100</f>
        <v>5.4569307975302523</v>
      </c>
      <c r="GR230" s="118"/>
      <c r="GS230" s="118">
        <f>SUM(GS231:GS233)</f>
        <v>0</v>
      </c>
      <c r="GT230" s="118">
        <f>SUM(GT231:GT233)</f>
        <v>0</v>
      </c>
      <c r="GU230" s="118"/>
      <c r="GV230" s="118"/>
      <c r="GW230" s="118">
        <f>SUM(GW231:GW233)</f>
        <v>0</v>
      </c>
      <c r="GX230" s="118">
        <f>SUM(GX231:GX233)</f>
        <v>0</v>
      </c>
      <c r="GY230" s="118"/>
      <c r="GZ230" s="118"/>
      <c r="HA230" s="118">
        <f>SUM(HA231:HA233)</f>
        <v>0</v>
      </c>
      <c r="HB230" s="118">
        <f>SUM(HB231:HB233)</f>
        <v>0</v>
      </c>
      <c r="HC230" s="118"/>
      <c r="HD230" s="118"/>
      <c r="HE230" s="118">
        <f>SUM(HE231:HE233)</f>
        <v>0</v>
      </c>
      <c r="HF230" s="118">
        <f>SUM(HF231:HF233)</f>
        <v>0</v>
      </c>
      <c r="HG230" s="118"/>
      <c r="HH230" s="118"/>
      <c r="HI230" s="118">
        <f>SUM(HI231:HI233)</f>
        <v>3185.2999999999997</v>
      </c>
      <c r="HJ230" s="118">
        <f>SUM(HJ231:HJ233)</f>
        <v>3173.3999999999996</v>
      </c>
      <c r="HK230" s="118">
        <f>HJ230/HI230*100</f>
        <v>99.626408815496177</v>
      </c>
      <c r="HL230" s="118"/>
      <c r="HM230" s="118">
        <f>SUM(HM231:HM233)</f>
        <v>0</v>
      </c>
      <c r="HN230" s="118">
        <f>SUM(HN231:HN233)</f>
        <v>0</v>
      </c>
      <c r="HO230" s="118"/>
      <c r="HP230" s="118"/>
      <c r="HQ230" s="118">
        <f>SUM(HQ231:HQ233)</f>
        <v>0</v>
      </c>
      <c r="HR230" s="118">
        <f>SUM(HR231:HR233)</f>
        <v>0</v>
      </c>
      <c r="HS230" s="118"/>
      <c r="HT230" s="118"/>
      <c r="HU230" s="118">
        <f>SUM(HU231:HU233)</f>
        <v>0</v>
      </c>
      <c r="HV230" s="118">
        <f>SUM(HV231:HV233)</f>
        <v>0</v>
      </c>
      <c r="HW230" s="118"/>
      <c r="HX230" s="118"/>
      <c r="HY230" s="118">
        <f>SUM(HY231:HY233)</f>
        <v>0</v>
      </c>
      <c r="HZ230" s="118">
        <f>SUM(HZ231:HZ233)</f>
        <v>0</v>
      </c>
      <c r="IA230" s="118"/>
      <c r="IB230" s="118"/>
      <c r="IC230" s="118">
        <f>SUM(IC231:IC233)</f>
        <v>0</v>
      </c>
      <c r="ID230" s="118">
        <f>SUM(ID231:ID233)</f>
        <v>0</v>
      </c>
      <c r="IE230" s="118"/>
      <c r="IF230" s="118"/>
      <c r="IG230" s="118">
        <f>SUM(IG231:IG233)</f>
        <v>479991.8</v>
      </c>
      <c r="IH230" s="118">
        <f>SUM(IH231:IH233)</f>
        <v>479991.70866</v>
      </c>
      <c r="II230" s="118">
        <f>IH230/IG230*100</f>
        <v>99.999980970508247</v>
      </c>
      <c r="IJ230" s="118"/>
      <c r="IK230" s="118">
        <f>SUM(IK231:IK233)</f>
        <v>0</v>
      </c>
      <c r="IL230" s="118">
        <f>SUM(IL231:IL233)</f>
        <v>0</v>
      </c>
      <c r="IM230" s="118"/>
      <c r="IN230" s="118"/>
      <c r="IO230" s="118">
        <f>SUM(IO231:IO233)</f>
        <v>0</v>
      </c>
      <c r="IP230" s="118">
        <f>SUM(IP231:IP233)</f>
        <v>0</v>
      </c>
      <c r="IQ230" s="118"/>
      <c r="IR230" s="118"/>
      <c r="IS230" s="118">
        <f>SUM(IS231:IS233)</f>
        <v>0</v>
      </c>
      <c r="IT230" s="118">
        <f>SUM(IT231:IT233)</f>
        <v>0</v>
      </c>
      <c r="IU230" s="118"/>
      <c r="IV230" s="118"/>
      <c r="IW230" s="118">
        <f>SUM(IW231:IW233)</f>
        <v>50000</v>
      </c>
      <c r="IX230" s="118">
        <f>SUM(IX231:IX233)</f>
        <v>50000</v>
      </c>
      <c r="IY230" s="118">
        <f>IX230/IW230*100</f>
        <v>100</v>
      </c>
      <c r="IZ230" s="118"/>
      <c r="JA230" s="118">
        <f>SUM(JA231:JA233)</f>
        <v>1475.6245700000002</v>
      </c>
      <c r="JB230" s="118">
        <f>SUM(JB231:JB233)</f>
        <v>1475.6245700000002</v>
      </c>
      <c r="JC230" s="118">
        <f>JB230/JA230*100</f>
        <v>100</v>
      </c>
      <c r="JD230" s="118"/>
      <c r="JE230" s="118">
        <f>SUM(JE231:JE233)</f>
        <v>90132.1</v>
      </c>
      <c r="JF230" s="118">
        <f>SUM(JF231:JF233)</f>
        <v>90132.1</v>
      </c>
      <c r="JG230" s="118">
        <f>JF230/JE230*100</f>
        <v>100</v>
      </c>
      <c r="JH230" s="118"/>
      <c r="JI230" s="118">
        <f>SUM(JI231:JI233)</f>
        <v>1255.7929999999999</v>
      </c>
      <c r="JJ230" s="118">
        <f>SUM(JJ231:JJ233)</f>
        <v>1255.7929999999999</v>
      </c>
      <c r="JK230" s="118">
        <f>JJ230/JI230*100</f>
        <v>100</v>
      </c>
      <c r="JL230" s="118"/>
      <c r="JM230" s="118">
        <f>SUM(JM231:JM233)</f>
        <v>10000</v>
      </c>
      <c r="JN230" s="118">
        <f>SUM(JN231:JN233)</f>
        <v>10000</v>
      </c>
      <c r="JO230" s="118">
        <f>JN230/JM230*100</f>
        <v>100</v>
      </c>
      <c r="JP230" s="118"/>
      <c r="JQ230" s="118">
        <f>SUM(JQ231:JQ233)</f>
        <v>10000</v>
      </c>
      <c r="JR230" s="118">
        <f>SUM(JR231:JR233)</f>
        <v>9999</v>
      </c>
      <c r="JS230" s="118">
        <f>JR230/JQ230*100</f>
        <v>99.99</v>
      </c>
      <c r="JT230" s="118"/>
      <c r="JU230" s="118">
        <f>SUM(JU231:JU233)</f>
        <v>1193.499</v>
      </c>
      <c r="JV230" s="118">
        <f>SUM(JV231:JV233)</f>
        <v>1193.499</v>
      </c>
      <c r="JW230" s="118">
        <f>JV230/JU230*100</f>
        <v>100</v>
      </c>
      <c r="JX230" s="118"/>
      <c r="JY230" s="118">
        <f>SUM(JY231:JY233)</f>
        <v>0</v>
      </c>
      <c r="JZ230" s="118">
        <f>SUM(JZ231:JZ233)</f>
        <v>0</v>
      </c>
      <c r="KA230" s="118"/>
      <c r="KB230" s="118"/>
      <c r="KC230" s="118">
        <f>SUM(KC231:KC233)</f>
        <v>1814.5</v>
      </c>
      <c r="KD230" s="118">
        <f>SUM(KD231:KD233)</f>
        <v>1814.5</v>
      </c>
      <c r="KE230" s="118">
        <f t="shared" si="1293"/>
        <v>100</v>
      </c>
      <c r="KF230" s="118"/>
      <c r="KG230" s="118">
        <f>SUM(KG231:KG233)</f>
        <v>0</v>
      </c>
      <c r="KH230" s="118">
        <f>SUM(KH231:KH233)</f>
        <v>0</v>
      </c>
      <c r="KI230" s="118"/>
      <c r="KJ230" s="118"/>
      <c r="KK230" s="118">
        <f>SUM(KK231:KK233)</f>
        <v>9973.9</v>
      </c>
      <c r="KL230" s="118">
        <f>SUM(KL231:KL233)</f>
        <v>9973.9</v>
      </c>
      <c r="KM230" s="118">
        <f t="shared" si="1333"/>
        <v>100</v>
      </c>
      <c r="KN230" s="118"/>
      <c r="KO230" s="118">
        <f>SUM(KO231:KO233)</f>
        <v>0</v>
      </c>
      <c r="KP230" s="118">
        <f>SUM(KP231:KP233)</f>
        <v>0</v>
      </c>
      <c r="KQ230" s="118"/>
      <c r="KR230" s="118"/>
      <c r="KS230" s="118">
        <f>SUM(KS231:KS233)</f>
        <v>1207</v>
      </c>
      <c r="KT230" s="118">
        <f>SUM(KT231:KT233)</f>
        <v>1205.6869999999999</v>
      </c>
      <c r="KU230" s="118">
        <f t="shared" ref="KU230:KU231" si="1379">KT230/KS230*100</f>
        <v>99.891217895608946</v>
      </c>
      <c r="KV230" s="118"/>
      <c r="KW230" s="118">
        <f>SUM(KW231:KW233)</f>
        <v>0</v>
      </c>
      <c r="KX230" s="118">
        <f>SUM(KX231:KX233)</f>
        <v>0</v>
      </c>
      <c r="KY230" s="118"/>
      <c r="KZ230" s="118"/>
      <c r="LA230" s="118">
        <f>SUM(LA231:LA233)</f>
        <v>21769.761350000001</v>
      </c>
      <c r="LB230" s="118">
        <f>SUM(LB231:LB233)</f>
        <v>21769.761350000001</v>
      </c>
      <c r="LC230" s="118">
        <f t="shared" si="1338"/>
        <v>100</v>
      </c>
      <c r="LD230" s="118"/>
      <c r="LE230" s="118">
        <f>SUM(LE231:LE233)</f>
        <v>12441.63293</v>
      </c>
      <c r="LF230" s="118">
        <f>SUM(LF231:LF233)</f>
        <v>12441.63293</v>
      </c>
      <c r="LG230" s="118">
        <f t="shared" ref="LG230:LG231" si="1380">LF230/LE230*100</f>
        <v>100</v>
      </c>
      <c r="LH230" s="118"/>
      <c r="LI230" s="118">
        <f>SUM(LI231:LI233)</f>
        <v>12480.44659</v>
      </c>
      <c r="LJ230" s="118">
        <f>SUM(LJ231:LJ233)</f>
        <v>12480.44659</v>
      </c>
      <c r="LK230" s="118">
        <f t="shared" ref="LK230" si="1381">LJ230/LI230*100</f>
        <v>100</v>
      </c>
      <c r="LL230" s="118"/>
      <c r="LM230" s="118">
        <f>SUM(LM231:LM233)</f>
        <v>20000</v>
      </c>
      <c r="LN230" s="118">
        <f>SUM(LN231:LN233)</f>
        <v>20000</v>
      </c>
      <c r="LO230" s="118">
        <f t="shared" ref="LO230" si="1382">LN230/LM230*100</f>
        <v>100</v>
      </c>
      <c r="LP230" s="118"/>
      <c r="LQ230" s="118">
        <f>SUM(LQ231:LQ233)</f>
        <v>1600</v>
      </c>
      <c r="LR230" s="118">
        <f>SUM(LR231:LR233)</f>
        <v>1600</v>
      </c>
      <c r="LS230" s="118">
        <f t="shared" ref="LS230" si="1383">LR230/LQ230*100</f>
        <v>100</v>
      </c>
      <c r="LT230" s="118"/>
      <c r="LU230" s="118">
        <f>SUM(LU231:LU233)</f>
        <v>2377.0711900000001</v>
      </c>
      <c r="LV230" s="118">
        <f>SUM(LV231:LV233)</f>
        <v>2377.0711900000001</v>
      </c>
      <c r="LW230" s="118">
        <f t="shared" ref="LW230" si="1384">LV230/LU230*100</f>
        <v>100</v>
      </c>
      <c r="LX230" s="118"/>
      <c r="LY230" s="118">
        <f>SUM(LY231:LY233)</f>
        <v>0</v>
      </c>
      <c r="LZ230" s="118">
        <f>SUM(LZ231:LZ233)</f>
        <v>0</v>
      </c>
      <c r="MA230" s="118"/>
      <c r="MB230" s="118"/>
      <c r="MC230" s="118">
        <f>SUM(MC231:MC233)</f>
        <v>73229.609879999989</v>
      </c>
      <c r="MD230" s="118">
        <f>SUM(MD231:MD233)</f>
        <v>73229.609879999989</v>
      </c>
      <c r="ME230" s="118">
        <f t="shared" si="1367"/>
        <v>100</v>
      </c>
      <c r="MF230" s="118"/>
      <c r="MG230" s="118">
        <f>SUM(MG231:MG233)</f>
        <v>25258.24121</v>
      </c>
      <c r="MH230" s="118">
        <f>SUM(MH231:MH233)</f>
        <v>25258.24121</v>
      </c>
      <c r="MI230" s="118">
        <f t="shared" ref="MI230:MI232" si="1385">MH230/MG230*100</f>
        <v>100</v>
      </c>
      <c r="MJ230" s="118"/>
      <c r="MK230" s="118">
        <f>SUM(MK231:MK233)</f>
        <v>0</v>
      </c>
      <c r="ML230" s="118">
        <f>SUM(ML231:ML233)</f>
        <v>0</v>
      </c>
      <c r="MM230" s="118"/>
      <c r="MN230" s="118"/>
      <c r="MO230" s="118">
        <f>SUM(MO231:MO233)</f>
        <v>30000</v>
      </c>
      <c r="MP230" s="118">
        <f>SUM(MP231:MP233)</f>
        <v>30000</v>
      </c>
      <c r="MQ230" s="118">
        <f t="shared" ref="MQ230:MQ233" si="1386">MP230/MO230*100</f>
        <v>100</v>
      </c>
      <c r="MR230" s="118"/>
      <c r="MS230" s="118"/>
      <c r="MT230" s="118"/>
      <c r="MU230" s="118"/>
      <c r="MV230" s="118"/>
      <c r="MW230" s="118"/>
      <c r="MX230" s="118"/>
      <c r="MY230" s="118"/>
      <c r="MZ230" s="118"/>
      <c r="NA230" s="118"/>
      <c r="NB230" s="118"/>
      <c r="NC230" s="118"/>
      <c r="ND230" s="118"/>
      <c r="NE230" s="118"/>
      <c r="NF230" s="118"/>
      <c r="NG230" s="118"/>
      <c r="NH230" s="118"/>
      <c r="NI230" s="118"/>
      <c r="NJ230" s="118"/>
      <c r="NK230" s="118"/>
    </row>
    <row r="231" spans="1:375" ht="15.75" x14ac:dyDescent="0.25">
      <c r="A231" s="11" t="s">
        <v>81</v>
      </c>
      <c r="B231" s="78">
        <f t="shared" si="1357"/>
        <v>2639815.3217000002</v>
      </c>
      <c r="C231" s="78">
        <f t="shared" si="1186"/>
        <v>8094549.9236399988</v>
      </c>
      <c r="D231" s="78">
        <f t="shared" si="1232"/>
        <v>8042843.3641699981</v>
      </c>
      <c r="E231" s="78">
        <f t="shared" si="1233"/>
        <v>51706.55947</v>
      </c>
      <c r="F231" s="78">
        <f t="shared" si="1358"/>
        <v>7824220.8199799992</v>
      </c>
      <c r="G231" s="74">
        <f t="shared" si="1294"/>
        <v>96.660356583007683</v>
      </c>
      <c r="H231" s="74"/>
      <c r="I231" s="74"/>
      <c r="J231" s="74"/>
      <c r="K231" s="74"/>
      <c r="L231" s="74"/>
      <c r="M231" s="74"/>
      <c r="N231" s="74"/>
      <c r="O231" s="75"/>
      <c r="P231" s="114">
        <v>33208</v>
      </c>
      <c r="Q231" s="114">
        <v>33208</v>
      </c>
      <c r="R231" s="134">
        <v>33208</v>
      </c>
      <c r="S231" s="75">
        <f t="shared" si="1359"/>
        <v>100</v>
      </c>
      <c r="T231" s="99">
        <v>102266</v>
      </c>
      <c r="U231" s="283">
        <v>102266</v>
      </c>
      <c r="V231" s="283">
        <v>102265.94819</v>
      </c>
      <c r="W231" s="75">
        <f t="shared" si="1360"/>
        <v>99.999949338000889</v>
      </c>
      <c r="X231" s="285">
        <v>26983</v>
      </c>
      <c r="Y231" s="320">
        <v>26983</v>
      </c>
      <c r="Z231" s="320">
        <v>26983</v>
      </c>
      <c r="AA231" s="75">
        <f t="shared" si="1361"/>
        <v>100</v>
      </c>
      <c r="AB231" s="322">
        <v>10019</v>
      </c>
      <c r="AC231" s="322">
        <v>10019</v>
      </c>
      <c r="AD231" s="322">
        <v>10019</v>
      </c>
      <c r="AE231" s="75">
        <f>AD231/AC231*100</f>
        <v>100</v>
      </c>
      <c r="AF231" s="322"/>
      <c r="AG231" s="322">
        <v>40088.1</v>
      </c>
      <c r="AH231" s="322">
        <v>40088.1</v>
      </c>
      <c r="AI231" s="75">
        <f t="shared" si="1362"/>
        <v>100</v>
      </c>
      <c r="AJ231" s="322"/>
      <c r="AK231" s="322">
        <v>1680</v>
      </c>
      <c r="AL231" s="322">
        <v>1680</v>
      </c>
      <c r="AM231" s="75">
        <f t="shared" si="1363"/>
        <v>100</v>
      </c>
      <c r="AN231" s="74">
        <v>450649.5</v>
      </c>
      <c r="AO231" s="74">
        <v>450649.51199999999</v>
      </c>
      <c r="AP231" s="74">
        <v>450649.50799999997</v>
      </c>
      <c r="AQ231" s="75">
        <f>AP231/AO231*100</f>
        <v>99.999999112392246</v>
      </c>
      <c r="AR231" s="322">
        <v>500</v>
      </c>
      <c r="AS231" s="322">
        <v>500</v>
      </c>
      <c r="AT231" s="322">
        <v>500</v>
      </c>
      <c r="AU231" s="75">
        <f t="shared" si="1364"/>
        <v>100</v>
      </c>
      <c r="AV231" s="322"/>
      <c r="AW231" s="322"/>
      <c r="AX231" s="322"/>
      <c r="AY231" s="75"/>
      <c r="AZ231" s="75"/>
      <c r="BA231" s="74"/>
      <c r="BB231" s="322"/>
      <c r="BC231" s="75"/>
      <c r="BD231" s="322">
        <v>1378549.3</v>
      </c>
      <c r="BE231" s="322">
        <v>1035267.36</v>
      </c>
      <c r="BF231" s="322">
        <v>1035267.36</v>
      </c>
      <c r="BG231" s="75">
        <f>BF231/BE231*100</f>
        <v>100</v>
      </c>
      <c r="BH231" s="322">
        <v>50960.1155</v>
      </c>
      <c r="BI231" s="322">
        <v>51187.503400000001</v>
      </c>
      <c r="BJ231" s="322">
        <v>51187.473399999995</v>
      </c>
      <c r="BK231" s="75">
        <f t="shared" si="1365"/>
        <v>99.999941391945271</v>
      </c>
      <c r="BL231" s="75"/>
      <c r="BM231" s="322">
        <v>419793</v>
      </c>
      <c r="BN231" s="322">
        <v>328834.39199000003</v>
      </c>
      <c r="BO231" s="75">
        <f>BN231/BM231*100</f>
        <v>78.332509591632075</v>
      </c>
      <c r="BP231" s="75"/>
      <c r="BQ231" s="322"/>
      <c r="BR231" s="322"/>
      <c r="BS231" s="75"/>
      <c r="BT231" s="75"/>
      <c r="BU231" s="322"/>
      <c r="BV231" s="322"/>
      <c r="BW231" s="75"/>
      <c r="BX231" s="75"/>
      <c r="BY231" s="322"/>
      <c r="BZ231" s="322"/>
      <c r="CA231" s="78"/>
      <c r="CB231" s="75"/>
      <c r="CC231" s="322"/>
      <c r="CD231" s="322"/>
      <c r="CE231" s="78"/>
      <c r="CF231" s="75"/>
      <c r="CG231" s="322"/>
      <c r="CH231" s="322"/>
      <c r="CI231" s="75"/>
      <c r="CJ231" s="75"/>
      <c r="CK231" s="322"/>
      <c r="CL231" s="322"/>
      <c r="CM231" s="75"/>
      <c r="CN231" s="75"/>
      <c r="CO231" s="322"/>
      <c r="CP231" s="322"/>
      <c r="CQ231" s="75"/>
      <c r="CR231" s="322"/>
      <c r="CS231" s="322"/>
      <c r="CT231" s="322"/>
      <c r="CU231" s="75"/>
      <c r="CV231" s="322">
        <v>30000</v>
      </c>
      <c r="CW231" s="322">
        <v>763022.4</v>
      </c>
      <c r="CX231" s="322">
        <v>758740.07637999998</v>
      </c>
      <c r="CY231" s="75">
        <f>CX231/CW231*100</f>
        <v>99.438768295662086</v>
      </c>
      <c r="CZ231" s="75"/>
      <c r="DA231" s="322"/>
      <c r="DB231" s="322"/>
      <c r="DC231" s="75"/>
      <c r="DD231" s="322">
        <v>1750</v>
      </c>
      <c r="DE231" s="322">
        <v>1750</v>
      </c>
      <c r="DF231" s="322">
        <v>1749.7</v>
      </c>
      <c r="DG231" s="75">
        <f t="shared" si="1288"/>
        <v>99.982857142857142</v>
      </c>
      <c r="DH231" s="322"/>
      <c r="DI231" s="322"/>
      <c r="DJ231" s="322"/>
      <c r="DK231" s="75"/>
      <c r="DL231" s="322">
        <v>6000</v>
      </c>
      <c r="DM231" s="322">
        <v>6000</v>
      </c>
      <c r="DN231" s="322">
        <v>6000</v>
      </c>
      <c r="DO231" s="75">
        <f>DN231/DM231*100</f>
        <v>100</v>
      </c>
      <c r="DP231" s="322"/>
      <c r="DQ231" s="322">
        <v>1700000</v>
      </c>
      <c r="DR231" s="322">
        <v>1699994.4319200001</v>
      </c>
      <c r="DS231" s="75">
        <f>DR231/DQ231*100</f>
        <v>99.999672465882355</v>
      </c>
      <c r="DT231" s="322">
        <v>186620.7</v>
      </c>
      <c r="DU231" s="322">
        <v>588280.33184</v>
      </c>
      <c r="DV231" s="322">
        <v>588280.33184</v>
      </c>
      <c r="DW231" s="75">
        <f>DV231/DU231*100</f>
        <v>100</v>
      </c>
      <c r="DX231" s="75"/>
      <c r="DY231" s="322">
        <v>165380.30012</v>
      </c>
      <c r="DZ231" s="322">
        <v>165380.30012</v>
      </c>
      <c r="EA231" s="75">
        <f>DZ231/DY231*100</f>
        <v>100</v>
      </c>
      <c r="EB231" s="322">
        <v>1000</v>
      </c>
      <c r="EC231" s="322">
        <v>1000</v>
      </c>
      <c r="ED231" s="322">
        <v>954.06798000000003</v>
      </c>
      <c r="EE231" s="322">
        <f t="shared" si="1366"/>
        <v>95.406798000000009</v>
      </c>
      <c r="EF231" s="322">
        <v>175473.9</v>
      </c>
      <c r="EG231" s="322">
        <v>181511.28563</v>
      </c>
      <c r="EH231" s="322">
        <v>181511.28563</v>
      </c>
      <c r="EI231" s="75">
        <f>EH231/EG231*100</f>
        <v>100</v>
      </c>
      <c r="EJ231" s="322"/>
      <c r="EK231" s="322">
        <v>122185.85679000001</v>
      </c>
      <c r="EL231" s="322">
        <v>119585.13706000001</v>
      </c>
      <c r="EM231" s="75">
        <f>EL231/EK231*100</f>
        <v>97.871505100242629</v>
      </c>
      <c r="EN231" s="322"/>
      <c r="EO231" s="322"/>
      <c r="EP231" s="322"/>
      <c r="EQ231" s="75"/>
      <c r="ER231" s="322"/>
      <c r="ES231" s="322">
        <v>85785</v>
      </c>
      <c r="ET231" s="322">
        <v>85785</v>
      </c>
      <c r="EU231" s="75">
        <f t="shared" si="1370"/>
        <v>100</v>
      </c>
      <c r="EV231" s="75"/>
      <c r="EW231" s="75">
        <v>604214.96464999998</v>
      </c>
      <c r="EX231" s="75">
        <v>543012.28661000007</v>
      </c>
      <c r="EY231" s="75">
        <f>EX231/EW231*100</f>
        <v>89.870711316219641</v>
      </c>
      <c r="EZ231" s="322"/>
      <c r="FA231" s="322">
        <v>75000</v>
      </c>
      <c r="FB231" s="322">
        <v>75000</v>
      </c>
      <c r="FC231" s="75">
        <f t="shared" si="1372"/>
        <v>100</v>
      </c>
      <c r="FD231" s="322"/>
      <c r="FE231" s="322">
        <v>679073.35917999991</v>
      </c>
      <c r="FF231" s="322">
        <v>632223.12330999994</v>
      </c>
      <c r="FG231" s="75">
        <f>FF231/FE231*100</f>
        <v>93.100857921068652</v>
      </c>
      <c r="FH231" s="322"/>
      <c r="FI231" s="322"/>
      <c r="FJ231" s="322"/>
      <c r="FK231" s="75"/>
      <c r="FL231" s="322">
        <v>3239</v>
      </c>
      <c r="FM231" s="322">
        <v>3383.2</v>
      </c>
      <c r="FN231" s="322">
        <v>3382.7031299999999</v>
      </c>
      <c r="FO231" s="75">
        <f t="shared" si="1373"/>
        <v>99.985313608418068</v>
      </c>
      <c r="FP231" s="74">
        <v>50670</v>
      </c>
      <c r="FQ231" s="74">
        <v>76186.604909999995</v>
      </c>
      <c r="FR231" s="74">
        <v>25516.604910000002</v>
      </c>
      <c r="FS231" s="75">
        <f t="shared" si="1374"/>
        <v>33.492245704009285</v>
      </c>
      <c r="FT231" s="322">
        <v>70000</v>
      </c>
      <c r="FU231" s="322">
        <v>69093.952049999993</v>
      </c>
      <c r="FV231" s="322">
        <v>59841.938099999999</v>
      </c>
      <c r="FW231" s="322">
        <f t="shared" si="1375"/>
        <v>86.609516932386853</v>
      </c>
      <c r="FX231" s="322"/>
      <c r="FY231" s="322"/>
      <c r="FZ231" s="322"/>
      <c r="GA231" s="322"/>
      <c r="GB231" s="322">
        <v>46789.4</v>
      </c>
      <c r="GC231" s="322">
        <v>15970.674279999999</v>
      </c>
      <c r="GD231" s="322">
        <v>12546.631720000001</v>
      </c>
      <c r="GE231" s="78">
        <f t="shared" si="1376"/>
        <v>78.560438338612229</v>
      </c>
      <c r="GF231" s="322">
        <v>15137.406199999999</v>
      </c>
      <c r="GG231" s="322">
        <v>14729.52939</v>
      </c>
      <c r="GH231" s="322">
        <v>14726.344630000001</v>
      </c>
      <c r="GI231" s="75">
        <f t="shared" si="1377"/>
        <v>99.978378399501608</v>
      </c>
      <c r="GJ231" s="322"/>
      <c r="GK231" s="322"/>
      <c r="GL231" s="322"/>
      <c r="GM231" s="322"/>
      <c r="GN231" s="322"/>
      <c r="GO231" s="322">
        <v>1030.51</v>
      </c>
      <c r="GP231" s="322">
        <v>0</v>
      </c>
      <c r="GQ231" s="322">
        <f t="shared" si="1378"/>
        <v>0</v>
      </c>
      <c r="GR231" s="74"/>
      <c r="GS231" s="74"/>
      <c r="GT231" s="74"/>
      <c r="GU231" s="75"/>
      <c r="GV231" s="74"/>
      <c r="GW231" s="74"/>
      <c r="GX231" s="74"/>
      <c r="GY231" s="75"/>
      <c r="GZ231" s="74"/>
      <c r="HA231" s="74"/>
      <c r="HB231" s="74"/>
      <c r="HC231" s="75"/>
      <c r="HD231" s="74"/>
      <c r="HE231" s="74"/>
      <c r="HF231" s="74"/>
      <c r="HG231" s="75"/>
      <c r="HH231" s="74"/>
      <c r="HI231" s="74">
        <v>3159.2</v>
      </c>
      <c r="HJ231" s="74">
        <v>3159.2</v>
      </c>
      <c r="HK231" s="75">
        <f t="shared" ref="HK231" si="1387">HJ231/HI231*100</f>
        <v>100</v>
      </c>
      <c r="HL231" s="74"/>
      <c r="HM231" s="74"/>
      <c r="HN231" s="74">
        <v>0</v>
      </c>
      <c r="HO231" s="75"/>
      <c r="HP231" s="74"/>
      <c r="HQ231" s="74"/>
      <c r="HR231" s="74">
        <v>0</v>
      </c>
      <c r="HS231" s="75"/>
      <c r="HT231" s="74"/>
      <c r="HU231" s="74"/>
      <c r="HV231" s="74">
        <v>0</v>
      </c>
      <c r="HW231" s="75"/>
      <c r="HX231" s="74"/>
      <c r="HY231" s="74"/>
      <c r="HZ231" s="74">
        <v>0</v>
      </c>
      <c r="IA231" s="75"/>
      <c r="IB231" s="74"/>
      <c r="IC231" s="74"/>
      <c r="ID231" s="74">
        <v>0</v>
      </c>
      <c r="IE231" s="75"/>
      <c r="IF231" s="74"/>
      <c r="IG231" s="74">
        <v>479991.8</v>
      </c>
      <c r="IH231" s="74">
        <v>479991.70866</v>
      </c>
      <c r="II231" s="75">
        <f>IH231/IG231*100</f>
        <v>99.999980970508247</v>
      </c>
      <c r="IJ231" s="74"/>
      <c r="IK231" s="74"/>
      <c r="IL231" s="74">
        <v>0</v>
      </c>
      <c r="IM231" s="75"/>
      <c r="IN231" s="74"/>
      <c r="IO231" s="74"/>
      <c r="IP231" s="74">
        <v>0</v>
      </c>
      <c r="IQ231" s="75"/>
      <c r="IR231" s="74"/>
      <c r="IS231" s="74"/>
      <c r="IT231" s="74">
        <v>0</v>
      </c>
      <c r="IU231" s="75"/>
      <c r="IV231" s="74"/>
      <c r="IW231" s="74">
        <v>50000</v>
      </c>
      <c r="IX231" s="74">
        <v>50000</v>
      </c>
      <c r="IY231" s="75">
        <f>IX231/IW231*100</f>
        <v>100</v>
      </c>
      <c r="IZ231" s="74"/>
      <c r="JA231" s="74">
        <v>1475.6245700000002</v>
      </c>
      <c r="JB231" s="74">
        <v>1475.6245700000002</v>
      </c>
      <c r="JC231" s="75">
        <f>JB231/JA231*100</f>
        <v>100</v>
      </c>
      <c r="JD231" s="74"/>
      <c r="JE231" s="74">
        <v>90132.1</v>
      </c>
      <c r="JF231" s="74">
        <v>90132.1</v>
      </c>
      <c r="JG231" s="75">
        <f>JF231/JE231*100</f>
        <v>100</v>
      </c>
      <c r="JH231" s="74"/>
      <c r="JI231" s="74">
        <v>1255.7929999999999</v>
      </c>
      <c r="JJ231" s="74">
        <v>1255.7929999999999</v>
      </c>
      <c r="JK231" s="75">
        <f>JJ231/JI231*100</f>
        <v>100</v>
      </c>
      <c r="JL231" s="74"/>
      <c r="JM231" s="74">
        <v>10000</v>
      </c>
      <c r="JN231" s="74">
        <v>10000</v>
      </c>
      <c r="JO231" s="75">
        <f>JN231/JM231*100</f>
        <v>100</v>
      </c>
      <c r="JP231" s="74"/>
      <c r="JQ231" s="74">
        <v>10000</v>
      </c>
      <c r="JR231" s="74">
        <v>9999</v>
      </c>
      <c r="JS231" s="75">
        <f>JR231/JQ231*100</f>
        <v>99.99</v>
      </c>
      <c r="JT231" s="74"/>
      <c r="JU231" s="74">
        <v>772.69399999999996</v>
      </c>
      <c r="JV231" s="74">
        <v>772.69399999999996</v>
      </c>
      <c r="JW231" s="75">
        <f>JV231/JU231*100</f>
        <v>100</v>
      </c>
      <c r="JX231" s="74"/>
      <c r="JY231" s="74"/>
      <c r="JZ231" s="74">
        <v>0</v>
      </c>
      <c r="KA231" s="75"/>
      <c r="KB231" s="74"/>
      <c r="KC231" s="74">
        <v>1714.5</v>
      </c>
      <c r="KD231" s="74">
        <v>1714.5</v>
      </c>
      <c r="KE231" s="75">
        <f t="shared" si="1293"/>
        <v>100</v>
      </c>
      <c r="KF231" s="74"/>
      <c r="KG231" s="74"/>
      <c r="KH231" s="74"/>
      <c r="KI231" s="75"/>
      <c r="KJ231" s="74"/>
      <c r="KK231" s="74">
        <v>9823.9</v>
      </c>
      <c r="KL231" s="74">
        <v>9823.9</v>
      </c>
      <c r="KM231" s="75">
        <f t="shared" si="1333"/>
        <v>100</v>
      </c>
      <c r="KN231" s="74"/>
      <c r="KO231" s="74"/>
      <c r="KP231" s="74"/>
      <c r="KQ231" s="75"/>
      <c r="KR231" s="74"/>
      <c r="KS231" s="74">
        <v>1207</v>
      </c>
      <c r="KT231" s="74">
        <v>1205.6869999999999</v>
      </c>
      <c r="KU231" s="78">
        <f t="shared" si="1379"/>
        <v>99.891217895608946</v>
      </c>
      <c r="KV231" s="74"/>
      <c r="KW231" s="74"/>
      <c r="KX231" s="74"/>
      <c r="KY231" s="78"/>
      <c r="KZ231" s="74"/>
      <c r="LA231" s="74">
        <v>21769.761350000001</v>
      </c>
      <c r="LB231" s="74">
        <v>21769.761350000001</v>
      </c>
      <c r="LC231" s="78">
        <f>LB231/LA231*100</f>
        <v>100</v>
      </c>
      <c r="LD231" s="74"/>
      <c r="LE231" s="74">
        <v>12441.63293</v>
      </c>
      <c r="LF231" s="74">
        <v>12441.63293</v>
      </c>
      <c r="LG231" s="78">
        <f t="shared" si="1380"/>
        <v>100</v>
      </c>
      <c r="LH231" s="74"/>
      <c r="LI231" s="74"/>
      <c r="LJ231" s="74"/>
      <c r="LK231" s="78"/>
      <c r="LL231" s="74"/>
      <c r="LM231" s="74"/>
      <c r="LN231" s="74"/>
      <c r="LO231" s="78"/>
      <c r="LP231" s="74"/>
      <c r="LQ231" s="74">
        <v>1600</v>
      </c>
      <c r="LR231" s="74">
        <v>1600</v>
      </c>
      <c r="LS231" s="78">
        <f>LR231/LQ231*100</f>
        <v>100</v>
      </c>
      <c r="LT231" s="74"/>
      <c r="LU231" s="74">
        <v>2377.0711900000001</v>
      </c>
      <c r="LV231" s="74">
        <v>2377.0711900000001</v>
      </c>
      <c r="LW231" s="78">
        <f>LV231/LU231*100</f>
        <v>100</v>
      </c>
      <c r="LX231" s="74"/>
      <c r="LY231" s="74"/>
      <c r="LZ231" s="74"/>
      <c r="MA231" s="78"/>
      <c r="MB231" s="74"/>
      <c r="MC231" s="74">
        <v>71589.402359999993</v>
      </c>
      <c r="MD231" s="74">
        <v>71589.402359999993</v>
      </c>
      <c r="ME231" s="75">
        <f t="shared" si="1367"/>
        <v>100</v>
      </c>
      <c r="MF231" s="74"/>
      <c r="MG231" s="74"/>
      <c r="MH231" s="74"/>
      <c r="MI231" s="75"/>
      <c r="MJ231" s="74"/>
      <c r="MK231" s="74"/>
      <c r="ML231" s="74"/>
      <c r="MM231" s="75"/>
      <c r="MN231" s="322"/>
      <c r="MO231" s="322"/>
      <c r="MP231" s="322"/>
      <c r="MQ231" s="75"/>
      <c r="MR231" s="322"/>
      <c r="MS231" s="322"/>
      <c r="MT231" s="322"/>
      <c r="MU231" s="75"/>
      <c r="MV231" s="74"/>
      <c r="MW231" s="74"/>
      <c r="MX231" s="74"/>
      <c r="MY231" s="75"/>
      <c r="MZ231" s="74"/>
      <c r="NA231" s="74"/>
      <c r="NB231" s="74"/>
      <c r="NC231" s="75"/>
      <c r="ND231" s="74"/>
      <c r="NE231" s="74"/>
      <c r="NF231" s="74"/>
      <c r="NG231" s="75"/>
      <c r="NH231" s="74"/>
      <c r="NI231" s="74"/>
      <c r="NJ231" s="74"/>
      <c r="NK231" s="75"/>
    </row>
    <row r="232" spans="1:375" ht="15.75" x14ac:dyDescent="0.25">
      <c r="A232" s="11" t="s">
        <v>82</v>
      </c>
      <c r="B232" s="78">
        <f t="shared" si="1357"/>
        <v>9064.5388999999996</v>
      </c>
      <c r="C232" s="78">
        <f t="shared" si="1186"/>
        <v>59616.770560000004</v>
      </c>
      <c r="D232" s="78">
        <f t="shared" si="1232"/>
        <v>12729.563979999999</v>
      </c>
      <c r="E232" s="78">
        <f t="shared" si="1233"/>
        <v>46887.206579999998</v>
      </c>
      <c r="F232" s="78">
        <f t="shared" si="1358"/>
        <v>59573.479660000005</v>
      </c>
      <c r="G232" s="74">
        <f t="shared" si="1294"/>
        <v>99.927384694619718</v>
      </c>
      <c r="H232" s="74"/>
      <c r="I232" s="74"/>
      <c r="J232" s="74"/>
      <c r="K232" s="74"/>
      <c r="L232" s="74">
        <v>1283.7</v>
      </c>
      <c r="M232" s="74">
        <v>1604.6</v>
      </c>
      <c r="N232" s="74">
        <v>1604.6</v>
      </c>
      <c r="O232" s="75">
        <f>N232/M232*100</f>
        <v>100</v>
      </c>
      <c r="P232" s="114">
        <v>462</v>
      </c>
      <c r="Q232" s="114">
        <v>462</v>
      </c>
      <c r="R232" s="114">
        <v>462</v>
      </c>
      <c r="S232" s="75">
        <f t="shared" si="1359"/>
        <v>100</v>
      </c>
      <c r="T232" s="99">
        <v>1230</v>
      </c>
      <c r="U232" s="285">
        <v>1230</v>
      </c>
      <c r="V232" s="285">
        <v>1230</v>
      </c>
      <c r="W232" s="75">
        <f t="shared" si="1360"/>
        <v>100</v>
      </c>
      <c r="X232" s="285">
        <v>976</v>
      </c>
      <c r="Y232" s="322">
        <v>976</v>
      </c>
      <c r="Z232" s="322">
        <v>976</v>
      </c>
      <c r="AA232" s="75">
        <f t="shared" si="1361"/>
        <v>100</v>
      </c>
      <c r="AB232" s="322"/>
      <c r="AC232" s="322"/>
      <c r="AD232" s="322"/>
      <c r="AE232" s="75"/>
      <c r="AF232" s="331"/>
      <c r="AG232" s="331">
        <v>1869.2</v>
      </c>
      <c r="AH232" s="331">
        <v>1852.6827900000001</v>
      </c>
      <c r="AI232" s="78">
        <f t="shared" si="1362"/>
        <v>99.116348705328477</v>
      </c>
      <c r="AJ232" s="331"/>
      <c r="AK232" s="331">
        <v>160</v>
      </c>
      <c r="AL232" s="331">
        <v>160</v>
      </c>
      <c r="AM232" s="78">
        <f t="shared" si="1363"/>
        <v>100</v>
      </c>
      <c r="AN232" s="74"/>
      <c r="AO232" s="74"/>
      <c r="AP232" s="74">
        <v>0</v>
      </c>
      <c r="AQ232" s="74"/>
      <c r="AR232" s="331">
        <v>500</v>
      </c>
      <c r="AS232" s="331">
        <v>500</v>
      </c>
      <c r="AT232" s="331">
        <v>500</v>
      </c>
      <c r="AU232" s="78">
        <f t="shared" si="1364"/>
        <v>100</v>
      </c>
      <c r="AV232" s="331"/>
      <c r="AW232" s="331"/>
      <c r="AX232" s="331"/>
      <c r="AY232" s="78"/>
      <c r="AZ232" s="75"/>
      <c r="BA232" s="322"/>
      <c r="BB232" s="322"/>
      <c r="BC232" s="75"/>
      <c r="BD232" s="322"/>
      <c r="BE232" s="322"/>
      <c r="BF232" s="322"/>
      <c r="BG232" s="75"/>
      <c r="BH232" s="322">
        <v>454.7756</v>
      </c>
      <c r="BI232" s="322">
        <v>454.7756</v>
      </c>
      <c r="BJ232" s="322">
        <v>437.69665000000003</v>
      </c>
      <c r="BK232" s="75">
        <f t="shared" si="1365"/>
        <v>96.244532468320642</v>
      </c>
      <c r="BL232" s="75"/>
      <c r="BM232" s="322"/>
      <c r="BN232" s="322"/>
      <c r="BO232" s="75"/>
      <c r="BP232" s="75"/>
      <c r="BQ232" s="322"/>
      <c r="BR232" s="322"/>
      <c r="BS232" s="75"/>
      <c r="BT232" s="75"/>
      <c r="BU232" s="322"/>
      <c r="BV232" s="322"/>
      <c r="BW232" s="75"/>
      <c r="BX232" s="75"/>
      <c r="BY232" s="322"/>
      <c r="BZ232" s="322"/>
      <c r="CA232" s="78"/>
      <c r="CB232" s="75"/>
      <c r="CC232" s="322"/>
      <c r="CD232" s="322"/>
      <c r="CE232" s="78"/>
      <c r="CF232" s="75"/>
      <c r="CG232" s="322"/>
      <c r="CH232" s="322"/>
      <c r="CI232" s="75"/>
      <c r="CJ232" s="75"/>
      <c r="CK232" s="322"/>
      <c r="CL232" s="322"/>
      <c r="CM232" s="75"/>
      <c r="CN232" s="75"/>
      <c r="CO232" s="322"/>
      <c r="CP232" s="322"/>
      <c r="CQ232" s="75"/>
      <c r="CR232" s="322">
        <v>634.4</v>
      </c>
      <c r="CS232" s="322">
        <v>634.4</v>
      </c>
      <c r="CT232" s="322">
        <v>629.94785999999999</v>
      </c>
      <c r="CU232" s="75">
        <f>CT232/CS232*100</f>
        <v>99.298212484237084</v>
      </c>
      <c r="CV232" s="75"/>
      <c r="CW232" s="322"/>
      <c r="CX232" s="322"/>
      <c r="CY232" s="75"/>
      <c r="CZ232" s="75"/>
      <c r="DA232" s="322">
        <v>8577.71378</v>
      </c>
      <c r="DB232" s="322">
        <v>8577.71378</v>
      </c>
      <c r="DC232" s="75">
        <f t="shared" si="1368"/>
        <v>100</v>
      </c>
      <c r="DD232" s="322"/>
      <c r="DE232" s="322"/>
      <c r="DF232" s="322">
        <v>0</v>
      </c>
      <c r="DG232" s="75"/>
      <c r="DH232" s="322">
        <v>250</v>
      </c>
      <c r="DI232" s="322">
        <v>250</v>
      </c>
      <c r="DJ232" s="322">
        <v>250</v>
      </c>
      <c r="DK232" s="75">
        <f>DJ232/DI232*100</f>
        <v>100</v>
      </c>
      <c r="DL232" s="322"/>
      <c r="DM232" s="322"/>
      <c r="DN232" s="322"/>
      <c r="DO232" s="75"/>
      <c r="DP232" s="322"/>
      <c r="DQ232" s="322"/>
      <c r="DR232" s="322"/>
      <c r="DS232" s="75"/>
      <c r="DT232" s="75"/>
      <c r="DU232" s="322"/>
      <c r="DV232" s="322"/>
      <c r="DW232" s="75"/>
      <c r="DX232" s="75"/>
      <c r="DY232" s="322"/>
      <c r="DZ232" s="322"/>
      <c r="EA232" s="75"/>
      <c r="EB232" s="322">
        <v>1000</v>
      </c>
      <c r="EC232" s="322">
        <v>1000</v>
      </c>
      <c r="ED232" s="322">
        <v>1000</v>
      </c>
      <c r="EE232" s="75">
        <f t="shared" si="1366"/>
        <v>100</v>
      </c>
      <c r="EF232" s="322">
        <v>2040.2</v>
      </c>
      <c r="EG232" s="322">
        <v>2208.2534000000001</v>
      </c>
      <c r="EH232" s="74">
        <v>2203.7197999999999</v>
      </c>
      <c r="EI232" s="75">
        <f t="shared" ref="EI232:EI233" si="1388">EH232/EG232*100</f>
        <v>99.794697474483669</v>
      </c>
      <c r="EJ232" s="322"/>
      <c r="EK232" s="322"/>
      <c r="EL232" s="322"/>
      <c r="EM232" s="75"/>
      <c r="EN232" s="322"/>
      <c r="EO232" s="322"/>
      <c r="EP232" s="322"/>
      <c r="EQ232" s="75"/>
      <c r="ER232" s="322"/>
      <c r="ES232" s="322"/>
      <c r="ET232" s="322"/>
      <c r="EU232" s="75"/>
      <c r="EV232" s="75"/>
      <c r="EW232" s="75"/>
      <c r="EX232" s="75"/>
      <c r="EY232" s="75"/>
      <c r="EZ232" s="322"/>
      <c r="FA232" s="322"/>
      <c r="FB232" s="322"/>
      <c r="FC232" s="75"/>
      <c r="FD232" s="322"/>
      <c r="FE232" s="322"/>
      <c r="FF232" s="322"/>
      <c r="FG232" s="75"/>
      <c r="FH232" s="322"/>
      <c r="FI232" s="322"/>
      <c r="FJ232" s="322"/>
      <c r="FK232" s="75"/>
      <c r="FL232" s="322">
        <v>79</v>
      </c>
      <c r="FM232" s="322">
        <v>76.099999999999994</v>
      </c>
      <c r="FN232" s="322">
        <v>76.076270000000008</v>
      </c>
      <c r="FO232" s="75">
        <f t="shared" si="1373"/>
        <v>99.968817345597913</v>
      </c>
      <c r="FP232" s="322"/>
      <c r="FQ232" s="322"/>
      <c r="FR232" s="322"/>
      <c r="FS232" s="75"/>
      <c r="FT232" s="322"/>
      <c r="FU232" s="322"/>
      <c r="FV232" s="322"/>
      <c r="FW232" s="322"/>
      <c r="FX232" s="322"/>
      <c r="FY232" s="322"/>
      <c r="FZ232" s="322"/>
      <c r="GA232" s="322"/>
      <c r="GB232" s="322"/>
      <c r="GC232" s="322"/>
      <c r="GD232" s="322"/>
      <c r="GE232" s="322"/>
      <c r="GF232" s="322">
        <v>154.46329999999998</v>
      </c>
      <c r="GG232" s="322">
        <v>144.77794</v>
      </c>
      <c r="GH232" s="322">
        <v>144.09267000000003</v>
      </c>
      <c r="GI232" s="75">
        <f t="shared" si="1377"/>
        <v>99.526675127440015</v>
      </c>
      <c r="GJ232" s="322"/>
      <c r="GK232" s="322"/>
      <c r="GL232" s="322"/>
      <c r="GM232" s="322"/>
      <c r="GN232" s="322"/>
      <c r="GO232" s="322"/>
      <c r="GP232" s="322"/>
      <c r="GQ232" s="322"/>
      <c r="GR232" s="74"/>
      <c r="GS232" s="74"/>
      <c r="GT232" s="74"/>
      <c r="GU232" s="75"/>
      <c r="GV232" s="74"/>
      <c r="GW232" s="74"/>
      <c r="GX232" s="74"/>
      <c r="GY232" s="75"/>
      <c r="GZ232" s="74"/>
      <c r="HA232" s="74"/>
      <c r="HB232" s="74"/>
      <c r="HC232" s="75"/>
      <c r="HD232" s="74"/>
      <c r="HE232" s="74"/>
      <c r="HF232" s="74"/>
      <c r="HG232" s="75"/>
      <c r="HH232" s="74"/>
      <c r="HI232" s="74"/>
      <c r="HJ232" s="74">
        <v>0</v>
      </c>
      <c r="HK232" s="75"/>
      <c r="HL232" s="74"/>
      <c r="HM232" s="74"/>
      <c r="HN232" s="74">
        <v>0</v>
      </c>
      <c r="HO232" s="75"/>
      <c r="HP232" s="74"/>
      <c r="HQ232" s="74"/>
      <c r="HR232" s="74">
        <v>0</v>
      </c>
      <c r="HS232" s="75"/>
      <c r="HT232" s="74"/>
      <c r="HU232" s="74"/>
      <c r="HV232" s="74">
        <v>0</v>
      </c>
      <c r="HW232" s="75"/>
      <c r="HX232" s="74"/>
      <c r="HY232" s="74"/>
      <c r="HZ232" s="74">
        <v>0</v>
      </c>
      <c r="IA232" s="75"/>
      <c r="IB232" s="74"/>
      <c r="IC232" s="74"/>
      <c r="ID232" s="74">
        <v>0</v>
      </c>
      <c r="IE232" s="75"/>
      <c r="IF232" s="74"/>
      <c r="IG232" s="74"/>
      <c r="IH232" s="74">
        <v>0</v>
      </c>
      <c r="II232" s="75"/>
      <c r="IJ232" s="74"/>
      <c r="IK232" s="74"/>
      <c r="IL232" s="74">
        <v>0</v>
      </c>
      <c r="IM232" s="75"/>
      <c r="IN232" s="74"/>
      <c r="IO232" s="74"/>
      <c r="IP232" s="74">
        <v>0</v>
      </c>
      <c r="IQ232" s="75"/>
      <c r="IR232" s="74"/>
      <c r="IS232" s="74"/>
      <c r="IT232" s="74">
        <v>0</v>
      </c>
      <c r="IU232" s="75"/>
      <c r="IV232" s="74"/>
      <c r="IW232" s="74"/>
      <c r="IX232" s="74">
        <v>0</v>
      </c>
      <c r="IY232" s="75"/>
      <c r="IZ232" s="74"/>
      <c r="JA232" s="74"/>
      <c r="JB232" s="74">
        <v>0</v>
      </c>
      <c r="JC232" s="75"/>
      <c r="JD232" s="74"/>
      <c r="JE232" s="74"/>
      <c r="JF232" s="74">
        <v>0</v>
      </c>
      <c r="JG232" s="75"/>
      <c r="JH232" s="74"/>
      <c r="JI232" s="74"/>
      <c r="JJ232" s="74">
        <v>0</v>
      </c>
      <c r="JK232" s="75"/>
      <c r="JL232" s="74"/>
      <c r="JM232" s="74"/>
      <c r="JN232" s="74">
        <v>0</v>
      </c>
      <c r="JO232" s="75"/>
      <c r="JP232" s="74"/>
      <c r="JQ232" s="74"/>
      <c r="JR232" s="74">
        <v>0</v>
      </c>
      <c r="JS232" s="75"/>
      <c r="JT232" s="74"/>
      <c r="JU232" s="74">
        <v>420.80500000000001</v>
      </c>
      <c r="JV232" s="74">
        <v>420.80500000000001</v>
      </c>
      <c r="JW232" s="75">
        <f>JV232/JU232*100</f>
        <v>100</v>
      </c>
      <c r="JX232" s="74"/>
      <c r="JY232" s="74"/>
      <c r="JZ232" s="74">
        <v>0</v>
      </c>
      <c r="KA232" s="75"/>
      <c r="KB232" s="74"/>
      <c r="KC232" s="74"/>
      <c r="KD232" s="74">
        <v>0</v>
      </c>
      <c r="KE232" s="75"/>
      <c r="KF232" s="74"/>
      <c r="KG232" s="74"/>
      <c r="KH232" s="74"/>
      <c r="KI232" s="75"/>
      <c r="KJ232" s="74"/>
      <c r="KK232" s="74">
        <v>150</v>
      </c>
      <c r="KL232" s="74">
        <v>150</v>
      </c>
      <c r="KM232" s="75">
        <f t="shared" si="1333"/>
        <v>100</v>
      </c>
      <c r="KN232" s="74"/>
      <c r="KO232" s="74"/>
      <c r="KP232" s="74"/>
      <c r="KQ232" s="75"/>
      <c r="KR232" s="74"/>
      <c r="KS232" s="74"/>
      <c r="KT232" s="74"/>
      <c r="KU232" s="78"/>
      <c r="KV232" s="74"/>
      <c r="KW232" s="74"/>
      <c r="KX232" s="74"/>
      <c r="KY232" s="78"/>
      <c r="KZ232" s="74"/>
      <c r="LA232" s="74"/>
      <c r="LB232" s="74"/>
      <c r="LC232" s="78"/>
      <c r="LD232" s="74"/>
      <c r="LE232" s="74"/>
      <c r="LF232" s="74"/>
      <c r="LG232" s="78"/>
      <c r="LH232" s="74"/>
      <c r="LI232" s="74">
        <v>12480.44659</v>
      </c>
      <c r="LJ232" s="74">
        <v>12480.44659</v>
      </c>
      <c r="LK232" s="78">
        <f>LJ232/LI232*100</f>
        <v>100</v>
      </c>
      <c r="LL232" s="74"/>
      <c r="LM232" s="74"/>
      <c r="LN232" s="74"/>
      <c r="LO232" s="78"/>
      <c r="LP232" s="74"/>
      <c r="LQ232" s="74"/>
      <c r="LR232" s="74"/>
      <c r="LS232" s="78"/>
      <c r="LT232" s="74"/>
      <c r="LU232" s="74"/>
      <c r="LV232" s="74"/>
      <c r="LW232" s="78"/>
      <c r="LX232" s="74"/>
      <c r="LY232" s="74"/>
      <c r="LZ232" s="74"/>
      <c r="MA232" s="78"/>
      <c r="MB232" s="74"/>
      <c r="MC232" s="74">
        <v>1159.45704</v>
      </c>
      <c r="MD232" s="74">
        <v>1159.45704</v>
      </c>
      <c r="ME232" s="75">
        <f t="shared" si="1367"/>
        <v>100</v>
      </c>
      <c r="MF232" s="74"/>
      <c r="MG232" s="74">
        <v>25258.24121</v>
      </c>
      <c r="MH232" s="74">
        <v>25258.24121</v>
      </c>
      <c r="MI232" s="75">
        <f t="shared" si="1385"/>
        <v>100</v>
      </c>
      <c r="MJ232" s="74"/>
      <c r="MK232" s="74"/>
      <c r="ML232" s="74"/>
      <c r="MM232" s="75"/>
      <c r="MN232" s="331"/>
      <c r="MO232" s="331"/>
      <c r="MP232" s="331"/>
      <c r="MQ232" s="78"/>
      <c r="MR232" s="322"/>
      <c r="MS232" s="322"/>
      <c r="MT232" s="322"/>
      <c r="MU232" s="75"/>
      <c r="MV232" s="74"/>
      <c r="MW232" s="74"/>
      <c r="MX232" s="74"/>
      <c r="MY232" s="75"/>
      <c r="MZ232" s="74"/>
      <c r="NA232" s="74"/>
      <c r="NB232" s="74"/>
      <c r="NC232" s="75"/>
      <c r="ND232" s="74"/>
      <c r="NE232" s="74"/>
      <c r="NF232" s="74"/>
      <c r="NG232" s="75"/>
      <c r="NH232" s="74"/>
      <c r="NI232" s="74"/>
      <c r="NJ232" s="74"/>
      <c r="NK232" s="75"/>
    </row>
    <row r="233" spans="1:375" ht="15.75" x14ac:dyDescent="0.25">
      <c r="A233" s="11" t="s">
        <v>83</v>
      </c>
      <c r="B233" s="78">
        <f t="shared" si="1357"/>
        <v>6075.6849000000002</v>
      </c>
      <c r="C233" s="78">
        <f t="shared" si="1186"/>
        <v>58009.799729999999</v>
      </c>
      <c r="D233" s="78">
        <f t="shared" si="1232"/>
        <v>37909.799729999999</v>
      </c>
      <c r="E233" s="78">
        <f t="shared" si="1233"/>
        <v>20100</v>
      </c>
      <c r="F233" s="78">
        <f t="shared" si="1358"/>
        <v>57827.804550000001</v>
      </c>
      <c r="G233" s="73">
        <f t="shared" si="1294"/>
        <v>99.68626821528936</v>
      </c>
      <c r="H233" s="74"/>
      <c r="I233" s="74"/>
      <c r="J233" s="74"/>
      <c r="K233" s="74"/>
      <c r="L233" s="74">
        <v>1176.7</v>
      </c>
      <c r="M233" s="74">
        <v>1470.9</v>
      </c>
      <c r="N233" s="74">
        <v>1470.8997400000001</v>
      </c>
      <c r="O233" s="75">
        <f>N233/M233*100</f>
        <v>99.999982323747361</v>
      </c>
      <c r="P233" s="114">
        <v>240</v>
      </c>
      <c r="Q233" s="114">
        <v>240</v>
      </c>
      <c r="R233" s="114">
        <v>240</v>
      </c>
      <c r="S233" s="75">
        <f t="shared" si="1359"/>
        <v>100</v>
      </c>
      <c r="T233" s="99">
        <v>583</v>
      </c>
      <c r="U233" s="285">
        <v>583</v>
      </c>
      <c r="V233" s="285">
        <v>583</v>
      </c>
      <c r="W233" s="75">
        <f t="shared" si="1360"/>
        <v>100</v>
      </c>
      <c r="X233" s="285">
        <v>347</v>
      </c>
      <c r="Y233" s="322">
        <v>347</v>
      </c>
      <c r="Z233" s="322">
        <v>347</v>
      </c>
      <c r="AA233" s="75">
        <f t="shared" si="1361"/>
        <v>100</v>
      </c>
      <c r="AB233" s="322"/>
      <c r="AC233" s="322"/>
      <c r="AD233" s="322"/>
      <c r="AE233" s="75"/>
      <c r="AF233" s="322"/>
      <c r="AG233" s="322">
        <v>1033.8</v>
      </c>
      <c r="AH233" s="322">
        <v>1033.8</v>
      </c>
      <c r="AI233" s="75">
        <f t="shared" si="1362"/>
        <v>100</v>
      </c>
      <c r="AJ233" s="322"/>
      <c r="AK233" s="322">
        <v>80</v>
      </c>
      <c r="AL233" s="322">
        <v>80</v>
      </c>
      <c r="AM233" s="75">
        <f t="shared" si="1363"/>
        <v>100</v>
      </c>
      <c r="AN233" s="74"/>
      <c r="AO233" s="74"/>
      <c r="AP233" s="74">
        <v>0</v>
      </c>
      <c r="AQ233" s="74"/>
      <c r="AR233" s="322">
        <v>500</v>
      </c>
      <c r="AS233" s="322">
        <v>500</v>
      </c>
      <c r="AT233" s="322">
        <v>500</v>
      </c>
      <c r="AU233" s="75">
        <f t="shared" si="1364"/>
        <v>100</v>
      </c>
      <c r="AV233" s="322"/>
      <c r="AW233" s="322"/>
      <c r="AX233" s="322"/>
      <c r="AY233" s="75"/>
      <c r="AZ233" s="75"/>
      <c r="BA233" s="322"/>
      <c r="BB233" s="322"/>
      <c r="BC233" s="75"/>
      <c r="BD233" s="322"/>
      <c r="BE233" s="322"/>
      <c r="BF233" s="322"/>
      <c r="BG233" s="75"/>
      <c r="BH233" s="322">
        <v>252.6532</v>
      </c>
      <c r="BI233" s="322">
        <v>252.6532</v>
      </c>
      <c r="BJ233" s="322">
        <v>252.6532</v>
      </c>
      <c r="BK233" s="75">
        <f t="shared" si="1365"/>
        <v>100</v>
      </c>
      <c r="BL233" s="75"/>
      <c r="BM233" s="322"/>
      <c r="BN233" s="322"/>
      <c r="BO233" s="75"/>
      <c r="BP233" s="75"/>
      <c r="BQ233" s="322"/>
      <c r="BR233" s="322"/>
      <c r="BS233" s="75"/>
      <c r="BT233" s="75"/>
      <c r="BU233" s="322"/>
      <c r="BV233" s="322"/>
      <c r="BW233" s="75"/>
      <c r="BX233" s="75"/>
      <c r="BY233" s="322"/>
      <c r="BZ233" s="322"/>
      <c r="CA233" s="78"/>
      <c r="CB233" s="75"/>
      <c r="CC233" s="322"/>
      <c r="CD233" s="322"/>
      <c r="CE233" s="78"/>
      <c r="CF233" s="75"/>
      <c r="CG233" s="322"/>
      <c r="CH233" s="322"/>
      <c r="CI233" s="75"/>
      <c r="CJ233" s="75"/>
      <c r="CK233" s="322"/>
      <c r="CL233" s="322"/>
      <c r="CM233" s="75"/>
      <c r="CN233" s="75"/>
      <c r="CO233" s="322"/>
      <c r="CP233" s="322"/>
      <c r="CQ233" s="75"/>
      <c r="CR233" s="322">
        <v>634.4</v>
      </c>
      <c r="CS233" s="322">
        <v>634.4</v>
      </c>
      <c r="CT233" s="322">
        <v>583.76516000000004</v>
      </c>
      <c r="CU233" s="75">
        <f>CT233/CS233*100</f>
        <v>92.018467843631797</v>
      </c>
      <c r="CV233" s="75"/>
      <c r="CW233" s="322"/>
      <c r="CX233" s="322"/>
      <c r="CY233" s="75"/>
      <c r="CZ233" s="75"/>
      <c r="DA233" s="322"/>
      <c r="DB233" s="322"/>
      <c r="DC233" s="78"/>
      <c r="DD233" s="322">
        <v>250</v>
      </c>
      <c r="DE233" s="322">
        <v>250</v>
      </c>
      <c r="DF233" s="322">
        <v>250</v>
      </c>
      <c r="DG233" s="75">
        <f t="shared" si="1288"/>
        <v>100</v>
      </c>
      <c r="DH233" s="322"/>
      <c r="DI233" s="322"/>
      <c r="DJ233" s="322"/>
      <c r="DK233" s="75"/>
      <c r="DL233" s="322"/>
      <c r="DM233" s="322"/>
      <c r="DN233" s="322"/>
      <c r="DO233" s="75"/>
      <c r="DP233" s="322"/>
      <c r="DQ233" s="322"/>
      <c r="DR233" s="322"/>
      <c r="DS233" s="75"/>
      <c r="DT233" s="75"/>
      <c r="DU233" s="322"/>
      <c r="DV233" s="322"/>
      <c r="DW233" s="75"/>
      <c r="DX233" s="75"/>
      <c r="DY233" s="322"/>
      <c r="DZ233" s="322"/>
      <c r="EA233" s="75"/>
      <c r="EB233" s="322">
        <v>1000</v>
      </c>
      <c r="EC233" s="322">
        <v>1000</v>
      </c>
      <c r="ED233" s="322">
        <v>906.53992000000005</v>
      </c>
      <c r="EE233" s="75">
        <f t="shared" si="1366"/>
        <v>90.653992000000002</v>
      </c>
      <c r="EF233" s="322">
        <v>1014.7</v>
      </c>
      <c r="EG233" s="322">
        <v>848.43100000000004</v>
      </c>
      <c r="EH233" s="74">
        <v>848.43100000000004</v>
      </c>
      <c r="EI233" s="75">
        <f t="shared" si="1388"/>
        <v>100</v>
      </c>
      <c r="EJ233" s="322"/>
      <c r="EK233" s="322"/>
      <c r="EL233" s="322"/>
      <c r="EM233" s="75"/>
      <c r="EN233" s="322"/>
      <c r="EO233" s="322"/>
      <c r="EP233" s="322"/>
      <c r="EQ233" s="75"/>
      <c r="ER233" s="322"/>
      <c r="ES233" s="322"/>
      <c r="ET233" s="322"/>
      <c r="EU233" s="75"/>
      <c r="EV233" s="75"/>
      <c r="EW233" s="75"/>
      <c r="EX233" s="75"/>
      <c r="EY233" s="75"/>
      <c r="EZ233" s="322"/>
      <c r="FA233" s="322"/>
      <c r="FB233" s="322"/>
      <c r="FC233" s="75"/>
      <c r="FD233" s="322"/>
      <c r="FE233" s="322"/>
      <c r="FF233" s="322"/>
      <c r="FG233" s="75"/>
      <c r="FH233" s="322"/>
      <c r="FI233" s="322"/>
      <c r="FJ233" s="322"/>
      <c r="FK233" s="75"/>
      <c r="FL233" s="322"/>
      <c r="FM233" s="322">
        <v>26</v>
      </c>
      <c r="FN233" s="322">
        <v>0</v>
      </c>
      <c r="FO233" s="75"/>
      <c r="FP233" s="322"/>
      <c r="FQ233" s="322"/>
      <c r="FR233" s="322"/>
      <c r="FS233" s="75"/>
      <c r="FT233" s="322"/>
      <c r="FU233" s="322"/>
      <c r="FV233" s="322"/>
      <c r="FW233" s="75"/>
      <c r="FX233" s="322"/>
      <c r="FY233" s="322"/>
      <c r="FZ233" s="322"/>
      <c r="GA233" s="75"/>
      <c r="GB233" s="322"/>
      <c r="GC233" s="322"/>
      <c r="GD233" s="322"/>
      <c r="GE233" s="75"/>
      <c r="GF233" s="322">
        <v>77.231700000000004</v>
      </c>
      <c r="GG233" s="322">
        <v>77.285049999999998</v>
      </c>
      <c r="GH233" s="322">
        <v>77.285049999999998</v>
      </c>
      <c r="GI233" s="75">
        <f t="shared" si="1377"/>
        <v>100</v>
      </c>
      <c r="GJ233" s="322"/>
      <c r="GK233" s="322"/>
      <c r="GL233" s="322"/>
      <c r="GM233" s="75"/>
      <c r="GN233" s="322"/>
      <c r="GO233" s="322">
        <v>59.48</v>
      </c>
      <c r="GP233" s="322">
        <v>59.48</v>
      </c>
      <c r="GQ233" s="75">
        <f>GP233/GO233*100</f>
        <v>100</v>
      </c>
      <c r="GR233" s="74"/>
      <c r="GS233" s="74"/>
      <c r="GT233" s="74"/>
      <c r="GU233" s="75"/>
      <c r="GV233" s="74"/>
      <c r="GW233" s="74"/>
      <c r="GX233" s="74"/>
      <c r="GY233" s="75"/>
      <c r="GZ233" s="74"/>
      <c r="HA233" s="74"/>
      <c r="HB233" s="74"/>
      <c r="HC233" s="75"/>
      <c r="HD233" s="74"/>
      <c r="HE233" s="74"/>
      <c r="HF233" s="74"/>
      <c r="HG233" s="75"/>
      <c r="HH233" s="74"/>
      <c r="HI233" s="74">
        <v>26.1</v>
      </c>
      <c r="HJ233" s="74">
        <v>14.2</v>
      </c>
      <c r="HK233" s="75">
        <f>HJ233/HI233*100</f>
        <v>54.406130268199227</v>
      </c>
      <c r="HL233" s="74"/>
      <c r="HM233" s="74"/>
      <c r="HN233" s="74">
        <v>0</v>
      </c>
      <c r="HO233" s="75"/>
      <c r="HP233" s="74"/>
      <c r="HQ233" s="74"/>
      <c r="HR233" s="74">
        <v>0</v>
      </c>
      <c r="HS233" s="75"/>
      <c r="HT233" s="74"/>
      <c r="HU233" s="74"/>
      <c r="HV233" s="74">
        <v>0</v>
      </c>
      <c r="HW233" s="75"/>
      <c r="HX233" s="74"/>
      <c r="HY233" s="74"/>
      <c r="HZ233" s="74">
        <v>0</v>
      </c>
      <c r="IA233" s="75"/>
      <c r="IB233" s="74"/>
      <c r="IC233" s="74"/>
      <c r="ID233" s="74">
        <v>0</v>
      </c>
      <c r="IE233" s="75"/>
      <c r="IF233" s="74"/>
      <c r="IG233" s="74"/>
      <c r="IH233" s="74">
        <v>0</v>
      </c>
      <c r="II233" s="75"/>
      <c r="IJ233" s="74"/>
      <c r="IK233" s="74"/>
      <c r="IL233" s="74">
        <v>0</v>
      </c>
      <c r="IM233" s="75"/>
      <c r="IN233" s="74"/>
      <c r="IO233" s="74"/>
      <c r="IP233" s="74">
        <v>0</v>
      </c>
      <c r="IQ233" s="75"/>
      <c r="IR233" s="74"/>
      <c r="IS233" s="74"/>
      <c r="IT233" s="74">
        <v>0</v>
      </c>
      <c r="IU233" s="75"/>
      <c r="IV233" s="74"/>
      <c r="IW233" s="74"/>
      <c r="IX233" s="74">
        <v>0</v>
      </c>
      <c r="IY233" s="75"/>
      <c r="IZ233" s="74"/>
      <c r="JA233" s="74"/>
      <c r="JB233" s="74">
        <v>0</v>
      </c>
      <c r="JC233" s="75"/>
      <c r="JD233" s="74"/>
      <c r="JE233" s="74"/>
      <c r="JF233" s="74">
        <v>0</v>
      </c>
      <c r="JG233" s="75"/>
      <c r="JH233" s="74"/>
      <c r="JI233" s="74"/>
      <c r="JJ233" s="74">
        <v>0</v>
      </c>
      <c r="JK233" s="75"/>
      <c r="JL233" s="74"/>
      <c r="JM233" s="74"/>
      <c r="JN233" s="74">
        <v>0</v>
      </c>
      <c r="JO233" s="75"/>
      <c r="JP233" s="74"/>
      <c r="JQ233" s="74"/>
      <c r="JR233" s="74">
        <v>0</v>
      </c>
      <c r="JS233" s="75"/>
      <c r="JT233" s="74"/>
      <c r="JU233" s="74"/>
      <c r="JV233" s="74">
        <v>0</v>
      </c>
      <c r="JW233" s="75"/>
      <c r="JX233" s="74"/>
      <c r="JY233" s="74"/>
      <c r="JZ233" s="74">
        <v>0</v>
      </c>
      <c r="KA233" s="75"/>
      <c r="KB233" s="74"/>
      <c r="KC233" s="74">
        <v>100</v>
      </c>
      <c r="KD233" s="74">
        <v>100</v>
      </c>
      <c r="KE233" s="75">
        <f t="shared" si="1293"/>
        <v>100</v>
      </c>
      <c r="KF233" s="74"/>
      <c r="KG233" s="74"/>
      <c r="KH233" s="74"/>
      <c r="KI233" s="75"/>
      <c r="KJ233" s="74"/>
      <c r="KK233" s="74"/>
      <c r="KL233" s="74"/>
      <c r="KM233" s="75"/>
      <c r="KN233" s="74"/>
      <c r="KO233" s="74"/>
      <c r="KP233" s="74"/>
      <c r="KQ233" s="75"/>
      <c r="KR233" s="74"/>
      <c r="KS233" s="74"/>
      <c r="KT233" s="74"/>
      <c r="KU233" s="78"/>
      <c r="KV233" s="74"/>
      <c r="KW233" s="74"/>
      <c r="KX233" s="74"/>
      <c r="KY233" s="78"/>
      <c r="KZ233" s="74"/>
      <c r="LA233" s="74"/>
      <c r="LB233" s="74"/>
      <c r="LC233" s="78"/>
      <c r="LD233" s="74"/>
      <c r="LE233" s="74"/>
      <c r="LF233" s="74"/>
      <c r="LG233" s="78"/>
      <c r="LH233" s="74"/>
      <c r="LI233" s="74"/>
      <c r="LJ233" s="74"/>
      <c r="LK233" s="78"/>
      <c r="LL233" s="74"/>
      <c r="LM233" s="74">
        <v>20000</v>
      </c>
      <c r="LN233" s="74">
        <v>20000</v>
      </c>
      <c r="LO233" s="78">
        <f>LN233/LM233*100</f>
        <v>100</v>
      </c>
      <c r="LP233" s="74"/>
      <c r="LQ233" s="74"/>
      <c r="LR233" s="74"/>
      <c r="LS233" s="78"/>
      <c r="LT233" s="74"/>
      <c r="LU233" s="74"/>
      <c r="LV233" s="74"/>
      <c r="LW233" s="78"/>
      <c r="LX233" s="74"/>
      <c r="LY233" s="74"/>
      <c r="LZ233" s="74"/>
      <c r="MA233" s="78"/>
      <c r="MB233" s="74"/>
      <c r="MC233" s="74">
        <v>480.75047999999998</v>
      </c>
      <c r="MD233" s="74">
        <v>480.75047999999998</v>
      </c>
      <c r="ME233" s="75">
        <f t="shared" si="1367"/>
        <v>100</v>
      </c>
      <c r="MF233" s="74"/>
      <c r="MG233" s="74"/>
      <c r="MH233" s="74"/>
      <c r="MI233" s="75"/>
      <c r="MJ233" s="74"/>
      <c r="MK233" s="74"/>
      <c r="ML233" s="74"/>
      <c r="MM233" s="75"/>
      <c r="MN233" s="322"/>
      <c r="MO233" s="322">
        <v>30000</v>
      </c>
      <c r="MP233" s="322">
        <v>30000</v>
      </c>
      <c r="MQ233" s="75">
        <f t="shared" si="1386"/>
        <v>100</v>
      </c>
      <c r="MR233" s="322"/>
      <c r="MS233" s="322"/>
      <c r="MT233" s="322"/>
      <c r="MU233" s="75"/>
      <c r="MV233" s="74"/>
      <c r="MW233" s="74"/>
      <c r="MX233" s="74"/>
      <c r="MY233" s="75"/>
      <c r="MZ233" s="74"/>
      <c r="NA233" s="74"/>
      <c r="NB233" s="74"/>
      <c r="NC233" s="75"/>
      <c r="ND233" s="74"/>
      <c r="NE233" s="74"/>
      <c r="NF233" s="74"/>
      <c r="NG233" s="75"/>
      <c r="NH233" s="74"/>
      <c r="NI233" s="74"/>
      <c r="NJ233" s="74"/>
      <c r="NK233" s="75"/>
    </row>
    <row r="234" spans="1:375" ht="34.5" x14ac:dyDescent="0.25">
      <c r="A234" s="115" t="s">
        <v>1325</v>
      </c>
      <c r="B234" s="118">
        <f t="shared" si="1357"/>
        <v>150500</v>
      </c>
      <c r="C234" s="122">
        <f t="shared" si="1186"/>
        <v>0</v>
      </c>
      <c r="D234" s="118">
        <f t="shared" si="1232"/>
        <v>0</v>
      </c>
      <c r="E234" s="118">
        <f t="shared" si="1233"/>
        <v>0</v>
      </c>
      <c r="F234" s="118">
        <f t="shared" si="1358"/>
        <v>0</v>
      </c>
      <c r="G234" s="118"/>
      <c r="H234" s="120"/>
      <c r="I234" s="120"/>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c r="AQ234" s="120"/>
      <c r="AR234" s="120"/>
      <c r="AS234" s="120"/>
      <c r="AT234" s="120"/>
      <c r="AU234" s="120"/>
      <c r="AV234" s="120"/>
      <c r="AW234" s="120"/>
      <c r="AX234" s="120"/>
      <c r="AY234" s="120"/>
      <c r="AZ234" s="120"/>
      <c r="BA234" s="120"/>
      <c r="BB234" s="120"/>
      <c r="BC234" s="120"/>
      <c r="BD234" s="120"/>
      <c r="BE234" s="120"/>
      <c r="BF234" s="120"/>
      <c r="BG234" s="120"/>
      <c r="BH234" s="120"/>
      <c r="BI234" s="120"/>
      <c r="BJ234" s="120"/>
      <c r="BK234" s="120"/>
      <c r="BL234" s="120"/>
      <c r="BM234" s="120"/>
      <c r="BN234" s="120"/>
      <c r="BO234" s="120"/>
      <c r="BP234" s="120">
        <v>150000</v>
      </c>
      <c r="BQ234" s="120"/>
      <c r="BR234" s="120"/>
      <c r="BS234" s="120"/>
      <c r="BT234" s="120">
        <v>500</v>
      </c>
      <c r="BU234" s="120"/>
      <c r="BV234" s="120"/>
      <c r="BW234" s="120"/>
      <c r="BX234" s="120"/>
      <c r="BY234" s="120"/>
      <c r="BZ234" s="120"/>
      <c r="CA234" s="118"/>
      <c r="CB234" s="120"/>
      <c r="CC234" s="120"/>
      <c r="CD234" s="120"/>
      <c r="CE234" s="118"/>
      <c r="CF234" s="120"/>
      <c r="CG234" s="120"/>
      <c r="CH234" s="120"/>
      <c r="CI234" s="120"/>
      <c r="CJ234" s="120"/>
      <c r="CK234" s="120"/>
      <c r="CL234" s="120"/>
      <c r="CM234" s="120"/>
      <c r="CN234" s="120"/>
      <c r="CO234" s="120"/>
      <c r="CP234" s="120"/>
      <c r="CQ234" s="120"/>
      <c r="CR234" s="120"/>
      <c r="CS234" s="120"/>
      <c r="CT234" s="120"/>
      <c r="CU234" s="120"/>
      <c r="CV234" s="120"/>
      <c r="CW234" s="120"/>
      <c r="CX234" s="120"/>
      <c r="CY234" s="120"/>
      <c r="CZ234" s="120"/>
      <c r="DA234" s="120"/>
      <c r="DB234" s="120"/>
      <c r="DC234" s="118"/>
      <c r="DD234" s="120"/>
      <c r="DE234" s="120"/>
      <c r="DF234" s="120"/>
      <c r="DG234" s="118"/>
      <c r="DH234" s="120"/>
      <c r="DI234" s="120"/>
      <c r="DJ234" s="120"/>
      <c r="DK234" s="118"/>
      <c r="DL234" s="120"/>
      <c r="DM234" s="120"/>
      <c r="DN234" s="120"/>
      <c r="DO234" s="120"/>
      <c r="DP234" s="120"/>
      <c r="DQ234" s="120"/>
      <c r="DR234" s="120"/>
      <c r="DS234" s="120"/>
      <c r="DT234" s="120"/>
      <c r="DU234" s="120"/>
      <c r="DV234" s="120"/>
      <c r="DW234" s="120"/>
      <c r="DX234" s="120"/>
      <c r="DY234" s="120"/>
      <c r="DZ234" s="120"/>
      <c r="EA234" s="120"/>
      <c r="EB234" s="120"/>
      <c r="EC234" s="120"/>
      <c r="ED234" s="120"/>
      <c r="EE234" s="120"/>
      <c r="EF234" s="120"/>
      <c r="EG234" s="120"/>
      <c r="EH234" s="120"/>
      <c r="EI234" s="120"/>
      <c r="EJ234" s="120"/>
      <c r="EK234" s="120"/>
      <c r="EL234" s="120"/>
      <c r="EM234" s="120"/>
      <c r="EN234" s="120"/>
      <c r="EO234" s="120"/>
      <c r="EP234" s="120"/>
      <c r="EQ234" s="120"/>
      <c r="ER234" s="120"/>
      <c r="ES234" s="120"/>
      <c r="ET234" s="120"/>
      <c r="EU234" s="118"/>
      <c r="EV234" s="120"/>
      <c r="EW234" s="120"/>
      <c r="EX234" s="120"/>
      <c r="EY234" s="118"/>
      <c r="EZ234" s="120"/>
      <c r="FA234" s="120"/>
      <c r="FB234" s="120"/>
      <c r="FC234" s="120"/>
      <c r="FD234" s="120"/>
      <c r="FE234" s="120"/>
      <c r="FF234" s="120"/>
      <c r="FG234" s="120"/>
      <c r="FH234" s="120"/>
      <c r="FI234" s="120"/>
      <c r="FJ234" s="120"/>
      <c r="FK234" s="120"/>
      <c r="FL234" s="120"/>
      <c r="FM234" s="120"/>
      <c r="FN234" s="120"/>
      <c r="FO234" s="120"/>
      <c r="FP234" s="120"/>
      <c r="FQ234" s="120"/>
      <c r="FR234" s="120"/>
      <c r="FS234" s="120"/>
      <c r="FT234" s="120"/>
      <c r="FU234" s="120"/>
      <c r="FV234" s="120"/>
      <c r="FW234" s="120"/>
      <c r="FX234" s="120"/>
      <c r="FY234" s="120"/>
      <c r="FZ234" s="120"/>
      <c r="GA234" s="120"/>
      <c r="GB234" s="120"/>
      <c r="GC234" s="120"/>
      <c r="GD234" s="120"/>
      <c r="GE234" s="120"/>
      <c r="GF234" s="120"/>
      <c r="GG234" s="120"/>
      <c r="GH234" s="120"/>
      <c r="GI234" s="120"/>
      <c r="GJ234" s="120"/>
      <c r="GK234" s="120"/>
      <c r="GL234" s="120"/>
      <c r="GM234" s="120"/>
      <c r="GN234" s="120"/>
      <c r="GO234" s="120"/>
      <c r="GP234" s="120"/>
      <c r="GQ234" s="120"/>
      <c r="GR234" s="120"/>
      <c r="GS234" s="120"/>
      <c r="GT234" s="120"/>
      <c r="GU234" s="120"/>
      <c r="GV234" s="120"/>
      <c r="GW234" s="120"/>
      <c r="GX234" s="120"/>
      <c r="GY234" s="120"/>
      <c r="GZ234" s="120"/>
      <c r="HA234" s="120"/>
      <c r="HB234" s="120"/>
      <c r="HC234" s="120"/>
      <c r="HD234" s="120"/>
      <c r="HE234" s="120"/>
      <c r="HF234" s="120"/>
      <c r="HG234" s="120"/>
      <c r="HH234" s="120"/>
      <c r="HI234" s="120"/>
      <c r="HJ234" s="120"/>
      <c r="HK234" s="120"/>
      <c r="HL234" s="120"/>
      <c r="HM234" s="120"/>
      <c r="HN234" s="120"/>
      <c r="HO234" s="120"/>
      <c r="HP234" s="120"/>
      <c r="HQ234" s="120"/>
      <c r="HR234" s="120"/>
      <c r="HS234" s="120"/>
      <c r="HT234" s="120"/>
      <c r="HU234" s="120"/>
      <c r="HV234" s="120"/>
      <c r="HW234" s="120"/>
      <c r="HX234" s="120"/>
      <c r="HY234" s="120"/>
      <c r="HZ234" s="120"/>
      <c r="IA234" s="120"/>
      <c r="IB234" s="120"/>
      <c r="IC234" s="120"/>
      <c r="ID234" s="120"/>
      <c r="IE234" s="120"/>
      <c r="IF234" s="120"/>
      <c r="IG234" s="120"/>
      <c r="IH234" s="120"/>
      <c r="II234" s="120"/>
      <c r="IJ234" s="120"/>
      <c r="IK234" s="120"/>
      <c r="IL234" s="120"/>
      <c r="IM234" s="120"/>
      <c r="IN234" s="120"/>
      <c r="IO234" s="120"/>
      <c r="IP234" s="120"/>
      <c r="IQ234" s="120"/>
      <c r="IR234" s="120"/>
      <c r="IS234" s="120"/>
      <c r="IT234" s="120"/>
      <c r="IU234" s="120"/>
      <c r="IV234" s="120"/>
      <c r="IW234" s="120"/>
      <c r="IX234" s="120"/>
      <c r="IY234" s="120"/>
      <c r="IZ234" s="120"/>
      <c r="JA234" s="120"/>
      <c r="JB234" s="120"/>
      <c r="JC234" s="120"/>
      <c r="JD234" s="120"/>
      <c r="JE234" s="120"/>
      <c r="JF234" s="120"/>
      <c r="JG234" s="120"/>
      <c r="JH234" s="120"/>
      <c r="JI234" s="120"/>
      <c r="JJ234" s="120"/>
      <c r="JK234" s="120"/>
      <c r="JL234" s="120"/>
      <c r="JM234" s="120"/>
      <c r="JN234" s="120"/>
      <c r="JO234" s="120"/>
      <c r="JP234" s="120"/>
      <c r="JQ234" s="120"/>
      <c r="JR234" s="120"/>
      <c r="JS234" s="120"/>
      <c r="JT234" s="120"/>
      <c r="JU234" s="120"/>
      <c r="JV234" s="120"/>
      <c r="JW234" s="120"/>
      <c r="JX234" s="120"/>
      <c r="JY234" s="120"/>
      <c r="JZ234" s="120"/>
      <c r="KA234" s="120"/>
      <c r="KB234" s="120"/>
      <c r="KC234" s="120"/>
      <c r="KD234" s="120"/>
      <c r="KE234" s="118"/>
      <c r="KF234" s="120"/>
      <c r="KG234" s="120"/>
      <c r="KH234" s="120"/>
      <c r="KI234" s="118"/>
      <c r="KJ234" s="120"/>
      <c r="KK234" s="120"/>
      <c r="KL234" s="120"/>
      <c r="KM234" s="118"/>
      <c r="KN234" s="120"/>
      <c r="KO234" s="120"/>
      <c r="KP234" s="120"/>
      <c r="KQ234" s="118"/>
      <c r="KR234" s="120"/>
      <c r="KS234" s="120"/>
      <c r="KT234" s="120"/>
      <c r="KU234" s="118"/>
      <c r="KV234" s="120"/>
      <c r="KW234" s="120"/>
      <c r="KX234" s="120"/>
      <c r="KY234" s="118"/>
      <c r="KZ234" s="120"/>
      <c r="LA234" s="120"/>
      <c r="LB234" s="120"/>
      <c r="LC234" s="118"/>
      <c r="LD234" s="120"/>
      <c r="LE234" s="120"/>
      <c r="LF234" s="120"/>
      <c r="LG234" s="118"/>
      <c r="LH234" s="120"/>
      <c r="LI234" s="120"/>
      <c r="LJ234" s="120"/>
      <c r="LK234" s="118"/>
      <c r="LL234" s="120"/>
      <c r="LM234" s="120"/>
      <c r="LN234" s="120"/>
      <c r="LO234" s="118"/>
      <c r="LP234" s="120"/>
      <c r="LQ234" s="120"/>
      <c r="LR234" s="120"/>
      <c r="LS234" s="118"/>
      <c r="LT234" s="120"/>
      <c r="LU234" s="120"/>
      <c r="LV234" s="120"/>
      <c r="LW234" s="118"/>
      <c r="LX234" s="120"/>
      <c r="LY234" s="120"/>
      <c r="LZ234" s="120"/>
      <c r="MA234" s="118"/>
      <c r="MB234" s="120"/>
      <c r="MC234" s="120"/>
      <c r="MD234" s="120"/>
      <c r="ME234" s="118"/>
      <c r="MF234" s="120"/>
      <c r="MG234" s="120"/>
      <c r="MH234" s="120"/>
      <c r="MI234" s="118"/>
      <c r="MJ234" s="120"/>
      <c r="MK234" s="120"/>
      <c r="ML234" s="120"/>
      <c r="MM234" s="118"/>
      <c r="MN234" s="120"/>
      <c r="MO234" s="120"/>
      <c r="MP234" s="120"/>
      <c r="MQ234" s="120"/>
      <c r="MR234" s="120"/>
      <c r="MS234" s="120"/>
      <c r="MT234" s="120"/>
      <c r="MU234" s="120"/>
      <c r="MV234" s="120"/>
      <c r="MW234" s="120"/>
      <c r="MX234" s="120"/>
      <c r="MY234" s="120"/>
      <c r="MZ234" s="120"/>
      <c r="NA234" s="120"/>
      <c r="NB234" s="120"/>
      <c r="NC234" s="120"/>
      <c r="ND234" s="120"/>
      <c r="NE234" s="120"/>
      <c r="NF234" s="120"/>
      <c r="NG234" s="120"/>
      <c r="NH234" s="120"/>
      <c r="NI234" s="120"/>
      <c r="NJ234" s="120"/>
      <c r="NK234" s="120"/>
    </row>
    <row r="235" spans="1:375" ht="15.75" x14ac:dyDescent="0.25">
      <c r="A235" s="115" t="s">
        <v>85</v>
      </c>
      <c r="B235" s="122">
        <f t="shared" ref="B235" si="1389">H235+L235+P235+T235+X235+AB235+AF235+AJ235+AN235+AR235+AV235+AZ235+BD235+BH235+BL235+BP235+BT235+BX235+CF235+CJ235+CN235+CR235+CV235+CZ235+DD235+DH235+DL235+DP235+DT235+DX235+EB235+EF235+EJ235+EN235+ER235+EV235+EZ235+FD235+FH235+FL235+FP235+FT235+FX235+GB235+GF235+GJ235+GN235+GR235+GV235+GZ235+HD235+HH235+HL235+HP235+HT235+HX235+IB235+IF235+IJ235+IN235+IR235+IV235+IZ235+JD235+JH235+JL235+JT235+JX235+KB235+KF235</f>
        <v>3990635.8654</v>
      </c>
      <c r="C235" s="122">
        <f t="shared" si="1186"/>
        <v>13715464.497190002</v>
      </c>
      <c r="D235" s="122">
        <f>I235+M235+Q235+U235+Y235+AC235+AG235+AK235+AO235+AS235+AW235+BA235+BE235+BI235+BM235+BQ235+BU235+BY235+CC235+CG235+CK235+CO235+CS235+CW235+DE235+DI235+DM235+DQ235+DU235+DY235+EC235+EG235+EK235+EO235+ES235+EW235+FA235+FE235+FI235+FM235+FQ235+FU235+FY235+GC235+GG235+GK235+GO235+GS235+GW235+HA235+HE235+HI235+HM235+HQ235+HU235+HY235+IC235+IG235+IK235+IO235+IS235+IW235+JA235+JE235+JI235+JM235+JQ235+MC235+MO235+MS235-0.1</f>
        <v>13008848.492270002</v>
      </c>
      <c r="E235" s="122">
        <f>DA235+JU235+JY235+KC235+KG235+KK235+KO235+KS235+KW235+LA235+LE235+LI235+LM235+LQ235+LU235+LY235+MG235+MK235+MW235+NA235+NE235+NI235-0.1</f>
        <v>706615.80492000002</v>
      </c>
      <c r="F235" s="122">
        <f t="shared" ref="F235" si="1390">J235+N235+R235+V235+Z235+AD235+AH235+AL235+AP235+AT235+AX235+BB235+BF235+BJ235+BN235+BR235+BV235+BZ235+CD235+CH235+CL235+CP235+CT235+CX235+DB235+DF235+DJ235+DN235+DR235+DV235+DZ235+ED235+EH235+EL235+EP235+ET235+EX235+FB235+FF235+FJ235+FN235+FR235+FV235+FZ235+GD235+GH235+GL235+GP235+GT235+GX235+HB235+HF235+HJ235+HN235+HR235+HV235+HZ235+ID235+IH235+IL235+IP235+IT235+IX235+JB235+JF235+JJ235+JN235+JR235+JV235+JZ235+KD235+KH235+KL235+KP235+KT235+KX235+LB235+LF235+LJ235+LN235+LR235+LV235+LZ235+MD235+MH235+ML235+MP235+MT235+MX235+NB235+NF235+NJ235</f>
        <v>13425890.908450004</v>
      </c>
      <c r="G235" s="122">
        <f>F235/C235*100</f>
        <v>97.888707387202771</v>
      </c>
      <c r="H235" s="122">
        <f>H10+H228+H230+H234</f>
        <v>100000</v>
      </c>
      <c r="I235" s="122">
        <f>I10+I228+I230+I234</f>
        <v>150000</v>
      </c>
      <c r="J235" s="122">
        <f>J10+J228+J230+J234</f>
        <v>150000</v>
      </c>
      <c r="K235" s="122">
        <f>J235/I235*100</f>
        <v>100</v>
      </c>
      <c r="L235" s="118">
        <f>L10+L228+L230+L234</f>
        <v>40000.000000000007</v>
      </c>
      <c r="M235" s="118">
        <f>M10+M228+M230+M234</f>
        <v>50000.3</v>
      </c>
      <c r="N235" s="118">
        <f>N10+N228+N230+N234</f>
        <v>50000.299740000002</v>
      </c>
      <c r="O235" s="118">
        <f>N235/M235*100</f>
        <v>99.999999480003126</v>
      </c>
      <c r="P235" s="118">
        <f>P10+P228+P230+P234</f>
        <v>74454</v>
      </c>
      <c r="Q235" s="118">
        <f>Q10+Q228+Q230+Q234</f>
        <v>73800.5</v>
      </c>
      <c r="R235" s="118">
        <f>R10+R228+R230+R234</f>
        <v>73796.130829999995</v>
      </c>
      <c r="S235" s="118">
        <f>R235/Q235*100</f>
        <v>99.994079755557209</v>
      </c>
      <c r="T235" s="118">
        <f>T10+T228+T230+T234</f>
        <v>256415</v>
      </c>
      <c r="U235" s="118">
        <f>U10+U228+U230+U234</f>
        <v>254908</v>
      </c>
      <c r="V235" s="118">
        <f>V10+V228+V230+V234</f>
        <v>254907.37406999999</v>
      </c>
      <c r="W235" s="118">
        <f>V235/U235*100</f>
        <v>99.999754448663822</v>
      </c>
      <c r="X235" s="118">
        <f>X10+X228+X230+X234</f>
        <v>61589</v>
      </c>
      <c r="Y235" s="118">
        <f>Y10+Y228+Y230+Y234</f>
        <v>61342</v>
      </c>
      <c r="Z235" s="118">
        <f>Z10+Z228+Z230+Z234</f>
        <v>61341.98605</v>
      </c>
      <c r="AA235" s="118">
        <f>Z235/Y235*100</f>
        <v>99.999977258648229</v>
      </c>
      <c r="AB235" s="118">
        <f>AB10+AB228+AB230+AB234</f>
        <v>18157</v>
      </c>
      <c r="AC235" s="118">
        <f t="shared" ref="AC235:AD235" si="1391">AC10+AC228+AC230+AC234</f>
        <v>18157</v>
      </c>
      <c r="AD235" s="118">
        <f t="shared" si="1391"/>
        <v>18157</v>
      </c>
      <c r="AE235" s="118">
        <f>AD235/AC235*100</f>
        <v>100</v>
      </c>
      <c r="AF235" s="118"/>
      <c r="AG235" s="118">
        <f>AG10+AG228+AG230+AG234</f>
        <v>613230.69999999984</v>
      </c>
      <c r="AH235" s="118">
        <f>AH10+AH228+AH230+AH234</f>
        <v>609028.80123999994</v>
      </c>
      <c r="AI235" s="118">
        <f>AH235/AG235*100</f>
        <v>99.314793150440792</v>
      </c>
      <c r="AJ235" s="118"/>
      <c r="AK235" s="118">
        <f>AK10+AK228+AK230+AK234</f>
        <v>29037.4</v>
      </c>
      <c r="AL235" s="118">
        <f>AL10+AL228+AL230+AL234</f>
        <v>29024.298140000006</v>
      </c>
      <c r="AM235" s="118">
        <f>AL235/AK235*100</f>
        <v>99.954879362477385</v>
      </c>
      <c r="AN235" s="118">
        <f>AN10+AN228+AN230+AN234</f>
        <v>450649.5</v>
      </c>
      <c r="AO235" s="118">
        <f>AO10+AO228+AO230+AO234</f>
        <v>600649.51199999999</v>
      </c>
      <c r="AP235" s="118">
        <f>AP10+AP228+AP230+AP234</f>
        <v>600649.50799999991</v>
      </c>
      <c r="AQ235" s="118">
        <f>AP235/AO235*100</f>
        <v>99.999999334054223</v>
      </c>
      <c r="AR235" s="118">
        <f>AR10+AR228+AR230+AR234</f>
        <v>20500</v>
      </c>
      <c r="AS235" s="118">
        <f>AS10+AS228+AS230+AS234</f>
        <v>76155.53</v>
      </c>
      <c r="AT235" s="118">
        <f>AT10+AT228+AT230+AT234</f>
        <v>76155.53</v>
      </c>
      <c r="AU235" s="118">
        <f>AT235/AS235*100</f>
        <v>100</v>
      </c>
      <c r="AV235" s="118"/>
      <c r="AW235" s="118">
        <f>AW10+AW228+AW230+AW234</f>
        <v>9500</v>
      </c>
      <c r="AX235" s="118">
        <f>AX10+AX228+AX230+AX234</f>
        <v>9500</v>
      </c>
      <c r="AY235" s="118">
        <f>AX235/AW235*100</f>
        <v>100</v>
      </c>
      <c r="AZ235" s="118">
        <f>AZ10+AZ228+AZ230+AZ234</f>
        <v>0</v>
      </c>
      <c r="BA235" s="118">
        <f>BA10+BA228+BA230+BA234</f>
        <v>203799.74393</v>
      </c>
      <c r="BB235" s="118">
        <f>BB10+BB228+BB230+BB234</f>
        <v>203764.74393</v>
      </c>
      <c r="BC235" s="118">
        <f>BB235/BA235*100</f>
        <v>99.982826278716018</v>
      </c>
      <c r="BD235" s="118">
        <f>BD10+BD228+BD230+BD234</f>
        <v>1378549.3</v>
      </c>
      <c r="BE235" s="118">
        <f>BE10+BE228+BE230+BE234</f>
        <v>1035267.36</v>
      </c>
      <c r="BF235" s="118">
        <f>BF10+BF228+BF230+BF234</f>
        <v>1035267.36</v>
      </c>
      <c r="BG235" s="118">
        <f>BF235/BE235*100</f>
        <v>100</v>
      </c>
      <c r="BH235" s="118">
        <f>BH10+BH228+BH230+BH234</f>
        <v>146966.98000000001</v>
      </c>
      <c r="BI235" s="118">
        <f>BI10+BI228+BI230+BI234</f>
        <v>146966.98000000001</v>
      </c>
      <c r="BJ235" s="118">
        <f>BJ10+BJ228+BJ230+BJ234</f>
        <v>144645.44211999999</v>
      </c>
      <c r="BK235" s="118">
        <f>BJ235/BI235*100</f>
        <v>98.420367704364594</v>
      </c>
      <c r="BL235" s="118"/>
      <c r="BM235" s="118">
        <f>BM10+BM228+BM230+BM234</f>
        <v>419793</v>
      </c>
      <c r="BN235" s="118">
        <f>BN10+BN228+BN230+BN234</f>
        <v>328834.39199000003</v>
      </c>
      <c r="BO235" s="118">
        <f>BN235/BM235*100</f>
        <v>78.332509591632075</v>
      </c>
      <c r="BP235" s="118">
        <f>BP10+BP228+BP230+BP234</f>
        <v>150000</v>
      </c>
      <c r="BQ235" s="118">
        <f t="shared" ref="BQ235:BR235" si="1392">BQ10+BQ228+BQ230+BQ234</f>
        <v>0</v>
      </c>
      <c r="BR235" s="118">
        <f t="shared" si="1392"/>
        <v>0</v>
      </c>
      <c r="BS235" s="118"/>
      <c r="BT235" s="118">
        <f>BT10+BT228+BT230+BT234</f>
        <v>500</v>
      </c>
      <c r="BU235" s="118">
        <f t="shared" ref="BU235:BV235" si="1393">BU10+BU228+BU230+BU234</f>
        <v>0</v>
      </c>
      <c r="BV235" s="118">
        <f t="shared" si="1393"/>
        <v>0</v>
      </c>
      <c r="BW235" s="118"/>
      <c r="BX235" s="118"/>
      <c r="BY235" s="118">
        <f>BY10+BY228+BY230+BY234</f>
        <v>210885.3</v>
      </c>
      <c r="BZ235" s="118">
        <f>BZ10+BZ228+BZ230+BZ234</f>
        <v>210885.3</v>
      </c>
      <c r="CA235" s="118">
        <f>BZ235/BY235*100</f>
        <v>100</v>
      </c>
      <c r="CB235" s="118"/>
      <c r="CC235" s="118">
        <f>CC10+CC228+CC230+CC234</f>
        <v>4386.9512100000002</v>
      </c>
      <c r="CD235" s="118">
        <f>CD10+CD228+CD230+CD234</f>
        <v>4386.9512100000002</v>
      </c>
      <c r="CE235" s="118">
        <f>CD235/CC235*100</f>
        <v>100</v>
      </c>
      <c r="CF235" s="118"/>
      <c r="CG235" s="118">
        <f>CG10+CG230+CG234</f>
        <v>50900</v>
      </c>
      <c r="CH235" s="118">
        <f>CH10+CH230+CH234</f>
        <v>50900</v>
      </c>
      <c r="CI235" s="118">
        <f>CH235/CG235*100</f>
        <v>100</v>
      </c>
      <c r="CJ235" s="118"/>
      <c r="CK235" s="118">
        <f>CK10+CK228+CK230+CK234</f>
        <v>16380.1</v>
      </c>
      <c r="CL235" s="118">
        <f>CL10+CL228+CL230+CL234</f>
        <v>16380.1</v>
      </c>
      <c r="CM235" s="118">
        <f>CL235/CK235*100</f>
        <v>100</v>
      </c>
      <c r="CN235" s="118"/>
      <c r="CO235" s="118">
        <f>CO10+CO228+CO230+CO234</f>
        <v>100000</v>
      </c>
      <c r="CP235" s="118">
        <f>CP10+CP228+CP230+CP234</f>
        <v>100000</v>
      </c>
      <c r="CQ235" s="118">
        <f>CP235/CO235*100</f>
        <v>100</v>
      </c>
      <c r="CR235" s="118">
        <f>CR10+CR228+CR230+CR234</f>
        <v>24107.200000000008</v>
      </c>
      <c r="CS235" s="118">
        <f>CS10+CS228+CS230+CS234</f>
        <v>24107.200000000008</v>
      </c>
      <c r="CT235" s="118">
        <f>CT10+CT228+CT230+CT234</f>
        <v>22498.469240000002</v>
      </c>
      <c r="CU235" s="118">
        <f>CT235/CS235*100</f>
        <v>93.326762295081949</v>
      </c>
      <c r="CV235" s="118">
        <f>CV10+CV228+CV230+CV234</f>
        <v>30000</v>
      </c>
      <c r="CW235" s="118">
        <f>CW10+CW228+CW230+CW234</f>
        <v>763022.4</v>
      </c>
      <c r="CX235" s="118">
        <f>CX10+CX230+CX234</f>
        <v>758740.07637999998</v>
      </c>
      <c r="CY235" s="118">
        <f>CX235/CW235*100</f>
        <v>99.438768295662086</v>
      </c>
      <c r="CZ235" s="118">
        <f>CZ10+CZ228+CZ230+CZ234</f>
        <v>0</v>
      </c>
      <c r="DA235" s="118">
        <f>DA10+DA228+DA230+DA234</f>
        <v>150856.64272999999</v>
      </c>
      <c r="DB235" s="118">
        <f>DB10+DB228+DB230+DB234</f>
        <v>150856.64272999999</v>
      </c>
      <c r="DC235" s="118">
        <f>DB235/DA235*100</f>
        <v>100</v>
      </c>
      <c r="DD235" s="118">
        <f>DD10+DD228+DD230+DD234</f>
        <v>19750</v>
      </c>
      <c r="DE235" s="118">
        <f>DE10+DE228+DE230+DE234</f>
        <v>19750</v>
      </c>
      <c r="DF235" s="118">
        <f>DF10+DF228+DF230+DF234</f>
        <v>19749.699680000002</v>
      </c>
      <c r="DG235" s="118">
        <f>DF235/DE235*100</f>
        <v>99.998479392405073</v>
      </c>
      <c r="DH235" s="118">
        <f>DH10+DH228+DH230+DH234</f>
        <v>250</v>
      </c>
      <c r="DI235" s="118">
        <f>DI10+DI228+DI230+DI234</f>
        <v>250</v>
      </c>
      <c r="DJ235" s="118">
        <f>DJ10+DJ228+DJ230+DJ234</f>
        <v>250</v>
      </c>
      <c r="DK235" s="118">
        <f>DJ235/DI235*100</f>
        <v>100</v>
      </c>
      <c r="DL235" s="118">
        <f>DL10+DL228+DL230+DL234</f>
        <v>6000</v>
      </c>
      <c r="DM235" s="118">
        <f t="shared" ref="DM235:DN235" si="1394">DM10+DM228+DM230+DM234</f>
        <v>6000</v>
      </c>
      <c r="DN235" s="118">
        <f t="shared" si="1394"/>
        <v>6000</v>
      </c>
      <c r="DO235" s="118">
        <f>DN235/DM235*100</f>
        <v>100</v>
      </c>
      <c r="DP235" s="118">
        <f>DP10+DP228+DP230+DP234</f>
        <v>0</v>
      </c>
      <c r="DQ235" s="118">
        <f>DQ10+DQ228+DQ230+DQ234</f>
        <v>2300000</v>
      </c>
      <c r="DR235" s="118">
        <f>DR10+DR228+DR230+DR234</f>
        <v>2299994.4319200004</v>
      </c>
      <c r="DS235" s="118">
        <f>DR235/DQ235*100</f>
        <v>99.999757909565233</v>
      </c>
      <c r="DT235" s="118">
        <f>DT10+DT228+DT230+DT234</f>
        <v>186620.7</v>
      </c>
      <c r="DU235" s="118">
        <f>DU10+DU228+DU230+DU234</f>
        <v>588280.33184</v>
      </c>
      <c r="DV235" s="118">
        <f>DV10+DV230+DV234</f>
        <v>588280.33184</v>
      </c>
      <c r="DW235" s="118">
        <f>DV235/DU235*100</f>
        <v>100</v>
      </c>
      <c r="DX235" s="118"/>
      <c r="DY235" s="118">
        <f>DY10+DY230+DY234</f>
        <v>165380.30012</v>
      </c>
      <c r="DZ235" s="118">
        <f>DZ10+DZ230+DZ234</f>
        <v>165380.30012</v>
      </c>
      <c r="EA235" s="118">
        <f>DZ235/DY235*100</f>
        <v>100</v>
      </c>
      <c r="EB235" s="118">
        <f>EB10+EB228+EB230+EB234</f>
        <v>41000</v>
      </c>
      <c r="EC235" s="118">
        <f>EC10+EC228+EC230+EC234</f>
        <v>41000</v>
      </c>
      <c r="ED235" s="118">
        <f>ED10+ED228+ED230+ED234</f>
        <v>38424.360690000001</v>
      </c>
      <c r="EE235" s="118">
        <f>ED235/EC235*100</f>
        <v>93.717952902439023</v>
      </c>
      <c r="EF235" s="118">
        <f>EF10+EF228+EF230+EF234</f>
        <v>393062.60000000009</v>
      </c>
      <c r="EG235" s="118">
        <f>EG10+EG228+EG230+EG234</f>
        <v>435983.71406000003</v>
      </c>
      <c r="EH235" s="118">
        <f>EH10+EH228+EH230+EH234</f>
        <v>435428.65367999999</v>
      </c>
      <c r="EI235" s="118">
        <f>EH235/EG235*100</f>
        <v>99.872687817893208</v>
      </c>
      <c r="EJ235" s="118">
        <f>EJ10+EJ228+EJ230+EJ234</f>
        <v>0</v>
      </c>
      <c r="EK235" s="118">
        <f>EK10+EK228+EK230+EK234</f>
        <v>425239.88640000002</v>
      </c>
      <c r="EL235" s="118">
        <f>EL10+EL228+EL230+EL234</f>
        <v>422639.16667000006</v>
      </c>
      <c r="EM235" s="118">
        <f>EL235/EK235*100</f>
        <v>99.388411150229302</v>
      </c>
      <c r="EN235" s="118">
        <f>EN10+EN228+EN230+EN234</f>
        <v>200000</v>
      </c>
      <c r="EO235" s="118">
        <f>EO10+EO228+EO230+EO234</f>
        <v>203863.82276000001</v>
      </c>
      <c r="EP235" s="118">
        <f>EP10+EP230+EP234</f>
        <v>203195.62109</v>
      </c>
      <c r="EQ235" s="118">
        <f>EP235/EO235*100</f>
        <v>99.672231364567978</v>
      </c>
      <c r="ER235" s="118">
        <f>ER10+ER228+ER230+ER234</f>
        <v>0</v>
      </c>
      <c r="ES235" s="118">
        <f>ES10+ES228+ES230+ES234</f>
        <v>135785</v>
      </c>
      <c r="ET235" s="118">
        <f>ET10+ET228+ET230+ET234</f>
        <v>135785</v>
      </c>
      <c r="EU235" s="118">
        <f t="shared" si="1370"/>
        <v>100</v>
      </c>
      <c r="EV235" s="118">
        <f t="shared" ref="EV235:EX235" si="1395">EV10+EV228+EV230+EV234</f>
        <v>0</v>
      </c>
      <c r="EW235" s="118">
        <f t="shared" si="1395"/>
        <v>606558.38589000003</v>
      </c>
      <c r="EX235" s="118">
        <f t="shared" si="1395"/>
        <v>545355.70785000012</v>
      </c>
      <c r="EY235" s="118">
        <f t="shared" ref="EY235" si="1396">EX235/EW235*100</f>
        <v>89.909845537755189</v>
      </c>
      <c r="EZ235" s="118"/>
      <c r="FA235" s="118">
        <f>FA10+FA228+FA230+FA234</f>
        <v>92000</v>
      </c>
      <c r="FB235" s="118">
        <f>FB10+FB228+FB230+FB234</f>
        <v>92000</v>
      </c>
      <c r="FC235" s="118">
        <f>FB235/FA235*100</f>
        <v>100</v>
      </c>
      <c r="FD235" s="118"/>
      <c r="FE235" s="118">
        <f>FE10+FE230+FE234</f>
        <v>894867.18753999996</v>
      </c>
      <c r="FF235" s="118">
        <f>FF10+FF230+FF234</f>
        <v>834456.45713999995</v>
      </c>
      <c r="FG235" s="118">
        <f>FF235/FE235*100</f>
        <v>93.249195943135447</v>
      </c>
      <c r="FH235" s="118"/>
      <c r="FI235" s="118">
        <f>FI10+FI228+FI230+FI234</f>
        <v>76285.626959999994</v>
      </c>
      <c r="FJ235" s="118">
        <f>FJ10+FJ228+FJ230+FJ234</f>
        <v>97285.626959999994</v>
      </c>
      <c r="FK235" s="118">
        <f>FJ235/FI235*100</f>
        <v>127.52812139960683</v>
      </c>
      <c r="FL235" s="118">
        <f>FL10+FL228+FL230+FL234</f>
        <v>34282</v>
      </c>
      <c r="FM235" s="118">
        <f>FM10+FM228+FM230+FM234</f>
        <v>30294.3</v>
      </c>
      <c r="FN235" s="118">
        <f>FN10+FN228+FN230+FN234</f>
        <v>29865.444119999996</v>
      </c>
      <c r="FO235" s="118">
        <f>FN235/FM235*100</f>
        <v>98.584367752349451</v>
      </c>
      <c r="FP235" s="118">
        <f>FP10+FP228+FP230+FP234</f>
        <v>50670</v>
      </c>
      <c r="FQ235" s="118">
        <f>FQ10+FQ228+FQ230+FQ234</f>
        <v>76186.604909999995</v>
      </c>
      <c r="FR235" s="118">
        <f>FR10+FR228+FR230+FR234</f>
        <v>25516.604910000002</v>
      </c>
      <c r="FS235" s="118">
        <f>FR235/FQ235*100</f>
        <v>33.492245704009285</v>
      </c>
      <c r="FT235" s="118">
        <f>FT10+FT228+FT230+FT234</f>
        <v>174280.1</v>
      </c>
      <c r="FU235" s="118">
        <f>FU10+FU228+FU230+FU234</f>
        <v>170913.49537999998</v>
      </c>
      <c r="FV235" s="118">
        <f>FV10+FV228+FV230+FV234</f>
        <v>155993.21275000001</v>
      </c>
      <c r="FW235" s="118">
        <f>FV235/FU235*100</f>
        <v>91.27027236975816</v>
      </c>
      <c r="FX235" s="118"/>
      <c r="FY235" s="118">
        <f>FY10+FY230+FY234</f>
        <v>100000</v>
      </c>
      <c r="FZ235" s="118">
        <f>FZ10+FZ230+FZ234</f>
        <v>100000</v>
      </c>
      <c r="GA235" s="118">
        <f>FZ235/FY235*100</f>
        <v>100</v>
      </c>
      <c r="GB235" s="118">
        <f>GB10+GB228+GB230+GB234</f>
        <v>46789.4</v>
      </c>
      <c r="GC235" s="118">
        <f>GC10+GC228+GC230+GC234</f>
        <v>15970.674279999999</v>
      </c>
      <c r="GD235" s="118">
        <f>GD10+GD228+GD230+GD234</f>
        <v>12546.631720000001</v>
      </c>
      <c r="GE235" s="118">
        <f>GD235/GC235*100</f>
        <v>78.560438338612229</v>
      </c>
      <c r="GF235" s="118">
        <f>GF10+GF228+GF230+GF234</f>
        <v>64747.165399999983</v>
      </c>
      <c r="GG235" s="118">
        <f>GG10+GG228+GG230+GG234</f>
        <v>62170.281029999998</v>
      </c>
      <c r="GH235" s="118">
        <f>GH10+GH228+GH230+GH234</f>
        <v>61467.218539999994</v>
      </c>
      <c r="GI235" s="118">
        <f>GH235/GG235*100</f>
        <v>98.869134129117512</v>
      </c>
      <c r="GJ235" s="118">
        <f>GJ10+GJ228+GJ230+GJ234</f>
        <v>21295.919999999998</v>
      </c>
      <c r="GK235" s="118">
        <f>GK10+GK228+GK230+GK234</f>
        <v>21295.919999999998</v>
      </c>
      <c r="GL235" s="118">
        <f>GL10+GL230+GL234</f>
        <v>20702.38</v>
      </c>
      <c r="GM235" s="118">
        <f>GL235/GK235*100</f>
        <v>97.212893361733151</v>
      </c>
      <c r="GN235" s="118"/>
      <c r="GO235" s="118">
        <f>GO10+GO228+GO230+GO234</f>
        <v>2289.982</v>
      </c>
      <c r="GP235" s="118">
        <f>GP10+GP228+GP230+GP234</f>
        <v>1239.2099999999998</v>
      </c>
      <c r="GQ235" s="118">
        <f>GP235/GO235*100</f>
        <v>54.11439915248242</v>
      </c>
      <c r="GR235" s="118"/>
      <c r="GS235" s="118">
        <f>GS10+GS228+GS230+GS234</f>
        <v>35849.199999999997</v>
      </c>
      <c r="GT235" s="118">
        <f>GT10+GT228+GT230+GT234</f>
        <v>34964.261530000003</v>
      </c>
      <c r="GU235" s="118">
        <f>GT235/GS235*100</f>
        <v>97.531497299800293</v>
      </c>
      <c r="GV235" s="118"/>
      <c r="GW235" s="118">
        <f>GW10+GW228+GW230+GW234</f>
        <v>3761.3</v>
      </c>
      <c r="GX235" s="118">
        <f>GX10+GX228+GX230+GX234</f>
        <v>3761.2991499999998</v>
      </c>
      <c r="GY235" s="118">
        <f>GX235/GW235*100</f>
        <v>99.999977401430357</v>
      </c>
      <c r="GZ235" s="118"/>
      <c r="HA235" s="118">
        <f>HA10+HA228+HA230+HA234</f>
        <v>18336.099999999999</v>
      </c>
      <c r="HB235" s="118">
        <f>HB10+HB228+HB230+HB234</f>
        <v>17572.57618</v>
      </c>
      <c r="HC235" s="118">
        <f>HB235/HA235*100</f>
        <v>95.835953010727479</v>
      </c>
      <c r="HD235" s="118"/>
      <c r="HE235" s="118">
        <f>HE10+HE228+HE230+HE234</f>
        <v>1358.4</v>
      </c>
      <c r="HF235" s="118">
        <f>HF10+HF228+HF230+HF234</f>
        <v>1358.4</v>
      </c>
      <c r="HG235" s="118">
        <f>HF235/HE235*100</f>
        <v>100</v>
      </c>
      <c r="HH235" s="118"/>
      <c r="HI235" s="118">
        <f>HI10+HI228+HI230+HI234</f>
        <v>9723.6069999999982</v>
      </c>
      <c r="HJ235" s="118">
        <f>HJ10+HJ228+HJ230+HJ234</f>
        <v>9493.5669999999991</v>
      </c>
      <c r="HK235" s="118">
        <f>HJ235/HI235*100</f>
        <v>97.634211255144322</v>
      </c>
      <c r="HL235" s="118"/>
      <c r="HM235" s="118">
        <f>HM10+HM228+HM230+HM234</f>
        <v>4031.4359999999997</v>
      </c>
      <c r="HN235" s="118">
        <f>HN10+HN228+HN230+HN234</f>
        <v>4021.4408000000003</v>
      </c>
      <c r="HO235" s="118">
        <f>HN235/HM235*100</f>
        <v>99.752068493707966</v>
      </c>
      <c r="HP235" s="118"/>
      <c r="HQ235" s="118">
        <f>HQ10+HQ228+HQ230+HQ234</f>
        <v>4500</v>
      </c>
      <c r="HR235" s="118">
        <f>HR10+HR228+HR230+HR234</f>
        <v>4500</v>
      </c>
      <c r="HS235" s="118">
        <f>HR235/HQ235*100</f>
        <v>100</v>
      </c>
      <c r="HT235" s="118"/>
      <c r="HU235" s="118">
        <f>HU10+HU228+HU230+HU234</f>
        <v>3000</v>
      </c>
      <c r="HV235" s="118">
        <f>HV10+HV228+HV230+HV234</f>
        <v>3000</v>
      </c>
      <c r="HW235" s="118">
        <f>HV235/HU235*100</f>
        <v>100</v>
      </c>
      <c r="HX235" s="118"/>
      <c r="HY235" s="118">
        <f>HY10+HY228+HY230+HY234</f>
        <v>6900</v>
      </c>
      <c r="HZ235" s="118">
        <f>HZ10+HZ228+HZ230+HZ234</f>
        <v>6900</v>
      </c>
      <c r="IA235" s="118">
        <f>HZ235/HY235*100</f>
        <v>100</v>
      </c>
      <c r="IB235" s="118"/>
      <c r="IC235" s="118">
        <f>IC10+IC228+IC230+IC234</f>
        <v>320</v>
      </c>
      <c r="ID235" s="118">
        <f>ID10+ID228+ID230+ID234</f>
        <v>0</v>
      </c>
      <c r="IE235" s="118">
        <f>ID235/IC235*100</f>
        <v>0</v>
      </c>
      <c r="IF235" s="118"/>
      <c r="IG235" s="118">
        <f>IG10+IG228+IG230+IG234</f>
        <v>479991.8</v>
      </c>
      <c r="IH235" s="118">
        <f>IH10+IH228+IH230+IH234</f>
        <v>479991.70866</v>
      </c>
      <c r="II235" s="118">
        <f>IH235/IG235*100</f>
        <v>99.999980970508247</v>
      </c>
      <c r="IJ235" s="118"/>
      <c r="IK235" s="118">
        <f>IK10+IK228+IK230+IK234</f>
        <v>7800</v>
      </c>
      <c r="IL235" s="118">
        <f>IL10+IL228+IL230+IL234</f>
        <v>7533.9000699999997</v>
      </c>
      <c r="IM235" s="118">
        <f>IL235/IK235*100</f>
        <v>96.588462435897426</v>
      </c>
      <c r="IN235" s="118"/>
      <c r="IO235" s="118">
        <f>IO10+IO228+IO230+IO234</f>
        <v>220000</v>
      </c>
      <c r="IP235" s="118">
        <f>IP10+IP228+IP230+IP234</f>
        <v>215627.0036</v>
      </c>
      <c r="IQ235" s="118">
        <f>IP235/IO235*100</f>
        <v>98.012274363636365</v>
      </c>
      <c r="IR235" s="118"/>
      <c r="IS235" s="118">
        <f>IS10+IS228+IS230+IS234</f>
        <v>20000</v>
      </c>
      <c r="IT235" s="118">
        <f>IT10+IT228+IT230+IT234</f>
        <v>20000</v>
      </c>
      <c r="IU235" s="118">
        <f>IT235/IS235*100</f>
        <v>100</v>
      </c>
      <c r="IV235" s="118"/>
      <c r="IW235" s="118">
        <f>IW10+IW228+IW230+IW234</f>
        <v>50000</v>
      </c>
      <c r="IX235" s="118">
        <f>IX10+IX228+IX230+IX234</f>
        <v>50000</v>
      </c>
      <c r="IY235" s="118">
        <f>IX235/IW235*100</f>
        <v>100</v>
      </c>
      <c r="IZ235" s="118"/>
      <c r="JA235" s="118">
        <f>JA10+JA228+JA230+JA234</f>
        <v>2393.9</v>
      </c>
      <c r="JB235" s="118">
        <f>JB10+JB228+JB230+JB234</f>
        <v>1906.3969600000003</v>
      </c>
      <c r="JC235" s="118">
        <f>JB235/JA235*100</f>
        <v>79.635613851873515</v>
      </c>
      <c r="JD235" s="118"/>
      <c r="JE235" s="118">
        <f>JE10+JE228+JE230+JE234</f>
        <v>90132.1</v>
      </c>
      <c r="JF235" s="118">
        <f>JF10+JF228+JF230+JF234</f>
        <v>90132.1</v>
      </c>
      <c r="JG235" s="118">
        <f>JF235/JE235*100</f>
        <v>100</v>
      </c>
      <c r="JH235" s="118"/>
      <c r="JI235" s="118">
        <f>JI10+JI228+JI230+JI234</f>
        <v>1255.7929999999999</v>
      </c>
      <c r="JJ235" s="118">
        <f>JJ10+JJ228+JJ230+JJ234</f>
        <v>1255.7929999999999</v>
      </c>
      <c r="JK235" s="118">
        <f>JJ235/JI235*100</f>
        <v>100</v>
      </c>
      <c r="JL235" s="118"/>
      <c r="JM235" s="118">
        <f>JM10+JM228+JM230+JM234</f>
        <v>20000</v>
      </c>
      <c r="JN235" s="118">
        <f>JN10+JN228+JN230+JN234</f>
        <v>20000</v>
      </c>
      <c r="JO235" s="118">
        <f>JN235/JM235*100</f>
        <v>100</v>
      </c>
      <c r="JP235" s="118"/>
      <c r="JQ235" s="118">
        <f>JQ10+JQ228+JQ230+JQ234</f>
        <v>10000</v>
      </c>
      <c r="JR235" s="118">
        <f>JR10+JR228+JR230+JR234</f>
        <v>9999</v>
      </c>
      <c r="JS235" s="118">
        <f>JR235/JQ235*100</f>
        <v>99.99</v>
      </c>
      <c r="JT235" s="118"/>
      <c r="JU235" s="118">
        <f>JU10+JU228+JU230+JU234</f>
        <v>14560</v>
      </c>
      <c r="JV235" s="118">
        <f>JV10+JV228+JV230+JV234</f>
        <v>14560</v>
      </c>
      <c r="JW235" s="118">
        <f>JV235/JU235*100</f>
        <v>100</v>
      </c>
      <c r="JX235" s="118"/>
      <c r="JY235" s="118">
        <f>JY10+JY228+JY230+JY234</f>
        <v>8633.7052399999993</v>
      </c>
      <c r="JZ235" s="118">
        <f>JZ10+JZ228+JZ230+JZ234</f>
        <v>8633.7052399999993</v>
      </c>
      <c r="KA235" s="118">
        <f>JZ235/JY235*100</f>
        <v>100</v>
      </c>
      <c r="KB235" s="118"/>
      <c r="KC235" s="118">
        <f>KC10+KC228+KC230+KC234</f>
        <v>8926.2999999999993</v>
      </c>
      <c r="KD235" s="118">
        <f>KD10+KD228+KD230+KD234</f>
        <v>8926.2999999999993</v>
      </c>
      <c r="KE235" s="118">
        <f>KD235/KC235*100</f>
        <v>100</v>
      </c>
      <c r="KF235" s="118"/>
      <c r="KG235" s="118">
        <f>KG10+KG228+KG230+KG234</f>
        <v>207838.144</v>
      </c>
      <c r="KH235" s="118">
        <f>KH10+KH228+KH230+KH234</f>
        <v>207838.144</v>
      </c>
      <c r="KI235" s="118">
        <f>KH235/KG235*100</f>
        <v>100</v>
      </c>
      <c r="KJ235" s="118"/>
      <c r="KK235" s="118">
        <f>KK10+KK228+KK230+KK234</f>
        <v>24834.400000000001</v>
      </c>
      <c r="KL235" s="118">
        <f>KL10+KL228+KL230+KL234</f>
        <v>24834.400000000001</v>
      </c>
      <c r="KM235" s="118">
        <f>KL235/KK235*100</f>
        <v>100</v>
      </c>
      <c r="KN235" s="118"/>
      <c r="KO235" s="118">
        <f>KO10+KO228+KO230+KO234</f>
        <v>1480</v>
      </c>
      <c r="KP235" s="118">
        <f>KP10+KP228+KP230+KP234</f>
        <v>1480</v>
      </c>
      <c r="KQ235" s="118">
        <f>KP235/KO235*100</f>
        <v>100</v>
      </c>
      <c r="KR235" s="118"/>
      <c r="KS235" s="118">
        <f>KS10+KS228+KS230+KS234</f>
        <v>1557</v>
      </c>
      <c r="KT235" s="118">
        <f>KT10+KT228+KT230+KT234</f>
        <v>1555.6869999999999</v>
      </c>
      <c r="KU235" s="118">
        <f>KT235/KS235*100</f>
        <v>99.915671162491975</v>
      </c>
      <c r="KV235" s="118"/>
      <c r="KW235" s="118">
        <f>KW10+KW228+KW230+KW234</f>
        <v>200</v>
      </c>
      <c r="KX235" s="118">
        <f>KX10+KX228+KX230+KX234</f>
        <v>200</v>
      </c>
      <c r="KY235" s="118">
        <f>KX235/KW235*100</f>
        <v>100</v>
      </c>
      <c r="KZ235" s="118"/>
      <c r="LA235" s="118">
        <f>LA10+LA228+LA230+LA234</f>
        <v>32133.802629999998</v>
      </c>
      <c r="LB235" s="118">
        <f>LB10+LB228+LB230+LB234</f>
        <v>32133.802629999998</v>
      </c>
      <c r="LC235" s="118">
        <f>LB235/LA235*100</f>
        <v>100</v>
      </c>
      <c r="LD235" s="118"/>
      <c r="LE235" s="118">
        <f>LE10+LE228+LE230+LE234</f>
        <v>30180.671330000001</v>
      </c>
      <c r="LF235" s="118">
        <f>LF10+LF228+LF230+LF234</f>
        <v>30180.671330000001</v>
      </c>
      <c r="LG235" s="118">
        <f>LF235/LE235*100</f>
        <v>100</v>
      </c>
      <c r="LH235" s="118"/>
      <c r="LI235" s="118">
        <f>LI10+LI228+LI230+LI234</f>
        <v>12480.44659</v>
      </c>
      <c r="LJ235" s="118">
        <f>LJ10+LJ228+LJ230+LJ234</f>
        <v>12480.44659</v>
      </c>
      <c r="LK235" s="118">
        <f>LJ235/LI235*100</f>
        <v>100</v>
      </c>
      <c r="LL235" s="118"/>
      <c r="LM235" s="118">
        <f>LM10+LM228+LM230+LM234</f>
        <v>20000</v>
      </c>
      <c r="LN235" s="118">
        <f>LN10+LN228+LN230+LN234</f>
        <v>20000</v>
      </c>
      <c r="LO235" s="118">
        <f>LN235/LM235*100</f>
        <v>100</v>
      </c>
      <c r="LP235" s="118"/>
      <c r="LQ235" s="118">
        <f>LQ10+LQ228+LQ230+LQ234</f>
        <v>3955</v>
      </c>
      <c r="LR235" s="118">
        <f>LR10+LR228+LR230+LR234</f>
        <v>3955</v>
      </c>
      <c r="LS235" s="118">
        <f>LR235/LQ235*100</f>
        <v>100</v>
      </c>
      <c r="LT235" s="118"/>
      <c r="LU235" s="118">
        <f>LU10+LU228+LU230+LU234</f>
        <v>2377.0711900000001</v>
      </c>
      <c r="LV235" s="118">
        <f>LV10+LV228+LV230+LV234</f>
        <v>2377.0711900000001</v>
      </c>
      <c r="LW235" s="118">
        <f>LV235/LU235*100</f>
        <v>100</v>
      </c>
      <c r="LX235" s="118"/>
      <c r="LY235" s="118">
        <f>LY10+LY228+LY230+LY234</f>
        <v>28285.879999999997</v>
      </c>
      <c r="LZ235" s="118">
        <f>LZ10+LZ228+LZ230+LZ234</f>
        <v>28285.879999999997</v>
      </c>
      <c r="MA235" s="118">
        <f>LZ235/LY235*100</f>
        <v>100</v>
      </c>
      <c r="MB235" s="118"/>
      <c r="MC235" s="118">
        <f>MC10+MC228+MC230+MC234</f>
        <v>179475.46596</v>
      </c>
      <c r="MD235" s="118">
        <f>MD10+MD228+MD230+MD234</f>
        <v>179475.46596</v>
      </c>
      <c r="ME235" s="118">
        <f>MD235/MC235*100</f>
        <v>100</v>
      </c>
      <c r="MF235" s="118"/>
      <c r="MG235" s="118">
        <f>MG10+MG228+MG230+MG234</f>
        <v>25258.24121</v>
      </c>
      <c r="MH235" s="118">
        <f>MH10+MH228+MH230+MH234</f>
        <v>25258.24121</v>
      </c>
      <c r="MI235" s="118">
        <f>MH235/MG235*100</f>
        <v>100</v>
      </c>
      <c r="MJ235" s="118"/>
      <c r="MK235" s="118">
        <f>MK10+MK228+MK230+MK234</f>
        <v>11760</v>
      </c>
      <c r="ML235" s="118">
        <f>ML10+ML228+ML230+ML234</f>
        <v>11760</v>
      </c>
      <c r="MM235" s="118">
        <f>ML235/MK235*100</f>
        <v>100</v>
      </c>
      <c r="MN235" s="118"/>
      <c r="MO235" s="118">
        <f>MO10+MO228+MO230+MO234</f>
        <v>452364</v>
      </c>
      <c r="MP235" s="118">
        <f>MP10+MP228+MP230+MP234</f>
        <v>452364</v>
      </c>
      <c r="MQ235" s="118">
        <f>MP235/MO235*100</f>
        <v>100</v>
      </c>
      <c r="MR235" s="118"/>
      <c r="MS235" s="118">
        <f>MS10+MS228+MS230+MS234</f>
        <v>5000</v>
      </c>
      <c r="MT235" s="118">
        <f>MT10+MT228+MT230+MT234</f>
        <v>4999.5810000000001</v>
      </c>
      <c r="MU235" s="118">
        <f>MT235/MS235*100</f>
        <v>99.991619999999998</v>
      </c>
      <c r="MV235" s="118"/>
      <c r="MW235" s="118">
        <f>MW10+MW228+MW230+MW234</f>
        <v>60000.000000000007</v>
      </c>
      <c r="MX235" s="118">
        <f>MX10+MX228+MX230+MX234</f>
        <v>60000.000000000007</v>
      </c>
      <c r="MY235" s="118">
        <f>MX235/MW235*100</f>
        <v>100</v>
      </c>
      <c r="MZ235" s="118"/>
      <c r="NA235" s="118">
        <f>NA10+NA228+NA230+NA234</f>
        <v>60913.599999999991</v>
      </c>
      <c r="NB235" s="118">
        <f>NB10+NB228+NB230+NB234</f>
        <v>60913.599999999991</v>
      </c>
      <c r="NC235" s="118">
        <f>NB235/NA235*100</f>
        <v>100</v>
      </c>
      <c r="ND235" s="118"/>
      <c r="NE235" s="118">
        <f>NE10+NE228+NE230+NE234</f>
        <v>135</v>
      </c>
      <c r="NF235" s="118">
        <f>NF10+NF228+NF230+NF234</f>
        <v>135</v>
      </c>
      <c r="NG235" s="118">
        <f>NF235/NE235*100</f>
        <v>100</v>
      </c>
      <c r="NH235" s="118"/>
      <c r="NI235" s="118">
        <f>NI10+NI228+NI230+NI234</f>
        <v>250</v>
      </c>
      <c r="NJ235" s="118">
        <f>NJ10+NJ228+NJ230+NJ234</f>
        <v>250</v>
      </c>
      <c r="NK235" s="118">
        <f>NJ235/NI235*100</f>
        <v>100</v>
      </c>
    </row>
    <row r="236" spans="1:375" s="9" customFormat="1" ht="20.25" customHeight="1" x14ac:dyDescent="0.25">
      <c r="A236" s="116"/>
      <c r="B236" s="123"/>
      <c r="C236" s="123"/>
      <c r="D236" s="123"/>
      <c r="E236" s="123"/>
      <c r="F236" s="123"/>
      <c r="G236" s="123"/>
      <c r="H236" s="123"/>
      <c r="I236" s="123"/>
      <c r="J236" s="123"/>
      <c r="K236" s="123"/>
      <c r="L236" s="121"/>
      <c r="M236" s="121"/>
      <c r="N236" s="121"/>
      <c r="O236" s="121"/>
      <c r="P236" s="121"/>
      <c r="Q236" s="121"/>
      <c r="R236" s="121"/>
      <c r="S236" s="121"/>
      <c r="T236" s="121"/>
      <c r="U236" s="121"/>
      <c r="V236" s="121"/>
      <c r="W236" s="121"/>
      <c r="X236" s="121"/>
      <c r="Y236" s="121"/>
      <c r="Z236" s="121"/>
      <c r="AA236" s="121"/>
      <c r="AB236" s="121"/>
      <c r="AC236" s="121"/>
      <c r="AD236" s="121"/>
      <c r="AE236" s="121"/>
      <c r="AF236" s="121"/>
      <c r="AG236" s="121"/>
      <c r="AH236" s="121"/>
      <c r="AI236" s="121"/>
      <c r="AJ236" s="121"/>
      <c r="AK236" s="121"/>
      <c r="AL236" s="121"/>
      <c r="AM236" s="121"/>
      <c r="AN236" s="121"/>
      <c r="AO236" s="121"/>
      <c r="AP236" s="121"/>
      <c r="AQ236" s="121"/>
      <c r="AR236" s="121"/>
      <c r="AS236" s="121"/>
      <c r="AT236" s="121"/>
      <c r="AU236" s="121"/>
      <c r="AV236" s="121"/>
      <c r="AW236" s="121"/>
      <c r="AX236" s="121"/>
      <c r="AY236" s="121"/>
      <c r="AZ236" s="121"/>
      <c r="BA236" s="121"/>
      <c r="BB236" s="121"/>
      <c r="BC236" s="121"/>
      <c r="BD236" s="121"/>
      <c r="BE236" s="121"/>
      <c r="BF236" s="121"/>
      <c r="BG236" s="121"/>
      <c r="BH236" s="121"/>
      <c r="BI236" s="121"/>
      <c r="BJ236" s="121"/>
      <c r="BK236" s="121"/>
      <c r="BL236" s="121"/>
      <c r="BM236" s="121"/>
      <c r="BN236" s="121"/>
      <c r="BO236" s="121"/>
      <c r="BP236" s="121"/>
      <c r="BQ236" s="121"/>
      <c r="BR236" s="121"/>
      <c r="BS236" s="121"/>
      <c r="BT236" s="121"/>
      <c r="BU236" s="121"/>
      <c r="BV236" s="121"/>
      <c r="BW236" s="121"/>
      <c r="BX236" s="121"/>
      <c r="BY236" s="121"/>
      <c r="BZ236" s="121"/>
      <c r="CA236" s="121"/>
      <c r="CB236" s="121"/>
      <c r="CC236" s="121"/>
      <c r="CD236" s="121"/>
      <c r="CE236" s="121"/>
      <c r="CF236" s="121"/>
      <c r="CG236" s="121"/>
      <c r="CH236" s="121"/>
      <c r="CI236" s="121"/>
      <c r="CJ236" s="121"/>
      <c r="CK236" s="121"/>
      <c r="CL236" s="121"/>
      <c r="CM236" s="121"/>
      <c r="CN236" s="121"/>
      <c r="CO236" s="121"/>
      <c r="CP236" s="121"/>
      <c r="CQ236" s="121"/>
      <c r="CR236" s="121"/>
      <c r="CS236" s="121"/>
      <c r="CT236" s="121"/>
      <c r="CU236" s="121"/>
      <c r="CV236" s="121"/>
      <c r="CW236" s="121"/>
      <c r="CX236" s="121"/>
      <c r="CY236" s="121"/>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c r="HU236" s="26"/>
      <c r="HV236" s="26"/>
      <c r="HW236" s="26"/>
      <c r="HX236" s="26"/>
      <c r="HY236" s="26"/>
      <c r="HZ236" s="26"/>
      <c r="IA236" s="26"/>
      <c r="IB236" s="26"/>
      <c r="IC236" s="26"/>
      <c r="ID236" s="26"/>
      <c r="IE236" s="26"/>
      <c r="IF236" s="26"/>
      <c r="IG236" s="26"/>
      <c r="IH236" s="26"/>
      <c r="II236" s="26"/>
      <c r="IJ236" s="26"/>
      <c r="IK236" s="26"/>
      <c r="IL236" s="26"/>
      <c r="IM236" s="26"/>
      <c r="IN236" s="26"/>
      <c r="IO236" s="26"/>
      <c r="IP236" s="26"/>
      <c r="IQ236" s="26"/>
      <c r="IR236" s="26"/>
      <c r="IS236" s="26"/>
      <c r="IT236" s="26"/>
      <c r="IU236" s="26"/>
      <c r="IV236" s="26"/>
      <c r="IW236" s="26"/>
      <c r="IX236" s="26"/>
      <c r="IY236" s="26"/>
      <c r="IZ236" s="26"/>
      <c r="JA236" s="26"/>
      <c r="JB236" s="26"/>
      <c r="JC236" s="26"/>
      <c r="JD236" s="26"/>
      <c r="JE236" s="26"/>
      <c r="JF236" s="26"/>
      <c r="JG236" s="26"/>
      <c r="JH236" s="26"/>
      <c r="JI236" s="26"/>
      <c r="JJ236" s="26"/>
      <c r="JK236" s="26"/>
      <c r="JL236" s="26"/>
      <c r="JM236" s="26"/>
      <c r="JN236" s="26"/>
      <c r="JO236" s="26"/>
      <c r="JP236" s="26"/>
      <c r="JQ236" s="26"/>
      <c r="JR236" s="26"/>
      <c r="JS236" s="26"/>
      <c r="JT236" s="26"/>
      <c r="JU236" s="26"/>
      <c r="JV236" s="26"/>
      <c r="JW236" s="26"/>
      <c r="JX236" s="26"/>
      <c r="JY236" s="26"/>
      <c r="JZ236" s="26"/>
      <c r="KA236" s="26"/>
      <c r="KB236" s="26"/>
      <c r="KC236" s="26"/>
      <c r="KD236" s="26"/>
      <c r="KE236" s="26"/>
      <c r="KF236" s="26"/>
      <c r="KG236" s="26"/>
      <c r="KH236" s="26"/>
      <c r="KI236" s="26"/>
      <c r="KJ236" s="26"/>
      <c r="KK236" s="26"/>
      <c r="KL236" s="26"/>
      <c r="KM236" s="26"/>
      <c r="KN236" s="26"/>
      <c r="KO236" s="26"/>
      <c r="KP236" s="26"/>
      <c r="KQ236" s="26"/>
      <c r="KR236" s="26"/>
      <c r="KS236" s="26"/>
      <c r="KT236" s="26"/>
      <c r="KU236" s="26"/>
      <c r="KV236" s="26"/>
      <c r="KW236" s="26"/>
      <c r="KX236" s="26"/>
      <c r="KY236" s="26"/>
      <c r="KZ236" s="26"/>
      <c r="LA236" s="26"/>
      <c r="LB236" s="26"/>
      <c r="LC236" s="26"/>
      <c r="LD236" s="26"/>
      <c r="LE236" s="26"/>
      <c r="LF236" s="26"/>
      <c r="LG236" s="26"/>
      <c r="LH236" s="26"/>
      <c r="LI236" s="26"/>
      <c r="LJ236" s="26"/>
      <c r="LK236" s="26"/>
      <c r="LL236" s="26"/>
      <c r="LM236" s="26"/>
      <c r="LN236" s="26"/>
      <c r="LO236" s="26"/>
      <c r="LP236" s="26"/>
      <c r="LQ236" s="26"/>
      <c r="LR236" s="26"/>
      <c r="LS236" s="26"/>
      <c r="LT236" s="26"/>
      <c r="LU236" s="26"/>
      <c r="LV236" s="26"/>
      <c r="LW236" s="26"/>
      <c r="LX236" s="26"/>
      <c r="LY236" s="26"/>
      <c r="LZ236" s="26"/>
      <c r="MA236" s="26"/>
      <c r="MB236" s="26"/>
      <c r="MC236" s="26"/>
      <c r="MD236" s="26"/>
      <c r="ME236" s="26"/>
      <c r="MF236" s="26"/>
      <c r="MG236" s="26"/>
      <c r="MH236" s="26"/>
      <c r="MI236" s="26"/>
      <c r="MJ236" s="26"/>
      <c r="MK236" s="26"/>
      <c r="ML236" s="26"/>
      <c r="MM236" s="26"/>
    </row>
    <row r="237" spans="1:375" s="31" customFormat="1" ht="22.5" customHeight="1" x14ac:dyDescent="0.2">
      <c r="A237" s="381" t="s">
        <v>1050</v>
      </c>
      <c r="B237" s="381"/>
      <c r="C237" s="381"/>
      <c r="D237" s="381"/>
      <c r="E237" s="381"/>
      <c r="F237" s="381"/>
      <c r="G237" s="381"/>
      <c r="H237" s="381"/>
      <c r="I237" s="381"/>
      <c r="J237" s="381"/>
      <c r="K237" s="381"/>
      <c r="L237" s="381"/>
      <c r="M237" s="381"/>
      <c r="N237" s="381"/>
      <c r="O237" s="381"/>
      <c r="P237" s="381"/>
      <c r="Q237" s="381"/>
      <c r="R237" s="381"/>
      <c r="S237" s="381"/>
      <c r="T237" s="381"/>
      <c r="U237" s="381"/>
      <c r="V237" s="381"/>
      <c r="W237" s="381"/>
      <c r="X237" s="101"/>
      <c r="Y237" s="101"/>
      <c r="Z237" s="101"/>
      <c r="AA237" s="101"/>
      <c r="AB237" s="206"/>
      <c r="DD237" s="137"/>
      <c r="DE237" s="137"/>
    </row>
    <row r="238" spans="1:375" s="31" customFormat="1" ht="20.25" customHeight="1" x14ac:dyDescent="0.2">
      <c r="A238" s="381" t="s">
        <v>1206</v>
      </c>
      <c r="B238" s="381"/>
      <c r="C238" s="381"/>
      <c r="D238" s="381"/>
      <c r="E238" s="381"/>
      <c r="F238" s="381"/>
      <c r="G238" s="381"/>
      <c r="H238" s="381"/>
      <c r="I238" s="381"/>
      <c r="J238" s="381"/>
      <c r="K238" s="381"/>
      <c r="L238" s="381"/>
      <c r="M238" s="381"/>
      <c r="N238" s="381"/>
      <c r="O238" s="381"/>
      <c r="P238" s="381"/>
      <c r="Q238" s="381"/>
      <c r="R238" s="381"/>
      <c r="S238" s="381"/>
      <c r="T238" s="381"/>
      <c r="U238" s="381"/>
      <c r="V238" s="381"/>
      <c r="W238" s="381"/>
      <c r="X238" s="101"/>
      <c r="Y238" s="101"/>
      <c r="Z238" s="101"/>
      <c r="AA238" s="101"/>
      <c r="AB238" s="206"/>
      <c r="DD238" s="137"/>
      <c r="DE238" s="137"/>
    </row>
    <row r="239" spans="1:375" s="31" customFormat="1" ht="50.25" customHeight="1" x14ac:dyDescent="0.2">
      <c r="A239" s="381" t="s">
        <v>1218</v>
      </c>
      <c r="B239" s="381"/>
      <c r="C239" s="381"/>
      <c r="D239" s="381"/>
      <c r="E239" s="381"/>
      <c r="F239" s="381"/>
      <c r="G239" s="381"/>
      <c r="H239" s="381"/>
      <c r="I239" s="381"/>
      <c r="J239" s="381"/>
      <c r="K239" s="381"/>
      <c r="L239" s="381"/>
      <c r="M239" s="381"/>
      <c r="N239" s="381"/>
      <c r="O239" s="381"/>
      <c r="P239" s="381"/>
      <c r="Q239" s="381"/>
      <c r="R239" s="381"/>
      <c r="S239" s="381"/>
      <c r="T239" s="381"/>
      <c r="U239" s="381"/>
      <c r="V239" s="381"/>
      <c r="W239" s="381"/>
      <c r="X239" s="101"/>
      <c r="Y239" s="101"/>
      <c r="Z239" s="101"/>
      <c r="AA239" s="101"/>
      <c r="AB239" s="323"/>
      <c r="DD239" s="137"/>
      <c r="DE239" s="137"/>
    </row>
    <row r="240" spans="1:375" s="31" customFormat="1" ht="37.5" customHeight="1" x14ac:dyDescent="0.2">
      <c r="A240" s="381" t="s">
        <v>1222</v>
      </c>
      <c r="B240" s="381"/>
      <c r="C240" s="381"/>
      <c r="D240" s="381"/>
      <c r="E240" s="381"/>
      <c r="F240" s="381"/>
      <c r="G240" s="381"/>
      <c r="H240" s="381"/>
      <c r="I240" s="381"/>
      <c r="J240" s="381"/>
      <c r="K240" s="381"/>
      <c r="L240" s="381"/>
      <c r="M240" s="381"/>
      <c r="N240" s="381"/>
      <c r="O240" s="381"/>
      <c r="P240" s="381"/>
      <c r="Q240" s="381"/>
      <c r="R240" s="381"/>
      <c r="S240" s="381"/>
      <c r="T240" s="381"/>
      <c r="U240" s="381"/>
      <c r="V240" s="381"/>
      <c r="W240" s="381"/>
      <c r="X240" s="101"/>
      <c r="Y240" s="101"/>
      <c r="Z240" s="101"/>
      <c r="AA240" s="101"/>
      <c r="AB240" s="323"/>
      <c r="DD240" s="137"/>
      <c r="DE240" s="137"/>
    </row>
    <row r="241" spans="1:351" s="31" customFormat="1" ht="37.5" customHeight="1" x14ac:dyDescent="0.2">
      <c r="A241" s="381" t="s">
        <v>1226</v>
      </c>
      <c r="B241" s="381"/>
      <c r="C241" s="381"/>
      <c r="D241" s="381"/>
      <c r="E241" s="381"/>
      <c r="F241" s="381"/>
      <c r="G241" s="381"/>
      <c r="H241" s="381"/>
      <c r="I241" s="381"/>
      <c r="J241" s="381"/>
      <c r="K241" s="381"/>
      <c r="L241" s="381"/>
      <c r="M241" s="381"/>
      <c r="N241" s="381"/>
      <c r="O241" s="381"/>
      <c r="P241" s="381"/>
      <c r="Q241" s="381"/>
      <c r="R241" s="381"/>
      <c r="S241" s="381"/>
      <c r="T241" s="381"/>
      <c r="U241" s="381"/>
      <c r="V241" s="381"/>
      <c r="W241" s="381"/>
      <c r="X241" s="101"/>
      <c r="Y241" s="101"/>
      <c r="Z241" s="101"/>
      <c r="AA241" s="101"/>
      <c r="AB241" s="323"/>
      <c r="DD241" s="137"/>
      <c r="DE241" s="137"/>
    </row>
    <row r="242" spans="1:351" s="31" customFormat="1" ht="37.5" customHeight="1" x14ac:dyDescent="0.2">
      <c r="A242" s="381" t="s">
        <v>1230</v>
      </c>
      <c r="B242" s="381"/>
      <c r="C242" s="381"/>
      <c r="D242" s="381"/>
      <c r="E242" s="381"/>
      <c r="F242" s="381"/>
      <c r="G242" s="381"/>
      <c r="H242" s="381"/>
      <c r="I242" s="381"/>
      <c r="J242" s="381"/>
      <c r="K242" s="381"/>
      <c r="L242" s="381"/>
      <c r="M242" s="381"/>
      <c r="N242" s="381"/>
      <c r="O242" s="381"/>
      <c r="P242" s="381"/>
      <c r="Q242" s="381"/>
      <c r="R242" s="381"/>
      <c r="S242" s="381"/>
      <c r="T242" s="381"/>
      <c r="U242" s="381"/>
      <c r="V242" s="381"/>
      <c r="W242" s="381"/>
      <c r="X242" s="101"/>
      <c r="Y242" s="101"/>
      <c r="Z242" s="101"/>
      <c r="AA242" s="101"/>
      <c r="AB242" s="323"/>
      <c r="DD242" s="137"/>
      <c r="DE242" s="137"/>
    </row>
    <row r="243" spans="1:351" s="23" customFormat="1" ht="37.5" customHeight="1" x14ac:dyDescent="0.2">
      <c r="A243" s="381" t="s">
        <v>1234</v>
      </c>
      <c r="B243" s="381"/>
      <c r="C243" s="381"/>
      <c r="D243" s="381"/>
      <c r="E243" s="381"/>
      <c r="F243" s="381"/>
      <c r="G243" s="381"/>
      <c r="H243" s="381"/>
      <c r="I243" s="381"/>
      <c r="J243" s="381"/>
      <c r="K243" s="381"/>
      <c r="L243" s="381"/>
      <c r="M243" s="381"/>
      <c r="N243" s="381"/>
      <c r="O243" s="381"/>
      <c r="P243" s="381"/>
      <c r="Q243" s="381"/>
      <c r="R243" s="381"/>
      <c r="S243" s="381"/>
      <c r="T243" s="381"/>
      <c r="U243" s="381"/>
      <c r="V243" s="381"/>
      <c r="W243" s="381"/>
      <c r="X243" s="101"/>
      <c r="Y243" s="101"/>
      <c r="Z243" s="101"/>
      <c r="AA243" s="101"/>
      <c r="AB243" s="206"/>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c r="DA243" s="31"/>
      <c r="DB243" s="31"/>
      <c r="DC243" s="31"/>
      <c r="DD243" s="137"/>
      <c r="DE243" s="137"/>
      <c r="DF243" s="31"/>
      <c r="DG243" s="31"/>
      <c r="DH243" s="31"/>
      <c r="DI243" s="31"/>
      <c r="DJ243" s="31"/>
      <c r="DK243" s="31"/>
      <c r="DL243" s="31"/>
      <c r="DM243" s="31"/>
      <c r="DN243" s="31"/>
      <c r="DO243" s="31"/>
      <c r="DP243" s="31"/>
      <c r="DQ243" s="31"/>
      <c r="DR243" s="31"/>
      <c r="DS243" s="31"/>
      <c r="DT243" s="31"/>
      <c r="DU243" s="31"/>
      <c r="DV243" s="31"/>
      <c r="DW243" s="31"/>
      <c r="DX243" s="31"/>
      <c r="DY243" s="31"/>
      <c r="DZ243" s="31"/>
      <c r="EA243" s="31"/>
      <c r="EB243" s="31"/>
      <c r="EC243" s="31"/>
      <c r="ED243" s="31"/>
      <c r="EE243" s="31"/>
      <c r="EF243" s="31"/>
      <c r="EG243" s="31"/>
      <c r="EH243" s="31"/>
      <c r="EI243" s="31"/>
      <c r="EJ243" s="31"/>
      <c r="EK243" s="31"/>
      <c r="EL243" s="31"/>
      <c r="EM243" s="31"/>
      <c r="EN243" s="31"/>
      <c r="EO243" s="31"/>
      <c r="EP243" s="31"/>
      <c r="EQ243" s="31"/>
      <c r="ER243" s="31"/>
      <c r="ES243" s="31"/>
      <c r="ET243" s="31"/>
      <c r="EU243" s="31"/>
      <c r="EV243" s="31"/>
      <c r="EW243" s="31"/>
      <c r="EX243" s="31"/>
      <c r="EY243" s="31"/>
      <c r="EZ243" s="31"/>
      <c r="FA243" s="31"/>
      <c r="FB243" s="31"/>
      <c r="FC243" s="31"/>
      <c r="FD243" s="31"/>
      <c r="FE243" s="31"/>
      <c r="FF243" s="31"/>
      <c r="FG243" s="31"/>
      <c r="FH243" s="31"/>
      <c r="FI243" s="31"/>
      <c r="FJ243" s="31"/>
      <c r="FK243" s="31"/>
      <c r="FL243" s="31"/>
      <c r="FM243" s="31"/>
      <c r="FN243" s="31"/>
      <c r="FO243" s="31"/>
      <c r="FP243" s="31"/>
      <c r="FQ243" s="31"/>
      <c r="FR243" s="31"/>
      <c r="FS243" s="31"/>
      <c r="FT243" s="31"/>
      <c r="FU243" s="31"/>
      <c r="FV243" s="31"/>
      <c r="FW243" s="31"/>
      <c r="FX243" s="31"/>
      <c r="FY243" s="31"/>
      <c r="FZ243" s="31"/>
      <c r="GA243" s="31"/>
      <c r="GB243" s="31"/>
      <c r="GC243" s="31"/>
      <c r="GD243" s="31"/>
      <c r="GE243" s="31"/>
      <c r="GF243" s="31"/>
      <c r="GG243" s="31"/>
      <c r="GH243" s="31"/>
      <c r="GI243" s="31"/>
      <c r="GJ243" s="31"/>
      <c r="GK243" s="31"/>
      <c r="GL243" s="31"/>
      <c r="GM243" s="31"/>
      <c r="GN243" s="31"/>
      <c r="GO243" s="31"/>
      <c r="GP243" s="31"/>
      <c r="GQ243" s="31"/>
      <c r="GR243" s="31"/>
      <c r="GS243" s="31"/>
      <c r="GT243" s="31"/>
      <c r="GU243" s="31"/>
      <c r="GV243" s="31"/>
      <c r="GW243" s="31"/>
      <c r="GX243" s="31"/>
      <c r="GY243" s="31"/>
      <c r="GZ243" s="31"/>
      <c r="HA243" s="31"/>
      <c r="HB243" s="31"/>
      <c r="HC243" s="31"/>
      <c r="HD243" s="31"/>
      <c r="HE243" s="31"/>
      <c r="HF243" s="31"/>
      <c r="HG243" s="31"/>
      <c r="HH243" s="31"/>
      <c r="HI243" s="31"/>
      <c r="HJ243" s="31"/>
      <c r="HK243" s="31"/>
      <c r="HL243" s="31"/>
      <c r="HM243" s="31"/>
      <c r="HN243" s="31"/>
      <c r="HO243" s="31"/>
      <c r="HP243" s="31"/>
      <c r="HQ243" s="31"/>
      <c r="HR243" s="31"/>
      <c r="HS243" s="31"/>
      <c r="HT243" s="31"/>
      <c r="HU243" s="31"/>
      <c r="HV243" s="31"/>
      <c r="HW243" s="31"/>
      <c r="HX243" s="31"/>
      <c r="HY243" s="31"/>
      <c r="HZ243" s="31"/>
      <c r="IA243" s="31"/>
      <c r="IB243" s="31"/>
      <c r="IC243" s="31"/>
      <c r="ID243" s="31"/>
      <c r="IE243" s="31"/>
      <c r="IF243" s="31"/>
      <c r="IG243" s="31"/>
      <c r="IH243" s="31"/>
      <c r="II243" s="31"/>
      <c r="IJ243" s="31"/>
      <c r="IK243" s="31"/>
      <c r="IL243" s="31"/>
      <c r="IM243" s="31"/>
      <c r="IN243" s="31"/>
      <c r="IO243" s="31"/>
      <c r="IP243" s="31"/>
      <c r="IQ243" s="31"/>
      <c r="IR243" s="31"/>
      <c r="IS243" s="31"/>
      <c r="IT243" s="31"/>
      <c r="IU243" s="31"/>
      <c r="IV243" s="31"/>
      <c r="IW243" s="31"/>
      <c r="IX243" s="31"/>
      <c r="IY243" s="31"/>
      <c r="IZ243" s="31"/>
      <c r="JA243" s="31"/>
      <c r="JB243" s="31"/>
      <c r="JC243" s="31"/>
      <c r="JD243" s="31"/>
      <c r="JE243" s="31"/>
      <c r="JF243" s="31"/>
      <c r="JG243" s="31"/>
      <c r="JH243" s="31"/>
      <c r="JI243" s="31"/>
      <c r="JJ243" s="31"/>
      <c r="JK243" s="31"/>
      <c r="JL243" s="31"/>
      <c r="JM243" s="31"/>
      <c r="JN243" s="31"/>
      <c r="JO243" s="31"/>
      <c r="JP243" s="31"/>
      <c r="JQ243" s="31"/>
      <c r="JR243" s="31"/>
      <c r="JS243" s="31"/>
      <c r="JT243" s="31"/>
      <c r="JU243" s="31"/>
      <c r="JV243" s="31"/>
      <c r="JW243" s="31"/>
      <c r="JX243" s="31"/>
      <c r="JY243" s="31"/>
      <c r="JZ243" s="31"/>
      <c r="KA243" s="31"/>
      <c r="KB243" s="31"/>
      <c r="KC243" s="31"/>
      <c r="KD243" s="31"/>
      <c r="KE243" s="31"/>
      <c r="KF243" s="31"/>
      <c r="KG243" s="31"/>
      <c r="KH243" s="31"/>
      <c r="KI243" s="31"/>
      <c r="KJ243" s="31"/>
      <c r="KK243" s="31"/>
      <c r="KL243" s="31"/>
      <c r="KM243" s="31"/>
      <c r="KN243" s="31"/>
      <c r="KO243" s="31"/>
      <c r="KP243" s="31"/>
      <c r="KQ243" s="31"/>
      <c r="KR243" s="31"/>
      <c r="KS243" s="31"/>
      <c r="KT243" s="31"/>
      <c r="KU243" s="31"/>
      <c r="KV243" s="31"/>
      <c r="KW243" s="31"/>
      <c r="KX243" s="31"/>
      <c r="KY243" s="31"/>
      <c r="KZ243" s="31"/>
      <c r="LA243" s="31"/>
      <c r="LB243" s="31"/>
      <c r="LC243" s="31"/>
      <c r="LD243" s="31"/>
      <c r="LE243" s="31"/>
      <c r="LF243" s="31"/>
      <c r="LG243" s="31"/>
      <c r="LH243" s="31"/>
      <c r="LI243" s="31"/>
      <c r="LJ243" s="31"/>
      <c r="LK243" s="31"/>
      <c r="LL243" s="31"/>
      <c r="LM243" s="31"/>
      <c r="LN243" s="31"/>
      <c r="LO243" s="31"/>
      <c r="LP243" s="31"/>
      <c r="LQ243" s="31"/>
      <c r="LR243" s="31"/>
      <c r="LS243" s="31"/>
      <c r="LT243" s="31"/>
      <c r="LU243" s="31"/>
      <c r="LV243" s="31"/>
      <c r="LW243" s="31"/>
      <c r="LX243" s="31"/>
      <c r="LY243" s="31"/>
      <c r="LZ243" s="31"/>
      <c r="MA243" s="31"/>
      <c r="MB243" s="31"/>
      <c r="MC243" s="31"/>
      <c r="MD243" s="31"/>
      <c r="ME243" s="31"/>
      <c r="MF243" s="31"/>
      <c r="MG243" s="31"/>
      <c r="MH243" s="31"/>
      <c r="MI243" s="31"/>
      <c r="MJ243" s="31"/>
      <c r="MK243" s="31"/>
      <c r="ML243" s="31"/>
      <c r="MM243" s="31"/>
    </row>
    <row r="244" spans="1:351" s="23" customFormat="1" ht="37.5" customHeight="1" x14ac:dyDescent="0.2">
      <c r="A244" s="381" t="s">
        <v>1238</v>
      </c>
      <c r="B244" s="381"/>
      <c r="C244" s="381"/>
      <c r="D244" s="381"/>
      <c r="E244" s="381"/>
      <c r="F244" s="381"/>
      <c r="G244" s="381"/>
      <c r="H244" s="381"/>
      <c r="I244" s="381"/>
      <c r="J244" s="381"/>
      <c r="K244" s="381"/>
      <c r="L244" s="381"/>
      <c r="M244" s="381"/>
      <c r="N244" s="381"/>
      <c r="O244" s="381"/>
      <c r="P244" s="381"/>
      <c r="Q244" s="381"/>
      <c r="R244" s="381"/>
      <c r="S244" s="381"/>
      <c r="T244" s="381"/>
      <c r="U244" s="381"/>
      <c r="V244" s="381"/>
      <c r="W244" s="381"/>
      <c r="X244" s="101"/>
      <c r="Y244" s="101"/>
      <c r="Z244" s="101"/>
      <c r="AA244" s="101"/>
      <c r="AB244" s="206"/>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c r="DA244" s="31"/>
      <c r="DB244" s="31"/>
      <c r="DC244" s="31"/>
      <c r="DD244" s="137"/>
      <c r="DE244" s="137"/>
      <c r="DF244" s="31"/>
      <c r="DG244" s="31"/>
      <c r="DH244" s="31"/>
      <c r="DI244" s="31"/>
      <c r="DJ244" s="31"/>
      <c r="DK244" s="31"/>
      <c r="DL244" s="31"/>
      <c r="DM244" s="31"/>
      <c r="DN244" s="31"/>
      <c r="DO244" s="31"/>
      <c r="DP244" s="31"/>
      <c r="DQ244" s="31"/>
      <c r="DR244" s="31"/>
      <c r="DS244" s="31"/>
      <c r="DT244" s="31"/>
      <c r="DU244" s="31"/>
      <c r="DV244" s="31"/>
      <c r="DW244" s="31"/>
      <c r="DX244" s="31"/>
      <c r="DY244" s="31"/>
      <c r="DZ244" s="31"/>
      <c r="EA244" s="31"/>
      <c r="EB244" s="31"/>
      <c r="EC244" s="31"/>
      <c r="ED244" s="31"/>
      <c r="EE244" s="31"/>
      <c r="EF244" s="31"/>
      <c r="EG244" s="31"/>
      <c r="EH244" s="31"/>
      <c r="EI244" s="31"/>
      <c r="EJ244" s="31"/>
      <c r="EK244" s="31"/>
      <c r="EL244" s="31"/>
      <c r="EM244" s="31"/>
      <c r="EN244" s="31"/>
      <c r="EO244" s="31"/>
      <c r="EP244" s="31"/>
      <c r="EQ244" s="31"/>
      <c r="ER244" s="31"/>
      <c r="ES244" s="31"/>
      <c r="ET244" s="31"/>
      <c r="EU244" s="31"/>
      <c r="EV244" s="31"/>
      <c r="EW244" s="31"/>
      <c r="EX244" s="31"/>
      <c r="EY244" s="31"/>
      <c r="EZ244" s="31"/>
      <c r="FA244" s="31"/>
      <c r="FB244" s="31"/>
      <c r="FC244" s="31"/>
      <c r="FD244" s="31"/>
      <c r="FE244" s="31"/>
      <c r="FF244" s="31"/>
      <c r="FG244" s="31"/>
      <c r="FH244" s="31"/>
      <c r="FI244" s="31"/>
      <c r="FJ244" s="31"/>
      <c r="FK244" s="31"/>
      <c r="FL244" s="31"/>
      <c r="FM244" s="31"/>
      <c r="FN244" s="31"/>
      <c r="FO244" s="31"/>
      <c r="FP244" s="31"/>
      <c r="FQ244" s="31"/>
      <c r="FR244" s="31"/>
      <c r="FS244" s="31"/>
      <c r="FT244" s="31"/>
      <c r="FU244" s="31"/>
      <c r="FV244" s="31"/>
      <c r="FW244" s="31"/>
      <c r="FX244" s="31"/>
      <c r="FY244" s="31"/>
      <c r="FZ244" s="31"/>
      <c r="GA244" s="31"/>
      <c r="GB244" s="31"/>
      <c r="GC244" s="31"/>
      <c r="GD244" s="31"/>
      <c r="GE244" s="31"/>
      <c r="GF244" s="31"/>
      <c r="GG244" s="31"/>
      <c r="GH244" s="31"/>
      <c r="GI244" s="31"/>
      <c r="GJ244" s="31"/>
      <c r="GK244" s="31"/>
      <c r="GL244" s="31"/>
      <c r="GM244" s="31"/>
      <c r="GN244" s="31"/>
      <c r="GO244" s="31"/>
      <c r="GP244" s="31"/>
      <c r="GQ244" s="31"/>
      <c r="GR244" s="31"/>
      <c r="GS244" s="31"/>
      <c r="GT244" s="31"/>
      <c r="GU244" s="31"/>
      <c r="GV244" s="31"/>
      <c r="GW244" s="31"/>
      <c r="GX244" s="31"/>
      <c r="GY244" s="31"/>
      <c r="GZ244" s="31"/>
      <c r="HA244" s="31"/>
      <c r="HB244" s="31"/>
      <c r="HC244" s="31"/>
      <c r="HD244" s="31"/>
      <c r="HE244" s="31"/>
      <c r="HF244" s="31"/>
      <c r="HG244" s="31"/>
      <c r="HH244" s="31"/>
      <c r="HI244" s="31"/>
      <c r="HJ244" s="31"/>
      <c r="HK244" s="31"/>
      <c r="HL244" s="31"/>
      <c r="HM244" s="31"/>
      <c r="HN244" s="31"/>
      <c r="HO244" s="31"/>
      <c r="HP244" s="31"/>
      <c r="HQ244" s="31"/>
      <c r="HR244" s="31"/>
      <c r="HS244" s="31"/>
      <c r="HT244" s="31"/>
      <c r="HU244" s="31"/>
      <c r="HV244" s="31"/>
      <c r="HW244" s="31"/>
      <c r="HX244" s="31"/>
      <c r="HY244" s="31"/>
      <c r="HZ244" s="31"/>
      <c r="IA244" s="31"/>
      <c r="IB244" s="31"/>
      <c r="IC244" s="31"/>
      <c r="ID244" s="31"/>
      <c r="IE244" s="31"/>
      <c r="IF244" s="31"/>
      <c r="IG244" s="31"/>
      <c r="IH244" s="31"/>
      <c r="II244" s="31"/>
      <c r="IJ244" s="31"/>
      <c r="IK244" s="31"/>
      <c r="IL244" s="31"/>
      <c r="IM244" s="31"/>
      <c r="IN244" s="31"/>
      <c r="IO244" s="31"/>
      <c r="IP244" s="31"/>
      <c r="IQ244" s="31"/>
      <c r="IR244" s="31"/>
      <c r="IS244" s="31"/>
      <c r="IT244" s="31"/>
      <c r="IU244" s="31"/>
      <c r="IV244" s="31"/>
      <c r="IW244" s="31"/>
      <c r="IX244" s="31"/>
      <c r="IY244" s="31"/>
      <c r="IZ244" s="31"/>
      <c r="JA244" s="31"/>
      <c r="JB244" s="31"/>
      <c r="JC244" s="31"/>
      <c r="JD244" s="31"/>
      <c r="JE244" s="31"/>
      <c r="JF244" s="31"/>
      <c r="JG244" s="31"/>
      <c r="JH244" s="31"/>
      <c r="JI244" s="31"/>
      <c r="JJ244" s="31"/>
      <c r="JK244" s="31"/>
      <c r="JL244" s="31"/>
      <c r="JM244" s="31"/>
      <c r="JN244" s="31"/>
      <c r="JO244" s="31"/>
      <c r="JP244" s="31"/>
      <c r="JQ244" s="31"/>
      <c r="JR244" s="31"/>
      <c r="JS244" s="31"/>
      <c r="JT244" s="31"/>
      <c r="JU244" s="31"/>
      <c r="JV244" s="31"/>
      <c r="JW244" s="31"/>
      <c r="JX244" s="31"/>
      <c r="JY244" s="31"/>
      <c r="JZ244" s="31"/>
      <c r="KA244" s="31"/>
      <c r="KB244" s="31"/>
      <c r="KC244" s="31"/>
      <c r="KD244" s="31"/>
      <c r="KE244" s="31"/>
      <c r="KF244" s="31"/>
      <c r="KG244" s="31"/>
      <c r="KH244" s="31"/>
      <c r="KI244" s="31"/>
      <c r="KJ244" s="31"/>
      <c r="KK244" s="31"/>
      <c r="KL244" s="31"/>
      <c r="KM244" s="31"/>
      <c r="KN244" s="31"/>
      <c r="KO244" s="31"/>
      <c r="KP244" s="31"/>
      <c r="KQ244" s="31"/>
      <c r="KR244" s="31"/>
      <c r="KS244" s="31"/>
      <c r="KT244" s="31"/>
      <c r="KU244" s="31"/>
      <c r="KV244" s="31"/>
      <c r="KW244" s="31"/>
      <c r="KX244" s="31"/>
      <c r="KY244" s="31"/>
      <c r="KZ244" s="31"/>
      <c r="LA244" s="31"/>
      <c r="LB244" s="31"/>
      <c r="LC244" s="31"/>
      <c r="LD244" s="31"/>
      <c r="LE244" s="31"/>
      <c r="LF244" s="31"/>
      <c r="LG244" s="31"/>
      <c r="LH244" s="31"/>
      <c r="LI244" s="31"/>
      <c r="LJ244" s="31"/>
      <c r="LK244" s="31"/>
      <c r="LL244" s="31"/>
      <c r="LM244" s="31"/>
      <c r="LN244" s="31"/>
      <c r="LO244" s="31"/>
      <c r="LP244" s="31"/>
      <c r="LQ244" s="31"/>
      <c r="LR244" s="31"/>
      <c r="LS244" s="31"/>
      <c r="LT244" s="31"/>
      <c r="LU244" s="31"/>
      <c r="LV244" s="31"/>
      <c r="LW244" s="31"/>
      <c r="LX244" s="31"/>
      <c r="LY244" s="31"/>
      <c r="LZ244" s="31"/>
      <c r="MA244" s="31"/>
      <c r="MB244" s="31"/>
      <c r="MC244" s="31"/>
      <c r="MD244" s="31"/>
      <c r="ME244" s="31"/>
      <c r="MF244" s="31"/>
      <c r="MG244" s="31"/>
      <c r="MH244" s="31"/>
      <c r="MI244" s="31"/>
      <c r="MJ244" s="31"/>
      <c r="MK244" s="31"/>
      <c r="ML244" s="31"/>
      <c r="MM244" s="31"/>
    </row>
    <row r="245" spans="1:351" s="23" customFormat="1" ht="37.5" customHeight="1" x14ac:dyDescent="0.2">
      <c r="A245" s="381" t="s">
        <v>1242</v>
      </c>
      <c r="B245" s="381"/>
      <c r="C245" s="381"/>
      <c r="D245" s="381"/>
      <c r="E245" s="381"/>
      <c r="F245" s="381"/>
      <c r="G245" s="381"/>
      <c r="H245" s="381"/>
      <c r="I245" s="381"/>
      <c r="J245" s="381"/>
      <c r="K245" s="381"/>
      <c r="L245" s="381"/>
      <c r="M245" s="381"/>
      <c r="N245" s="381"/>
      <c r="O245" s="381"/>
      <c r="P245" s="381"/>
      <c r="Q245" s="381"/>
      <c r="R245" s="381"/>
      <c r="S245" s="381"/>
      <c r="T245" s="381"/>
      <c r="U245" s="381"/>
      <c r="V245" s="381"/>
      <c r="W245" s="381"/>
      <c r="X245" s="101"/>
      <c r="Y245" s="101"/>
      <c r="Z245" s="101"/>
      <c r="AA245" s="101"/>
      <c r="AB245" s="206"/>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c r="DA245" s="31"/>
      <c r="DB245" s="31"/>
      <c r="DC245" s="31"/>
      <c r="DD245" s="137"/>
      <c r="DE245" s="137"/>
      <c r="DF245" s="31"/>
      <c r="DG245" s="31"/>
      <c r="DH245" s="31"/>
      <c r="DI245" s="31"/>
      <c r="DJ245" s="31"/>
      <c r="DK245" s="31"/>
      <c r="DL245" s="31"/>
      <c r="DM245" s="31"/>
      <c r="DN245" s="31"/>
      <c r="DO245" s="31"/>
      <c r="DP245" s="31"/>
      <c r="DQ245" s="31"/>
      <c r="DR245" s="31"/>
      <c r="DS245" s="31"/>
      <c r="DT245" s="31"/>
      <c r="DU245" s="31"/>
      <c r="DV245" s="31"/>
      <c r="DW245" s="31"/>
      <c r="DX245" s="31"/>
      <c r="DY245" s="31"/>
      <c r="DZ245" s="31"/>
      <c r="EA245" s="31"/>
      <c r="EB245" s="31"/>
      <c r="EC245" s="31"/>
      <c r="ED245" s="31"/>
      <c r="EE245" s="31"/>
      <c r="EF245" s="31"/>
      <c r="EG245" s="31"/>
      <c r="EH245" s="31"/>
      <c r="EI245" s="31"/>
      <c r="EJ245" s="31"/>
      <c r="EK245" s="31"/>
      <c r="EL245" s="31"/>
      <c r="EM245" s="31"/>
      <c r="EN245" s="31"/>
      <c r="EO245" s="31"/>
      <c r="EP245" s="31"/>
      <c r="EQ245" s="31"/>
      <c r="ER245" s="31"/>
      <c r="ES245" s="31"/>
      <c r="ET245" s="31"/>
      <c r="EU245" s="31"/>
      <c r="EV245" s="31"/>
      <c r="EW245" s="31"/>
      <c r="EX245" s="31"/>
      <c r="EY245" s="31"/>
      <c r="EZ245" s="31"/>
      <c r="FA245" s="31"/>
      <c r="FB245" s="31"/>
      <c r="FC245" s="31"/>
      <c r="FD245" s="31"/>
      <c r="FE245" s="31"/>
      <c r="FF245" s="31"/>
      <c r="FG245" s="31"/>
      <c r="FH245" s="31"/>
      <c r="FI245" s="31"/>
      <c r="FJ245" s="31"/>
      <c r="FK245" s="31"/>
      <c r="FL245" s="31"/>
      <c r="FM245" s="31"/>
      <c r="FN245" s="31"/>
      <c r="FO245" s="31"/>
      <c r="FP245" s="31"/>
      <c r="FQ245" s="31"/>
      <c r="FR245" s="31"/>
      <c r="FS245" s="31"/>
      <c r="FT245" s="31"/>
      <c r="FU245" s="31"/>
      <c r="FV245" s="31"/>
      <c r="FW245" s="31"/>
      <c r="FX245" s="31"/>
      <c r="FY245" s="31"/>
      <c r="FZ245" s="31"/>
      <c r="GA245" s="31"/>
      <c r="GB245" s="31"/>
      <c r="GC245" s="31"/>
      <c r="GD245" s="31"/>
      <c r="GE245" s="31"/>
      <c r="GF245" s="31"/>
      <c r="GG245" s="31"/>
      <c r="GH245" s="31"/>
      <c r="GI245" s="31"/>
      <c r="GJ245" s="31"/>
      <c r="GK245" s="31"/>
      <c r="GL245" s="31"/>
      <c r="GM245" s="31"/>
      <c r="GN245" s="31"/>
      <c r="GO245" s="31"/>
      <c r="GP245" s="31"/>
      <c r="GQ245" s="31"/>
      <c r="GR245" s="31"/>
      <c r="GS245" s="31"/>
      <c r="GT245" s="31"/>
      <c r="GU245" s="31"/>
      <c r="GV245" s="31"/>
      <c r="GW245" s="31"/>
      <c r="GX245" s="31"/>
      <c r="GY245" s="31"/>
      <c r="GZ245" s="31"/>
      <c r="HA245" s="31"/>
      <c r="HB245" s="31"/>
      <c r="HC245" s="31"/>
      <c r="HD245" s="31"/>
      <c r="HE245" s="31"/>
      <c r="HF245" s="31"/>
      <c r="HG245" s="31"/>
      <c r="HH245" s="31"/>
      <c r="HI245" s="31"/>
      <c r="HJ245" s="31"/>
      <c r="HK245" s="31"/>
      <c r="HL245" s="31"/>
      <c r="HM245" s="31"/>
      <c r="HN245" s="31"/>
      <c r="HO245" s="31"/>
      <c r="HP245" s="31"/>
      <c r="HQ245" s="31"/>
      <c r="HR245" s="31"/>
      <c r="HS245" s="31"/>
      <c r="HT245" s="31"/>
      <c r="HU245" s="31"/>
      <c r="HV245" s="31"/>
      <c r="HW245" s="31"/>
      <c r="HX245" s="31"/>
      <c r="HY245" s="31"/>
      <c r="HZ245" s="31"/>
      <c r="IA245" s="31"/>
      <c r="IB245" s="31"/>
      <c r="IC245" s="31"/>
      <c r="ID245" s="31"/>
      <c r="IE245" s="31"/>
      <c r="IF245" s="31"/>
      <c r="IG245" s="31"/>
      <c r="IH245" s="31"/>
      <c r="II245" s="31"/>
      <c r="IJ245" s="31"/>
      <c r="IK245" s="31"/>
      <c r="IL245" s="31"/>
      <c r="IM245" s="31"/>
      <c r="IN245" s="31"/>
      <c r="IO245" s="31"/>
      <c r="IP245" s="31"/>
      <c r="IQ245" s="31"/>
      <c r="IR245" s="31"/>
      <c r="IS245" s="31"/>
      <c r="IT245" s="31"/>
      <c r="IU245" s="31"/>
      <c r="IV245" s="31"/>
      <c r="IW245" s="31"/>
      <c r="IX245" s="31"/>
      <c r="IY245" s="31"/>
      <c r="IZ245" s="31"/>
      <c r="JA245" s="31"/>
      <c r="JB245" s="31"/>
      <c r="JC245" s="31"/>
      <c r="JD245" s="31"/>
      <c r="JE245" s="31"/>
      <c r="JF245" s="31"/>
      <c r="JG245" s="31"/>
      <c r="JH245" s="31"/>
      <c r="JI245" s="31"/>
      <c r="JJ245" s="31"/>
      <c r="JK245" s="31"/>
      <c r="JL245" s="31"/>
      <c r="JM245" s="31"/>
      <c r="JN245" s="31"/>
      <c r="JO245" s="31"/>
      <c r="JP245" s="31"/>
      <c r="JQ245" s="31"/>
      <c r="JR245" s="31"/>
      <c r="JS245" s="31"/>
      <c r="JT245" s="31"/>
      <c r="JU245" s="31"/>
      <c r="JV245" s="31"/>
      <c r="JW245" s="31"/>
      <c r="JX245" s="31"/>
      <c r="JY245" s="31"/>
      <c r="JZ245" s="31"/>
      <c r="KA245" s="31"/>
      <c r="KB245" s="31"/>
      <c r="KC245" s="31"/>
      <c r="KD245" s="31"/>
      <c r="KE245" s="31"/>
      <c r="KF245" s="31"/>
      <c r="KG245" s="31"/>
      <c r="KH245" s="31"/>
      <c r="KI245" s="31"/>
      <c r="KJ245" s="31"/>
      <c r="KK245" s="31"/>
      <c r="KL245" s="31"/>
      <c r="KM245" s="31"/>
      <c r="KN245" s="31"/>
      <c r="KO245" s="31"/>
      <c r="KP245" s="31"/>
      <c r="KQ245" s="31"/>
      <c r="KR245" s="31"/>
      <c r="KS245" s="31"/>
      <c r="KT245" s="31"/>
      <c r="KU245" s="31"/>
      <c r="KV245" s="31"/>
      <c r="KW245" s="31"/>
      <c r="KX245" s="31"/>
      <c r="KY245" s="31"/>
      <c r="KZ245" s="31"/>
      <c r="LA245" s="31"/>
      <c r="LB245" s="31"/>
      <c r="LC245" s="31"/>
      <c r="LD245" s="31"/>
      <c r="LE245" s="31"/>
      <c r="LF245" s="31"/>
      <c r="LG245" s="31"/>
      <c r="LH245" s="31"/>
      <c r="LI245" s="31"/>
      <c r="LJ245" s="31"/>
      <c r="LK245" s="31"/>
      <c r="LL245" s="31"/>
      <c r="LM245" s="31"/>
      <c r="LN245" s="31"/>
      <c r="LO245" s="31"/>
      <c r="LP245" s="31"/>
      <c r="LQ245" s="31"/>
      <c r="LR245" s="31"/>
      <c r="LS245" s="31"/>
      <c r="LT245" s="31"/>
      <c r="LU245" s="31"/>
      <c r="LV245" s="31"/>
      <c r="LW245" s="31"/>
      <c r="LX245" s="31"/>
      <c r="LY245" s="31"/>
      <c r="LZ245" s="31"/>
      <c r="MA245" s="31"/>
      <c r="MB245" s="31"/>
      <c r="MC245" s="31"/>
      <c r="MD245" s="31"/>
      <c r="ME245" s="31"/>
      <c r="MF245" s="31"/>
      <c r="MG245" s="31"/>
      <c r="MH245" s="31"/>
      <c r="MI245" s="31"/>
      <c r="MJ245" s="31"/>
      <c r="MK245" s="31"/>
      <c r="ML245" s="31"/>
      <c r="MM245" s="31"/>
    </row>
    <row r="246" spans="1:351" s="23" customFormat="1" ht="37.5" customHeight="1" x14ac:dyDescent="0.2">
      <c r="A246" s="381" t="s">
        <v>1246</v>
      </c>
      <c r="B246" s="381"/>
      <c r="C246" s="381"/>
      <c r="D246" s="381"/>
      <c r="E246" s="381"/>
      <c r="F246" s="381"/>
      <c r="G246" s="381"/>
      <c r="H246" s="381"/>
      <c r="I246" s="381"/>
      <c r="J246" s="381"/>
      <c r="K246" s="381"/>
      <c r="L246" s="381"/>
      <c r="M246" s="381"/>
      <c r="N246" s="381"/>
      <c r="O246" s="381"/>
      <c r="P246" s="381"/>
      <c r="Q246" s="381"/>
      <c r="R246" s="381"/>
      <c r="S246" s="381"/>
      <c r="T246" s="381"/>
      <c r="U246" s="381"/>
      <c r="V246" s="381"/>
      <c r="W246" s="381"/>
      <c r="X246" s="101"/>
      <c r="Y246" s="101"/>
      <c r="Z246" s="101"/>
      <c r="AA246" s="101"/>
      <c r="AB246" s="206"/>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c r="DA246" s="31"/>
      <c r="DB246" s="31"/>
      <c r="DC246" s="31"/>
      <c r="DD246" s="137"/>
      <c r="DE246" s="137"/>
      <c r="DF246" s="31"/>
      <c r="DG246" s="31"/>
      <c r="DH246" s="31"/>
      <c r="DI246" s="31"/>
      <c r="DJ246" s="31"/>
      <c r="DK246" s="31"/>
      <c r="DL246" s="31"/>
      <c r="DM246" s="31"/>
      <c r="DN246" s="31"/>
      <c r="DO246" s="31"/>
      <c r="DP246" s="31"/>
      <c r="DQ246" s="31"/>
      <c r="DR246" s="31"/>
      <c r="DS246" s="31"/>
      <c r="DT246" s="31"/>
      <c r="DU246" s="31"/>
      <c r="DV246" s="31"/>
      <c r="DW246" s="31"/>
      <c r="DX246" s="31"/>
      <c r="DY246" s="31"/>
      <c r="DZ246" s="31"/>
      <c r="EA246" s="31"/>
      <c r="EB246" s="31"/>
      <c r="EC246" s="31"/>
      <c r="ED246" s="31"/>
      <c r="EE246" s="31"/>
      <c r="EF246" s="31"/>
      <c r="EG246" s="31"/>
      <c r="EH246" s="31"/>
      <c r="EI246" s="31"/>
      <c r="EJ246" s="31"/>
      <c r="EK246" s="31"/>
      <c r="EL246" s="31"/>
      <c r="EM246" s="31"/>
      <c r="EN246" s="31"/>
      <c r="EO246" s="31"/>
      <c r="EP246" s="31"/>
      <c r="EQ246" s="31"/>
      <c r="ER246" s="31"/>
      <c r="ES246" s="31"/>
      <c r="ET246" s="31"/>
      <c r="EU246" s="31"/>
      <c r="EV246" s="31"/>
      <c r="EW246" s="31"/>
      <c r="EX246" s="31"/>
      <c r="EY246" s="31"/>
      <c r="EZ246" s="31"/>
      <c r="FA246" s="31"/>
      <c r="FB246" s="31"/>
      <c r="FC246" s="31"/>
      <c r="FD246" s="31"/>
      <c r="FE246" s="31"/>
      <c r="FF246" s="31"/>
      <c r="FG246" s="31"/>
      <c r="FH246" s="31"/>
      <c r="FI246" s="31"/>
      <c r="FJ246" s="31"/>
      <c r="FK246" s="31"/>
      <c r="FL246" s="31"/>
      <c r="FM246" s="31"/>
      <c r="FN246" s="31"/>
      <c r="FO246" s="31"/>
      <c r="FP246" s="31"/>
      <c r="FQ246" s="31"/>
      <c r="FR246" s="31"/>
      <c r="FS246" s="31"/>
      <c r="FT246" s="31"/>
      <c r="FU246" s="31"/>
      <c r="FV246" s="31"/>
      <c r="FW246" s="31"/>
      <c r="FX246" s="31"/>
      <c r="FY246" s="31"/>
      <c r="FZ246" s="31"/>
      <c r="GA246" s="31"/>
      <c r="GB246" s="31"/>
      <c r="GC246" s="31"/>
      <c r="GD246" s="31"/>
      <c r="GE246" s="31"/>
      <c r="GF246" s="31"/>
      <c r="GG246" s="31"/>
      <c r="GH246" s="31"/>
      <c r="GI246" s="31"/>
      <c r="GJ246" s="31"/>
      <c r="GK246" s="31"/>
      <c r="GL246" s="31"/>
      <c r="GM246" s="31"/>
      <c r="GN246" s="31"/>
      <c r="GO246" s="31"/>
      <c r="GP246" s="31"/>
      <c r="GQ246" s="31"/>
      <c r="GR246" s="31"/>
      <c r="GS246" s="31"/>
      <c r="GT246" s="31"/>
      <c r="GU246" s="31"/>
      <c r="GV246" s="31"/>
      <c r="GW246" s="31"/>
      <c r="GX246" s="31"/>
      <c r="GY246" s="31"/>
      <c r="GZ246" s="31"/>
      <c r="HA246" s="31"/>
      <c r="HB246" s="31"/>
      <c r="HC246" s="31"/>
      <c r="HD246" s="31"/>
      <c r="HE246" s="31"/>
      <c r="HF246" s="31"/>
      <c r="HG246" s="31"/>
      <c r="HH246" s="31"/>
      <c r="HI246" s="31"/>
      <c r="HJ246" s="31"/>
      <c r="HK246" s="31"/>
      <c r="HL246" s="31"/>
      <c r="HM246" s="31"/>
      <c r="HN246" s="31"/>
      <c r="HO246" s="31"/>
      <c r="HP246" s="31"/>
      <c r="HQ246" s="31"/>
      <c r="HR246" s="31"/>
      <c r="HS246" s="31"/>
      <c r="HT246" s="31"/>
      <c r="HU246" s="31"/>
      <c r="HV246" s="31"/>
      <c r="HW246" s="31"/>
      <c r="HX246" s="31"/>
      <c r="HY246" s="31"/>
      <c r="HZ246" s="31"/>
      <c r="IA246" s="31"/>
      <c r="IB246" s="31"/>
      <c r="IC246" s="31"/>
      <c r="ID246" s="31"/>
      <c r="IE246" s="31"/>
      <c r="IF246" s="31"/>
      <c r="IG246" s="31"/>
      <c r="IH246" s="31"/>
      <c r="II246" s="31"/>
      <c r="IJ246" s="31"/>
      <c r="IK246" s="31"/>
      <c r="IL246" s="31"/>
      <c r="IM246" s="31"/>
      <c r="IN246" s="31"/>
      <c r="IO246" s="31"/>
      <c r="IP246" s="31"/>
      <c r="IQ246" s="31"/>
      <c r="IR246" s="31"/>
      <c r="IS246" s="31"/>
      <c r="IT246" s="31"/>
      <c r="IU246" s="31"/>
      <c r="IV246" s="31"/>
      <c r="IW246" s="31"/>
      <c r="IX246" s="31"/>
      <c r="IY246" s="31"/>
      <c r="IZ246" s="31"/>
      <c r="JA246" s="31"/>
      <c r="JB246" s="31"/>
      <c r="JC246" s="31"/>
      <c r="JD246" s="31"/>
      <c r="JE246" s="31"/>
      <c r="JF246" s="31"/>
      <c r="JG246" s="31"/>
      <c r="JH246" s="31"/>
      <c r="JI246" s="31"/>
      <c r="JJ246" s="31"/>
      <c r="JK246" s="31"/>
      <c r="JL246" s="31"/>
      <c r="JM246" s="31"/>
      <c r="JN246" s="31"/>
      <c r="JO246" s="31"/>
      <c r="JP246" s="31"/>
      <c r="JQ246" s="31"/>
      <c r="JR246" s="31"/>
      <c r="JS246" s="31"/>
      <c r="JT246" s="31"/>
      <c r="JU246" s="31"/>
      <c r="JV246" s="31"/>
      <c r="JW246" s="31"/>
      <c r="JX246" s="31"/>
      <c r="JY246" s="31"/>
      <c r="JZ246" s="31"/>
      <c r="KA246" s="31"/>
      <c r="KB246" s="31"/>
      <c r="KC246" s="31"/>
      <c r="KD246" s="31"/>
      <c r="KE246" s="31"/>
      <c r="KF246" s="31"/>
      <c r="KG246" s="31"/>
      <c r="KH246" s="31"/>
      <c r="KI246" s="31"/>
      <c r="KJ246" s="31"/>
      <c r="KK246" s="31"/>
      <c r="KL246" s="31"/>
      <c r="KM246" s="31"/>
      <c r="KN246" s="31"/>
      <c r="KO246" s="31"/>
      <c r="KP246" s="31"/>
      <c r="KQ246" s="31"/>
      <c r="KR246" s="31"/>
      <c r="KS246" s="31"/>
      <c r="KT246" s="31"/>
      <c r="KU246" s="31"/>
      <c r="KV246" s="31"/>
      <c r="KW246" s="31"/>
      <c r="KX246" s="31"/>
      <c r="KY246" s="31"/>
      <c r="KZ246" s="31"/>
      <c r="LA246" s="31"/>
      <c r="LB246" s="31"/>
      <c r="LC246" s="31"/>
      <c r="LD246" s="31"/>
      <c r="LE246" s="31"/>
      <c r="LF246" s="31"/>
      <c r="LG246" s="31"/>
      <c r="LH246" s="31"/>
      <c r="LI246" s="31"/>
      <c r="LJ246" s="31"/>
      <c r="LK246" s="31"/>
      <c r="LL246" s="31"/>
      <c r="LM246" s="31"/>
      <c r="LN246" s="31"/>
      <c r="LO246" s="31"/>
      <c r="LP246" s="31"/>
      <c r="LQ246" s="31"/>
      <c r="LR246" s="31"/>
      <c r="LS246" s="31"/>
      <c r="LT246" s="31"/>
      <c r="LU246" s="31"/>
      <c r="LV246" s="31"/>
      <c r="LW246" s="31"/>
      <c r="LX246" s="31"/>
      <c r="LY246" s="31"/>
      <c r="LZ246" s="31"/>
      <c r="MA246" s="31"/>
      <c r="MB246" s="31"/>
      <c r="MC246" s="31"/>
      <c r="MD246" s="31"/>
      <c r="ME246" s="31"/>
      <c r="MF246" s="31"/>
      <c r="MG246" s="31"/>
      <c r="MH246" s="31"/>
      <c r="MI246" s="31"/>
      <c r="MJ246" s="31"/>
      <c r="MK246" s="31"/>
      <c r="ML246" s="31"/>
      <c r="MM246" s="31"/>
    </row>
    <row r="247" spans="1:351" s="23" customFormat="1" ht="37.5" customHeight="1" x14ac:dyDescent="0.2">
      <c r="A247" s="381" t="s">
        <v>1250</v>
      </c>
      <c r="B247" s="381"/>
      <c r="C247" s="381"/>
      <c r="D247" s="381"/>
      <c r="E247" s="381"/>
      <c r="F247" s="381"/>
      <c r="G247" s="381"/>
      <c r="H247" s="381"/>
      <c r="I247" s="381"/>
      <c r="J247" s="381"/>
      <c r="K247" s="381"/>
      <c r="L247" s="381"/>
      <c r="M247" s="381"/>
      <c r="N247" s="381"/>
      <c r="O247" s="381"/>
      <c r="P247" s="381"/>
      <c r="Q247" s="381"/>
      <c r="R247" s="381"/>
      <c r="S247" s="381"/>
      <c r="T247" s="381"/>
      <c r="U247" s="381"/>
      <c r="V247" s="381"/>
      <c r="W247" s="381"/>
      <c r="X247" s="101"/>
      <c r="Y247" s="101"/>
      <c r="Z247" s="101"/>
      <c r="AA247" s="101"/>
      <c r="AB247" s="206"/>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c r="DA247" s="31"/>
      <c r="DB247" s="31"/>
      <c r="DC247" s="31"/>
      <c r="DD247" s="137"/>
      <c r="DE247" s="137"/>
      <c r="DF247" s="31"/>
      <c r="DG247" s="31"/>
      <c r="DH247" s="31"/>
      <c r="DI247" s="31"/>
      <c r="DJ247" s="31"/>
      <c r="DK247" s="31"/>
      <c r="DL247" s="31"/>
      <c r="DM247" s="31"/>
      <c r="DN247" s="31"/>
      <c r="DO247" s="31"/>
      <c r="DP247" s="31"/>
      <c r="DQ247" s="31"/>
      <c r="DR247" s="31"/>
      <c r="DS247" s="31"/>
      <c r="DT247" s="31"/>
      <c r="DU247" s="31"/>
      <c r="DV247" s="31"/>
      <c r="DW247" s="31"/>
      <c r="DX247" s="31"/>
      <c r="DY247" s="31"/>
      <c r="DZ247" s="31"/>
      <c r="EA247" s="31"/>
      <c r="EB247" s="31"/>
      <c r="EC247" s="31"/>
      <c r="ED247" s="31"/>
      <c r="EE247" s="31"/>
      <c r="EF247" s="31"/>
      <c r="EG247" s="31"/>
      <c r="EH247" s="31"/>
      <c r="EI247" s="31"/>
      <c r="EJ247" s="31"/>
      <c r="EK247" s="31"/>
      <c r="EL247" s="31"/>
      <c r="EM247" s="31"/>
      <c r="EN247" s="31"/>
      <c r="EO247" s="31"/>
      <c r="EP247" s="31"/>
      <c r="EQ247" s="31"/>
      <c r="ER247" s="31"/>
      <c r="ES247" s="31"/>
      <c r="ET247" s="31"/>
      <c r="EU247" s="31"/>
      <c r="EV247" s="31"/>
      <c r="EW247" s="31"/>
      <c r="EX247" s="31"/>
      <c r="EY247" s="31"/>
      <c r="EZ247" s="31"/>
      <c r="FA247" s="31"/>
      <c r="FB247" s="31"/>
      <c r="FC247" s="31"/>
      <c r="FD247" s="31"/>
      <c r="FE247" s="31"/>
      <c r="FF247" s="31"/>
      <c r="FG247" s="31"/>
      <c r="FH247" s="31"/>
      <c r="FI247" s="31"/>
      <c r="FJ247" s="31"/>
      <c r="FK247" s="31"/>
      <c r="FL247" s="31"/>
      <c r="FM247" s="31"/>
      <c r="FN247" s="31"/>
      <c r="FO247" s="31"/>
      <c r="FP247" s="31"/>
      <c r="FQ247" s="31"/>
      <c r="FR247" s="31"/>
      <c r="FS247" s="31"/>
      <c r="FT247" s="31"/>
      <c r="FU247" s="31"/>
      <c r="FV247" s="31"/>
      <c r="FW247" s="31"/>
      <c r="FX247" s="31"/>
      <c r="FY247" s="31"/>
      <c r="FZ247" s="31"/>
      <c r="GA247" s="31"/>
      <c r="GB247" s="31"/>
      <c r="GC247" s="31"/>
      <c r="GD247" s="31"/>
      <c r="GE247" s="31"/>
      <c r="GF247" s="31"/>
      <c r="GG247" s="31"/>
      <c r="GH247" s="31"/>
      <c r="GI247" s="31"/>
      <c r="GJ247" s="31"/>
      <c r="GK247" s="31"/>
      <c r="GL247" s="31"/>
      <c r="GM247" s="31"/>
      <c r="GN247" s="31"/>
      <c r="GO247" s="31"/>
      <c r="GP247" s="31"/>
      <c r="GQ247" s="31"/>
      <c r="GR247" s="31"/>
      <c r="GS247" s="31"/>
      <c r="GT247" s="31"/>
      <c r="GU247" s="31"/>
      <c r="GV247" s="31"/>
      <c r="GW247" s="31"/>
      <c r="GX247" s="31"/>
      <c r="GY247" s="31"/>
      <c r="GZ247" s="31"/>
      <c r="HA247" s="31"/>
      <c r="HB247" s="31"/>
      <c r="HC247" s="31"/>
      <c r="HD247" s="31"/>
      <c r="HE247" s="31"/>
      <c r="HF247" s="31"/>
      <c r="HG247" s="31"/>
      <c r="HH247" s="31"/>
      <c r="HI247" s="31"/>
      <c r="HJ247" s="31"/>
      <c r="HK247" s="31"/>
      <c r="HL247" s="31"/>
      <c r="HM247" s="31"/>
      <c r="HN247" s="31"/>
      <c r="HO247" s="31"/>
      <c r="HP247" s="31"/>
      <c r="HQ247" s="31"/>
      <c r="HR247" s="31"/>
      <c r="HS247" s="31"/>
      <c r="HT247" s="31"/>
      <c r="HU247" s="31"/>
      <c r="HV247" s="31"/>
      <c r="HW247" s="31"/>
      <c r="HX247" s="31"/>
      <c r="HY247" s="31"/>
      <c r="HZ247" s="31"/>
      <c r="IA247" s="31"/>
      <c r="IB247" s="31"/>
      <c r="IC247" s="31"/>
      <c r="ID247" s="31"/>
      <c r="IE247" s="31"/>
      <c r="IF247" s="31"/>
      <c r="IG247" s="31"/>
      <c r="IH247" s="31"/>
      <c r="II247" s="31"/>
      <c r="IJ247" s="31"/>
      <c r="IK247" s="31"/>
      <c r="IL247" s="31"/>
      <c r="IM247" s="31"/>
      <c r="IN247" s="31"/>
      <c r="IO247" s="31"/>
      <c r="IP247" s="31"/>
      <c r="IQ247" s="31"/>
      <c r="IR247" s="31"/>
      <c r="IS247" s="31"/>
      <c r="IT247" s="31"/>
      <c r="IU247" s="31"/>
      <c r="IV247" s="31"/>
      <c r="IW247" s="31"/>
      <c r="IX247" s="31"/>
      <c r="IY247" s="31"/>
      <c r="IZ247" s="31"/>
      <c r="JA247" s="31"/>
      <c r="JB247" s="31"/>
      <c r="JC247" s="31"/>
      <c r="JD247" s="31"/>
      <c r="JE247" s="31"/>
      <c r="JF247" s="31"/>
      <c r="JG247" s="31"/>
      <c r="JH247" s="31"/>
      <c r="JI247" s="31"/>
      <c r="JJ247" s="31"/>
      <c r="JK247" s="31"/>
      <c r="JL247" s="31"/>
      <c r="JM247" s="31"/>
      <c r="JN247" s="31"/>
      <c r="JO247" s="31"/>
      <c r="JP247" s="31"/>
      <c r="JQ247" s="31"/>
      <c r="JR247" s="31"/>
      <c r="JS247" s="31"/>
      <c r="JT247" s="31"/>
      <c r="JU247" s="31"/>
      <c r="JV247" s="31"/>
      <c r="JW247" s="31"/>
      <c r="JX247" s="31"/>
      <c r="JY247" s="31"/>
      <c r="JZ247" s="31"/>
      <c r="KA247" s="31"/>
      <c r="KB247" s="31"/>
      <c r="KC247" s="31"/>
      <c r="KD247" s="31"/>
      <c r="KE247" s="31"/>
      <c r="KF247" s="31"/>
      <c r="KG247" s="31"/>
      <c r="KH247" s="31"/>
      <c r="KI247" s="31"/>
      <c r="KJ247" s="31"/>
      <c r="KK247" s="31"/>
      <c r="KL247" s="31"/>
      <c r="KM247" s="31"/>
      <c r="KN247" s="31"/>
      <c r="KO247" s="31"/>
      <c r="KP247" s="31"/>
      <c r="KQ247" s="31"/>
      <c r="KR247" s="31"/>
      <c r="KS247" s="31"/>
      <c r="KT247" s="31"/>
      <c r="KU247" s="31"/>
      <c r="KV247" s="31"/>
      <c r="KW247" s="31"/>
      <c r="KX247" s="31"/>
      <c r="KY247" s="31"/>
      <c r="KZ247" s="31"/>
      <c r="LA247" s="31"/>
      <c r="LB247" s="31"/>
      <c r="LC247" s="31"/>
      <c r="LD247" s="31"/>
      <c r="LE247" s="31"/>
      <c r="LF247" s="31"/>
      <c r="LG247" s="31"/>
      <c r="LH247" s="31"/>
      <c r="LI247" s="31"/>
      <c r="LJ247" s="31"/>
      <c r="LK247" s="31"/>
      <c r="LL247" s="31"/>
      <c r="LM247" s="31"/>
      <c r="LN247" s="31"/>
      <c r="LO247" s="31"/>
      <c r="LP247" s="31"/>
      <c r="LQ247" s="31"/>
      <c r="LR247" s="31"/>
      <c r="LS247" s="31"/>
      <c r="LT247" s="31"/>
      <c r="LU247" s="31"/>
      <c r="LV247" s="31"/>
      <c r="LW247" s="31"/>
      <c r="LX247" s="31"/>
      <c r="LY247" s="31"/>
      <c r="LZ247" s="31"/>
      <c r="MA247" s="31"/>
      <c r="MB247" s="31"/>
      <c r="MC247" s="31"/>
      <c r="MD247" s="31"/>
      <c r="ME247" s="31"/>
      <c r="MF247" s="31"/>
      <c r="MG247" s="31"/>
      <c r="MH247" s="31"/>
      <c r="MI247" s="31"/>
      <c r="MJ247" s="31"/>
      <c r="MK247" s="31"/>
      <c r="ML247" s="31"/>
      <c r="MM247" s="31"/>
    </row>
    <row r="248" spans="1:351" s="23" customFormat="1" ht="57.75" customHeight="1" x14ac:dyDescent="0.2">
      <c r="A248" s="381" t="s">
        <v>1254</v>
      </c>
      <c r="B248" s="381"/>
      <c r="C248" s="381"/>
      <c r="D248" s="381"/>
      <c r="E248" s="381"/>
      <c r="F248" s="381"/>
      <c r="G248" s="381"/>
      <c r="H248" s="381"/>
      <c r="I248" s="381"/>
      <c r="J248" s="381"/>
      <c r="K248" s="381"/>
      <c r="L248" s="381"/>
      <c r="M248" s="381"/>
      <c r="N248" s="381"/>
      <c r="O248" s="381"/>
      <c r="P248" s="381"/>
      <c r="Q248" s="381"/>
      <c r="R248" s="381"/>
      <c r="S248" s="381"/>
      <c r="T248" s="381"/>
      <c r="U248" s="381"/>
      <c r="V248" s="381"/>
      <c r="W248" s="381"/>
      <c r="X248" s="101"/>
      <c r="Y248" s="101"/>
      <c r="Z248" s="101"/>
      <c r="AA248" s="101"/>
      <c r="AB248" s="206"/>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c r="DA248" s="31"/>
      <c r="DB248" s="31"/>
      <c r="DC248" s="31"/>
      <c r="DD248" s="137"/>
      <c r="DE248" s="137"/>
      <c r="DF248" s="31"/>
      <c r="DG248" s="31"/>
      <c r="DH248" s="31"/>
      <c r="DI248" s="31"/>
      <c r="DJ248" s="31"/>
      <c r="DK248" s="31"/>
      <c r="DL248" s="31"/>
      <c r="DM248" s="31"/>
      <c r="DN248" s="31"/>
      <c r="DO248" s="31"/>
      <c r="DP248" s="31"/>
      <c r="DQ248" s="31"/>
      <c r="DR248" s="31"/>
      <c r="DS248" s="31"/>
      <c r="DT248" s="31"/>
      <c r="DU248" s="31"/>
      <c r="DV248" s="31"/>
      <c r="DW248" s="31"/>
      <c r="DX248" s="31"/>
      <c r="DY248" s="31"/>
      <c r="DZ248" s="31"/>
      <c r="EA248" s="31"/>
      <c r="EB248" s="31"/>
      <c r="EC248" s="31"/>
      <c r="ED248" s="31"/>
      <c r="EE248" s="31"/>
      <c r="EF248" s="31"/>
      <c r="EG248" s="31"/>
      <c r="EH248" s="31"/>
      <c r="EI248" s="31"/>
      <c r="EJ248" s="31"/>
      <c r="EK248" s="31"/>
      <c r="EL248" s="31"/>
      <c r="EM248" s="31"/>
      <c r="EN248" s="31"/>
      <c r="EO248" s="31"/>
      <c r="EP248" s="31"/>
      <c r="EQ248" s="31"/>
      <c r="ER248" s="31"/>
      <c r="ES248" s="31"/>
      <c r="ET248" s="31"/>
      <c r="EU248" s="31"/>
      <c r="EV248" s="31"/>
      <c r="EW248" s="31"/>
      <c r="EX248" s="31"/>
      <c r="EY248" s="31"/>
      <c r="EZ248" s="31"/>
      <c r="FA248" s="31"/>
      <c r="FB248" s="31"/>
      <c r="FC248" s="31"/>
      <c r="FD248" s="31"/>
      <c r="FE248" s="31"/>
      <c r="FF248" s="31"/>
      <c r="FG248" s="31"/>
      <c r="FH248" s="31"/>
      <c r="FI248" s="31"/>
      <c r="FJ248" s="31"/>
      <c r="FK248" s="31"/>
      <c r="FL248" s="31"/>
      <c r="FM248" s="31"/>
      <c r="FN248" s="31"/>
      <c r="FO248" s="31"/>
      <c r="FP248" s="31"/>
      <c r="FQ248" s="31"/>
      <c r="FR248" s="31"/>
      <c r="FS248" s="31"/>
      <c r="FT248" s="31"/>
      <c r="FU248" s="31"/>
      <c r="FV248" s="31"/>
      <c r="FW248" s="31"/>
      <c r="FX248" s="31"/>
      <c r="FY248" s="31"/>
      <c r="FZ248" s="31"/>
      <c r="GA248" s="31"/>
      <c r="GB248" s="31"/>
      <c r="GC248" s="31"/>
      <c r="GD248" s="31"/>
      <c r="GE248" s="31"/>
      <c r="GF248" s="31"/>
      <c r="GG248" s="31"/>
      <c r="GH248" s="31"/>
      <c r="GI248" s="31"/>
      <c r="GJ248" s="31"/>
      <c r="GK248" s="31"/>
      <c r="GL248" s="31"/>
      <c r="GM248" s="31"/>
      <c r="GN248" s="31"/>
      <c r="GO248" s="31"/>
      <c r="GP248" s="31"/>
      <c r="GQ248" s="31"/>
      <c r="GR248" s="31"/>
      <c r="GS248" s="31"/>
      <c r="GT248" s="31"/>
      <c r="GU248" s="31"/>
      <c r="GV248" s="31"/>
      <c r="GW248" s="31"/>
      <c r="GX248" s="31"/>
      <c r="GY248" s="31"/>
      <c r="GZ248" s="31"/>
      <c r="HA248" s="31"/>
      <c r="HB248" s="31"/>
      <c r="HC248" s="31"/>
      <c r="HD248" s="31"/>
      <c r="HE248" s="31"/>
      <c r="HF248" s="31"/>
      <c r="HG248" s="31"/>
      <c r="HH248" s="31"/>
      <c r="HI248" s="31"/>
      <c r="HJ248" s="31"/>
      <c r="HK248" s="31"/>
      <c r="HL248" s="31"/>
      <c r="HM248" s="31"/>
      <c r="HN248" s="31"/>
      <c r="HO248" s="31"/>
      <c r="HP248" s="31"/>
      <c r="HQ248" s="31"/>
      <c r="HR248" s="31"/>
      <c r="HS248" s="31"/>
      <c r="HT248" s="31"/>
      <c r="HU248" s="31"/>
      <c r="HV248" s="31"/>
      <c r="HW248" s="31"/>
      <c r="HX248" s="31"/>
      <c r="HY248" s="31"/>
      <c r="HZ248" s="31"/>
      <c r="IA248" s="31"/>
      <c r="IB248" s="31"/>
      <c r="IC248" s="31"/>
      <c r="ID248" s="31"/>
      <c r="IE248" s="31"/>
      <c r="IF248" s="31"/>
      <c r="IG248" s="31"/>
      <c r="IH248" s="31"/>
      <c r="II248" s="31"/>
      <c r="IJ248" s="31"/>
      <c r="IK248" s="31"/>
      <c r="IL248" s="31"/>
      <c r="IM248" s="31"/>
      <c r="IN248" s="31"/>
      <c r="IO248" s="31"/>
      <c r="IP248" s="31"/>
      <c r="IQ248" s="31"/>
      <c r="IR248" s="31"/>
      <c r="IS248" s="31"/>
      <c r="IT248" s="31"/>
      <c r="IU248" s="31"/>
      <c r="IV248" s="31"/>
      <c r="IW248" s="31"/>
      <c r="IX248" s="31"/>
      <c r="IY248" s="31"/>
      <c r="IZ248" s="31"/>
      <c r="JA248" s="31"/>
      <c r="JB248" s="31"/>
      <c r="JC248" s="31"/>
      <c r="JD248" s="31"/>
      <c r="JE248" s="31"/>
      <c r="JF248" s="31"/>
      <c r="JG248" s="31"/>
      <c r="JH248" s="31"/>
      <c r="JI248" s="31"/>
      <c r="JJ248" s="31"/>
      <c r="JK248" s="31"/>
      <c r="JL248" s="31"/>
      <c r="JM248" s="31"/>
      <c r="JN248" s="31"/>
      <c r="JO248" s="31"/>
      <c r="JP248" s="31"/>
      <c r="JQ248" s="31"/>
      <c r="JR248" s="31"/>
      <c r="JS248" s="31"/>
      <c r="JT248" s="31"/>
      <c r="JU248" s="31"/>
      <c r="JV248" s="31"/>
      <c r="JW248" s="31"/>
      <c r="JX248" s="31"/>
      <c r="JY248" s="31"/>
      <c r="JZ248" s="31"/>
      <c r="KA248" s="31"/>
      <c r="KB248" s="31"/>
      <c r="KC248" s="31"/>
      <c r="KD248" s="31"/>
      <c r="KE248" s="31"/>
      <c r="KF248" s="31"/>
      <c r="KG248" s="31"/>
      <c r="KH248" s="31"/>
      <c r="KI248" s="31"/>
      <c r="KJ248" s="31"/>
      <c r="KK248" s="31"/>
      <c r="KL248" s="31"/>
      <c r="KM248" s="31"/>
      <c r="KN248" s="31"/>
      <c r="KO248" s="31"/>
      <c r="KP248" s="31"/>
      <c r="KQ248" s="31"/>
      <c r="KR248" s="31"/>
      <c r="KS248" s="31"/>
      <c r="KT248" s="31"/>
      <c r="KU248" s="31"/>
      <c r="KV248" s="31"/>
      <c r="KW248" s="31"/>
      <c r="KX248" s="31"/>
      <c r="KY248" s="31"/>
      <c r="KZ248" s="31"/>
      <c r="LA248" s="31"/>
      <c r="LB248" s="31"/>
      <c r="LC248" s="31"/>
      <c r="LD248" s="31"/>
      <c r="LE248" s="31"/>
      <c r="LF248" s="31"/>
      <c r="LG248" s="31"/>
      <c r="LH248" s="31"/>
      <c r="LI248" s="31"/>
      <c r="LJ248" s="31"/>
      <c r="LK248" s="31"/>
      <c r="LL248" s="31"/>
      <c r="LM248" s="31"/>
      <c r="LN248" s="31"/>
      <c r="LO248" s="31"/>
      <c r="LP248" s="31"/>
      <c r="LQ248" s="31"/>
      <c r="LR248" s="31"/>
      <c r="LS248" s="31"/>
      <c r="LT248" s="31"/>
      <c r="LU248" s="31"/>
      <c r="LV248" s="31"/>
      <c r="LW248" s="31"/>
      <c r="LX248" s="31"/>
      <c r="LY248" s="31"/>
      <c r="LZ248" s="31"/>
      <c r="MA248" s="31"/>
      <c r="MB248" s="31"/>
      <c r="MC248" s="31"/>
      <c r="MD248" s="31"/>
      <c r="ME248" s="31"/>
      <c r="MF248" s="31"/>
      <c r="MG248" s="31"/>
      <c r="MH248" s="31"/>
      <c r="MI248" s="31"/>
      <c r="MJ248" s="31"/>
      <c r="MK248" s="31"/>
      <c r="ML248" s="31"/>
      <c r="MM248" s="31"/>
    </row>
    <row r="249" spans="1:351" s="23" customFormat="1" ht="104.25" customHeight="1" x14ac:dyDescent="0.2">
      <c r="A249" s="381" t="s">
        <v>1258</v>
      </c>
      <c r="B249" s="381"/>
      <c r="C249" s="381"/>
      <c r="D249" s="381"/>
      <c r="E249" s="381"/>
      <c r="F249" s="381"/>
      <c r="G249" s="381"/>
      <c r="H249" s="381"/>
      <c r="I249" s="381"/>
      <c r="J249" s="381"/>
      <c r="K249" s="381"/>
      <c r="L249" s="381"/>
      <c r="M249" s="381"/>
      <c r="N249" s="381"/>
      <c r="O249" s="381"/>
      <c r="P249" s="381"/>
      <c r="Q249" s="381"/>
      <c r="R249" s="381"/>
      <c r="S249" s="381"/>
      <c r="T249" s="381"/>
      <c r="U249" s="381"/>
      <c r="V249" s="381"/>
      <c r="W249" s="381"/>
      <c r="X249" s="101"/>
      <c r="Y249" s="101"/>
      <c r="Z249" s="101"/>
      <c r="AA249" s="101"/>
      <c r="AB249" s="206"/>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c r="DA249" s="31"/>
      <c r="DB249" s="31"/>
      <c r="DC249" s="31"/>
      <c r="DD249" s="137"/>
      <c r="DE249" s="137"/>
      <c r="DF249" s="31"/>
      <c r="DG249" s="31"/>
      <c r="DH249" s="31"/>
      <c r="DI249" s="31"/>
      <c r="DJ249" s="31"/>
      <c r="DK249" s="31"/>
      <c r="DL249" s="31"/>
      <c r="DM249" s="31"/>
      <c r="DN249" s="31"/>
      <c r="DO249" s="31"/>
      <c r="DP249" s="31"/>
      <c r="DQ249" s="31"/>
      <c r="DR249" s="31"/>
      <c r="DS249" s="31"/>
      <c r="DT249" s="31"/>
      <c r="DU249" s="31"/>
      <c r="DV249" s="31"/>
      <c r="DW249" s="31"/>
      <c r="DX249" s="31"/>
      <c r="DY249" s="31"/>
      <c r="DZ249" s="31"/>
      <c r="EA249" s="31"/>
      <c r="EB249" s="31"/>
      <c r="EC249" s="31"/>
      <c r="ED249" s="31"/>
      <c r="EE249" s="31"/>
      <c r="EF249" s="31"/>
      <c r="EG249" s="31"/>
      <c r="EH249" s="31"/>
      <c r="EI249" s="31"/>
      <c r="EJ249" s="31"/>
      <c r="EK249" s="31"/>
      <c r="EL249" s="31"/>
      <c r="EM249" s="31"/>
      <c r="EN249" s="31"/>
      <c r="EO249" s="31"/>
      <c r="EP249" s="31"/>
      <c r="EQ249" s="31"/>
      <c r="ER249" s="31"/>
      <c r="ES249" s="31"/>
      <c r="ET249" s="31"/>
      <c r="EU249" s="31"/>
      <c r="EV249" s="31"/>
      <c r="EW249" s="31"/>
      <c r="EX249" s="31"/>
      <c r="EY249" s="31"/>
      <c r="EZ249" s="31"/>
      <c r="FA249" s="31"/>
      <c r="FB249" s="31"/>
      <c r="FC249" s="31"/>
      <c r="FD249" s="31"/>
      <c r="FE249" s="31"/>
      <c r="FF249" s="31"/>
      <c r="FG249" s="31"/>
      <c r="FH249" s="31"/>
      <c r="FI249" s="31"/>
      <c r="FJ249" s="31"/>
      <c r="FK249" s="31"/>
      <c r="FL249" s="31"/>
      <c r="FM249" s="31"/>
      <c r="FN249" s="31"/>
      <c r="FO249" s="31"/>
      <c r="FP249" s="31"/>
      <c r="FQ249" s="31"/>
      <c r="FR249" s="31"/>
      <c r="FS249" s="31"/>
      <c r="FT249" s="31"/>
      <c r="FU249" s="31"/>
      <c r="FV249" s="31"/>
      <c r="FW249" s="31"/>
      <c r="FX249" s="31"/>
      <c r="FY249" s="31"/>
      <c r="FZ249" s="31"/>
      <c r="GA249" s="31"/>
      <c r="GB249" s="31"/>
      <c r="GC249" s="31"/>
      <c r="GD249" s="31"/>
      <c r="GE249" s="31"/>
      <c r="GF249" s="31"/>
      <c r="GG249" s="31"/>
      <c r="GH249" s="31"/>
      <c r="GI249" s="31"/>
      <c r="GJ249" s="31"/>
      <c r="GK249" s="31"/>
      <c r="GL249" s="31"/>
      <c r="GM249" s="31"/>
      <c r="GN249" s="31"/>
      <c r="GO249" s="31"/>
      <c r="GP249" s="31"/>
      <c r="GQ249" s="31"/>
      <c r="GR249" s="31"/>
      <c r="GS249" s="31"/>
      <c r="GT249" s="31"/>
      <c r="GU249" s="31"/>
      <c r="GV249" s="31"/>
      <c r="GW249" s="31"/>
      <c r="GX249" s="31"/>
      <c r="GY249" s="31"/>
      <c r="GZ249" s="31"/>
      <c r="HA249" s="31"/>
      <c r="HB249" s="31"/>
      <c r="HC249" s="31"/>
      <c r="HD249" s="31"/>
      <c r="HE249" s="31"/>
      <c r="HF249" s="31"/>
      <c r="HG249" s="31"/>
      <c r="HH249" s="31"/>
      <c r="HI249" s="31"/>
      <c r="HJ249" s="31"/>
      <c r="HK249" s="31"/>
      <c r="HL249" s="31"/>
      <c r="HM249" s="31"/>
      <c r="HN249" s="31"/>
      <c r="HO249" s="31"/>
      <c r="HP249" s="31"/>
      <c r="HQ249" s="31"/>
      <c r="HR249" s="31"/>
      <c r="HS249" s="31"/>
      <c r="HT249" s="31"/>
      <c r="HU249" s="31"/>
      <c r="HV249" s="31"/>
      <c r="HW249" s="31"/>
      <c r="HX249" s="31"/>
      <c r="HY249" s="31"/>
      <c r="HZ249" s="31"/>
      <c r="IA249" s="31"/>
      <c r="IB249" s="31"/>
      <c r="IC249" s="31"/>
      <c r="ID249" s="31"/>
      <c r="IE249" s="31"/>
      <c r="IF249" s="31"/>
      <c r="IG249" s="31"/>
      <c r="IH249" s="31"/>
      <c r="II249" s="31"/>
      <c r="IJ249" s="31"/>
      <c r="IK249" s="31"/>
      <c r="IL249" s="31"/>
      <c r="IM249" s="31"/>
      <c r="IN249" s="31"/>
      <c r="IO249" s="31"/>
      <c r="IP249" s="31"/>
      <c r="IQ249" s="31"/>
      <c r="IR249" s="31"/>
      <c r="IS249" s="31"/>
      <c r="IT249" s="31"/>
      <c r="IU249" s="31"/>
      <c r="IV249" s="31"/>
      <c r="IW249" s="31"/>
      <c r="IX249" s="31"/>
      <c r="IY249" s="31"/>
      <c r="IZ249" s="31"/>
      <c r="JA249" s="31"/>
      <c r="JB249" s="31"/>
      <c r="JC249" s="31"/>
      <c r="JD249" s="31"/>
      <c r="JE249" s="31"/>
      <c r="JF249" s="31"/>
      <c r="JG249" s="31"/>
      <c r="JH249" s="31"/>
      <c r="JI249" s="31"/>
      <c r="JJ249" s="31"/>
      <c r="JK249" s="31"/>
      <c r="JL249" s="31"/>
      <c r="JM249" s="31"/>
      <c r="JN249" s="31"/>
      <c r="JO249" s="31"/>
      <c r="JP249" s="31"/>
      <c r="JQ249" s="31"/>
      <c r="JR249" s="31"/>
      <c r="JS249" s="31"/>
      <c r="JT249" s="31"/>
      <c r="JU249" s="31"/>
      <c r="JV249" s="31"/>
      <c r="JW249" s="31"/>
      <c r="JX249" s="31"/>
      <c r="JY249" s="31"/>
      <c r="JZ249" s="31"/>
      <c r="KA249" s="31"/>
      <c r="KB249" s="31"/>
      <c r="KC249" s="31"/>
      <c r="KD249" s="31"/>
      <c r="KE249" s="31"/>
      <c r="KF249" s="31"/>
      <c r="KG249" s="31"/>
      <c r="KH249" s="31"/>
      <c r="KI249" s="31"/>
      <c r="KJ249" s="31"/>
      <c r="KK249" s="31"/>
      <c r="KL249" s="31"/>
      <c r="KM249" s="31"/>
      <c r="KN249" s="31"/>
      <c r="KO249" s="31"/>
      <c r="KP249" s="31"/>
      <c r="KQ249" s="31"/>
      <c r="KR249" s="31"/>
      <c r="KS249" s="31"/>
      <c r="KT249" s="31"/>
      <c r="KU249" s="31"/>
      <c r="KV249" s="31"/>
      <c r="KW249" s="31"/>
      <c r="KX249" s="31"/>
      <c r="KY249" s="31"/>
      <c r="KZ249" s="31"/>
      <c r="LA249" s="31"/>
      <c r="LB249" s="31"/>
      <c r="LC249" s="31"/>
      <c r="LD249" s="31"/>
      <c r="LE249" s="31"/>
      <c r="LF249" s="31"/>
      <c r="LG249" s="31"/>
      <c r="LH249" s="31"/>
      <c r="LI249" s="31"/>
      <c r="LJ249" s="31"/>
      <c r="LK249" s="31"/>
      <c r="LL249" s="31"/>
      <c r="LM249" s="31"/>
      <c r="LN249" s="31"/>
      <c r="LO249" s="31"/>
      <c r="LP249" s="31"/>
      <c r="LQ249" s="31"/>
      <c r="LR249" s="31"/>
      <c r="LS249" s="31"/>
      <c r="LT249" s="31"/>
      <c r="LU249" s="31"/>
      <c r="LV249" s="31"/>
      <c r="LW249" s="31"/>
      <c r="LX249" s="31"/>
      <c r="LY249" s="31"/>
      <c r="LZ249" s="31"/>
      <c r="MA249" s="31"/>
      <c r="MB249" s="31"/>
      <c r="MC249" s="31"/>
      <c r="MD249" s="31"/>
      <c r="ME249" s="31"/>
      <c r="MF249" s="31"/>
      <c r="MG249" s="31"/>
      <c r="MH249" s="31"/>
      <c r="MI249" s="31"/>
      <c r="MJ249" s="31"/>
      <c r="MK249" s="31"/>
      <c r="ML249" s="31"/>
      <c r="MM249" s="31"/>
    </row>
    <row r="250" spans="1:351" s="23" customFormat="1" ht="37.5" customHeight="1" x14ac:dyDescent="0.2">
      <c r="A250" s="381" t="s">
        <v>1262</v>
      </c>
      <c r="B250" s="381"/>
      <c r="C250" s="381"/>
      <c r="D250" s="381"/>
      <c r="E250" s="381"/>
      <c r="F250" s="381"/>
      <c r="G250" s="381"/>
      <c r="H250" s="381"/>
      <c r="I250" s="381"/>
      <c r="J250" s="381"/>
      <c r="K250" s="381"/>
      <c r="L250" s="381"/>
      <c r="M250" s="381"/>
      <c r="N250" s="381"/>
      <c r="O250" s="381"/>
      <c r="P250" s="381"/>
      <c r="Q250" s="381"/>
      <c r="R250" s="381"/>
      <c r="S250" s="381"/>
      <c r="T250" s="381"/>
      <c r="U250" s="381"/>
      <c r="V250" s="381"/>
      <c r="W250" s="381"/>
      <c r="X250" s="101"/>
      <c r="Y250" s="101"/>
      <c r="Z250" s="101"/>
      <c r="AA250" s="101"/>
      <c r="AB250" s="206"/>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c r="DA250" s="31"/>
      <c r="DB250" s="31"/>
      <c r="DC250" s="31"/>
      <c r="DD250" s="137"/>
      <c r="DE250" s="137"/>
      <c r="DF250" s="31"/>
      <c r="DG250" s="31"/>
      <c r="DH250" s="31"/>
      <c r="DI250" s="31"/>
      <c r="DJ250" s="31"/>
      <c r="DK250" s="31"/>
      <c r="DL250" s="31"/>
      <c r="DM250" s="31"/>
      <c r="DN250" s="31"/>
      <c r="DO250" s="31"/>
      <c r="DP250" s="31"/>
      <c r="DQ250" s="31"/>
      <c r="DR250" s="31"/>
      <c r="DS250" s="31"/>
      <c r="DT250" s="31"/>
      <c r="DU250" s="31"/>
      <c r="DV250" s="31"/>
      <c r="DW250" s="31"/>
      <c r="DX250" s="31"/>
      <c r="DY250" s="31"/>
      <c r="DZ250" s="31"/>
      <c r="EA250" s="31"/>
      <c r="EB250" s="31"/>
      <c r="EC250" s="31"/>
      <c r="ED250" s="31"/>
      <c r="EE250" s="31"/>
      <c r="EF250" s="31"/>
      <c r="EG250" s="31"/>
      <c r="EH250" s="31"/>
      <c r="EI250" s="31"/>
      <c r="EJ250" s="31"/>
      <c r="EK250" s="31"/>
      <c r="EL250" s="31"/>
      <c r="EM250" s="31"/>
      <c r="EN250" s="31"/>
      <c r="EO250" s="31"/>
      <c r="EP250" s="31"/>
      <c r="EQ250" s="31"/>
      <c r="ER250" s="31"/>
      <c r="ES250" s="31"/>
      <c r="ET250" s="31"/>
      <c r="EU250" s="31"/>
      <c r="EV250" s="31"/>
      <c r="EW250" s="31"/>
      <c r="EX250" s="31"/>
      <c r="EY250" s="31"/>
      <c r="EZ250" s="31"/>
      <c r="FA250" s="31"/>
      <c r="FB250" s="31"/>
      <c r="FC250" s="31"/>
      <c r="FD250" s="31"/>
      <c r="FE250" s="31"/>
      <c r="FF250" s="31"/>
      <c r="FG250" s="31"/>
      <c r="FH250" s="31"/>
      <c r="FI250" s="31"/>
      <c r="FJ250" s="31"/>
      <c r="FK250" s="31"/>
      <c r="FL250" s="31"/>
      <c r="FM250" s="31"/>
      <c r="FN250" s="31"/>
      <c r="FO250" s="31"/>
      <c r="FP250" s="31"/>
      <c r="FQ250" s="31"/>
      <c r="FR250" s="31"/>
      <c r="FS250" s="31"/>
      <c r="FT250" s="31"/>
      <c r="FU250" s="31"/>
      <c r="FV250" s="31"/>
      <c r="FW250" s="31"/>
      <c r="FX250" s="31"/>
      <c r="FY250" s="31"/>
      <c r="FZ250" s="31"/>
      <c r="GA250" s="31"/>
      <c r="GB250" s="31"/>
      <c r="GC250" s="31"/>
      <c r="GD250" s="31"/>
      <c r="GE250" s="31"/>
      <c r="GF250" s="31"/>
      <c r="GG250" s="31"/>
      <c r="GH250" s="31"/>
      <c r="GI250" s="31"/>
      <c r="GJ250" s="31"/>
      <c r="GK250" s="31"/>
      <c r="GL250" s="31"/>
      <c r="GM250" s="31"/>
      <c r="GN250" s="31"/>
      <c r="GO250" s="31"/>
      <c r="GP250" s="31"/>
      <c r="GQ250" s="31"/>
      <c r="GR250" s="31"/>
      <c r="GS250" s="31"/>
      <c r="GT250" s="31"/>
      <c r="GU250" s="31"/>
      <c r="GV250" s="31"/>
      <c r="GW250" s="31"/>
      <c r="GX250" s="31"/>
      <c r="GY250" s="31"/>
      <c r="GZ250" s="31"/>
      <c r="HA250" s="31"/>
      <c r="HB250" s="31"/>
      <c r="HC250" s="31"/>
      <c r="HD250" s="31"/>
      <c r="HE250" s="31"/>
      <c r="HF250" s="31"/>
      <c r="HG250" s="31"/>
      <c r="HH250" s="31"/>
      <c r="HI250" s="31"/>
      <c r="HJ250" s="31"/>
      <c r="HK250" s="31"/>
      <c r="HL250" s="31"/>
      <c r="HM250" s="31"/>
      <c r="HN250" s="31"/>
      <c r="HO250" s="31"/>
      <c r="HP250" s="31"/>
      <c r="HQ250" s="31"/>
      <c r="HR250" s="31"/>
      <c r="HS250" s="31"/>
      <c r="HT250" s="31"/>
      <c r="HU250" s="31"/>
      <c r="HV250" s="31"/>
      <c r="HW250" s="31"/>
      <c r="HX250" s="31"/>
      <c r="HY250" s="31"/>
      <c r="HZ250" s="31"/>
      <c r="IA250" s="31"/>
      <c r="IB250" s="31"/>
      <c r="IC250" s="31"/>
      <c r="ID250" s="31"/>
      <c r="IE250" s="31"/>
      <c r="IF250" s="31"/>
      <c r="IG250" s="31"/>
      <c r="IH250" s="31"/>
      <c r="II250" s="31"/>
      <c r="IJ250" s="31"/>
      <c r="IK250" s="31"/>
      <c r="IL250" s="31"/>
      <c r="IM250" s="31"/>
      <c r="IN250" s="31"/>
      <c r="IO250" s="31"/>
      <c r="IP250" s="31"/>
      <c r="IQ250" s="31"/>
      <c r="IR250" s="31"/>
      <c r="IS250" s="31"/>
      <c r="IT250" s="31"/>
      <c r="IU250" s="31"/>
      <c r="IV250" s="31"/>
      <c r="IW250" s="31"/>
      <c r="IX250" s="31"/>
      <c r="IY250" s="31"/>
      <c r="IZ250" s="31"/>
      <c r="JA250" s="31"/>
      <c r="JB250" s="31"/>
      <c r="JC250" s="31"/>
      <c r="JD250" s="31"/>
      <c r="JE250" s="31"/>
      <c r="JF250" s="31"/>
      <c r="JG250" s="31"/>
      <c r="JH250" s="31"/>
      <c r="JI250" s="31"/>
      <c r="JJ250" s="31"/>
      <c r="JK250" s="31"/>
      <c r="JL250" s="31"/>
      <c r="JM250" s="31"/>
      <c r="JN250" s="31"/>
      <c r="JO250" s="31"/>
      <c r="JP250" s="31"/>
      <c r="JQ250" s="31"/>
      <c r="JR250" s="31"/>
      <c r="JS250" s="31"/>
      <c r="JT250" s="31"/>
      <c r="JU250" s="31"/>
      <c r="JV250" s="31"/>
      <c r="JW250" s="31"/>
      <c r="JX250" s="31"/>
      <c r="JY250" s="31"/>
      <c r="JZ250" s="31"/>
      <c r="KA250" s="31"/>
      <c r="KB250" s="31"/>
      <c r="KC250" s="31"/>
      <c r="KD250" s="31"/>
      <c r="KE250" s="31"/>
      <c r="KF250" s="31"/>
      <c r="KG250" s="31"/>
      <c r="KH250" s="31"/>
      <c r="KI250" s="31"/>
      <c r="KJ250" s="31"/>
      <c r="KK250" s="31"/>
      <c r="KL250" s="31"/>
      <c r="KM250" s="31"/>
      <c r="KN250" s="31"/>
      <c r="KO250" s="31"/>
      <c r="KP250" s="31"/>
      <c r="KQ250" s="31"/>
      <c r="KR250" s="31"/>
      <c r="KS250" s="31"/>
      <c r="KT250" s="31"/>
      <c r="KU250" s="31"/>
      <c r="KV250" s="31"/>
      <c r="KW250" s="31"/>
      <c r="KX250" s="31"/>
      <c r="KY250" s="31"/>
      <c r="KZ250" s="31"/>
      <c r="LA250" s="31"/>
      <c r="LB250" s="31"/>
      <c r="LC250" s="31"/>
      <c r="LD250" s="31"/>
      <c r="LE250" s="31"/>
      <c r="LF250" s="31"/>
      <c r="LG250" s="31"/>
      <c r="LH250" s="31"/>
      <c r="LI250" s="31"/>
      <c r="LJ250" s="31"/>
      <c r="LK250" s="31"/>
      <c r="LL250" s="31"/>
      <c r="LM250" s="31"/>
      <c r="LN250" s="31"/>
      <c r="LO250" s="31"/>
      <c r="LP250" s="31"/>
      <c r="LQ250" s="31"/>
      <c r="LR250" s="31"/>
      <c r="LS250" s="31"/>
      <c r="LT250" s="31"/>
      <c r="LU250" s="31"/>
      <c r="LV250" s="31"/>
      <c r="LW250" s="31"/>
      <c r="LX250" s="31"/>
      <c r="LY250" s="31"/>
      <c r="LZ250" s="31"/>
      <c r="MA250" s="31"/>
      <c r="MB250" s="31"/>
      <c r="MC250" s="31"/>
      <c r="MD250" s="31"/>
      <c r="ME250" s="31"/>
      <c r="MF250" s="31"/>
      <c r="MG250" s="31"/>
      <c r="MH250" s="31"/>
      <c r="MI250" s="31"/>
      <c r="MJ250" s="31"/>
      <c r="MK250" s="31"/>
      <c r="ML250" s="31"/>
      <c r="MM250" s="31"/>
    </row>
    <row r="251" spans="1:351" s="23" customFormat="1" ht="37.5" customHeight="1" x14ac:dyDescent="0.2">
      <c r="A251" s="381" t="s">
        <v>1266</v>
      </c>
      <c r="B251" s="381"/>
      <c r="C251" s="381"/>
      <c r="D251" s="381"/>
      <c r="E251" s="381"/>
      <c r="F251" s="381"/>
      <c r="G251" s="381"/>
      <c r="H251" s="381"/>
      <c r="I251" s="381"/>
      <c r="J251" s="381"/>
      <c r="K251" s="381"/>
      <c r="L251" s="381"/>
      <c r="M251" s="381"/>
      <c r="N251" s="381"/>
      <c r="O251" s="381"/>
      <c r="P251" s="381"/>
      <c r="Q251" s="381"/>
      <c r="R251" s="381"/>
      <c r="S251" s="381"/>
      <c r="T251" s="381"/>
      <c r="U251" s="381"/>
      <c r="V251" s="381"/>
      <c r="W251" s="381"/>
      <c r="X251" s="101"/>
      <c r="Y251" s="101"/>
      <c r="Z251" s="101"/>
      <c r="AA251" s="101"/>
      <c r="AB251" s="206"/>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c r="DA251" s="31"/>
      <c r="DB251" s="31"/>
      <c r="DC251" s="31"/>
      <c r="DD251" s="137"/>
      <c r="DE251" s="137"/>
      <c r="DF251" s="31"/>
      <c r="DG251" s="31"/>
      <c r="DH251" s="31"/>
      <c r="DI251" s="31"/>
      <c r="DJ251" s="31"/>
      <c r="DK251" s="31"/>
      <c r="DL251" s="31"/>
      <c r="DM251" s="31"/>
      <c r="DN251" s="31"/>
      <c r="DO251" s="31"/>
      <c r="DP251" s="31"/>
      <c r="DQ251" s="31"/>
      <c r="DR251" s="31"/>
      <c r="DS251" s="31"/>
      <c r="DT251" s="31"/>
      <c r="DU251" s="31"/>
      <c r="DV251" s="31"/>
      <c r="DW251" s="31"/>
      <c r="DX251" s="31"/>
      <c r="DY251" s="31"/>
      <c r="DZ251" s="31"/>
      <c r="EA251" s="31"/>
      <c r="EB251" s="31"/>
      <c r="EC251" s="31"/>
      <c r="ED251" s="31"/>
      <c r="EE251" s="31"/>
      <c r="EF251" s="31"/>
      <c r="EG251" s="31"/>
      <c r="EH251" s="31"/>
      <c r="EI251" s="31"/>
      <c r="EJ251" s="31"/>
      <c r="EK251" s="31"/>
      <c r="EL251" s="31"/>
      <c r="EM251" s="31"/>
      <c r="EN251" s="31"/>
      <c r="EO251" s="31"/>
      <c r="EP251" s="31"/>
      <c r="EQ251" s="31"/>
      <c r="ER251" s="31"/>
      <c r="ES251" s="31"/>
      <c r="ET251" s="31"/>
      <c r="EU251" s="31"/>
      <c r="EV251" s="31"/>
      <c r="EW251" s="31"/>
      <c r="EX251" s="31"/>
      <c r="EY251" s="31"/>
      <c r="EZ251" s="31"/>
      <c r="FA251" s="31"/>
      <c r="FB251" s="31"/>
      <c r="FC251" s="31"/>
      <c r="FD251" s="31"/>
      <c r="FE251" s="31"/>
      <c r="FF251" s="31"/>
      <c r="FG251" s="31"/>
      <c r="FH251" s="31"/>
      <c r="FI251" s="31"/>
      <c r="FJ251" s="31"/>
      <c r="FK251" s="31"/>
      <c r="FL251" s="31"/>
      <c r="FM251" s="31"/>
      <c r="FN251" s="31"/>
      <c r="FO251" s="31"/>
      <c r="FP251" s="31"/>
      <c r="FQ251" s="31"/>
      <c r="FR251" s="31"/>
      <c r="FS251" s="31"/>
      <c r="FT251" s="31"/>
      <c r="FU251" s="31"/>
      <c r="FV251" s="31"/>
      <c r="FW251" s="31"/>
      <c r="FX251" s="31"/>
      <c r="FY251" s="31"/>
      <c r="FZ251" s="31"/>
      <c r="GA251" s="31"/>
      <c r="GB251" s="31"/>
      <c r="GC251" s="31"/>
      <c r="GD251" s="31"/>
      <c r="GE251" s="31"/>
      <c r="GF251" s="31"/>
      <c r="GG251" s="31"/>
      <c r="GH251" s="31"/>
      <c r="GI251" s="31"/>
      <c r="GJ251" s="31"/>
      <c r="GK251" s="31"/>
      <c r="GL251" s="31"/>
      <c r="GM251" s="31"/>
      <c r="GN251" s="31"/>
      <c r="GO251" s="31"/>
      <c r="GP251" s="31"/>
      <c r="GQ251" s="31"/>
      <c r="GR251" s="31"/>
      <c r="GS251" s="31"/>
      <c r="GT251" s="31"/>
      <c r="GU251" s="31"/>
      <c r="GV251" s="31"/>
      <c r="GW251" s="31"/>
      <c r="GX251" s="31"/>
      <c r="GY251" s="31"/>
      <c r="GZ251" s="31"/>
      <c r="HA251" s="31"/>
      <c r="HB251" s="31"/>
      <c r="HC251" s="31"/>
      <c r="HD251" s="31"/>
      <c r="HE251" s="31"/>
      <c r="HF251" s="31"/>
      <c r="HG251" s="31"/>
      <c r="HH251" s="31"/>
      <c r="HI251" s="31"/>
      <c r="HJ251" s="31"/>
      <c r="HK251" s="31"/>
      <c r="HL251" s="31"/>
      <c r="HM251" s="31"/>
      <c r="HN251" s="31"/>
      <c r="HO251" s="31"/>
      <c r="HP251" s="31"/>
      <c r="HQ251" s="31"/>
      <c r="HR251" s="31"/>
      <c r="HS251" s="31"/>
      <c r="HT251" s="31"/>
      <c r="HU251" s="31"/>
      <c r="HV251" s="31"/>
      <c r="HW251" s="31"/>
      <c r="HX251" s="31"/>
      <c r="HY251" s="31"/>
      <c r="HZ251" s="31"/>
      <c r="IA251" s="31"/>
      <c r="IB251" s="31"/>
      <c r="IC251" s="31"/>
      <c r="ID251" s="31"/>
      <c r="IE251" s="31"/>
      <c r="IF251" s="31"/>
      <c r="IG251" s="31"/>
      <c r="IH251" s="31"/>
      <c r="II251" s="31"/>
      <c r="IJ251" s="31"/>
      <c r="IK251" s="31"/>
      <c r="IL251" s="31"/>
      <c r="IM251" s="31"/>
      <c r="IN251" s="31"/>
      <c r="IO251" s="31"/>
      <c r="IP251" s="31"/>
      <c r="IQ251" s="31"/>
      <c r="IR251" s="31"/>
      <c r="IS251" s="31"/>
      <c r="IT251" s="31"/>
      <c r="IU251" s="31"/>
      <c r="IV251" s="31"/>
      <c r="IW251" s="31"/>
      <c r="IX251" s="31"/>
      <c r="IY251" s="31"/>
      <c r="IZ251" s="31"/>
      <c r="JA251" s="31"/>
      <c r="JB251" s="31"/>
      <c r="JC251" s="31"/>
      <c r="JD251" s="31"/>
      <c r="JE251" s="31"/>
      <c r="JF251" s="31"/>
      <c r="JG251" s="31"/>
      <c r="JH251" s="31"/>
      <c r="JI251" s="31"/>
      <c r="JJ251" s="31"/>
      <c r="JK251" s="31"/>
      <c r="JL251" s="31"/>
      <c r="JM251" s="31"/>
      <c r="JN251" s="31"/>
      <c r="JO251" s="31"/>
      <c r="JP251" s="31"/>
      <c r="JQ251" s="31"/>
      <c r="JR251" s="31"/>
      <c r="JS251" s="31"/>
      <c r="JT251" s="31"/>
      <c r="JU251" s="31"/>
      <c r="JV251" s="31"/>
      <c r="JW251" s="31"/>
      <c r="JX251" s="31"/>
      <c r="JY251" s="31"/>
      <c r="JZ251" s="31"/>
      <c r="KA251" s="31"/>
      <c r="KB251" s="31"/>
      <c r="KC251" s="31"/>
      <c r="KD251" s="31"/>
      <c r="KE251" s="31"/>
      <c r="KF251" s="31"/>
      <c r="KG251" s="31"/>
      <c r="KH251" s="31"/>
      <c r="KI251" s="31"/>
      <c r="KJ251" s="31"/>
      <c r="KK251" s="31"/>
      <c r="KL251" s="31"/>
      <c r="KM251" s="31"/>
      <c r="KN251" s="31"/>
      <c r="KO251" s="31"/>
      <c r="KP251" s="31"/>
      <c r="KQ251" s="31"/>
      <c r="KR251" s="31"/>
      <c r="KS251" s="31"/>
      <c r="KT251" s="31"/>
      <c r="KU251" s="31"/>
      <c r="KV251" s="31"/>
      <c r="KW251" s="31"/>
      <c r="KX251" s="31"/>
      <c r="KY251" s="31"/>
      <c r="KZ251" s="31"/>
      <c r="LA251" s="31"/>
      <c r="LB251" s="31"/>
      <c r="LC251" s="31"/>
      <c r="LD251" s="31"/>
      <c r="LE251" s="31"/>
      <c r="LF251" s="31"/>
      <c r="LG251" s="31"/>
      <c r="LH251" s="31"/>
      <c r="LI251" s="31"/>
      <c r="LJ251" s="31"/>
      <c r="LK251" s="31"/>
      <c r="LL251" s="31"/>
      <c r="LM251" s="31"/>
      <c r="LN251" s="31"/>
      <c r="LO251" s="31"/>
      <c r="LP251" s="31"/>
      <c r="LQ251" s="31"/>
      <c r="LR251" s="31"/>
      <c r="LS251" s="31"/>
      <c r="LT251" s="31"/>
      <c r="LU251" s="31"/>
      <c r="LV251" s="31"/>
      <c r="LW251" s="31"/>
      <c r="LX251" s="31"/>
      <c r="LY251" s="31"/>
      <c r="LZ251" s="31"/>
      <c r="MA251" s="31"/>
      <c r="MB251" s="31"/>
      <c r="MC251" s="31"/>
      <c r="MD251" s="31"/>
      <c r="ME251" s="31"/>
      <c r="MF251" s="31"/>
      <c r="MG251" s="31"/>
      <c r="MH251" s="31"/>
      <c r="MI251" s="31"/>
      <c r="MJ251" s="31"/>
      <c r="MK251" s="31"/>
      <c r="ML251" s="31"/>
      <c r="MM251" s="31"/>
    </row>
    <row r="252" spans="1:351" s="23" customFormat="1" ht="37.5" customHeight="1" x14ac:dyDescent="0.2">
      <c r="A252" s="381" t="s">
        <v>1270</v>
      </c>
      <c r="B252" s="381"/>
      <c r="C252" s="381"/>
      <c r="D252" s="381"/>
      <c r="E252" s="381"/>
      <c r="F252" s="381"/>
      <c r="G252" s="381"/>
      <c r="H252" s="381"/>
      <c r="I252" s="381"/>
      <c r="J252" s="381"/>
      <c r="K252" s="381"/>
      <c r="L252" s="381"/>
      <c r="M252" s="381"/>
      <c r="N252" s="381"/>
      <c r="O252" s="381"/>
      <c r="P252" s="381"/>
      <c r="Q252" s="381"/>
      <c r="R252" s="381"/>
      <c r="S252" s="381"/>
      <c r="T252" s="381"/>
      <c r="U252" s="381"/>
      <c r="V252" s="381"/>
      <c r="W252" s="381"/>
      <c r="X252" s="101"/>
      <c r="Y252" s="101"/>
      <c r="Z252" s="101"/>
      <c r="AA252" s="101"/>
      <c r="AB252" s="206"/>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c r="DA252" s="31"/>
      <c r="DB252" s="31"/>
      <c r="DC252" s="31"/>
      <c r="DD252" s="137"/>
      <c r="DE252" s="137"/>
      <c r="DF252" s="31"/>
      <c r="DG252" s="31"/>
      <c r="DH252" s="31"/>
      <c r="DI252" s="31"/>
      <c r="DJ252" s="31"/>
      <c r="DK252" s="31"/>
      <c r="DL252" s="31"/>
      <c r="DM252" s="31"/>
      <c r="DN252" s="31"/>
      <c r="DO252" s="31"/>
      <c r="DP252" s="31"/>
      <c r="DQ252" s="31"/>
      <c r="DR252" s="31"/>
      <c r="DS252" s="31"/>
      <c r="DT252" s="31"/>
      <c r="DU252" s="31"/>
      <c r="DV252" s="31"/>
      <c r="DW252" s="31"/>
      <c r="DX252" s="31"/>
      <c r="DY252" s="31"/>
      <c r="DZ252" s="31"/>
      <c r="EA252" s="31"/>
      <c r="EB252" s="31"/>
      <c r="EC252" s="31"/>
      <c r="ED252" s="31"/>
      <c r="EE252" s="31"/>
      <c r="EF252" s="31"/>
      <c r="EG252" s="31"/>
      <c r="EH252" s="31"/>
      <c r="EI252" s="31"/>
      <c r="EJ252" s="31"/>
      <c r="EK252" s="31"/>
      <c r="EL252" s="31"/>
      <c r="EM252" s="31"/>
      <c r="EN252" s="31"/>
      <c r="EO252" s="31"/>
      <c r="EP252" s="31"/>
      <c r="EQ252" s="31"/>
      <c r="ER252" s="31"/>
      <c r="ES252" s="31"/>
      <c r="ET252" s="31"/>
      <c r="EU252" s="31"/>
      <c r="EV252" s="31"/>
      <c r="EW252" s="31"/>
      <c r="EX252" s="31"/>
      <c r="EY252" s="31"/>
      <c r="EZ252" s="31"/>
      <c r="FA252" s="31"/>
      <c r="FB252" s="31"/>
      <c r="FC252" s="31"/>
      <c r="FD252" s="31"/>
      <c r="FE252" s="31"/>
      <c r="FF252" s="31"/>
      <c r="FG252" s="31"/>
      <c r="FH252" s="31"/>
      <c r="FI252" s="31"/>
      <c r="FJ252" s="31"/>
      <c r="FK252" s="31"/>
      <c r="FL252" s="31"/>
      <c r="FM252" s="31"/>
      <c r="FN252" s="31"/>
      <c r="FO252" s="31"/>
      <c r="FP252" s="31"/>
      <c r="FQ252" s="31"/>
      <c r="FR252" s="31"/>
      <c r="FS252" s="31"/>
      <c r="FT252" s="31"/>
      <c r="FU252" s="31"/>
      <c r="FV252" s="31"/>
      <c r="FW252" s="31"/>
      <c r="FX252" s="31"/>
      <c r="FY252" s="31"/>
      <c r="FZ252" s="31"/>
      <c r="GA252" s="31"/>
      <c r="GB252" s="31"/>
      <c r="GC252" s="31"/>
      <c r="GD252" s="31"/>
      <c r="GE252" s="31"/>
      <c r="GF252" s="31"/>
      <c r="GG252" s="31"/>
      <c r="GH252" s="31"/>
      <c r="GI252" s="31"/>
      <c r="GJ252" s="31"/>
      <c r="GK252" s="31"/>
      <c r="GL252" s="31"/>
      <c r="GM252" s="31"/>
      <c r="GN252" s="31"/>
      <c r="GO252" s="31"/>
      <c r="GP252" s="31"/>
      <c r="GQ252" s="31"/>
      <c r="GR252" s="31"/>
      <c r="GS252" s="31"/>
      <c r="GT252" s="31"/>
      <c r="GU252" s="31"/>
      <c r="GV252" s="31"/>
      <c r="GW252" s="31"/>
      <c r="GX252" s="31"/>
      <c r="GY252" s="31"/>
      <c r="GZ252" s="31"/>
      <c r="HA252" s="31"/>
      <c r="HB252" s="31"/>
      <c r="HC252" s="31"/>
      <c r="HD252" s="31"/>
      <c r="HE252" s="31"/>
      <c r="HF252" s="31"/>
      <c r="HG252" s="31"/>
      <c r="HH252" s="31"/>
      <c r="HI252" s="31"/>
      <c r="HJ252" s="31"/>
      <c r="HK252" s="31"/>
      <c r="HL252" s="31"/>
      <c r="HM252" s="31"/>
      <c r="HN252" s="31"/>
      <c r="HO252" s="31"/>
      <c r="HP252" s="31"/>
      <c r="HQ252" s="31"/>
      <c r="HR252" s="31"/>
      <c r="HS252" s="31"/>
      <c r="HT252" s="31"/>
      <c r="HU252" s="31"/>
      <c r="HV252" s="31"/>
      <c r="HW252" s="31"/>
      <c r="HX252" s="31"/>
      <c r="HY252" s="31"/>
      <c r="HZ252" s="31"/>
      <c r="IA252" s="31"/>
      <c r="IB252" s="31"/>
      <c r="IC252" s="31"/>
      <c r="ID252" s="31"/>
      <c r="IE252" s="31"/>
      <c r="IF252" s="31"/>
      <c r="IG252" s="31"/>
      <c r="IH252" s="31"/>
      <c r="II252" s="31"/>
      <c r="IJ252" s="31"/>
      <c r="IK252" s="31"/>
      <c r="IL252" s="31"/>
      <c r="IM252" s="31"/>
      <c r="IN252" s="31"/>
      <c r="IO252" s="31"/>
      <c r="IP252" s="31"/>
      <c r="IQ252" s="31"/>
      <c r="IR252" s="31"/>
      <c r="IS252" s="31"/>
      <c r="IT252" s="31"/>
      <c r="IU252" s="31"/>
      <c r="IV252" s="31"/>
      <c r="IW252" s="31"/>
      <c r="IX252" s="31"/>
      <c r="IY252" s="31"/>
      <c r="IZ252" s="31"/>
      <c r="JA252" s="31"/>
      <c r="JB252" s="31"/>
      <c r="JC252" s="31"/>
      <c r="JD252" s="31"/>
      <c r="JE252" s="31"/>
      <c r="JF252" s="31"/>
      <c r="JG252" s="31"/>
      <c r="JH252" s="31"/>
      <c r="JI252" s="31"/>
      <c r="JJ252" s="31"/>
      <c r="JK252" s="31"/>
      <c r="JL252" s="31"/>
      <c r="JM252" s="31"/>
      <c r="JN252" s="31"/>
      <c r="JO252" s="31"/>
      <c r="JP252" s="31"/>
      <c r="JQ252" s="31"/>
      <c r="JR252" s="31"/>
      <c r="JS252" s="31"/>
      <c r="JT252" s="31"/>
      <c r="JU252" s="31"/>
      <c r="JV252" s="31"/>
      <c r="JW252" s="31"/>
      <c r="JX252" s="31"/>
      <c r="JY252" s="31"/>
      <c r="JZ252" s="31"/>
      <c r="KA252" s="31"/>
      <c r="KB252" s="31"/>
      <c r="KC252" s="31"/>
      <c r="KD252" s="31"/>
      <c r="KE252" s="31"/>
      <c r="KF252" s="31"/>
      <c r="KG252" s="31"/>
      <c r="KH252" s="31"/>
      <c r="KI252" s="31"/>
      <c r="KJ252" s="31"/>
      <c r="KK252" s="31"/>
      <c r="KL252" s="31"/>
      <c r="KM252" s="31"/>
      <c r="KN252" s="31"/>
      <c r="KO252" s="31"/>
      <c r="KP252" s="31"/>
      <c r="KQ252" s="31"/>
      <c r="KR252" s="31"/>
      <c r="KS252" s="31"/>
      <c r="KT252" s="31"/>
      <c r="KU252" s="31"/>
      <c r="KV252" s="31"/>
      <c r="KW252" s="31"/>
      <c r="KX252" s="31"/>
      <c r="KY252" s="31"/>
      <c r="KZ252" s="31"/>
      <c r="LA252" s="31"/>
      <c r="LB252" s="31"/>
      <c r="LC252" s="31"/>
      <c r="LD252" s="31"/>
      <c r="LE252" s="31"/>
      <c r="LF252" s="31"/>
      <c r="LG252" s="31"/>
      <c r="LH252" s="31"/>
      <c r="LI252" s="31"/>
      <c r="LJ252" s="31"/>
      <c r="LK252" s="31"/>
      <c r="LL252" s="31"/>
      <c r="LM252" s="31"/>
      <c r="LN252" s="31"/>
      <c r="LO252" s="31"/>
      <c r="LP252" s="31"/>
      <c r="LQ252" s="31"/>
      <c r="LR252" s="31"/>
      <c r="LS252" s="31"/>
      <c r="LT252" s="31"/>
      <c r="LU252" s="31"/>
      <c r="LV252" s="31"/>
      <c r="LW252" s="31"/>
      <c r="LX252" s="31"/>
      <c r="LY252" s="31"/>
      <c r="LZ252" s="31"/>
      <c r="MA252" s="31"/>
      <c r="MB252" s="31"/>
      <c r="MC252" s="31"/>
      <c r="MD252" s="31"/>
      <c r="ME252" s="31"/>
      <c r="MF252" s="31"/>
      <c r="MG252" s="31"/>
      <c r="MH252" s="31"/>
      <c r="MI252" s="31"/>
      <c r="MJ252" s="31"/>
      <c r="MK252" s="31"/>
      <c r="ML252" s="31"/>
      <c r="MM252" s="31"/>
    </row>
    <row r="253" spans="1:351" s="23" customFormat="1" ht="37.5" customHeight="1" x14ac:dyDescent="0.2">
      <c r="A253" s="381" t="s">
        <v>1275</v>
      </c>
      <c r="B253" s="381"/>
      <c r="C253" s="381"/>
      <c r="D253" s="381"/>
      <c r="E253" s="381"/>
      <c r="F253" s="381"/>
      <c r="G253" s="381"/>
      <c r="H253" s="381"/>
      <c r="I253" s="381"/>
      <c r="J253" s="381"/>
      <c r="K253" s="381"/>
      <c r="L253" s="381"/>
      <c r="M253" s="381"/>
      <c r="N253" s="381"/>
      <c r="O253" s="381"/>
      <c r="P253" s="381"/>
      <c r="Q253" s="381"/>
      <c r="R253" s="381"/>
      <c r="S253" s="381"/>
      <c r="T253" s="381"/>
      <c r="U253" s="381"/>
      <c r="V253" s="381"/>
      <c r="W253" s="381"/>
      <c r="X253" s="101"/>
      <c r="Y253" s="101"/>
      <c r="Z253" s="101"/>
      <c r="AA253" s="101"/>
      <c r="AB253" s="206"/>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c r="DA253" s="31"/>
      <c r="DB253" s="31"/>
      <c r="DC253" s="31"/>
      <c r="DD253" s="137"/>
      <c r="DE253" s="137"/>
      <c r="DF253" s="31"/>
      <c r="DG253" s="31"/>
      <c r="DH253" s="31"/>
      <c r="DI253" s="31"/>
      <c r="DJ253" s="31"/>
      <c r="DK253" s="31"/>
      <c r="DL253" s="31"/>
      <c r="DM253" s="31"/>
      <c r="DN253" s="31"/>
      <c r="DO253" s="31"/>
      <c r="DP253" s="31"/>
      <c r="DQ253" s="31"/>
      <c r="DR253" s="31"/>
      <c r="DS253" s="31"/>
      <c r="DT253" s="31"/>
      <c r="DU253" s="31"/>
      <c r="DV253" s="31"/>
      <c r="DW253" s="31"/>
      <c r="DX253" s="31"/>
      <c r="DY253" s="31"/>
      <c r="DZ253" s="31"/>
      <c r="EA253" s="31"/>
      <c r="EB253" s="31"/>
      <c r="EC253" s="31"/>
      <c r="ED253" s="31"/>
      <c r="EE253" s="31"/>
      <c r="EF253" s="31"/>
      <c r="EG253" s="31"/>
      <c r="EH253" s="31"/>
      <c r="EI253" s="31"/>
      <c r="EJ253" s="31"/>
      <c r="EK253" s="31"/>
      <c r="EL253" s="31"/>
      <c r="EM253" s="31"/>
      <c r="EN253" s="31"/>
      <c r="EO253" s="31"/>
      <c r="EP253" s="31"/>
      <c r="EQ253" s="31"/>
      <c r="ER253" s="31"/>
      <c r="ES253" s="31"/>
      <c r="ET253" s="31"/>
      <c r="EU253" s="31"/>
      <c r="EV253" s="31"/>
      <c r="EW253" s="31"/>
      <c r="EX253" s="31"/>
      <c r="EY253" s="31"/>
      <c r="EZ253" s="31"/>
      <c r="FA253" s="31"/>
      <c r="FB253" s="31"/>
      <c r="FC253" s="31"/>
      <c r="FD253" s="31"/>
      <c r="FE253" s="31"/>
      <c r="FF253" s="31"/>
      <c r="FG253" s="31"/>
      <c r="FH253" s="31"/>
      <c r="FI253" s="31"/>
      <c r="FJ253" s="31"/>
      <c r="FK253" s="31"/>
      <c r="FL253" s="31"/>
      <c r="FM253" s="31"/>
      <c r="FN253" s="31"/>
      <c r="FO253" s="31"/>
      <c r="FP253" s="31"/>
      <c r="FQ253" s="31"/>
      <c r="FR253" s="31"/>
      <c r="FS253" s="31"/>
      <c r="FT253" s="31"/>
      <c r="FU253" s="31"/>
      <c r="FV253" s="31"/>
      <c r="FW253" s="31"/>
      <c r="FX253" s="31"/>
      <c r="FY253" s="31"/>
      <c r="FZ253" s="31"/>
      <c r="GA253" s="31"/>
      <c r="GB253" s="31"/>
      <c r="GC253" s="31"/>
      <c r="GD253" s="31"/>
      <c r="GE253" s="31"/>
      <c r="GF253" s="31"/>
      <c r="GG253" s="31"/>
      <c r="GH253" s="31"/>
      <c r="GI253" s="31"/>
      <c r="GJ253" s="31"/>
      <c r="GK253" s="31"/>
      <c r="GL253" s="31"/>
      <c r="GM253" s="31"/>
      <c r="GN253" s="31"/>
      <c r="GO253" s="31"/>
      <c r="GP253" s="31"/>
      <c r="GQ253" s="31"/>
      <c r="GR253" s="31"/>
      <c r="GS253" s="31"/>
      <c r="GT253" s="31"/>
      <c r="GU253" s="31"/>
      <c r="GV253" s="31"/>
      <c r="GW253" s="31"/>
      <c r="GX253" s="31"/>
      <c r="GY253" s="31"/>
      <c r="GZ253" s="31"/>
      <c r="HA253" s="31"/>
      <c r="HB253" s="31"/>
      <c r="HC253" s="31"/>
      <c r="HD253" s="31"/>
      <c r="HE253" s="31"/>
      <c r="HF253" s="31"/>
      <c r="HG253" s="31"/>
      <c r="HH253" s="31"/>
      <c r="HI253" s="31"/>
      <c r="HJ253" s="31"/>
      <c r="HK253" s="31"/>
      <c r="HL253" s="31"/>
      <c r="HM253" s="31"/>
      <c r="HN253" s="31"/>
      <c r="HO253" s="31"/>
      <c r="HP253" s="31"/>
      <c r="HQ253" s="31"/>
      <c r="HR253" s="31"/>
      <c r="HS253" s="31"/>
      <c r="HT253" s="31"/>
      <c r="HU253" s="31"/>
      <c r="HV253" s="31"/>
      <c r="HW253" s="31"/>
      <c r="HX253" s="31"/>
      <c r="HY253" s="31"/>
      <c r="HZ253" s="31"/>
      <c r="IA253" s="31"/>
      <c r="IB253" s="31"/>
      <c r="IC253" s="31"/>
      <c r="ID253" s="31"/>
      <c r="IE253" s="31"/>
      <c r="IF253" s="31"/>
      <c r="IG253" s="31"/>
      <c r="IH253" s="31"/>
      <c r="II253" s="31"/>
      <c r="IJ253" s="31"/>
      <c r="IK253" s="31"/>
      <c r="IL253" s="31"/>
      <c r="IM253" s="31"/>
      <c r="IN253" s="31"/>
      <c r="IO253" s="31"/>
      <c r="IP253" s="31"/>
      <c r="IQ253" s="31"/>
      <c r="IR253" s="31"/>
      <c r="IS253" s="31"/>
      <c r="IT253" s="31"/>
      <c r="IU253" s="31"/>
      <c r="IV253" s="31"/>
      <c r="IW253" s="31"/>
      <c r="IX253" s="31"/>
      <c r="IY253" s="31"/>
      <c r="IZ253" s="31"/>
      <c r="JA253" s="31"/>
      <c r="JB253" s="31"/>
      <c r="JC253" s="31"/>
      <c r="JD253" s="31"/>
      <c r="JE253" s="31"/>
      <c r="JF253" s="31"/>
      <c r="JG253" s="31"/>
      <c r="JH253" s="31"/>
      <c r="JI253" s="31"/>
      <c r="JJ253" s="31"/>
      <c r="JK253" s="31"/>
      <c r="JL253" s="31"/>
      <c r="JM253" s="31"/>
      <c r="JN253" s="31"/>
      <c r="JO253" s="31"/>
      <c r="JP253" s="31"/>
      <c r="JQ253" s="31"/>
      <c r="JR253" s="31"/>
      <c r="JS253" s="31"/>
      <c r="JT253" s="31"/>
      <c r="JU253" s="31"/>
      <c r="JV253" s="31"/>
      <c r="JW253" s="31"/>
      <c r="JX253" s="31"/>
      <c r="JY253" s="31"/>
      <c r="JZ253" s="31"/>
      <c r="KA253" s="31"/>
      <c r="KB253" s="31"/>
      <c r="KC253" s="31"/>
      <c r="KD253" s="31"/>
      <c r="KE253" s="31"/>
      <c r="KF253" s="31"/>
      <c r="KG253" s="31"/>
      <c r="KH253" s="31"/>
      <c r="KI253" s="31"/>
      <c r="KJ253" s="31"/>
      <c r="KK253" s="31"/>
      <c r="KL253" s="31"/>
      <c r="KM253" s="31"/>
      <c r="KN253" s="31"/>
      <c r="KO253" s="31"/>
      <c r="KP253" s="31"/>
      <c r="KQ253" s="31"/>
      <c r="KR253" s="31"/>
      <c r="KS253" s="31"/>
      <c r="KT253" s="31"/>
      <c r="KU253" s="31"/>
      <c r="KV253" s="31"/>
      <c r="KW253" s="31"/>
      <c r="KX253" s="31"/>
      <c r="KY253" s="31"/>
      <c r="KZ253" s="31"/>
      <c r="LA253" s="31"/>
      <c r="LB253" s="31"/>
      <c r="LC253" s="31"/>
      <c r="LD253" s="31"/>
      <c r="LE253" s="31"/>
      <c r="LF253" s="31"/>
      <c r="LG253" s="31"/>
      <c r="LH253" s="31"/>
      <c r="LI253" s="31"/>
      <c r="LJ253" s="31"/>
      <c r="LK253" s="31"/>
      <c r="LL253" s="31"/>
      <c r="LM253" s="31"/>
      <c r="LN253" s="31"/>
      <c r="LO253" s="31"/>
      <c r="LP253" s="31"/>
      <c r="LQ253" s="31"/>
      <c r="LR253" s="31"/>
      <c r="LS253" s="31"/>
      <c r="LT253" s="31"/>
      <c r="LU253" s="31"/>
      <c r="LV253" s="31"/>
      <c r="LW253" s="31"/>
      <c r="LX253" s="31"/>
      <c r="LY253" s="31"/>
      <c r="LZ253" s="31"/>
      <c r="MA253" s="31"/>
      <c r="MB253" s="31"/>
      <c r="MC253" s="31"/>
      <c r="MD253" s="31"/>
      <c r="ME253" s="31"/>
      <c r="MF253" s="31"/>
      <c r="MG253" s="31"/>
      <c r="MH253" s="31"/>
      <c r="MI253" s="31"/>
      <c r="MJ253" s="31"/>
      <c r="MK253" s="31"/>
      <c r="ML253" s="31"/>
      <c r="MM253" s="31"/>
    </row>
    <row r="254" spans="1:351" s="23" customFormat="1" ht="37.5" customHeight="1" x14ac:dyDescent="0.2">
      <c r="A254" s="381" t="s">
        <v>1278</v>
      </c>
      <c r="B254" s="381"/>
      <c r="C254" s="381"/>
      <c r="D254" s="381"/>
      <c r="E254" s="381"/>
      <c r="F254" s="381"/>
      <c r="G254" s="381"/>
      <c r="H254" s="381"/>
      <c r="I254" s="381"/>
      <c r="J254" s="381"/>
      <c r="K254" s="381"/>
      <c r="L254" s="381"/>
      <c r="M254" s="381"/>
      <c r="N254" s="381"/>
      <c r="O254" s="381"/>
      <c r="P254" s="381"/>
      <c r="Q254" s="381"/>
      <c r="R254" s="381"/>
      <c r="S254" s="381"/>
      <c r="T254" s="381"/>
      <c r="U254" s="381"/>
      <c r="V254" s="381"/>
      <c r="W254" s="381"/>
      <c r="X254" s="101"/>
      <c r="Y254" s="101"/>
      <c r="Z254" s="101"/>
      <c r="AA254" s="101"/>
      <c r="AB254" s="206"/>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c r="DA254" s="31"/>
      <c r="DB254" s="31"/>
      <c r="DC254" s="31"/>
      <c r="DD254" s="137"/>
      <c r="DE254" s="137"/>
      <c r="DF254" s="31"/>
      <c r="DG254" s="31"/>
      <c r="DH254" s="31"/>
      <c r="DI254" s="31"/>
      <c r="DJ254" s="31"/>
      <c r="DK254" s="31"/>
      <c r="DL254" s="31"/>
      <c r="DM254" s="31"/>
      <c r="DN254" s="31"/>
      <c r="DO254" s="31"/>
      <c r="DP254" s="31"/>
      <c r="DQ254" s="31"/>
      <c r="DR254" s="31"/>
      <c r="DS254" s="31"/>
      <c r="DT254" s="31"/>
      <c r="DU254" s="31"/>
      <c r="DV254" s="31"/>
      <c r="DW254" s="31"/>
      <c r="DX254" s="31"/>
      <c r="DY254" s="31"/>
      <c r="DZ254" s="31"/>
      <c r="EA254" s="31"/>
      <c r="EB254" s="31"/>
      <c r="EC254" s="31"/>
      <c r="ED254" s="31"/>
      <c r="EE254" s="31"/>
      <c r="EF254" s="31"/>
      <c r="EG254" s="31"/>
      <c r="EH254" s="31"/>
      <c r="EI254" s="31"/>
      <c r="EJ254" s="31"/>
      <c r="EK254" s="31"/>
      <c r="EL254" s="31"/>
      <c r="EM254" s="31"/>
      <c r="EN254" s="31"/>
      <c r="EO254" s="31"/>
      <c r="EP254" s="31"/>
      <c r="EQ254" s="31"/>
      <c r="ER254" s="31"/>
      <c r="ES254" s="31"/>
      <c r="ET254" s="31"/>
      <c r="EU254" s="31"/>
      <c r="EV254" s="31"/>
      <c r="EW254" s="31"/>
      <c r="EX254" s="31"/>
      <c r="EY254" s="31"/>
      <c r="EZ254" s="31"/>
      <c r="FA254" s="31"/>
      <c r="FB254" s="31"/>
      <c r="FC254" s="31"/>
      <c r="FD254" s="31"/>
      <c r="FE254" s="31"/>
      <c r="FF254" s="31"/>
      <c r="FG254" s="31"/>
      <c r="FH254" s="31"/>
      <c r="FI254" s="31"/>
      <c r="FJ254" s="31"/>
      <c r="FK254" s="31"/>
      <c r="FL254" s="31"/>
      <c r="FM254" s="31"/>
      <c r="FN254" s="31"/>
      <c r="FO254" s="31"/>
      <c r="FP254" s="31"/>
      <c r="FQ254" s="31"/>
      <c r="FR254" s="31"/>
      <c r="FS254" s="31"/>
      <c r="FT254" s="31"/>
      <c r="FU254" s="31"/>
      <c r="FV254" s="31"/>
      <c r="FW254" s="31"/>
      <c r="FX254" s="31"/>
      <c r="FY254" s="31"/>
      <c r="FZ254" s="31"/>
      <c r="GA254" s="31"/>
      <c r="GB254" s="31"/>
      <c r="GC254" s="31"/>
      <c r="GD254" s="31"/>
      <c r="GE254" s="31"/>
      <c r="GF254" s="31"/>
      <c r="GG254" s="31"/>
      <c r="GH254" s="31"/>
      <c r="GI254" s="31"/>
      <c r="GJ254" s="31"/>
      <c r="GK254" s="31"/>
      <c r="GL254" s="31"/>
      <c r="GM254" s="31"/>
      <c r="GN254" s="31"/>
      <c r="GO254" s="31"/>
      <c r="GP254" s="31"/>
      <c r="GQ254" s="31"/>
      <c r="GR254" s="31"/>
      <c r="GS254" s="31"/>
      <c r="GT254" s="31"/>
      <c r="GU254" s="31"/>
      <c r="GV254" s="31"/>
      <c r="GW254" s="31"/>
      <c r="GX254" s="31"/>
      <c r="GY254" s="31"/>
      <c r="GZ254" s="31"/>
      <c r="HA254" s="31"/>
      <c r="HB254" s="31"/>
      <c r="HC254" s="31"/>
      <c r="HD254" s="31"/>
      <c r="HE254" s="31"/>
      <c r="HF254" s="31"/>
      <c r="HG254" s="31"/>
      <c r="HH254" s="31"/>
      <c r="HI254" s="31"/>
      <c r="HJ254" s="31"/>
      <c r="HK254" s="31"/>
      <c r="HL254" s="31"/>
      <c r="HM254" s="31"/>
      <c r="HN254" s="31"/>
      <c r="HO254" s="31"/>
      <c r="HP254" s="31"/>
      <c r="HQ254" s="31"/>
      <c r="HR254" s="31"/>
      <c r="HS254" s="31"/>
      <c r="HT254" s="31"/>
      <c r="HU254" s="31"/>
      <c r="HV254" s="31"/>
      <c r="HW254" s="31"/>
      <c r="HX254" s="31"/>
      <c r="HY254" s="31"/>
      <c r="HZ254" s="31"/>
      <c r="IA254" s="31"/>
      <c r="IB254" s="31"/>
      <c r="IC254" s="31"/>
      <c r="ID254" s="31"/>
      <c r="IE254" s="31"/>
      <c r="IF254" s="31"/>
      <c r="IG254" s="31"/>
      <c r="IH254" s="31"/>
      <c r="II254" s="31"/>
      <c r="IJ254" s="31"/>
      <c r="IK254" s="31"/>
      <c r="IL254" s="31"/>
      <c r="IM254" s="31"/>
      <c r="IN254" s="31"/>
      <c r="IO254" s="31"/>
      <c r="IP254" s="31"/>
      <c r="IQ254" s="31"/>
      <c r="IR254" s="31"/>
      <c r="IS254" s="31"/>
      <c r="IT254" s="31"/>
      <c r="IU254" s="31"/>
      <c r="IV254" s="31"/>
      <c r="IW254" s="31"/>
      <c r="IX254" s="31"/>
      <c r="IY254" s="31"/>
      <c r="IZ254" s="31"/>
      <c r="JA254" s="31"/>
      <c r="JB254" s="31"/>
      <c r="JC254" s="31"/>
      <c r="JD254" s="31"/>
      <c r="JE254" s="31"/>
      <c r="JF254" s="31"/>
      <c r="JG254" s="31"/>
      <c r="JH254" s="31"/>
      <c r="JI254" s="31"/>
      <c r="JJ254" s="31"/>
      <c r="JK254" s="31"/>
      <c r="JL254" s="31"/>
      <c r="JM254" s="31"/>
      <c r="JN254" s="31"/>
      <c r="JO254" s="31"/>
      <c r="JP254" s="31"/>
      <c r="JQ254" s="31"/>
      <c r="JR254" s="31"/>
      <c r="JS254" s="31"/>
      <c r="JT254" s="31"/>
      <c r="JU254" s="31"/>
      <c r="JV254" s="31"/>
      <c r="JW254" s="31"/>
      <c r="JX254" s="31"/>
      <c r="JY254" s="31"/>
      <c r="JZ254" s="31"/>
      <c r="KA254" s="31"/>
      <c r="KB254" s="31"/>
      <c r="KC254" s="31"/>
      <c r="KD254" s="31"/>
      <c r="KE254" s="31"/>
      <c r="KF254" s="31"/>
      <c r="KG254" s="31"/>
      <c r="KH254" s="31"/>
      <c r="KI254" s="31"/>
      <c r="KJ254" s="31"/>
      <c r="KK254" s="31"/>
      <c r="KL254" s="31"/>
      <c r="KM254" s="31"/>
      <c r="KN254" s="31"/>
      <c r="KO254" s="31"/>
      <c r="KP254" s="31"/>
      <c r="KQ254" s="31"/>
      <c r="KR254" s="31"/>
      <c r="KS254" s="31"/>
      <c r="KT254" s="31"/>
      <c r="KU254" s="31"/>
      <c r="KV254" s="31"/>
      <c r="KW254" s="31"/>
      <c r="KX254" s="31"/>
      <c r="KY254" s="31"/>
      <c r="KZ254" s="31"/>
      <c r="LA254" s="31"/>
      <c r="LB254" s="31"/>
      <c r="LC254" s="31"/>
      <c r="LD254" s="31"/>
      <c r="LE254" s="31"/>
      <c r="LF254" s="31"/>
      <c r="LG254" s="31"/>
      <c r="LH254" s="31"/>
      <c r="LI254" s="31"/>
      <c r="LJ254" s="31"/>
      <c r="LK254" s="31"/>
      <c r="LL254" s="31"/>
      <c r="LM254" s="31"/>
      <c r="LN254" s="31"/>
      <c r="LO254" s="31"/>
      <c r="LP254" s="31"/>
      <c r="LQ254" s="31"/>
      <c r="LR254" s="31"/>
      <c r="LS254" s="31"/>
      <c r="LT254" s="31"/>
      <c r="LU254" s="31"/>
      <c r="LV254" s="31"/>
      <c r="LW254" s="31"/>
      <c r="LX254" s="31"/>
      <c r="LY254" s="31"/>
      <c r="LZ254" s="31"/>
      <c r="MA254" s="31"/>
      <c r="MB254" s="31"/>
      <c r="MC254" s="31"/>
      <c r="MD254" s="31"/>
      <c r="ME254" s="31"/>
      <c r="MF254" s="31"/>
      <c r="MG254" s="31"/>
      <c r="MH254" s="31"/>
      <c r="MI254" s="31"/>
      <c r="MJ254" s="31"/>
      <c r="MK254" s="31"/>
      <c r="ML254" s="31"/>
      <c r="MM254" s="31"/>
    </row>
    <row r="255" spans="1:351" s="23" customFormat="1" ht="21.75" customHeight="1" x14ac:dyDescent="0.2">
      <c r="A255" s="381" t="s">
        <v>1282</v>
      </c>
      <c r="B255" s="381"/>
      <c r="C255" s="381"/>
      <c r="D255" s="381"/>
      <c r="E255" s="381"/>
      <c r="F255" s="381"/>
      <c r="G255" s="381"/>
      <c r="H255" s="381"/>
      <c r="I255" s="381"/>
      <c r="J255" s="381"/>
      <c r="K255" s="381"/>
      <c r="L255" s="381"/>
      <c r="M255" s="381"/>
      <c r="N255" s="381"/>
      <c r="O255" s="381"/>
      <c r="P255" s="381"/>
      <c r="Q255" s="381"/>
      <c r="R255" s="381"/>
      <c r="S255" s="381"/>
      <c r="T255" s="381"/>
      <c r="U255" s="381"/>
      <c r="V255" s="381"/>
      <c r="W255" s="381"/>
      <c r="X255" s="101"/>
      <c r="Y255" s="101"/>
      <c r="Z255" s="101"/>
      <c r="AA255" s="101"/>
      <c r="AB255" s="206"/>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c r="DA255" s="31"/>
      <c r="DB255" s="31"/>
      <c r="DC255" s="31"/>
      <c r="DD255" s="137"/>
      <c r="DE255" s="137"/>
      <c r="DF255" s="31"/>
      <c r="DG255" s="31"/>
      <c r="DH255" s="31"/>
      <c r="DI255" s="31"/>
      <c r="DJ255" s="31"/>
      <c r="DK255" s="31"/>
      <c r="DL255" s="31"/>
      <c r="DM255" s="31"/>
      <c r="DN255" s="31"/>
      <c r="DO255" s="31"/>
      <c r="DP255" s="31"/>
      <c r="DQ255" s="31"/>
      <c r="DR255" s="31"/>
      <c r="DS255" s="31"/>
      <c r="DT255" s="31"/>
      <c r="DU255" s="31"/>
      <c r="DV255" s="31"/>
      <c r="DW255" s="31"/>
      <c r="DX255" s="31"/>
      <c r="DY255" s="31"/>
      <c r="DZ255" s="31"/>
      <c r="EA255" s="31"/>
      <c r="EB255" s="31"/>
      <c r="EC255" s="31"/>
      <c r="ED255" s="31"/>
      <c r="EE255" s="31"/>
      <c r="EF255" s="31"/>
      <c r="EG255" s="31"/>
      <c r="EH255" s="31"/>
      <c r="EI255" s="31"/>
      <c r="EJ255" s="31"/>
      <c r="EK255" s="31"/>
      <c r="EL255" s="31"/>
      <c r="EM255" s="31"/>
      <c r="EN255" s="31"/>
      <c r="EO255" s="31"/>
      <c r="EP255" s="31"/>
      <c r="EQ255" s="31"/>
      <c r="ER255" s="31"/>
      <c r="ES255" s="31"/>
      <c r="ET255" s="31"/>
      <c r="EU255" s="31"/>
      <c r="EV255" s="31"/>
      <c r="EW255" s="31"/>
      <c r="EX255" s="31"/>
      <c r="EY255" s="31"/>
      <c r="EZ255" s="31"/>
      <c r="FA255" s="31"/>
      <c r="FB255" s="31"/>
      <c r="FC255" s="31"/>
      <c r="FD255" s="31"/>
      <c r="FE255" s="31"/>
      <c r="FF255" s="31"/>
      <c r="FG255" s="31"/>
      <c r="FH255" s="31"/>
      <c r="FI255" s="31"/>
      <c r="FJ255" s="31"/>
      <c r="FK255" s="31"/>
      <c r="FL255" s="31"/>
      <c r="FM255" s="31"/>
      <c r="FN255" s="31"/>
      <c r="FO255" s="31"/>
      <c r="FP255" s="31"/>
      <c r="FQ255" s="31"/>
      <c r="FR255" s="31"/>
      <c r="FS255" s="31"/>
      <c r="FT255" s="31"/>
      <c r="FU255" s="31"/>
      <c r="FV255" s="31"/>
      <c r="FW255" s="31"/>
      <c r="FX255" s="31"/>
      <c r="FY255" s="31"/>
      <c r="FZ255" s="31"/>
      <c r="GA255" s="31"/>
      <c r="GB255" s="31"/>
      <c r="GC255" s="31"/>
      <c r="GD255" s="31"/>
      <c r="GE255" s="31"/>
      <c r="GF255" s="31"/>
      <c r="GG255" s="31"/>
      <c r="GH255" s="31"/>
      <c r="GI255" s="31"/>
      <c r="GJ255" s="31"/>
      <c r="GK255" s="31"/>
      <c r="GL255" s="31"/>
      <c r="GM255" s="31"/>
      <c r="GN255" s="31"/>
      <c r="GO255" s="31"/>
      <c r="GP255" s="31"/>
      <c r="GQ255" s="31"/>
      <c r="GR255" s="31"/>
      <c r="GS255" s="31"/>
      <c r="GT255" s="31"/>
      <c r="GU255" s="31"/>
      <c r="GV255" s="31"/>
      <c r="GW255" s="31"/>
      <c r="GX255" s="31"/>
      <c r="GY255" s="31"/>
      <c r="GZ255" s="31"/>
      <c r="HA255" s="31"/>
      <c r="HB255" s="31"/>
      <c r="HC255" s="31"/>
      <c r="HD255" s="31"/>
      <c r="HE255" s="31"/>
      <c r="HF255" s="31"/>
      <c r="HG255" s="31"/>
      <c r="HH255" s="31"/>
      <c r="HI255" s="31"/>
      <c r="HJ255" s="31"/>
      <c r="HK255" s="31"/>
      <c r="HL255" s="31"/>
      <c r="HM255" s="31"/>
      <c r="HN255" s="31"/>
      <c r="HO255" s="31"/>
      <c r="HP255" s="31"/>
      <c r="HQ255" s="31"/>
      <c r="HR255" s="31"/>
      <c r="HS255" s="31"/>
      <c r="HT255" s="31"/>
      <c r="HU255" s="31"/>
      <c r="HV255" s="31"/>
      <c r="HW255" s="31"/>
      <c r="HX255" s="31"/>
      <c r="HY255" s="31"/>
      <c r="HZ255" s="31"/>
      <c r="IA255" s="31"/>
      <c r="IB255" s="31"/>
      <c r="IC255" s="31"/>
      <c r="ID255" s="31"/>
      <c r="IE255" s="31"/>
      <c r="IF255" s="31"/>
      <c r="IG255" s="31"/>
      <c r="IH255" s="31"/>
      <c r="II255" s="31"/>
      <c r="IJ255" s="31"/>
      <c r="IK255" s="31"/>
      <c r="IL255" s="31"/>
      <c r="IM255" s="31"/>
      <c r="IN255" s="31"/>
      <c r="IO255" s="31"/>
      <c r="IP255" s="31"/>
      <c r="IQ255" s="31"/>
      <c r="IR255" s="31"/>
      <c r="IS255" s="31"/>
      <c r="IT255" s="31"/>
      <c r="IU255" s="31"/>
      <c r="IV255" s="31"/>
      <c r="IW255" s="31"/>
      <c r="IX255" s="31"/>
      <c r="IY255" s="31"/>
      <c r="IZ255" s="31"/>
      <c r="JA255" s="31"/>
      <c r="JB255" s="31"/>
      <c r="JC255" s="31"/>
      <c r="JD255" s="31"/>
      <c r="JE255" s="31"/>
      <c r="JF255" s="31"/>
      <c r="JG255" s="31"/>
      <c r="JH255" s="31"/>
      <c r="JI255" s="31"/>
      <c r="JJ255" s="31"/>
      <c r="JK255" s="31"/>
      <c r="JL255" s="31"/>
      <c r="JM255" s="31"/>
      <c r="JN255" s="31"/>
      <c r="JO255" s="31"/>
      <c r="JP255" s="31"/>
      <c r="JQ255" s="31"/>
      <c r="JR255" s="31"/>
      <c r="JS255" s="31"/>
      <c r="JT255" s="31"/>
      <c r="JU255" s="31"/>
      <c r="JV255" s="31"/>
      <c r="JW255" s="31"/>
      <c r="JX255" s="31"/>
      <c r="JY255" s="31"/>
      <c r="JZ255" s="31"/>
      <c r="KA255" s="31"/>
      <c r="KB255" s="31"/>
      <c r="KC255" s="31"/>
      <c r="KD255" s="31"/>
      <c r="KE255" s="31"/>
      <c r="KF255" s="31"/>
      <c r="KG255" s="31"/>
      <c r="KH255" s="31"/>
      <c r="KI255" s="31"/>
      <c r="KJ255" s="31"/>
      <c r="KK255" s="31"/>
      <c r="KL255" s="31"/>
      <c r="KM255" s="31"/>
      <c r="KN255" s="31"/>
      <c r="KO255" s="31"/>
      <c r="KP255" s="31"/>
      <c r="KQ255" s="31"/>
      <c r="KR255" s="31"/>
      <c r="KS255" s="31"/>
      <c r="KT255" s="31"/>
      <c r="KU255" s="31"/>
      <c r="KV255" s="31"/>
      <c r="KW255" s="31"/>
      <c r="KX255" s="31"/>
      <c r="KY255" s="31"/>
      <c r="KZ255" s="31"/>
      <c r="LA255" s="31"/>
      <c r="LB255" s="31"/>
      <c r="LC255" s="31"/>
      <c r="LD255" s="31"/>
      <c r="LE255" s="31"/>
      <c r="LF255" s="31"/>
      <c r="LG255" s="31"/>
      <c r="LH255" s="31"/>
      <c r="LI255" s="31"/>
      <c r="LJ255" s="31"/>
      <c r="LK255" s="31"/>
      <c r="LL255" s="31"/>
      <c r="LM255" s="31"/>
      <c r="LN255" s="31"/>
      <c r="LO255" s="31"/>
      <c r="LP255" s="31"/>
      <c r="LQ255" s="31"/>
      <c r="LR255" s="31"/>
      <c r="LS255" s="31"/>
      <c r="LT255" s="31"/>
      <c r="LU255" s="31"/>
      <c r="LV255" s="31"/>
      <c r="LW255" s="31"/>
      <c r="LX255" s="31"/>
      <c r="LY255" s="31"/>
      <c r="LZ255" s="31"/>
      <c r="MA255" s="31"/>
      <c r="MB255" s="31"/>
      <c r="MC255" s="31"/>
      <c r="MD255" s="31"/>
      <c r="ME255" s="31"/>
      <c r="MF255" s="31"/>
      <c r="MG255" s="31"/>
      <c r="MH255" s="31"/>
      <c r="MI255" s="31"/>
      <c r="MJ255" s="31"/>
      <c r="MK255" s="31"/>
      <c r="ML255" s="31"/>
      <c r="MM255" s="31"/>
    </row>
    <row r="256" spans="1:351" s="23" customFormat="1" ht="41.25" customHeight="1" x14ac:dyDescent="0.2">
      <c r="A256" s="381" t="s">
        <v>1286</v>
      </c>
      <c r="B256" s="381"/>
      <c r="C256" s="381"/>
      <c r="D256" s="381"/>
      <c r="E256" s="381"/>
      <c r="F256" s="381"/>
      <c r="G256" s="381"/>
      <c r="H256" s="381"/>
      <c r="I256" s="381"/>
      <c r="J256" s="381"/>
      <c r="K256" s="381"/>
      <c r="L256" s="381"/>
      <c r="M256" s="381"/>
      <c r="N256" s="381"/>
      <c r="O256" s="381"/>
      <c r="P256" s="381"/>
      <c r="Q256" s="381"/>
      <c r="R256" s="381"/>
      <c r="S256" s="381"/>
      <c r="T256" s="381"/>
      <c r="U256" s="381"/>
      <c r="V256" s="381"/>
      <c r="W256" s="381"/>
      <c r="X256" s="101"/>
      <c r="Y256" s="101"/>
      <c r="Z256" s="101"/>
      <c r="AA256" s="101"/>
      <c r="AB256" s="206"/>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c r="DA256" s="31"/>
      <c r="DB256" s="31"/>
      <c r="DC256" s="31"/>
      <c r="DD256" s="137"/>
      <c r="DE256" s="137"/>
      <c r="DF256" s="31"/>
      <c r="DG256" s="31"/>
      <c r="DH256" s="31"/>
      <c r="DI256" s="31"/>
      <c r="DJ256" s="31"/>
      <c r="DK256" s="31"/>
      <c r="DL256" s="31"/>
      <c r="DM256" s="31"/>
      <c r="DN256" s="31"/>
      <c r="DO256" s="31"/>
      <c r="DP256" s="31"/>
      <c r="DQ256" s="31"/>
      <c r="DR256" s="31"/>
      <c r="DS256" s="31"/>
      <c r="DT256" s="31"/>
      <c r="DU256" s="31"/>
      <c r="DV256" s="31"/>
      <c r="DW256" s="31"/>
      <c r="DX256" s="31"/>
      <c r="DY256" s="31"/>
      <c r="DZ256" s="31"/>
      <c r="EA256" s="31"/>
      <c r="EB256" s="31"/>
      <c r="EC256" s="31"/>
      <c r="ED256" s="31"/>
      <c r="EE256" s="31"/>
      <c r="EF256" s="31"/>
      <c r="EG256" s="31"/>
      <c r="EH256" s="31"/>
      <c r="EI256" s="31"/>
      <c r="EJ256" s="31"/>
      <c r="EK256" s="31"/>
      <c r="EL256" s="31"/>
      <c r="EM256" s="31"/>
      <c r="EN256" s="31"/>
      <c r="EO256" s="31"/>
      <c r="EP256" s="31"/>
      <c r="EQ256" s="31"/>
      <c r="ER256" s="31"/>
      <c r="ES256" s="31"/>
      <c r="ET256" s="31"/>
      <c r="EU256" s="31"/>
      <c r="EV256" s="31"/>
      <c r="EW256" s="31"/>
      <c r="EX256" s="31"/>
      <c r="EY256" s="31"/>
      <c r="EZ256" s="31"/>
      <c r="FA256" s="31"/>
      <c r="FB256" s="31"/>
      <c r="FC256" s="31"/>
      <c r="FD256" s="31"/>
      <c r="FE256" s="31"/>
      <c r="FF256" s="31"/>
      <c r="FG256" s="31"/>
      <c r="FH256" s="31"/>
      <c r="FI256" s="31"/>
      <c r="FJ256" s="31"/>
      <c r="FK256" s="31"/>
      <c r="FL256" s="31"/>
      <c r="FM256" s="31"/>
      <c r="FN256" s="31"/>
      <c r="FO256" s="31"/>
      <c r="FP256" s="31"/>
      <c r="FQ256" s="31"/>
      <c r="FR256" s="31"/>
      <c r="FS256" s="31"/>
      <c r="FT256" s="31"/>
      <c r="FU256" s="31"/>
      <c r="FV256" s="31"/>
      <c r="FW256" s="31"/>
      <c r="FX256" s="31"/>
      <c r="FY256" s="31"/>
      <c r="FZ256" s="31"/>
      <c r="GA256" s="31"/>
      <c r="GB256" s="31"/>
      <c r="GC256" s="31"/>
      <c r="GD256" s="31"/>
      <c r="GE256" s="31"/>
      <c r="GF256" s="31"/>
      <c r="GG256" s="31"/>
      <c r="GH256" s="31"/>
      <c r="GI256" s="31"/>
      <c r="GJ256" s="31"/>
      <c r="GK256" s="31"/>
      <c r="GL256" s="31"/>
      <c r="GM256" s="31"/>
      <c r="GN256" s="31"/>
      <c r="GO256" s="31"/>
      <c r="GP256" s="31"/>
      <c r="GQ256" s="31"/>
      <c r="GR256" s="31"/>
      <c r="GS256" s="31"/>
      <c r="GT256" s="31"/>
      <c r="GU256" s="31"/>
      <c r="GV256" s="31"/>
      <c r="GW256" s="31"/>
      <c r="GX256" s="31"/>
      <c r="GY256" s="31"/>
      <c r="GZ256" s="31"/>
      <c r="HA256" s="31"/>
      <c r="HB256" s="31"/>
      <c r="HC256" s="31"/>
      <c r="HD256" s="31"/>
      <c r="HE256" s="31"/>
      <c r="HF256" s="31"/>
      <c r="HG256" s="31"/>
      <c r="HH256" s="31"/>
      <c r="HI256" s="31"/>
      <c r="HJ256" s="31"/>
      <c r="HK256" s="31"/>
      <c r="HL256" s="31"/>
      <c r="HM256" s="31"/>
      <c r="HN256" s="31"/>
      <c r="HO256" s="31"/>
      <c r="HP256" s="31"/>
      <c r="HQ256" s="31"/>
      <c r="HR256" s="31"/>
      <c r="HS256" s="31"/>
      <c r="HT256" s="31"/>
      <c r="HU256" s="31"/>
      <c r="HV256" s="31"/>
      <c r="HW256" s="31"/>
      <c r="HX256" s="31"/>
      <c r="HY256" s="31"/>
      <c r="HZ256" s="31"/>
      <c r="IA256" s="31"/>
      <c r="IB256" s="31"/>
      <c r="IC256" s="31"/>
      <c r="ID256" s="31"/>
      <c r="IE256" s="31"/>
      <c r="IF256" s="31"/>
      <c r="IG256" s="31"/>
      <c r="IH256" s="31"/>
      <c r="II256" s="31"/>
      <c r="IJ256" s="31"/>
      <c r="IK256" s="31"/>
      <c r="IL256" s="31"/>
      <c r="IM256" s="31"/>
      <c r="IN256" s="31"/>
      <c r="IO256" s="31"/>
      <c r="IP256" s="31"/>
      <c r="IQ256" s="31"/>
      <c r="IR256" s="31"/>
      <c r="IS256" s="31"/>
      <c r="IT256" s="31"/>
      <c r="IU256" s="31"/>
      <c r="IV256" s="31"/>
      <c r="IW256" s="31"/>
      <c r="IX256" s="31"/>
      <c r="IY256" s="31"/>
      <c r="IZ256" s="31"/>
      <c r="JA256" s="31"/>
      <c r="JB256" s="31"/>
      <c r="JC256" s="31"/>
      <c r="JD256" s="31"/>
      <c r="JE256" s="31"/>
      <c r="JF256" s="31"/>
      <c r="JG256" s="31"/>
      <c r="JH256" s="31"/>
      <c r="JI256" s="31"/>
      <c r="JJ256" s="31"/>
      <c r="JK256" s="31"/>
      <c r="JL256" s="31"/>
      <c r="JM256" s="31"/>
      <c r="JN256" s="31"/>
      <c r="JO256" s="31"/>
      <c r="JP256" s="31"/>
      <c r="JQ256" s="31"/>
      <c r="JR256" s="31"/>
      <c r="JS256" s="31"/>
      <c r="JT256" s="31"/>
      <c r="JU256" s="31"/>
      <c r="JV256" s="31"/>
      <c r="JW256" s="31"/>
      <c r="JX256" s="31"/>
      <c r="JY256" s="31"/>
      <c r="JZ256" s="31"/>
      <c r="KA256" s="31"/>
      <c r="KB256" s="31"/>
      <c r="KC256" s="31"/>
      <c r="KD256" s="31"/>
      <c r="KE256" s="31"/>
      <c r="KF256" s="31"/>
      <c r="KG256" s="31"/>
      <c r="KH256" s="31"/>
      <c r="KI256" s="31"/>
      <c r="KJ256" s="31"/>
      <c r="KK256" s="31"/>
      <c r="KL256" s="31"/>
      <c r="KM256" s="31"/>
      <c r="KN256" s="31"/>
      <c r="KO256" s="31"/>
      <c r="KP256" s="31"/>
      <c r="KQ256" s="31"/>
      <c r="KR256" s="31"/>
      <c r="KS256" s="31"/>
      <c r="KT256" s="31"/>
      <c r="KU256" s="31"/>
      <c r="KV256" s="31"/>
      <c r="KW256" s="31"/>
      <c r="KX256" s="31"/>
      <c r="KY256" s="31"/>
      <c r="KZ256" s="31"/>
      <c r="LA256" s="31"/>
      <c r="LB256" s="31"/>
      <c r="LC256" s="31"/>
      <c r="LD256" s="31"/>
      <c r="LE256" s="31"/>
      <c r="LF256" s="31"/>
      <c r="LG256" s="31"/>
      <c r="LH256" s="31"/>
      <c r="LI256" s="31"/>
      <c r="LJ256" s="31"/>
      <c r="LK256" s="31"/>
      <c r="LL256" s="31"/>
      <c r="LM256" s="31"/>
      <c r="LN256" s="31"/>
      <c r="LO256" s="31"/>
      <c r="LP256" s="31"/>
      <c r="LQ256" s="31"/>
      <c r="LR256" s="31"/>
      <c r="LS256" s="31"/>
      <c r="LT256" s="31"/>
      <c r="LU256" s="31"/>
      <c r="LV256" s="31"/>
      <c r="LW256" s="31"/>
      <c r="LX256" s="31"/>
      <c r="LY256" s="31"/>
      <c r="LZ256" s="31"/>
      <c r="MA256" s="31"/>
      <c r="MB256" s="31"/>
      <c r="MC256" s="31"/>
      <c r="MD256" s="31"/>
      <c r="ME256" s="31"/>
      <c r="MF256" s="31"/>
      <c r="MG256" s="31"/>
      <c r="MH256" s="31"/>
      <c r="MI256" s="31"/>
      <c r="MJ256" s="31"/>
      <c r="MK256" s="31"/>
      <c r="ML256" s="31"/>
      <c r="MM256" s="31"/>
    </row>
    <row r="257" spans="1:351" s="23" customFormat="1" ht="37.5" customHeight="1" x14ac:dyDescent="0.2">
      <c r="A257" s="381" t="s">
        <v>1290</v>
      </c>
      <c r="B257" s="381"/>
      <c r="C257" s="381"/>
      <c r="D257" s="381"/>
      <c r="E257" s="381"/>
      <c r="F257" s="381"/>
      <c r="G257" s="381"/>
      <c r="H257" s="381"/>
      <c r="I257" s="381"/>
      <c r="J257" s="381"/>
      <c r="K257" s="381"/>
      <c r="L257" s="381"/>
      <c r="M257" s="381"/>
      <c r="N257" s="381"/>
      <c r="O257" s="381"/>
      <c r="P257" s="381"/>
      <c r="Q257" s="381"/>
      <c r="R257" s="381"/>
      <c r="S257" s="381"/>
      <c r="T257" s="381"/>
      <c r="U257" s="381"/>
      <c r="V257" s="381"/>
      <c r="W257" s="381"/>
      <c r="X257" s="101"/>
      <c r="Y257" s="101"/>
      <c r="Z257" s="101"/>
      <c r="AA257" s="101"/>
      <c r="AB257" s="206"/>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c r="DA257" s="31"/>
      <c r="DB257" s="31"/>
      <c r="DC257" s="31"/>
      <c r="DD257" s="137"/>
      <c r="DE257" s="137"/>
      <c r="DF257" s="31"/>
      <c r="DG257" s="31"/>
      <c r="DH257" s="31"/>
      <c r="DI257" s="31"/>
      <c r="DJ257" s="31"/>
      <c r="DK257" s="31"/>
      <c r="DL257" s="31"/>
      <c r="DM257" s="31"/>
      <c r="DN257" s="31"/>
      <c r="DO257" s="31"/>
      <c r="DP257" s="31"/>
      <c r="DQ257" s="31"/>
      <c r="DR257" s="31"/>
      <c r="DS257" s="31"/>
      <c r="DT257" s="31"/>
      <c r="DU257" s="31"/>
      <c r="DV257" s="31"/>
      <c r="DW257" s="31"/>
      <c r="DX257" s="31"/>
      <c r="DY257" s="31"/>
      <c r="DZ257" s="31"/>
      <c r="EA257" s="31"/>
      <c r="EB257" s="31"/>
      <c r="EC257" s="31"/>
      <c r="ED257" s="31"/>
      <c r="EE257" s="31"/>
      <c r="EF257" s="31"/>
      <c r="EG257" s="31"/>
      <c r="EH257" s="31"/>
      <c r="EI257" s="31"/>
      <c r="EJ257" s="31"/>
      <c r="EK257" s="31"/>
      <c r="EL257" s="31"/>
      <c r="EM257" s="31"/>
      <c r="EN257" s="31"/>
      <c r="EO257" s="31"/>
      <c r="EP257" s="31"/>
      <c r="EQ257" s="31"/>
      <c r="ER257" s="31"/>
      <c r="ES257" s="31"/>
      <c r="ET257" s="31"/>
      <c r="EU257" s="31"/>
      <c r="EV257" s="31"/>
      <c r="EW257" s="31"/>
      <c r="EX257" s="31"/>
      <c r="EY257" s="31"/>
      <c r="EZ257" s="31"/>
      <c r="FA257" s="31"/>
      <c r="FB257" s="31"/>
      <c r="FC257" s="31"/>
      <c r="FD257" s="31"/>
      <c r="FE257" s="31"/>
      <c r="FF257" s="31"/>
      <c r="FG257" s="31"/>
      <c r="FH257" s="31"/>
      <c r="FI257" s="31"/>
      <c r="FJ257" s="31"/>
      <c r="FK257" s="31"/>
      <c r="FL257" s="31"/>
      <c r="FM257" s="31"/>
      <c r="FN257" s="31"/>
      <c r="FO257" s="31"/>
      <c r="FP257" s="31"/>
      <c r="FQ257" s="31"/>
      <c r="FR257" s="31"/>
      <c r="FS257" s="31"/>
      <c r="FT257" s="31"/>
      <c r="FU257" s="31"/>
      <c r="FV257" s="31"/>
      <c r="FW257" s="31"/>
      <c r="FX257" s="31"/>
      <c r="FY257" s="31"/>
      <c r="FZ257" s="31"/>
      <c r="GA257" s="31"/>
      <c r="GB257" s="31"/>
      <c r="GC257" s="31"/>
      <c r="GD257" s="31"/>
      <c r="GE257" s="31"/>
      <c r="GF257" s="31"/>
      <c r="GG257" s="31"/>
      <c r="GH257" s="31"/>
      <c r="GI257" s="31"/>
      <c r="GJ257" s="31"/>
      <c r="GK257" s="31"/>
      <c r="GL257" s="31"/>
      <c r="GM257" s="31"/>
      <c r="GN257" s="31"/>
      <c r="GO257" s="31"/>
      <c r="GP257" s="31"/>
      <c r="GQ257" s="31"/>
      <c r="GR257" s="31"/>
      <c r="GS257" s="31"/>
      <c r="GT257" s="31"/>
      <c r="GU257" s="31"/>
      <c r="GV257" s="31"/>
      <c r="GW257" s="31"/>
      <c r="GX257" s="31"/>
      <c r="GY257" s="31"/>
      <c r="GZ257" s="31"/>
      <c r="HA257" s="31"/>
      <c r="HB257" s="31"/>
      <c r="HC257" s="31"/>
      <c r="HD257" s="31"/>
      <c r="HE257" s="31"/>
      <c r="HF257" s="31"/>
      <c r="HG257" s="31"/>
      <c r="HH257" s="31"/>
      <c r="HI257" s="31"/>
      <c r="HJ257" s="31"/>
      <c r="HK257" s="31"/>
      <c r="HL257" s="31"/>
      <c r="HM257" s="31"/>
      <c r="HN257" s="31"/>
      <c r="HO257" s="31"/>
      <c r="HP257" s="31"/>
      <c r="HQ257" s="31"/>
      <c r="HR257" s="31"/>
      <c r="HS257" s="31"/>
      <c r="HT257" s="31"/>
      <c r="HU257" s="31"/>
      <c r="HV257" s="31"/>
      <c r="HW257" s="31"/>
      <c r="HX257" s="31"/>
      <c r="HY257" s="31"/>
      <c r="HZ257" s="31"/>
      <c r="IA257" s="31"/>
      <c r="IB257" s="31"/>
      <c r="IC257" s="31"/>
      <c r="ID257" s="31"/>
      <c r="IE257" s="31"/>
      <c r="IF257" s="31"/>
      <c r="IG257" s="31"/>
      <c r="IH257" s="31"/>
      <c r="II257" s="31"/>
      <c r="IJ257" s="31"/>
      <c r="IK257" s="31"/>
      <c r="IL257" s="31"/>
      <c r="IM257" s="31"/>
      <c r="IN257" s="31"/>
      <c r="IO257" s="31"/>
      <c r="IP257" s="31"/>
      <c r="IQ257" s="31"/>
      <c r="IR257" s="31"/>
      <c r="IS257" s="31"/>
      <c r="IT257" s="31"/>
      <c r="IU257" s="31"/>
      <c r="IV257" s="31"/>
      <c r="IW257" s="31"/>
      <c r="IX257" s="31"/>
      <c r="IY257" s="31"/>
      <c r="IZ257" s="31"/>
      <c r="JA257" s="31"/>
      <c r="JB257" s="31"/>
      <c r="JC257" s="31"/>
      <c r="JD257" s="31"/>
      <c r="JE257" s="31"/>
      <c r="JF257" s="31"/>
      <c r="JG257" s="31"/>
      <c r="JH257" s="31"/>
      <c r="JI257" s="31"/>
      <c r="JJ257" s="31"/>
      <c r="JK257" s="31"/>
      <c r="JL257" s="31"/>
      <c r="JM257" s="31"/>
      <c r="JN257" s="31"/>
      <c r="JO257" s="31"/>
      <c r="JP257" s="31"/>
      <c r="JQ257" s="31"/>
      <c r="JR257" s="31"/>
      <c r="JS257" s="31"/>
      <c r="JT257" s="31"/>
      <c r="JU257" s="31"/>
      <c r="JV257" s="31"/>
      <c r="JW257" s="31"/>
      <c r="JX257" s="31"/>
      <c r="JY257" s="31"/>
      <c r="JZ257" s="31"/>
      <c r="KA257" s="31"/>
      <c r="KB257" s="31"/>
      <c r="KC257" s="31"/>
      <c r="KD257" s="31"/>
      <c r="KE257" s="31"/>
      <c r="KF257" s="31"/>
      <c r="KG257" s="31"/>
      <c r="KH257" s="31"/>
      <c r="KI257" s="31"/>
      <c r="KJ257" s="31"/>
      <c r="KK257" s="31"/>
      <c r="KL257" s="31"/>
      <c r="KM257" s="31"/>
      <c r="KN257" s="31"/>
      <c r="KO257" s="31"/>
      <c r="KP257" s="31"/>
      <c r="KQ257" s="31"/>
      <c r="KR257" s="31"/>
      <c r="KS257" s="31"/>
      <c r="KT257" s="31"/>
      <c r="KU257" s="31"/>
      <c r="KV257" s="31"/>
      <c r="KW257" s="31"/>
      <c r="KX257" s="31"/>
      <c r="KY257" s="31"/>
      <c r="KZ257" s="31"/>
      <c r="LA257" s="31"/>
      <c r="LB257" s="31"/>
      <c r="LC257" s="31"/>
      <c r="LD257" s="31"/>
      <c r="LE257" s="31"/>
      <c r="LF257" s="31"/>
      <c r="LG257" s="31"/>
      <c r="LH257" s="31"/>
      <c r="LI257" s="31"/>
      <c r="LJ257" s="31"/>
      <c r="LK257" s="31"/>
      <c r="LL257" s="31"/>
      <c r="LM257" s="31"/>
      <c r="LN257" s="31"/>
      <c r="LO257" s="31"/>
      <c r="LP257" s="31"/>
      <c r="LQ257" s="31"/>
      <c r="LR257" s="31"/>
      <c r="LS257" s="31"/>
      <c r="LT257" s="31"/>
      <c r="LU257" s="31"/>
      <c r="LV257" s="31"/>
      <c r="LW257" s="31"/>
      <c r="LX257" s="31"/>
      <c r="LY257" s="31"/>
      <c r="LZ257" s="31"/>
      <c r="MA257" s="31"/>
      <c r="MB257" s="31"/>
      <c r="MC257" s="31"/>
      <c r="MD257" s="31"/>
      <c r="ME257" s="31"/>
      <c r="MF257" s="31"/>
      <c r="MG257" s="31"/>
      <c r="MH257" s="31"/>
      <c r="MI257" s="31"/>
      <c r="MJ257" s="31"/>
      <c r="MK257" s="31"/>
      <c r="ML257" s="31"/>
      <c r="MM257" s="31"/>
    </row>
    <row r="258" spans="1:351" s="23" customFormat="1" ht="37.5" customHeight="1" x14ac:dyDescent="0.2">
      <c r="A258" s="381" t="s">
        <v>1301</v>
      </c>
      <c r="B258" s="381"/>
      <c r="C258" s="381"/>
      <c r="D258" s="381"/>
      <c r="E258" s="381"/>
      <c r="F258" s="381"/>
      <c r="G258" s="381"/>
      <c r="H258" s="381"/>
      <c r="I258" s="381"/>
      <c r="J258" s="381"/>
      <c r="K258" s="381"/>
      <c r="L258" s="381"/>
      <c r="M258" s="381"/>
      <c r="N258" s="381"/>
      <c r="O258" s="381"/>
      <c r="P258" s="381"/>
      <c r="Q258" s="381"/>
      <c r="R258" s="381"/>
      <c r="S258" s="381"/>
      <c r="T258" s="381"/>
      <c r="U258" s="381"/>
      <c r="V258" s="381"/>
      <c r="W258" s="381"/>
      <c r="X258" s="101"/>
      <c r="Y258" s="101"/>
      <c r="Z258" s="101"/>
      <c r="AA258" s="101"/>
      <c r="AB258" s="334"/>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c r="DA258" s="31"/>
      <c r="DB258" s="31"/>
      <c r="DC258" s="31"/>
      <c r="DD258" s="137"/>
      <c r="DE258" s="137"/>
      <c r="DF258" s="31"/>
      <c r="DG258" s="31"/>
      <c r="DH258" s="31"/>
      <c r="DI258" s="31"/>
      <c r="DJ258" s="31"/>
      <c r="DK258" s="31"/>
      <c r="DL258" s="31"/>
      <c r="DM258" s="31"/>
      <c r="DN258" s="31"/>
      <c r="DO258" s="31"/>
      <c r="DP258" s="31"/>
      <c r="DQ258" s="31"/>
      <c r="DR258" s="31"/>
      <c r="DS258" s="31"/>
      <c r="DT258" s="31"/>
      <c r="DU258" s="31"/>
      <c r="DV258" s="31"/>
      <c r="DW258" s="31"/>
      <c r="DX258" s="31"/>
      <c r="DY258" s="31"/>
      <c r="DZ258" s="31"/>
      <c r="EA258" s="31"/>
      <c r="EB258" s="31"/>
      <c r="EC258" s="31"/>
      <c r="ED258" s="31"/>
      <c r="EE258" s="31"/>
      <c r="EF258" s="31"/>
      <c r="EG258" s="31"/>
      <c r="EH258" s="31"/>
      <c r="EI258" s="31"/>
      <c r="EJ258" s="31"/>
      <c r="EK258" s="31"/>
      <c r="EL258" s="31"/>
      <c r="EM258" s="31"/>
      <c r="EN258" s="31"/>
      <c r="EO258" s="31"/>
      <c r="EP258" s="31"/>
      <c r="EQ258" s="31"/>
      <c r="ER258" s="31"/>
      <c r="ES258" s="31"/>
      <c r="ET258" s="31"/>
      <c r="EU258" s="31"/>
      <c r="EV258" s="31"/>
      <c r="EW258" s="31"/>
      <c r="EX258" s="31"/>
      <c r="EY258" s="31"/>
      <c r="EZ258" s="31"/>
      <c r="FA258" s="31"/>
      <c r="FB258" s="31"/>
      <c r="FC258" s="31"/>
      <c r="FD258" s="31"/>
      <c r="FE258" s="31"/>
      <c r="FF258" s="31"/>
      <c r="FG258" s="31"/>
      <c r="FH258" s="31"/>
      <c r="FI258" s="31"/>
      <c r="FJ258" s="31"/>
      <c r="FK258" s="31"/>
      <c r="FL258" s="31"/>
      <c r="FM258" s="31"/>
      <c r="FN258" s="31"/>
      <c r="FO258" s="31"/>
      <c r="FP258" s="31"/>
      <c r="FQ258" s="31"/>
      <c r="FR258" s="31"/>
      <c r="FS258" s="31"/>
      <c r="FT258" s="31"/>
      <c r="FU258" s="31"/>
      <c r="FV258" s="31"/>
      <c r="FW258" s="31"/>
      <c r="FX258" s="31"/>
      <c r="FY258" s="31"/>
      <c r="FZ258" s="31"/>
      <c r="GA258" s="31"/>
      <c r="GB258" s="31"/>
      <c r="GC258" s="31"/>
      <c r="GD258" s="31"/>
      <c r="GE258" s="31"/>
      <c r="GF258" s="31"/>
      <c r="GG258" s="31"/>
      <c r="GH258" s="31"/>
      <c r="GI258" s="31"/>
      <c r="GJ258" s="31"/>
      <c r="GK258" s="31"/>
      <c r="GL258" s="31"/>
      <c r="GM258" s="31"/>
      <c r="GN258" s="31"/>
      <c r="GO258" s="31"/>
      <c r="GP258" s="31"/>
      <c r="GQ258" s="31"/>
      <c r="GR258" s="31"/>
      <c r="GS258" s="31"/>
      <c r="GT258" s="31"/>
      <c r="GU258" s="31"/>
      <c r="GV258" s="31"/>
      <c r="GW258" s="31"/>
      <c r="GX258" s="31"/>
      <c r="GY258" s="31"/>
      <c r="GZ258" s="31"/>
      <c r="HA258" s="31"/>
      <c r="HB258" s="31"/>
      <c r="HC258" s="31"/>
      <c r="HD258" s="31"/>
      <c r="HE258" s="31"/>
      <c r="HF258" s="31"/>
      <c r="HG258" s="31"/>
      <c r="HH258" s="31"/>
      <c r="HI258" s="31"/>
      <c r="HJ258" s="31"/>
      <c r="HK258" s="31"/>
      <c r="HL258" s="31"/>
      <c r="HM258" s="31"/>
      <c r="HN258" s="31"/>
      <c r="HO258" s="31"/>
      <c r="HP258" s="31"/>
      <c r="HQ258" s="31"/>
      <c r="HR258" s="31"/>
      <c r="HS258" s="31"/>
      <c r="HT258" s="31"/>
      <c r="HU258" s="31"/>
      <c r="HV258" s="31"/>
      <c r="HW258" s="31"/>
      <c r="HX258" s="31"/>
      <c r="HY258" s="31"/>
      <c r="HZ258" s="31"/>
      <c r="IA258" s="31"/>
      <c r="IB258" s="31"/>
      <c r="IC258" s="31"/>
      <c r="ID258" s="31"/>
      <c r="IE258" s="31"/>
      <c r="IF258" s="31"/>
      <c r="IG258" s="31"/>
      <c r="IH258" s="31"/>
      <c r="II258" s="31"/>
      <c r="IJ258" s="31"/>
      <c r="IK258" s="31"/>
      <c r="IL258" s="31"/>
      <c r="IM258" s="31"/>
      <c r="IN258" s="31"/>
      <c r="IO258" s="31"/>
      <c r="IP258" s="31"/>
      <c r="IQ258" s="31"/>
      <c r="IR258" s="31"/>
      <c r="IS258" s="31"/>
      <c r="IT258" s="31"/>
      <c r="IU258" s="31"/>
      <c r="IV258" s="31"/>
      <c r="IW258" s="31"/>
      <c r="IX258" s="31"/>
      <c r="IY258" s="31"/>
      <c r="IZ258" s="31"/>
      <c r="JA258" s="31"/>
      <c r="JB258" s="31"/>
      <c r="JC258" s="31"/>
      <c r="JD258" s="31"/>
      <c r="JE258" s="31"/>
      <c r="JF258" s="31"/>
      <c r="JG258" s="31"/>
      <c r="JH258" s="31"/>
      <c r="JI258" s="31"/>
      <c r="JJ258" s="31"/>
      <c r="JK258" s="31"/>
      <c r="JL258" s="31"/>
      <c r="JM258" s="31"/>
      <c r="JN258" s="31"/>
      <c r="JO258" s="31"/>
      <c r="JP258" s="31"/>
      <c r="JQ258" s="31"/>
      <c r="JR258" s="31"/>
      <c r="JS258" s="31"/>
      <c r="JT258" s="31"/>
      <c r="JU258" s="31"/>
      <c r="JV258" s="31"/>
      <c r="JW258" s="31"/>
      <c r="JX258" s="31"/>
      <c r="JY258" s="31"/>
      <c r="JZ258" s="31"/>
      <c r="KA258" s="31"/>
      <c r="KB258" s="31"/>
      <c r="KC258" s="31"/>
      <c r="KD258" s="31"/>
      <c r="KE258" s="31"/>
      <c r="KF258" s="31"/>
      <c r="KG258" s="31"/>
      <c r="KH258" s="31"/>
      <c r="KI258" s="31"/>
      <c r="KJ258" s="31"/>
      <c r="KK258" s="31"/>
      <c r="KL258" s="31"/>
      <c r="KM258" s="31"/>
      <c r="KN258" s="31"/>
      <c r="KO258" s="31"/>
      <c r="KP258" s="31"/>
      <c r="KQ258" s="31"/>
      <c r="KR258" s="31"/>
      <c r="KS258" s="31"/>
      <c r="KT258" s="31"/>
      <c r="KU258" s="31"/>
      <c r="KV258" s="31"/>
      <c r="KW258" s="31"/>
      <c r="KX258" s="31"/>
      <c r="KY258" s="31"/>
      <c r="KZ258" s="31"/>
      <c r="LA258" s="31"/>
      <c r="LB258" s="31"/>
      <c r="LC258" s="31"/>
      <c r="LD258" s="31"/>
      <c r="LE258" s="31"/>
      <c r="LF258" s="31"/>
      <c r="LG258" s="31"/>
      <c r="LH258" s="31"/>
      <c r="LI258" s="31"/>
      <c r="LJ258" s="31"/>
      <c r="LK258" s="31"/>
      <c r="LL258" s="31"/>
      <c r="LM258" s="31"/>
      <c r="LN258" s="31"/>
      <c r="LO258" s="31"/>
      <c r="LP258" s="31"/>
      <c r="LQ258" s="31"/>
      <c r="LR258" s="31"/>
      <c r="LS258" s="31"/>
      <c r="LT258" s="31"/>
      <c r="LU258" s="31"/>
      <c r="LV258" s="31"/>
      <c r="LW258" s="31"/>
      <c r="LX258" s="31"/>
      <c r="LY258" s="31"/>
      <c r="LZ258" s="31"/>
      <c r="MA258" s="31"/>
      <c r="MB258" s="31"/>
      <c r="MC258" s="31"/>
      <c r="MD258" s="31"/>
      <c r="ME258" s="31"/>
      <c r="MF258" s="31"/>
      <c r="MG258" s="31"/>
      <c r="MH258" s="31"/>
      <c r="MI258" s="31"/>
      <c r="MJ258" s="31"/>
      <c r="MK258" s="31"/>
      <c r="ML258" s="31"/>
      <c r="MM258" s="31"/>
    </row>
    <row r="259" spans="1:351" s="23" customFormat="1" ht="37.5" customHeight="1" x14ac:dyDescent="0.2">
      <c r="A259" s="381" t="s">
        <v>1313</v>
      </c>
      <c r="B259" s="381"/>
      <c r="C259" s="381"/>
      <c r="D259" s="381"/>
      <c r="E259" s="381"/>
      <c r="F259" s="381"/>
      <c r="G259" s="381"/>
      <c r="H259" s="381"/>
      <c r="I259" s="381"/>
      <c r="J259" s="381"/>
      <c r="K259" s="381"/>
      <c r="L259" s="381"/>
      <c r="M259" s="381"/>
      <c r="N259" s="381"/>
      <c r="O259" s="381"/>
      <c r="P259" s="381"/>
      <c r="Q259" s="381"/>
      <c r="R259" s="381"/>
      <c r="S259" s="381"/>
      <c r="T259" s="381"/>
      <c r="U259" s="381"/>
      <c r="V259" s="381"/>
      <c r="W259" s="381"/>
      <c r="X259" s="101"/>
      <c r="Y259" s="101"/>
      <c r="Z259" s="101"/>
      <c r="AA259" s="101"/>
      <c r="AB259" s="334"/>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c r="DA259" s="31"/>
      <c r="DB259" s="31"/>
      <c r="DC259" s="31"/>
      <c r="DD259" s="137"/>
      <c r="DE259" s="137"/>
      <c r="DF259" s="31"/>
      <c r="DG259" s="31"/>
      <c r="DH259" s="31"/>
      <c r="DI259" s="31"/>
      <c r="DJ259" s="31"/>
      <c r="DK259" s="31"/>
      <c r="DL259" s="31"/>
      <c r="DM259" s="31"/>
      <c r="DN259" s="31"/>
      <c r="DO259" s="31"/>
      <c r="DP259" s="31"/>
      <c r="DQ259" s="31"/>
      <c r="DR259" s="31"/>
      <c r="DS259" s="31"/>
      <c r="DT259" s="31"/>
      <c r="DU259" s="31"/>
      <c r="DV259" s="31"/>
      <c r="DW259" s="31"/>
      <c r="DX259" s="31"/>
      <c r="DY259" s="31"/>
      <c r="DZ259" s="31"/>
      <c r="EA259" s="31"/>
      <c r="EB259" s="31"/>
      <c r="EC259" s="31"/>
      <c r="ED259" s="31"/>
      <c r="EE259" s="31"/>
      <c r="EF259" s="31"/>
      <c r="EG259" s="31"/>
      <c r="EH259" s="31"/>
      <c r="EI259" s="31"/>
      <c r="EJ259" s="31"/>
      <c r="EK259" s="31"/>
      <c r="EL259" s="31"/>
      <c r="EM259" s="31"/>
      <c r="EN259" s="31"/>
      <c r="EO259" s="31"/>
      <c r="EP259" s="31"/>
      <c r="EQ259" s="31"/>
      <c r="ER259" s="31"/>
      <c r="ES259" s="31"/>
      <c r="ET259" s="31"/>
      <c r="EU259" s="31"/>
      <c r="EV259" s="31"/>
      <c r="EW259" s="31"/>
      <c r="EX259" s="31"/>
      <c r="EY259" s="31"/>
      <c r="EZ259" s="31"/>
      <c r="FA259" s="31"/>
      <c r="FB259" s="31"/>
      <c r="FC259" s="31"/>
      <c r="FD259" s="31"/>
      <c r="FE259" s="31"/>
      <c r="FF259" s="31"/>
      <c r="FG259" s="31"/>
      <c r="FH259" s="31"/>
      <c r="FI259" s="31"/>
      <c r="FJ259" s="31"/>
      <c r="FK259" s="31"/>
      <c r="FL259" s="31"/>
      <c r="FM259" s="31"/>
      <c r="FN259" s="31"/>
      <c r="FO259" s="31"/>
      <c r="FP259" s="31"/>
      <c r="FQ259" s="31"/>
      <c r="FR259" s="31"/>
      <c r="FS259" s="31"/>
      <c r="FT259" s="31"/>
      <c r="FU259" s="31"/>
      <c r="FV259" s="31"/>
      <c r="FW259" s="31"/>
      <c r="FX259" s="31"/>
      <c r="FY259" s="31"/>
      <c r="FZ259" s="31"/>
      <c r="GA259" s="31"/>
      <c r="GB259" s="31"/>
      <c r="GC259" s="31"/>
      <c r="GD259" s="31"/>
      <c r="GE259" s="31"/>
      <c r="GF259" s="31"/>
      <c r="GG259" s="31"/>
      <c r="GH259" s="31"/>
      <c r="GI259" s="31"/>
      <c r="GJ259" s="31"/>
      <c r="GK259" s="31"/>
      <c r="GL259" s="31"/>
      <c r="GM259" s="31"/>
      <c r="GN259" s="31"/>
      <c r="GO259" s="31"/>
      <c r="GP259" s="31"/>
      <c r="GQ259" s="31"/>
      <c r="GR259" s="31"/>
      <c r="GS259" s="31"/>
      <c r="GT259" s="31"/>
      <c r="GU259" s="31"/>
      <c r="GV259" s="31"/>
      <c r="GW259" s="31"/>
      <c r="GX259" s="31"/>
      <c r="GY259" s="31"/>
      <c r="GZ259" s="31"/>
      <c r="HA259" s="31"/>
      <c r="HB259" s="31"/>
      <c r="HC259" s="31"/>
      <c r="HD259" s="31"/>
      <c r="HE259" s="31"/>
      <c r="HF259" s="31"/>
      <c r="HG259" s="31"/>
      <c r="HH259" s="31"/>
      <c r="HI259" s="31"/>
      <c r="HJ259" s="31"/>
      <c r="HK259" s="31"/>
      <c r="HL259" s="31"/>
      <c r="HM259" s="31"/>
      <c r="HN259" s="31"/>
      <c r="HO259" s="31"/>
      <c r="HP259" s="31"/>
      <c r="HQ259" s="31"/>
      <c r="HR259" s="31"/>
      <c r="HS259" s="31"/>
      <c r="HT259" s="31"/>
      <c r="HU259" s="31"/>
      <c r="HV259" s="31"/>
      <c r="HW259" s="31"/>
      <c r="HX259" s="31"/>
      <c r="HY259" s="31"/>
      <c r="HZ259" s="31"/>
      <c r="IA259" s="31"/>
      <c r="IB259" s="31"/>
      <c r="IC259" s="31"/>
      <c r="ID259" s="31"/>
      <c r="IE259" s="31"/>
      <c r="IF259" s="31"/>
      <c r="IG259" s="31"/>
      <c r="IH259" s="31"/>
      <c r="II259" s="31"/>
      <c r="IJ259" s="31"/>
      <c r="IK259" s="31"/>
      <c r="IL259" s="31"/>
      <c r="IM259" s="31"/>
      <c r="IN259" s="31"/>
      <c r="IO259" s="31"/>
      <c r="IP259" s="31"/>
      <c r="IQ259" s="31"/>
      <c r="IR259" s="31"/>
      <c r="IS259" s="31"/>
      <c r="IT259" s="31"/>
      <c r="IU259" s="31"/>
      <c r="IV259" s="31"/>
      <c r="IW259" s="31"/>
      <c r="IX259" s="31"/>
      <c r="IY259" s="31"/>
      <c r="IZ259" s="31"/>
      <c r="JA259" s="31"/>
      <c r="JB259" s="31"/>
      <c r="JC259" s="31"/>
      <c r="JD259" s="31"/>
      <c r="JE259" s="31"/>
      <c r="JF259" s="31"/>
      <c r="JG259" s="31"/>
      <c r="JH259" s="31"/>
      <c r="JI259" s="31"/>
      <c r="JJ259" s="31"/>
      <c r="JK259" s="31"/>
      <c r="JL259" s="31"/>
      <c r="JM259" s="31"/>
      <c r="JN259" s="31"/>
      <c r="JO259" s="31"/>
      <c r="JP259" s="31"/>
      <c r="JQ259" s="31"/>
      <c r="JR259" s="31"/>
      <c r="JS259" s="31"/>
      <c r="JT259" s="31"/>
      <c r="JU259" s="31"/>
      <c r="JV259" s="31"/>
      <c r="JW259" s="31"/>
      <c r="JX259" s="31"/>
      <c r="JY259" s="31"/>
      <c r="JZ259" s="31"/>
      <c r="KA259" s="31"/>
      <c r="KB259" s="31"/>
      <c r="KC259" s="31"/>
      <c r="KD259" s="31"/>
      <c r="KE259" s="31"/>
      <c r="KF259" s="31"/>
      <c r="KG259" s="31"/>
      <c r="KH259" s="31"/>
      <c r="KI259" s="31"/>
      <c r="KJ259" s="31"/>
      <c r="KK259" s="31"/>
      <c r="KL259" s="31"/>
      <c r="KM259" s="31"/>
      <c r="KN259" s="31"/>
      <c r="KO259" s="31"/>
      <c r="KP259" s="31"/>
      <c r="KQ259" s="31"/>
      <c r="KR259" s="31"/>
      <c r="KS259" s="31"/>
      <c r="KT259" s="31"/>
      <c r="KU259" s="31"/>
      <c r="KV259" s="31"/>
      <c r="KW259" s="31"/>
      <c r="KX259" s="31"/>
      <c r="KY259" s="31"/>
      <c r="KZ259" s="31"/>
      <c r="LA259" s="31"/>
      <c r="LB259" s="31"/>
      <c r="LC259" s="31"/>
      <c r="LD259" s="31"/>
      <c r="LE259" s="31"/>
      <c r="LF259" s="31"/>
      <c r="LG259" s="31"/>
      <c r="LH259" s="31"/>
      <c r="LI259" s="31"/>
      <c r="LJ259" s="31"/>
      <c r="LK259" s="31"/>
      <c r="LL259" s="31"/>
      <c r="LM259" s="31"/>
      <c r="LN259" s="31"/>
      <c r="LO259" s="31"/>
      <c r="LP259" s="31"/>
      <c r="LQ259" s="31"/>
      <c r="LR259" s="31"/>
      <c r="LS259" s="31"/>
      <c r="LT259" s="31"/>
      <c r="LU259" s="31"/>
      <c r="LV259" s="31"/>
      <c r="LW259" s="31"/>
      <c r="LX259" s="31"/>
      <c r="LY259" s="31"/>
      <c r="LZ259" s="31"/>
      <c r="MA259" s="31"/>
      <c r="MB259" s="31"/>
      <c r="MC259" s="31"/>
      <c r="MD259" s="31"/>
      <c r="ME259" s="31"/>
      <c r="MF259" s="31"/>
      <c r="MG259" s="31"/>
      <c r="MH259" s="31"/>
      <c r="MI259" s="31"/>
      <c r="MJ259" s="31"/>
      <c r="MK259" s="31"/>
      <c r="ML259" s="31"/>
      <c r="MM259" s="31"/>
    </row>
    <row r="260" spans="1:351" s="23" customFormat="1" ht="37.5" customHeight="1" x14ac:dyDescent="0.2">
      <c r="A260" s="381" t="s">
        <v>1318</v>
      </c>
      <c r="B260" s="381"/>
      <c r="C260" s="381"/>
      <c r="D260" s="381"/>
      <c r="E260" s="381"/>
      <c r="F260" s="381"/>
      <c r="G260" s="381"/>
      <c r="H260" s="381"/>
      <c r="I260" s="381"/>
      <c r="J260" s="381"/>
      <c r="K260" s="381"/>
      <c r="L260" s="381"/>
      <c r="M260" s="381"/>
      <c r="N260" s="381"/>
      <c r="O260" s="381"/>
      <c r="P260" s="381"/>
      <c r="Q260" s="381"/>
      <c r="R260" s="381"/>
      <c r="S260" s="381"/>
      <c r="T260" s="381"/>
      <c r="U260" s="381"/>
      <c r="V260" s="381"/>
      <c r="W260" s="381"/>
      <c r="X260" s="101"/>
      <c r="Y260" s="101"/>
      <c r="Z260" s="101"/>
      <c r="AA260" s="101"/>
      <c r="AB260" s="334"/>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c r="DA260" s="31"/>
      <c r="DB260" s="31"/>
      <c r="DC260" s="31"/>
      <c r="DD260" s="137"/>
      <c r="DE260" s="137"/>
      <c r="DF260" s="31"/>
      <c r="DG260" s="31"/>
      <c r="DH260" s="31"/>
      <c r="DI260" s="31"/>
      <c r="DJ260" s="31"/>
      <c r="DK260" s="31"/>
      <c r="DL260" s="31"/>
      <c r="DM260" s="31"/>
      <c r="DN260" s="31"/>
      <c r="DO260" s="31"/>
      <c r="DP260" s="31"/>
      <c r="DQ260" s="31"/>
      <c r="DR260" s="31"/>
      <c r="DS260" s="31"/>
      <c r="DT260" s="31"/>
      <c r="DU260" s="31"/>
      <c r="DV260" s="31"/>
      <c r="DW260" s="31"/>
      <c r="DX260" s="31"/>
      <c r="DY260" s="31"/>
      <c r="DZ260" s="31"/>
      <c r="EA260" s="31"/>
      <c r="EB260" s="31"/>
      <c r="EC260" s="31"/>
      <c r="ED260" s="31"/>
      <c r="EE260" s="31"/>
      <c r="EF260" s="31"/>
      <c r="EG260" s="31"/>
      <c r="EH260" s="31"/>
      <c r="EI260" s="31"/>
      <c r="EJ260" s="31"/>
      <c r="EK260" s="31"/>
      <c r="EL260" s="31"/>
      <c r="EM260" s="31"/>
      <c r="EN260" s="31"/>
      <c r="EO260" s="31"/>
      <c r="EP260" s="31"/>
      <c r="EQ260" s="31"/>
      <c r="ER260" s="31"/>
      <c r="ES260" s="31"/>
      <c r="ET260" s="31"/>
      <c r="EU260" s="31"/>
      <c r="EV260" s="31"/>
      <c r="EW260" s="31"/>
      <c r="EX260" s="31"/>
      <c r="EY260" s="31"/>
      <c r="EZ260" s="31"/>
      <c r="FA260" s="31"/>
      <c r="FB260" s="31"/>
      <c r="FC260" s="31"/>
      <c r="FD260" s="31"/>
      <c r="FE260" s="31"/>
      <c r="FF260" s="31"/>
      <c r="FG260" s="31"/>
      <c r="FH260" s="31"/>
      <c r="FI260" s="31"/>
      <c r="FJ260" s="31"/>
      <c r="FK260" s="31"/>
      <c r="FL260" s="31"/>
      <c r="FM260" s="31"/>
      <c r="FN260" s="31"/>
      <c r="FO260" s="31"/>
      <c r="FP260" s="31"/>
      <c r="FQ260" s="31"/>
      <c r="FR260" s="31"/>
      <c r="FS260" s="31"/>
      <c r="FT260" s="31"/>
      <c r="FU260" s="31"/>
      <c r="FV260" s="31"/>
      <c r="FW260" s="31"/>
      <c r="FX260" s="31"/>
      <c r="FY260" s="31"/>
      <c r="FZ260" s="31"/>
      <c r="GA260" s="31"/>
      <c r="GB260" s="31"/>
      <c r="GC260" s="31"/>
      <c r="GD260" s="31"/>
      <c r="GE260" s="31"/>
      <c r="GF260" s="31"/>
      <c r="GG260" s="31"/>
      <c r="GH260" s="31"/>
      <c r="GI260" s="31"/>
      <c r="GJ260" s="31"/>
      <c r="GK260" s="31"/>
      <c r="GL260" s="31"/>
      <c r="GM260" s="31"/>
      <c r="GN260" s="31"/>
      <c r="GO260" s="31"/>
      <c r="GP260" s="31"/>
      <c r="GQ260" s="31"/>
      <c r="GR260" s="31"/>
      <c r="GS260" s="31"/>
      <c r="GT260" s="31"/>
      <c r="GU260" s="31"/>
      <c r="GV260" s="31"/>
      <c r="GW260" s="31"/>
      <c r="GX260" s="31"/>
      <c r="GY260" s="31"/>
      <c r="GZ260" s="31"/>
      <c r="HA260" s="31"/>
      <c r="HB260" s="31"/>
      <c r="HC260" s="31"/>
      <c r="HD260" s="31"/>
      <c r="HE260" s="31"/>
      <c r="HF260" s="31"/>
      <c r="HG260" s="31"/>
      <c r="HH260" s="31"/>
      <c r="HI260" s="31"/>
      <c r="HJ260" s="31"/>
      <c r="HK260" s="31"/>
      <c r="HL260" s="31"/>
      <c r="HM260" s="31"/>
      <c r="HN260" s="31"/>
      <c r="HO260" s="31"/>
      <c r="HP260" s="31"/>
      <c r="HQ260" s="31"/>
      <c r="HR260" s="31"/>
      <c r="HS260" s="31"/>
      <c r="HT260" s="31"/>
      <c r="HU260" s="31"/>
      <c r="HV260" s="31"/>
      <c r="HW260" s="31"/>
      <c r="HX260" s="31"/>
      <c r="HY260" s="31"/>
      <c r="HZ260" s="31"/>
      <c r="IA260" s="31"/>
      <c r="IB260" s="31"/>
      <c r="IC260" s="31"/>
      <c r="ID260" s="31"/>
      <c r="IE260" s="31"/>
      <c r="IF260" s="31"/>
      <c r="IG260" s="31"/>
      <c r="IH260" s="31"/>
      <c r="II260" s="31"/>
      <c r="IJ260" s="31"/>
      <c r="IK260" s="31"/>
      <c r="IL260" s="31"/>
      <c r="IM260" s="31"/>
      <c r="IN260" s="31"/>
      <c r="IO260" s="31"/>
      <c r="IP260" s="31"/>
      <c r="IQ260" s="31"/>
      <c r="IR260" s="31"/>
      <c r="IS260" s="31"/>
      <c r="IT260" s="31"/>
      <c r="IU260" s="31"/>
      <c r="IV260" s="31"/>
      <c r="IW260" s="31"/>
      <c r="IX260" s="31"/>
      <c r="IY260" s="31"/>
      <c r="IZ260" s="31"/>
      <c r="JA260" s="31"/>
      <c r="JB260" s="31"/>
      <c r="JC260" s="31"/>
      <c r="JD260" s="31"/>
      <c r="JE260" s="31"/>
      <c r="JF260" s="31"/>
      <c r="JG260" s="31"/>
      <c r="JH260" s="31"/>
      <c r="JI260" s="31"/>
      <c r="JJ260" s="31"/>
      <c r="JK260" s="31"/>
      <c r="JL260" s="31"/>
      <c r="JM260" s="31"/>
      <c r="JN260" s="31"/>
      <c r="JO260" s="31"/>
      <c r="JP260" s="31"/>
      <c r="JQ260" s="31"/>
      <c r="JR260" s="31"/>
      <c r="JS260" s="31"/>
      <c r="JT260" s="31"/>
      <c r="JU260" s="31"/>
      <c r="JV260" s="31"/>
      <c r="JW260" s="31"/>
      <c r="JX260" s="31"/>
      <c r="JY260" s="31"/>
      <c r="JZ260" s="31"/>
      <c r="KA260" s="31"/>
      <c r="KB260" s="31"/>
      <c r="KC260" s="31"/>
      <c r="KD260" s="31"/>
      <c r="KE260" s="31"/>
      <c r="KF260" s="31"/>
      <c r="KG260" s="31"/>
      <c r="KH260" s="31"/>
      <c r="KI260" s="31"/>
      <c r="KJ260" s="31"/>
      <c r="KK260" s="31"/>
      <c r="KL260" s="31"/>
      <c r="KM260" s="31"/>
      <c r="KN260" s="31"/>
      <c r="KO260" s="31"/>
      <c r="KP260" s="31"/>
      <c r="KQ260" s="31"/>
      <c r="KR260" s="31"/>
      <c r="KS260" s="31"/>
      <c r="KT260" s="31"/>
      <c r="KU260" s="31"/>
      <c r="KV260" s="31"/>
      <c r="KW260" s="31"/>
      <c r="KX260" s="31"/>
      <c r="KY260" s="31"/>
      <c r="KZ260" s="31"/>
      <c r="LA260" s="31"/>
      <c r="LB260" s="31"/>
      <c r="LC260" s="31"/>
      <c r="LD260" s="31"/>
      <c r="LE260" s="31"/>
      <c r="LF260" s="31"/>
      <c r="LG260" s="31"/>
      <c r="LH260" s="31"/>
      <c r="LI260" s="31"/>
      <c r="LJ260" s="31"/>
      <c r="LK260" s="31"/>
      <c r="LL260" s="31"/>
      <c r="LM260" s="31"/>
      <c r="LN260" s="31"/>
      <c r="LO260" s="31"/>
      <c r="LP260" s="31"/>
      <c r="LQ260" s="31"/>
      <c r="LR260" s="31"/>
      <c r="LS260" s="31"/>
      <c r="LT260" s="31"/>
      <c r="LU260" s="31"/>
      <c r="LV260" s="31"/>
      <c r="LW260" s="31"/>
      <c r="LX260" s="31"/>
      <c r="LY260" s="31"/>
      <c r="LZ260" s="31"/>
      <c r="MA260" s="31"/>
      <c r="MB260" s="31"/>
      <c r="MC260" s="31"/>
      <c r="MD260" s="31"/>
      <c r="ME260" s="31"/>
      <c r="MF260" s="31"/>
      <c r="MG260" s="31"/>
      <c r="MH260" s="31"/>
      <c r="MI260" s="31"/>
      <c r="MJ260" s="31"/>
      <c r="MK260" s="31"/>
      <c r="ML260" s="31"/>
      <c r="MM260" s="31"/>
    </row>
    <row r="261" spans="1:351" s="23" customFormat="1" ht="37.5" customHeight="1" x14ac:dyDescent="0.2">
      <c r="A261" s="381" t="s">
        <v>1323</v>
      </c>
      <c r="B261" s="381"/>
      <c r="C261" s="381"/>
      <c r="D261" s="381"/>
      <c r="E261" s="381"/>
      <c r="F261" s="381"/>
      <c r="G261" s="381"/>
      <c r="H261" s="381"/>
      <c r="I261" s="381"/>
      <c r="J261" s="381"/>
      <c r="K261" s="381"/>
      <c r="L261" s="381"/>
      <c r="M261" s="381"/>
      <c r="N261" s="381"/>
      <c r="O261" s="381"/>
      <c r="P261" s="381"/>
      <c r="Q261" s="381"/>
      <c r="R261" s="381"/>
      <c r="S261" s="381"/>
      <c r="T261" s="381"/>
      <c r="U261" s="381"/>
      <c r="V261" s="381"/>
      <c r="W261" s="381"/>
      <c r="X261" s="101"/>
      <c r="Y261" s="101"/>
      <c r="Z261" s="101"/>
      <c r="AA261" s="101"/>
      <c r="AB261" s="334"/>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c r="DA261" s="31"/>
      <c r="DB261" s="31"/>
      <c r="DC261" s="31"/>
      <c r="DD261" s="137"/>
      <c r="DE261" s="137"/>
      <c r="DF261" s="31"/>
      <c r="DG261" s="31"/>
      <c r="DH261" s="31"/>
      <c r="DI261" s="31"/>
      <c r="DJ261" s="31"/>
      <c r="DK261" s="31"/>
      <c r="DL261" s="31"/>
      <c r="DM261" s="31"/>
      <c r="DN261" s="31"/>
      <c r="DO261" s="31"/>
      <c r="DP261" s="31"/>
      <c r="DQ261" s="31"/>
      <c r="DR261" s="31"/>
      <c r="DS261" s="31"/>
      <c r="DT261" s="31"/>
      <c r="DU261" s="31"/>
      <c r="DV261" s="31"/>
      <c r="DW261" s="31"/>
      <c r="DX261" s="31"/>
      <c r="DY261" s="31"/>
      <c r="DZ261" s="31"/>
      <c r="EA261" s="31"/>
      <c r="EB261" s="31"/>
      <c r="EC261" s="31"/>
      <c r="ED261" s="31"/>
      <c r="EE261" s="31"/>
      <c r="EF261" s="31"/>
      <c r="EG261" s="31"/>
      <c r="EH261" s="31"/>
      <c r="EI261" s="31"/>
      <c r="EJ261" s="31"/>
      <c r="EK261" s="31"/>
      <c r="EL261" s="31"/>
      <c r="EM261" s="31"/>
      <c r="EN261" s="31"/>
      <c r="EO261" s="31"/>
      <c r="EP261" s="31"/>
      <c r="EQ261" s="31"/>
      <c r="ER261" s="31"/>
      <c r="ES261" s="31"/>
      <c r="ET261" s="31"/>
      <c r="EU261" s="31"/>
      <c r="EV261" s="31"/>
      <c r="EW261" s="31"/>
      <c r="EX261" s="31"/>
      <c r="EY261" s="31"/>
      <c r="EZ261" s="31"/>
      <c r="FA261" s="31"/>
      <c r="FB261" s="31"/>
      <c r="FC261" s="31"/>
      <c r="FD261" s="31"/>
      <c r="FE261" s="31"/>
      <c r="FF261" s="31"/>
      <c r="FG261" s="31"/>
      <c r="FH261" s="31"/>
      <c r="FI261" s="31"/>
      <c r="FJ261" s="31"/>
      <c r="FK261" s="31"/>
      <c r="FL261" s="31"/>
      <c r="FM261" s="31"/>
      <c r="FN261" s="31"/>
      <c r="FO261" s="31"/>
      <c r="FP261" s="31"/>
      <c r="FQ261" s="31"/>
      <c r="FR261" s="31"/>
      <c r="FS261" s="31"/>
      <c r="FT261" s="31"/>
      <c r="FU261" s="31"/>
      <c r="FV261" s="31"/>
      <c r="FW261" s="31"/>
      <c r="FX261" s="31"/>
      <c r="FY261" s="31"/>
      <c r="FZ261" s="31"/>
      <c r="GA261" s="31"/>
      <c r="GB261" s="31"/>
      <c r="GC261" s="31"/>
      <c r="GD261" s="31"/>
      <c r="GE261" s="31"/>
      <c r="GF261" s="31"/>
      <c r="GG261" s="31"/>
      <c r="GH261" s="31"/>
      <c r="GI261" s="31"/>
      <c r="GJ261" s="31"/>
      <c r="GK261" s="31"/>
      <c r="GL261" s="31"/>
      <c r="GM261" s="31"/>
      <c r="GN261" s="31"/>
      <c r="GO261" s="31"/>
      <c r="GP261" s="31"/>
      <c r="GQ261" s="31"/>
      <c r="GR261" s="31"/>
      <c r="GS261" s="31"/>
      <c r="GT261" s="31"/>
      <c r="GU261" s="31"/>
      <c r="GV261" s="31"/>
      <c r="GW261" s="31"/>
      <c r="GX261" s="31"/>
      <c r="GY261" s="31"/>
      <c r="GZ261" s="31"/>
      <c r="HA261" s="31"/>
      <c r="HB261" s="31"/>
      <c r="HC261" s="31"/>
      <c r="HD261" s="31"/>
      <c r="HE261" s="31"/>
      <c r="HF261" s="31"/>
      <c r="HG261" s="31"/>
      <c r="HH261" s="31"/>
      <c r="HI261" s="31"/>
      <c r="HJ261" s="31"/>
      <c r="HK261" s="31"/>
      <c r="HL261" s="31"/>
      <c r="HM261" s="31"/>
      <c r="HN261" s="31"/>
      <c r="HO261" s="31"/>
      <c r="HP261" s="31"/>
      <c r="HQ261" s="31"/>
      <c r="HR261" s="31"/>
      <c r="HS261" s="31"/>
      <c r="HT261" s="31"/>
      <c r="HU261" s="31"/>
      <c r="HV261" s="31"/>
      <c r="HW261" s="31"/>
      <c r="HX261" s="31"/>
      <c r="HY261" s="31"/>
      <c r="HZ261" s="31"/>
      <c r="IA261" s="31"/>
      <c r="IB261" s="31"/>
      <c r="IC261" s="31"/>
      <c r="ID261" s="31"/>
      <c r="IE261" s="31"/>
      <c r="IF261" s="31"/>
      <c r="IG261" s="31"/>
      <c r="IH261" s="31"/>
      <c r="II261" s="31"/>
      <c r="IJ261" s="31"/>
      <c r="IK261" s="31"/>
      <c r="IL261" s="31"/>
      <c r="IM261" s="31"/>
      <c r="IN261" s="31"/>
      <c r="IO261" s="31"/>
      <c r="IP261" s="31"/>
      <c r="IQ261" s="31"/>
      <c r="IR261" s="31"/>
      <c r="IS261" s="31"/>
      <c r="IT261" s="31"/>
      <c r="IU261" s="31"/>
      <c r="IV261" s="31"/>
      <c r="IW261" s="31"/>
      <c r="IX261" s="31"/>
      <c r="IY261" s="31"/>
      <c r="IZ261" s="31"/>
      <c r="JA261" s="31"/>
      <c r="JB261" s="31"/>
      <c r="JC261" s="31"/>
      <c r="JD261" s="31"/>
      <c r="JE261" s="31"/>
      <c r="JF261" s="31"/>
      <c r="JG261" s="31"/>
      <c r="JH261" s="31"/>
      <c r="JI261" s="31"/>
      <c r="JJ261" s="31"/>
      <c r="JK261" s="31"/>
      <c r="JL261" s="31"/>
      <c r="JM261" s="31"/>
      <c r="JN261" s="31"/>
      <c r="JO261" s="31"/>
      <c r="JP261" s="31"/>
      <c r="JQ261" s="31"/>
      <c r="JR261" s="31"/>
      <c r="JS261" s="31"/>
      <c r="JT261" s="31"/>
      <c r="JU261" s="31"/>
      <c r="JV261" s="31"/>
      <c r="JW261" s="31"/>
      <c r="JX261" s="31"/>
      <c r="JY261" s="31"/>
      <c r="JZ261" s="31"/>
      <c r="KA261" s="31"/>
      <c r="KB261" s="31"/>
      <c r="KC261" s="31"/>
      <c r="KD261" s="31"/>
      <c r="KE261" s="31"/>
      <c r="KF261" s="31"/>
      <c r="KG261" s="31"/>
      <c r="KH261" s="31"/>
      <c r="KI261" s="31"/>
      <c r="KJ261" s="31"/>
      <c r="KK261" s="31"/>
      <c r="KL261" s="31"/>
      <c r="KM261" s="31"/>
      <c r="KN261" s="31"/>
      <c r="KO261" s="31"/>
      <c r="KP261" s="31"/>
      <c r="KQ261" s="31"/>
      <c r="KR261" s="31"/>
      <c r="KS261" s="31"/>
      <c r="KT261" s="31"/>
      <c r="KU261" s="31"/>
      <c r="KV261" s="31"/>
      <c r="KW261" s="31"/>
      <c r="KX261" s="31"/>
      <c r="KY261" s="31"/>
      <c r="KZ261" s="31"/>
      <c r="LA261" s="31"/>
      <c r="LB261" s="31"/>
      <c r="LC261" s="31"/>
      <c r="LD261" s="31"/>
      <c r="LE261" s="31"/>
      <c r="LF261" s="31"/>
      <c r="LG261" s="31"/>
      <c r="LH261" s="31"/>
      <c r="LI261" s="31"/>
      <c r="LJ261" s="31"/>
      <c r="LK261" s="31"/>
      <c r="LL261" s="31"/>
      <c r="LM261" s="31"/>
      <c r="LN261" s="31"/>
      <c r="LO261" s="31"/>
      <c r="LP261" s="31"/>
      <c r="LQ261" s="31"/>
      <c r="LR261" s="31"/>
      <c r="LS261" s="31"/>
      <c r="LT261" s="31"/>
      <c r="LU261" s="31"/>
      <c r="LV261" s="31"/>
      <c r="LW261" s="31"/>
      <c r="LX261" s="31"/>
      <c r="LY261" s="31"/>
      <c r="LZ261" s="31"/>
      <c r="MA261" s="31"/>
      <c r="MB261" s="31"/>
      <c r="MC261" s="31"/>
      <c r="MD261" s="31"/>
      <c r="ME261" s="31"/>
      <c r="MF261" s="31"/>
      <c r="MG261" s="31"/>
      <c r="MH261" s="31"/>
      <c r="MI261" s="31"/>
      <c r="MJ261" s="31"/>
      <c r="MK261" s="31"/>
      <c r="ML261" s="31"/>
      <c r="MM261" s="31"/>
    </row>
    <row r="262" spans="1:351" s="2" customFormat="1" ht="24.75" customHeight="1" x14ac:dyDescent="0.25">
      <c r="A262" s="450" t="s">
        <v>1324</v>
      </c>
      <c r="B262" s="450"/>
      <c r="C262" s="450"/>
      <c r="D262" s="450"/>
      <c r="E262" s="450"/>
      <c r="F262" s="450"/>
      <c r="G262" s="450"/>
      <c r="H262" s="450"/>
      <c r="I262" s="450"/>
      <c r="J262" s="450"/>
      <c r="K262" s="450"/>
      <c r="L262" s="450"/>
      <c r="M262" s="450"/>
      <c r="N262" s="450"/>
      <c r="O262" s="450"/>
      <c r="P262" s="450"/>
      <c r="Q262" s="450"/>
      <c r="R262" s="450"/>
      <c r="S262" s="450"/>
      <c r="T262" s="450"/>
      <c r="U262" s="450"/>
      <c r="V262" s="450"/>
      <c r="W262" s="450"/>
      <c r="X262" s="124"/>
      <c r="Y262" s="124"/>
      <c r="Z262" s="124"/>
      <c r="AA262" s="124"/>
      <c r="AB262" s="338"/>
      <c r="DD262" s="26"/>
      <c r="DE262" s="26"/>
    </row>
    <row r="263" spans="1:351" x14ac:dyDescent="0.25">
      <c r="C263" s="3"/>
      <c r="D263" s="3"/>
      <c r="E263" s="3"/>
    </row>
    <row r="267" spans="1:351" x14ac:dyDescent="0.25">
      <c r="C267" s="3"/>
      <c r="D267" s="3"/>
      <c r="E267" s="3"/>
      <c r="F267" s="3"/>
    </row>
    <row r="268" spans="1:351" x14ac:dyDescent="0.25">
      <c r="D268" s="3"/>
    </row>
    <row r="270" spans="1:351" x14ac:dyDescent="0.25">
      <c r="D270" s="3"/>
    </row>
  </sheetData>
  <mergeCells count="534">
    <mergeCell ref="MN6:MQ6"/>
    <mergeCell ref="MN7:MN9"/>
    <mergeCell ref="MO7:MO9"/>
    <mergeCell ref="MP7:MP9"/>
    <mergeCell ref="MQ7:MQ9"/>
    <mergeCell ref="CB7:CB9"/>
    <mergeCell ref="CC7:CC9"/>
    <mergeCell ref="CD7:CD9"/>
    <mergeCell ref="CE7:CE9"/>
    <mergeCell ref="JP6:JS6"/>
    <mergeCell ref="JP7:JP9"/>
    <mergeCell ref="JQ7:JQ9"/>
    <mergeCell ref="JR7:JR9"/>
    <mergeCell ref="JS7:JS9"/>
    <mergeCell ref="JL6:JO6"/>
    <mergeCell ref="JL7:JL9"/>
    <mergeCell ref="JM7:JM9"/>
    <mergeCell ref="JN7:JN9"/>
    <mergeCell ref="JO7:JO9"/>
    <mergeCell ref="JD6:JG6"/>
    <mergeCell ref="JD7:JD9"/>
    <mergeCell ref="JE7:JE9"/>
    <mergeCell ref="JF7:JF9"/>
    <mergeCell ref="JG7:JG9"/>
    <mergeCell ref="JH6:JK6"/>
    <mergeCell ref="JH7:JH9"/>
    <mergeCell ref="JI7:JI9"/>
    <mergeCell ref="JJ7:JJ9"/>
    <mergeCell ref="JK7:JK9"/>
    <mergeCell ref="IV6:IY6"/>
    <mergeCell ref="IV7:IV9"/>
    <mergeCell ref="IW7:IW9"/>
    <mergeCell ref="IX7:IX9"/>
    <mergeCell ref="IY7:IY9"/>
    <mergeCell ref="IZ6:JC6"/>
    <mergeCell ref="IZ7:IZ9"/>
    <mergeCell ref="JA7:JA9"/>
    <mergeCell ref="JB7:JB9"/>
    <mergeCell ref="JC7:JC9"/>
    <mergeCell ref="IR7:IR9"/>
    <mergeCell ref="IS7:IS9"/>
    <mergeCell ref="IT7:IT9"/>
    <mergeCell ref="IU7:IU9"/>
    <mergeCell ref="IJ6:IM6"/>
    <mergeCell ref="IJ7:IJ9"/>
    <mergeCell ref="IK7:IK9"/>
    <mergeCell ref="IL7:IL9"/>
    <mergeCell ref="IM7:IM9"/>
    <mergeCell ref="IN7:IN9"/>
    <mergeCell ref="IO7:IO9"/>
    <mergeCell ref="IP7:IP9"/>
    <mergeCell ref="IQ7:IQ9"/>
    <mergeCell ref="IR6:IU6"/>
    <mergeCell ref="IB7:IB9"/>
    <mergeCell ref="IC7:IC9"/>
    <mergeCell ref="ID7:ID9"/>
    <mergeCell ref="IE7:IE9"/>
    <mergeCell ref="IF6:II6"/>
    <mergeCell ref="IF7:IF9"/>
    <mergeCell ref="IG7:IG9"/>
    <mergeCell ref="IH7:IH9"/>
    <mergeCell ref="II7:II9"/>
    <mergeCell ref="IB6:IE6"/>
    <mergeCell ref="AV7:AV9"/>
    <mergeCell ref="AW7:AW9"/>
    <mergeCell ref="AX7:AX9"/>
    <mergeCell ref="AY7:AY9"/>
    <mergeCell ref="AN7:AN9"/>
    <mergeCell ref="AT7:AT9"/>
    <mergeCell ref="AU7:AU9"/>
    <mergeCell ref="AR7:AR9"/>
    <mergeCell ref="AS7:AS9"/>
    <mergeCell ref="GO7:GO9"/>
    <mergeCell ref="GP7:GP9"/>
    <mergeCell ref="GQ7:GQ9"/>
    <mergeCell ref="GJ6:GM6"/>
    <mergeCell ref="GJ7:GJ9"/>
    <mergeCell ref="GK7:GK9"/>
    <mergeCell ref="GL7:GL9"/>
    <mergeCell ref="GM7:GM9"/>
    <mergeCell ref="DH6:DK6"/>
    <mergeCell ref="DH7:DH9"/>
    <mergeCell ref="DI7:DI9"/>
    <mergeCell ref="DJ7:DJ9"/>
    <mergeCell ref="DK7:DK9"/>
    <mergeCell ref="FY7:FY9"/>
    <mergeCell ref="FZ7:FZ9"/>
    <mergeCell ref="GA7:GA9"/>
    <mergeCell ref="FM7:FM9"/>
    <mergeCell ref="FN7:FN9"/>
    <mergeCell ref="FO7:FO9"/>
    <mergeCell ref="FT7:FT9"/>
    <mergeCell ref="FU7:FU9"/>
    <mergeCell ref="DL7:DL9"/>
    <mergeCell ref="DM7:DM9"/>
    <mergeCell ref="DN7:DN9"/>
    <mergeCell ref="DO7:DO9"/>
    <mergeCell ref="DP6:DS6"/>
    <mergeCell ref="DP7:DP9"/>
    <mergeCell ref="DQ7:DQ9"/>
    <mergeCell ref="DR7:DR9"/>
    <mergeCell ref="DS7:DS9"/>
    <mergeCell ref="DL6:DO6"/>
    <mergeCell ref="CZ6:DC6"/>
    <mergeCell ref="CN6:CQ6"/>
    <mergeCell ref="CO7:CO9"/>
    <mergeCell ref="CN7:CN9"/>
    <mergeCell ref="CY7:CY9"/>
    <mergeCell ref="CX7:CX9"/>
    <mergeCell ref="CW7:CW9"/>
    <mergeCell ref="CV7:CV9"/>
    <mergeCell ref="CQ7:CQ9"/>
    <mergeCell ref="CP7:CP9"/>
    <mergeCell ref="CU7:CU9"/>
    <mergeCell ref="CT7:CT9"/>
    <mergeCell ref="CS7:CS9"/>
    <mergeCell ref="CR7:CR9"/>
    <mergeCell ref="BT6:BW6"/>
    <mergeCell ref="CM7:CM9"/>
    <mergeCell ref="CH7:CH9"/>
    <mergeCell ref="CI7:CI9"/>
    <mergeCell ref="CJ7:CJ9"/>
    <mergeCell ref="CK7:CK9"/>
    <mergeCell ref="CL7:CL9"/>
    <mergeCell ref="CF7:CF9"/>
    <mergeCell ref="CG7:CG9"/>
    <mergeCell ref="CB6:CE6"/>
    <mergeCell ref="V4:W4"/>
    <mergeCell ref="AP4:AQ4"/>
    <mergeCell ref="B2:W2"/>
    <mergeCell ref="H5:W5"/>
    <mergeCell ref="X2:AQ2"/>
    <mergeCell ref="X5:AQ5"/>
    <mergeCell ref="AR2:BK2"/>
    <mergeCell ref="AR5:BK5"/>
    <mergeCell ref="BL2:CE2"/>
    <mergeCell ref="BL5:CE5"/>
    <mergeCell ref="B7:B9"/>
    <mergeCell ref="F7:F9"/>
    <mergeCell ref="G7:G9"/>
    <mergeCell ref="A5:A9"/>
    <mergeCell ref="B5:G6"/>
    <mergeCell ref="H6:K6"/>
    <mergeCell ref="L6:O6"/>
    <mergeCell ref="P6:S6"/>
    <mergeCell ref="C8:C9"/>
    <mergeCell ref="D8:E8"/>
    <mergeCell ref="C7:E7"/>
    <mergeCell ref="H7:H9"/>
    <mergeCell ref="I7:I9"/>
    <mergeCell ref="J7:J9"/>
    <mergeCell ref="K7:K9"/>
    <mergeCell ref="L7:L9"/>
    <mergeCell ref="M7:M9"/>
    <mergeCell ref="N7:N9"/>
    <mergeCell ref="O7:O9"/>
    <mergeCell ref="P7:P9"/>
    <mergeCell ref="Q7:Q9"/>
    <mergeCell ref="R7:R9"/>
    <mergeCell ref="V7:V9"/>
    <mergeCell ref="W7:W9"/>
    <mergeCell ref="AQ7:AQ9"/>
    <mergeCell ref="AP7:AP9"/>
    <mergeCell ref="AO7:AO9"/>
    <mergeCell ref="S7:S9"/>
    <mergeCell ref="T7:T9"/>
    <mergeCell ref="U7:U9"/>
    <mergeCell ref="AD7:AD9"/>
    <mergeCell ref="AC7:AC9"/>
    <mergeCell ref="AI7:AI9"/>
    <mergeCell ref="AB7:AB9"/>
    <mergeCell ref="AA7:AA9"/>
    <mergeCell ref="Z7:Z9"/>
    <mergeCell ref="Y7:Y9"/>
    <mergeCell ref="X7:X9"/>
    <mergeCell ref="AH7:AH9"/>
    <mergeCell ref="AG7:AG9"/>
    <mergeCell ref="AF7:AF9"/>
    <mergeCell ref="AE7:AE9"/>
    <mergeCell ref="AJ7:AJ9"/>
    <mergeCell ref="AK7:AK9"/>
    <mergeCell ref="AL7:AL9"/>
    <mergeCell ref="AM7:AM9"/>
    <mergeCell ref="AB6:AE6"/>
    <mergeCell ref="X6:AA6"/>
    <mergeCell ref="T6:W6"/>
    <mergeCell ref="BD6:BG6"/>
    <mergeCell ref="AZ6:BC6"/>
    <mergeCell ref="AF6:AI6"/>
    <mergeCell ref="AN6:AQ6"/>
    <mergeCell ref="AR6:AU6"/>
    <mergeCell ref="BH6:BK6"/>
    <mergeCell ref="AJ6:AM6"/>
    <mergeCell ref="AV6:AY6"/>
    <mergeCell ref="BL6:BO6"/>
    <mergeCell ref="CV6:CY6"/>
    <mergeCell ref="CF6:CI6"/>
    <mergeCell ref="CJ6:CM6"/>
    <mergeCell ref="CR6:CU6"/>
    <mergeCell ref="DD6:DG6"/>
    <mergeCell ref="CZ7:CZ9"/>
    <mergeCell ref="DA7:DA9"/>
    <mergeCell ref="DB7:DB9"/>
    <mergeCell ref="DC7:DC9"/>
    <mergeCell ref="BQ7:BQ9"/>
    <mergeCell ref="BX7:BX9"/>
    <mergeCell ref="BP7:BP9"/>
    <mergeCell ref="BL7:BL9"/>
    <mergeCell ref="BM7:BM9"/>
    <mergeCell ref="BN7:BN9"/>
    <mergeCell ref="BP6:BS6"/>
    <mergeCell ref="BX6:CA6"/>
    <mergeCell ref="DD7:DD9"/>
    <mergeCell ref="DE7:DE9"/>
    <mergeCell ref="DF7:DF9"/>
    <mergeCell ref="DG7:DG9"/>
    <mergeCell ref="BT7:BT9"/>
    <mergeCell ref="BU7:BU9"/>
    <mergeCell ref="BH7:BH9"/>
    <mergeCell ref="BG7:BG9"/>
    <mergeCell ref="BF7:BF9"/>
    <mergeCell ref="BE7:BE9"/>
    <mergeCell ref="AZ7:AZ9"/>
    <mergeCell ref="BA7:BA9"/>
    <mergeCell ref="BB7:BB9"/>
    <mergeCell ref="BC7:BC9"/>
    <mergeCell ref="BD7:BD9"/>
    <mergeCell ref="BO7:BO9"/>
    <mergeCell ref="BR7:BR9"/>
    <mergeCell ref="BS7:BS9"/>
    <mergeCell ref="BY7:BY9"/>
    <mergeCell ref="BZ7:BZ9"/>
    <mergeCell ref="CA7:CA9"/>
    <mergeCell ref="BK7:BK9"/>
    <mergeCell ref="BJ7:BJ9"/>
    <mergeCell ref="BI7:BI9"/>
    <mergeCell ref="BV7:BV9"/>
    <mergeCell ref="BW7:BW9"/>
    <mergeCell ref="EF6:EI6"/>
    <mergeCell ref="EF7:EF9"/>
    <mergeCell ref="EG7:EG9"/>
    <mergeCell ref="EH7:EH9"/>
    <mergeCell ref="EI7:EI9"/>
    <mergeCell ref="DT6:DW6"/>
    <mergeCell ref="DT7:DT9"/>
    <mergeCell ref="DU7:DU9"/>
    <mergeCell ref="DV7:DV9"/>
    <mergeCell ref="DW7:DW9"/>
    <mergeCell ref="DX6:EA6"/>
    <mergeCell ref="DX7:DX9"/>
    <mergeCell ref="DY7:DY9"/>
    <mergeCell ref="DZ7:DZ9"/>
    <mergeCell ref="EA7:EA9"/>
    <mergeCell ref="EB6:EE6"/>
    <mergeCell ref="EB7:EB9"/>
    <mergeCell ref="EC7:EC9"/>
    <mergeCell ref="ED7:ED9"/>
    <mergeCell ref="EE7:EE9"/>
    <mergeCell ref="EJ7:EJ9"/>
    <mergeCell ref="EK7:EK9"/>
    <mergeCell ref="EL7:EL9"/>
    <mergeCell ref="EM7:EM9"/>
    <mergeCell ref="EN6:EQ6"/>
    <mergeCell ref="EN7:EN9"/>
    <mergeCell ref="EO7:EO9"/>
    <mergeCell ref="EP7:EP9"/>
    <mergeCell ref="EQ7:EQ9"/>
    <mergeCell ref="EJ6:EM6"/>
    <mergeCell ref="ES7:ES9"/>
    <mergeCell ref="ET7:ET9"/>
    <mergeCell ref="EU7:EU9"/>
    <mergeCell ref="EZ6:FC6"/>
    <mergeCell ref="EZ7:EZ9"/>
    <mergeCell ref="FA7:FA9"/>
    <mergeCell ref="FB7:FB9"/>
    <mergeCell ref="FC7:FC9"/>
    <mergeCell ref="ER6:EU6"/>
    <mergeCell ref="EV6:EY6"/>
    <mergeCell ref="EV7:EV9"/>
    <mergeCell ref="EW7:EW9"/>
    <mergeCell ref="EX7:EX9"/>
    <mergeCell ref="EY7:EY9"/>
    <mergeCell ref="FT6:FW6"/>
    <mergeCell ref="IN6:IQ6"/>
    <mergeCell ref="FL7:FL9"/>
    <mergeCell ref="FX6:GA6"/>
    <mergeCell ref="FL6:FO6"/>
    <mergeCell ref="GB6:GE6"/>
    <mergeCell ref="FW7:FW9"/>
    <mergeCell ref="FX7:FX9"/>
    <mergeCell ref="FP7:FP9"/>
    <mergeCell ref="FQ7:FQ9"/>
    <mergeCell ref="GG7:GG9"/>
    <mergeCell ref="GH7:GH9"/>
    <mergeCell ref="GI7:GI9"/>
    <mergeCell ref="GB7:GB9"/>
    <mergeCell ref="GC7:GC9"/>
    <mergeCell ref="GD7:GD9"/>
    <mergeCell ref="GE7:GE9"/>
    <mergeCell ref="FR7:FR9"/>
    <mergeCell ref="FS7:FS9"/>
    <mergeCell ref="GF7:GF9"/>
    <mergeCell ref="FV7:FV9"/>
    <mergeCell ref="GN6:GQ6"/>
    <mergeCell ref="GN7:GN9"/>
    <mergeCell ref="HX6:IA6"/>
    <mergeCell ref="GB2:GU2"/>
    <mergeCell ref="GB5:GU5"/>
    <mergeCell ref="GV5:HO5"/>
    <mergeCell ref="GV2:HO2"/>
    <mergeCell ref="HC7:HC9"/>
    <mergeCell ref="HD6:HG6"/>
    <mergeCell ref="HD7:HD9"/>
    <mergeCell ref="HE7:HE9"/>
    <mergeCell ref="HF7:HF9"/>
    <mergeCell ref="HG7:HG9"/>
    <mergeCell ref="GZ6:HC6"/>
    <mergeCell ref="GZ7:GZ9"/>
    <mergeCell ref="HA7:HA9"/>
    <mergeCell ref="HB7:HB9"/>
    <mergeCell ref="GR6:GU6"/>
    <mergeCell ref="GR7:GR9"/>
    <mergeCell ref="GS7:GS9"/>
    <mergeCell ref="GT7:GT9"/>
    <mergeCell ref="GU7:GU9"/>
    <mergeCell ref="GV6:GY6"/>
    <mergeCell ref="GV7:GV9"/>
    <mergeCell ref="GW7:GW9"/>
    <mergeCell ref="GX7:GX9"/>
    <mergeCell ref="GY7:GY9"/>
    <mergeCell ref="CF2:CY2"/>
    <mergeCell ref="CF5:CY5"/>
    <mergeCell ref="CZ2:DS2"/>
    <mergeCell ref="CZ5:DS5"/>
    <mergeCell ref="DT2:EM2"/>
    <mergeCell ref="DT5:EM5"/>
    <mergeCell ref="EN2:FG2"/>
    <mergeCell ref="EN5:FG5"/>
    <mergeCell ref="FH2:GA2"/>
    <mergeCell ref="FH5:GA5"/>
    <mergeCell ref="HX7:HX9"/>
    <mergeCell ref="HY7:HY9"/>
    <mergeCell ref="HZ7:HZ9"/>
    <mergeCell ref="IA7:IA9"/>
    <mergeCell ref="HP6:HS6"/>
    <mergeCell ref="HP7:HP9"/>
    <mergeCell ref="HQ7:HQ9"/>
    <mergeCell ref="HR7:HR9"/>
    <mergeCell ref="HS7:HS9"/>
    <mergeCell ref="HT6:HW6"/>
    <mergeCell ref="HT7:HT9"/>
    <mergeCell ref="HU7:HU9"/>
    <mergeCell ref="HV7:HV9"/>
    <mergeCell ref="HW7:HW9"/>
    <mergeCell ref="A262:W262"/>
    <mergeCell ref="HH6:HK6"/>
    <mergeCell ref="HH7:HH9"/>
    <mergeCell ref="HI7:HI9"/>
    <mergeCell ref="HJ7:HJ9"/>
    <mergeCell ref="HK7:HK9"/>
    <mergeCell ref="HL6:HO6"/>
    <mergeCell ref="HL7:HL9"/>
    <mergeCell ref="HM7:HM9"/>
    <mergeCell ref="HN7:HN9"/>
    <mergeCell ref="HO7:HO9"/>
    <mergeCell ref="FP6:FS6"/>
    <mergeCell ref="GF6:GI6"/>
    <mergeCell ref="FH6:FK6"/>
    <mergeCell ref="FH7:FH9"/>
    <mergeCell ref="FI7:FI9"/>
    <mergeCell ref="FJ7:FJ9"/>
    <mergeCell ref="FK7:FK9"/>
    <mergeCell ref="FD7:FD9"/>
    <mergeCell ref="FE7:FE9"/>
    <mergeCell ref="FF7:FF9"/>
    <mergeCell ref="FG7:FG9"/>
    <mergeCell ref="FD6:FG6"/>
    <mergeCell ref="ER7:ER9"/>
    <mergeCell ref="KB7:KB9"/>
    <mergeCell ref="KC7:KC9"/>
    <mergeCell ref="KD7:KD9"/>
    <mergeCell ref="KE7:KE9"/>
    <mergeCell ref="A242:W242"/>
    <mergeCell ref="KF6:KI6"/>
    <mergeCell ref="KF7:KF9"/>
    <mergeCell ref="KG7:KG9"/>
    <mergeCell ref="KH7:KH9"/>
    <mergeCell ref="KI7:KI9"/>
    <mergeCell ref="A240:W240"/>
    <mergeCell ref="JT6:JW6"/>
    <mergeCell ref="JT7:JT9"/>
    <mergeCell ref="JU7:JU9"/>
    <mergeCell ref="JV7:JV9"/>
    <mergeCell ref="JW7:JW9"/>
    <mergeCell ref="JX6:KA6"/>
    <mergeCell ref="JX7:JX9"/>
    <mergeCell ref="JY7:JY9"/>
    <mergeCell ref="JZ7:JZ9"/>
    <mergeCell ref="KA7:KA9"/>
    <mergeCell ref="A237:W237"/>
    <mergeCell ref="A238:W238"/>
    <mergeCell ref="A239:W239"/>
    <mergeCell ref="A250:W250"/>
    <mergeCell ref="A251:W251"/>
    <mergeCell ref="KN6:KQ6"/>
    <mergeCell ref="KN7:KN9"/>
    <mergeCell ref="KO7:KO9"/>
    <mergeCell ref="KP7:KP9"/>
    <mergeCell ref="KQ7:KQ9"/>
    <mergeCell ref="KR6:KU6"/>
    <mergeCell ref="KR7:KR9"/>
    <mergeCell ref="KS7:KS9"/>
    <mergeCell ref="KT7:KT9"/>
    <mergeCell ref="KU7:KU9"/>
    <mergeCell ref="A245:W245"/>
    <mergeCell ref="A246:W246"/>
    <mergeCell ref="A244:W244"/>
    <mergeCell ref="A247:W247"/>
    <mergeCell ref="KJ6:KM6"/>
    <mergeCell ref="KJ7:KJ9"/>
    <mergeCell ref="KK7:KK9"/>
    <mergeCell ref="KL7:KL9"/>
    <mergeCell ref="KM7:KM9"/>
    <mergeCell ref="A243:W243"/>
    <mergeCell ref="A241:W241"/>
    <mergeCell ref="KB6:KE6"/>
    <mergeCell ref="LM7:LM9"/>
    <mergeCell ref="LN7:LN9"/>
    <mergeCell ref="LO7:LO9"/>
    <mergeCell ref="A257:W257"/>
    <mergeCell ref="KZ6:LC6"/>
    <mergeCell ref="KZ7:KZ9"/>
    <mergeCell ref="LA7:LA9"/>
    <mergeCell ref="LB7:LB9"/>
    <mergeCell ref="LC7:LC9"/>
    <mergeCell ref="LD6:LG6"/>
    <mergeCell ref="LD7:LD9"/>
    <mergeCell ref="LE7:LE9"/>
    <mergeCell ref="LF7:LF9"/>
    <mergeCell ref="LG7:LG9"/>
    <mergeCell ref="A252:W252"/>
    <mergeCell ref="A255:W255"/>
    <mergeCell ref="A256:W256"/>
    <mergeCell ref="KV6:KY6"/>
    <mergeCell ref="KV7:KV9"/>
    <mergeCell ref="KW7:KW9"/>
    <mergeCell ref="KX7:KX9"/>
    <mergeCell ref="KY7:KY9"/>
    <mergeCell ref="A248:W248"/>
    <mergeCell ref="A249:W249"/>
    <mergeCell ref="A254:W254"/>
    <mergeCell ref="MB6:ME6"/>
    <mergeCell ref="MB7:MB9"/>
    <mergeCell ref="MC7:MC9"/>
    <mergeCell ref="MD7:MD9"/>
    <mergeCell ref="ME7:ME9"/>
    <mergeCell ref="LP6:LS6"/>
    <mergeCell ref="LP7:LP9"/>
    <mergeCell ref="LQ7:LQ9"/>
    <mergeCell ref="LR7:LR9"/>
    <mergeCell ref="LS7:LS9"/>
    <mergeCell ref="A253:W253"/>
    <mergeCell ref="LT6:LW6"/>
    <mergeCell ref="LT7:LT9"/>
    <mergeCell ref="LU7:LU9"/>
    <mergeCell ref="LV7:LV9"/>
    <mergeCell ref="LW7:LW9"/>
    <mergeCell ref="LH6:LK6"/>
    <mergeCell ref="LH7:LH9"/>
    <mergeCell ref="LI7:LI9"/>
    <mergeCell ref="LJ7:LJ9"/>
    <mergeCell ref="LK7:LK9"/>
    <mergeCell ref="LL6:LO6"/>
    <mergeCell ref="LL7:LL9"/>
    <mergeCell ref="LP2:ME2"/>
    <mergeCell ref="LP5:ME5"/>
    <mergeCell ref="HP2:II2"/>
    <mergeCell ref="HP5:II5"/>
    <mergeCell ref="IJ2:JC2"/>
    <mergeCell ref="IJ5:JC5"/>
    <mergeCell ref="JD2:KA2"/>
    <mergeCell ref="JD5:KA5"/>
    <mergeCell ref="KB5:KU5"/>
    <mergeCell ref="KB2:KU2"/>
    <mergeCell ref="KV5:LO5"/>
    <mergeCell ref="KV2:LO2"/>
    <mergeCell ref="MS7:MS9"/>
    <mergeCell ref="MT7:MT9"/>
    <mergeCell ref="MU7:MU9"/>
    <mergeCell ref="A258:W258"/>
    <mergeCell ref="MV6:MY6"/>
    <mergeCell ref="MV7:MV9"/>
    <mergeCell ref="MW7:MW9"/>
    <mergeCell ref="MX7:MX9"/>
    <mergeCell ref="MY7:MY9"/>
    <mergeCell ref="MF6:MI6"/>
    <mergeCell ref="MF7:MF9"/>
    <mergeCell ref="MG7:MG9"/>
    <mergeCell ref="MH7:MH9"/>
    <mergeCell ref="MI7:MI9"/>
    <mergeCell ref="MJ6:MM6"/>
    <mergeCell ref="MJ7:MJ9"/>
    <mergeCell ref="MK7:MK9"/>
    <mergeCell ref="ML7:ML9"/>
    <mergeCell ref="MM7:MM9"/>
    <mergeCell ref="LX6:MA6"/>
    <mergeCell ref="LX7:LX9"/>
    <mergeCell ref="LY7:LY9"/>
    <mergeCell ref="LZ7:LZ9"/>
    <mergeCell ref="MA7:MA9"/>
    <mergeCell ref="NH6:NK6"/>
    <mergeCell ref="NH7:NH9"/>
    <mergeCell ref="NI7:NI9"/>
    <mergeCell ref="NJ7:NJ9"/>
    <mergeCell ref="NK7:NK9"/>
    <mergeCell ref="A260:W260"/>
    <mergeCell ref="A261:W261"/>
    <mergeCell ref="MF2:NC2"/>
    <mergeCell ref="MF5:NC5"/>
    <mergeCell ref="ND5:NK5"/>
    <mergeCell ref="ND2:NK2"/>
    <mergeCell ref="MZ6:NC6"/>
    <mergeCell ref="MZ7:MZ9"/>
    <mergeCell ref="NA7:NA9"/>
    <mergeCell ref="NB7:NB9"/>
    <mergeCell ref="NC7:NC9"/>
    <mergeCell ref="A259:W259"/>
    <mergeCell ref="ND6:NG6"/>
    <mergeCell ref="ND7:ND9"/>
    <mergeCell ref="NE7:NE9"/>
    <mergeCell ref="NF7:NF9"/>
    <mergeCell ref="NG7:NG9"/>
    <mergeCell ref="MR6:MU6"/>
    <mergeCell ref="MR7:MR9"/>
  </mergeCells>
  <printOptions horizontalCentered="1"/>
  <pageMargins left="0.11811023622047245" right="0.11811023622047245" top="0.19685039370078741" bottom="0" header="0" footer="0"/>
  <pageSetup paperSize="9" scale="27" fitToHeight="0" orientation="portrait" r:id="rId1"/>
  <colBreaks count="15" manualBreakCount="15">
    <brk id="43" max="261" man="1"/>
    <brk id="63" max="261" man="1"/>
    <brk id="83" max="261" man="1"/>
    <brk id="103" max="261" man="1"/>
    <brk id="123" max="261" man="1"/>
    <brk id="143" max="261" man="1"/>
    <brk id="163" max="261" man="1"/>
    <brk id="183" max="261" man="1"/>
    <brk id="203" max="261" man="1"/>
    <brk id="223" max="261" man="1"/>
    <brk id="243" max="261" man="1"/>
    <brk id="263" max="261" man="1"/>
    <brk id="307" max="261" man="1"/>
    <brk id="327" max="261" man="1"/>
    <brk id="343" max="26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2026-01-30T13:03:30Z</cp:lastPrinted>
  <dcterms:created xsi:type="dcterms:W3CDTF">2019-10-10T14:43:12Z</dcterms:created>
  <dcterms:modified xsi:type="dcterms:W3CDTF">2026-01-30T13:03:24Z</dcterms:modified>
</cp:coreProperties>
</file>